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B:\Price Review\2028-32 TRR\08 2028 TRR - Proposal submission models\"/>
    </mc:Choice>
  </mc:AlternateContent>
  <xr:revisionPtr revIDLastSave="0" documentId="13_ncr:1_{D847FB58-0301-405C-8CA2-17EF14EEA083}" xr6:coauthVersionLast="47" xr6:coauthVersionMax="47" xr10:uidLastSave="{00000000-0000-0000-0000-000000000000}"/>
  <bookViews>
    <workbookView xWindow="-110" yWindow="-110" windowWidth="38620" windowHeight="21100" tabRatio="807" activeTab="8" xr2:uid="{00000000-000D-0000-FFFF-FFFF00000000}"/>
  </bookViews>
  <sheets>
    <sheet name="Index" sheetId="1" r:id="rId1"/>
    <sheet name="Sources" sheetId="60" r:id="rId2"/>
    <sheet name="Input|General" sheetId="54" r:id="rId3"/>
    <sheet name="Input|Inflation" sheetId="55" r:id="rId4"/>
    <sheet name="Input|Reported opex" sheetId="58" r:id="rId5"/>
    <sheet name="Input|Rate of change" sheetId="2" r:id="rId6"/>
    <sheet name="Input|Step changes" sheetId="53" r:id="rId7"/>
    <sheet name="Calc|Opex forecast" sheetId="42" r:id="rId8"/>
    <sheet name="Output|Models" sheetId="44" r:id="rId9"/>
    <sheet name="Lookup|Tables" sheetId="4" r:id="rId10"/>
    <sheet name="Check|List" sheetId="16" r:id="rId11"/>
  </sheets>
  <externalReferences>
    <externalReference r:id="rId12"/>
    <externalReference r:id="rId13"/>
    <externalReference r:id="rId14"/>
    <externalReference r:id="rId15"/>
    <externalReference r:id="rId16"/>
    <externalReference r:id="rId17"/>
  </externalReferences>
  <definedNames>
    <definedName name="_xlnm._FilterDatabase" localSheetId="2" hidden="1">'Input|General'!$G$6:$G$15</definedName>
    <definedName name="_xlnm._FilterDatabase" localSheetId="4" hidden="1">'Input|Reported opex'!$C$37:$F$37</definedName>
    <definedName name="Account">"Reg Accounts"</definedName>
    <definedName name="anscount" hidden="1">1</definedName>
    <definedName name="AS2DocOpenMode" hidden="1">"AS2DocumentBrowse"</definedName>
    <definedName name="AS2NamedRange" hidden="1">2</definedName>
    <definedName name="BaseYear">'Input|General'!$G$11</definedName>
    <definedName name="CostCentre">"C510"</definedName>
    <definedName name="CRCP_Span">CONCATENATE(CRCP_y1, " to ", CRCP_y5)</definedName>
    <definedName name="CYr">"CY - 2014"</definedName>
    <definedName name="dms_020601_02_opex_Values">#REF!</definedName>
    <definedName name="dms_DollarReal">#REF!</definedName>
    <definedName name="dms_FRCPlength_Num">#REF!</definedName>
    <definedName name="dms_worksheet210flag">#REF!</definedName>
    <definedName name="dms_y10">#REF!</definedName>
    <definedName name="dms_y4">#REF!</definedName>
    <definedName name="dms_y5">#REF!</definedName>
    <definedName name="dms_y6">#REF!</definedName>
    <definedName name="dms_y7">#REF!</definedName>
    <definedName name="dms_y8">#REF!</definedName>
    <definedName name="dms_y9">#REF!</definedName>
    <definedName name="dollars">'Lookup|Tables'!$G$10</definedName>
    <definedName name="factor">'Lookup|Tables'!$G$17</definedName>
    <definedName name="FPFirstYear">'Input|General'!$G$13</definedName>
    <definedName name="FPLastYear">'Input|General'!$G$14</definedName>
    <definedName name="FRCP_1to5">"2015-16 to 2019-20"</definedName>
    <definedName name="FRCP_span">CONCATENATE(FRCP_y1, " to ", FRCP_y5)</definedName>
    <definedName name="FULLYR">15</definedName>
    <definedName name="LACTUALS_SYTD_FBUSINESS_UNIT_VE03">"hide_r7"</definedName>
    <definedName name="millions">'Lookup|Tables'!$G$12</definedName>
    <definedName name="Nominal_to_Real">'Input|Rate of change'!$C$25:$C$30</definedName>
    <definedName name="NSP">'Input|General'!$G$7</definedName>
    <definedName name="number">'Lookup|Tables'!$G$16</definedName>
    <definedName name="NvsASD">"V2005-12-31"</definedName>
    <definedName name="NvsAutoDrillOk">"VN"</definedName>
    <definedName name="NvsElapsedTime">0.00271145833539777</definedName>
    <definedName name="NvsEndTime">38722.6824355324</definedName>
    <definedName name="NvsLayoutType">"M3"</definedName>
    <definedName name="NvsNplSpec">"%,X,RZF..,CZF.."</definedName>
    <definedName name="NvsPanelEffdt">"V2005-01-01"</definedName>
    <definedName name="NvsPanelSetid">"VSHARE"</definedName>
    <definedName name="NvsReqBU">"VEEE0"</definedName>
    <definedName name="NvsReqBUOnly">"VN"</definedName>
    <definedName name="NvsTransLed">"VN"</definedName>
    <definedName name="NvsTreeASD">"V2005-12-31"</definedName>
    <definedName name="percent">'Lookup|Tables'!$G$14</definedName>
    <definedName name="PPFirstYear">'Input|General'!$G$10</definedName>
    <definedName name="PPLastYear">'Input|General'!$G$12</definedName>
    <definedName name="RCP_1to5">"2015-16 to 2019-20"</definedName>
    <definedName name="Real_to_Nominal">'Input|Rate of change'!$C$16:$C$21</definedName>
    <definedName name="TableName">"Dummy"</definedName>
    <definedName name="thousands">'Lookup|Tables'!$G$11</definedName>
    <definedName name="TM1REBUILDOPTION">1</definedName>
    <definedName name="TYr">"TY - YTD"</definedName>
    <definedName name="unit">'Lookup|Tables'!$G$15</definedName>
    <definedName name="Version">"Actual"</definedName>
    <definedName name="WorkCode">"Total Work Codes"</definedName>
    <definedName name="YEE">16</definedName>
    <definedName name="YTD">15</definedName>
    <definedName name="YTD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40" i="53" l="1"/>
  <c r="P40" i="53" l="1"/>
  <c r="Q40" i="53" l="1"/>
  <c r="R40" i="53" l="1"/>
  <c r="S40" i="53" l="1"/>
  <c r="P17" i="44" l="1"/>
  <c r="Q17" i="44"/>
  <c r="R17" i="44"/>
  <c r="S17" i="44"/>
  <c r="O17" i="44"/>
  <c r="P13" i="44"/>
  <c r="Q13" i="44"/>
  <c r="R13" i="44"/>
  <c r="S13" i="44"/>
  <c r="O13" i="44"/>
  <c r="O15" i="44"/>
  <c r="P15" i="44"/>
  <c r="Q15" i="44"/>
  <c r="R15" i="44"/>
  <c r="S15" i="44"/>
  <c r="O16" i="44"/>
  <c r="P16" i="44"/>
  <c r="Q16" i="44"/>
  <c r="R16" i="44"/>
  <c r="S16" i="44"/>
  <c r="P14" i="44"/>
  <c r="Q14" i="44"/>
  <c r="R14" i="44"/>
  <c r="S14" i="44"/>
  <c r="O14" i="44"/>
  <c r="F14" i="44"/>
  <c r="F15" i="44"/>
  <c r="E14" i="44"/>
  <c r="E15" i="44"/>
  <c r="N37" i="58"/>
  <c r="M37" i="58"/>
  <c r="S30" i="53" l="1"/>
  <c r="R30" i="53"/>
  <c r="Q30" i="53"/>
  <c r="P30" i="53"/>
  <c r="O30" i="53"/>
  <c r="O12" i="2" l="1"/>
  <c r="K12" i="2"/>
  <c r="L12" i="2"/>
  <c r="M12" i="2"/>
  <c r="N12" i="2"/>
  <c r="J12" i="2"/>
  <c r="T112" i="55"/>
  <c r="T111" i="55"/>
  <c r="T110" i="55"/>
  <c r="T109" i="55"/>
  <c r="T108" i="55"/>
  <c r="T107" i="55"/>
  <c r="T106" i="55"/>
  <c r="T105" i="55"/>
  <c r="F37" i="42" l="1"/>
  <c r="F38" i="42"/>
  <c r="N62" i="58" l="1"/>
  <c r="N37" i="42" s="1"/>
  <c r="N21" i="58" l="1"/>
  <c r="M21" i="58"/>
  <c r="L21" i="58"/>
  <c r="K21" i="58"/>
  <c r="J21" i="58"/>
  <c r="N20" i="58"/>
  <c r="M20" i="58"/>
  <c r="L20" i="58"/>
  <c r="K20" i="58"/>
  <c r="J20" i="58"/>
  <c r="P38" i="2" l="1"/>
  <c r="U73" i="2" l="1"/>
  <c r="P12" i="2"/>
  <c r="Q12" i="2"/>
  <c r="R12" i="2"/>
  <c r="S12" i="2"/>
  <c r="T12" i="2"/>
  <c r="B2" i="2"/>
  <c r="T4" i="2"/>
  <c r="S4" i="2"/>
  <c r="R4" i="2"/>
  <c r="Q4" i="2"/>
  <c r="P4" i="2"/>
  <c r="O4" i="2"/>
  <c r="N4" i="2"/>
  <c r="M4" i="2"/>
  <c r="L4" i="2"/>
  <c r="K4" i="2"/>
  <c r="J4" i="2"/>
  <c r="B1" i="2" l="1"/>
  <c r="Q51" i="2" l="1"/>
  <c r="R51" i="2"/>
  <c r="S51" i="2"/>
  <c r="T51" i="2"/>
  <c r="P51" i="2"/>
  <c r="K51" i="58" l="1"/>
  <c r="J51" i="58"/>
  <c r="K37" i="58" l="1"/>
  <c r="J37" i="58" l="1"/>
  <c r="K19" i="58" l="1"/>
  <c r="L19" i="58"/>
  <c r="M19" i="58"/>
  <c r="N19" i="58"/>
  <c r="J19" i="58"/>
  <c r="N13" i="58"/>
  <c r="M13" i="58"/>
  <c r="L13" i="58"/>
  <c r="K13" i="58"/>
  <c r="J13" i="58"/>
  <c r="G80" i="55" l="1"/>
  <c r="G81" i="55"/>
  <c r="O22" i="53" l="1"/>
  <c r="G78" i="55" l="1"/>
  <c r="G79" i="55"/>
  <c r="K56" i="58" l="1"/>
  <c r="L56" i="58"/>
  <c r="M56" i="58"/>
  <c r="N56" i="58"/>
  <c r="J56" i="58"/>
  <c r="K47" i="58"/>
  <c r="N47" i="58"/>
  <c r="J47" i="58"/>
  <c r="K15" i="58"/>
  <c r="L15" i="58"/>
  <c r="M15" i="58"/>
  <c r="N15" i="58"/>
  <c r="J15" i="58"/>
  <c r="K29" i="58"/>
  <c r="L29" i="58"/>
  <c r="M29" i="58"/>
  <c r="N29" i="58"/>
  <c r="J29" i="58"/>
  <c r="S4" i="53" l="1"/>
  <c r="S38" i="53" s="1"/>
  <c r="R4" i="53"/>
  <c r="R38" i="53" s="1"/>
  <c r="Q4" i="53"/>
  <c r="Q26" i="53" s="1"/>
  <c r="P4" i="53"/>
  <c r="P26" i="53" s="1"/>
  <c r="O4" i="53"/>
  <c r="O10" i="53" s="1"/>
  <c r="N4" i="53"/>
  <c r="N10" i="53" s="1"/>
  <c r="N22" i="53" s="1"/>
  <c r="M4" i="53"/>
  <c r="M38" i="53" s="1"/>
  <c r="M42" i="53" s="1"/>
  <c r="L4" i="53"/>
  <c r="L38" i="53" s="1"/>
  <c r="L42" i="53" s="1"/>
  <c r="K4" i="53"/>
  <c r="K10" i="53" s="1"/>
  <c r="K22" i="53" s="1"/>
  <c r="J4" i="53"/>
  <c r="J38" i="53" s="1"/>
  <c r="J42" i="53" s="1"/>
  <c r="B2" i="53"/>
  <c r="B1" i="53"/>
  <c r="K38" i="53" l="1"/>
  <c r="K42" i="53" s="1"/>
  <c r="S26" i="53"/>
  <c r="Q10" i="53"/>
  <c r="Q22" i="53" s="1"/>
  <c r="R10" i="53"/>
  <c r="R22" i="53" s="1"/>
  <c r="P10" i="53"/>
  <c r="P22" i="53" s="1"/>
  <c r="S10" i="53"/>
  <c r="S22" i="53" s="1"/>
  <c r="R26" i="53"/>
  <c r="K26" i="53"/>
  <c r="K34" i="53" s="1"/>
  <c r="J10" i="53"/>
  <c r="J22" i="53" s="1"/>
  <c r="L26" i="53"/>
  <c r="L34" i="53" s="1"/>
  <c r="M26" i="53"/>
  <c r="M34" i="53" s="1"/>
  <c r="L10" i="53"/>
  <c r="L22" i="53" s="1"/>
  <c r="N26" i="53"/>
  <c r="N34" i="53" s="1"/>
  <c r="N38" i="53"/>
  <c r="N42" i="53" s="1"/>
  <c r="O38" i="53"/>
  <c r="P38" i="53"/>
  <c r="J26" i="53"/>
  <c r="J34" i="53" s="1"/>
  <c r="Q38" i="53"/>
  <c r="M10" i="53"/>
  <c r="M22" i="53" s="1"/>
  <c r="O26" i="53"/>
  <c r="W22" i="53" l="1"/>
  <c r="E101" i="2"/>
  <c r="C95" i="2"/>
  <c r="T91" i="2"/>
  <c r="T91" i="2" a="1"/>
  <c r="S91" i="2" a="1"/>
  <c r="S91" i="2" s="1"/>
  <c r="R91" i="2" a="1"/>
  <c r="R91" i="2" s="1"/>
  <c r="Q91" i="2" a="1"/>
  <c r="Q91" i="2" s="1"/>
  <c r="P91" i="2" a="1"/>
  <c r="P91" i="2" s="1"/>
  <c r="O91" i="2" a="1"/>
  <c r="O91" i="2" s="1"/>
  <c r="N91" i="2"/>
  <c r="N91" i="2" a="1"/>
  <c r="M91" i="2"/>
  <c r="M91" i="2" a="1"/>
  <c r="L91" i="2" a="1"/>
  <c r="L91" i="2" s="1"/>
  <c r="K91" i="2" a="1"/>
  <c r="K91" i="2" s="1"/>
  <c r="J91" i="2" a="1"/>
  <c r="J91" i="2" s="1"/>
  <c r="C89" i="2"/>
  <c r="C88" i="2"/>
  <c r="C87" i="2"/>
  <c r="C86" i="2"/>
  <c r="C85" i="2"/>
  <c r="C84" i="2"/>
  <c r="T80" i="2"/>
  <c r="S80" i="2"/>
  <c r="R80" i="2"/>
  <c r="Q80" i="2"/>
  <c r="P80" i="2"/>
  <c r="O80" i="2"/>
  <c r="N80" i="2"/>
  <c r="M80" i="2"/>
  <c r="L80" i="2"/>
  <c r="K80" i="2"/>
  <c r="J80" i="2"/>
  <c r="C80" i="2"/>
  <c r="T79" i="2"/>
  <c r="S79" i="2"/>
  <c r="R79" i="2"/>
  <c r="Q79" i="2"/>
  <c r="O79" i="2"/>
  <c r="N79" i="2"/>
  <c r="M79" i="2"/>
  <c r="L79" i="2"/>
  <c r="K79" i="2"/>
  <c r="J79" i="2"/>
  <c r="C79" i="2"/>
  <c r="T78" i="2"/>
  <c r="S78" i="2"/>
  <c r="R78" i="2"/>
  <c r="Q78" i="2"/>
  <c r="P78" i="2"/>
  <c r="O78" i="2"/>
  <c r="N78" i="2"/>
  <c r="M78" i="2"/>
  <c r="L78" i="2"/>
  <c r="K78" i="2"/>
  <c r="J78" i="2"/>
  <c r="C78" i="2"/>
  <c r="T77" i="2"/>
  <c r="S77" i="2"/>
  <c r="R77" i="2"/>
  <c r="Q77" i="2"/>
  <c r="P77" i="2"/>
  <c r="O77" i="2"/>
  <c r="N77" i="2"/>
  <c r="M77" i="2"/>
  <c r="L77" i="2"/>
  <c r="K77" i="2"/>
  <c r="J77" i="2"/>
  <c r="C77" i="2"/>
  <c r="T76" i="2"/>
  <c r="S76" i="2"/>
  <c r="R76" i="2"/>
  <c r="Q76" i="2"/>
  <c r="P76" i="2"/>
  <c r="O76" i="2"/>
  <c r="N76" i="2"/>
  <c r="M76" i="2"/>
  <c r="L76" i="2"/>
  <c r="K76" i="2"/>
  <c r="J76" i="2"/>
  <c r="C76" i="2"/>
  <c r="T75" i="2"/>
  <c r="S75" i="2"/>
  <c r="R75" i="2"/>
  <c r="Q75" i="2"/>
  <c r="P75" i="2"/>
  <c r="O75" i="2"/>
  <c r="N75" i="2"/>
  <c r="M75" i="2"/>
  <c r="L75" i="2"/>
  <c r="K75" i="2"/>
  <c r="J75" i="2"/>
  <c r="C75" i="2"/>
  <c r="T56" i="2"/>
  <c r="S56" i="2"/>
  <c r="R56" i="2"/>
  <c r="Q56" i="2"/>
  <c r="P56" i="2"/>
  <c r="E56" i="2"/>
  <c r="C56" i="2"/>
  <c r="E55" i="2"/>
  <c r="C55" i="2"/>
  <c r="E54" i="2"/>
  <c r="C54" i="2"/>
  <c r="E53" i="2"/>
  <c r="C53" i="2"/>
  <c r="E52" i="2"/>
  <c r="C52" i="2"/>
  <c r="E51" i="2"/>
  <c r="E50" i="2"/>
  <c r="E49" i="2"/>
  <c r="E43" i="2"/>
  <c r="E42" i="2"/>
  <c r="E41" i="2"/>
  <c r="E40" i="2"/>
  <c r="E39" i="2"/>
  <c r="S38" i="2"/>
  <c r="R38" i="2"/>
  <c r="Q38" i="2"/>
  <c r="E38" i="2"/>
  <c r="T37" i="2"/>
  <c r="E37" i="2"/>
  <c r="T36" i="2"/>
  <c r="E36" i="2"/>
  <c r="E12" i="2"/>
  <c r="T34" i="2"/>
  <c r="S99" i="2"/>
  <c r="S103" i="2" s="1"/>
  <c r="R99" i="2"/>
  <c r="R103" i="2" s="1"/>
  <c r="Q99" i="2"/>
  <c r="Q103" i="2" s="1"/>
  <c r="P34" i="2"/>
  <c r="O14" i="2"/>
  <c r="N93" i="2"/>
  <c r="N95" i="2" s="1"/>
  <c r="M34" i="2"/>
  <c r="M45" i="2" s="1"/>
  <c r="L99" i="2"/>
  <c r="L103" i="2" s="1"/>
  <c r="K47" i="2"/>
  <c r="K58" i="2" s="1"/>
  <c r="J10" i="2"/>
  <c r="T38" i="2" l="1"/>
  <c r="P45" i="2"/>
  <c r="T23" i="2"/>
  <c r="J47" i="2"/>
  <c r="J58" i="2" s="1"/>
  <c r="K93" i="2"/>
  <c r="K95" i="2" s="1"/>
  <c r="J62" i="2"/>
  <c r="J71" i="2" s="1"/>
  <c r="P93" i="2"/>
  <c r="P95" i="2" s="1"/>
  <c r="K10" i="2"/>
  <c r="K62" i="2"/>
  <c r="K71" i="2" s="1"/>
  <c r="K73" i="2"/>
  <c r="M23" i="2"/>
  <c r="O73" i="2"/>
  <c r="P23" i="2"/>
  <c r="P73" i="2"/>
  <c r="N47" i="2"/>
  <c r="N58" i="2" s="1"/>
  <c r="K14" i="2"/>
  <c r="L14" i="2"/>
  <c r="J73" i="2"/>
  <c r="J93" i="2"/>
  <c r="J95" i="2" s="1"/>
  <c r="M14" i="2"/>
  <c r="N14" i="2"/>
  <c r="L73" i="2"/>
  <c r="L93" i="2"/>
  <c r="L95" i="2" s="1"/>
  <c r="P14" i="2"/>
  <c r="M73" i="2"/>
  <c r="M93" i="2"/>
  <c r="M95" i="2" s="1"/>
  <c r="L23" i="2"/>
  <c r="O23" i="2"/>
  <c r="L10" i="2"/>
  <c r="L62" i="2"/>
  <c r="L71" i="2" s="1"/>
  <c r="M99" i="2"/>
  <c r="M103" i="2" s="1"/>
  <c r="M10" i="2"/>
  <c r="M62" i="2"/>
  <c r="M71" i="2" s="1"/>
  <c r="O99" i="2"/>
  <c r="O103" i="2" s="1"/>
  <c r="T10" i="2"/>
  <c r="L47" i="2"/>
  <c r="L58" i="2" s="1"/>
  <c r="S62" i="2"/>
  <c r="S71" i="2" s="1"/>
  <c r="P99" i="2"/>
  <c r="P103" i="2" s="1"/>
  <c r="M47" i="2"/>
  <c r="M58" i="2" s="1"/>
  <c r="T62" i="2"/>
  <c r="T71" i="2" s="1"/>
  <c r="W91" i="2"/>
  <c r="R34" i="2"/>
  <c r="R45" i="2" s="1"/>
  <c r="S34" i="2"/>
  <c r="S45" i="2" s="1"/>
  <c r="Q93" i="2"/>
  <c r="Q95" i="2" s="1"/>
  <c r="N10" i="2"/>
  <c r="S14" i="2"/>
  <c r="K34" i="2"/>
  <c r="K45" i="2" s="1"/>
  <c r="R93" i="2"/>
  <c r="R95" i="2" s="1"/>
  <c r="O10" i="2"/>
  <c r="T14" i="2"/>
  <c r="J23" i="2"/>
  <c r="L34" i="2"/>
  <c r="L45" i="2" s="1"/>
  <c r="P47" i="2"/>
  <c r="P58" i="2" s="1"/>
  <c r="N62" i="2"/>
  <c r="N71" i="2" s="1"/>
  <c r="S73" i="2"/>
  <c r="S93" i="2"/>
  <c r="S95" i="2" s="1"/>
  <c r="J99" i="2"/>
  <c r="J103" i="2" s="1"/>
  <c r="Q34" i="2"/>
  <c r="Q45" i="2" s="1"/>
  <c r="Q14" i="2"/>
  <c r="R14" i="2"/>
  <c r="J34" i="2"/>
  <c r="J45" i="2" s="1"/>
  <c r="Q73" i="2"/>
  <c r="O47" i="2"/>
  <c r="O58" i="2" s="1"/>
  <c r="R73" i="2"/>
  <c r="P10" i="2"/>
  <c r="K23" i="2"/>
  <c r="Q47" i="2"/>
  <c r="Q58" i="2" s="1"/>
  <c r="O62" i="2"/>
  <c r="O71" i="2" s="1"/>
  <c r="T73" i="2"/>
  <c r="T93" i="2"/>
  <c r="T95" i="2" s="1"/>
  <c r="K99" i="2"/>
  <c r="K103" i="2" s="1"/>
  <c r="O93" i="2"/>
  <c r="O95" i="2" s="1"/>
  <c r="T99" i="2"/>
  <c r="T103" i="2" s="1"/>
  <c r="Q10" i="2"/>
  <c r="N34" i="2"/>
  <c r="N45" i="2" s="1"/>
  <c r="R47" i="2"/>
  <c r="R58" i="2" s="1"/>
  <c r="P62" i="2"/>
  <c r="P71" i="2" s="1"/>
  <c r="R10" i="2"/>
  <c r="O34" i="2"/>
  <c r="O45" i="2" s="1"/>
  <c r="S47" i="2"/>
  <c r="S58" i="2" s="1"/>
  <c r="Q62" i="2"/>
  <c r="Q71" i="2" s="1"/>
  <c r="S10" i="2"/>
  <c r="J14" i="2"/>
  <c r="N23" i="2"/>
  <c r="T47" i="2"/>
  <c r="T58" i="2" s="1"/>
  <c r="R62" i="2"/>
  <c r="R71" i="2" s="1"/>
  <c r="N99" i="2"/>
  <c r="N103" i="2" s="1"/>
  <c r="Q23" i="2"/>
  <c r="R23" i="2"/>
  <c r="S23" i="2"/>
  <c r="N73" i="2"/>
  <c r="T45" i="2" l="1"/>
  <c r="W103" i="2"/>
  <c r="W71" i="2"/>
  <c r="W58" i="2"/>
  <c r="C25" i="2" a="1"/>
  <c r="W45" i="2"/>
  <c r="C16" i="2" a="1"/>
  <c r="T1" i="2" l="1"/>
  <c r="C21" i="2"/>
  <c r="C18" i="2"/>
  <c r="C17" i="2"/>
  <c r="C16" i="2"/>
  <c r="C20" i="2"/>
  <c r="C19" i="2"/>
  <c r="C30" i="2"/>
  <c r="C29" i="2"/>
  <c r="C28" i="2"/>
  <c r="C26" i="2"/>
  <c r="C27" i="2"/>
  <c r="C25" i="2"/>
  <c r="E27" i="2" l="1"/>
  <c r="D27" i="2"/>
  <c r="P27" i="2"/>
  <c r="T27" i="2"/>
  <c r="R27" i="2"/>
  <c r="S27" i="2"/>
  <c r="Q27" i="2"/>
  <c r="M19" i="2"/>
  <c r="D19" i="2"/>
  <c r="E19" i="2"/>
  <c r="E25" i="2"/>
  <c r="D25" i="2"/>
  <c r="T25" i="2"/>
  <c r="P25" i="2"/>
  <c r="S25" i="2"/>
  <c r="Q25" i="2"/>
  <c r="R25" i="2"/>
  <c r="E26" i="2"/>
  <c r="D26" i="2"/>
  <c r="P26" i="2"/>
  <c r="T26" i="2"/>
  <c r="S26" i="2"/>
  <c r="R26" i="2"/>
  <c r="Q26" i="2"/>
  <c r="E28" i="2"/>
  <c r="D28" i="2"/>
  <c r="P28" i="2"/>
  <c r="T28" i="2"/>
  <c r="R28" i="2"/>
  <c r="Q28" i="2"/>
  <c r="S28" i="2"/>
  <c r="E29" i="2"/>
  <c r="D29" i="2"/>
  <c r="P29" i="2"/>
  <c r="T29" i="2"/>
  <c r="S29" i="2"/>
  <c r="R29" i="2"/>
  <c r="Q29" i="2"/>
  <c r="E30" i="2"/>
  <c r="D30" i="2"/>
  <c r="P30" i="2"/>
  <c r="T30" i="2"/>
  <c r="R30" i="2"/>
  <c r="S30" i="2"/>
  <c r="Q30" i="2"/>
  <c r="N20" i="2"/>
  <c r="E20" i="2"/>
  <c r="D20" i="2"/>
  <c r="E16" i="2"/>
  <c r="D16" i="2"/>
  <c r="J16" i="2"/>
  <c r="E17" i="2"/>
  <c r="D17" i="2"/>
  <c r="K17" i="2"/>
  <c r="D18" i="2"/>
  <c r="E18" i="2"/>
  <c r="L18" i="2"/>
  <c r="D21" i="2"/>
  <c r="O21" i="2"/>
  <c r="E21" i="2"/>
  <c r="G49" i="55"/>
  <c r="M28" i="2" l="1"/>
  <c r="T63" i="55" l="1"/>
  <c r="T64" i="55"/>
  <c r="T65" i="55"/>
  <c r="T66" i="55"/>
  <c r="T67" i="55"/>
  <c r="T68" i="55"/>
  <c r="T69" i="55"/>
  <c r="T70" i="55"/>
  <c r="T71" i="55"/>
  <c r="T72" i="55"/>
  <c r="T73" i="55"/>
  <c r="T74" i="55"/>
  <c r="T75" i="55"/>
  <c r="T76" i="55"/>
  <c r="T77" i="55"/>
  <c r="T78" i="55"/>
  <c r="T79" i="55"/>
  <c r="T80" i="55"/>
  <c r="T81" i="55"/>
  <c r="T90" i="55"/>
  <c r="T91" i="55"/>
  <c r="T92" i="55"/>
  <c r="T93" i="55"/>
  <c r="T94" i="55"/>
  <c r="T95" i="55"/>
  <c r="T96" i="55"/>
  <c r="T97" i="55"/>
  <c r="T98" i="55"/>
  <c r="T99" i="55"/>
  <c r="T100" i="55"/>
  <c r="T101" i="55"/>
  <c r="T102" i="55"/>
  <c r="T103" i="55"/>
  <c r="T104" i="55"/>
  <c r="G47" i="55"/>
  <c r="G48" i="55"/>
  <c r="G50" i="55"/>
  <c r="G51" i="55"/>
  <c r="G52" i="55"/>
  <c r="G53" i="55"/>
  <c r="G54" i="55"/>
  <c r="G55" i="55"/>
  <c r="G56" i="55"/>
  <c r="G57" i="55"/>
  <c r="G58" i="55"/>
  <c r="G59" i="55"/>
  <c r="G60" i="55"/>
  <c r="G61" i="55"/>
  <c r="G62" i="55"/>
  <c r="C96" i="42" l="1"/>
  <c r="L19" i="2" l="1"/>
  <c r="E83" i="42"/>
  <c r="C77" i="42"/>
  <c r="C78" i="42"/>
  <c r="C79" i="42"/>
  <c r="C80" i="42"/>
  <c r="C81" i="42"/>
  <c r="C82" i="42"/>
  <c r="C83" i="42"/>
  <c r="C84" i="42"/>
  <c r="C85" i="42"/>
  <c r="E96" i="42" l="1"/>
  <c r="E95" i="42" l="1"/>
  <c r="C94" i="42"/>
  <c r="C95" i="42"/>
  <c r="C76" i="42" l="1"/>
  <c r="O63" i="42" l="1"/>
  <c r="O64" i="42" s="1"/>
  <c r="P63" i="42"/>
  <c r="Q63" i="42"/>
  <c r="R63" i="42"/>
  <c r="S63" i="42"/>
  <c r="C78" i="4"/>
  <c r="F19" i="42"/>
  <c r="F8" i="42"/>
  <c r="F8" i="44"/>
  <c r="E24" i="42"/>
  <c r="E22" i="42"/>
  <c r="E20" i="42"/>
  <c r="E29" i="42"/>
  <c r="F28" i="42"/>
  <c r="C29" i="42"/>
  <c r="E28" i="42"/>
  <c r="E35" i="42"/>
  <c r="G70" i="4"/>
  <c r="G71" i="4" s="1"/>
  <c r="G72" i="4" s="1"/>
  <c r="G73" i="4" s="1"/>
  <c r="G74" i="4" s="1"/>
  <c r="G65" i="4"/>
  <c r="G66" i="4" s="1"/>
  <c r="G67" i="4" s="1"/>
  <c r="G68" i="4" s="1"/>
  <c r="G69" i="4" s="1"/>
  <c r="I42" i="4"/>
  <c r="I43" i="4"/>
  <c r="I44" i="4"/>
  <c r="I45" i="4"/>
  <c r="I46" i="4"/>
  <c r="I47" i="4"/>
  <c r="I48" i="4"/>
  <c r="I49" i="4"/>
  <c r="I50" i="4"/>
  <c r="I51" i="4"/>
  <c r="I52" i="4"/>
  <c r="I53" i="4"/>
  <c r="I54" i="4"/>
  <c r="I55" i="4"/>
  <c r="I56" i="4"/>
  <c r="I57" i="4"/>
  <c r="I58" i="4"/>
  <c r="I59" i="4"/>
  <c r="I60" i="4"/>
  <c r="I41" i="4"/>
  <c r="H42" i="4"/>
  <c r="H43" i="4"/>
  <c r="H44" i="4"/>
  <c r="H45" i="4"/>
  <c r="H46" i="4"/>
  <c r="H47" i="4"/>
  <c r="H48" i="4"/>
  <c r="H49" i="4"/>
  <c r="H50" i="4"/>
  <c r="H51" i="4"/>
  <c r="H52" i="4"/>
  <c r="H53" i="4"/>
  <c r="H54" i="4"/>
  <c r="H55" i="4"/>
  <c r="H56" i="4"/>
  <c r="H57" i="4"/>
  <c r="H58" i="4"/>
  <c r="H59" i="4"/>
  <c r="H60" i="4"/>
  <c r="H41" i="4"/>
  <c r="H69" i="4"/>
  <c r="H68" i="4"/>
  <c r="H67" i="4"/>
  <c r="H66" i="4"/>
  <c r="H74" i="4"/>
  <c r="H73" i="4"/>
  <c r="H72" i="4"/>
  <c r="H71" i="4"/>
  <c r="H70" i="4"/>
  <c r="H65" i="4"/>
  <c r="C40" i="4"/>
  <c r="E31" i="42"/>
  <c r="E26" i="42"/>
  <c r="S4" i="44"/>
  <c r="S11" i="44" s="1"/>
  <c r="R4" i="44"/>
  <c r="R11" i="44" s="1"/>
  <c r="Q4" i="44"/>
  <c r="Q11" i="44" s="1"/>
  <c r="P4" i="44"/>
  <c r="P11" i="44" s="1"/>
  <c r="O4" i="44"/>
  <c r="O11" i="44" s="1"/>
  <c r="N4" i="44"/>
  <c r="N11" i="44" s="1"/>
  <c r="M4" i="44"/>
  <c r="M11" i="44" s="1"/>
  <c r="L4" i="44"/>
  <c r="L11" i="44" s="1"/>
  <c r="K4" i="44"/>
  <c r="K11" i="44" s="1"/>
  <c r="J4" i="44"/>
  <c r="J11" i="44" s="1"/>
  <c r="S4" i="42"/>
  <c r="S103" i="42" s="1"/>
  <c r="R4" i="42"/>
  <c r="R35" i="42" s="1"/>
  <c r="Q4" i="42"/>
  <c r="P4" i="42"/>
  <c r="P31" i="42" s="1"/>
  <c r="O4" i="42"/>
  <c r="O49" i="42" s="1"/>
  <c r="N4" i="42"/>
  <c r="N21" i="42" s="1"/>
  <c r="M4" i="42"/>
  <c r="M33" i="42" s="1"/>
  <c r="L4" i="42"/>
  <c r="K4" i="42"/>
  <c r="J4" i="42"/>
  <c r="S8" i="54"/>
  <c r="F49" i="42"/>
  <c r="C49" i="42"/>
  <c r="C50" i="42" s="1"/>
  <c r="F46" i="42"/>
  <c r="C46" i="42"/>
  <c r="C47" i="42" s="1"/>
  <c r="F43" i="42"/>
  <c r="C43" i="42"/>
  <c r="C44" i="42" s="1"/>
  <c r="F40" i="42"/>
  <c r="C40" i="42"/>
  <c r="C41" i="42" s="1"/>
  <c r="C37" i="42"/>
  <c r="C38" i="42" s="1"/>
  <c r="E16" i="42"/>
  <c r="E14" i="42"/>
  <c r="F12" i="42"/>
  <c r="E12" i="42"/>
  <c r="E49" i="42"/>
  <c r="E46" i="42"/>
  <c r="E43" i="42"/>
  <c r="E40" i="42"/>
  <c r="E37" i="42"/>
  <c r="E16" i="44"/>
  <c r="E105" i="42"/>
  <c r="G26" i="55"/>
  <c r="G27" i="55"/>
  <c r="G28" i="55"/>
  <c r="G29" i="55"/>
  <c r="G30" i="55"/>
  <c r="G31" i="55"/>
  <c r="G32" i="55"/>
  <c r="G33" i="55"/>
  <c r="G34" i="55"/>
  <c r="G35" i="55"/>
  <c r="G36" i="55"/>
  <c r="G37" i="55"/>
  <c r="G38" i="55"/>
  <c r="G39" i="55"/>
  <c r="G40" i="55"/>
  <c r="G41" i="55"/>
  <c r="G42" i="55"/>
  <c r="G43" i="55"/>
  <c r="G44" i="55"/>
  <c r="G45" i="55"/>
  <c r="G46" i="55"/>
  <c r="G25" i="55"/>
  <c r="E14" i="55"/>
  <c r="E15" i="55"/>
  <c r="E16" i="55"/>
  <c r="E17" i="55"/>
  <c r="E18" i="55"/>
  <c r="E19" i="55"/>
  <c r="E20" i="55"/>
  <c r="E21" i="55"/>
  <c r="E22" i="55"/>
  <c r="E23" i="55"/>
  <c r="E24" i="55"/>
  <c r="E25" i="55"/>
  <c r="E26" i="55"/>
  <c r="E27" i="55"/>
  <c r="E28" i="55"/>
  <c r="E29" i="55"/>
  <c r="E13" i="55"/>
  <c r="C11" i="16"/>
  <c r="D11" i="16" s="1"/>
  <c r="T9"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62" i="55"/>
  <c r="C24" i="4"/>
  <c r="S9" i="54"/>
  <c r="E50" i="42"/>
  <c r="E47" i="42"/>
  <c r="E44" i="42"/>
  <c r="E41" i="42"/>
  <c r="E38" i="42"/>
  <c r="E87" i="42"/>
  <c r="E107" i="42"/>
  <c r="C93" i="42"/>
  <c r="C97" i="42"/>
  <c r="E54" i="42"/>
  <c r="E52" i="42"/>
  <c r="E13" i="42"/>
  <c r="E15" i="42"/>
  <c r="E13" i="44"/>
  <c r="E106" i="42"/>
  <c r="E17" i="42"/>
  <c r="E76" i="42"/>
  <c r="E77" i="42"/>
  <c r="E78" i="42"/>
  <c r="E79" i="42"/>
  <c r="E80" i="42"/>
  <c r="E81" i="42"/>
  <c r="E82" i="42"/>
  <c r="E84" i="42"/>
  <c r="E85" i="42"/>
  <c r="E93" i="42"/>
  <c r="E94" i="42"/>
  <c r="E97" i="42"/>
  <c r="E99" i="42"/>
  <c r="E33" i="42"/>
  <c r="B2" i="55"/>
  <c r="S11" i="54"/>
  <c r="S14" i="54"/>
  <c r="G15" i="16"/>
  <c r="G16" i="16"/>
  <c r="B1" i="55"/>
  <c r="O66" i="42"/>
  <c r="O67" i="42" s="1"/>
  <c r="J63" i="42"/>
  <c r="J66" i="42"/>
  <c r="K63" i="42"/>
  <c r="K66" i="42"/>
  <c r="L63" i="42"/>
  <c r="L66" i="42"/>
  <c r="M63" i="42"/>
  <c r="M66" i="42"/>
  <c r="N63" i="42"/>
  <c r="N66" i="42"/>
  <c r="P66" i="42"/>
  <c r="Q66" i="42"/>
  <c r="R66" i="42"/>
  <c r="S66" i="42"/>
  <c r="S7" i="54"/>
  <c r="S10" i="54"/>
  <c r="S12" i="54"/>
  <c r="S13" i="54"/>
  <c r="C12" i="16"/>
  <c r="D12" i="16" s="1"/>
  <c r="C13" i="16"/>
  <c r="D13" i="16" s="1"/>
  <c r="C14" i="16"/>
  <c r="D14" i="16" s="1"/>
  <c r="C15" i="16"/>
  <c r="D15" i="16" s="1"/>
  <c r="C16" i="16"/>
  <c r="D16" i="16" s="1"/>
  <c r="C10" i="16"/>
  <c r="D10" i="16" s="1"/>
  <c r="C64" i="4"/>
  <c r="B2" i="54"/>
  <c r="B1" i="54"/>
  <c r="B2" i="44"/>
  <c r="B2" i="42"/>
  <c r="B1" i="44"/>
  <c r="B1" i="42"/>
  <c r="B2" i="16"/>
  <c r="B1" i="16"/>
  <c r="C9" i="4"/>
  <c r="B2" i="4"/>
  <c r="B1" i="4"/>
  <c r="P67" i="42" l="1"/>
  <c r="Q67" i="42" s="1"/>
  <c r="R67" i="42" s="1"/>
  <c r="S67" i="42" s="1"/>
  <c r="P64" i="42"/>
  <c r="Q64" i="42" s="1"/>
  <c r="R64" i="42" s="1"/>
  <c r="Q23" i="42"/>
  <c r="Q46" i="42"/>
  <c r="N23" i="42"/>
  <c r="J33" i="42"/>
  <c r="J40" i="42"/>
  <c r="J37" i="42"/>
  <c r="F16" i="42"/>
  <c r="G12" i="16"/>
  <c r="E19" i="42"/>
  <c r="F14" i="42"/>
  <c r="F23" i="42"/>
  <c r="N14" i="42"/>
  <c r="R16" i="42"/>
  <c r="F21" i="42"/>
  <c r="F96" i="42"/>
  <c r="F83" i="42"/>
  <c r="R91" i="42"/>
  <c r="N46" i="42"/>
  <c r="J49" i="42"/>
  <c r="N74" i="42"/>
  <c r="J43" i="42"/>
  <c r="R103" i="42"/>
  <c r="J14" i="42"/>
  <c r="O40" i="42"/>
  <c r="O58" i="42"/>
  <c r="O21" i="42"/>
  <c r="O91" i="42"/>
  <c r="O46" i="42"/>
  <c r="R58" i="42"/>
  <c r="N91" i="42"/>
  <c r="J103" i="42"/>
  <c r="F77" i="42"/>
  <c r="F16" i="44"/>
  <c r="R40" i="42"/>
  <c r="N10" i="42"/>
  <c r="R12" i="42"/>
  <c r="R74" i="42"/>
  <c r="J58" i="42"/>
  <c r="R14" i="42"/>
  <c r="N40" i="42"/>
  <c r="N49" i="42"/>
  <c r="J46" i="42"/>
  <c r="J10" i="42"/>
  <c r="N19" i="42"/>
  <c r="F97" i="42"/>
  <c r="F95" i="42"/>
  <c r="F17" i="42"/>
  <c r="M74" i="42"/>
  <c r="J91" i="42"/>
  <c r="M43" i="42"/>
  <c r="R43" i="42"/>
  <c r="R37" i="42"/>
  <c r="J16" i="42"/>
  <c r="N12" i="42"/>
  <c r="R23" i="42"/>
  <c r="F31" i="42"/>
  <c r="F33" i="42"/>
  <c r="F80" i="42"/>
  <c r="F87" i="42"/>
  <c r="F22" i="42"/>
  <c r="M16" i="42"/>
  <c r="F52" i="42"/>
  <c r="F50" i="42"/>
  <c r="F13" i="42"/>
  <c r="F15" i="42"/>
  <c r="F44" i="42"/>
  <c r="J31" i="42"/>
  <c r="T61" i="55"/>
  <c r="Q49" i="42"/>
  <c r="M19" i="42"/>
  <c r="M58" i="42"/>
  <c r="M61" i="42" s="1"/>
  <c r="M69" i="42" s="1"/>
  <c r="N58" i="42"/>
  <c r="J74" i="42"/>
  <c r="N103" i="42"/>
  <c r="M14" i="42"/>
  <c r="R46" i="42"/>
  <c r="N43" i="42"/>
  <c r="N16" i="42"/>
  <c r="R10" i="42"/>
  <c r="K28" i="42"/>
  <c r="R49" i="42"/>
  <c r="R21" i="42"/>
  <c r="J19" i="42"/>
  <c r="R33" i="42"/>
  <c r="Q91" i="42"/>
  <c r="Q74" i="42"/>
  <c r="M46" i="42"/>
  <c r="J21" i="42"/>
  <c r="F13" i="44"/>
  <c r="K33" i="42"/>
  <c r="K35" i="42"/>
  <c r="K19" i="42"/>
  <c r="K14" i="42"/>
  <c r="K23" i="42"/>
  <c r="K16" i="42"/>
  <c r="K91" i="42"/>
  <c r="K49" i="42"/>
  <c r="K43" i="42"/>
  <c r="K46" i="42"/>
  <c r="K103" i="42"/>
  <c r="K58" i="42"/>
  <c r="K74" i="42"/>
  <c r="K40" i="42"/>
  <c r="O19" i="42"/>
  <c r="O12" i="42"/>
  <c r="O37" i="42"/>
  <c r="O23" i="42"/>
  <c r="O14" i="42"/>
  <c r="O16" i="42"/>
  <c r="O10" i="42"/>
  <c r="O103" i="42"/>
  <c r="S33" i="42"/>
  <c r="S35" i="42"/>
  <c r="S19" i="42"/>
  <c r="S16" i="42"/>
  <c r="S40" i="42"/>
  <c r="S43" i="42"/>
  <c r="S46" i="42"/>
  <c r="S58" i="42"/>
  <c r="S23" i="42"/>
  <c r="S12" i="42"/>
  <c r="S49" i="42"/>
  <c r="S10" i="42"/>
  <c r="S37" i="42"/>
  <c r="S74" i="42"/>
  <c r="S91" i="42"/>
  <c r="S31" i="42"/>
  <c r="S14" i="42"/>
  <c r="K37" i="42"/>
  <c r="S21" i="42"/>
  <c r="K21" i="42"/>
  <c r="O74" i="42"/>
  <c r="O43" i="42"/>
  <c r="K10" i="42"/>
  <c r="K31" i="42"/>
  <c r="S1" i="54"/>
  <c r="G10" i="16" s="1"/>
  <c r="L37" i="42"/>
  <c r="J12" i="42"/>
  <c r="R19" i="42"/>
  <c r="J23" i="42"/>
  <c r="N28" i="42"/>
  <c r="O28" i="42"/>
  <c r="M37" i="42"/>
  <c r="M31" i="42"/>
  <c r="M10" i="42"/>
  <c r="M40" i="42"/>
  <c r="M35" i="42"/>
  <c r="M23" i="42"/>
  <c r="M49" i="42"/>
  <c r="M103" i="42"/>
  <c r="M91" i="42"/>
  <c r="Q31" i="42"/>
  <c r="Q21" i="42"/>
  <c r="Q16" i="42"/>
  <c r="Q43" i="42"/>
  <c r="Q14" i="42"/>
  <c r="Q19" i="42"/>
  <c r="Q33" i="42"/>
  <c r="Q58" i="42"/>
  <c r="L21" i="42"/>
  <c r="L10" i="42"/>
  <c r="L40" i="42"/>
  <c r="L58" i="42"/>
  <c r="L19" i="42"/>
  <c r="L16" i="42"/>
  <c r="L43" i="42"/>
  <c r="L91" i="42"/>
  <c r="L23" i="42"/>
  <c r="L103" i="42"/>
  <c r="L74" i="42"/>
  <c r="P35" i="42"/>
  <c r="P12" i="42"/>
  <c r="P46" i="42"/>
  <c r="P103" i="42"/>
  <c r="P91" i="42"/>
  <c r="P33" i="42"/>
  <c r="P23" i="42"/>
  <c r="P37" i="42"/>
  <c r="P10" i="42"/>
  <c r="P16" i="42"/>
  <c r="P40" i="42"/>
  <c r="P43" i="42"/>
  <c r="P21" i="42"/>
  <c r="P74" i="42"/>
  <c r="L14" i="42"/>
  <c r="P14" i="42"/>
  <c r="P58" i="42"/>
  <c r="Q103" i="42"/>
  <c r="Q40" i="42"/>
  <c r="Q37" i="42"/>
  <c r="Q10" i="42"/>
  <c r="L46" i="42"/>
  <c r="L49" i="42"/>
  <c r="P49" i="42"/>
  <c r="Q12" i="42"/>
  <c r="P19" i="42"/>
  <c r="F24" i="42"/>
  <c r="F20" i="42"/>
  <c r="F29" i="42"/>
  <c r="F35" i="42"/>
  <c r="F26" i="42"/>
  <c r="F107" i="42"/>
  <c r="F94" i="42"/>
  <c r="F84" i="42"/>
  <c r="F79" i="42"/>
  <c r="F105" i="42"/>
  <c r="F106" i="42"/>
  <c r="F93" i="42"/>
  <c r="P93" i="42" s="1"/>
  <c r="F82" i="42"/>
  <c r="F78" i="42"/>
  <c r="F85" i="42"/>
  <c r="F76" i="42"/>
  <c r="F99" i="42"/>
  <c r="F81" i="42"/>
  <c r="F47" i="42"/>
  <c r="F41" i="42"/>
  <c r="F54" i="42"/>
  <c r="Q35" i="42"/>
  <c r="R31" i="42"/>
  <c r="M21" i="42"/>
  <c r="J35" i="42"/>
  <c r="S64" i="42" l="1"/>
  <c r="O77" i="42"/>
  <c r="P77" i="42"/>
  <c r="Q77" i="42"/>
  <c r="R77" i="42"/>
  <c r="S77" i="42"/>
  <c r="O76" i="42"/>
  <c r="P76" i="42"/>
  <c r="Q76" i="42"/>
  <c r="R76" i="42"/>
  <c r="S76" i="42"/>
  <c r="O95" i="42"/>
  <c r="P95" i="42"/>
  <c r="Q95" i="42"/>
  <c r="R95" i="42"/>
  <c r="S95" i="42"/>
  <c r="S93" i="42"/>
  <c r="R93" i="42"/>
  <c r="Q93" i="42"/>
  <c r="O93" i="42"/>
  <c r="N61" i="42"/>
  <c r="N69" i="42" s="1"/>
  <c r="J61" i="42"/>
  <c r="J69" i="42" s="1"/>
  <c r="E21" i="42"/>
  <c r="E23" i="42"/>
  <c r="R69" i="42"/>
  <c r="P69" i="42"/>
  <c r="S69" i="42"/>
  <c r="Q69" i="42"/>
  <c r="O69" i="42"/>
  <c r="J70" i="42" a="1"/>
  <c r="J70" i="42" s="1"/>
  <c r="J28" i="42"/>
  <c r="L28" i="42"/>
  <c r="P28" i="42"/>
  <c r="K61" i="42"/>
  <c r="K69" i="42" s="1"/>
  <c r="Q28" i="42"/>
  <c r="L61" i="42"/>
  <c r="L69" i="42" s="1"/>
  <c r="M28" i="42"/>
  <c r="R28" i="42"/>
  <c r="S28" i="42"/>
  <c r="S70" i="42" l="1" a="1"/>
  <c r="S70" i="42" s="1"/>
  <c r="P70" i="42" a="1"/>
  <c r="P70" i="42" s="1"/>
  <c r="Q70" i="42" a="1"/>
  <c r="Q70" i="42" s="1"/>
  <c r="N70" i="42" a="1"/>
  <c r="N70" i="42" s="1"/>
  <c r="O70" i="42" a="1"/>
  <c r="O70" i="42" s="1"/>
  <c r="R70" i="42" a="1"/>
  <c r="R70" i="42" s="1"/>
  <c r="L70" i="42" a="1"/>
  <c r="L70" i="42" s="1"/>
  <c r="K70" i="42" a="1"/>
  <c r="K70" i="42" s="1"/>
  <c r="G13" i="16"/>
  <c r="M70" i="42" a="1"/>
  <c r="M70" i="42" s="1"/>
  <c r="L31" i="42" l="1"/>
  <c r="R20" i="42"/>
  <c r="P13" i="42"/>
  <c r="P26" i="42" s="1"/>
  <c r="O20" i="42"/>
  <c r="Q13" i="42"/>
  <c r="Q26" i="42" s="1"/>
  <c r="S20" i="42"/>
  <c r="R13" i="42" l="1"/>
  <c r="R26" i="42" s="1"/>
  <c r="Q20" i="42"/>
  <c r="S13" i="42"/>
  <c r="S26" i="42" s="1"/>
  <c r="O13" i="42"/>
  <c r="O26" i="42" s="1"/>
  <c r="P20" i="42"/>
  <c r="O35" i="42" l="1"/>
  <c r="L33" i="42"/>
  <c r="O33" i="42"/>
  <c r="L35" i="42"/>
  <c r="L12" i="42" l="1"/>
  <c r="T59" i="55" l="1"/>
  <c r="K12" i="42" l="1"/>
  <c r="O31" i="42" l="1"/>
  <c r="T60" i="55"/>
  <c r="G69" i="55" l="1"/>
  <c r="J25" i="2" s="1"/>
  <c r="G65" i="55"/>
  <c r="G68" i="55"/>
  <c r="G67" i="55"/>
  <c r="G77" i="55"/>
  <c r="G76" i="55"/>
  <c r="G75" i="55"/>
  <c r="G63" i="55"/>
  <c r="G74" i="55"/>
  <c r="G73" i="55"/>
  <c r="G72" i="55"/>
  <c r="G71" i="55"/>
  <c r="G70" i="55"/>
  <c r="G64" i="55"/>
  <c r="G66" i="55"/>
  <c r="K26" i="2" l="1"/>
  <c r="K16" i="2"/>
  <c r="J17" i="2"/>
  <c r="J26" i="2" s="1"/>
  <c r="L27" i="2"/>
  <c r="K18" i="2"/>
  <c r="L28" i="2"/>
  <c r="K19" i="2"/>
  <c r="L93" i="42"/>
  <c r="L16" i="44" s="1"/>
  <c r="N93" i="42"/>
  <c r="N16" i="44" s="1"/>
  <c r="J93" i="42"/>
  <c r="J16" i="44" s="1"/>
  <c r="M93" i="42"/>
  <c r="M16" i="44" s="1"/>
  <c r="K93" i="42"/>
  <c r="K16" i="44" s="1"/>
  <c r="J19" i="2" l="1"/>
  <c r="J28" i="2" s="1"/>
  <c r="K28" i="2"/>
  <c r="K27" i="2"/>
  <c r="J18" i="2"/>
  <c r="J27" i="2" s="1"/>
  <c r="L16" i="2"/>
  <c r="K25" i="2"/>
  <c r="P44" i="42"/>
  <c r="O47" i="42"/>
  <c r="R44" i="42"/>
  <c r="Q47" i="42"/>
  <c r="S44" i="42"/>
  <c r="Q41" i="42"/>
  <c r="P50" i="42"/>
  <c r="S29" i="42"/>
  <c r="Q29" i="42"/>
  <c r="P29" i="42"/>
  <c r="R47" i="42"/>
  <c r="O41" i="42"/>
  <c r="S41" i="42"/>
  <c r="S50" i="42"/>
  <c r="O44" i="42"/>
  <c r="R50" i="42"/>
  <c r="P47" i="42"/>
  <c r="R41" i="42"/>
  <c r="Q44" i="42"/>
  <c r="P41" i="42"/>
  <c r="R29" i="42"/>
  <c r="O50" i="42"/>
  <c r="O29" i="42"/>
  <c r="S47" i="42"/>
  <c r="Q50" i="42"/>
  <c r="S83" i="42"/>
  <c r="J84" i="42"/>
  <c r="M84" i="42"/>
  <c r="K84" i="42"/>
  <c r="Q83" i="42"/>
  <c r="N84" i="42"/>
  <c r="L94" i="42"/>
  <c r="P83" i="42"/>
  <c r="L84" i="42"/>
  <c r="K94" i="42"/>
  <c r="M94" i="42"/>
  <c r="O83" i="42"/>
  <c r="R83" i="42"/>
  <c r="J94" i="42"/>
  <c r="N94" i="42"/>
  <c r="O82" i="42"/>
  <c r="J81" i="42"/>
  <c r="M80" i="42"/>
  <c r="R82" i="42"/>
  <c r="Q85" i="42"/>
  <c r="O81" i="42"/>
  <c r="K81" i="42"/>
  <c r="N81" i="42"/>
  <c r="S82" i="42"/>
  <c r="M82" i="42"/>
  <c r="M85" i="42"/>
  <c r="S80" i="42"/>
  <c r="J80" i="42"/>
  <c r="J82" i="42"/>
  <c r="R81" i="42"/>
  <c r="J85" i="42"/>
  <c r="L80" i="42"/>
  <c r="R80" i="42"/>
  <c r="O84" i="42"/>
  <c r="L85" i="42"/>
  <c r="Q82" i="42"/>
  <c r="P80" i="42"/>
  <c r="P84" i="42"/>
  <c r="R85" i="42"/>
  <c r="L82" i="42"/>
  <c r="K85" i="42"/>
  <c r="P85" i="42"/>
  <c r="Q84" i="42"/>
  <c r="Q80" i="42"/>
  <c r="N82" i="42"/>
  <c r="S84" i="42"/>
  <c r="M81" i="42"/>
  <c r="K82" i="42"/>
  <c r="O80" i="42"/>
  <c r="R84" i="42"/>
  <c r="P81" i="42"/>
  <c r="L81" i="42"/>
  <c r="P82" i="42"/>
  <c r="O85" i="42"/>
  <c r="N85" i="42"/>
  <c r="N80" i="42"/>
  <c r="S81" i="42"/>
  <c r="S85" i="42"/>
  <c r="K80" i="42"/>
  <c r="Q81" i="42"/>
  <c r="L25" i="2" l="1"/>
  <c r="M16" i="2"/>
  <c r="M25" i="2" s="1"/>
  <c r="J13" i="44"/>
  <c r="K13" i="44"/>
  <c r="L13" i="44"/>
  <c r="M13" i="44"/>
  <c r="N13" i="44"/>
  <c r="J76" i="42" l="1"/>
  <c r="M76" i="42"/>
  <c r="N76" i="42"/>
  <c r="L76" i="42"/>
  <c r="K76" i="42"/>
  <c r="S78" i="42"/>
  <c r="J78" i="42"/>
  <c r="K78" i="42"/>
  <c r="Q78" i="42"/>
  <c r="P78" i="42"/>
  <c r="O78" i="42"/>
  <c r="M78" i="42"/>
  <c r="L78" i="42"/>
  <c r="N78" i="42"/>
  <c r="R78" i="42"/>
  <c r="J77" i="42"/>
  <c r="L77" i="42"/>
  <c r="N77" i="42"/>
  <c r="M77" i="42"/>
  <c r="K77" i="42"/>
  <c r="N79" i="42"/>
  <c r="L79" i="42"/>
  <c r="Q79" i="42"/>
  <c r="J79" i="42"/>
  <c r="M79" i="42"/>
  <c r="P79" i="42"/>
  <c r="R79" i="42"/>
  <c r="O79" i="42"/>
  <c r="S79" i="42"/>
  <c r="K79" i="42"/>
  <c r="P87" i="42" l="1"/>
  <c r="R87" i="42"/>
  <c r="K87" i="42"/>
  <c r="L87" i="42"/>
  <c r="N87" i="42"/>
  <c r="M87" i="42"/>
  <c r="J87" i="42"/>
  <c r="S87" i="42"/>
  <c r="O87" i="42"/>
  <c r="Q87" i="42"/>
  <c r="M47" i="58" l="1"/>
  <c r="M12" i="42" l="1"/>
  <c r="L47" i="58"/>
  <c r="F86" i="55" l="1"/>
  <c r="T82" i="55"/>
  <c r="F84" i="55"/>
  <c r="F85" i="55" l="1"/>
  <c r="G85" i="55" s="1"/>
  <c r="T84" i="55"/>
  <c r="F83" i="55"/>
  <c r="F90" i="55"/>
  <c r="T86" i="55"/>
  <c r="T85" i="55"/>
  <c r="F88" i="55"/>
  <c r="F87" i="55" s="1"/>
  <c r="G87" i="55" s="1"/>
  <c r="N16" i="2" l="1"/>
  <c r="N25" i="2" s="1"/>
  <c r="N29" i="2"/>
  <c r="F94" i="55"/>
  <c r="F98" i="55" s="1"/>
  <c r="F102" i="55" s="1"/>
  <c r="F106" i="55" s="1"/>
  <c r="F110" i="55" s="1"/>
  <c r="F89" i="55"/>
  <c r="G89" i="55" s="1"/>
  <c r="T88" i="55"/>
  <c r="F92" i="55"/>
  <c r="F96" i="55" s="1"/>
  <c r="F100" i="55" s="1"/>
  <c r="F104" i="55" s="1"/>
  <c r="F108" i="55" s="1"/>
  <c r="F112" i="55" s="1"/>
  <c r="F91" i="55" l="1"/>
  <c r="G91" i="55" s="1"/>
  <c r="O20" i="2"/>
  <c r="O30" i="2"/>
  <c r="O16" i="2"/>
  <c r="T89" i="55"/>
  <c r="F93" i="55"/>
  <c r="F97" i="55" s="1"/>
  <c r="F101" i="55" s="1"/>
  <c r="F105" i="55" s="1"/>
  <c r="F109" i="55" s="1"/>
  <c r="N20" i="42" l="1"/>
  <c r="N44" i="42"/>
  <c r="N47" i="42"/>
  <c r="N41" i="42"/>
  <c r="N29" i="42"/>
  <c r="N50" i="42"/>
  <c r="N38" i="42"/>
  <c r="O38" i="42"/>
  <c r="O52" i="42" s="1"/>
  <c r="O54" i="42" s="1"/>
  <c r="J38" i="42"/>
  <c r="R38" i="42"/>
  <c r="R52" i="42" s="1"/>
  <c r="R54" i="42" s="1"/>
  <c r="K38" i="42"/>
  <c r="M38" i="42"/>
  <c r="L38" i="42"/>
  <c r="P38" i="42"/>
  <c r="P52" i="42" s="1"/>
  <c r="P54" i="42" s="1"/>
  <c r="Q38" i="42"/>
  <c r="Q52" i="42" s="1"/>
  <c r="Q54" i="42" s="1"/>
  <c r="S38" i="42"/>
  <c r="S52" i="42" s="1"/>
  <c r="S54" i="42" s="1"/>
  <c r="O29" i="2"/>
  <c r="N13" i="42"/>
  <c r="N26" i="42" s="1"/>
  <c r="K17" i="42"/>
  <c r="O24" i="42"/>
  <c r="L24" i="42"/>
  <c r="P15" i="42"/>
  <c r="M15" i="42"/>
  <c r="P24" i="42"/>
  <c r="R15" i="42"/>
  <c r="S24" i="42"/>
  <c r="M24" i="42"/>
  <c r="S17" i="42"/>
  <c r="Q22" i="42"/>
  <c r="N17" i="42"/>
  <c r="S15" i="42"/>
  <c r="R24" i="42"/>
  <c r="R22" i="42"/>
  <c r="N24" i="42"/>
  <c r="O15" i="42"/>
  <c r="N15" i="42"/>
  <c r="K24" i="42"/>
  <c r="N22" i="42"/>
  <c r="Q15" i="42"/>
  <c r="O22" i="42"/>
  <c r="O17" i="42"/>
  <c r="P17" i="42"/>
  <c r="J15" i="42"/>
  <c r="O25" i="2"/>
  <c r="K22" i="42"/>
  <c r="J17" i="42"/>
  <c r="J24" i="42"/>
  <c r="P22" i="42"/>
  <c r="S22" i="42"/>
  <c r="L15" i="42"/>
  <c r="K15" i="42"/>
  <c r="Q24" i="42"/>
  <c r="M17" i="42"/>
  <c r="R17" i="42"/>
  <c r="L17" i="42"/>
  <c r="J22" i="42"/>
  <c r="M22" i="42"/>
  <c r="L22" i="42"/>
  <c r="Q17" i="42"/>
  <c r="M18" i="2" l="1"/>
  <c r="N31" i="42"/>
  <c r="M27" i="2" l="1"/>
  <c r="N18" i="2"/>
  <c r="L17" i="2"/>
  <c r="N27" i="2" l="1"/>
  <c r="O18" i="2"/>
  <c r="O27" i="2" s="1"/>
  <c r="L26" i="2"/>
  <c r="M17" i="2"/>
  <c r="M26" i="2" l="1"/>
  <c r="N17" i="2"/>
  <c r="N26" i="2" l="1"/>
  <c r="O17" i="2"/>
  <c r="O26" i="2" s="1"/>
  <c r="N21" i="2" l="1"/>
  <c r="N30" i="2" l="1"/>
  <c r="M21" i="2"/>
  <c r="M20" i="42"/>
  <c r="M13" i="42"/>
  <c r="M26" i="42" s="1"/>
  <c r="M44" i="42" l="1"/>
  <c r="M29" i="42"/>
  <c r="M41" i="42"/>
  <c r="M50" i="42"/>
  <c r="M47" i="42"/>
  <c r="L21" i="2"/>
  <c r="M30" i="2"/>
  <c r="M52" i="42" l="1"/>
  <c r="M54" i="42" s="1"/>
  <c r="L29" i="42"/>
  <c r="L47" i="42"/>
  <c r="L41" i="42"/>
  <c r="L50" i="42"/>
  <c r="L44" i="42"/>
  <c r="K21" i="2"/>
  <c r="L30" i="2"/>
  <c r="T83" i="55"/>
  <c r="G83" i="55"/>
  <c r="F95" i="55"/>
  <c r="F99" i="55" s="1"/>
  <c r="F103" i="55" s="1"/>
  <c r="F107" i="55" s="1"/>
  <c r="F111" i="55" s="1"/>
  <c r="T87" i="55"/>
  <c r="L52" i="42" l="1"/>
  <c r="L54" i="42" s="1"/>
  <c r="K50" i="42"/>
  <c r="K29" i="42"/>
  <c r="K44" i="42"/>
  <c r="K41" i="42"/>
  <c r="K47" i="42"/>
  <c r="J21" i="2"/>
  <c r="J30" i="2" s="1"/>
  <c r="K30" i="2"/>
  <c r="T1" i="55"/>
  <c r="G11" i="16" s="1"/>
  <c r="K52" i="42" l="1"/>
  <c r="K54" i="42" s="1"/>
  <c r="J50" i="42"/>
  <c r="J41" i="42"/>
  <c r="J44" i="42"/>
  <c r="J29" i="42"/>
  <c r="J47" i="42"/>
  <c r="M20" i="2"/>
  <c r="J52" i="42" l="1"/>
  <c r="J54" i="42" s="1"/>
  <c r="M29" i="2"/>
  <c r="L20" i="2"/>
  <c r="L13" i="42" l="1"/>
  <c r="L26" i="42" s="1"/>
  <c r="L20" i="42"/>
  <c r="K20" i="2"/>
  <c r="L29" i="2"/>
  <c r="K20" i="42" l="1"/>
  <c r="K13" i="42"/>
  <c r="K26" i="42" s="1"/>
  <c r="J20" i="2"/>
  <c r="J29" i="2" s="1"/>
  <c r="K29" i="2"/>
  <c r="J20" i="42" l="1"/>
  <c r="N35" i="42" s="1"/>
  <c r="J13" i="42"/>
  <c r="J26" i="42" s="1"/>
  <c r="N33" i="42" l="1"/>
  <c r="N52" i="42" s="1"/>
  <c r="N54" i="42" s="1"/>
  <c r="O105" i="42" l="1"/>
  <c r="S105" i="42"/>
  <c r="R105" i="42"/>
  <c r="Q105" i="42"/>
  <c r="P105" i="42"/>
  <c r="N19" i="2" l="1"/>
  <c r="N28" i="2" s="1"/>
  <c r="O19" i="2" l="1"/>
  <c r="J97" i="42" s="1"/>
  <c r="J99" i="42" s="1"/>
  <c r="S96" i="42"/>
  <c r="O97" i="42"/>
  <c r="O96" i="42"/>
  <c r="P96" i="42"/>
  <c r="Q97" i="42"/>
  <c r="N97" i="42"/>
  <c r="N99" i="42" s="1"/>
  <c r="Q96" i="42"/>
  <c r="S97" i="42"/>
  <c r="L97" i="42"/>
  <c r="L99" i="42" s="1"/>
  <c r="R97" i="42"/>
  <c r="M97" i="42"/>
  <c r="M99" i="42" s="1"/>
  <c r="R96" i="42"/>
  <c r="O28" i="2"/>
  <c r="P97" i="42"/>
  <c r="K97" i="42" l="1"/>
  <c r="K99" i="42" s="1"/>
  <c r="Q34" i="53" l="1"/>
  <c r="Q94" i="42"/>
  <c r="O34" i="53"/>
  <c r="O94" i="42"/>
  <c r="R94" i="42" l="1"/>
  <c r="R34" i="53"/>
  <c r="S34" i="53"/>
  <c r="S94" i="42"/>
  <c r="O99" i="42"/>
  <c r="O106" i="42" s="1"/>
  <c r="Q99" i="42"/>
  <c r="Q106" i="42" s="1"/>
  <c r="P34" i="53"/>
  <c r="P94" i="42"/>
  <c r="W34" i="53" l="1"/>
  <c r="S99" i="42"/>
  <c r="S106" i="42" s="1"/>
  <c r="R99" i="42"/>
  <c r="R106" i="42" s="1"/>
  <c r="P99" i="42"/>
  <c r="P106" i="42" s="1"/>
  <c r="O42" i="53" l="1"/>
  <c r="O107" i="42"/>
  <c r="P42" i="53" l="1"/>
  <c r="P107" i="42"/>
  <c r="Q107" i="42" l="1"/>
  <c r="Q42" i="53"/>
  <c r="R42" i="53" l="1"/>
  <c r="R107" i="42"/>
  <c r="S107" i="42" l="1"/>
  <c r="S42" i="53"/>
  <c r="W42" i="53" s="1"/>
  <c r="S1" i="53" s="1"/>
  <c r="G14" i="16" s="1"/>
  <c r="S1" i="16" s="1"/>
  <c r="V1" i="4" l="1"/>
  <c r="V1" i="42"/>
  <c r="W1" i="2"/>
  <c r="V1" i="54"/>
  <c r="V1" i="53"/>
  <c r="W1" i="55"/>
  <c r="V1"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<sst xmlns="http://schemas.openxmlformats.org/spreadsheetml/2006/main" count="836" uniqueCount="238">
  <si>
    <t>Sheet Name</t>
  </si>
  <si>
    <t>Sheet Description</t>
  </si>
  <si>
    <t>Back to Index</t>
  </si>
  <si>
    <t>Key:</t>
  </si>
  <si>
    <t>Input</t>
  </si>
  <si>
    <t>External Link</t>
  </si>
  <si>
    <t>Internal Link</t>
  </si>
  <si>
    <t>Source</t>
  </si>
  <si>
    <t>Unit</t>
  </si>
  <si>
    <t>Ref</t>
  </si>
  <si>
    <t>Dollars</t>
  </si>
  <si>
    <t>unit</t>
  </si>
  <si>
    <t>$dollars</t>
  </si>
  <si>
    <t>Thousands</t>
  </si>
  <si>
    <t>Millions</t>
  </si>
  <si>
    <t>$millions</t>
  </si>
  <si>
    <t>Percent</t>
  </si>
  <si>
    <t>Number</t>
  </si>
  <si>
    <t>number</t>
  </si>
  <si>
    <t>Unit Denominations</t>
  </si>
  <si>
    <t>$000</t>
  </si>
  <si>
    <t>End</t>
  </si>
  <si>
    <t>Basis</t>
  </si>
  <si>
    <t>Actual</t>
  </si>
  <si>
    <t>Overall Check:</t>
  </si>
  <si>
    <t>Check | List</t>
  </si>
  <si>
    <t>Check List</t>
  </si>
  <si>
    <t>Sheet</t>
  </si>
  <si>
    <t>Ok/Check</t>
  </si>
  <si>
    <t>Status</t>
  </si>
  <si>
    <t>Calculated</t>
  </si>
  <si>
    <t>Per cent</t>
  </si>
  <si>
    <t>Debt Raising Costs</t>
  </si>
  <si>
    <t>Inflation</t>
  </si>
  <si>
    <t>External</t>
  </si>
  <si>
    <t>Input | Inflation</t>
  </si>
  <si>
    <t>n/a</t>
  </si>
  <si>
    <t>Factor</t>
  </si>
  <si>
    <t>factor</t>
  </si>
  <si>
    <t>Debt raising costs</t>
  </si>
  <si>
    <t>Check</t>
  </si>
  <si>
    <t>Index</t>
  </si>
  <si>
    <t>Rate of change</t>
  </si>
  <si>
    <t>Weights</t>
  </si>
  <si>
    <t>Input | Debt raising costs</t>
  </si>
  <si>
    <t>Input | Opex allowances</t>
  </si>
  <si>
    <t>Operating expenditure</t>
  </si>
  <si>
    <t>CPI indexes (nominal to real)</t>
  </si>
  <si>
    <t>Partial factor productivity</t>
  </si>
  <si>
    <t>Total step changes</t>
  </si>
  <si>
    <t>Input |Step changes</t>
  </si>
  <si>
    <t>Inputs the cost escalation weights, cost escalation forecast, and inflation actuals and forecast</t>
  </si>
  <si>
    <r>
      <t>Inputs the operating expenditure (</t>
    </r>
    <r>
      <rPr>
        <b/>
        <i/>
        <sz val="8"/>
        <color indexed="8"/>
        <rFont val="Arial"/>
        <family val="2"/>
      </rPr>
      <t>opex</t>
    </r>
    <r>
      <rPr>
        <i/>
        <sz val="8"/>
        <color indexed="8"/>
        <rFont val="Arial"/>
        <family val="2"/>
      </rPr>
      <t>) data, including historical opex by category, one-off costs, step changes, demand forecasts, carbon costs, self insurance, network growth, and partial factor productivity</t>
    </r>
  </si>
  <si>
    <t>Shows checks on the calculations within the model</t>
  </si>
  <si>
    <t>Lookup | Tables</t>
  </si>
  <si>
    <t>Output | Models</t>
  </si>
  <si>
    <t>Calc | Opex Forecast</t>
  </si>
  <si>
    <t>Notes</t>
  </si>
  <si>
    <t>Inputs for Post Tax Revenue Model</t>
  </si>
  <si>
    <t>Note. The dollar base should be consistent with the post tax revenue model</t>
  </si>
  <si>
    <t>Input | Rate of change</t>
  </si>
  <si>
    <t>Input | Reported opex</t>
  </si>
  <si>
    <r>
      <t>Inputs the reported operating expenditure (</t>
    </r>
    <r>
      <rPr>
        <b/>
        <i/>
        <sz val="8"/>
        <color indexed="8"/>
        <rFont val="Arial"/>
        <family val="2"/>
      </rPr>
      <t>opex</t>
    </r>
    <r>
      <rPr>
        <i/>
        <sz val="8"/>
        <color indexed="8"/>
        <rFont val="Arial"/>
        <family val="2"/>
      </rPr>
      <t>) from the prior regulatory control period.</t>
    </r>
  </si>
  <si>
    <t>Includes the lookup tables used within this opex model.</t>
  </si>
  <si>
    <t>Input | Step changes</t>
  </si>
  <si>
    <t>Input | General</t>
  </si>
  <si>
    <t>Inputs NSP name, regulatory years for the prior and forecast regulatory control period etc.</t>
  </si>
  <si>
    <t>Model index</t>
  </si>
  <si>
    <t>NSP name</t>
  </si>
  <si>
    <t>Forecast regulatory control period, first year</t>
  </si>
  <si>
    <t>Forecast regulatory control period, last year</t>
  </si>
  <si>
    <t>Value</t>
  </si>
  <si>
    <t>NSP</t>
  </si>
  <si>
    <t>AER</t>
  </si>
  <si>
    <t>Years</t>
  </si>
  <si>
    <t>Forecast base year</t>
  </si>
  <si>
    <t>PTRM</t>
  </si>
  <si>
    <t>Total opex</t>
  </si>
  <si>
    <t>Estimate</t>
  </si>
  <si>
    <t>RIN</t>
  </si>
  <si>
    <t>Cost category</t>
  </si>
  <si>
    <t>Input | Forecast price change</t>
  </si>
  <si>
    <t>Input | Forecast productivity</t>
  </si>
  <si>
    <t>Step change</t>
  </si>
  <si>
    <t>Forecast price change</t>
  </si>
  <si>
    <t>CPI</t>
  </si>
  <si>
    <t>Worksheet check:</t>
  </si>
  <si>
    <t>index</t>
  </si>
  <si>
    <t>Input | Forecast output growth</t>
  </si>
  <si>
    <t>Output measure</t>
  </si>
  <si>
    <t>Calc | Estimated final year expenditure</t>
  </si>
  <si>
    <t>Calc | Rate of change</t>
  </si>
  <si>
    <t>Growth rate</t>
  </si>
  <si>
    <t>Efficiency adjustment</t>
  </si>
  <si>
    <t>Calc | Step changes</t>
  </si>
  <si>
    <t>Calc | Total forecast operating expenditure</t>
  </si>
  <si>
    <t>Inputs|Reported opex</t>
  </si>
  <si>
    <t>Input | General inputs</t>
  </si>
  <si>
    <t>Inputs</t>
  </si>
  <si>
    <t>AER opex model</t>
  </si>
  <si>
    <t>ABS</t>
  </si>
  <si>
    <t>Inputs inflation data.</t>
  </si>
  <si>
    <t>Index value, new base</t>
  </si>
  <si>
    <t>calculated</t>
  </si>
  <si>
    <t>CPI indexes (real to real)</t>
  </si>
  <si>
    <t>nominal</t>
  </si>
  <si>
    <t>external</t>
  </si>
  <si>
    <t>Forecast productivity change</t>
  </si>
  <si>
    <t>Step changes</t>
  </si>
  <si>
    <t>Calc | Opex forecast</t>
  </si>
  <si>
    <t>Estimated final year opex</t>
  </si>
  <si>
    <t>Forecast output change</t>
  </si>
  <si>
    <t>Base</t>
  </si>
  <si>
    <t>Total forecast opex, excluding debt raising costs</t>
  </si>
  <si>
    <t>Total forecast opex, including debt raising costs</t>
  </si>
  <si>
    <t>Category specific forecasts</t>
  </si>
  <si>
    <t>Expenditure related to category specific forecasts</t>
  </si>
  <si>
    <t>Input | Adjustments</t>
  </si>
  <si>
    <t>Adjustment</t>
  </si>
  <si>
    <t>Adjustment 2</t>
  </si>
  <si>
    <t>Adjustment 3</t>
  </si>
  <si>
    <t>Adjustment 4</t>
  </si>
  <si>
    <t>Adjustment 5</t>
  </si>
  <si>
    <t>Input | Category specifc forecasts</t>
  </si>
  <si>
    <t>Calc | Category specific forecasts</t>
  </si>
  <si>
    <t>Total category specific forecasts</t>
  </si>
  <si>
    <t>Year ending</t>
  </si>
  <si>
    <t>Months</t>
  </si>
  <si>
    <t>month 1</t>
  </si>
  <si>
    <t>month 2</t>
  </si>
  <si>
    <t>month 3</t>
  </si>
  <si>
    <t>month 4</t>
  </si>
  <si>
    <t>month 5</t>
  </si>
  <si>
    <t>month 6</t>
  </si>
  <si>
    <t>month 7</t>
  </si>
  <si>
    <t>month 8</t>
  </si>
  <si>
    <t>month 9</t>
  </si>
  <si>
    <t>month 10</t>
  </si>
  <si>
    <t>month 11</t>
  </si>
  <si>
    <t>month 12</t>
  </si>
  <si>
    <t>Percentage Change from Corresponding Quarter of Previous Year</t>
  </si>
  <si>
    <t>Total forecast opex, excluding category specific forecasts</t>
  </si>
  <si>
    <t>Decision stage</t>
  </si>
  <si>
    <t>Reported base year opex</t>
  </si>
  <si>
    <t>Forecast rate of change, year-on-year</t>
  </si>
  <si>
    <t>Forecast rate of change, cumulative</t>
  </si>
  <si>
    <t>Previous period year 1</t>
  </si>
  <si>
    <t>Previous period year 2</t>
  </si>
  <si>
    <t>Previous period year 3</t>
  </si>
  <si>
    <t>Previous period year 4</t>
  </si>
  <si>
    <t>Previous period year 5</t>
  </si>
  <si>
    <t>Forecast period year 1</t>
  </si>
  <si>
    <t>Forecast period year 2</t>
  </si>
  <si>
    <t>Forecast period year 3</t>
  </si>
  <si>
    <t>Forecast period year 4</t>
  </si>
  <si>
    <t>Forecast period year 5</t>
  </si>
  <si>
    <t>Previous regulatory control period, first year</t>
  </si>
  <si>
    <t>Previous regulatory control period, last year</t>
  </si>
  <si>
    <t>Regulatory years</t>
  </si>
  <si>
    <t>Year</t>
  </si>
  <si>
    <t>Year Ending</t>
  </si>
  <si>
    <t>Financial Year</t>
  </si>
  <si>
    <t>Calendar Year</t>
  </si>
  <si>
    <t>Add estimated change in opex between the base year and the final year</t>
  </si>
  <si>
    <t>Total opex, categories forecast specifically</t>
  </si>
  <si>
    <t>Add back non-recurrent efficiency gains in the base year</t>
  </si>
  <si>
    <t>Allowances related to category specific forecasts</t>
  </si>
  <si>
    <t>Reported opex, total</t>
  </si>
  <si>
    <t>Base year opex allowance, total</t>
  </si>
  <si>
    <t>Final year opex allowance, total</t>
  </si>
  <si>
    <t>Reported opex, category specific forecasts</t>
  </si>
  <si>
    <t>Base year opex allowance, category specific forecasts</t>
  </si>
  <si>
    <t>Final year opex allowance, category specific forecasts</t>
  </si>
  <si>
    <t>Remove estimated final year opex for categories forecast specifically</t>
  </si>
  <si>
    <t>Adjusted final year opex</t>
  </si>
  <si>
    <t>Calculates the opex forecast</t>
  </si>
  <si>
    <t>Outputs the forecasts needed as a post tax revenue model inputs</t>
  </si>
  <si>
    <t>Customer numbers (#)</t>
  </si>
  <si>
    <t>Circuit Length (km)</t>
  </si>
  <si>
    <t>Ratcheted Maximum Demand (MW)</t>
  </si>
  <si>
    <t>Energy throughput (GWh)</t>
  </si>
  <si>
    <t>Output weights</t>
  </si>
  <si>
    <t>MPFP</t>
  </si>
  <si>
    <t>Forecast output growth</t>
  </si>
  <si>
    <t>Movement in provisions</t>
  </si>
  <si>
    <t>Total opex to be trended</t>
  </si>
  <si>
    <t>Non-recurrent efficiency gain in the base year</t>
  </si>
  <si>
    <t>Adjustment can be postive or negative.</t>
  </si>
  <si>
    <t>Categories of opex to be excluded from forecast opex (excluding category specific forecasts)</t>
  </si>
  <si>
    <t>Trend from base or final year</t>
  </si>
  <si>
    <t>Option 1</t>
  </si>
  <si>
    <t>Option 2</t>
  </si>
  <si>
    <t>Final</t>
  </si>
  <si>
    <t>draft</t>
  </si>
  <si>
    <t>AusNet Services</t>
  </si>
  <si>
    <t>Easement Land Tax</t>
  </si>
  <si>
    <t>Easement land tax</t>
  </si>
  <si>
    <t>WPI – Deloitte Access Economics</t>
  </si>
  <si>
    <t>WPI – BIS Oxford Economics</t>
  </si>
  <si>
    <t>AEMO participant fees</t>
  </si>
  <si>
    <t>Annual RIN for each year and/or reset RIN. Already accounts for debt raising costs. In 2025-2027, using inputs from Franz to forecast opex (less easement land tax).</t>
  </si>
  <si>
    <t>Consistent with 2022-27 TRR final AER decision, that uses benchmark weightings consistent with Ausnet revised proposal.</t>
  </si>
  <si>
    <t>Digital (inc SaaS, etc)</t>
  </si>
  <si>
    <t>WPI - average of BISOE and DAE for 2028-31, then average of '32</t>
  </si>
  <si>
    <t>Landholder Engagement</t>
  </si>
  <si>
    <t>OK</t>
  </si>
  <si>
    <t/>
  </si>
  <si>
    <t>Ok</t>
  </si>
  <si>
    <t>AEMO Participant fees</t>
  </si>
  <si>
    <t>Non-recurrent digital opex</t>
  </si>
  <si>
    <t>Source: RBA Statement of Monetary Policy, August 2025</t>
  </si>
  <si>
    <t xml:space="preserve">Based on the RBA's LT Forecast </t>
  </si>
  <si>
    <t>Inflation Data</t>
  </si>
  <si>
    <t>Delegated Responsibilites (linked to VicGrid reforms)</t>
  </si>
  <si>
    <t>AER PTRM  2025-26 RoD update, February  2024 storms cost pass through</t>
  </si>
  <si>
    <t>AEMO Participant Fees, simplified</t>
  </si>
  <si>
    <t>All of these inflation inputs relate to the inflation tab</t>
  </si>
  <si>
    <t>, where sources are explained</t>
  </si>
  <si>
    <t>Average of DAE and BIS Oxford</t>
  </si>
  <si>
    <t>Forecast labour price growth</t>
  </si>
  <si>
    <t>Source N/A as section not applicable</t>
  </si>
  <si>
    <t xml:space="preserve"> From AER 2024 Annual Transmission Benchmarking Report. (using industry average opex PFP)</t>
  </si>
  <si>
    <t>Source: 2022-27 Opex Model</t>
  </si>
  <si>
    <t>Sourced from Cost Planning tracker - landholder engagement</t>
  </si>
  <si>
    <t>Growth Asset inputs - updated 22.09</t>
  </si>
  <si>
    <t>Confidential Annual RIN's for 23,24. Annual RIO for 25. ELT Pass Through Workbook for 26. For input to the TRR EBSS and Opex models (Tanya Sept update) for 27.</t>
  </si>
  <si>
    <t>Growth Assets Roll In</t>
  </si>
  <si>
    <t>From AusNet EDPR 26-31 DD. For 2032, based on average of other years as a placeholder.</t>
  </si>
  <si>
    <t>Forecast price change, cumulative</t>
  </si>
  <si>
    <t>Forecast productivity change, cumulative</t>
  </si>
  <si>
    <t>Source: ABS Quarterly Inflation Data</t>
  </si>
  <si>
    <t>From PTRM</t>
  </si>
  <si>
    <t>Finance update 23,24 (which is from the RINs), RIO 25</t>
  </si>
  <si>
    <t>Reflects guidance provided in the FY 26 AEMO Budget and Fees report (also incl. Cyber Security fees). Does not reflect the draft determination in relation to AEMO fee structure review released 30 Sep. Intent is to reflect in revised proposal, by which time final determination will be reached.</t>
  </si>
  <si>
    <t>Sourced from Digital team</t>
  </si>
  <si>
    <t>Provided by within the business (from Finance team 29.09.25)</t>
  </si>
  <si>
    <t>b</t>
  </si>
  <si>
    <t>Total opex excluding debt raising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</si>
</sst>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dd\-mmm"/>
    <numFmt numFmtId="166" formatCode="dd/mmm"/>
    <numFmt numFmtId="167" formatCode="_(#,##0_);\(#,##0\);_(&quot;-&quot;_)"/>
    <numFmt numFmtId="168" formatCode="_(#,##0.00%_);\(#,##0.00%\);_(&quot;-&quot;_)"/>
    <numFmt numFmtId="169" formatCode="_(#,##0.000_);\(#,##0.000\);_(&quot;-&quot;_)"/>
    <numFmt numFmtId="170" formatCode="_(#,##0.00_);\(#,##0.00\);_(&quot;-&quot;_)"/>
    <numFmt numFmtId="171" formatCode="[$-C09]dd\-mmm\-yy;@"/>
    <numFmt numFmtId="172" formatCode="_-* #,##0.0000_-;\-* #,##0.0000_-;_-* &quot;-&quot;??_-;_-@_-"/>
    <numFmt numFmtId="173" formatCode="_(#,##0.0000_);\(#,##0.0000\);_(&quot;-&quot;_)"/>
    <numFmt numFmtId="174" formatCode="_-* #,##0.00_-;[Red]\(#,##0.00\)_-;_-* &quot;-&quot;??_-;_-@_-"/>
    <numFmt numFmtId="175" formatCode="_(* #,##0_);_(* \(#,##0\);_(* &quot;-&quot;_);_(@_)"/>
    <numFmt numFmtId="176" formatCode="_(* #,##0.00_);_(* \(#,##0.00\);_(* &quot;-&quot;??_);_(@_)"/>
    <numFmt numFmtId="177" formatCode="mm/dd/yy"/>
    <numFmt numFmtId="178" formatCode="_([$€-2]* #,##0.00_);_([$€-2]* \(#,##0.00\);_([$€-2]* &quot;-&quot;??_)"/>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0.0"/>
    <numFmt numFmtId="192" formatCode=";;_(&quot;-&quot;_)"/>
    <numFmt numFmtId="193" formatCode="_-* #,##0.0_-;\-* #,##0.0_-;_-* &quot;-&quot;??_-;_-@_-"/>
    <numFmt numFmtId="194" formatCode="0.00;\-0.00;_(&quot;-&quot;_)"/>
    <numFmt numFmtId="195" formatCode="[$-C09]mmm\-yyyy;@"/>
    <numFmt numFmtId="196" formatCode="_-* #\ ##0.00_-;\-* #\ ##0.00_-;_-* &quot;-&quot;??_-;_-@_-"/>
    <numFmt numFmtId="197" formatCode="_(#\ ##0.00_);\(#\ ##0.00\);_(&quot;-&quot;_)"/>
    <numFmt numFmtId="198" formatCode="#\ ##0.00_ ;\-#\ ##0.00\ ;&quot;-&quot;"/>
    <numFmt numFmtId="199" formatCode="#\ ##0.00;\-#\ ##0.00;&quot;-&quot;"/>
    <numFmt numFmtId="200" formatCode="&quot;Warning&quot;;&quot;Warning&quot;;&quot;OK&quot;"/>
    <numFmt numFmtId="201" formatCode="_-* ##\ ##0.00_-;\-* ##\ ##0.00_-;_-* &quot;-&quot;??_-;_-@_-"/>
    <numFmt numFmtId="202" formatCode="mmmm"/>
    <numFmt numFmtId="203" formatCode="mmm\ yyyy"/>
    <numFmt numFmtId="204" formatCode="0.00_ ;\-0.00\ "/>
    <numFmt numFmtId="205" formatCode="###,000"/>
    <numFmt numFmtId="206" formatCode="_-* #,##0.000_-;\-* #,##0.000_-;_-* &quot;-&quot;??_-;_-@_-"/>
    <numFmt numFmtId="207" formatCode="[Red]\●;[Red]\●;[Color10]\●"/>
    <numFmt numFmtId="208" formatCode="_(&quot;$&quot;* #,##0.00_);_(&quot;$&quot;* \(#,##0.00\);_(&quot;$&quot;* &quot;-&quot;??_);_(@_)"/>
    <numFmt numFmtId="209" formatCode="_(* #,##0.0_);_(* \(#,##0.0\);_(* &quot;-&quot;?_);_(@_)"/>
    <numFmt numFmtId="210" formatCode="#,##0.000_ ;[Red]\-#,##0.000\ "/>
    <numFmt numFmtId="211" formatCode="&quot;$&quot;#,##0_);\(&quot;$&quot;#,##0\)"/>
    <numFmt numFmtId="212" formatCode="#,##0\x_);\(#,##0\x\);#,##0\x_)"/>
    <numFmt numFmtId="213" formatCode="#,##0%_);\(#,##0%\);#,##0%_)"/>
    <numFmt numFmtId="214" formatCode="_(&quot;$&quot;#,##0.0_);\(&quot;$&quot;#,##0.0\);_(&quot;-&quot;_)"/>
    <numFmt numFmtId="215" formatCode="d/m/yy"/>
    <numFmt numFmtId="216" formatCode="_(#,##0.0\x_);\(#,##0.0\x\);_(&quot;-&quot;_)"/>
    <numFmt numFmtId="217" formatCode="_(#,##0.0%_);\(#,##0.0%\);_(&quot;-&quot;_)"/>
    <numFmt numFmtId="218" formatCode="_(* &quot;$&quot;#,##0_)_;;_(* \(&quot;$&quot;#,##0\)_;;_(* &quot;$&quot;#,##0_)_;"/>
    <numFmt numFmtId="219" formatCode="d/m/yy__;"/>
    <numFmt numFmtId="220" formatCode="_(* #,##0\x_)_;;_(* \(#,##0\x\)_;;_(* #,##0\x_)_;"/>
    <numFmt numFmtId="221" formatCode="_(* #,##0_)_;;_(* \(#,##0\)_;;_(* #,##0_)_;"/>
    <numFmt numFmtId="222" formatCode="_(* #,##0%_)_;;_(* \(#,##0%\)_;;_(* #,##0%_)_;"/>
    <numFmt numFmtId="223" formatCode="###0_)_;;\(###0\)_;;###0_)_;"/>
    <numFmt numFmtId="224" formatCode="&quot;$&quot;#,##0;\(&quot;$&quot;#,##0\);&quot;$&quot;#,##0"/>
    <numFmt numFmtId="225" formatCode="#,##0\x;\(#,##0\x\);#,##0\x"/>
    <numFmt numFmtId="226" formatCode="#,##0;\(#,##0\);#,##0"/>
    <numFmt numFmtId="227" formatCode="#,##0%;\(#,##0%\);#,##0%"/>
    <numFmt numFmtId="228" formatCode="###0;\(###0\);###0"/>
    <numFmt numFmtId="229" formatCode="_)d/m/yy_)"/>
    <numFmt numFmtId="230" formatCode="#,##0.0_);[Red]\(#,##0.0\)"/>
    <numFmt numFmtId="231" formatCode="#,##0.00;[Red]\-#,##0;\-;[Blue]General"/>
    <numFmt numFmtId="232" formatCode="dd/mm/yy__;"/>
    <numFmt numFmtId="233" formatCode="_(* &quot;$&quot;#,##0_)_;;[Blue]_(* \(&quot;$&quot;#,##0\)_;;_(* &quot;$&quot;#,##0_)_;"/>
    <numFmt numFmtId="234" formatCode="_(* #,##0\x_)_;;[Blue]_(* \(#,##0\x\)_;;_(* #,##0\x_)_;"/>
    <numFmt numFmtId="235" formatCode="_(* #,##0_)_;;[Blue]_(* \(#,##0\)_;;_(* #,##0_)_;"/>
    <numFmt numFmtId="236" formatCode="_(* #,##0%_)_;;[Blue]_(* \(#,##0%\)_;;_(* #,##0%_)_;"/>
    <numFmt numFmtId="237" formatCode="###0_);\(###0\);###0_)"/>
    <numFmt numFmtId="238" formatCode="#,##0_);[Blue]\(#,##0\);#,##0_)"/>
    <numFmt numFmtId="239" formatCode="_-* ###\ ##0.00_-;\-* ###\ ##0.00_-;_-* &quot;-&quot;??_-;_-@_-"/>
    <numFmt numFmtId="240" formatCode="0.000%"/>
    <numFmt numFmtId="241" formatCode="0.0000%"/>
  </numFmts>
  <fonts count="188">
    <font>
      <sz val="8"/>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8"/>
      <color indexed="9"/>
      <name val="Arial"/>
      <family val="2"/>
    </font>
    <font>
      <sz val="8"/>
      <color indexed="8"/>
      <name val="Arial"/>
      <family val="2"/>
    </font>
    <font>
      <i/>
      <sz val="8"/>
      <color indexed="8"/>
      <name val="Arial"/>
      <family val="2"/>
    </font>
    <font>
      <b/>
      <sz val="8"/>
      <color indexed="8"/>
      <name val="Arial"/>
      <family val="2"/>
    </font>
    <font>
      <i/>
      <u/>
      <sz val="10"/>
      <color indexed="12"/>
      <name val="Calibri"/>
      <family val="2"/>
    </font>
    <font>
      <b/>
      <sz val="8"/>
      <color indexed="9"/>
      <name val="Arial"/>
      <family val="2"/>
    </font>
    <font>
      <b/>
      <i/>
      <sz val="8"/>
      <color indexed="9"/>
      <name val="Arial"/>
      <family val="2"/>
    </font>
    <font>
      <b/>
      <sz val="8"/>
      <name val="Arial"/>
      <family val="2"/>
    </font>
    <font>
      <sz val="8"/>
      <color theme="1"/>
      <name val="Arial"/>
      <family val="2"/>
    </font>
    <font>
      <u/>
      <sz val="8"/>
      <color theme="10"/>
      <name val="Arial"/>
      <family val="2"/>
    </font>
    <font>
      <sz val="8"/>
      <name val="Arial"/>
      <family val="2"/>
    </font>
    <font>
      <sz val="11"/>
      <color indexed="8"/>
      <name val="Arial"/>
      <family val="2"/>
    </font>
    <font>
      <i/>
      <u/>
      <sz val="8"/>
      <color theme="10"/>
      <name val="Arial"/>
      <family val="2"/>
    </font>
    <font>
      <b/>
      <i/>
      <sz val="8"/>
      <color indexed="8"/>
      <name val="Arial"/>
      <family val="2"/>
    </font>
    <font>
      <b/>
      <i/>
      <sz val="8"/>
      <name val="Arial"/>
      <family val="2"/>
    </font>
    <font>
      <sz val="8"/>
      <color rgb="FFFF0000"/>
      <name val="Arial"/>
      <family val="2"/>
    </font>
    <font>
      <sz val="11"/>
      <color indexed="8"/>
      <name val="Calibri"/>
      <family val="2"/>
    </font>
    <font>
      <sz val="10"/>
      <name val="Arial"/>
      <family val="2"/>
    </font>
    <font>
      <b/>
      <sz val="8"/>
      <color theme="1"/>
      <name val="Arial"/>
      <family val="2"/>
    </font>
    <font>
      <b/>
      <sz val="10"/>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b/>
      <sz val="12"/>
      <name val="Arial"/>
      <family val="2"/>
    </font>
    <font>
      <sz val="11"/>
      <color indexed="60"/>
      <name val="Calibri"/>
      <family val="2"/>
    </font>
    <font>
      <sz val="8"/>
      <name val="Palatino"/>
      <family val="1"/>
    </font>
    <font>
      <sz val="11"/>
      <color theme="1"/>
      <name val="Arial"/>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theme="1"/>
      <name val="Arial"/>
      <family val="2"/>
    </font>
    <font>
      <u/>
      <sz val="8"/>
      <color theme="1"/>
      <name val="Arial"/>
      <family val="2"/>
    </font>
    <font>
      <i/>
      <sz val="10"/>
      <color theme="1"/>
      <name val="Arial"/>
      <family val="2"/>
    </font>
    <font>
      <b/>
      <i/>
      <sz val="8"/>
      <color theme="1"/>
      <name val="Arial"/>
      <family val="2"/>
    </font>
    <font>
      <i/>
      <sz val="8"/>
      <color theme="1"/>
      <name val="Arial"/>
      <family val="2"/>
    </font>
    <font>
      <b/>
      <sz val="13"/>
      <color indexed="9"/>
      <name val="Arial"/>
      <family val="2"/>
    </font>
    <font>
      <sz val="10"/>
      <color indexed="55"/>
      <name val="Arial"/>
      <family val="2"/>
    </font>
    <font>
      <b/>
      <sz val="10"/>
      <color theme="1"/>
      <name val="Arial"/>
      <family val="2"/>
    </font>
    <font>
      <b/>
      <sz val="13"/>
      <color theme="4" tint="-0.24994659260841701"/>
      <name val="Arial"/>
      <family val="2"/>
    </font>
    <font>
      <b/>
      <sz val="12"/>
      <color indexed="8"/>
      <name val="Arial"/>
      <family val="2"/>
    </font>
    <font>
      <u/>
      <sz val="11"/>
      <name val="Arial"/>
      <family val="2"/>
    </font>
    <font>
      <i/>
      <sz val="11"/>
      <name val="Arial"/>
      <family val="2"/>
    </font>
    <font>
      <i/>
      <sz val="10"/>
      <color theme="1" tint="0.24994659260841701"/>
      <name val="Arial"/>
      <family val="2"/>
    </font>
    <font>
      <sz val="10"/>
      <color indexed="16"/>
      <name val="Arial"/>
      <family val="2"/>
    </font>
    <font>
      <b/>
      <sz val="16"/>
      <color indexed="9"/>
      <name val="Arial"/>
      <family val="2"/>
    </font>
    <font>
      <b/>
      <sz val="12"/>
      <color indexed="9"/>
      <name val="Arial"/>
      <family val="2"/>
    </font>
    <font>
      <sz val="11"/>
      <color indexed="9"/>
      <name val="Arial"/>
      <family val="2"/>
    </font>
    <font>
      <b/>
      <sz val="11"/>
      <color indexed="9"/>
      <name val="Arial"/>
      <family val="2"/>
    </font>
    <font>
      <sz val="10"/>
      <color theme="1"/>
      <name val="Arial"/>
      <family val="2"/>
    </font>
    <font>
      <sz val="10"/>
      <color theme="5" tint="-0.499984740745262"/>
      <name val="Arial"/>
      <family val="2"/>
    </font>
    <font>
      <b/>
      <i/>
      <sz val="8"/>
      <color theme="0"/>
      <name val="Arial"/>
      <family val="2"/>
    </font>
    <font>
      <u/>
      <sz val="8"/>
      <name val="Arial"/>
      <family val="2"/>
    </font>
    <font>
      <u/>
      <sz val="10"/>
      <color indexed="12"/>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b/>
      <sz val="11"/>
      <color theme="1"/>
      <name val="Arial"/>
      <family val="2"/>
      <scheme val="minor"/>
    </font>
    <font>
      <b/>
      <sz val="12"/>
      <color theme="0"/>
      <name val="Arial"/>
      <family val="2"/>
      <scheme val="minor"/>
    </font>
    <font>
      <sz val="10"/>
      <name val="Helv"/>
      <charset val="204"/>
    </font>
    <font>
      <sz val="14"/>
      <name val="System"/>
      <family val="2"/>
    </font>
    <font>
      <b/>
      <sz val="11"/>
      <color indexed="10"/>
      <name val="Calibri"/>
      <family val="2"/>
    </font>
    <font>
      <sz val="8"/>
      <name val="Helvetica"/>
      <family val="2"/>
    </font>
    <font>
      <b/>
      <sz val="15"/>
      <color indexed="56"/>
      <name val="Calibri"/>
      <family val="2"/>
    </font>
    <font>
      <b/>
      <sz val="12"/>
      <color theme="0"/>
      <name val="Helvetica"/>
      <family val="2"/>
    </font>
    <font>
      <b/>
      <sz val="13"/>
      <color indexed="56"/>
      <name val="Calibri"/>
      <family val="2"/>
    </font>
    <font>
      <b/>
      <sz val="11"/>
      <color theme="4"/>
      <name val="Helvetica"/>
      <family val="2"/>
    </font>
    <font>
      <b/>
      <sz val="11"/>
      <color indexed="56"/>
      <name val="Calibri"/>
      <family val="2"/>
    </font>
    <font>
      <b/>
      <sz val="10"/>
      <name val="Helvetica"/>
      <family val="2"/>
    </font>
    <font>
      <sz val="10"/>
      <color theme="1"/>
      <name val="Helvetica"/>
      <family val="2"/>
    </font>
    <font>
      <u/>
      <sz val="10"/>
      <color indexed="12"/>
      <name val="Arial"/>
      <family val="2"/>
    </font>
    <font>
      <u/>
      <sz val="11"/>
      <color theme="10"/>
      <name val="Calibri"/>
      <family val="2"/>
    </font>
    <font>
      <u/>
      <sz val="11"/>
      <color theme="10"/>
      <name val="Arial"/>
      <family val="2"/>
      <scheme val="minor"/>
    </font>
    <font>
      <u/>
      <sz val="11"/>
      <color rgb="FF0000FF"/>
      <name val="Arial"/>
      <family val="2"/>
      <scheme val="minor"/>
    </font>
    <font>
      <b/>
      <sz val="9"/>
      <color indexed="9"/>
      <name val="Arial"/>
      <family val="2"/>
    </font>
    <font>
      <sz val="9"/>
      <name val="Arial"/>
      <family val="2"/>
    </font>
    <font>
      <sz val="11"/>
      <color indexed="19"/>
      <name val="Calibri"/>
      <family val="2"/>
    </font>
    <font>
      <sz val="8"/>
      <color rgb="FFFF0066"/>
      <name val="Helvetica"/>
      <family val="2"/>
    </font>
    <font>
      <sz val="12"/>
      <name val="Arial"/>
      <family val="2"/>
    </font>
    <font>
      <sz val="12"/>
      <name val="Arial MT"/>
    </font>
    <font>
      <sz val="10"/>
      <name val="Courier"/>
      <family val="3"/>
    </font>
    <font>
      <sz val="10"/>
      <color theme="4"/>
      <name val="Helvetica"/>
      <family val="2"/>
    </font>
    <font>
      <sz val="11"/>
      <name val="Arial"/>
      <family val="2"/>
    </font>
    <font>
      <sz val="11"/>
      <color theme="1"/>
      <name val="Arial"/>
      <family val="2"/>
    </font>
    <font>
      <b/>
      <sz val="15"/>
      <color theme="4"/>
      <name val="Helvetica"/>
      <family val="2"/>
    </font>
    <font>
      <b/>
      <sz val="18"/>
      <color indexed="56"/>
      <name val="Cambria"/>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sz val="9"/>
      <color theme="1"/>
      <name val="Arial"/>
      <family val="2"/>
    </font>
    <font>
      <sz val="8"/>
      <color indexed="60"/>
      <name val="Arial"/>
      <family val="2"/>
    </font>
    <font>
      <b/>
      <sz val="14"/>
      <color indexed="60"/>
      <name val="Arial"/>
      <family val="2"/>
    </font>
    <font>
      <sz val="8"/>
      <color indexed="29"/>
      <name val="Arial"/>
      <family val="2"/>
    </font>
    <font>
      <vertAlign val="superscript"/>
      <sz val="8"/>
      <color indexed="59"/>
      <name val="Arial"/>
      <family val="2"/>
    </font>
    <font>
      <b/>
      <sz val="8"/>
      <color indexed="60"/>
      <name val="Arial"/>
      <family val="2"/>
    </font>
    <font>
      <sz val="6"/>
      <color indexed="16"/>
      <name val="Palatino"/>
      <family val="1"/>
    </font>
    <font>
      <b/>
      <sz val="9"/>
      <name val="Arial"/>
      <family val="2"/>
      <scheme val="major"/>
    </font>
    <font>
      <b/>
      <sz val="8"/>
      <name val="Arial"/>
      <family val="2"/>
      <scheme val="major"/>
    </font>
    <font>
      <b/>
      <sz val="10"/>
      <color indexed="60"/>
      <name val="Arial"/>
      <family val="2"/>
    </font>
    <font>
      <b/>
      <sz val="9"/>
      <color indexed="60"/>
      <name val="Arial"/>
      <family val="2"/>
    </font>
    <font>
      <b/>
      <sz val="12"/>
      <color indexed="60"/>
      <name val="Arial"/>
      <family val="2"/>
    </font>
    <font>
      <sz val="12"/>
      <color rgb="FF9C6500"/>
      <name val="Arial"/>
      <family val="2"/>
      <scheme val="minor"/>
    </font>
    <font>
      <sz val="11"/>
      <color indexed="8"/>
      <name val="Times New Roman"/>
      <family val="1"/>
    </font>
    <font>
      <b/>
      <i/>
      <sz val="11"/>
      <color indexed="8"/>
      <name val="Times New Roman"/>
      <family val="1"/>
    </font>
    <font>
      <b/>
      <sz val="14"/>
      <color indexed="8"/>
      <name val="Arial"/>
      <family val="2"/>
    </font>
    <font>
      <b/>
      <sz val="10"/>
      <color indexed="8"/>
      <name val="Arial"/>
      <family val="2"/>
    </font>
    <font>
      <b/>
      <sz val="9"/>
      <color indexed="8"/>
      <name val="Arial"/>
      <family val="2"/>
    </font>
    <font>
      <b/>
      <sz val="11"/>
      <color indexed="16"/>
      <name val="Times New Roman"/>
      <family val="1"/>
    </font>
    <font>
      <b/>
      <sz val="22"/>
      <color indexed="8"/>
      <name val="Times New Roman"/>
      <family val="1"/>
    </font>
    <font>
      <sz val="10"/>
      <color indexed="16"/>
      <name val="Helvetica-Black"/>
    </font>
    <font>
      <sz val="8"/>
      <color indexed="8"/>
      <name val="Tahoma"/>
      <family val="2"/>
    </font>
    <font>
      <b/>
      <sz val="10"/>
      <color indexed="8"/>
      <name val="Tahoma"/>
      <family val="2"/>
    </font>
    <font>
      <b/>
      <sz val="9"/>
      <color indexed="8"/>
      <name val="Tahoma"/>
      <family val="2"/>
    </font>
    <font>
      <b/>
      <sz val="8"/>
      <color indexed="8"/>
      <name val="Tahoma"/>
      <family val="2"/>
    </font>
    <font>
      <b/>
      <u/>
      <sz val="8"/>
      <color indexed="56"/>
      <name val="Tahoma"/>
      <family val="2"/>
    </font>
    <font>
      <b/>
      <sz val="12"/>
      <color indexed="8"/>
      <name val="Tahoma"/>
      <family val="2"/>
    </font>
    <font>
      <b/>
      <sz val="13"/>
      <color indexed="8"/>
      <name val="Tahoma"/>
      <family val="2"/>
    </font>
    <font>
      <b/>
      <sz val="14"/>
      <color indexed="8"/>
      <name val="Tahoma"/>
      <family val="2"/>
    </font>
    <font>
      <b/>
      <sz val="13"/>
      <name val="Arial"/>
      <family val="2"/>
    </font>
    <font>
      <sz val="9"/>
      <color indexed="21"/>
      <name val="Helvetica-Black"/>
      <family val="2"/>
    </font>
    <font>
      <sz val="9"/>
      <name val="Helvetica-Black"/>
    </font>
    <font>
      <u/>
      <sz val="7.5"/>
      <color indexed="56"/>
      <name val="Arial"/>
      <family val="2"/>
    </font>
    <font>
      <b/>
      <sz val="12"/>
      <color theme="0"/>
      <name val="Arial"/>
      <family val="2"/>
    </font>
    <font>
      <b/>
      <sz val="11"/>
      <color theme="1"/>
      <name val="Arial"/>
      <family val="2"/>
    </font>
  </fonts>
  <fills count="123">
    <fill>
      <patternFill patternType="none"/>
    </fill>
    <fill>
      <patternFill patternType="gray125"/>
    </fill>
    <fill>
      <patternFill patternType="solid">
        <fgColor indexed="48"/>
        <bgColor indexed="64"/>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theme="0" tint="-0.14996795556505021"/>
        <bgColor indexed="64"/>
      </patternFill>
    </fill>
    <fill>
      <patternFill patternType="solid">
        <fgColor rgb="FFCCFFCC"/>
        <bgColor indexed="64"/>
      </patternFill>
    </fill>
    <fill>
      <patternFill patternType="solid">
        <fgColor indexed="8"/>
        <bgColor indexed="64"/>
      </patternFill>
    </fill>
    <fill>
      <patternFill patternType="solid">
        <fgColor indexed="26"/>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27"/>
        <bgColor indexed="64"/>
      </patternFill>
    </fill>
    <fill>
      <patternFill patternType="mediumGray">
        <fgColor indexed="22"/>
      </patternFill>
    </fill>
    <fill>
      <patternFill patternType="solid">
        <fgColor theme="0"/>
        <bgColor indexed="64"/>
      </patternFill>
    </fill>
    <fill>
      <patternFill patternType="solid">
        <fgColor indexed="47"/>
        <bgColor indexed="64"/>
      </patternFill>
    </fill>
    <fill>
      <patternFill patternType="solid">
        <fgColor theme="8" tint="0.79998168889431442"/>
        <bgColor indexed="64"/>
      </patternFill>
    </fill>
    <fill>
      <patternFill patternType="solid">
        <fgColor rgb="FFDAEEF3"/>
        <bgColor indexed="64"/>
      </patternFill>
    </fill>
    <fill>
      <patternFill patternType="solid">
        <fgColor theme="1" tint="0.499984740745262"/>
        <bgColor indexed="64"/>
      </patternFill>
    </fill>
    <fill>
      <patternFill patternType="solid">
        <fgColor theme="6" tint="0.39994506668294322"/>
        <bgColor indexed="64"/>
      </patternFill>
    </fill>
    <fill>
      <patternFill patternType="lightUp">
        <fgColor indexed="23"/>
        <bgColor auto="1"/>
      </patternFill>
    </fill>
    <fill>
      <patternFill patternType="solid">
        <fgColor theme="4" tint="-0.24994659260841701"/>
        <bgColor indexed="64"/>
      </patternFill>
    </fill>
    <fill>
      <patternFill patternType="solid">
        <fgColor theme="4" tint="-0.499984740745262"/>
        <bgColor indexed="64"/>
      </patternFill>
    </fill>
    <fill>
      <patternFill patternType="solid">
        <fgColor theme="6" tint="-0.499984740745262"/>
        <bgColor indexed="64"/>
      </patternFill>
    </fill>
    <fill>
      <patternFill patternType="gray0625">
        <fgColor indexed="22"/>
      </patternFill>
    </fill>
    <fill>
      <patternFill patternType="solid">
        <fgColor theme="9" tint="0.79998168889431442"/>
        <bgColor indexed="64"/>
      </patternFill>
    </fill>
    <fill>
      <patternFill patternType="solid">
        <fgColor indexed="18"/>
        <bgColor indexed="64"/>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theme="1"/>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indexed="44"/>
      </patternFill>
    </fill>
    <fill>
      <patternFill patternType="solid">
        <fgColor indexed="31"/>
      </patternFill>
    </fill>
    <fill>
      <patternFill patternType="solid">
        <fgColor indexed="29"/>
      </patternFill>
    </fill>
    <fill>
      <patternFill patternType="solid">
        <fgColor indexed="46"/>
      </patternFill>
    </fill>
    <fill>
      <patternFill patternType="solid">
        <fgColor indexed="27"/>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rgb="FFFFFFCC"/>
        <bgColor indexed="64"/>
      </patternFill>
    </fill>
    <fill>
      <patternFill patternType="solid">
        <fgColor theme="4"/>
        <bgColor indexed="64"/>
      </patternFill>
    </fill>
    <fill>
      <patternFill patternType="solid">
        <fgColor indexed="44"/>
        <bgColor indexed="64"/>
      </patternFill>
    </fill>
    <fill>
      <patternFill patternType="gray0625">
        <bgColor indexed="44"/>
      </patternFill>
    </fill>
    <fill>
      <patternFill patternType="solid">
        <fgColor indexed="6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6"/>
        <bgColor indexed="64"/>
      </patternFill>
    </fill>
    <fill>
      <patternFill patternType="solid">
        <fgColor indexed="16"/>
        <bgColor indexed="64"/>
      </patternFill>
    </fill>
    <fill>
      <patternFill patternType="solid">
        <fgColor rgb="FFDAEEF3"/>
        <bgColor rgb="FF000000"/>
      </patternFill>
    </fill>
    <fill>
      <patternFill patternType="solid">
        <fgColor rgb="FFFFC000"/>
        <bgColor indexed="64"/>
      </patternFill>
    </fill>
    <fill>
      <patternFill patternType="solid">
        <fgColor rgb="FFFFFF99"/>
        <bgColor indexed="64"/>
      </patternFill>
    </fill>
    <fill>
      <patternFill patternType="solid">
        <fgColor rgb="FFFFFF00"/>
        <bgColor indexed="64"/>
      </patternFill>
    </fill>
    <fill>
      <patternFill patternType="solid">
        <fgColor rgb="FF00B050"/>
        <bgColor indexed="64"/>
      </patternFill>
    </fill>
    <fill>
      <patternFill patternType="solid">
        <fgColor indexed="41"/>
        <bgColor indexed="64"/>
      </patternFill>
    </fill>
  </fills>
  <borders count="64">
    <border>
      <left/>
      <right/>
      <top/>
      <bottom/>
      <diagonal/>
    </border>
    <border>
      <left/>
      <right/>
      <top/>
      <bottom style="medium">
        <color indexed="9"/>
      </bottom>
      <diagonal/>
    </border>
    <border>
      <left/>
      <right/>
      <top style="medium">
        <color indexed="9"/>
      </top>
      <bottom/>
      <diagonal/>
    </border>
    <border>
      <left style="hair">
        <color auto="1"/>
      </left>
      <right style="hair">
        <color auto="1"/>
      </right>
      <top style="hair">
        <color auto="1"/>
      </top>
      <bottom style="hair">
        <color auto="1"/>
      </bottom>
      <diagonal/>
    </border>
    <border>
      <left/>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dashed">
        <color rgb="FFFF0000"/>
      </left>
      <right style="dashed">
        <color rgb="FFFF0000"/>
      </right>
      <top style="dashed">
        <color rgb="FFFF0000"/>
      </top>
      <bottom style="dashed">
        <color rgb="FFFF0000"/>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indexed="64"/>
      </bottom>
      <diagonal/>
    </border>
    <border>
      <left/>
      <right/>
      <top style="thin">
        <color indexed="49"/>
      </top>
      <bottom style="double">
        <color indexed="49"/>
      </bottom>
      <diagonal/>
    </border>
    <border>
      <left style="hair">
        <color auto="1"/>
      </left>
      <right style="hair">
        <color auto="1"/>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auto="1"/>
      </left>
      <right style="hair">
        <color auto="1"/>
      </right>
      <top/>
      <bottom style="hair">
        <color auto="1"/>
      </bottom>
      <diagonal/>
    </border>
    <border>
      <left/>
      <right/>
      <top style="medium">
        <color indexed="9"/>
      </top>
      <bottom style="thin">
        <color indexed="64"/>
      </bottom>
      <diagonal/>
    </border>
    <border>
      <left style="hair">
        <color auto="1"/>
      </left>
      <right style="hair">
        <color auto="1"/>
      </right>
      <top style="hair">
        <color auto="1"/>
      </top>
      <bottom style="thin">
        <color indexed="64"/>
      </bottom>
      <diagonal/>
    </border>
    <border>
      <left/>
      <right style="thin">
        <color indexed="64"/>
      </right>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theme="0"/>
      </left>
      <right style="thin">
        <color theme="0"/>
      </right>
      <top style="thin">
        <color theme="0"/>
      </top>
      <bottom style="thin">
        <color theme="0"/>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double">
        <color indexed="10"/>
      </bottom>
      <diagonal/>
    </border>
    <border>
      <left/>
      <right/>
      <top/>
      <bottom style="medium">
        <color auto="1"/>
      </bottom>
      <diagonal/>
    </border>
    <border>
      <left style="medium">
        <color indexed="64"/>
      </left>
      <right style="medium">
        <color indexed="64"/>
      </right>
      <top style="thin">
        <color theme="0" tint="-0.34998626667073579"/>
      </top>
      <bottom style="thin">
        <color theme="0" tint="-0.34998626667073579"/>
      </bottom>
      <diagonal/>
    </border>
    <border>
      <left/>
      <right/>
      <top style="thin">
        <color indexed="56"/>
      </top>
      <bottom style="double">
        <color indexed="56"/>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22"/>
      </left>
      <right style="medium">
        <color indexed="22"/>
      </right>
      <top style="medium">
        <color indexed="22"/>
      </top>
      <bottom style="medium">
        <color indexed="22"/>
      </bottom>
      <diagonal/>
    </border>
    <border>
      <left style="medium">
        <color indexed="64"/>
      </left>
      <right/>
      <top/>
      <bottom/>
      <diagonal/>
    </border>
    <border>
      <left/>
      <right/>
      <top/>
      <bottom style="dotted">
        <color indexed="64"/>
      </bottom>
      <diagonal/>
    </border>
    <border>
      <left/>
      <right/>
      <top style="thin">
        <color auto="1"/>
      </top>
      <bottom style="thin">
        <color auto="1"/>
      </bottom>
      <diagonal/>
    </border>
    <border>
      <left/>
      <right/>
      <top/>
      <bottom style="medium">
        <color indexed="49"/>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s>
  <cellStyleXfs count="60241">
    <xf numFmtId="0" fontId="0" fillId="0" borderId="0"/>
    <xf numFmtId="166" fontId="9" fillId="7" borderId="0" applyProtection="0"/>
    <xf numFmtId="9" fontId="16" fillId="0" borderId="0" applyFont="0" applyFill="0" applyBorder="0" applyAlignment="0" applyProtection="0"/>
    <xf numFmtId="0" fontId="17" fillId="0" borderId="0" applyNumberFormat="0" applyFill="0" applyBorder="0" applyAlignment="0" applyProtection="0"/>
    <xf numFmtId="9" fontId="19" fillId="0" borderId="0" applyFont="0" applyFill="0" applyBorder="0" applyAlignment="0" applyProtection="0"/>
    <xf numFmtId="167" fontId="18" fillId="0" borderId="5">
      <alignment horizontal="right" vertical="center"/>
      <protection locked="0"/>
    </xf>
    <xf numFmtId="43" fontId="16" fillId="0" borderId="0" applyFont="0" applyFill="0" applyBorder="0" applyAlignment="0" applyProtection="0"/>
    <xf numFmtId="0" fontId="25" fillId="0" borderId="0"/>
    <xf numFmtId="43"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4" fontId="18" fillId="0" borderId="0"/>
    <xf numFmtId="174" fontId="18" fillId="0" borderId="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8" fillId="21" borderId="0" applyNumberFormat="0" applyBorder="0" applyAlignment="0" applyProtection="0"/>
    <xf numFmtId="0" fontId="28" fillId="26" borderId="0" applyNumberFormat="0" applyBorder="0" applyAlignment="0" applyProtection="0"/>
    <xf numFmtId="0" fontId="24" fillId="27" borderId="0" applyNumberFormat="0" applyBorder="0" applyAlignment="0" applyProtection="0"/>
    <xf numFmtId="0" fontId="24"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4" fillId="20" borderId="0" applyNumberFormat="0" applyBorder="0" applyAlignment="0" applyProtection="0"/>
    <xf numFmtId="0" fontId="24" fillId="28"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9" fillId="0" borderId="0"/>
    <xf numFmtId="42" fontId="30" fillId="0" borderId="0" applyFont="0" applyFill="0" applyBorder="0" applyAlignment="0" applyProtection="0"/>
    <xf numFmtId="0" fontId="31" fillId="30" borderId="0" applyNumberFormat="0" applyBorder="0" applyAlignment="0" applyProtection="0"/>
    <xf numFmtId="0" fontId="32" fillId="0" borderId="0" applyNumberFormat="0" applyFill="0" applyBorder="0" applyAlignment="0"/>
    <xf numFmtId="175" fontId="25" fillId="4" borderId="0" applyNumberFormat="0" applyFont="0" applyBorder="0" applyAlignment="0">
      <alignment horizontal="right"/>
    </xf>
    <xf numFmtId="175" fontId="25" fillId="4" borderId="0" applyNumberFormat="0" applyFont="0" applyBorder="0" applyAlignment="0">
      <alignment horizontal="right"/>
    </xf>
    <xf numFmtId="0" fontId="33" fillId="0" borderId="0" applyNumberFormat="0" applyFill="0" applyBorder="0" applyAlignment="0">
      <protection locked="0"/>
    </xf>
    <xf numFmtId="0" fontId="34" fillId="14" borderId="11" applyNumberFormat="0" applyAlignment="0" applyProtection="0"/>
    <xf numFmtId="0" fontId="35" fillId="31" borderId="12" applyNumberFormat="0" applyAlignment="0" applyProtection="0"/>
    <xf numFmtId="41" fontId="25" fillId="0" borderId="0" applyFont="0" applyFill="0" applyBorder="0" applyAlignment="0" applyProtection="0"/>
    <xf numFmtId="0" fontId="36"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6"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76" fontId="37"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3" fontId="3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2" fontId="25" fillId="0" borderId="0" applyFont="0" applyFill="0" applyBorder="0" applyAlignment="0" applyProtection="0"/>
    <xf numFmtId="177" fontId="25" fillId="0" borderId="0" applyFont="0" applyFill="0" applyBorder="0" applyAlignment="0" applyProtection="0"/>
    <xf numFmtId="177" fontId="25" fillId="0" borderId="0" applyFont="0" applyFill="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9" fillId="34" borderId="0" applyNumberFormat="0" applyBorder="0" applyAlignment="0" applyProtection="0"/>
    <xf numFmtId="178" fontId="24" fillId="0" borderId="0" applyFont="0" applyFill="0" applyBorder="0" applyAlignment="0" applyProtection="0"/>
    <xf numFmtId="0" fontId="40" fillId="0" borderId="0" applyNumberForma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0" fontId="41" fillId="0" borderId="0"/>
    <xf numFmtId="0" fontId="42" fillId="0" borderId="0"/>
    <xf numFmtId="0" fontId="43" fillId="35" borderId="0" applyNumberFormat="0" applyBorder="0" applyAlignment="0" applyProtection="0"/>
    <xf numFmtId="0" fontId="27" fillId="0" borderId="0" applyFill="0" applyBorder="0">
      <alignment vertical="center"/>
    </xf>
    <xf numFmtId="0" fontId="44" fillId="0" borderId="13" applyNumberFormat="0" applyFill="0" applyAlignment="0" applyProtection="0"/>
    <xf numFmtId="0" fontId="27" fillId="0" borderId="0" applyFill="0" applyBorder="0">
      <alignment vertical="center"/>
    </xf>
    <xf numFmtId="0" fontId="45" fillId="0" borderId="0" applyFill="0" applyBorder="0">
      <alignment vertical="center"/>
    </xf>
    <xf numFmtId="0" fontId="46" fillId="0" borderId="14" applyNumberFormat="0" applyFill="0" applyAlignment="0" applyProtection="0"/>
    <xf numFmtId="0" fontId="45" fillId="0" borderId="0" applyFill="0" applyBorder="0">
      <alignment vertical="center"/>
    </xf>
    <xf numFmtId="0" fontId="15" fillId="0" borderId="0" applyFill="0" applyBorder="0">
      <alignment vertical="center"/>
    </xf>
    <xf numFmtId="0" fontId="47" fillId="0" borderId="15" applyNumberFormat="0" applyFill="0" applyAlignment="0" applyProtection="0"/>
    <xf numFmtId="0" fontId="15" fillId="0" borderId="0" applyFill="0" applyBorder="0">
      <alignment vertical="center"/>
    </xf>
    <xf numFmtId="0" fontId="18" fillId="0" borderId="0" applyFill="0" applyBorder="0">
      <alignment vertical="center"/>
    </xf>
    <xf numFmtId="0" fontId="47" fillId="0" borderId="0" applyNumberFormat="0" applyFill="0" applyBorder="0" applyAlignment="0" applyProtection="0"/>
    <xf numFmtId="0" fontId="18" fillId="0" borderId="0" applyFill="0" applyBorder="0">
      <alignment vertical="center"/>
    </xf>
    <xf numFmtId="180" fontId="48" fillId="0" borderId="0"/>
    <xf numFmtId="0" fontId="49" fillId="0" borderId="0" applyNumberFormat="0" applyFill="0" applyBorder="0" applyAlignment="0" applyProtection="0">
      <alignment vertical="top"/>
      <protection locked="0"/>
    </xf>
    <xf numFmtId="0" fontId="50" fillId="0" borderId="0" applyFill="0" applyBorder="0">
      <alignment horizontal="center" vertical="center"/>
      <protection locked="0"/>
    </xf>
    <xf numFmtId="0" fontId="51" fillId="0" borderId="0" applyFill="0" applyBorder="0">
      <alignment horizontal="left" vertical="center"/>
      <protection locked="0"/>
    </xf>
    <xf numFmtId="0" fontId="52" fillId="12" borderId="11" applyNumberFormat="0" applyAlignment="0" applyProtection="0"/>
    <xf numFmtId="175" fontId="25" fillId="36" borderId="0" applyFont="0" applyBorder="0" applyAlignment="0">
      <alignment horizontal="right"/>
      <protection locked="0"/>
    </xf>
    <xf numFmtId="175" fontId="25" fillId="36" borderId="0" applyFont="0" applyBorder="0" applyAlignment="0">
      <alignment horizontal="right"/>
      <protection locked="0"/>
    </xf>
    <xf numFmtId="181" fontId="25" fillId="6" borderId="0" applyFont="0" applyBorder="0">
      <alignment horizontal="right"/>
      <protection locked="0"/>
    </xf>
    <xf numFmtId="181" fontId="25" fillId="6" borderId="0" applyFont="0" applyBorder="0">
      <alignment horizontal="right"/>
      <protection locked="0"/>
    </xf>
    <xf numFmtId="175" fontId="25" fillId="10" borderId="0" applyFont="0" applyBorder="0">
      <alignment horizontal="right"/>
      <protection locked="0"/>
    </xf>
    <xf numFmtId="175" fontId="25" fillId="10" borderId="0" applyFont="0" applyBorder="0">
      <alignment horizontal="right"/>
      <protection locked="0"/>
    </xf>
    <xf numFmtId="0" fontId="18" fillId="4" borderId="0"/>
    <xf numFmtId="0" fontId="53" fillId="0" borderId="16" applyNumberFormat="0" applyFill="0" applyAlignment="0" applyProtection="0"/>
    <xf numFmtId="182" fontId="54" fillId="0" borderId="0"/>
    <xf numFmtId="0" fontId="55" fillId="0" borderId="0" applyFill="0" applyBorder="0">
      <alignment horizontal="left" vertical="center"/>
    </xf>
    <xf numFmtId="0" fontId="56" fillId="15" borderId="0" applyNumberFormat="0" applyBorder="0" applyAlignment="0" applyProtection="0"/>
    <xf numFmtId="183" fontId="57"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3"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4" fillId="0" borderId="0"/>
    <xf numFmtId="0" fontId="25" fillId="0" borderId="0"/>
    <xf numFmtId="0" fontId="30" fillId="0" borderId="0"/>
    <xf numFmtId="0" fontId="25" fillId="3" borderId="0"/>
    <xf numFmtId="0" fontId="58" fillId="0" borderId="0"/>
    <xf numFmtId="0" fontId="25" fillId="0" borderId="0"/>
    <xf numFmtId="0" fontId="25" fillId="0" borderId="0"/>
    <xf numFmtId="0" fontId="25" fillId="13" borderId="17" applyNumberFormat="0" applyFont="0" applyAlignment="0" applyProtection="0"/>
    <xf numFmtId="0" fontId="59" fillId="14" borderId="18" applyNumberFormat="0" applyAlignment="0" applyProtection="0"/>
    <xf numFmtId="184" fontId="25" fillId="0" borderId="0" applyFill="0" applyBorder="0"/>
    <xf numFmtId="184" fontId="25" fillId="0" borderId="0" applyFill="0" applyBorder="0"/>
    <xf numFmtId="184" fontId="25" fillId="0" borderId="0" applyFill="0" applyBorder="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80" fontId="60" fillId="0" borderId="0"/>
    <xf numFmtId="0" fontId="15" fillId="0" borderId="0" applyFill="0" applyBorder="0">
      <alignment vertical="center"/>
    </xf>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185" fontId="61" fillId="0" borderId="19"/>
    <xf numFmtId="0" fontId="62" fillId="0" borderId="20">
      <alignment horizontal="center"/>
    </xf>
    <xf numFmtId="3" fontId="36" fillId="0" borderId="0" applyFont="0" applyFill="0" applyBorder="0" applyAlignment="0" applyProtection="0"/>
    <xf numFmtId="0" fontId="36" fillId="37" borderId="0" applyNumberFormat="0" applyFont="0" applyBorder="0" applyAlignment="0" applyProtection="0"/>
    <xf numFmtId="186" fontId="25" fillId="0" borderId="0"/>
    <xf numFmtId="186" fontId="25" fillId="0" borderId="0"/>
    <xf numFmtId="186" fontId="25" fillId="0" borderId="0"/>
    <xf numFmtId="187" fontId="18" fillId="0" borderId="0" applyFill="0" applyBorder="0">
      <alignment horizontal="right" vertical="center"/>
    </xf>
    <xf numFmtId="188" fontId="18" fillId="0" borderId="0" applyFill="0" applyBorder="0">
      <alignment horizontal="right" vertical="center"/>
    </xf>
    <xf numFmtId="189" fontId="18" fillId="0" borderId="0" applyFill="0" applyBorder="0">
      <alignment horizontal="right" vertical="center"/>
    </xf>
    <xf numFmtId="0" fontId="25" fillId="13" borderId="0" applyNumberFormat="0" applyFont="0" applyBorder="0" applyAlignment="0" applyProtection="0"/>
    <xf numFmtId="0" fontId="25" fillId="13" borderId="0" applyNumberFormat="0" applyFont="0" applyBorder="0" applyAlignment="0" applyProtection="0"/>
    <xf numFmtId="0" fontId="25" fillId="14" borderId="0" applyNumberFormat="0" applyFont="0" applyBorder="0" applyAlignment="0" applyProtection="0"/>
    <xf numFmtId="0" fontId="25" fillId="14" borderId="0" applyNumberFormat="0" applyFont="0" applyBorder="0" applyAlignment="0" applyProtection="0"/>
    <xf numFmtId="0" fontId="25" fillId="16" borderId="0" applyNumberFormat="0" applyFont="0" applyBorder="0" applyAlignment="0" applyProtection="0"/>
    <xf numFmtId="0" fontId="25" fillId="16" borderId="0" applyNumberFormat="0" applyFon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16" borderId="0" applyNumberFormat="0" applyFont="0" applyBorder="0" applyAlignment="0" applyProtection="0"/>
    <xf numFmtId="0" fontId="25" fillId="16" borderId="0" applyNumberFormat="0" applyFon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Border="0" applyAlignment="0" applyProtection="0"/>
    <xf numFmtId="0" fontId="25" fillId="0" borderId="0" applyNumberFormat="0" applyFont="0" applyBorder="0" applyAlignment="0" applyProtection="0"/>
    <xf numFmtId="0" fontId="63" fillId="0" borderId="0" applyNumberFormat="0" applyFill="0" applyBorder="0" applyAlignment="0" applyProtection="0"/>
    <xf numFmtId="0" fontId="25" fillId="0" borderId="0"/>
    <xf numFmtId="0" fontId="25" fillId="0" borderId="0"/>
    <xf numFmtId="0" fontId="25" fillId="0" borderId="0"/>
    <xf numFmtId="0" fontId="55" fillId="0" borderId="0"/>
    <xf numFmtId="0" fontId="64" fillId="0" borderId="0"/>
    <xf numFmtId="15" fontId="25" fillId="0" borderId="0"/>
    <xf numFmtId="15" fontId="25" fillId="0" borderId="0"/>
    <xf numFmtId="15" fontId="25" fillId="0" borderId="0"/>
    <xf numFmtId="10" fontId="25" fillId="0" borderId="0"/>
    <xf numFmtId="10" fontId="25" fillId="0" borderId="0"/>
    <xf numFmtId="10" fontId="25" fillId="0" borderId="0"/>
    <xf numFmtId="0" fontId="65" fillId="9" borderId="7" applyBorder="0" applyProtection="0">
      <alignment horizontal="centerContinuous" vertical="center"/>
    </xf>
    <xf numFmtId="0" fontId="66" fillId="0" borderId="0" applyBorder="0" applyProtection="0">
      <alignment vertical="center"/>
    </xf>
    <xf numFmtId="0" fontId="67" fillId="0" borderId="0">
      <alignment horizontal="left"/>
    </xf>
    <xf numFmtId="0" fontId="67" fillId="0" borderId="10" applyFill="0" applyBorder="0" applyProtection="0">
      <alignment horizontal="left" vertical="top"/>
    </xf>
    <xf numFmtId="49" fontId="25" fillId="0" borderId="0" applyFont="0" applyFill="0" applyBorder="0" applyAlignment="0" applyProtection="0"/>
    <xf numFmtId="0" fontId="68" fillId="0" borderId="0"/>
    <xf numFmtId="49" fontId="25" fillId="0" borderId="0" applyFont="0" applyFill="0" applyBorder="0" applyAlignment="0" applyProtection="0"/>
    <xf numFmtId="0" fontId="69" fillId="0" borderId="0"/>
    <xf numFmtId="0" fontId="69" fillId="0" borderId="0"/>
    <xf numFmtId="0" fontId="68" fillId="0" borderId="0"/>
    <xf numFmtId="182" fontId="70" fillId="0" borderId="0"/>
    <xf numFmtId="0" fontId="63" fillId="0" borderId="0" applyNumberFormat="0" applyFill="0" applyBorder="0" applyAlignment="0" applyProtection="0"/>
    <xf numFmtId="0" fontId="71" fillId="0" borderId="0" applyFill="0" applyBorder="0">
      <alignment horizontal="left" vertical="center"/>
      <protection locked="0"/>
    </xf>
    <xf numFmtId="0" fontId="68" fillId="0" borderId="0"/>
    <xf numFmtId="0" fontId="72" fillId="0" borderId="0" applyFill="0" applyBorder="0">
      <alignment horizontal="left" vertical="center"/>
      <protection locked="0"/>
    </xf>
    <xf numFmtId="0" fontId="39" fillId="0" borderId="21" applyNumberFormat="0" applyFill="0" applyAlignment="0" applyProtection="0"/>
    <xf numFmtId="0" fontId="73" fillId="0" borderId="0" applyNumberFormat="0" applyFill="0" applyBorder="0" applyAlignment="0" applyProtection="0"/>
    <xf numFmtId="190" fontId="25" fillId="0" borderId="7" applyBorder="0" applyProtection="0">
      <alignment horizontal="right"/>
    </xf>
    <xf numFmtId="190" fontId="25" fillId="0" borderId="7" applyBorder="0" applyProtection="0">
      <alignment horizontal="right"/>
    </xf>
    <xf numFmtId="190" fontId="25" fillId="0" borderId="7" applyBorder="0" applyProtection="0">
      <alignment horizontal="right"/>
    </xf>
    <xf numFmtId="0" fontId="7" fillId="0" borderId="0"/>
    <xf numFmtId="9" fontId="7" fillId="0" borderId="0" applyFont="0" applyFill="0" applyBorder="0" applyAlignment="0" applyProtection="0"/>
    <xf numFmtId="44" fontId="7" fillId="0" borderId="0" applyFont="0" applyFill="0" applyBorder="0" applyAlignment="0" applyProtection="0"/>
    <xf numFmtId="0" fontId="79" fillId="42" borderId="0"/>
    <xf numFmtId="200" fontId="80" fillId="0" borderId="23">
      <alignment horizontal="center"/>
    </xf>
    <xf numFmtId="0" fontId="81" fillId="43" borderId="6">
      <alignment horizontal="center" vertical="center"/>
    </xf>
    <xf numFmtId="0" fontId="25" fillId="44" borderId="11"/>
    <xf numFmtId="0" fontId="82" fillId="0" borderId="0" applyFill="0" applyBorder="0"/>
    <xf numFmtId="0" fontId="83" fillId="0" borderId="0" applyNumberFormat="0" applyFill="0"/>
    <xf numFmtId="0" fontId="84" fillId="0" borderId="0" applyFill="0"/>
    <xf numFmtId="0" fontId="85" fillId="0" borderId="0" applyFill="0"/>
    <xf numFmtId="0" fontId="86" fillId="0" borderId="0" applyFill="0"/>
    <xf numFmtId="0" fontId="79" fillId="45" borderId="0"/>
    <xf numFmtId="0" fontId="25" fillId="38" borderId="24" applyNumberFormat="0" applyFont="0" applyAlignment="0"/>
    <xf numFmtId="0" fontId="87" fillId="7" borderId="25" applyNumberFormat="0"/>
    <xf numFmtId="0" fontId="88" fillId="46" borderId="0"/>
    <xf numFmtId="0" fontId="89" fillId="46" borderId="0" applyNumberFormat="0"/>
    <xf numFmtId="0" fontId="90" fillId="46" borderId="0"/>
    <xf numFmtId="0" fontId="91" fillId="47" borderId="6" applyNumberFormat="0">
      <alignment horizontal="center" vertical="center"/>
    </xf>
    <xf numFmtId="0" fontId="92" fillId="48" borderId="11" applyNumberFormat="0" applyAlignment="0">
      <alignment horizontal="right"/>
    </xf>
    <xf numFmtId="0" fontId="27" fillId="38" borderId="24" applyNumberFormat="0" applyAlignment="0"/>
    <xf numFmtId="0" fontId="80" fillId="0" borderId="0" applyNumberFormat="0" applyFill="0" applyBorder="0"/>
    <xf numFmtId="0" fontId="93" fillId="49" borderId="24" applyNumberFormat="0">
      <protection locked="0"/>
    </xf>
    <xf numFmtId="0" fontId="96" fillId="0" borderId="0" applyNumberFormat="0" applyFill="0" applyBorder="0" applyAlignment="0" applyProtection="0"/>
    <xf numFmtId="0" fontId="25" fillId="0" borderId="0"/>
    <xf numFmtId="0" fontId="97" fillId="0" borderId="30" applyNumberFormat="0" applyFont="0" applyFill="0" applyAlignment="0" applyProtection="0"/>
    <xf numFmtId="205" fontId="98" fillId="0" borderId="31" applyNumberFormat="0" applyProtection="0">
      <alignment horizontal="right" vertical="center"/>
    </xf>
    <xf numFmtId="205" fontId="99" fillId="0" borderId="32" applyNumberFormat="0" applyProtection="0">
      <alignment horizontal="right" vertical="center"/>
    </xf>
    <xf numFmtId="0" fontId="99" fillId="51" borderId="30" applyNumberFormat="0" applyAlignment="0" applyProtection="0">
      <alignment horizontal="left" vertical="center" indent="1"/>
    </xf>
    <xf numFmtId="0" fontId="100" fillId="52" borderId="32" applyNumberFormat="0" applyAlignment="0" applyProtection="0">
      <alignment horizontal="left" vertical="center" indent="1"/>
    </xf>
    <xf numFmtId="0" fontId="100" fillId="52" borderId="32" applyNumberFormat="0" applyAlignment="0" applyProtection="0">
      <alignment horizontal="left" vertical="center" indent="1"/>
    </xf>
    <xf numFmtId="0" fontId="101" fillId="0" borderId="33" applyNumberFormat="0" applyFill="0" applyBorder="0" applyAlignment="0" applyProtection="0"/>
    <xf numFmtId="0" fontId="101" fillId="52" borderId="32" applyNumberFormat="0" applyAlignment="0" applyProtection="0">
      <alignment horizontal="left" vertical="center" indent="1"/>
    </xf>
    <xf numFmtId="0" fontId="101" fillId="52" borderId="32" applyNumberFormat="0" applyAlignment="0" applyProtection="0">
      <alignment horizontal="left" vertical="center" indent="1"/>
    </xf>
    <xf numFmtId="205" fontId="102" fillId="53" borderId="31" applyNumberFormat="0" applyBorder="0" applyProtection="0">
      <alignment horizontal="right" vertical="center"/>
    </xf>
    <xf numFmtId="205" fontId="103" fillId="53" borderId="32" applyNumberFormat="0" applyBorder="0" applyProtection="0">
      <alignment horizontal="right" vertical="center"/>
    </xf>
    <xf numFmtId="0" fontId="101" fillId="54" borderId="32" applyNumberFormat="0" applyAlignment="0" applyProtection="0">
      <alignment horizontal="left" vertical="center" indent="1"/>
    </xf>
    <xf numFmtId="205" fontId="103" fillId="54" borderId="32" applyNumberFormat="0" applyProtection="0">
      <alignment horizontal="right" vertical="center"/>
    </xf>
    <xf numFmtId="0" fontId="104" fillId="0" borderId="33" applyNumberFormat="0" applyBorder="0" applyAlignment="0" applyProtection="0"/>
    <xf numFmtId="205" fontId="105" fillId="55" borderId="34" applyNumberFormat="0" applyBorder="0" applyAlignment="0" applyProtection="0">
      <alignment horizontal="right" vertical="center" indent="1"/>
    </xf>
    <xf numFmtId="205" fontId="106" fillId="56" borderId="34" applyNumberFormat="0" applyBorder="0" applyAlignment="0" applyProtection="0">
      <alignment horizontal="right" vertical="center" indent="1"/>
    </xf>
    <xf numFmtId="205" fontId="106" fillId="57" borderId="34" applyNumberFormat="0" applyBorder="0" applyAlignment="0" applyProtection="0">
      <alignment horizontal="right" vertical="center" indent="1"/>
    </xf>
    <xf numFmtId="205" fontId="107" fillId="58" borderId="34" applyNumberFormat="0" applyBorder="0" applyAlignment="0" applyProtection="0">
      <alignment horizontal="right" vertical="center" indent="1"/>
    </xf>
    <xf numFmtId="205" fontId="107" fillId="59" borderId="34" applyNumberFormat="0" applyBorder="0" applyAlignment="0" applyProtection="0">
      <alignment horizontal="right" vertical="center" indent="1"/>
    </xf>
    <xf numFmtId="205" fontId="107" fillId="60" borderId="34" applyNumberFormat="0" applyBorder="0" applyAlignment="0" applyProtection="0">
      <alignment horizontal="right" vertical="center" indent="1"/>
    </xf>
    <xf numFmtId="205" fontId="108" fillId="61" borderId="34" applyNumberFormat="0" applyBorder="0" applyAlignment="0" applyProtection="0">
      <alignment horizontal="right" vertical="center" indent="1"/>
    </xf>
    <xf numFmtId="205" fontId="108" fillId="62" borderId="34" applyNumberFormat="0" applyBorder="0" applyAlignment="0" applyProtection="0">
      <alignment horizontal="right" vertical="center" indent="1"/>
    </xf>
    <xf numFmtId="205" fontId="108" fillId="63" borderId="34" applyNumberFormat="0" applyBorder="0" applyAlignment="0" applyProtection="0">
      <alignment horizontal="right" vertical="center" indent="1"/>
    </xf>
    <xf numFmtId="0" fontId="100" fillId="64" borderId="30" applyNumberFormat="0" applyAlignment="0" applyProtection="0">
      <alignment horizontal="left" vertical="center" indent="1"/>
    </xf>
    <xf numFmtId="0" fontId="100" fillId="65" borderId="30" applyNumberFormat="0" applyAlignment="0" applyProtection="0">
      <alignment horizontal="left" vertical="center" indent="1"/>
    </xf>
    <xf numFmtId="0" fontId="100" fillId="66" borderId="30" applyNumberFormat="0" applyAlignment="0" applyProtection="0">
      <alignment horizontal="left" vertical="center" indent="1"/>
    </xf>
    <xf numFmtId="0" fontId="100" fillId="53" borderId="30" applyNumberFormat="0" applyAlignment="0" applyProtection="0">
      <alignment horizontal="left" vertical="center" indent="1"/>
    </xf>
    <xf numFmtId="0" fontId="100" fillId="54" borderId="32" applyNumberFormat="0" applyAlignment="0" applyProtection="0">
      <alignment horizontal="left" vertical="center" indent="1"/>
    </xf>
    <xf numFmtId="205" fontId="98" fillId="53" borderId="31" applyNumberFormat="0" applyBorder="0" applyProtection="0">
      <alignment horizontal="right" vertical="center"/>
    </xf>
    <xf numFmtId="205" fontId="99" fillId="53" borderId="32" applyNumberFormat="0" applyBorder="0" applyProtection="0">
      <alignment horizontal="right" vertical="center"/>
    </xf>
    <xf numFmtId="205" fontId="98" fillId="67" borderId="30" applyNumberFormat="0" applyAlignment="0" applyProtection="0">
      <alignment horizontal="left" vertical="center" indent="1"/>
    </xf>
    <xf numFmtId="0" fontId="99" fillId="51" borderId="32" applyNumberFormat="0" applyAlignment="0" applyProtection="0">
      <alignment horizontal="left" vertical="center" indent="1"/>
    </xf>
    <xf numFmtId="0" fontId="100" fillId="54" borderId="32" applyNumberFormat="0" applyAlignment="0" applyProtection="0">
      <alignment horizontal="left" vertical="center" indent="1"/>
    </xf>
    <xf numFmtId="205" fontId="99" fillId="54" borderId="32" applyNumberFormat="0" applyProtection="0">
      <alignment horizontal="right" vertical="center"/>
    </xf>
    <xf numFmtId="0" fontId="6" fillId="0" borderId="0"/>
    <xf numFmtId="43" fontId="6" fillId="0" borderId="0" applyFont="0" applyFill="0" applyBorder="0" applyAlignment="0" applyProtection="0"/>
    <xf numFmtId="9" fontId="6" fillId="0" borderId="0" applyFont="0" applyFill="0" applyBorder="0" applyAlignment="0" applyProtection="0"/>
    <xf numFmtId="0" fontId="110" fillId="68" borderId="0">
      <alignment vertical="center"/>
      <protection locked="0"/>
    </xf>
    <xf numFmtId="43" fontId="25" fillId="0" borderId="0" applyFont="0" applyFill="0" applyBorder="0" applyAlignment="0" applyProtection="0"/>
    <xf numFmtId="0" fontId="25" fillId="0" borderId="0"/>
    <xf numFmtId="178" fontId="25" fillId="0" borderId="0"/>
    <xf numFmtId="178" fontId="25" fillId="0" borderId="0"/>
    <xf numFmtId="0" fontId="111" fillId="0" borderId="0"/>
    <xf numFmtId="0" fontId="111"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24" fillId="71" borderId="0" applyNumberFormat="0" applyBorder="0" applyAlignment="0" applyProtection="0"/>
    <xf numFmtId="0" fontId="24" fillId="72" borderId="0" applyNumberFormat="0" applyBorder="0" applyAlignment="0" applyProtection="0"/>
    <xf numFmtId="0" fontId="5" fillId="69" borderId="0" applyNumberFormat="0" applyBorder="0" applyAlignment="0" applyProtection="0"/>
    <xf numFmtId="0" fontId="24" fillId="72" borderId="0" applyNumberFormat="0" applyBorder="0" applyAlignment="0" applyProtection="0"/>
    <xf numFmtId="0" fontId="24" fillId="73"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13"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12"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5" borderId="0" applyNumberFormat="0" applyBorder="0" applyAlignment="0" applyProtection="0"/>
    <xf numFmtId="0" fontId="24" fillId="13" borderId="0" applyNumberFormat="0" applyBorder="0" applyAlignment="0" applyProtection="0"/>
    <xf numFmtId="0" fontId="24" fillId="75" borderId="0" applyNumberFormat="0" applyBorder="0" applyAlignment="0" applyProtection="0"/>
    <xf numFmtId="0" fontId="24" fillId="71" borderId="0" applyNumberFormat="0" applyBorder="0" applyAlignment="0" applyProtection="0"/>
    <xf numFmtId="0" fontId="5" fillId="70" borderId="0" applyNumberFormat="0" applyBorder="0" applyAlignment="0" applyProtection="0"/>
    <xf numFmtId="0" fontId="24" fillId="71"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15" borderId="0" applyNumberFormat="0" applyBorder="0" applyAlignment="0" applyProtection="0"/>
    <xf numFmtId="0" fontId="24" fillId="76" borderId="0" applyNumberFormat="0" applyBorder="0" applyAlignment="0" applyProtection="0"/>
    <xf numFmtId="0" fontId="24" fillId="76" borderId="0" applyNumberFormat="0" applyBorder="0" applyAlignment="0" applyProtection="0"/>
    <xf numFmtId="0" fontId="24" fillId="30"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5"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13" borderId="0" applyNumberFormat="0" applyBorder="0" applyAlignment="0" applyProtection="0"/>
    <xf numFmtId="0" fontId="24" fillId="77" borderId="0" applyNumberFormat="0" applyBorder="0" applyAlignment="0" applyProtection="0"/>
    <xf numFmtId="0" fontId="24" fillId="77" borderId="0" applyNumberFormat="0" applyBorder="0" applyAlignment="0" applyProtection="0"/>
    <xf numFmtId="0" fontId="28" fillId="75" borderId="0" applyNumberFormat="0" applyBorder="0" applyAlignment="0" applyProtection="0"/>
    <xf numFmtId="0" fontId="28" fillId="78" borderId="0" applyNumberFormat="0" applyBorder="0" applyAlignment="0" applyProtection="0"/>
    <xf numFmtId="0" fontId="28" fillId="78" borderId="0" applyNumberFormat="0" applyBorder="0" applyAlignment="0" applyProtection="0"/>
    <xf numFmtId="0" fontId="28" fillId="29"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7"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0" fontId="28" fillId="30" borderId="0" applyNumberFormat="0" applyBorder="0" applyAlignment="0" applyProtection="0"/>
    <xf numFmtId="0" fontId="28" fillId="79" borderId="0" applyNumberFormat="0" applyBorder="0" applyAlignment="0" applyProtection="0"/>
    <xf numFmtId="0" fontId="28" fillId="79" borderId="0" applyNumberFormat="0" applyBorder="0" applyAlignment="0" applyProtection="0"/>
    <xf numFmtId="0" fontId="28" fillId="75"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73" borderId="0" applyNumberFormat="0" applyBorder="0" applyAlignment="0" applyProtection="0"/>
    <xf numFmtId="0" fontId="28" fillId="80" borderId="0" applyNumberFormat="0" applyBorder="0" applyAlignment="0" applyProtection="0"/>
    <xf numFmtId="0" fontId="28" fillId="80" borderId="0" applyNumberFormat="0" applyBorder="0" applyAlignment="0" applyProtection="0"/>
    <xf numFmtId="0" fontId="28" fillId="81" borderId="0" applyNumberFormat="0" applyBorder="0" applyAlignment="0" applyProtection="0"/>
    <xf numFmtId="0" fontId="28" fillId="82"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82" borderId="0" applyNumberFormat="0" applyBorder="0" applyAlignment="0" applyProtection="0"/>
    <xf numFmtId="0" fontId="28" fillId="29"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77"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79"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7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31" fillId="74" borderId="0" applyNumberFormat="0" applyBorder="0" applyAlignment="0" applyProtection="0"/>
    <xf numFmtId="175" fontId="25" fillId="4" borderId="0" applyNumberFormat="0" applyFont="0" applyBorder="0" applyAlignment="0">
      <alignment horizontal="right"/>
    </xf>
    <xf numFmtId="0" fontId="34" fillId="14" borderId="11" applyNumberFormat="0" applyAlignment="0" applyProtection="0"/>
    <xf numFmtId="0" fontId="113" fillId="14" borderId="11" applyNumberFormat="0" applyAlignment="0" applyProtection="0"/>
    <xf numFmtId="0" fontId="34" fillId="14" borderId="11" applyNumberFormat="0" applyAlignment="0" applyProtection="0"/>
    <xf numFmtId="0" fontId="34" fillId="16" borderId="11" applyNumberFormat="0" applyAlignment="0" applyProtection="0"/>
    <xf numFmtId="0" fontId="34" fillId="16" borderId="11" applyNumberFormat="0" applyAlignment="0" applyProtection="0"/>
    <xf numFmtId="0" fontId="35" fillId="31" borderId="12" applyNumberFormat="0" applyAlignment="0" applyProtection="0"/>
    <xf numFmtId="207" fontId="114" fillId="0" borderId="0">
      <alignment horizontal="center" vertical="center"/>
    </xf>
    <xf numFmtId="176" fontId="25" fillId="0" borderId="0" applyFont="0" applyFill="0" applyBorder="0" applyAlignment="0" applyProtection="0"/>
    <xf numFmtId="43" fontId="5" fillId="0" borderId="0" applyFont="0" applyFill="0" applyBorder="0" applyAlignment="0" applyProtection="0"/>
    <xf numFmtId="176" fontId="25" fillId="0" borderId="0" applyFont="0" applyFill="0" applyBorder="0" applyAlignment="0" applyProtection="0"/>
    <xf numFmtId="43" fontId="25" fillId="0" borderId="0" applyFont="0" applyFill="0" applyBorder="0" applyAlignment="0" applyProtection="0"/>
    <xf numFmtId="176" fontId="25"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6" fontId="37" fillId="0" borderId="0" applyFont="0" applyFill="0" applyBorder="0" applyAlignment="0" applyProtection="0"/>
    <xf numFmtId="0" fontId="25" fillId="0" borderId="0" applyFont="0" applyFill="0" applyBorder="0" applyAlignment="0" applyProtection="0"/>
    <xf numFmtId="176" fontId="25" fillId="0" borderId="0" applyFont="0" applyFill="0" applyBorder="0" applyAlignment="0" applyProtection="0"/>
    <xf numFmtId="176" fontId="37" fillId="0" borderId="0" applyFont="0" applyFill="0" applyBorder="0" applyAlignment="0" applyProtection="0"/>
    <xf numFmtId="176" fontId="25" fillId="0" borderId="0" applyFont="0" applyFill="0" applyBorder="0" applyAlignment="0" applyProtection="0"/>
    <xf numFmtId="176" fontId="37" fillId="0" borderId="0" applyFont="0" applyFill="0" applyBorder="0" applyAlignment="0" applyProtection="0"/>
    <xf numFmtId="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08" fontId="25" fillId="0" borderId="0" applyFont="0" applyFill="0" applyBorder="0" applyAlignment="0" applyProtection="0"/>
    <xf numFmtId="208" fontId="25" fillId="0" borderId="0" applyFont="0" applyFill="0" applyBorder="0" applyAlignment="0" applyProtection="0"/>
    <xf numFmtId="44" fontId="25" fillId="0" borderId="0" applyFont="0" applyFill="0" applyBorder="0" applyAlignment="0" applyProtection="0"/>
    <xf numFmtId="208" fontId="2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08" fontId="25" fillId="0" borderId="0" applyFont="0" applyFill="0" applyBorder="0" applyAlignment="0" applyProtection="0"/>
    <xf numFmtId="44" fontId="5" fillId="0" borderId="0" applyFont="0" applyFill="0" applyBorder="0" applyAlignment="0" applyProtection="0"/>
    <xf numFmtId="188" fontId="32" fillId="7" borderId="35">
      <alignment horizontal="right" vertical="center"/>
      <protection locked="0"/>
    </xf>
    <xf numFmtId="0" fontId="43" fillId="75" borderId="0" applyNumberFormat="0" applyBorder="0" applyAlignment="0" applyProtection="0"/>
    <xf numFmtId="0" fontId="44" fillId="0" borderId="36" applyNumberFormat="0" applyFill="0" applyAlignment="0" applyProtection="0"/>
    <xf numFmtId="0" fontId="115" fillId="0" borderId="37" applyNumberFormat="0" applyFill="0" applyAlignment="0" applyProtection="0"/>
    <xf numFmtId="0" fontId="116" fillId="84" borderId="0" applyBorder="0">
      <alignment horizontal="left" vertical="center"/>
    </xf>
    <xf numFmtId="0" fontId="115" fillId="0" borderId="37" applyNumberFormat="0" applyFill="0" applyAlignment="0" applyProtection="0"/>
    <xf numFmtId="0" fontId="46" fillId="0" borderId="38"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43" borderId="0" applyBorder="0">
      <alignment horizontal="left" vertical="center"/>
    </xf>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40" applyNumberFormat="0" applyFill="0" applyAlignment="0" applyProtection="0"/>
    <xf numFmtId="0" fontId="15" fillId="0" borderId="0" applyFill="0" applyBorder="0">
      <alignment vertical="center"/>
    </xf>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19" fillId="0" borderId="41" applyNumberFormat="0" applyFill="0" applyAlignment="0" applyProtection="0"/>
    <xf numFmtId="0" fontId="119" fillId="0" borderId="41" applyNumberFormat="0" applyFill="0" applyAlignment="0" applyProtection="0"/>
    <xf numFmtId="0" fontId="47" fillId="0" borderId="15" applyNumberFormat="0" applyFill="0" applyAlignment="0" applyProtection="0"/>
    <xf numFmtId="0" fontId="119" fillId="0" borderId="41" applyNumberFormat="0" applyFill="0" applyAlignment="0" applyProtection="0"/>
    <xf numFmtId="0" fontId="120" fillId="0" borderId="0" applyFill="0" applyBorder="0">
      <alignment horizontal="left" vertical="center"/>
    </xf>
    <xf numFmtId="0" fontId="119" fillId="0" borderId="0" applyNumberFormat="0" applyFill="0" applyBorder="0" applyAlignment="0" applyProtection="0"/>
    <xf numFmtId="0" fontId="119" fillId="0" borderId="0" applyNumberFormat="0" applyFill="0" applyBorder="0" applyAlignment="0" applyProtection="0"/>
    <xf numFmtId="0" fontId="121" fillId="0" borderId="0" applyFill="0" applyBorder="0">
      <alignment vertical="center"/>
    </xf>
    <xf numFmtId="0" fontId="122"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96"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2" fillId="0" borderId="0" applyNumberFormat="0" applyFill="0" applyBorder="0" applyAlignment="0" applyProtection="0">
      <alignment vertical="top"/>
      <protection locked="0"/>
    </xf>
    <xf numFmtId="209" fontId="25" fillId="10" borderId="0" applyFont="0" applyBorder="0">
      <alignment horizontal="right"/>
    </xf>
    <xf numFmtId="180" fontId="25" fillId="10" borderId="0" applyFont="0" applyBorder="0" applyAlignment="0"/>
    <xf numFmtId="209" fontId="25" fillId="10" borderId="0" applyFont="0" applyBorder="0">
      <alignment horizontal="right"/>
    </xf>
    <xf numFmtId="0" fontId="52" fillId="12" borderId="11" applyNumberFormat="0" applyAlignment="0" applyProtection="0"/>
    <xf numFmtId="0" fontId="52" fillId="15" borderId="11" applyNumberFormat="0" applyAlignment="0" applyProtection="0"/>
    <xf numFmtId="0" fontId="52" fillId="12" borderId="11" applyNumberFormat="0" applyAlignment="0" applyProtection="0"/>
    <xf numFmtId="175" fontId="25" fillId="36" borderId="0" applyFont="0" applyBorder="0" applyAlignment="0">
      <alignment horizontal="right"/>
      <protection locked="0"/>
    </xf>
    <xf numFmtId="175" fontId="25" fillId="85" borderId="0" applyFont="0" applyBorder="0" applyAlignment="0">
      <alignment horizontal="right"/>
      <protection locked="0"/>
    </xf>
    <xf numFmtId="175" fontId="25" fillId="36" borderId="0" applyFont="0" applyBorder="0" applyAlignment="0">
      <alignment horizontal="right"/>
      <protection locked="0"/>
    </xf>
    <xf numFmtId="175" fontId="25" fillId="36" borderId="0" applyFont="0" applyBorder="0" applyAlignment="0">
      <alignment horizontal="right"/>
      <protection locked="0"/>
    </xf>
    <xf numFmtId="175" fontId="25" fillId="85" borderId="0" applyFont="0" applyBorder="0" applyAlignment="0">
      <alignment horizontal="right"/>
      <protection locked="0"/>
    </xf>
    <xf numFmtId="175" fontId="25" fillId="36" borderId="0" applyFont="0" applyBorder="0" applyAlignment="0">
      <alignment horizontal="right"/>
      <protection locked="0"/>
    </xf>
    <xf numFmtId="175" fontId="25" fillId="85" borderId="0" applyFont="0" applyBorder="0" applyAlignment="0">
      <alignment horizontal="right"/>
      <protection locked="0"/>
    </xf>
    <xf numFmtId="10" fontId="25" fillId="85" borderId="0" applyFont="0" applyBorder="0">
      <alignment horizontal="right"/>
      <protection locked="0"/>
    </xf>
    <xf numFmtId="175" fontId="25" fillId="36" borderId="0" applyFont="0" applyBorder="0" applyAlignment="0">
      <alignment horizontal="right"/>
      <protection locked="0"/>
    </xf>
    <xf numFmtId="3" fontId="25" fillId="86" borderId="0" applyFont="0" applyBorder="0">
      <protection locked="0"/>
    </xf>
    <xf numFmtId="180" fontId="45" fillId="86" borderId="0" applyBorder="0" applyAlignment="0">
      <protection locked="0"/>
    </xf>
    <xf numFmtId="181" fontId="25" fillId="6" borderId="0" applyFont="0" applyBorder="0">
      <alignment horizontal="right"/>
      <protection locked="0"/>
    </xf>
    <xf numFmtId="10" fontId="27" fillId="6" borderId="0" applyFont="0" applyBorder="0" applyAlignment="0">
      <alignment horizontal="left"/>
      <protection locked="0"/>
    </xf>
    <xf numFmtId="175" fontId="25" fillId="10" borderId="0" applyFont="0" applyBorder="0">
      <alignment horizontal="right"/>
      <protection locked="0"/>
    </xf>
    <xf numFmtId="175" fontId="25" fillId="10" borderId="0" applyFont="0" applyBorder="0">
      <alignment horizontal="right"/>
      <protection locked="0"/>
    </xf>
    <xf numFmtId="9" fontId="27" fillId="10" borderId="0" applyFont="0" applyBorder="0">
      <alignment horizontal="right"/>
      <protection locked="0"/>
    </xf>
    <xf numFmtId="210" fontId="5" fillId="83" borderId="42">
      <protection locked="0"/>
    </xf>
    <xf numFmtId="210" fontId="5" fillId="83" borderId="42">
      <protection locked="0"/>
    </xf>
    <xf numFmtId="210" fontId="5" fillId="83" borderId="42">
      <protection locked="0"/>
    </xf>
    <xf numFmtId="49" fontId="5" fillId="83" borderId="42" applyFont="0" applyAlignment="0">
      <alignment horizontal="left" vertical="center" wrapText="1"/>
      <protection locked="0"/>
    </xf>
    <xf numFmtId="49" fontId="5" fillId="83" borderId="42" applyFont="0" applyAlignment="0">
      <alignment horizontal="left" vertical="center" wrapText="1"/>
      <protection locked="0"/>
    </xf>
    <xf numFmtId="49" fontId="5" fillId="83" borderId="42" applyFont="0" applyAlignment="0">
      <alignment horizontal="left" vertical="center" wrapText="1"/>
      <protection locked="0"/>
    </xf>
    <xf numFmtId="180" fontId="126" fillId="87" borderId="0" applyBorder="0" applyAlignment="0"/>
    <xf numFmtId="0" fontId="73" fillId="0" borderId="43" applyNumberFormat="0" applyFill="0" applyAlignment="0" applyProtection="0"/>
    <xf numFmtId="209" fontId="127" fillId="4" borderId="29" applyFont="0" applyBorder="0" applyAlignment="0"/>
    <xf numFmtId="180" fontId="45" fillId="4" borderId="0" applyFont="0" applyBorder="0" applyAlignment="0"/>
    <xf numFmtId="0" fontId="128" fillId="15" borderId="0" applyNumberFormat="0" applyBorder="0" applyAlignment="0" applyProtection="0"/>
    <xf numFmtId="210" fontId="5" fillId="88" borderId="42"/>
    <xf numFmtId="210" fontId="5" fillId="88" borderId="42"/>
    <xf numFmtId="210" fontId="5" fillId="88" borderId="42"/>
    <xf numFmtId="0" fontId="25" fillId="0" borderId="0"/>
    <xf numFmtId="0" fontId="25" fillId="0" borderId="0"/>
    <xf numFmtId="0" fontId="5" fillId="0" borderId="0"/>
    <xf numFmtId="0" fontId="25" fillId="0" borderId="0"/>
    <xf numFmtId="0" fontId="25" fillId="3" borderId="0"/>
    <xf numFmtId="0" fontId="5" fillId="0" borderId="0"/>
    <xf numFmtId="0" fontId="25" fillId="3" borderId="0"/>
    <xf numFmtId="0" fontId="129" fillId="0" borderId="0"/>
    <xf numFmtId="0" fontId="5" fillId="0" borderId="0"/>
    <xf numFmtId="0" fontId="25" fillId="0" borderId="0" applyFill="0"/>
    <xf numFmtId="0" fontId="25" fillId="0" borderId="0" applyFill="0"/>
    <xf numFmtId="0" fontId="25" fillId="0" borderId="0"/>
    <xf numFmtId="0" fontId="25" fillId="0" borderId="0"/>
    <xf numFmtId="0" fontId="5" fillId="0" borderId="0"/>
    <xf numFmtId="0" fontId="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130" fillId="0" borderId="0"/>
    <xf numFmtId="0" fontId="25" fillId="0" borderId="0"/>
    <xf numFmtId="0" fontId="25" fillId="3"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3" borderId="0"/>
    <xf numFmtId="0" fontId="25" fillId="3" borderId="0"/>
    <xf numFmtId="0" fontId="25" fillId="0" borderId="0"/>
    <xf numFmtId="0" fontId="25" fillId="0" borderId="0"/>
    <xf numFmtId="0" fontId="37" fillId="0" borderId="0"/>
    <xf numFmtId="0" fontId="24" fillId="0" borderId="0"/>
    <xf numFmtId="0" fontId="24" fillId="0" borderId="0"/>
    <xf numFmtId="0" fontId="25" fillId="0" borderId="0"/>
    <xf numFmtId="0" fontId="25" fillId="0" borderId="0" applyFill="0"/>
    <xf numFmtId="0" fontId="3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25" fillId="0" borderId="0"/>
    <xf numFmtId="0" fontId="25" fillId="0" borderId="0"/>
    <xf numFmtId="0" fontId="25" fillId="3" borderId="0"/>
    <xf numFmtId="0" fontId="25" fillId="3" borderId="0"/>
    <xf numFmtId="0" fontId="25" fillId="0" borderId="0"/>
    <xf numFmtId="0" fontId="36" fillId="0" borderId="0"/>
    <xf numFmtId="0" fontId="25" fillId="3" borderId="0"/>
    <xf numFmtId="0" fontId="5" fillId="0" borderId="0"/>
    <xf numFmtId="0" fontId="5" fillId="0" borderId="0"/>
    <xf numFmtId="0" fontId="5" fillId="0" borderId="0"/>
    <xf numFmtId="0" fontId="25" fillId="3" borderId="0"/>
    <xf numFmtId="0" fontId="131" fillId="0" borderId="0"/>
    <xf numFmtId="0" fontId="25" fillId="0" borderId="0"/>
    <xf numFmtId="0" fontId="25" fillId="0" borderId="0"/>
    <xf numFmtId="0" fontId="5" fillId="0" borderId="0"/>
    <xf numFmtId="0" fontId="5" fillId="0" borderId="0"/>
    <xf numFmtId="0" fontId="5" fillId="0" borderId="0"/>
    <xf numFmtId="0" fontId="25" fillId="0" borderId="0"/>
    <xf numFmtId="0" fontId="25" fillId="3" borderId="0"/>
    <xf numFmtId="0" fontId="25" fillId="3" borderId="0"/>
    <xf numFmtId="0" fontId="25" fillId="3" borderId="0"/>
    <xf numFmtId="0" fontId="25" fillId="3"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25" fillId="0" borderId="0" applyFill="0"/>
    <xf numFmtId="0" fontId="2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36" fillId="0" borderId="0"/>
    <xf numFmtId="0" fontId="24" fillId="0" borderId="0"/>
    <xf numFmtId="0" fontId="132" fillId="0" borderId="0"/>
    <xf numFmtId="0" fontId="25" fillId="3" borderId="0"/>
    <xf numFmtId="0" fontId="2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131"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25" fillId="13" borderId="17" applyNumberFormat="0" applyFont="0" applyAlignment="0" applyProtection="0"/>
    <xf numFmtId="0" fontId="25" fillId="13" borderId="17" applyNumberFormat="0" applyFont="0" applyAlignment="0" applyProtection="0"/>
    <xf numFmtId="0" fontId="131"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131" fillId="13" borderId="17" applyNumberFormat="0" applyFont="0" applyAlignment="0" applyProtection="0"/>
    <xf numFmtId="188" fontId="121" fillId="0" borderId="0" applyFill="0" applyBorder="0">
      <alignment horizontal="right" vertical="center"/>
    </xf>
    <xf numFmtId="188" fontId="133" fillId="89" borderId="35">
      <alignment horizontal="right" vertical="center"/>
      <protection locked="0"/>
    </xf>
    <xf numFmtId="0" fontId="59" fillId="14" borderId="18" applyNumberFormat="0" applyAlignment="0" applyProtection="0"/>
    <xf numFmtId="0" fontId="59" fillId="14" borderId="18" applyNumberFormat="0" applyAlignment="0" applyProtection="0"/>
    <xf numFmtId="0" fontId="59" fillId="16" borderId="18" applyNumberFormat="0" applyAlignment="0" applyProtection="0"/>
    <xf numFmtId="0" fontId="59" fillId="16" borderId="18"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9"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62" fillId="0" borderId="44">
      <alignment horizontal="center"/>
    </xf>
    <xf numFmtId="0" fontId="134" fillId="0" borderId="0" applyFill="0">
      <alignment horizontal="left" indent="3"/>
    </xf>
    <xf numFmtId="210" fontId="135" fillId="83" borderId="45">
      <alignment horizontal="right" indent="2"/>
      <protection locked="0"/>
    </xf>
    <xf numFmtId="0" fontId="136" fillId="0" borderId="0" applyFill="0" applyBorder="0">
      <alignment horizontal="left" vertical="center"/>
    </xf>
    <xf numFmtId="0" fontId="25" fillId="0" borderId="0"/>
    <xf numFmtId="0" fontId="25" fillId="0" borderId="0"/>
    <xf numFmtId="0" fontId="25" fillId="0" borderId="0"/>
    <xf numFmtId="0" fontId="25" fillId="0" borderId="0"/>
    <xf numFmtId="0" fontId="25" fillId="0" borderId="0"/>
    <xf numFmtId="0" fontId="88" fillId="90" borderId="0">
      <alignment horizontal="left" vertical="center"/>
      <protection locked="0"/>
    </xf>
    <xf numFmtId="0" fontId="63"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39" fillId="0" borderId="21" applyNumberFormat="0" applyFill="0" applyAlignment="0" applyProtection="0"/>
    <xf numFmtId="0" fontId="39" fillId="0" borderId="46" applyNumberFormat="0" applyFill="0" applyAlignment="0" applyProtection="0"/>
    <xf numFmtId="0" fontId="39" fillId="0" borderId="21" applyNumberFormat="0" applyFill="0" applyAlignment="0" applyProtection="0"/>
    <xf numFmtId="0" fontId="39" fillId="0" borderId="47" applyNumberFormat="0" applyFill="0" applyAlignment="0" applyProtection="0"/>
    <xf numFmtId="0" fontId="39" fillId="0" borderId="47" applyNumberFormat="0" applyFill="0" applyAlignment="0" applyProtection="0"/>
    <xf numFmtId="0" fontId="153" fillId="0" borderId="0"/>
    <xf numFmtId="9" fontId="153" fillId="0" borderId="0" applyFont="0" applyFill="0" applyBorder="0" applyAlignment="0" applyProtection="0"/>
    <xf numFmtId="43" fontId="153" fillId="0" borderId="0" applyFont="0" applyFill="0" applyBorder="0" applyAlignment="0" applyProtection="0"/>
    <xf numFmtId="43" fontId="25" fillId="0" borderId="0" applyFont="0" applyFill="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4" fillId="72" borderId="0" applyNumberFormat="0" applyBorder="0" applyAlignment="0" applyProtection="0"/>
    <xf numFmtId="0" fontId="24" fillId="72" borderId="0" applyNumberFormat="0" applyBorder="0" applyAlignment="0" applyProtection="0"/>
    <xf numFmtId="0" fontId="24" fillId="72" borderId="0" applyNumberFormat="0" applyBorder="0" applyAlignment="0" applyProtection="0"/>
    <xf numFmtId="0" fontId="24" fillId="72" borderId="0" applyNumberFormat="0" applyBorder="0" applyAlignment="0" applyProtection="0"/>
    <xf numFmtId="0" fontId="4" fillId="69" borderId="0" applyNumberFormat="0" applyBorder="0" applyAlignment="0" applyProtection="0"/>
    <xf numFmtId="0" fontId="4" fillId="99" borderId="0" applyNumberFormat="0" applyBorder="0" applyAlignment="0" applyProtection="0"/>
    <xf numFmtId="0" fontId="4" fillId="99" borderId="0" applyNumberFormat="0" applyBorder="0" applyAlignment="0" applyProtection="0"/>
    <xf numFmtId="0" fontId="4" fillId="99" borderId="0" applyNumberFormat="0" applyBorder="0" applyAlignment="0" applyProtection="0"/>
    <xf numFmtId="0" fontId="4" fillId="99"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4" fillId="99"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4" fillId="102" borderId="0" applyNumberFormat="0" applyBorder="0" applyAlignment="0" applyProtection="0"/>
    <xf numFmtId="0" fontId="4" fillId="105" borderId="0" applyNumberFormat="0" applyBorder="0" applyAlignment="0" applyProtection="0"/>
    <xf numFmtId="0" fontId="4" fillId="105" borderId="0" applyNumberFormat="0" applyBorder="0" applyAlignment="0" applyProtection="0"/>
    <xf numFmtId="0" fontId="4" fillId="105" borderId="0" applyNumberFormat="0" applyBorder="0" applyAlignment="0" applyProtection="0"/>
    <xf numFmtId="0" fontId="4" fillId="105"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4" fillId="105" borderId="0" applyNumberFormat="0" applyBorder="0" applyAlignment="0" applyProtection="0"/>
    <xf numFmtId="0" fontId="4" fillId="109" borderId="0" applyNumberFormat="0" applyBorder="0" applyAlignment="0" applyProtection="0"/>
    <xf numFmtId="0" fontId="4" fillId="109" borderId="0" applyNumberFormat="0" applyBorder="0" applyAlignment="0" applyProtection="0"/>
    <xf numFmtId="0" fontId="4" fillId="109" borderId="0" applyNumberFormat="0" applyBorder="0" applyAlignment="0" applyProtection="0"/>
    <xf numFmtId="0" fontId="4" fillId="109" borderId="0" applyNumberFormat="0" applyBorder="0" applyAlignment="0" applyProtection="0"/>
    <xf numFmtId="0" fontId="24" fillId="75" borderId="0" applyNumberFormat="0" applyBorder="0" applyAlignment="0" applyProtection="0"/>
    <xf numFmtId="0" fontId="24" fillId="75" borderId="0" applyNumberFormat="0" applyBorder="0" applyAlignment="0" applyProtection="0"/>
    <xf numFmtId="0" fontId="24" fillId="75" borderId="0" applyNumberFormat="0" applyBorder="0" applyAlignment="0" applyProtection="0"/>
    <xf numFmtId="0" fontId="24" fillId="75" borderId="0" applyNumberFormat="0" applyBorder="0" applyAlignment="0" applyProtection="0"/>
    <xf numFmtId="0" fontId="24" fillId="75" borderId="0" applyNumberFormat="0" applyBorder="0" applyAlignment="0" applyProtection="0"/>
    <xf numFmtId="0" fontId="4" fillId="109" borderId="0" applyNumberFormat="0" applyBorder="0" applyAlignment="0" applyProtection="0"/>
    <xf numFmtId="0" fontId="4" fillId="112" borderId="0" applyNumberFormat="0" applyBorder="0" applyAlignment="0" applyProtection="0"/>
    <xf numFmtId="0" fontId="4" fillId="112" borderId="0" applyNumberFormat="0" applyBorder="0" applyAlignment="0" applyProtection="0"/>
    <xf numFmtId="0" fontId="4" fillId="112" borderId="0" applyNumberFormat="0" applyBorder="0" applyAlignment="0" applyProtection="0"/>
    <xf numFmtId="0" fontId="4" fillId="1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4" fillId="112"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4" fillId="70" borderId="0" applyNumberFormat="0" applyBorder="0" applyAlignment="0" applyProtection="0"/>
    <xf numFmtId="0" fontId="4" fillId="100" borderId="0" applyNumberFormat="0" applyBorder="0" applyAlignment="0" applyProtection="0"/>
    <xf numFmtId="0" fontId="4" fillId="100" borderId="0" applyNumberFormat="0" applyBorder="0" applyAlignment="0" applyProtection="0"/>
    <xf numFmtId="0" fontId="4" fillId="100" borderId="0" applyNumberFormat="0" applyBorder="0" applyAlignment="0" applyProtection="0"/>
    <xf numFmtId="0" fontId="4" fillId="100"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4" fillId="100" borderId="0" applyNumberFormat="0" applyBorder="0" applyAlignment="0" applyProtection="0"/>
    <xf numFmtId="0" fontId="4" fillId="103" borderId="0" applyNumberFormat="0" applyBorder="0" applyAlignment="0" applyProtection="0"/>
    <xf numFmtId="0" fontId="4" fillId="103" borderId="0" applyNumberFormat="0" applyBorder="0" applyAlignment="0" applyProtection="0"/>
    <xf numFmtId="0" fontId="4" fillId="103" borderId="0" applyNumberFormat="0" applyBorder="0" applyAlignment="0" applyProtection="0"/>
    <xf numFmtId="0" fontId="4" fillId="103" borderId="0" applyNumberFormat="0" applyBorder="0" applyAlignment="0" applyProtection="0"/>
    <xf numFmtId="0" fontId="24" fillId="76" borderId="0" applyNumberFormat="0" applyBorder="0" applyAlignment="0" applyProtection="0"/>
    <xf numFmtId="0" fontId="24" fillId="76" borderId="0" applyNumberFormat="0" applyBorder="0" applyAlignment="0" applyProtection="0"/>
    <xf numFmtId="0" fontId="24" fillId="76" borderId="0" applyNumberFormat="0" applyBorder="0" applyAlignment="0" applyProtection="0"/>
    <xf numFmtId="0" fontId="24" fillId="76" borderId="0" applyNumberFormat="0" applyBorder="0" applyAlignment="0" applyProtection="0"/>
    <xf numFmtId="0" fontId="24" fillId="76" borderId="0" applyNumberFormat="0" applyBorder="0" applyAlignment="0" applyProtection="0"/>
    <xf numFmtId="0" fontId="4" fillId="103"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24" fillId="74" borderId="0" applyNumberFormat="0" applyBorder="0" applyAlignment="0" applyProtection="0"/>
    <xf numFmtId="0" fontId="4" fillId="106"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24" fillId="71" borderId="0" applyNumberFormat="0" applyBorder="0" applyAlignment="0" applyProtection="0"/>
    <xf numFmtId="0" fontId="4" fillId="110" borderId="0" applyNumberFormat="0" applyBorder="0" applyAlignment="0" applyProtection="0"/>
    <xf numFmtId="0" fontId="4" fillId="113" borderId="0" applyNumberFormat="0" applyBorder="0" applyAlignment="0" applyProtection="0"/>
    <xf numFmtId="0" fontId="4" fillId="113" borderId="0" applyNumberFormat="0" applyBorder="0" applyAlignment="0" applyProtection="0"/>
    <xf numFmtId="0" fontId="4" fillId="113" borderId="0" applyNumberFormat="0" applyBorder="0" applyAlignment="0" applyProtection="0"/>
    <xf numFmtId="0" fontId="4" fillId="113" borderId="0" applyNumberFormat="0" applyBorder="0" applyAlignment="0" applyProtection="0"/>
    <xf numFmtId="0" fontId="24" fillId="77" borderId="0" applyNumberFormat="0" applyBorder="0" applyAlignment="0" applyProtection="0"/>
    <xf numFmtId="0" fontId="24" fillId="77" borderId="0" applyNumberFormat="0" applyBorder="0" applyAlignment="0" applyProtection="0"/>
    <xf numFmtId="0" fontId="24" fillId="77" borderId="0" applyNumberFormat="0" applyBorder="0" applyAlignment="0" applyProtection="0"/>
    <xf numFmtId="0" fontId="24" fillId="77" borderId="0" applyNumberFormat="0" applyBorder="0" applyAlignment="0" applyProtection="0"/>
    <xf numFmtId="0" fontId="24" fillId="77" borderId="0" applyNumberFormat="0" applyBorder="0" applyAlignment="0" applyProtection="0"/>
    <xf numFmtId="0" fontId="4" fillId="113" borderId="0" applyNumberFormat="0" applyBorder="0" applyAlignment="0" applyProtection="0"/>
    <xf numFmtId="0" fontId="152" fillId="98" borderId="0" applyNumberFormat="0" applyBorder="0" applyAlignment="0" applyProtection="0"/>
    <xf numFmtId="0" fontId="152" fillId="98" borderId="0" applyNumberFormat="0" applyBorder="0" applyAlignment="0" applyProtection="0"/>
    <xf numFmtId="0" fontId="152" fillId="98" borderId="0" applyNumberFormat="0" applyBorder="0" applyAlignment="0" applyProtection="0"/>
    <xf numFmtId="0" fontId="152" fillId="101" borderId="0" applyNumberFormat="0" applyBorder="0" applyAlignment="0" applyProtection="0"/>
    <xf numFmtId="0" fontId="152" fillId="101" borderId="0" applyNumberFormat="0" applyBorder="0" applyAlignment="0" applyProtection="0"/>
    <xf numFmtId="0" fontId="152" fillId="101" borderId="0" applyNumberFormat="0" applyBorder="0" applyAlignment="0" applyProtection="0"/>
    <xf numFmtId="0" fontId="152" fillId="104" borderId="0" applyNumberFormat="0" applyBorder="0" applyAlignment="0" applyProtection="0"/>
    <xf numFmtId="0" fontId="152" fillId="104" borderId="0" applyNumberFormat="0" applyBorder="0" applyAlignment="0" applyProtection="0"/>
    <xf numFmtId="0" fontId="152" fillId="104" borderId="0" applyNumberFormat="0" applyBorder="0" applyAlignment="0" applyProtection="0"/>
    <xf numFmtId="0" fontId="152" fillId="107" borderId="0" applyNumberFormat="0" applyBorder="0" applyAlignment="0" applyProtection="0"/>
    <xf numFmtId="0" fontId="152" fillId="107" borderId="0" applyNumberFormat="0" applyBorder="0" applyAlignment="0" applyProtection="0"/>
    <xf numFmtId="0" fontId="152" fillId="107" borderId="0" applyNumberFormat="0" applyBorder="0" applyAlignment="0" applyProtection="0"/>
    <xf numFmtId="0" fontId="152" fillId="111" borderId="0" applyNumberFormat="0" applyBorder="0" applyAlignment="0" applyProtection="0"/>
    <xf numFmtId="0" fontId="152" fillId="111" borderId="0" applyNumberFormat="0" applyBorder="0" applyAlignment="0" applyProtection="0"/>
    <xf numFmtId="0" fontId="152" fillId="111" borderId="0" applyNumberFormat="0" applyBorder="0" applyAlignment="0" applyProtection="0"/>
    <xf numFmtId="0" fontId="152" fillId="114" borderId="0" applyNumberFormat="0" applyBorder="0" applyAlignment="0" applyProtection="0"/>
    <xf numFmtId="0" fontId="152" fillId="114" borderId="0" applyNumberFormat="0" applyBorder="0" applyAlignment="0" applyProtection="0"/>
    <xf numFmtId="0" fontId="152" fillId="114" borderId="0" applyNumberFormat="0" applyBorder="0" applyAlignment="0" applyProtection="0"/>
    <xf numFmtId="0" fontId="152" fillId="108" borderId="0" applyNumberFormat="0" applyBorder="0" applyAlignment="0" applyProtection="0"/>
    <xf numFmtId="211" fontId="154" fillId="0" borderId="57">
      <alignment horizontal="center" vertical="center"/>
      <protection locked="0"/>
    </xf>
    <xf numFmtId="14" fontId="154" fillId="0" borderId="57">
      <alignment horizontal="center" vertical="center"/>
      <protection locked="0"/>
    </xf>
    <xf numFmtId="212" fontId="154" fillId="0" borderId="57">
      <alignment horizontal="center" vertical="center"/>
      <protection locked="0"/>
    </xf>
    <xf numFmtId="37" fontId="154" fillId="0" borderId="57">
      <alignment horizontal="center" vertical="center"/>
      <protection locked="0"/>
    </xf>
    <xf numFmtId="213" fontId="154" fillId="0" borderId="57">
      <alignment horizontal="center" vertical="center"/>
      <protection locked="0"/>
    </xf>
    <xf numFmtId="0" fontId="154" fillId="0" borderId="57">
      <alignment horizontal="center" vertical="center"/>
      <protection locked="0"/>
    </xf>
    <xf numFmtId="37" fontId="154" fillId="0" borderId="57">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4" fontId="18" fillId="0" borderId="5">
      <alignment horizontal="center" vertical="center"/>
      <protection locked="0"/>
    </xf>
    <xf numFmtId="2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15"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216"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188"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217"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189" fontId="18" fillId="0" borderId="5">
      <alignment horizontal="center" vertical="center"/>
      <protection locked="0"/>
    </xf>
    <xf numFmtId="218" fontId="154" fillId="0" borderId="57">
      <alignment vertical="center"/>
      <protection locked="0"/>
    </xf>
    <xf numFmtId="219" fontId="154" fillId="0" borderId="57">
      <alignment horizontal="right" vertical="center"/>
      <protection locked="0"/>
    </xf>
    <xf numFmtId="220" fontId="154" fillId="0" borderId="57">
      <alignment vertical="center"/>
      <protection locked="0"/>
    </xf>
    <xf numFmtId="221" fontId="154" fillId="0" borderId="57">
      <alignment vertical="center"/>
      <protection locked="0"/>
    </xf>
    <xf numFmtId="222" fontId="154" fillId="0" borderId="57">
      <alignment vertical="center"/>
      <protection locked="0"/>
    </xf>
    <xf numFmtId="0" fontId="154" fillId="0" borderId="57">
      <alignment vertical="center"/>
      <protection locked="0"/>
    </xf>
    <xf numFmtId="223" fontId="154" fillId="0" borderId="57">
      <alignment horizontal="righ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0" fontId="18" fillId="0" borderId="5">
      <alignment vertical="center"/>
      <protection locked="0"/>
    </xf>
    <xf numFmtId="224" fontId="154" fillId="0" borderId="57">
      <alignment horizontal="center" vertical="center"/>
      <protection locked="0"/>
    </xf>
    <xf numFmtId="215" fontId="154" fillId="0" borderId="57">
      <alignment horizontal="center" vertical="center"/>
      <protection locked="0"/>
    </xf>
    <xf numFmtId="225" fontId="154" fillId="0" borderId="57">
      <alignment horizontal="center" vertical="center"/>
      <protection locked="0"/>
    </xf>
    <xf numFmtId="226" fontId="154" fillId="0" borderId="57">
      <alignment horizontal="center" vertical="center"/>
      <protection locked="0"/>
    </xf>
    <xf numFmtId="227" fontId="154" fillId="0" borderId="57">
      <alignment horizontal="center" vertical="center"/>
      <protection locked="0"/>
    </xf>
    <xf numFmtId="0" fontId="154" fillId="0" borderId="57">
      <alignment horizontal="center" vertical="center"/>
      <protection locked="0"/>
    </xf>
    <xf numFmtId="228" fontId="154" fillId="0" borderId="57">
      <alignment horizontal="center"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14" fontId="18" fillId="0" borderId="5">
      <alignment horizontal="right" vertical="center"/>
      <protection locked="0"/>
    </xf>
    <xf numFmtId="229"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187"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216"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188"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217"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189" fontId="18" fillId="0" borderId="5">
      <alignment horizontal="right" vertical="center"/>
      <protection locked="0"/>
    </xf>
    <xf numFmtId="0" fontId="143" fillId="92" borderId="0" applyNumberFormat="0" applyBorder="0" applyAlignment="0" applyProtection="0"/>
    <xf numFmtId="0" fontId="143" fillId="92" borderId="0" applyNumberFormat="0" applyBorder="0" applyAlignment="0" applyProtection="0"/>
    <xf numFmtId="0" fontId="143" fillId="92" borderId="0" applyNumberFormat="0" applyBorder="0" applyAlignment="0" applyProtection="0"/>
    <xf numFmtId="0" fontId="143" fillId="92" borderId="0" applyNumberFormat="0" applyBorder="0" applyAlignment="0" applyProtection="0"/>
    <xf numFmtId="230" fontId="30" fillId="0" borderId="58"/>
    <xf numFmtId="38" fontId="30" fillId="0" borderId="58"/>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113"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6"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34" fillId="14" borderId="11" applyNumberFormat="0" applyAlignment="0" applyProtection="0"/>
    <xf numFmtId="0" fontId="147" fillId="95" borderId="51" applyNumberFormat="0" applyAlignment="0" applyProtection="0"/>
    <xf numFmtId="0" fontId="147" fillId="95" borderId="51" applyNumberFormat="0" applyAlignment="0" applyProtection="0"/>
    <xf numFmtId="0" fontId="147" fillId="95" borderId="51" applyNumberFormat="0" applyAlignment="0" applyProtection="0"/>
    <xf numFmtId="0" fontId="18" fillId="0" borderId="0" applyNumberFormat="0" applyFont="0" applyFill="0" applyBorder="0">
      <alignment horizontal="center" vertical="center"/>
      <protection locked="0"/>
    </xf>
    <xf numFmtId="214" fontId="18" fillId="0" borderId="0" applyFill="0" applyBorder="0">
      <alignment horizontal="center" vertical="center"/>
    </xf>
    <xf numFmtId="215" fontId="18" fillId="0" borderId="0" applyFill="0" applyBorder="0">
      <alignment horizontal="center" vertical="center"/>
    </xf>
    <xf numFmtId="216" fontId="18" fillId="0" borderId="0" applyFill="0" applyBorder="0">
      <alignment horizontal="center" vertical="center"/>
    </xf>
    <xf numFmtId="188" fontId="18" fillId="0" borderId="0" applyFill="0" applyBorder="0">
      <alignment horizontal="center" vertical="center"/>
    </xf>
    <xf numFmtId="217" fontId="18" fillId="0" borderId="0" applyFill="0" applyBorder="0">
      <alignment horizontal="center" vertical="center"/>
    </xf>
    <xf numFmtId="189" fontId="18" fillId="0" borderId="0" applyFill="0" applyBorder="0">
      <alignment horizontal="center" vertical="center"/>
    </xf>
    <xf numFmtId="0" fontId="35" fillId="31" borderId="12" applyNumberFormat="0" applyAlignment="0" applyProtection="0"/>
    <xf numFmtId="0" fontId="35" fillId="31" borderId="12" applyNumberFormat="0" applyAlignment="0" applyProtection="0"/>
    <xf numFmtId="0" fontId="149" fillId="96" borderId="54" applyNumberFormat="0" applyAlignment="0" applyProtection="0"/>
    <xf numFmtId="0" fontId="149" fillId="96" borderId="54" applyNumberFormat="0" applyAlignment="0" applyProtection="0"/>
    <xf numFmtId="0" fontId="149" fillId="96" borderId="54" applyNumberFormat="0" applyAlignment="0" applyProtection="0"/>
    <xf numFmtId="0" fontId="149" fillId="96" borderId="54" applyNumberFormat="0" applyAlignment="0" applyProtection="0"/>
    <xf numFmtId="43" fontId="4" fillId="0" borderId="0" applyFont="0" applyFill="0" applyBorder="0" applyAlignment="0" applyProtection="0"/>
    <xf numFmtId="176" fontId="25" fillId="0" borderId="0" applyFont="0" applyFill="0" applyBorder="0" applyAlignment="0" applyProtection="0"/>
    <xf numFmtId="43" fontId="25" fillId="0" borderId="0" applyFont="0" applyFill="0" applyBorder="0" applyAlignment="0" applyProtection="0"/>
    <xf numFmtId="43" fontId="4" fillId="0" borderId="0" applyFont="0" applyFill="0" applyBorder="0" applyAlignment="0" applyProtection="0"/>
    <xf numFmtId="43" fontId="25" fillId="0" borderId="0" applyFont="0" applyFill="0" applyBorder="0" applyAlignment="0" applyProtection="0"/>
    <xf numFmtId="0" fontId="155" fillId="0" borderId="0" applyFill="0" applyBorder="0">
      <alignment vertical="center"/>
    </xf>
    <xf numFmtId="0" fontId="156" fillId="0" borderId="0" applyFill="0" applyBorder="0">
      <alignment vertical="center"/>
    </xf>
    <xf numFmtId="0" fontId="57" fillId="0" borderId="0" applyFont="0" applyFill="0" applyBorder="0" applyAlignment="0" applyProtection="0">
      <alignment horizontal="right"/>
    </xf>
    <xf numFmtId="44" fontId="25" fillId="0" borderId="0" applyFont="0" applyFill="0" applyBorder="0" applyAlignment="0" applyProtection="0"/>
    <xf numFmtId="0" fontId="57" fillId="0" borderId="0" applyFont="0" applyFill="0" applyBorder="0" applyAlignment="0" applyProtection="0"/>
    <xf numFmtId="0" fontId="57" fillId="0" borderId="59" applyNumberFormat="0" applyFont="0" applyFill="0" applyAlignment="0" applyProtection="0"/>
    <xf numFmtId="231" fontId="157" fillId="50" borderId="6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218" fontId="154" fillId="0" borderId="57">
      <alignment horizontal="center" vertical="center"/>
      <protection locked="0"/>
    </xf>
    <xf numFmtId="232" fontId="154" fillId="0" borderId="57">
      <alignment horizontal="right" vertical="center"/>
      <protection locked="0"/>
    </xf>
    <xf numFmtId="220" fontId="154" fillId="0" borderId="57">
      <alignment horizontal="center" vertical="center"/>
      <protection locked="0"/>
    </xf>
    <xf numFmtId="221" fontId="154" fillId="0" borderId="57">
      <alignment horizontal="center" vertical="center"/>
      <protection locked="0"/>
    </xf>
    <xf numFmtId="222" fontId="154" fillId="0" borderId="57">
      <alignment horizontal="center" vertical="center"/>
      <protection locked="0"/>
    </xf>
    <xf numFmtId="0" fontId="154" fillId="0" borderId="57">
      <alignment vertical="center"/>
      <protection locked="0"/>
    </xf>
    <xf numFmtId="223" fontId="154" fillId="0" borderId="57">
      <alignment horizontal="right" vertical="center"/>
      <protection locked="0"/>
    </xf>
    <xf numFmtId="0" fontId="67" fillId="0" borderId="0" applyFill="0" applyBorder="0" applyProtection="0">
      <alignment horizontal="left"/>
    </xf>
    <xf numFmtId="218" fontId="154" fillId="0" borderId="0" applyFill="0" applyBorder="0">
      <alignment horizontal="right" vertical="center"/>
    </xf>
    <xf numFmtId="219" fontId="154" fillId="0" borderId="0" applyFill="0" applyBorder="0">
      <alignment horizontal="right" vertical="center"/>
    </xf>
    <xf numFmtId="220" fontId="154" fillId="0" borderId="0" applyFill="0" applyBorder="0">
      <alignment horizontal="right" vertical="center"/>
    </xf>
    <xf numFmtId="221" fontId="154" fillId="0" borderId="0" applyFill="0" applyBorder="0">
      <alignment horizontal="right" vertical="center"/>
    </xf>
    <xf numFmtId="222" fontId="154" fillId="0" borderId="0" applyFill="0" applyBorder="0">
      <alignment horizontal="right" vertical="center"/>
    </xf>
    <xf numFmtId="0" fontId="158" fillId="0" borderId="0" applyFill="0" applyBorder="0">
      <alignment horizontal="right" vertical="center"/>
    </xf>
    <xf numFmtId="223" fontId="154" fillId="0" borderId="0" applyFill="0" applyBorder="0">
      <alignment horizontal="right" vertical="center"/>
    </xf>
    <xf numFmtId="4" fontId="25" fillId="115" borderId="0"/>
    <xf numFmtId="4" fontId="25" fillId="115" borderId="0"/>
    <xf numFmtId="0" fontId="142" fillId="91" borderId="0" applyNumberFormat="0" applyBorder="0" applyAlignment="0" applyProtection="0"/>
    <xf numFmtId="0" fontId="142" fillId="91" borderId="0" applyNumberFormat="0" applyBorder="0" applyAlignment="0" applyProtection="0"/>
    <xf numFmtId="0" fontId="142" fillId="91" borderId="0" applyNumberFormat="0" applyBorder="0" applyAlignment="0" applyProtection="0"/>
    <xf numFmtId="0" fontId="142" fillId="91" borderId="0" applyNumberFormat="0" applyBorder="0" applyAlignment="0" applyProtection="0"/>
    <xf numFmtId="0" fontId="57" fillId="0" borderId="0" applyFont="0" applyFill="0" applyBorder="0" applyAlignment="0" applyProtection="0">
      <alignment horizontal="right"/>
    </xf>
    <xf numFmtId="0" fontId="159" fillId="0" borderId="0" applyProtection="0">
      <alignment horizontal="right"/>
    </xf>
    <xf numFmtId="0" fontId="139" fillId="0" borderId="48" applyNumberFormat="0" applyFill="0" applyAlignment="0" applyProtection="0"/>
    <xf numFmtId="0" fontId="140" fillId="0" borderId="49" applyNumberFormat="0" applyFill="0" applyAlignment="0" applyProtection="0"/>
    <xf numFmtId="0" fontId="140" fillId="0" borderId="49" applyNumberFormat="0" applyFill="0" applyAlignment="0" applyProtection="0"/>
    <xf numFmtId="0" fontId="160" fillId="0" borderId="0" applyFill="0" applyBorder="0">
      <alignment vertical="center"/>
    </xf>
    <xf numFmtId="0" fontId="47" fillId="0" borderId="40"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47" fillId="0" borderId="61" applyNumberFormat="0" applyFill="0" applyAlignment="0" applyProtection="0"/>
    <xf numFmtId="0" fontId="119" fillId="0" borderId="41" applyNumberFormat="0" applyFill="0" applyAlignment="0" applyProtection="0"/>
    <xf numFmtId="0" fontId="119" fillId="0" borderId="41" applyNumberFormat="0" applyFill="0" applyAlignment="0" applyProtection="0"/>
    <xf numFmtId="0" fontId="119" fillId="0" borderId="41" applyNumberFormat="0" applyFill="0" applyAlignment="0" applyProtection="0"/>
    <xf numFmtId="0" fontId="119" fillId="0" borderId="41" applyNumberFormat="0" applyFill="0" applyAlignment="0" applyProtection="0"/>
    <xf numFmtId="0" fontId="119" fillId="0" borderId="41" applyNumberFormat="0" applyFill="0" applyAlignment="0" applyProtection="0"/>
    <xf numFmtId="0" fontId="141" fillId="0" borderId="50" applyNumberFormat="0" applyFill="0" applyAlignment="0" applyProtection="0"/>
    <xf numFmtId="0" fontId="161" fillId="0" borderId="0" applyFill="0" applyBorder="0">
      <alignment vertical="center"/>
    </xf>
    <xf numFmtId="0" fontId="141" fillId="0" borderId="0" applyNumberFormat="0" applyFill="0" applyBorder="0" applyAlignment="0" applyProtection="0"/>
    <xf numFmtId="0" fontId="141" fillId="0" borderId="0" applyNumberFormat="0" applyFill="0" applyBorder="0" applyAlignment="0" applyProtection="0"/>
    <xf numFmtId="0" fontId="96" fillId="0" borderId="0" applyNumberFormat="0" applyFill="0" applyBorder="0" applyAlignment="0" applyProtection="0"/>
    <xf numFmtId="0" fontId="50" fillId="0" borderId="0" applyFill="0" applyBorder="0">
      <alignment horizontal="center" vertical="center"/>
    </xf>
    <xf numFmtId="0" fontId="50" fillId="0" borderId="0" applyFill="0" applyBorder="0">
      <alignment horizontal="center" vertical="center"/>
      <protection locked="0"/>
    </xf>
    <xf numFmtId="0" fontId="51" fillId="0" borderId="0" applyFill="0" applyBorder="0">
      <alignment vertical="center"/>
    </xf>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5"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52" fillId="12" borderId="11" applyNumberFormat="0" applyAlignment="0" applyProtection="0"/>
    <xf numFmtId="0" fontId="145" fillId="94" borderId="51" applyNumberFormat="0" applyAlignment="0" applyProtection="0"/>
    <xf numFmtId="0" fontId="145" fillId="94" borderId="51" applyNumberFormat="0" applyAlignment="0" applyProtection="0"/>
    <xf numFmtId="0" fontId="145" fillId="94" borderId="51" applyNumberFormat="0" applyAlignment="0" applyProtection="0"/>
    <xf numFmtId="0" fontId="145" fillId="94" borderId="51" applyNumberFormat="0" applyAlignment="0" applyProtection="0"/>
    <xf numFmtId="0" fontId="155" fillId="0" borderId="0" applyFill="0" applyBorder="0">
      <alignment vertical="center"/>
    </xf>
    <xf numFmtId="233" fontId="154" fillId="0" borderId="0" applyFill="0" applyBorder="0">
      <alignment horizontal="center" vertical="center"/>
    </xf>
    <xf numFmtId="232" fontId="154" fillId="0" borderId="0" applyFill="0" applyBorder="0">
      <alignment horizontal="right" vertical="center"/>
    </xf>
    <xf numFmtId="234" fontId="154" fillId="0" borderId="0" applyFill="0" applyBorder="0">
      <alignment horizontal="center" vertical="center"/>
    </xf>
    <xf numFmtId="235" fontId="154" fillId="0" borderId="0" applyFill="0" applyBorder="0">
      <alignment horizontal="center" vertical="center"/>
    </xf>
    <xf numFmtId="236" fontId="154" fillId="0" borderId="0" applyFill="0" applyBorder="0">
      <alignment horizontal="center" vertical="center"/>
    </xf>
    <xf numFmtId="223" fontId="154" fillId="0" borderId="0" applyFill="0" applyBorder="0">
      <alignment horizontal="right" vertical="center"/>
    </xf>
    <xf numFmtId="0" fontId="162" fillId="0" borderId="0" applyFill="0" applyBorder="0">
      <alignment vertical="center"/>
    </xf>
    <xf numFmtId="0" fontId="163" fillId="0" borderId="0" applyFill="0" applyBorder="0">
      <alignment vertical="center"/>
    </xf>
    <xf numFmtId="0" fontId="158" fillId="0" borderId="0" applyFill="0" applyBorder="0">
      <alignment vertical="center"/>
    </xf>
    <xf numFmtId="0" fontId="154" fillId="0" borderId="0" applyFill="0" applyBorder="0">
      <alignment vertical="center"/>
    </xf>
    <xf numFmtId="211" fontId="154" fillId="0" borderId="0" applyFill="0" applyBorder="0">
      <alignment horizontal="center" vertical="center"/>
    </xf>
    <xf numFmtId="14" fontId="154" fillId="0" borderId="0" applyFill="0" applyBorder="0">
      <alignment horizontal="center" vertical="center"/>
    </xf>
    <xf numFmtId="212" fontId="154" fillId="0" borderId="0" applyFill="0" applyBorder="0">
      <alignment horizontal="center" vertical="center"/>
    </xf>
    <xf numFmtId="37" fontId="154" fillId="0" borderId="0" applyFill="0" applyBorder="0">
      <alignment horizontal="center" vertical="center"/>
    </xf>
    <xf numFmtId="213" fontId="154" fillId="0" borderId="0" applyFill="0" applyBorder="0">
      <alignment horizontal="center" vertical="center"/>
    </xf>
    <xf numFmtId="0" fontId="154" fillId="0" borderId="0" applyFill="0" applyBorder="0">
      <alignment horizontal="center" vertical="center"/>
    </xf>
    <xf numFmtId="237" fontId="154" fillId="0" borderId="0" applyFill="0" applyBorder="0">
      <alignment horizontal="center" vertical="center"/>
    </xf>
    <xf numFmtId="0" fontId="164" fillId="0" borderId="0" applyFill="0" applyBorder="0">
      <alignment vertical="center"/>
    </xf>
    <xf numFmtId="41" fontId="25" fillId="10" borderId="0" applyFont="0" applyBorder="0">
      <alignment horizontal="right"/>
      <protection locked="0"/>
    </xf>
    <xf numFmtId="175" fontId="25" fillId="10" borderId="0" applyFont="0" applyBorder="0">
      <alignment horizontal="right"/>
      <protection locked="0"/>
    </xf>
    <xf numFmtId="41" fontId="25" fillId="10" borderId="0" applyFont="0" applyBorder="0">
      <alignment horizontal="right"/>
      <protection locked="0"/>
    </xf>
    <xf numFmtId="0" fontId="148" fillId="0" borderId="53" applyNumberFormat="0" applyFill="0" applyAlignment="0" applyProtection="0"/>
    <xf numFmtId="0" fontId="148" fillId="0" borderId="53" applyNumberFormat="0" applyFill="0" applyAlignment="0" applyProtection="0"/>
    <xf numFmtId="0" fontId="148" fillId="0" borderId="53" applyNumberFormat="0" applyFill="0" applyAlignment="0" applyProtection="0"/>
    <xf numFmtId="0" fontId="148" fillId="0" borderId="53" applyNumberFormat="0" applyFill="0" applyAlignment="0" applyProtection="0"/>
    <xf numFmtId="0" fontId="15" fillId="0" borderId="6" applyFill="0">
      <alignment horizontal="center" vertical="center"/>
    </xf>
    <xf numFmtId="0" fontId="15" fillId="0" borderId="6" applyFill="0">
      <alignment horizontal="center" vertical="center"/>
    </xf>
    <xf numFmtId="0" fontId="15" fillId="0" borderId="6" applyFill="0">
      <alignment horizontal="center" vertical="center"/>
    </xf>
    <xf numFmtId="0" fontId="15" fillId="0" borderId="6" applyFill="0">
      <alignment horizontal="center" vertical="center"/>
    </xf>
    <xf numFmtId="0" fontId="15" fillId="0" borderId="6" applyFill="0">
      <alignment horizontal="center" vertical="center"/>
    </xf>
    <xf numFmtId="0" fontId="15" fillId="0" borderId="6" applyFill="0">
      <alignment horizontal="center" vertical="center"/>
    </xf>
    <xf numFmtId="0" fontId="15" fillId="0" borderId="6" applyFill="0">
      <alignment horizontal="center" vertical="center"/>
    </xf>
    <xf numFmtId="0" fontId="18" fillId="0" borderId="6" applyFill="0">
      <alignment horizontal="center" vertical="center"/>
    </xf>
    <xf numFmtId="0" fontId="18" fillId="0" borderId="6" applyFill="0">
      <alignment horizontal="center" vertical="center"/>
    </xf>
    <xf numFmtId="0" fontId="18" fillId="0" borderId="6" applyFill="0">
      <alignment horizontal="center" vertical="center"/>
    </xf>
    <xf numFmtId="0" fontId="18" fillId="0" borderId="6" applyFill="0">
      <alignment horizontal="center" vertical="center"/>
    </xf>
    <xf numFmtId="0" fontId="18" fillId="0" borderId="6" applyFill="0">
      <alignment horizontal="center" vertical="center"/>
    </xf>
    <xf numFmtId="0" fontId="18" fillId="0" borderId="6" applyFill="0">
      <alignment horizontal="center" vertical="center"/>
    </xf>
    <xf numFmtId="0"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167" fontId="18" fillId="0" borderId="6" applyFill="0">
      <alignment horizontal="center" vertical="center"/>
    </xf>
    <xf numFmtId="0" fontId="154" fillId="0" borderId="62" applyFill="0">
      <alignment horizontal="center" vertical="center"/>
    </xf>
    <xf numFmtId="0" fontId="158" fillId="0" borderId="62" applyFill="0">
      <alignment horizontal="center" vertical="center"/>
    </xf>
    <xf numFmtId="238" fontId="154" fillId="0" borderId="62" applyFill="0">
      <alignment horizontal="center" vertical="center"/>
    </xf>
    <xf numFmtId="37" fontId="9" fillId="0" borderId="62" applyFill="0">
      <alignment horizontal="center" vertical="center"/>
    </xf>
    <xf numFmtId="224" fontId="154" fillId="0" borderId="0" applyFill="0" applyBorder="0">
      <alignment horizontal="center" vertical="center"/>
    </xf>
    <xf numFmtId="215" fontId="154" fillId="0" borderId="0" applyFill="0" applyBorder="0">
      <alignment horizontal="center" vertical="center"/>
    </xf>
    <xf numFmtId="225" fontId="154" fillId="0" borderId="0" applyFill="0" applyBorder="0">
      <alignment horizontal="center" vertical="center"/>
    </xf>
    <xf numFmtId="226" fontId="154" fillId="0" borderId="0" applyFill="0" applyBorder="0">
      <alignment horizontal="center" vertical="center"/>
    </xf>
    <xf numFmtId="227" fontId="154" fillId="0" borderId="0" applyFill="0" applyBorder="0">
      <alignment horizontal="center" vertical="center"/>
    </xf>
    <xf numFmtId="0" fontId="154" fillId="0" borderId="0" applyFill="0" applyBorder="0">
      <alignment horizontal="center" vertical="center"/>
    </xf>
    <xf numFmtId="228" fontId="154" fillId="0" borderId="0" applyFill="0" applyBorder="0">
      <alignment horizontal="center" vertical="center"/>
    </xf>
    <xf numFmtId="0" fontId="57" fillId="0" borderId="0" applyFont="0" applyFill="0" applyBorder="0" applyAlignment="0" applyProtection="0">
      <alignment horizontal="right"/>
    </xf>
    <xf numFmtId="0" fontId="144" fillId="93" borderId="0" applyNumberFormat="0" applyBorder="0" applyAlignment="0" applyProtection="0"/>
    <xf numFmtId="0" fontId="144" fillId="93" borderId="0" applyNumberFormat="0" applyBorder="0" applyAlignment="0" applyProtection="0"/>
    <xf numFmtId="0" fontId="144" fillId="93" borderId="0" applyNumberFormat="0" applyBorder="0" applyAlignment="0" applyProtection="0"/>
    <xf numFmtId="0" fontId="144" fillId="93" borderId="0" applyNumberFormat="0" applyBorder="0" applyAlignment="0" applyProtection="0"/>
    <xf numFmtId="0" fontId="165" fillId="9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2" fillId="0" borderId="0"/>
    <xf numFmtId="0" fontId="25" fillId="0" borderId="0"/>
    <xf numFmtId="0" fontId="4" fillId="0" borderId="0"/>
    <xf numFmtId="0" fontId="4" fillId="0" borderId="0"/>
    <xf numFmtId="0" fontId="4" fillId="97" borderId="55" applyNumberFormat="0" applyFont="0" applyAlignment="0" applyProtection="0"/>
    <xf numFmtId="0" fontId="4" fillId="97" borderId="55" applyNumberFormat="0" applyFont="0" applyAlignment="0" applyProtection="0"/>
    <xf numFmtId="0" fontId="4" fillId="97" borderId="55" applyNumberFormat="0" applyFont="0" applyAlignment="0" applyProtection="0"/>
    <xf numFmtId="0" fontId="4" fillId="97" borderId="55"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131" fillId="13" borderId="17" applyNumberFormat="0" applyFont="0" applyAlignment="0" applyProtection="0"/>
    <xf numFmtId="0" fontId="25" fillId="97" borderId="55" applyNumberFormat="0" applyFont="0" applyAlignment="0" applyProtection="0"/>
    <xf numFmtId="0" fontId="131"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5"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24" fillId="13" borderId="17" applyNumberFormat="0" applyFont="0" applyAlignment="0" applyProtection="0"/>
    <xf numFmtId="0" fontId="4" fillId="97" borderId="55" applyNumberFormat="0" applyFon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6"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59" fillId="14" borderId="18" applyNumberFormat="0" applyAlignment="0" applyProtection="0"/>
    <xf numFmtId="0" fontId="146" fillId="95" borderId="52" applyNumberFormat="0" applyAlignment="0" applyProtection="0"/>
    <xf numFmtId="0" fontId="146" fillId="95" borderId="52" applyNumberFormat="0" applyAlignment="0" applyProtection="0"/>
    <xf numFmtId="0" fontId="146" fillId="95" borderId="52" applyNumberFormat="0" applyAlignment="0" applyProtection="0"/>
    <xf numFmtId="40" fontId="166" fillId="3" borderId="0">
      <alignment horizontal="right"/>
    </xf>
    <xf numFmtId="0" fontId="167" fillId="3" borderId="0">
      <alignment horizontal="right"/>
    </xf>
    <xf numFmtId="0" fontId="168" fillId="0" borderId="0" applyFill="0" applyBorder="0">
      <alignment vertical="center"/>
    </xf>
    <xf numFmtId="218" fontId="9" fillId="0" borderId="0" applyFill="0" applyBorder="0">
      <alignment horizontal="center" vertical="center"/>
    </xf>
    <xf numFmtId="232" fontId="9" fillId="0" borderId="0" applyFill="0" applyBorder="0">
      <alignment horizontal="right" vertical="center"/>
    </xf>
    <xf numFmtId="220" fontId="9" fillId="0" borderId="0" applyFill="0" applyBorder="0">
      <alignment horizontal="center" vertical="center"/>
    </xf>
    <xf numFmtId="221" fontId="9" fillId="0" borderId="0" applyFill="0" applyBorder="0">
      <alignment horizontal="center" vertical="center"/>
    </xf>
    <xf numFmtId="222" fontId="9" fillId="0" borderId="0" applyFill="0" applyBorder="0">
      <alignment horizontal="center" vertical="center"/>
    </xf>
    <xf numFmtId="0" fontId="9" fillId="0" borderId="0" applyFill="0" applyBorder="0">
      <alignment horizontal="right" vertical="center"/>
    </xf>
    <xf numFmtId="223" fontId="9" fillId="0" borderId="0" applyFill="0" applyBorder="0">
      <alignment horizontal="right" vertical="center"/>
    </xf>
    <xf numFmtId="0" fontId="169" fillId="0" borderId="0" applyFill="0" applyBorder="0">
      <alignment vertical="center"/>
    </xf>
    <xf numFmtId="0" fontId="170" fillId="0" borderId="0" applyFill="0" applyBorder="0">
      <alignment vertical="center"/>
    </xf>
    <xf numFmtId="0" fontId="11" fillId="0" borderId="0" applyFill="0" applyBorder="0">
      <alignment vertical="center"/>
    </xf>
    <xf numFmtId="0" fontId="9" fillId="0" borderId="0" applyFill="0" applyBorder="0">
      <alignment vertical="center"/>
    </xf>
    <xf numFmtId="0" fontId="171" fillId="3" borderId="29"/>
    <xf numFmtId="211" fontId="9" fillId="0" borderId="0" applyFill="0" applyBorder="0">
      <alignment horizontal="center" vertical="center"/>
    </xf>
    <xf numFmtId="14" fontId="9" fillId="0" borderId="0" applyFill="0" applyBorder="0">
      <alignment horizontal="center" vertical="center"/>
    </xf>
    <xf numFmtId="212" fontId="9" fillId="0" borderId="0" applyFill="0" applyBorder="0">
      <alignment horizontal="center" vertical="center"/>
    </xf>
    <xf numFmtId="37" fontId="9" fillId="0" borderId="0" applyFill="0" applyBorder="0">
      <alignment horizontal="center" vertical="center"/>
    </xf>
    <xf numFmtId="213" fontId="9" fillId="0" borderId="0" applyFill="0" applyBorder="0">
      <alignment horizontal="center" vertical="center"/>
    </xf>
    <xf numFmtId="0" fontId="9" fillId="0" borderId="0" applyFill="0" applyBorder="0">
      <alignment horizontal="center" vertical="center"/>
    </xf>
    <xf numFmtId="237" fontId="9" fillId="0" borderId="0" applyFill="0" applyBorder="0">
      <alignment horizontal="center" vertical="center"/>
    </xf>
    <xf numFmtId="0" fontId="171" fillId="0" borderId="0" applyBorder="0">
      <alignment horizontal="centerContinuous"/>
    </xf>
    <xf numFmtId="0" fontId="172" fillId="0" borderId="0" applyBorder="0">
      <alignment horizontal="centerContinuous"/>
    </xf>
    <xf numFmtId="0" fontId="83" fillId="0" borderId="0" applyFill="0" applyBorder="0">
      <alignment vertical="center"/>
    </xf>
    <xf numFmtId="1" fontId="173" fillId="0" borderId="0" applyProtection="0">
      <alignment horizontal="right" vertical="center"/>
    </xf>
    <xf numFmtId="9" fontId="153" fillId="0" borderId="0" applyFont="0" applyFill="0" applyBorder="0" applyAlignment="0" applyProtection="0"/>
    <xf numFmtId="214" fontId="174" fillId="0" borderId="0" applyFill="0" applyBorder="0">
      <alignment horizontal="right" vertical="center"/>
    </xf>
    <xf numFmtId="229" fontId="174" fillId="0" borderId="0" applyFill="0" applyBorder="0">
      <alignment horizontal="right" vertical="center"/>
    </xf>
    <xf numFmtId="0" fontId="175" fillId="0" borderId="0" applyFill="0" applyBorder="0">
      <alignment vertical="center"/>
    </xf>
    <xf numFmtId="0" fontId="176" fillId="0" borderId="0" applyFill="0" applyBorder="0">
      <alignment vertical="center"/>
    </xf>
    <xf numFmtId="0" fontId="177" fillId="0" borderId="0" applyFill="0" applyBorder="0">
      <alignment vertical="center"/>
    </xf>
    <xf numFmtId="0" fontId="174" fillId="0" borderId="0" applyFill="0" applyBorder="0">
      <alignment vertical="center"/>
    </xf>
    <xf numFmtId="0" fontId="50" fillId="0" borderId="0" applyFill="0" applyBorder="0">
      <alignment horizontal="center" vertical="center"/>
      <protection locked="0"/>
    </xf>
    <xf numFmtId="0" fontId="50" fillId="0" borderId="0" applyFill="0" applyBorder="0">
      <alignment horizontal="center" vertical="center"/>
      <protection locked="0"/>
    </xf>
    <xf numFmtId="0" fontId="178" fillId="0" borderId="0" applyFill="0" applyBorder="0">
      <alignment horizontal="left" vertical="center"/>
      <protection locked="0"/>
    </xf>
    <xf numFmtId="0" fontId="179" fillId="0" borderId="0" applyFill="0" applyBorder="0">
      <alignment horizontal="left" vertical="center"/>
    </xf>
    <xf numFmtId="216" fontId="174" fillId="0" borderId="0" applyFill="0" applyBorder="0">
      <alignment horizontal="right" vertical="center"/>
    </xf>
    <xf numFmtId="0" fontId="174" fillId="0" borderId="0" applyFill="0" applyBorder="0">
      <alignment vertical="center"/>
    </xf>
    <xf numFmtId="188" fontId="174" fillId="0" borderId="0" applyFill="0" applyBorder="0">
      <alignment horizontal="right" vertical="center"/>
    </xf>
    <xf numFmtId="217" fontId="174" fillId="0" borderId="0" applyFill="0" applyBorder="0">
      <alignment horizontal="right" vertical="center"/>
    </xf>
    <xf numFmtId="0" fontId="177" fillId="0" borderId="0" applyFill="0" applyBorder="0">
      <alignment vertical="center"/>
    </xf>
    <xf numFmtId="188" fontId="180" fillId="0" borderId="0" applyFill="0" applyBorder="0">
      <alignment horizontal="left" vertical="center"/>
    </xf>
    <xf numFmtId="0" fontId="181" fillId="0" borderId="0" applyFill="0" applyBorder="0">
      <alignment horizontal="left" vertical="center"/>
    </xf>
    <xf numFmtId="189" fontId="174" fillId="0" borderId="0" applyFill="0" applyBorder="0">
      <alignment horizontal="right" vertical="center"/>
    </xf>
    <xf numFmtId="185" fontId="61" fillId="0" borderId="19"/>
    <xf numFmtId="185" fontId="61" fillId="0" borderId="19"/>
    <xf numFmtId="185" fontId="61" fillId="0" borderId="19"/>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0" fontId="62" fillId="0" borderId="20">
      <alignment horizontal="center"/>
    </xf>
    <xf numFmtId="214" fontId="18" fillId="0" borderId="0" applyFill="0" applyBorder="0">
      <alignment horizontal="right" vertical="center"/>
    </xf>
    <xf numFmtId="216" fontId="18" fillId="0" borderId="0" applyFill="0" applyBorder="0">
      <alignment horizontal="right" vertical="center"/>
    </xf>
    <xf numFmtId="217" fontId="18" fillId="0" borderId="0" applyFill="0" applyBorder="0">
      <alignment horizontal="right" vertical="center"/>
    </xf>
    <xf numFmtId="0" fontId="182" fillId="0" borderId="0" applyFill="0" applyBorder="0">
      <alignment horizontal="left" vertical="center"/>
    </xf>
    <xf numFmtId="0" fontId="66" fillId="0" borderId="0" applyBorder="0" applyProtection="0">
      <alignment vertical="center"/>
    </xf>
    <xf numFmtId="0" fontId="66" fillId="0" borderId="7" applyBorder="0" applyProtection="0">
      <alignment horizontal="right" vertical="center"/>
    </xf>
    <xf numFmtId="0" fontId="65" fillId="116" borderId="0" applyBorder="0" applyProtection="0">
      <alignment horizontal="centerContinuous" vertical="center"/>
    </xf>
    <xf numFmtId="0" fontId="183" fillId="9" borderId="7" applyBorder="0" applyProtection="0">
      <alignment horizontal="centerContinuous" vertical="center"/>
    </xf>
    <xf numFmtId="0" fontId="183" fillId="9" borderId="7" applyBorder="0" applyProtection="0">
      <alignment horizontal="centerContinuous" vertical="center"/>
    </xf>
    <xf numFmtId="0" fontId="183" fillId="9" borderId="7" applyBorder="0" applyProtection="0">
      <alignment horizontal="centerContinuous" vertical="center"/>
    </xf>
    <xf numFmtId="0" fontId="184" fillId="0" borderId="0" applyFill="0" applyBorder="0" applyProtection="0">
      <alignment horizontal="left"/>
    </xf>
    <xf numFmtId="0" fontId="67" fillId="0" borderId="10" applyFill="0" applyBorder="0" applyProtection="0">
      <alignment horizontal="left" vertical="top"/>
    </xf>
    <xf numFmtId="0" fontId="67" fillId="0" borderId="10" applyFill="0" applyBorder="0" applyProtection="0">
      <alignment horizontal="left" vertical="top"/>
    </xf>
    <xf numFmtId="0" fontId="67" fillId="0" borderId="10" applyFill="0" applyBorder="0" applyProtection="0">
      <alignment horizontal="left" vertical="top"/>
    </xf>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85" fillId="0" borderId="0" applyFill="0" applyBorder="0">
      <alignment horizontal="left" vertical="center"/>
      <protection locked="0"/>
    </xf>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46"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47"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109" fillId="0" borderId="56" applyNumberFormat="0" applyFill="0" applyAlignment="0" applyProtection="0"/>
    <xf numFmtId="0" fontId="109" fillId="0" borderId="56" applyNumberFormat="0" applyFill="0" applyAlignment="0" applyProtection="0"/>
    <xf numFmtId="0" fontId="109" fillId="0" borderId="56"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190" fontId="25" fillId="0" borderId="7" applyBorder="0" applyProtection="0">
      <alignment horizontal="right"/>
    </xf>
    <xf numFmtId="190" fontId="25" fillId="0" borderId="7" applyBorder="0" applyProtection="0">
      <alignment horizontal="right"/>
    </xf>
    <xf numFmtId="0" fontId="3" fillId="0" borderId="0"/>
    <xf numFmtId="0" fontId="3"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0" fontId="2" fillId="0" borderId="0"/>
    <xf numFmtId="0" fontId="1" fillId="0" borderId="0"/>
    <xf numFmtId="0" fontId="186" fillId="68" borderId="63">
      <alignment vertical="center"/>
    </xf>
  </cellStyleXfs>
  <cellXfs count="211">
    <xf numFmtId="0" fontId="0" fillId="0" borderId="0" xfId="0"/>
    <xf numFmtId="0" fontId="8" fillId="2" borderId="0" xfId="0" applyFont="1" applyFill="1"/>
    <xf numFmtId="0" fontId="8" fillId="2" borderId="0" xfId="0" applyFont="1" applyFill="1" applyAlignment="1">
      <alignment horizontal="right"/>
    </xf>
    <xf numFmtId="0" fontId="9" fillId="2" borderId="0" xfId="0" applyFont="1" applyFill="1" applyAlignment="1">
      <alignment horizontal="center"/>
    </xf>
    <xf numFmtId="0" fontId="9" fillId="2" borderId="0" xfId="0" applyFont="1" applyFill="1"/>
    <xf numFmtId="0" fontId="8" fillId="2" borderId="1" xfId="0" applyFont="1" applyFill="1" applyBorder="1"/>
    <xf numFmtId="164" fontId="9" fillId="3" borderId="0" xfId="0" applyNumberFormat="1" applyFont="1" applyFill="1"/>
    <xf numFmtId="164" fontId="10" fillId="0" borderId="0" xfId="0" applyNumberFormat="1" applyFont="1"/>
    <xf numFmtId="164" fontId="9" fillId="0" borderId="0" xfId="0" applyNumberFormat="1" applyFont="1"/>
    <xf numFmtId="164" fontId="11" fillId="0" borderId="0" xfId="0" applyNumberFormat="1" applyFont="1"/>
    <xf numFmtId="164" fontId="12" fillId="0" borderId="0" xfId="0" applyNumberFormat="1" applyFont="1"/>
    <xf numFmtId="0" fontId="9" fillId="5" borderId="0" xfId="0" applyFont="1" applyFill="1"/>
    <xf numFmtId="0" fontId="9" fillId="6" borderId="0" xfId="0" applyFont="1" applyFill="1"/>
    <xf numFmtId="164" fontId="15" fillId="0" borderId="0" xfId="0" applyNumberFormat="1" applyFont="1"/>
    <xf numFmtId="164" fontId="11" fillId="0" borderId="0" xfId="0" applyNumberFormat="1" applyFont="1" applyAlignment="1">
      <alignment horizontal="center"/>
    </xf>
    <xf numFmtId="164" fontId="9" fillId="0" borderId="0" xfId="0" applyNumberFormat="1" applyFont="1" applyAlignment="1">
      <alignment horizontal="left" indent="1"/>
    </xf>
    <xf numFmtId="164" fontId="10" fillId="0" borderId="0" xfId="0" applyNumberFormat="1" applyFont="1" applyAlignment="1">
      <alignment horizontal="center"/>
    </xf>
    <xf numFmtId="164" fontId="0" fillId="0" borderId="0" xfId="0" applyNumberFormat="1"/>
    <xf numFmtId="43" fontId="15" fillId="0" borderId="6" xfId="0" applyNumberFormat="1" applyFont="1" applyBorder="1" applyAlignment="1">
      <alignment horizontal="center"/>
    </xf>
    <xf numFmtId="164" fontId="20" fillId="0" borderId="0" xfId="3" applyNumberFormat="1" applyFont="1" applyAlignment="1" applyProtection="1"/>
    <xf numFmtId="164" fontId="10" fillId="3" borderId="0" xfId="0" applyNumberFormat="1" applyFont="1" applyFill="1"/>
    <xf numFmtId="164" fontId="21" fillId="0" borderId="0" xfId="0" applyNumberFormat="1" applyFont="1" applyAlignment="1">
      <alignment horizontal="center"/>
    </xf>
    <xf numFmtId="169" fontId="18" fillId="0" borderId="0" xfId="5" applyNumberFormat="1" applyBorder="1" applyAlignment="1" applyProtection="1">
      <alignment horizontal="center" vertical="center"/>
    </xf>
    <xf numFmtId="170" fontId="15" fillId="0" borderId="0" xfId="5" applyNumberFormat="1" applyFont="1" applyBorder="1" applyAlignment="1" applyProtection="1">
      <alignment horizontal="center" vertical="center"/>
    </xf>
    <xf numFmtId="170" fontId="23" fillId="0" borderId="0" xfId="5" applyNumberFormat="1" applyFont="1" applyBorder="1" applyAlignment="1" applyProtection="1">
      <alignment horizontal="center" vertical="center"/>
    </xf>
    <xf numFmtId="171" fontId="9" fillId="0" borderId="0" xfId="0" applyNumberFormat="1" applyFont="1"/>
    <xf numFmtId="173" fontId="18" fillId="0" borderId="0" xfId="5" applyNumberFormat="1" applyBorder="1" applyAlignment="1" applyProtection="1">
      <alignment horizontal="center" vertical="center"/>
    </xf>
    <xf numFmtId="164" fontId="10" fillId="3" borderId="0" xfId="0" applyNumberFormat="1" applyFont="1" applyFill="1" applyAlignment="1">
      <alignment horizontal="center"/>
    </xf>
    <xf numFmtId="164" fontId="20" fillId="0" borderId="0" xfId="3" applyNumberFormat="1" applyFont="1" applyAlignment="1" applyProtection="1">
      <alignment horizontal="center"/>
    </xf>
    <xf numFmtId="0" fontId="74" fillId="38" borderId="0" xfId="0" applyFont="1" applyFill="1" applyAlignment="1">
      <alignment horizontal="left" vertical="center"/>
    </xf>
    <xf numFmtId="0" fontId="74" fillId="38" borderId="0" xfId="0" applyFont="1" applyFill="1" applyAlignment="1">
      <alignment horizontal="left" indent="9"/>
    </xf>
    <xf numFmtId="0" fontId="75" fillId="38" borderId="0" xfId="0" applyFont="1" applyFill="1"/>
    <xf numFmtId="0" fontId="0" fillId="38" borderId="0" xfId="0" applyFill="1"/>
    <xf numFmtId="0" fontId="0" fillId="38" borderId="0" xfId="0" applyFill="1" applyAlignment="1">
      <alignment horizontal="right"/>
    </xf>
    <xf numFmtId="43" fontId="26" fillId="38" borderId="0" xfId="0" applyNumberFormat="1" applyFont="1" applyFill="1" applyAlignment="1">
      <alignment horizontal="center"/>
    </xf>
    <xf numFmtId="0" fontId="76" fillId="38" borderId="1" xfId="0" applyFont="1" applyFill="1" applyBorder="1" applyAlignment="1">
      <alignment horizontal="left"/>
    </xf>
    <xf numFmtId="0" fontId="0" fillId="38" borderId="1" xfId="0" applyFill="1" applyBorder="1"/>
    <xf numFmtId="0" fontId="0" fillId="39" borderId="4" xfId="0" applyFill="1" applyBorder="1"/>
    <xf numFmtId="0" fontId="27" fillId="39" borderId="4" xfId="0" applyFont="1" applyFill="1" applyBorder="1" applyAlignment="1">
      <alignment vertical="center"/>
    </xf>
    <xf numFmtId="0" fontId="0" fillId="39" borderId="4" xfId="0" applyFill="1" applyBorder="1" applyAlignment="1">
      <alignment wrapText="1"/>
    </xf>
    <xf numFmtId="44" fontId="27" fillId="39" borderId="4" xfId="0" applyNumberFormat="1" applyFont="1" applyFill="1" applyBorder="1" applyAlignment="1">
      <alignment horizontal="center" wrapText="1"/>
    </xf>
    <xf numFmtId="0" fontId="0" fillId="3" borderId="0" xfId="0" applyFill="1" applyAlignment="1">
      <alignment wrapText="1"/>
    </xf>
    <xf numFmtId="0" fontId="0" fillId="3" borderId="0" xfId="0" applyFill="1"/>
    <xf numFmtId="0" fontId="26" fillId="39" borderId="4" xfId="0" applyFont="1" applyFill="1" applyBorder="1"/>
    <xf numFmtId="165" fontId="9" fillId="41" borderId="3" xfId="0" applyNumberFormat="1" applyFont="1" applyFill="1" applyBorder="1" applyAlignment="1" applyProtection="1">
      <alignment horizontal="center"/>
      <protection locked="0"/>
    </xf>
    <xf numFmtId="0" fontId="76" fillId="38" borderId="0" xfId="0" applyFont="1" applyFill="1" applyAlignment="1">
      <alignment horizontal="left"/>
    </xf>
    <xf numFmtId="0" fontId="76" fillId="38" borderId="0" xfId="0" applyFont="1" applyFill="1" applyAlignment="1">
      <alignment horizontal="left" indent="9"/>
    </xf>
    <xf numFmtId="0" fontId="0" fillId="3" borderId="8" xfId="0" applyFill="1" applyBorder="1" applyAlignment="1">
      <alignment wrapText="1"/>
    </xf>
    <xf numFmtId="0" fontId="0" fillId="3" borderId="8" xfId="0" applyFill="1" applyBorder="1"/>
    <xf numFmtId="0" fontId="0" fillId="0" borderId="8" xfId="0" applyBorder="1"/>
    <xf numFmtId="0" fontId="9" fillId="40" borderId="0" xfId="0" applyFont="1" applyFill="1" applyAlignment="1">
      <alignment horizontal="center"/>
    </xf>
    <xf numFmtId="10" fontId="9" fillId="41" borderId="3" xfId="2" applyNumberFormat="1" applyFont="1" applyFill="1" applyBorder="1" applyAlignment="1" applyProtection="1">
      <alignment horizontal="center"/>
      <protection locked="0"/>
    </xf>
    <xf numFmtId="49" fontId="9" fillId="41" borderId="3" xfId="0" applyNumberFormat="1" applyFont="1" applyFill="1" applyBorder="1" applyAlignment="1" applyProtection="1">
      <alignment horizontal="left" indent="1"/>
      <protection locked="0"/>
    </xf>
    <xf numFmtId="164" fontId="21" fillId="0" borderId="0" xfId="0" applyNumberFormat="1" applyFont="1" applyAlignment="1">
      <alignment horizontal="center" wrapText="1"/>
    </xf>
    <xf numFmtId="191" fontId="9" fillId="41" borderId="3" xfId="0" applyNumberFormat="1" applyFont="1" applyFill="1" applyBorder="1" applyAlignment="1" applyProtection="1">
      <alignment horizontal="center"/>
      <protection locked="0"/>
    </xf>
    <xf numFmtId="195" fontId="9" fillId="0" borderId="0" xfId="0" applyNumberFormat="1" applyFont="1" applyAlignment="1">
      <alignment horizontal="left"/>
    </xf>
    <xf numFmtId="193" fontId="9" fillId="0" borderId="0" xfId="0" applyNumberFormat="1" applyFont="1"/>
    <xf numFmtId="164" fontId="10" fillId="0" borderId="0" xfId="0" applyNumberFormat="1" applyFont="1" applyAlignment="1">
      <alignment horizontal="center" wrapText="1"/>
    </xf>
    <xf numFmtId="164" fontId="22" fillId="40" borderId="9" xfId="0" applyNumberFormat="1" applyFont="1" applyFill="1" applyBorder="1" applyAlignment="1" applyProtection="1">
      <alignment horizontal="center"/>
      <protection locked="0"/>
    </xf>
    <xf numFmtId="0" fontId="76" fillId="38" borderId="1" xfId="0" applyFont="1" applyFill="1" applyBorder="1" applyAlignment="1">
      <alignment horizontal="left" indent="9"/>
    </xf>
    <xf numFmtId="0" fontId="26" fillId="38" borderId="2" xfId="0" applyFont="1" applyFill="1" applyBorder="1"/>
    <xf numFmtId="0" fontId="77" fillId="38" borderId="2" xfId="0" applyFont="1" applyFill="1" applyBorder="1"/>
    <xf numFmtId="0" fontId="77" fillId="39" borderId="4" xfId="0" applyFont="1" applyFill="1" applyBorder="1"/>
    <xf numFmtId="0" fontId="77" fillId="39" borderId="4" xfId="0" applyFont="1" applyFill="1" applyBorder="1" applyAlignment="1">
      <alignment horizontal="center"/>
    </xf>
    <xf numFmtId="0" fontId="22" fillId="39" borderId="4" xfId="0" applyFont="1" applyFill="1" applyBorder="1" applyAlignment="1">
      <alignment horizontal="center" vertical="center"/>
    </xf>
    <xf numFmtId="0" fontId="22" fillId="39" borderId="4" xfId="0" applyFont="1" applyFill="1" applyBorder="1" applyAlignment="1">
      <alignment vertical="center"/>
    </xf>
    <xf numFmtId="0" fontId="77" fillId="39" borderId="4" xfId="0" applyFont="1" applyFill="1" applyBorder="1" applyAlignment="1">
      <alignment wrapText="1"/>
    </xf>
    <xf numFmtId="44" fontId="22" fillId="39" borderId="4" xfId="0" applyNumberFormat="1" applyFont="1" applyFill="1" applyBorder="1" applyAlignment="1">
      <alignment horizontal="center" wrapText="1"/>
    </xf>
    <xf numFmtId="0" fontId="77" fillId="3" borderId="0" xfId="0" applyFont="1" applyFill="1" applyAlignment="1">
      <alignment wrapText="1"/>
    </xf>
    <xf numFmtId="0" fontId="77" fillId="3" borderId="0" xfId="0" applyFont="1" applyFill="1"/>
    <xf numFmtId="0" fontId="77" fillId="0" borderId="0" xfId="0" applyFont="1"/>
    <xf numFmtId="164" fontId="9" fillId="0" borderId="0" xfId="0" applyNumberFormat="1" applyFont="1" applyAlignment="1">
      <alignment horizontal="center"/>
    </xf>
    <xf numFmtId="164" fontId="20" fillId="0" borderId="0" xfId="3" applyNumberFormat="1" applyFont="1" applyFill="1" applyAlignment="1" applyProtection="1">
      <alignment horizontal="center"/>
    </xf>
    <xf numFmtId="196" fontId="9" fillId="0" borderId="0" xfId="0" applyNumberFormat="1" applyFont="1" applyAlignment="1">
      <alignment horizontal="center"/>
    </xf>
    <xf numFmtId="164" fontId="10" fillId="0" borderId="7" xfId="0" applyNumberFormat="1" applyFont="1" applyBorder="1" applyAlignment="1">
      <alignment horizontal="center"/>
    </xf>
    <xf numFmtId="164" fontId="11" fillId="0" borderId="8" xfId="0" applyNumberFormat="1" applyFont="1" applyBorder="1" applyAlignment="1">
      <alignment horizontal="left" indent="1"/>
    </xf>
    <xf numFmtId="164" fontId="10" fillId="0" borderId="8" xfId="0" applyNumberFormat="1" applyFont="1" applyBorder="1" applyAlignment="1">
      <alignment horizontal="center"/>
    </xf>
    <xf numFmtId="196" fontId="11" fillId="0" borderId="0" xfId="0" applyNumberFormat="1" applyFont="1" applyAlignment="1">
      <alignment horizontal="center"/>
    </xf>
    <xf numFmtId="164" fontId="10" fillId="0" borderId="0" xfId="0" applyNumberFormat="1" applyFont="1" applyAlignment="1">
      <alignment horizontal="left"/>
    </xf>
    <xf numFmtId="10" fontId="9" fillId="0" borderId="0" xfId="2" applyNumberFormat="1" applyFont="1" applyAlignment="1" applyProtection="1">
      <alignment horizontal="center"/>
    </xf>
    <xf numFmtId="164" fontId="11" fillId="0" borderId="8" xfId="0" applyNumberFormat="1" applyFont="1" applyBorder="1"/>
    <xf numFmtId="172" fontId="9" fillId="0" borderId="0" xfId="0" applyNumberFormat="1" applyFont="1" applyAlignment="1">
      <alignment horizontal="center"/>
    </xf>
    <xf numFmtId="164" fontId="9" fillId="0" borderId="0" xfId="0" applyNumberFormat="1" applyFont="1" applyAlignment="1">
      <alignment horizontal="left" indent="2"/>
    </xf>
    <xf numFmtId="164" fontId="21" fillId="0" borderId="8" xfId="0" applyNumberFormat="1" applyFont="1" applyBorder="1" applyAlignment="1">
      <alignment horizontal="center"/>
    </xf>
    <xf numFmtId="164" fontId="11" fillId="0" borderId="0" xfId="0" applyNumberFormat="1" applyFont="1" applyAlignment="1">
      <alignment horizontal="left" indent="1"/>
    </xf>
    <xf numFmtId="193" fontId="11" fillId="0" borderId="0" xfId="0" applyNumberFormat="1" applyFont="1" applyAlignment="1">
      <alignment horizontal="center"/>
    </xf>
    <xf numFmtId="199" fontId="9" fillId="0" borderId="0" xfId="0" applyNumberFormat="1" applyFont="1" applyAlignment="1">
      <alignment horizontal="center"/>
    </xf>
    <xf numFmtId="199" fontId="11" fillId="0" borderId="0" xfId="0" applyNumberFormat="1" applyFont="1" applyAlignment="1">
      <alignment horizontal="center"/>
    </xf>
    <xf numFmtId="197" fontId="15" fillId="0" borderId="4" xfId="5" applyNumberFormat="1" applyFont="1" applyBorder="1" applyAlignment="1" applyProtection="1">
      <alignment horizontal="center" vertical="center"/>
    </xf>
    <xf numFmtId="49" fontId="10" fillId="41" borderId="22" xfId="0" applyNumberFormat="1" applyFont="1" applyFill="1" applyBorder="1" applyAlignment="1" applyProtection="1">
      <alignment horizontal="center"/>
      <protection locked="0"/>
    </xf>
    <xf numFmtId="43" fontId="15" fillId="0" borderId="3" xfId="0" applyNumberFormat="1" applyFont="1" applyBorder="1" applyAlignment="1">
      <alignment horizontal="center"/>
    </xf>
    <xf numFmtId="43" fontId="15" fillId="0" borderId="0" xfId="0" applyNumberFormat="1" applyFont="1" applyAlignment="1">
      <alignment horizontal="center"/>
    </xf>
    <xf numFmtId="0" fontId="13" fillId="38" borderId="2" xfId="0" applyFont="1" applyFill="1" applyBorder="1"/>
    <xf numFmtId="0" fontId="14" fillId="38" borderId="2" xfId="0" applyFont="1" applyFill="1" applyBorder="1" applyAlignment="1">
      <alignment horizontal="center"/>
    </xf>
    <xf numFmtId="0" fontId="14" fillId="38" borderId="2" xfId="0" applyFont="1" applyFill="1" applyBorder="1"/>
    <xf numFmtId="164" fontId="11" fillId="0" borderId="7" xfId="0" applyNumberFormat="1" applyFont="1" applyBorder="1"/>
    <xf numFmtId="164" fontId="9" fillId="0" borderId="7" xfId="0" applyNumberFormat="1" applyFont="1" applyBorder="1"/>
    <xf numFmtId="164" fontId="11" fillId="0" borderId="4" xfId="0" applyNumberFormat="1" applyFont="1" applyBorder="1" applyAlignment="1">
      <alignment horizontal="left"/>
    </xf>
    <xf numFmtId="164" fontId="10" fillId="0" borderId="4" xfId="0" applyNumberFormat="1" applyFont="1" applyBorder="1" applyAlignment="1">
      <alignment horizontal="center"/>
    </xf>
    <xf numFmtId="43" fontId="9" fillId="0" borderId="0" xfId="0" applyNumberFormat="1" applyFont="1"/>
    <xf numFmtId="10" fontId="9" fillId="0" borderId="0" xfId="2" applyNumberFormat="1" applyFont="1" applyBorder="1" applyAlignment="1" applyProtection="1">
      <alignment horizontal="center"/>
    </xf>
    <xf numFmtId="164" fontId="10" fillId="0" borderId="0" xfId="6" applyNumberFormat="1" applyFont="1" applyAlignment="1" applyProtection="1">
      <alignment horizontal="center"/>
    </xf>
    <xf numFmtId="172" fontId="9" fillId="0" borderId="0" xfId="0" applyNumberFormat="1" applyFont="1"/>
    <xf numFmtId="164" fontId="9" fillId="0" borderId="0" xfId="0" applyNumberFormat="1" applyFont="1" applyAlignment="1">
      <alignment horizontal="left"/>
    </xf>
    <xf numFmtId="192" fontId="9" fillId="8" borderId="3" xfId="0" applyNumberFormat="1" applyFont="1" applyFill="1" applyBorder="1" applyAlignment="1">
      <alignment horizontal="left" indent="1"/>
    </xf>
    <xf numFmtId="0" fontId="78" fillId="39" borderId="4" xfId="0" applyFont="1" applyFill="1" applyBorder="1"/>
    <xf numFmtId="194" fontId="10" fillId="41" borderId="3" xfId="2" applyNumberFormat="1" applyFont="1" applyFill="1" applyBorder="1" applyAlignment="1" applyProtection="1">
      <alignment horizontal="center"/>
      <protection locked="0"/>
    </xf>
    <xf numFmtId="198" fontId="11" fillId="0" borderId="0" xfId="0" applyNumberFormat="1" applyFont="1" applyAlignment="1">
      <alignment horizontal="center"/>
    </xf>
    <xf numFmtId="164" fontId="9" fillId="0" borderId="0" xfId="0" applyNumberFormat="1" applyFont="1" applyProtection="1">
      <protection locked="0"/>
    </xf>
    <xf numFmtId="201" fontId="11" fillId="0" borderId="0" xfId="0" applyNumberFormat="1" applyFont="1" applyAlignment="1">
      <alignment horizontal="center"/>
    </xf>
    <xf numFmtId="202" fontId="9" fillId="41" borderId="3" xfId="0" applyNumberFormat="1" applyFont="1" applyFill="1" applyBorder="1" applyAlignment="1" applyProtection="1">
      <alignment horizontal="center"/>
      <protection locked="0"/>
    </xf>
    <xf numFmtId="1" fontId="9" fillId="41" borderId="3" xfId="0" applyNumberFormat="1" applyFont="1" applyFill="1" applyBorder="1" applyAlignment="1" applyProtection="1">
      <alignment horizontal="center"/>
      <protection locked="0"/>
    </xf>
    <xf numFmtId="203" fontId="77" fillId="39" borderId="4" xfId="0" applyNumberFormat="1" applyFont="1" applyFill="1" applyBorder="1" applyAlignment="1">
      <alignment horizontal="center" wrapText="1"/>
    </xf>
    <xf numFmtId="203" fontId="94" fillId="38" borderId="2" xfId="0" applyNumberFormat="1" applyFont="1" applyFill="1" applyBorder="1" applyAlignment="1">
      <alignment horizontal="center"/>
    </xf>
    <xf numFmtId="203" fontId="77" fillId="38" borderId="2" xfId="0" applyNumberFormat="1" applyFont="1" applyFill="1" applyBorder="1" applyAlignment="1">
      <alignment horizontal="left"/>
    </xf>
    <xf numFmtId="203" fontId="11" fillId="0" borderId="7" xfId="0" applyNumberFormat="1" applyFont="1" applyBorder="1" applyAlignment="1">
      <alignment horizontal="center"/>
    </xf>
    <xf numFmtId="203" fontId="9" fillId="0" borderId="0" xfId="0" applyNumberFormat="1" applyFont="1" applyAlignment="1">
      <alignment horizontal="left" indent="1"/>
    </xf>
    <xf numFmtId="203" fontId="10" fillId="0" borderId="0" xfId="0" applyNumberFormat="1" applyFont="1" applyAlignment="1">
      <alignment horizontal="center"/>
    </xf>
    <xf numFmtId="203" fontId="10" fillId="41" borderId="22" xfId="0" applyNumberFormat="1" applyFont="1" applyFill="1" applyBorder="1" applyAlignment="1" applyProtection="1">
      <alignment horizontal="center"/>
      <protection locked="0"/>
    </xf>
    <xf numFmtId="203" fontId="11" fillId="0" borderId="0" xfId="0" applyNumberFormat="1" applyFont="1" applyAlignment="1">
      <alignment horizontal="center"/>
    </xf>
    <xf numFmtId="2" fontId="9" fillId="0" borderId="0" xfId="0" applyNumberFormat="1" applyFont="1" applyAlignment="1" applyProtection="1">
      <alignment horizontal="center"/>
      <protection locked="0"/>
    </xf>
    <xf numFmtId="164" fontId="17" fillId="0" borderId="0" xfId="3" applyNumberFormat="1" applyAlignment="1" applyProtection="1">
      <alignment horizontal="center"/>
    </xf>
    <xf numFmtId="10" fontId="9" fillId="41" borderId="26" xfId="2" applyNumberFormat="1" applyFont="1" applyFill="1" applyBorder="1" applyAlignment="1" applyProtection="1">
      <alignment horizontal="center"/>
      <protection locked="0"/>
    </xf>
    <xf numFmtId="10" fontId="9" fillId="0" borderId="0" xfId="2" applyNumberFormat="1" applyFont="1" applyFill="1" applyBorder="1" applyAlignment="1" applyProtection="1">
      <alignment horizontal="center"/>
      <protection locked="0"/>
    </xf>
    <xf numFmtId="194" fontId="9" fillId="0" borderId="0" xfId="2" applyNumberFormat="1" applyFont="1" applyFill="1" applyBorder="1" applyAlignment="1" applyProtection="1">
      <alignment horizontal="center"/>
      <protection locked="0"/>
    </xf>
    <xf numFmtId="203" fontId="9" fillId="41" borderId="3" xfId="2" applyNumberFormat="1" applyFont="1" applyFill="1" applyBorder="1" applyAlignment="1" applyProtection="1">
      <alignment horizontal="center"/>
      <protection locked="0"/>
    </xf>
    <xf numFmtId="0" fontId="77" fillId="38" borderId="27" xfId="0" applyFont="1" applyFill="1" applyBorder="1"/>
    <xf numFmtId="203" fontId="21" fillId="0" borderId="0" xfId="0" applyNumberFormat="1" applyFont="1" applyAlignment="1">
      <alignment horizontal="center"/>
    </xf>
    <xf numFmtId="164" fontId="11" fillId="0" borderId="7" xfId="0" applyNumberFormat="1" applyFont="1" applyBorder="1" applyAlignment="1">
      <alignment horizontal="left" indent="1"/>
    </xf>
    <xf numFmtId="203" fontId="10" fillId="0" borderId="7" xfId="0" applyNumberFormat="1" applyFont="1" applyBorder="1" applyAlignment="1">
      <alignment horizontal="center"/>
    </xf>
    <xf numFmtId="204" fontId="9" fillId="0" borderId="0" xfId="2" applyNumberFormat="1" applyFont="1" applyFill="1" applyBorder="1" applyAlignment="1" applyProtection="1">
      <alignment horizontal="center"/>
    </xf>
    <xf numFmtId="0" fontId="17" fillId="38" borderId="0" xfId="3" applyFill="1" applyBorder="1" applyAlignment="1">
      <alignment horizontal="right"/>
    </xf>
    <xf numFmtId="0" fontId="77" fillId="38" borderId="2" xfId="0" applyFont="1" applyFill="1" applyBorder="1" applyAlignment="1">
      <alignment horizontal="center"/>
    </xf>
    <xf numFmtId="0" fontId="9" fillId="0" borderId="3" xfId="0" applyFont="1" applyBorder="1" applyAlignment="1" applyProtection="1">
      <alignment horizontal="center"/>
      <protection locked="0"/>
    </xf>
    <xf numFmtId="1" fontId="9" fillId="0" borderId="3" xfId="0" applyNumberFormat="1" applyFont="1" applyBorder="1" applyAlignment="1" applyProtection="1">
      <alignment horizontal="center"/>
      <protection locked="0"/>
    </xf>
    <xf numFmtId="203" fontId="9" fillId="0" borderId="3" xfId="0" applyNumberFormat="1" applyFont="1" applyBorder="1" applyAlignment="1" applyProtection="1">
      <alignment horizontal="center"/>
      <protection locked="0"/>
    </xf>
    <xf numFmtId="2" fontId="15" fillId="0" borderId="4" xfId="5" applyNumberFormat="1" applyFont="1" applyBorder="1" applyAlignment="1" applyProtection="1">
      <alignment horizontal="center" vertical="center"/>
    </xf>
    <xf numFmtId="0" fontId="17" fillId="38" borderId="0" xfId="3" applyFill="1" applyBorder="1" applyAlignment="1" applyProtection="1">
      <alignment horizontal="right"/>
    </xf>
    <xf numFmtId="193" fontId="9" fillId="0" borderId="0" xfId="0" applyNumberFormat="1" applyFont="1" applyProtection="1">
      <protection locked="0"/>
    </xf>
    <xf numFmtId="49" fontId="10" fillId="0" borderId="22" xfId="0" applyNumberFormat="1" applyFont="1" applyBorder="1" applyAlignment="1">
      <alignment horizontal="center"/>
    </xf>
    <xf numFmtId="203" fontId="10" fillId="0" borderId="22" xfId="0" applyNumberFormat="1" applyFont="1" applyBorder="1" applyAlignment="1">
      <alignment horizontal="center"/>
    </xf>
    <xf numFmtId="10" fontId="9" fillId="0" borderId="0" xfId="2" applyNumberFormat="1" applyFont="1" applyFill="1" applyBorder="1" applyAlignment="1" applyProtection="1">
      <alignment horizontal="center"/>
    </xf>
    <xf numFmtId="180" fontId="9" fillId="0" borderId="0" xfId="2" applyNumberFormat="1" applyFont="1" applyAlignment="1" applyProtection="1">
      <alignment horizontal="center"/>
      <protection locked="0"/>
    </xf>
    <xf numFmtId="170" fontId="15" fillId="0" borderId="0" xfId="5" applyNumberFormat="1" applyFont="1" applyBorder="1" applyAlignment="1">
      <alignment horizontal="center" vertical="center"/>
      <protection locked="0"/>
    </xf>
    <xf numFmtId="164" fontId="18" fillId="0" borderId="0" xfId="5" applyNumberFormat="1" applyBorder="1" applyAlignment="1">
      <alignment horizontal="center" vertical="center"/>
      <protection locked="0"/>
    </xf>
    <xf numFmtId="164" fontId="9" fillId="0" borderId="0" xfId="0" applyNumberFormat="1" applyFont="1" applyAlignment="1" applyProtection="1">
      <alignment horizontal="center"/>
      <protection locked="0"/>
    </xf>
    <xf numFmtId="49" fontId="9" fillId="0" borderId="3" xfId="0" applyNumberFormat="1" applyFont="1" applyBorder="1" applyAlignment="1" applyProtection="1">
      <alignment horizontal="left" indent="1"/>
      <protection locked="0"/>
    </xf>
    <xf numFmtId="203" fontId="9" fillId="0" borderId="0" xfId="2" applyNumberFormat="1" applyFont="1" applyFill="1" applyBorder="1" applyAlignment="1" applyProtection="1">
      <alignment horizontal="center"/>
      <protection locked="0"/>
    </xf>
    <xf numFmtId="180" fontId="9" fillId="0" borderId="0" xfId="2" applyNumberFormat="1" applyFont="1" applyFill="1" applyBorder="1" applyAlignment="1" applyProtection="1">
      <alignment horizontal="center"/>
      <protection locked="0"/>
    </xf>
    <xf numFmtId="203" fontId="10" fillId="0" borderId="22" xfId="0" applyNumberFormat="1" applyFont="1" applyBorder="1" applyAlignment="1" applyProtection="1">
      <alignment horizontal="center"/>
      <protection locked="0"/>
    </xf>
    <xf numFmtId="164" fontId="10" fillId="0" borderId="0" xfId="0" applyNumberFormat="1" applyFont="1" applyAlignment="1" applyProtection="1">
      <alignment horizontal="center"/>
      <protection locked="0"/>
    </xf>
    <xf numFmtId="203" fontId="22" fillId="8" borderId="9" xfId="0" applyNumberFormat="1" applyFont="1" applyFill="1" applyBorder="1" applyAlignment="1" applyProtection="1">
      <alignment horizontal="center"/>
      <protection locked="0"/>
    </xf>
    <xf numFmtId="10" fontId="18" fillId="0" borderId="0" xfId="2" applyNumberFormat="1" applyFont="1" applyFill="1" applyBorder="1" applyAlignment="1" applyProtection="1">
      <alignment horizontal="center" vertical="center"/>
    </xf>
    <xf numFmtId="10" fontId="9" fillId="0" borderId="0" xfId="2" applyNumberFormat="1" applyFont="1" applyProtection="1">
      <protection locked="0"/>
    </xf>
    <xf numFmtId="203" fontId="18" fillId="8" borderId="9" xfId="0" applyNumberFormat="1" applyFont="1" applyFill="1" applyBorder="1" applyAlignment="1" applyProtection="1">
      <alignment horizontal="center"/>
      <protection locked="0"/>
    </xf>
    <xf numFmtId="192" fontId="11" fillId="8" borderId="28" xfId="0" applyNumberFormat="1" applyFont="1" applyFill="1" applyBorder="1" applyAlignment="1" applyProtection="1">
      <alignment horizontal="center"/>
      <protection locked="0"/>
    </xf>
    <xf numFmtId="1" fontId="9" fillId="0" borderId="0" xfId="0" applyNumberFormat="1" applyFont="1" applyAlignment="1" applyProtection="1">
      <alignment horizontal="center"/>
      <protection locked="0"/>
    </xf>
    <xf numFmtId="203" fontId="9" fillId="0" borderId="0" xfId="0" applyNumberFormat="1" applyFont="1" applyAlignment="1" applyProtection="1">
      <alignment horizontal="center"/>
      <protection locked="0"/>
    </xf>
    <xf numFmtId="164" fontId="10" fillId="41" borderId="3" xfId="0" applyNumberFormat="1" applyFont="1" applyFill="1" applyBorder="1" applyAlignment="1">
      <alignment horizontal="center"/>
    </xf>
    <xf numFmtId="203" fontId="10" fillId="41" borderId="3" xfId="0" applyNumberFormat="1" applyFont="1" applyFill="1" applyBorder="1" applyAlignment="1">
      <alignment horizontal="center"/>
    </xf>
    <xf numFmtId="0" fontId="95" fillId="38" borderId="0" xfId="3" applyFont="1" applyFill="1" applyBorder="1" applyAlignment="1" applyProtection="1"/>
    <xf numFmtId="191" fontId="97" fillId="117" borderId="3" xfId="0" applyNumberFormat="1" applyFont="1" applyFill="1" applyBorder="1" applyAlignment="1" applyProtection="1">
      <alignment horizontal="center"/>
      <protection locked="0"/>
    </xf>
    <xf numFmtId="10" fontId="15" fillId="0" borderId="0" xfId="2" applyNumberFormat="1" applyFont="1" applyFill="1" applyBorder="1" applyAlignment="1" applyProtection="1">
      <alignment horizontal="center" vertical="center"/>
    </xf>
    <xf numFmtId="9" fontId="9" fillId="0" borderId="0" xfId="2" applyFont="1" applyProtection="1"/>
    <xf numFmtId="164" fontId="9" fillId="38" borderId="0" xfId="0" applyNumberFormat="1" applyFont="1" applyFill="1"/>
    <xf numFmtId="164" fontId="9" fillId="38" borderId="0" xfId="0" applyNumberFormat="1" applyFont="1" applyFill="1" applyAlignment="1">
      <alignment vertical="top"/>
    </xf>
    <xf numFmtId="10" fontId="9" fillId="118" borderId="0" xfId="2" applyNumberFormat="1" applyFont="1" applyFill="1" applyBorder="1" applyAlignment="1" applyProtection="1">
      <alignment horizontal="center"/>
    </xf>
    <xf numFmtId="191" fontId="9" fillId="0" borderId="0" xfId="0" applyNumberFormat="1" applyFont="1" applyAlignment="1" applyProtection="1">
      <alignment horizontal="center"/>
      <protection locked="0"/>
    </xf>
    <xf numFmtId="43" fontId="9" fillId="0" borderId="0" xfId="2" applyNumberFormat="1" applyFont="1" applyFill="1" applyBorder="1" applyAlignment="1" applyProtection="1">
      <alignment horizontal="center"/>
      <protection locked="0"/>
    </xf>
    <xf numFmtId="206" fontId="11" fillId="0" borderId="0" xfId="0" applyNumberFormat="1" applyFont="1"/>
    <xf numFmtId="193" fontId="11" fillId="0" borderId="0" xfId="0" applyNumberFormat="1" applyFont="1"/>
    <xf numFmtId="43" fontId="11" fillId="0" borderId="0" xfId="0" applyNumberFormat="1" applyFont="1"/>
    <xf numFmtId="2" fontId="9" fillId="0" borderId="0" xfId="2" applyNumberFormat="1" applyFont="1" applyFill="1" applyBorder="1" applyAlignment="1" applyProtection="1">
      <alignment horizontal="center"/>
      <protection locked="0"/>
    </xf>
    <xf numFmtId="0" fontId="124" fillId="0" borderId="0" xfId="528"/>
    <xf numFmtId="193" fontId="11" fillId="0" borderId="0" xfId="0" applyNumberFormat="1" applyFont="1" applyProtection="1">
      <protection locked="0"/>
    </xf>
    <xf numFmtId="193" fontId="23" fillId="0" borderId="0" xfId="0" applyNumberFormat="1" applyFont="1" applyProtection="1">
      <protection locked="0"/>
    </xf>
    <xf numFmtId="193" fontId="18" fillId="0" borderId="0" xfId="0" applyNumberFormat="1" applyFont="1" applyProtection="1">
      <protection locked="0"/>
    </xf>
    <xf numFmtId="10" fontId="9" fillId="119" borderId="0" xfId="2" applyNumberFormat="1" applyFont="1" applyFill="1" applyAlignment="1" applyProtection="1">
      <alignment horizontal="center"/>
    </xf>
    <xf numFmtId="191" fontId="23" fillId="120" borderId="0" xfId="0" applyNumberFormat="1" applyFont="1" applyFill="1" applyAlignment="1" applyProtection="1">
      <alignment horizontal="center"/>
      <protection locked="0"/>
    </xf>
    <xf numFmtId="49" fontId="23" fillId="41" borderId="3" xfId="0" applyNumberFormat="1" applyFont="1" applyFill="1" applyBorder="1" applyAlignment="1" applyProtection="1">
      <alignment horizontal="left" indent="1"/>
      <protection locked="0"/>
    </xf>
    <xf numFmtId="239" fontId="11" fillId="0" borderId="0" xfId="0" applyNumberFormat="1" applyFont="1" applyAlignment="1">
      <alignment horizontal="center"/>
    </xf>
    <xf numFmtId="191" fontId="18" fillId="0" borderId="0" xfId="0" applyNumberFormat="1" applyFont="1" applyAlignment="1" applyProtection="1">
      <alignment horizontal="center"/>
      <protection locked="0"/>
    </xf>
    <xf numFmtId="2" fontId="18" fillId="0" borderId="0" xfId="2" applyNumberFormat="1" applyFont="1" applyFill="1" applyBorder="1" applyAlignment="1" applyProtection="1">
      <alignment horizontal="center" vertical="center"/>
    </xf>
    <xf numFmtId="240" fontId="9" fillId="0" borderId="0" xfId="0" applyNumberFormat="1" applyFont="1" applyProtection="1">
      <protection locked="0"/>
    </xf>
    <xf numFmtId="241" fontId="9" fillId="0" borderId="0" xfId="0" applyNumberFormat="1" applyFont="1" applyProtection="1">
      <protection locked="0"/>
    </xf>
    <xf numFmtId="44" fontId="9" fillId="0" borderId="0" xfId="0" applyNumberFormat="1" applyFont="1" applyProtection="1">
      <protection locked="0"/>
    </xf>
    <xf numFmtId="0" fontId="77" fillId="39" borderId="60" xfId="0" applyFont="1" applyFill="1" applyBorder="1"/>
    <xf numFmtId="0" fontId="77" fillId="39" borderId="60" xfId="0" applyFont="1" applyFill="1" applyBorder="1" applyAlignment="1">
      <alignment horizontal="center"/>
    </xf>
    <xf numFmtId="0" fontId="22" fillId="39" borderId="60" xfId="0" applyFont="1" applyFill="1" applyBorder="1" applyAlignment="1">
      <alignment horizontal="center" vertical="center"/>
    </xf>
    <xf numFmtId="0" fontId="22" fillId="39" borderId="60" xfId="0" applyFont="1" applyFill="1" applyBorder="1" applyAlignment="1">
      <alignment vertical="center"/>
    </xf>
    <xf numFmtId="203" fontId="77" fillId="39" borderId="60" xfId="0" applyNumberFormat="1" applyFont="1" applyFill="1" applyBorder="1" applyAlignment="1">
      <alignment horizontal="center" wrapText="1"/>
    </xf>
    <xf numFmtId="0" fontId="77" fillId="39" borderId="60" xfId="0" applyFont="1" applyFill="1" applyBorder="1" applyAlignment="1">
      <alignment wrapText="1"/>
    </xf>
    <xf numFmtId="44" fontId="22" fillId="39" borderId="60" xfId="0" applyNumberFormat="1" applyFont="1" applyFill="1" applyBorder="1" applyAlignment="1">
      <alignment horizontal="center" wrapText="1"/>
    </xf>
    <xf numFmtId="0" fontId="0" fillId="39" borderId="60" xfId="0" applyFill="1" applyBorder="1"/>
    <xf numFmtId="0" fontId="26" fillId="39" borderId="60" xfId="0" applyFont="1" applyFill="1" applyBorder="1"/>
    <xf numFmtId="0" fontId="27" fillId="39" borderId="60" xfId="0" applyFont="1" applyFill="1" applyBorder="1" applyAlignment="1">
      <alignment vertical="center"/>
    </xf>
    <xf numFmtId="0" fontId="0" fillId="39" borderId="60" xfId="0" applyFill="1" applyBorder="1" applyAlignment="1">
      <alignment wrapText="1"/>
    </xf>
    <xf numFmtId="44" fontId="27" fillId="39" borderId="60" xfId="0" applyNumberFormat="1" applyFont="1" applyFill="1" applyBorder="1" applyAlignment="1">
      <alignment horizontal="center" wrapText="1"/>
    </xf>
    <xf numFmtId="2" fontId="0" fillId="0" borderId="0" xfId="0" applyNumberFormat="1" applyAlignment="1">
      <alignment horizontal="center"/>
    </xf>
    <xf numFmtId="191" fontId="18" fillId="120" borderId="0" xfId="0" applyNumberFormat="1" applyFont="1" applyFill="1" applyAlignment="1" applyProtection="1">
      <alignment horizontal="center"/>
      <protection locked="0"/>
    </xf>
    <xf numFmtId="0" fontId="0" fillId="118" borderId="0" xfId="0" applyFill="1"/>
    <xf numFmtId="10" fontId="9" fillId="0" borderId="0" xfId="2" applyNumberFormat="1" applyFont="1" applyFill="1" applyAlignment="1" applyProtection="1">
      <alignment horizontal="center"/>
    </xf>
    <xf numFmtId="0" fontId="0" fillId="121" borderId="0" xfId="0" applyFill="1"/>
    <xf numFmtId="0" fontId="187" fillId="118" borderId="0" xfId="0" applyFont="1" applyFill="1"/>
    <xf numFmtId="0" fontId="81" fillId="121" borderId="0" xfId="0" applyFont="1" applyFill="1"/>
    <xf numFmtId="2" fontId="0" fillId="122" borderId="0" xfId="0" applyNumberFormat="1" applyFill="1" applyAlignment="1">
      <alignment horizontal="center" vertical="center"/>
    </xf>
    <xf numFmtId="164" fontId="11" fillId="0" borderId="0" xfId="0" applyNumberFormat="1" applyFont="1" applyAlignment="1">
      <alignment horizontal="left"/>
    </xf>
    <xf numFmtId="168" fontId="15" fillId="0" borderId="0" xfId="2" applyNumberFormat="1" applyFont="1" applyFill="1" applyBorder="1" applyAlignment="1" applyProtection="1">
      <alignment horizontal="left" vertical="center"/>
    </xf>
    <xf numFmtId="164" fontId="97" fillId="0" borderId="0" xfId="0" applyNumberFormat="1" applyFont="1"/>
    <xf numFmtId="164" fontId="9" fillId="0" borderId="0" xfId="0" applyNumberFormat="1" applyFont="1" applyAlignment="1">
      <alignment wrapText="1"/>
    </xf>
    <xf numFmtId="0" fontId="77" fillId="38" borderId="2" xfId="0" applyFont="1" applyFill="1" applyBorder="1" applyAlignment="1">
      <alignment horizontal="center"/>
    </xf>
  </cellXfs>
  <cellStyles count="60241">
    <cellStyle name=" 1" xfId="10" xr:uid="{00000000-0005-0000-0000-000000000000}"/>
    <cellStyle name=" 1 2" xfId="11" xr:uid="{00000000-0005-0000-0000-000001000000}"/>
    <cellStyle name=" 1 2 2" xfId="305" xr:uid="{00000000-0005-0000-0000-000002000000}"/>
    <cellStyle name=" 1 2 3" xfId="306" xr:uid="{00000000-0005-0000-0000-000003000000}"/>
    <cellStyle name=" 1 3" xfId="307" xr:uid="{00000000-0005-0000-0000-000004000000}"/>
    <cellStyle name=" 1 3 2" xfId="308" xr:uid="{00000000-0005-0000-0000-000005000000}"/>
    <cellStyle name=" 1 4" xfId="309" xr:uid="{00000000-0005-0000-0000-000006000000}"/>
    <cellStyle name=" 1_29(d) - Gas extensions -tariffs" xfId="12" xr:uid="{00000000-0005-0000-0000-000007000000}"/>
    <cellStyle name="_3GIS model v2.77_Distribution Business_Retail Fin Perform " xfId="310" xr:uid="{00000000-0005-0000-0000-000008000000}"/>
    <cellStyle name="_3GIS model v2.77_Fleet Overhead Costs 2_Retail Fin Perform " xfId="311" xr:uid="{00000000-0005-0000-0000-000009000000}"/>
    <cellStyle name="_3GIS model v2.77_Fleet Overhead Costs_Retail Fin Perform " xfId="312" xr:uid="{00000000-0005-0000-0000-00000A000000}"/>
    <cellStyle name="_3GIS model v2.77_Forecast 2_Retail Fin Perform " xfId="313" xr:uid="{00000000-0005-0000-0000-00000B000000}"/>
    <cellStyle name="_3GIS model v2.77_Forecast_Retail Fin Perform " xfId="314" xr:uid="{00000000-0005-0000-0000-00000C000000}"/>
    <cellStyle name="_3GIS model v2.77_Funding &amp; Cashflow_1_Retail Fin Perform " xfId="315" xr:uid="{00000000-0005-0000-0000-00000D000000}"/>
    <cellStyle name="_3GIS model v2.77_Funding &amp; Cashflow_Retail Fin Perform " xfId="316" xr:uid="{00000000-0005-0000-0000-00000E000000}"/>
    <cellStyle name="_3GIS model v2.77_Group P&amp;L_1_Retail Fin Perform " xfId="317" xr:uid="{00000000-0005-0000-0000-00000F000000}"/>
    <cellStyle name="_3GIS model v2.77_Group P&amp;L_Retail Fin Perform " xfId="318" xr:uid="{00000000-0005-0000-0000-000010000000}"/>
    <cellStyle name="_3GIS model v2.77_Opening  Detailed BS_Retail Fin Perform " xfId="319" xr:uid="{00000000-0005-0000-0000-000011000000}"/>
    <cellStyle name="_3GIS model v2.77_OUTPUT DB_Retail Fin Perform " xfId="320" xr:uid="{00000000-0005-0000-0000-000012000000}"/>
    <cellStyle name="_3GIS model v2.77_OUTPUT EB_Retail Fin Perform " xfId="321" xr:uid="{00000000-0005-0000-0000-000013000000}"/>
    <cellStyle name="_3GIS model v2.77_Report_Retail Fin Perform " xfId="322" xr:uid="{00000000-0005-0000-0000-000014000000}"/>
    <cellStyle name="_3GIS model v2.77_Retail Fin Perform " xfId="323" xr:uid="{00000000-0005-0000-0000-000015000000}"/>
    <cellStyle name="_3GIS model v2.77_Sheet2 2_Retail Fin Perform " xfId="324" xr:uid="{00000000-0005-0000-0000-000016000000}"/>
    <cellStyle name="_3GIS model v2.77_Sheet2_Retail Fin Perform " xfId="325" xr:uid="{00000000-0005-0000-0000-000017000000}"/>
    <cellStyle name="_Capex" xfId="13" xr:uid="{00000000-0005-0000-0000-000018000000}"/>
    <cellStyle name="_Capex 2" xfId="14" xr:uid="{00000000-0005-0000-0000-000019000000}"/>
    <cellStyle name="_Capex_29(d) - Gas extensions -tariffs" xfId="15" xr:uid="{00000000-0005-0000-0000-00001A000000}"/>
    <cellStyle name="_UED AMP 2009-14 Final 250309 Less PU" xfId="16" xr:uid="{00000000-0005-0000-0000-00001B000000}"/>
    <cellStyle name="_UED AMP 2009-14 Final 250309 Less PU_1011 monthly" xfId="17" xr:uid="{00000000-0005-0000-0000-00001C000000}"/>
    <cellStyle name="20% - Accent1 10" xfId="842" xr:uid="{00000000-0005-0000-0000-00001D000000}"/>
    <cellStyle name="20% - Accent1 11" xfId="843" xr:uid="{00000000-0005-0000-0000-00001E000000}"/>
    <cellStyle name="20% - Accent1 12" xfId="844" xr:uid="{00000000-0005-0000-0000-00001F000000}"/>
    <cellStyle name="20% - Accent1 13" xfId="845" xr:uid="{00000000-0005-0000-0000-000020000000}"/>
    <cellStyle name="20% - Accent1 2" xfId="18" xr:uid="{00000000-0005-0000-0000-000021000000}"/>
    <cellStyle name="20% - Accent1 2 2" xfId="326" xr:uid="{00000000-0005-0000-0000-000022000000}"/>
    <cellStyle name="20% - Accent1 2 3" xfId="327" xr:uid="{00000000-0005-0000-0000-000023000000}"/>
    <cellStyle name="20% - Accent1 3" xfId="328" xr:uid="{00000000-0005-0000-0000-000024000000}"/>
    <cellStyle name="20% - Accent1 4" xfId="329" xr:uid="{00000000-0005-0000-0000-000025000000}"/>
    <cellStyle name="20% - Accent1 5" xfId="846" xr:uid="{00000000-0005-0000-0000-000026000000}"/>
    <cellStyle name="20% - Accent1 6" xfId="847" xr:uid="{00000000-0005-0000-0000-000027000000}"/>
    <cellStyle name="20% - Accent1 7" xfId="848" xr:uid="{00000000-0005-0000-0000-000028000000}"/>
    <cellStyle name="20% - Accent1 8" xfId="849" xr:uid="{00000000-0005-0000-0000-000029000000}"/>
    <cellStyle name="20% - Accent1 9" xfId="850" xr:uid="{00000000-0005-0000-0000-00002A000000}"/>
    <cellStyle name="20% - Accent2 10" xfId="851" xr:uid="{00000000-0005-0000-0000-00002B000000}"/>
    <cellStyle name="20% - Accent2 11" xfId="852" xr:uid="{00000000-0005-0000-0000-00002C000000}"/>
    <cellStyle name="20% - Accent2 12" xfId="853" xr:uid="{00000000-0005-0000-0000-00002D000000}"/>
    <cellStyle name="20% - Accent2 13" xfId="854" xr:uid="{00000000-0005-0000-0000-00002E000000}"/>
    <cellStyle name="20% - Accent2 2" xfId="19" xr:uid="{00000000-0005-0000-0000-00002F000000}"/>
    <cellStyle name="20% - Accent2 2 2" xfId="330" xr:uid="{00000000-0005-0000-0000-000030000000}"/>
    <cellStyle name="20% - Accent2 2 3" xfId="331" xr:uid="{00000000-0005-0000-0000-000031000000}"/>
    <cellStyle name="20% - Accent2 3" xfId="332" xr:uid="{00000000-0005-0000-0000-000032000000}"/>
    <cellStyle name="20% - Accent2 4" xfId="855" xr:uid="{00000000-0005-0000-0000-000033000000}"/>
    <cellStyle name="20% - Accent2 5" xfId="856" xr:uid="{00000000-0005-0000-0000-000034000000}"/>
    <cellStyle name="20% - Accent2 6" xfId="857" xr:uid="{00000000-0005-0000-0000-000035000000}"/>
    <cellStyle name="20% - Accent2 7" xfId="858" xr:uid="{00000000-0005-0000-0000-000036000000}"/>
    <cellStyle name="20% - Accent2 8" xfId="859" xr:uid="{00000000-0005-0000-0000-000037000000}"/>
    <cellStyle name="20% - Accent2 9" xfId="860" xr:uid="{00000000-0005-0000-0000-000038000000}"/>
    <cellStyle name="20% - Accent3 10" xfId="861" xr:uid="{00000000-0005-0000-0000-000039000000}"/>
    <cellStyle name="20% - Accent3 11" xfId="862" xr:uid="{00000000-0005-0000-0000-00003A000000}"/>
    <cellStyle name="20% - Accent3 12" xfId="863" xr:uid="{00000000-0005-0000-0000-00003B000000}"/>
    <cellStyle name="20% - Accent3 13" xfId="864" xr:uid="{00000000-0005-0000-0000-00003C000000}"/>
    <cellStyle name="20% - Accent3 2" xfId="20" xr:uid="{00000000-0005-0000-0000-00003D000000}"/>
    <cellStyle name="20% - Accent3 2 2" xfId="333" xr:uid="{00000000-0005-0000-0000-00003E000000}"/>
    <cellStyle name="20% - Accent3 2 3" xfId="334" xr:uid="{00000000-0005-0000-0000-00003F000000}"/>
    <cellStyle name="20% - Accent3 3" xfId="335" xr:uid="{00000000-0005-0000-0000-000040000000}"/>
    <cellStyle name="20% - Accent3 4" xfId="865" xr:uid="{00000000-0005-0000-0000-000041000000}"/>
    <cellStyle name="20% - Accent3 5" xfId="866" xr:uid="{00000000-0005-0000-0000-000042000000}"/>
    <cellStyle name="20% - Accent3 6" xfId="867" xr:uid="{00000000-0005-0000-0000-000043000000}"/>
    <cellStyle name="20% - Accent3 7" xfId="868" xr:uid="{00000000-0005-0000-0000-000044000000}"/>
    <cellStyle name="20% - Accent3 8" xfId="869" xr:uid="{00000000-0005-0000-0000-000045000000}"/>
    <cellStyle name="20% - Accent3 9" xfId="870" xr:uid="{00000000-0005-0000-0000-000046000000}"/>
    <cellStyle name="20% - Accent4 10" xfId="871" xr:uid="{00000000-0005-0000-0000-000047000000}"/>
    <cellStyle name="20% - Accent4 11" xfId="872" xr:uid="{00000000-0005-0000-0000-000048000000}"/>
    <cellStyle name="20% - Accent4 12" xfId="873" xr:uid="{00000000-0005-0000-0000-000049000000}"/>
    <cellStyle name="20% - Accent4 13" xfId="874" xr:uid="{00000000-0005-0000-0000-00004A000000}"/>
    <cellStyle name="20% - Accent4 2" xfId="21" xr:uid="{00000000-0005-0000-0000-00004B000000}"/>
    <cellStyle name="20% - Accent4 2 2" xfId="336" xr:uid="{00000000-0005-0000-0000-00004C000000}"/>
    <cellStyle name="20% - Accent4 2 3" xfId="337" xr:uid="{00000000-0005-0000-0000-00004D000000}"/>
    <cellStyle name="20% - Accent4 3" xfId="338" xr:uid="{00000000-0005-0000-0000-00004E000000}"/>
    <cellStyle name="20% - Accent4 4" xfId="875" xr:uid="{00000000-0005-0000-0000-00004F000000}"/>
    <cellStyle name="20% - Accent4 5" xfId="876" xr:uid="{00000000-0005-0000-0000-000050000000}"/>
    <cellStyle name="20% - Accent4 6" xfId="877" xr:uid="{00000000-0005-0000-0000-000051000000}"/>
    <cellStyle name="20% - Accent4 7" xfId="878" xr:uid="{00000000-0005-0000-0000-000052000000}"/>
    <cellStyle name="20% - Accent4 8" xfId="879" xr:uid="{00000000-0005-0000-0000-000053000000}"/>
    <cellStyle name="20% - Accent4 9" xfId="880" xr:uid="{00000000-0005-0000-0000-000054000000}"/>
    <cellStyle name="20% - Accent5 10" xfId="881" xr:uid="{00000000-0005-0000-0000-000055000000}"/>
    <cellStyle name="20% - Accent5 11" xfId="882" xr:uid="{00000000-0005-0000-0000-000056000000}"/>
    <cellStyle name="20% - Accent5 12" xfId="883" xr:uid="{00000000-0005-0000-0000-000057000000}"/>
    <cellStyle name="20% - Accent5 13" xfId="884" xr:uid="{00000000-0005-0000-0000-000058000000}"/>
    <cellStyle name="20% - Accent5 2" xfId="22" xr:uid="{00000000-0005-0000-0000-000059000000}"/>
    <cellStyle name="20% - Accent5 2 2" xfId="339" xr:uid="{00000000-0005-0000-0000-00005A000000}"/>
    <cellStyle name="20% - Accent5 3" xfId="340" xr:uid="{00000000-0005-0000-0000-00005B000000}"/>
    <cellStyle name="20% - Accent5 4" xfId="885" xr:uid="{00000000-0005-0000-0000-00005C000000}"/>
    <cellStyle name="20% - Accent5 5" xfId="886" xr:uid="{00000000-0005-0000-0000-00005D000000}"/>
    <cellStyle name="20% - Accent5 6" xfId="887" xr:uid="{00000000-0005-0000-0000-00005E000000}"/>
    <cellStyle name="20% - Accent5 7" xfId="888" xr:uid="{00000000-0005-0000-0000-00005F000000}"/>
    <cellStyle name="20% - Accent5 8" xfId="889" xr:uid="{00000000-0005-0000-0000-000060000000}"/>
    <cellStyle name="20% - Accent5 9" xfId="890" xr:uid="{00000000-0005-0000-0000-000061000000}"/>
    <cellStyle name="20% - Accent6 10" xfId="891" xr:uid="{00000000-0005-0000-0000-000062000000}"/>
    <cellStyle name="20% - Accent6 11" xfId="892" xr:uid="{00000000-0005-0000-0000-000063000000}"/>
    <cellStyle name="20% - Accent6 12" xfId="893" xr:uid="{00000000-0005-0000-0000-000064000000}"/>
    <cellStyle name="20% - Accent6 13" xfId="894" xr:uid="{00000000-0005-0000-0000-000065000000}"/>
    <cellStyle name="20% - Accent6 2" xfId="23" xr:uid="{00000000-0005-0000-0000-000066000000}"/>
    <cellStyle name="20% - Accent6 2 2" xfId="341" xr:uid="{00000000-0005-0000-0000-000067000000}"/>
    <cellStyle name="20% - Accent6 3" xfId="895" xr:uid="{00000000-0005-0000-0000-000068000000}"/>
    <cellStyle name="20% - Accent6 4" xfId="896" xr:uid="{00000000-0005-0000-0000-000069000000}"/>
    <cellStyle name="20% - Accent6 5" xfId="897" xr:uid="{00000000-0005-0000-0000-00006A000000}"/>
    <cellStyle name="20% - Accent6 6" xfId="898" xr:uid="{00000000-0005-0000-0000-00006B000000}"/>
    <cellStyle name="20% - Accent6 7" xfId="899" xr:uid="{00000000-0005-0000-0000-00006C000000}"/>
    <cellStyle name="20% - Accent6 8" xfId="900" xr:uid="{00000000-0005-0000-0000-00006D000000}"/>
    <cellStyle name="20% - Accent6 9" xfId="901" xr:uid="{00000000-0005-0000-0000-00006E000000}"/>
    <cellStyle name="40% - Accent1 10" xfId="902" xr:uid="{00000000-0005-0000-0000-00006F000000}"/>
    <cellStyle name="40% - Accent1 11" xfId="903" xr:uid="{00000000-0005-0000-0000-000070000000}"/>
    <cellStyle name="40% - Accent1 12" xfId="904" xr:uid="{00000000-0005-0000-0000-000071000000}"/>
    <cellStyle name="40% - Accent1 13" xfId="905" xr:uid="{00000000-0005-0000-0000-000072000000}"/>
    <cellStyle name="40% - Accent1 2" xfId="24" xr:uid="{00000000-0005-0000-0000-000073000000}"/>
    <cellStyle name="40% - Accent1 2 2" xfId="342" xr:uid="{00000000-0005-0000-0000-000074000000}"/>
    <cellStyle name="40% - Accent1 2 3" xfId="343" xr:uid="{00000000-0005-0000-0000-000075000000}"/>
    <cellStyle name="40% - Accent1 3" xfId="344" xr:uid="{00000000-0005-0000-0000-000076000000}"/>
    <cellStyle name="40% - Accent1 4" xfId="345" xr:uid="{00000000-0005-0000-0000-000077000000}"/>
    <cellStyle name="40% - Accent1 5" xfId="906" xr:uid="{00000000-0005-0000-0000-000078000000}"/>
    <cellStyle name="40% - Accent1 6" xfId="907" xr:uid="{00000000-0005-0000-0000-000079000000}"/>
    <cellStyle name="40% - Accent1 7" xfId="908" xr:uid="{00000000-0005-0000-0000-00007A000000}"/>
    <cellStyle name="40% - Accent1 8" xfId="909" xr:uid="{00000000-0005-0000-0000-00007B000000}"/>
    <cellStyle name="40% - Accent1 9" xfId="910" xr:uid="{00000000-0005-0000-0000-00007C000000}"/>
    <cellStyle name="40% - Accent2 10" xfId="911" xr:uid="{00000000-0005-0000-0000-00007D000000}"/>
    <cellStyle name="40% - Accent2 11" xfId="912" xr:uid="{00000000-0005-0000-0000-00007E000000}"/>
    <cellStyle name="40% - Accent2 12" xfId="913" xr:uid="{00000000-0005-0000-0000-00007F000000}"/>
    <cellStyle name="40% - Accent2 13" xfId="914" xr:uid="{00000000-0005-0000-0000-000080000000}"/>
    <cellStyle name="40% - Accent2 2" xfId="25" xr:uid="{00000000-0005-0000-0000-000081000000}"/>
    <cellStyle name="40% - Accent2 2 2" xfId="346" xr:uid="{00000000-0005-0000-0000-000082000000}"/>
    <cellStyle name="40% - Accent2 3" xfId="347" xr:uid="{00000000-0005-0000-0000-000083000000}"/>
    <cellStyle name="40% - Accent2 4" xfId="915" xr:uid="{00000000-0005-0000-0000-000084000000}"/>
    <cellStyle name="40% - Accent2 5" xfId="916" xr:uid="{00000000-0005-0000-0000-000085000000}"/>
    <cellStyle name="40% - Accent2 6" xfId="917" xr:uid="{00000000-0005-0000-0000-000086000000}"/>
    <cellStyle name="40% - Accent2 7" xfId="918" xr:uid="{00000000-0005-0000-0000-000087000000}"/>
    <cellStyle name="40% - Accent2 8" xfId="919" xr:uid="{00000000-0005-0000-0000-000088000000}"/>
    <cellStyle name="40% - Accent2 9" xfId="920" xr:uid="{00000000-0005-0000-0000-000089000000}"/>
    <cellStyle name="40% - Accent3 10" xfId="921" xr:uid="{00000000-0005-0000-0000-00008A000000}"/>
    <cellStyle name="40% - Accent3 11" xfId="922" xr:uid="{00000000-0005-0000-0000-00008B000000}"/>
    <cellStyle name="40% - Accent3 12" xfId="923" xr:uid="{00000000-0005-0000-0000-00008C000000}"/>
    <cellStyle name="40% - Accent3 13" xfId="924" xr:uid="{00000000-0005-0000-0000-00008D000000}"/>
    <cellStyle name="40% - Accent3 2" xfId="26" xr:uid="{00000000-0005-0000-0000-00008E000000}"/>
    <cellStyle name="40% - Accent3 2 2" xfId="348" xr:uid="{00000000-0005-0000-0000-00008F000000}"/>
    <cellStyle name="40% - Accent3 2 3" xfId="349" xr:uid="{00000000-0005-0000-0000-000090000000}"/>
    <cellStyle name="40% - Accent3 3" xfId="350" xr:uid="{00000000-0005-0000-0000-000091000000}"/>
    <cellStyle name="40% - Accent3 4" xfId="925" xr:uid="{00000000-0005-0000-0000-000092000000}"/>
    <cellStyle name="40% - Accent3 5" xfId="926" xr:uid="{00000000-0005-0000-0000-000093000000}"/>
    <cellStyle name="40% - Accent3 6" xfId="927" xr:uid="{00000000-0005-0000-0000-000094000000}"/>
    <cellStyle name="40% - Accent3 7" xfId="928" xr:uid="{00000000-0005-0000-0000-000095000000}"/>
    <cellStyle name="40% - Accent3 8" xfId="929" xr:uid="{00000000-0005-0000-0000-000096000000}"/>
    <cellStyle name="40% - Accent3 9" xfId="930" xr:uid="{00000000-0005-0000-0000-000097000000}"/>
    <cellStyle name="40% - Accent4 10" xfId="931" xr:uid="{00000000-0005-0000-0000-000098000000}"/>
    <cellStyle name="40% - Accent4 11" xfId="932" xr:uid="{00000000-0005-0000-0000-000099000000}"/>
    <cellStyle name="40% - Accent4 12" xfId="933" xr:uid="{00000000-0005-0000-0000-00009A000000}"/>
    <cellStyle name="40% - Accent4 13" xfId="934" xr:uid="{00000000-0005-0000-0000-00009B000000}"/>
    <cellStyle name="40% - Accent4 2" xfId="27" xr:uid="{00000000-0005-0000-0000-00009C000000}"/>
    <cellStyle name="40% - Accent4 2 2" xfId="351" xr:uid="{00000000-0005-0000-0000-00009D000000}"/>
    <cellStyle name="40% - Accent4 2 3" xfId="352" xr:uid="{00000000-0005-0000-0000-00009E000000}"/>
    <cellStyle name="40% - Accent4 3" xfId="353" xr:uid="{00000000-0005-0000-0000-00009F000000}"/>
    <cellStyle name="40% - Accent4 4" xfId="935" xr:uid="{00000000-0005-0000-0000-0000A0000000}"/>
    <cellStyle name="40% - Accent4 5" xfId="936" xr:uid="{00000000-0005-0000-0000-0000A1000000}"/>
    <cellStyle name="40% - Accent4 6" xfId="937" xr:uid="{00000000-0005-0000-0000-0000A2000000}"/>
    <cellStyle name="40% - Accent4 7" xfId="938" xr:uid="{00000000-0005-0000-0000-0000A3000000}"/>
    <cellStyle name="40% - Accent4 8" xfId="939" xr:uid="{00000000-0005-0000-0000-0000A4000000}"/>
    <cellStyle name="40% - Accent4 9" xfId="940" xr:uid="{00000000-0005-0000-0000-0000A5000000}"/>
    <cellStyle name="40% - Accent5 10" xfId="941" xr:uid="{00000000-0005-0000-0000-0000A6000000}"/>
    <cellStyle name="40% - Accent5 11" xfId="942" xr:uid="{00000000-0005-0000-0000-0000A7000000}"/>
    <cellStyle name="40% - Accent5 12" xfId="943" xr:uid="{00000000-0005-0000-0000-0000A8000000}"/>
    <cellStyle name="40% - Accent5 13" xfId="944" xr:uid="{00000000-0005-0000-0000-0000A9000000}"/>
    <cellStyle name="40% - Accent5 2" xfId="28" xr:uid="{00000000-0005-0000-0000-0000AA000000}"/>
    <cellStyle name="40% - Accent5 2 2" xfId="354" xr:uid="{00000000-0005-0000-0000-0000AB000000}"/>
    <cellStyle name="40% - Accent5 2 3" xfId="355" xr:uid="{00000000-0005-0000-0000-0000AC000000}"/>
    <cellStyle name="40% - Accent5 3" xfId="356" xr:uid="{00000000-0005-0000-0000-0000AD000000}"/>
    <cellStyle name="40% - Accent5 4" xfId="945" xr:uid="{00000000-0005-0000-0000-0000AE000000}"/>
    <cellStyle name="40% - Accent5 5" xfId="946" xr:uid="{00000000-0005-0000-0000-0000AF000000}"/>
    <cellStyle name="40% - Accent5 6" xfId="947" xr:uid="{00000000-0005-0000-0000-0000B0000000}"/>
    <cellStyle name="40% - Accent5 7" xfId="948" xr:uid="{00000000-0005-0000-0000-0000B1000000}"/>
    <cellStyle name="40% - Accent5 8" xfId="949" xr:uid="{00000000-0005-0000-0000-0000B2000000}"/>
    <cellStyle name="40% - Accent5 9" xfId="950" xr:uid="{00000000-0005-0000-0000-0000B3000000}"/>
    <cellStyle name="40% - Accent6 10" xfId="951" xr:uid="{00000000-0005-0000-0000-0000B4000000}"/>
    <cellStyle name="40% - Accent6 11" xfId="952" xr:uid="{00000000-0005-0000-0000-0000B5000000}"/>
    <cellStyle name="40% - Accent6 12" xfId="953" xr:uid="{00000000-0005-0000-0000-0000B6000000}"/>
    <cellStyle name="40% - Accent6 13" xfId="954" xr:uid="{00000000-0005-0000-0000-0000B7000000}"/>
    <cellStyle name="40% - Accent6 2" xfId="29" xr:uid="{00000000-0005-0000-0000-0000B8000000}"/>
    <cellStyle name="40% - Accent6 2 2" xfId="357" xr:uid="{00000000-0005-0000-0000-0000B9000000}"/>
    <cellStyle name="40% - Accent6 2 3" xfId="358" xr:uid="{00000000-0005-0000-0000-0000BA000000}"/>
    <cellStyle name="40% - Accent6 3" xfId="359" xr:uid="{00000000-0005-0000-0000-0000BB000000}"/>
    <cellStyle name="40% - Accent6 4" xfId="955" xr:uid="{00000000-0005-0000-0000-0000BC000000}"/>
    <cellStyle name="40% - Accent6 5" xfId="956" xr:uid="{00000000-0005-0000-0000-0000BD000000}"/>
    <cellStyle name="40% - Accent6 6" xfId="957" xr:uid="{00000000-0005-0000-0000-0000BE000000}"/>
    <cellStyle name="40% - Accent6 7" xfId="958" xr:uid="{00000000-0005-0000-0000-0000BF000000}"/>
    <cellStyle name="40% - Accent6 8" xfId="959" xr:uid="{00000000-0005-0000-0000-0000C0000000}"/>
    <cellStyle name="40% - Accent6 9" xfId="960" xr:uid="{00000000-0005-0000-0000-0000C1000000}"/>
    <cellStyle name="60% - Accent1 2" xfId="30" xr:uid="{00000000-0005-0000-0000-0000C2000000}"/>
    <cellStyle name="60% - Accent1 2 2" xfId="360" xr:uid="{00000000-0005-0000-0000-0000C3000000}"/>
    <cellStyle name="60% - Accent1 2 3" xfId="361" xr:uid="{00000000-0005-0000-0000-0000C4000000}"/>
    <cellStyle name="60% - Accent1 3" xfId="362" xr:uid="{00000000-0005-0000-0000-0000C5000000}"/>
    <cellStyle name="60% - Accent1 4" xfId="961" xr:uid="{00000000-0005-0000-0000-0000C6000000}"/>
    <cellStyle name="60% - Accent1 5" xfId="962" xr:uid="{00000000-0005-0000-0000-0000C7000000}"/>
    <cellStyle name="60% - Accent1 6" xfId="963" xr:uid="{00000000-0005-0000-0000-0000C8000000}"/>
    <cellStyle name="60% - Accent2 2" xfId="31" xr:uid="{00000000-0005-0000-0000-0000C9000000}"/>
    <cellStyle name="60% - Accent2 2 2" xfId="363" xr:uid="{00000000-0005-0000-0000-0000CA000000}"/>
    <cellStyle name="60% - Accent2 2 3" xfId="364" xr:uid="{00000000-0005-0000-0000-0000CB000000}"/>
    <cellStyle name="60% - Accent2 3" xfId="365" xr:uid="{00000000-0005-0000-0000-0000CC000000}"/>
    <cellStyle name="60% - Accent2 4" xfId="964" xr:uid="{00000000-0005-0000-0000-0000CD000000}"/>
    <cellStyle name="60% - Accent2 5" xfId="965" xr:uid="{00000000-0005-0000-0000-0000CE000000}"/>
    <cellStyle name="60% - Accent2 6" xfId="966" xr:uid="{00000000-0005-0000-0000-0000CF000000}"/>
    <cellStyle name="60% - Accent3 2" xfId="32" xr:uid="{00000000-0005-0000-0000-0000D0000000}"/>
    <cellStyle name="60% - Accent3 2 2" xfId="366" xr:uid="{00000000-0005-0000-0000-0000D1000000}"/>
    <cellStyle name="60% - Accent3 2 3" xfId="367" xr:uid="{00000000-0005-0000-0000-0000D2000000}"/>
    <cellStyle name="60% - Accent3 3" xfId="368" xr:uid="{00000000-0005-0000-0000-0000D3000000}"/>
    <cellStyle name="60% - Accent3 4" xfId="967" xr:uid="{00000000-0005-0000-0000-0000D4000000}"/>
    <cellStyle name="60% - Accent3 5" xfId="968" xr:uid="{00000000-0005-0000-0000-0000D5000000}"/>
    <cellStyle name="60% - Accent3 6" xfId="969" xr:uid="{00000000-0005-0000-0000-0000D6000000}"/>
    <cellStyle name="60% - Accent4 2" xfId="33" xr:uid="{00000000-0005-0000-0000-0000D7000000}"/>
    <cellStyle name="60% - Accent4 2 2" xfId="369" xr:uid="{00000000-0005-0000-0000-0000D8000000}"/>
    <cellStyle name="60% - Accent4 2 3" xfId="370" xr:uid="{00000000-0005-0000-0000-0000D9000000}"/>
    <cellStyle name="60% - Accent4 3" xfId="371" xr:uid="{00000000-0005-0000-0000-0000DA000000}"/>
    <cellStyle name="60% - Accent4 4" xfId="970" xr:uid="{00000000-0005-0000-0000-0000DB000000}"/>
    <cellStyle name="60% - Accent4 5" xfId="971" xr:uid="{00000000-0005-0000-0000-0000DC000000}"/>
    <cellStyle name="60% - Accent4 6" xfId="972" xr:uid="{00000000-0005-0000-0000-0000DD000000}"/>
    <cellStyle name="60% - Accent5 2" xfId="34" xr:uid="{00000000-0005-0000-0000-0000DE000000}"/>
    <cellStyle name="60% - Accent5 2 2" xfId="372" xr:uid="{00000000-0005-0000-0000-0000DF000000}"/>
    <cellStyle name="60% - Accent5 2 3" xfId="373" xr:uid="{00000000-0005-0000-0000-0000E0000000}"/>
    <cellStyle name="60% - Accent5 3" xfId="374" xr:uid="{00000000-0005-0000-0000-0000E1000000}"/>
    <cellStyle name="60% - Accent5 4" xfId="973" xr:uid="{00000000-0005-0000-0000-0000E2000000}"/>
    <cellStyle name="60% - Accent5 5" xfId="974" xr:uid="{00000000-0005-0000-0000-0000E3000000}"/>
    <cellStyle name="60% - Accent5 6" xfId="975" xr:uid="{00000000-0005-0000-0000-0000E4000000}"/>
    <cellStyle name="60% - Accent6 2" xfId="35" xr:uid="{00000000-0005-0000-0000-0000E5000000}"/>
    <cellStyle name="60% - Accent6 2 2" xfId="375" xr:uid="{00000000-0005-0000-0000-0000E6000000}"/>
    <cellStyle name="60% - Accent6 2 3" xfId="376" xr:uid="{00000000-0005-0000-0000-0000E7000000}"/>
    <cellStyle name="60% - Accent6 3" xfId="377" xr:uid="{00000000-0005-0000-0000-0000E8000000}"/>
    <cellStyle name="60% - Accent6 4" xfId="976" xr:uid="{00000000-0005-0000-0000-0000E9000000}"/>
    <cellStyle name="60% - Accent6 5" xfId="977" xr:uid="{00000000-0005-0000-0000-0000EA000000}"/>
    <cellStyle name="60% - Accent6 6" xfId="978" xr:uid="{00000000-0005-0000-0000-0000EB000000}"/>
    <cellStyle name="Accent1 - 20%" xfId="36" xr:uid="{00000000-0005-0000-0000-0000EC000000}"/>
    <cellStyle name="Accent1 - 40%" xfId="37" xr:uid="{00000000-0005-0000-0000-0000ED000000}"/>
    <cellStyle name="Accent1 - 60%" xfId="38" xr:uid="{00000000-0005-0000-0000-0000EE000000}"/>
    <cellStyle name="Accent1 2" xfId="39" xr:uid="{00000000-0005-0000-0000-0000EF000000}"/>
    <cellStyle name="Accent1 2 2" xfId="378" xr:uid="{00000000-0005-0000-0000-0000F0000000}"/>
    <cellStyle name="Accent1 2 3" xfId="379" xr:uid="{00000000-0005-0000-0000-0000F1000000}"/>
    <cellStyle name="Accent1 3" xfId="380" xr:uid="{00000000-0005-0000-0000-0000F2000000}"/>
    <cellStyle name="Accent1 4" xfId="381" xr:uid="{00000000-0005-0000-0000-0000F3000000}"/>
    <cellStyle name="Accent1 5" xfId="382" xr:uid="{00000000-0005-0000-0000-0000F4000000}"/>
    <cellStyle name="Accent1 6" xfId="383" xr:uid="{00000000-0005-0000-0000-0000F5000000}"/>
    <cellStyle name="Accent1 7" xfId="384" xr:uid="{00000000-0005-0000-0000-0000F6000000}"/>
    <cellStyle name="Accent2 - 20%" xfId="40" xr:uid="{00000000-0005-0000-0000-0000F7000000}"/>
    <cellStyle name="Accent2 - 40%" xfId="41" xr:uid="{00000000-0005-0000-0000-0000F8000000}"/>
    <cellStyle name="Accent2 - 60%" xfId="42" xr:uid="{00000000-0005-0000-0000-0000F9000000}"/>
    <cellStyle name="Accent2 2" xfId="43" xr:uid="{00000000-0005-0000-0000-0000FA000000}"/>
    <cellStyle name="Accent2 2 2" xfId="385" xr:uid="{00000000-0005-0000-0000-0000FB000000}"/>
    <cellStyle name="Accent2 3" xfId="386" xr:uid="{00000000-0005-0000-0000-0000FC000000}"/>
    <cellStyle name="Accent2 4" xfId="387" xr:uid="{00000000-0005-0000-0000-0000FD000000}"/>
    <cellStyle name="Accent2 5" xfId="388" xr:uid="{00000000-0005-0000-0000-0000FE000000}"/>
    <cellStyle name="Accent2 6" xfId="389" xr:uid="{00000000-0005-0000-0000-0000FF000000}"/>
    <cellStyle name="Accent2 7" xfId="390" xr:uid="{00000000-0005-0000-0000-000000010000}"/>
    <cellStyle name="Accent3 - 20%" xfId="44" xr:uid="{00000000-0005-0000-0000-000001010000}"/>
    <cellStyle name="Accent3 - 40%" xfId="45" xr:uid="{00000000-0005-0000-0000-000002010000}"/>
    <cellStyle name="Accent3 - 60%" xfId="46" xr:uid="{00000000-0005-0000-0000-000003010000}"/>
    <cellStyle name="Accent3 2" xfId="47" xr:uid="{00000000-0005-0000-0000-000004010000}"/>
    <cellStyle name="Accent3 2 2" xfId="391" xr:uid="{00000000-0005-0000-0000-000005010000}"/>
    <cellStyle name="Accent3 3" xfId="392" xr:uid="{00000000-0005-0000-0000-000006010000}"/>
    <cellStyle name="Accent3 4" xfId="393" xr:uid="{00000000-0005-0000-0000-000007010000}"/>
    <cellStyle name="Accent3 5" xfId="394" xr:uid="{00000000-0005-0000-0000-000008010000}"/>
    <cellStyle name="Accent3 6" xfId="395" xr:uid="{00000000-0005-0000-0000-000009010000}"/>
    <cellStyle name="Accent3 7" xfId="396" xr:uid="{00000000-0005-0000-0000-00000A010000}"/>
    <cellStyle name="Accent4 - 20%" xfId="48" xr:uid="{00000000-0005-0000-0000-00000B010000}"/>
    <cellStyle name="Accent4 - 40%" xfId="49" xr:uid="{00000000-0005-0000-0000-00000C010000}"/>
    <cellStyle name="Accent4 - 60%" xfId="50" xr:uid="{00000000-0005-0000-0000-00000D010000}"/>
    <cellStyle name="Accent4 2" xfId="51" xr:uid="{00000000-0005-0000-0000-00000E010000}"/>
    <cellStyle name="Accent4 2 2" xfId="397" xr:uid="{00000000-0005-0000-0000-00000F010000}"/>
    <cellStyle name="Accent4 2 3" xfId="398" xr:uid="{00000000-0005-0000-0000-000010010000}"/>
    <cellStyle name="Accent4 3" xfId="399" xr:uid="{00000000-0005-0000-0000-000011010000}"/>
    <cellStyle name="Accent4 4" xfId="400" xr:uid="{00000000-0005-0000-0000-000012010000}"/>
    <cellStyle name="Accent4 5" xfId="401" xr:uid="{00000000-0005-0000-0000-000013010000}"/>
    <cellStyle name="Accent4 6" xfId="402" xr:uid="{00000000-0005-0000-0000-000014010000}"/>
    <cellStyle name="Accent4 7" xfId="403" xr:uid="{00000000-0005-0000-0000-000015010000}"/>
    <cellStyle name="Accent5 - 20%" xfId="52" xr:uid="{00000000-0005-0000-0000-000016010000}"/>
    <cellStyle name="Accent5 - 40%" xfId="53" xr:uid="{00000000-0005-0000-0000-000017010000}"/>
    <cellStyle name="Accent5 - 60%" xfId="54" xr:uid="{00000000-0005-0000-0000-000018010000}"/>
    <cellStyle name="Accent5 2" xfId="55" xr:uid="{00000000-0005-0000-0000-000019010000}"/>
    <cellStyle name="Accent5 2 2" xfId="979" xr:uid="{00000000-0005-0000-0000-00001A010000}"/>
    <cellStyle name="Accent5 3" xfId="404" xr:uid="{00000000-0005-0000-0000-00001B010000}"/>
    <cellStyle name="Accent5 4" xfId="405" xr:uid="{00000000-0005-0000-0000-00001C010000}"/>
    <cellStyle name="Accent5 5" xfId="406" xr:uid="{00000000-0005-0000-0000-00001D010000}"/>
    <cellStyle name="Accent5 6" xfId="407" xr:uid="{00000000-0005-0000-0000-00001E010000}"/>
    <cellStyle name="Accent5 7" xfId="408" xr:uid="{00000000-0005-0000-0000-00001F010000}"/>
    <cellStyle name="Accent6 - 20%" xfId="56" xr:uid="{00000000-0005-0000-0000-000020010000}"/>
    <cellStyle name="Accent6 - 40%" xfId="57" xr:uid="{00000000-0005-0000-0000-000021010000}"/>
    <cellStyle name="Accent6 - 60%" xfId="58" xr:uid="{00000000-0005-0000-0000-000022010000}"/>
    <cellStyle name="Accent6 2" xfId="59" xr:uid="{00000000-0005-0000-0000-000023010000}"/>
    <cellStyle name="Accent6 2 2" xfId="409" xr:uid="{00000000-0005-0000-0000-000024010000}"/>
    <cellStyle name="Accent6 3" xfId="410" xr:uid="{00000000-0005-0000-0000-000025010000}"/>
    <cellStyle name="Accent6 4" xfId="411" xr:uid="{00000000-0005-0000-0000-000026010000}"/>
    <cellStyle name="Accent6 5" xfId="412" xr:uid="{00000000-0005-0000-0000-000027010000}"/>
    <cellStyle name="Accent6 6" xfId="413" xr:uid="{00000000-0005-0000-0000-000028010000}"/>
    <cellStyle name="Accent6 7" xfId="414" xr:uid="{00000000-0005-0000-0000-000029010000}"/>
    <cellStyle name="Agara" xfId="60" xr:uid="{00000000-0005-0000-0000-00002A010000}"/>
    <cellStyle name="AS Input Middle Currency" xfId="980" xr:uid="{00000000-0005-0000-0000-00002B010000}"/>
    <cellStyle name="AS Input Middle Date" xfId="981" xr:uid="{00000000-0005-0000-0000-00002C010000}"/>
    <cellStyle name="AS Input Middle Multiple" xfId="982" xr:uid="{00000000-0005-0000-0000-00002D010000}"/>
    <cellStyle name="AS Input Middle Number" xfId="983" xr:uid="{00000000-0005-0000-0000-00002E010000}"/>
    <cellStyle name="AS Input Middle Percentage" xfId="984" xr:uid="{00000000-0005-0000-0000-00002F010000}"/>
    <cellStyle name="AS Input Middle Title / Name" xfId="985" xr:uid="{00000000-0005-0000-0000-000030010000}"/>
    <cellStyle name="AS Input Middle Year" xfId="986" xr:uid="{00000000-0005-0000-0000-000031010000}"/>
    <cellStyle name="Assumptions Center Currency" xfId="987" xr:uid="{00000000-0005-0000-0000-000032010000}"/>
    <cellStyle name="Assumptions Center Currency 2" xfId="988" xr:uid="{00000000-0005-0000-0000-000033010000}"/>
    <cellStyle name="Assumptions Center Currency 3" xfId="989" xr:uid="{00000000-0005-0000-0000-000034010000}"/>
    <cellStyle name="Assumptions Center Currency 4" xfId="990" xr:uid="{00000000-0005-0000-0000-000035010000}"/>
    <cellStyle name="Assumptions Center Currency 5" xfId="991" xr:uid="{00000000-0005-0000-0000-000036010000}"/>
    <cellStyle name="Assumptions Center Currency 6" xfId="992" xr:uid="{00000000-0005-0000-0000-000037010000}"/>
    <cellStyle name="Assumptions Center Currency 7" xfId="993" xr:uid="{00000000-0005-0000-0000-000038010000}"/>
    <cellStyle name="Assumptions Center Currency 8" xfId="994" xr:uid="{00000000-0005-0000-0000-000039010000}"/>
    <cellStyle name="Assumptions Center Date" xfId="995" xr:uid="{00000000-0005-0000-0000-00003A010000}"/>
    <cellStyle name="Assumptions Center Date 2" xfId="996" xr:uid="{00000000-0005-0000-0000-00003B010000}"/>
    <cellStyle name="Assumptions Center Date 3" xfId="997" xr:uid="{00000000-0005-0000-0000-00003C010000}"/>
    <cellStyle name="Assumptions Center Date 4" xfId="998" xr:uid="{00000000-0005-0000-0000-00003D010000}"/>
    <cellStyle name="Assumptions Center Date 5" xfId="999" xr:uid="{00000000-0005-0000-0000-00003E010000}"/>
    <cellStyle name="Assumptions Center Date 6" xfId="1000" xr:uid="{00000000-0005-0000-0000-00003F010000}"/>
    <cellStyle name="Assumptions Center Date 7" xfId="1001" xr:uid="{00000000-0005-0000-0000-000040010000}"/>
    <cellStyle name="Assumptions Center Date 8" xfId="1002" xr:uid="{00000000-0005-0000-0000-000041010000}"/>
    <cellStyle name="Assumptions Center Multiple" xfId="1003" xr:uid="{00000000-0005-0000-0000-000042010000}"/>
    <cellStyle name="Assumptions Center Multiple 2" xfId="1004" xr:uid="{00000000-0005-0000-0000-000043010000}"/>
    <cellStyle name="Assumptions Center Multiple 3" xfId="1005" xr:uid="{00000000-0005-0000-0000-000044010000}"/>
    <cellStyle name="Assumptions Center Multiple 4" xfId="1006" xr:uid="{00000000-0005-0000-0000-000045010000}"/>
    <cellStyle name="Assumptions Center Multiple 5" xfId="1007" xr:uid="{00000000-0005-0000-0000-000046010000}"/>
    <cellStyle name="Assumptions Center Multiple 6" xfId="1008" xr:uid="{00000000-0005-0000-0000-000047010000}"/>
    <cellStyle name="Assumptions Center Multiple 7" xfId="1009" xr:uid="{00000000-0005-0000-0000-000048010000}"/>
    <cellStyle name="Assumptions Center Multiple 8" xfId="1010" xr:uid="{00000000-0005-0000-0000-000049010000}"/>
    <cellStyle name="Assumptions Center Number" xfId="1011" xr:uid="{00000000-0005-0000-0000-00004A010000}"/>
    <cellStyle name="Assumptions Center Number 2" xfId="1012" xr:uid="{00000000-0005-0000-0000-00004B010000}"/>
    <cellStyle name="Assumptions Center Number 3" xfId="1013" xr:uid="{00000000-0005-0000-0000-00004C010000}"/>
    <cellStyle name="Assumptions Center Number 4" xfId="1014" xr:uid="{00000000-0005-0000-0000-00004D010000}"/>
    <cellStyle name="Assumptions Center Number 5" xfId="1015" xr:uid="{00000000-0005-0000-0000-00004E010000}"/>
    <cellStyle name="Assumptions Center Number 6" xfId="1016" xr:uid="{00000000-0005-0000-0000-00004F010000}"/>
    <cellStyle name="Assumptions Center Number 7" xfId="1017" xr:uid="{00000000-0005-0000-0000-000050010000}"/>
    <cellStyle name="Assumptions Center Number 8" xfId="1018" xr:uid="{00000000-0005-0000-0000-000051010000}"/>
    <cellStyle name="Assumptions Center Percentage" xfId="1019" xr:uid="{00000000-0005-0000-0000-000052010000}"/>
    <cellStyle name="Assumptions Center Percentage 2" xfId="1020" xr:uid="{00000000-0005-0000-0000-000053010000}"/>
    <cellStyle name="Assumptions Center Percentage 3" xfId="1021" xr:uid="{00000000-0005-0000-0000-000054010000}"/>
    <cellStyle name="Assumptions Center Percentage 4" xfId="1022" xr:uid="{00000000-0005-0000-0000-000055010000}"/>
    <cellStyle name="Assumptions Center Percentage 5" xfId="1023" xr:uid="{00000000-0005-0000-0000-000056010000}"/>
    <cellStyle name="Assumptions Center Percentage 6" xfId="1024" xr:uid="{00000000-0005-0000-0000-000057010000}"/>
    <cellStyle name="Assumptions Center Percentage 7" xfId="1025" xr:uid="{00000000-0005-0000-0000-000058010000}"/>
    <cellStyle name="Assumptions Center Percentage 8" xfId="1026" xr:uid="{00000000-0005-0000-0000-000059010000}"/>
    <cellStyle name="Assumptions Center Year" xfId="1027" xr:uid="{00000000-0005-0000-0000-00005A010000}"/>
    <cellStyle name="Assumptions Center Year 2" xfId="1028" xr:uid="{00000000-0005-0000-0000-00005B010000}"/>
    <cellStyle name="Assumptions Center Year 3" xfId="1029" xr:uid="{00000000-0005-0000-0000-00005C010000}"/>
    <cellStyle name="Assumptions Center Year 4" xfId="1030" xr:uid="{00000000-0005-0000-0000-00005D010000}"/>
    <cellStyle name="Assumptions Center Year 5" xfId="1031" xr:uid="{00000000-0005-0000-0000-00005E010000}"/>
    <cellStyle name="Assumptions Center Year 6" xfId="1032" xr:uid="{00000000-0005-0000-0000-00005F010000}"/>
    <cellStyle name="Assumptions Center Year 7" xfId="1033" xr:uid="{00000000-0005-0000-0000-000060010000}"/>
    <cellStyle name="Assumptions Center Year 8" xfId="1034" xr:uid="{00000000-0005-0000-0000-000061010000}"/>
    <cellStyle name="Assumptions Forecast Currency" xfId="1035" xr:uid="{00000000-0005-0000-0000-000062010000}"/>
    <cellStyle name="Assumptions Forecast Date" xfId="1036" xr:uid="{00000000-0005-0000-0000-000063010000}"/>
    <cellStyle name="Assumptions Forecast Multiple" xfId="1037" xr:uid="{00000000-0005-0000-0000-000064010000}"/>
    <cellStyle name="Assumptions Forecast Number" xfId="1038" xr:uid="{00000000-0005-0000-0000-000065010000}"/>
    <cellStyle name="Assumptions Forecast Percentage" xfId="1039" xr:uid="{00000000-0005-0000-0000-000066010000}"/>
    <cellStyle name="Assumptions Forecast Title / Name" xfId="1040" xr:uid="{00000000-0005-0000-0000-000067010000}"/>
    <cellStyle name="Assumptions Forecast Year" xfId="1041" xr:uid="{00000000-0005-0000-0000-000068010000}"/>
    <cellStyle name="Assumptions Heading" xfId="1042" xr:uid="{00000000-0005-0000-0000-000069010000}"/>
    <cellStyle name="Assumptions Heading 2" xfId="1043" xr:uid="{00000000-0005-0000-0000-00006A010000}"/>
    <cellStyle name="Assumptions Heading 3" xfId="1044" xr:uid="{00000000-0005-0000-0000-00006B010000}"/>
    <cellStyle name="Assumptions Heading 4" xfId="1045" xr:uid="{00000000-0005-0000-0000-00006C010000}"/>
    <cellStyle name="Assumptions Heading 5" xfId="1046" xr:uid="{00000000-0005-0000-0000-00006D010000}"/>
    <cellStyle name="Assumptions Heading 6" xfId="1047" xr:uid="{00000000-0005-0000-0000-00006E010000}"/>
    <cellStyle name="Assumptions Heading 7" xfId="1048" xr:uid="{00000000-0005-0000-0000-00006F010000}"/>
    <cellStyle name="Assumptions Heading 8" xfId="1049" xr:uid="{00000000-0005-0000-0000-000070010000}"/>
    <cellStyle name="Assumptions Heading_Pivot_Table_Example_BA" xfId="1050" xr:uid="{00000000-0005-0000-0000-000071010000}"/>
    <cellStyle name="Assumptions Middle Currency" xfId="1051" xr:uid="{00000000-0005-0000-0000-000072010000}"/>
    <cellStyle name="Assumptions Middle Date" xfId="1052" xr:uid="{00000000-0005-0000-0000-000073010000}"/>
    <cellStyle name="Assumptions Middle Multiple" xfId="1053" xr:uid="{00000000-0005-0000-0000-000074010000}"/>
    <cellStyle name="Assumptions Middle Number" xfId="1054" xr:uid="{00000000-0005-0000-0000-000075010000}"/>
    <cellStyle name="Assumptions Middle Percentage" xfId="1055" xr:uid="{00000000-0005-0000-0000-000076010000}"/>
    <cellStyle name="Assumptions Middle Title / Name" xfId="1056" xr:uid="{00000000-0005-0000-0000-000077010000}"/>
    <cellStyle name="Assumptions Middle Year" xfId="1057" xr:uid="{00000000-0005-0000-0000-000078010000}"/>
    <cellStyle name="Assumptions Right Currency" xfId="1058" xr:uid="{00000000-0005-0000-0000-000079010000}"/>
    <cellStyle name="Assumptions Right Currency 2" xfId="1059" xr:uid="{00000000-0005-0000-0000-00007A010000}"/>
    <cellStyle name="Assumptions Right Currency 3" xfId="1060" xr:uid="{00000000-0005-0000-0000-00007B010000}"/>
    <cellStyle name="Assumptions Right Currency 4" xfId="1061" xr:uid="{00000000-0005-0000-0000-00007C010000}"/>
    <cellStyle name="Assumptions Right Currency 5" xfId="1062" xr:uid="{00000000-0005-0000-0000-00007D010000}"/>
    <cellStyle name="Assumptions Right Currency 6" xfId="1063" xr:uid="{00000000-0005-0000-0000-00007E010000}"/>
    <cellStyle name="Assumptions Right Currency 7" xfId="1064" xr:uid="{00000000-0005-0000-0000-00007F010000}"/>
    <cellStyle name="Assumptions Right Currency 8" xfId="1065" xr:uid="{00000000-0005-0000-0000-000080010000}"/>
    <cellStyle name="Assumptions Right Currency_Pivot_Table_Example_BA" xfId="1066" xr:uid="{00000000-0005-0000-0000-000081010000}"/>
    <cellStyle name="Assumptions Right Date" xfId="1067" xr:uid="{00000000-0005-0000-0000-000082010000}"/>
    <cellStyle name="Assumptions Right Date 2" xfId="1068" xr:uid="{00000000-0005-0000-0000-000083010000}"/>
    <cellStyle name="Assumptions Right Date 3" xfId="1069" xr:uid="{00000000-0005-0000-0000-000084010000}"/>
    <cellStyle name="Assumptions Right Date 4" xfId="1070" xr:uid="{00000000-0005-0000-0000-000085010000}"/>
    <cellStyle name="Assumptions Right Date 5" xfId="1071" xr:uid="{00000000-0005-0000-0000-000086010000}"/>
    <cellStyle name="Assumptions Right Date 6" xfId="1072" xr:uid="{00000000-0005-0000-0000-000087010000}"/>
    <cellStyle name="Assumptions Right Date 7" xfId="1073" xr:uid="{00000000-0005-0000-0000-000088010000}"/>
    <cellStyle name="Assumptions Right Date 8" xfId="1074" xr:uid="{00000000-0005-0000-0000-000089010000}"/>
    <cellStyle name="Assumptions Right Multiple" xfId="1075" xr:uid="{00000000-0005-0000-0000-00008A010000}"/>
    <cellStyle name="Assumptions Right Multiple 2" xfId="1076" xr:uid="{00000000-0005-0000-0000-00008B010000}"/>
    <cellStyle name="Assumptions Right Multiple 3" xfId="1077" xr:uid="{00000000-0005-0000-0000-00008C010000}"/>
    <cellStyle name="Assumptions Right Multiple 4" xfId="1078" xr:uid="{00000000-0005-0000-0000-00008D010000}"/>
    <cellStyle name="Assumptions Right Multiple 5" xfId="1079" xr:uid="{00000000-0005-0000-0000-00008E010000}"/>
    <cellStyle name="Assumptions Right Multiple 6" xfId="1080" xr:uid="{00000000-0005-0000-0000-00008F010000}"/>
    <cellStyle name="Assumptions Right Multiple 7" xfId="1081" xr:uid="{00000000-0005-0000-0000-000090010000}"/>
    <cellStyle name="Assumptions Right Multiple 8" xfId="1082" xr:uid="{00000000-0005-0000-0000-000091010000}"/>
    <cellStyle name="Assumptions Right Number" xfId="5" xr:uid="{00000000-0005-0000-0000-000092010000}"/>
    <cellStyle name="Assumptions Right Number 2" xfId="1083" xr:uid="{00000000-0005-0000-0000-000093010000}"/>
    <cellStyle name="Assumptions Right Number 3" xfId="1084" xr:uid="{00000000-0005-0000-0000-000094010000}"/>
    <cellStyle name="Assumptions Right Number 4" xfId="1085" xr:uid="{00000000-0005-0000-0000-000095010000}"/>
    <cellStyle name="Assumptions Right Number 5" xfId="1086" xr:uid="{00000000-0005-0000-0000-000096010000}"/>
    <cellStyle name="Assumptions Right Number 6" xfId="1087" xr:uid="{00000000-0005-0000-0000-000097010000}"/>
    <cellStyle name="Assumptions Right Number 7" xfId="1088" xr:uid="{00000000-0005-0000-0000-000098010000}"/>
    <cellStyle name="Assumptions Right Number 8" xfId="1089" xr:uid="{00000000-0005-0000-0000-000099010000}"/>
    <cellStyle name="Assumptions Right Percentage" xfId="1090" xr:uid="{00000000-0005-0000-0000-00009A010000}"/>
    <cellStyle name="Assumptions Right Percentage 2" xfId="1091" xr:uid="{00000000-0005-0000-0000-00009B010000}"/>
    <cellStyle name="Assumptions Right Percentage 3" xfId="1092" xr:uid="{00000000-0005-0000-0000-00009C010000}"/>
    <cellStyle name="Assumptions Right Percentage 4" xfId="1093" xr:uid="{00000000-0005-0000-0000-00009D010000}"/>
    <cellStyle name="Assumptions Right Percentage 5" xfId="1094" xr:uid="{00000000-0005-0000-0000-00009E010000}"/>
    <cellStyle name="Assumptions Right Percentage 6" xfId="1095" xr:uid="{00000000-0005-0000-0000-00009F010000}"/>
    <cellStyle name="Assumptions Right Percentage 7" xfId="1096" xr:uid="{00000000-0005-0000-0000-0000A0010000}"/>
    <cellStyle name="Assumptions Right Percentage 8" xfId="1097" xr:uid="{00000000-0005-0000-0000-0000A1010000}"/>
    <cellStyle name="Assumptions Right Year" xfId="1098" xr:uid="{00000000-0005-0000-0000-0000A2010000}"/>
    <cellStyle name="Assumptions Right Year 2" xfId="1099" xr:uid="{00000000-0005-0000-0000-0000A3010000}"/>
    <cellStyle name="Assumptions Right Year 3" xfId="1100" xr:uid="{00000000-0005-0000-0000-0000A4010000}"/>
    <cellStyle name="Assumptions Right Year 4" xfId="1101" xr:uid="{00000000-0005-0000-0000-0000A5010000}"/>
    <cellStyle name="Assumptions Right Year 5" xfId="1102" xr:uid="{00000000-0005-0000-0000-0000A6010000}"/>
    <cellStyle name="Assumptions Right Year 6" xfId="1103" xr:uid="{00000000-0005-0000-0000-0000A7010000}"/>
    <cellStyle name="Assumptions Right Year 7" xfId="1104" xr:uid="{00000000-0005-0000-0000-0000A8010000}"/>
    <cellStyle name="Assumptions Right Year 8" xfId="1105" xr:uid="{00000000-0005-0000-0000-0000A9010000}"/>
    <cellStyle name="B79812_.wvu.PrintTitlest" xfId="61" xr:uid="{00000000-0005-0000-0000-0000AA010000}"/>
    <cellStyle name="Bad 2" xfId="62" xr:uid="{00000000-0005-0000-0000-0000AB010000}"/>
    <cellStyle name="Bad 2 2" xfId="415" xr:uid="{00000000-0005-0000-0000-0000AC010000}"/>
    <cellStyle name="Bad 3" xfId="1106" xr:uid="{00000000-0005-0000-0000-0000AD010000}"/>
    <cellStyle name="Bad 4" xfId="1107" xr:uid="{00000000-0005-0000-0000-0000AE010000}"/>
    <cellStyle name="Bad 5" xfId="1108" xr:uid="{00000000-0005-0000-0000-0000AF010000}"/>
    <cellStyle name="Bad 6" xfId="1109" xr:uid="{00000000-0005-0000-0000-0000B0010000}"/>
    <cellStyle name="Black" xfId="63" xr:uid="{00000000-0005-0000-0000-0000B1010000}"/>
    <cellStyle name="Blank" xfId="1110" xr:uid="{00000000-0005-0000-0000-0000B2010000}"/>
    <cellStyle name="Blockout" xfId="64" xr:uid="{00000000-0005-0000-0000-0000B3010000}"/>
    <cellStyle name="Blockout 2" xfId="65" xr:uid="{00000000-0005-0000-0000-0000B4010000}"/>
    <cellStyle name="Blockout 3" xfId="416" xr:uid="{00000000-0005-0000-0000-0000B5010000}"/>
    <cellStyle name="Blue" xfId="66" xr:uid="{00000000-0005-0000-0000-0000B6010000}"/>
    <cellStyle name="Border" xfId="1111" xr:uid="{00000000-0005-0000-0000-0000B7010000}"/>
    <cellStyle name="Calcs_Divider" xfId="244" xr:uid="{00000000-0005-0000-0000-0000B8010000}"/>
    <cellStyle name="Calculation 2" xfId="67" xr:uid="{00000000-0005-0000-0000-0000B9010000}"/>
    <cellStyle name="Calculation 2 10" xfId="1112" xr:uid="{00000000-0005-0000-0000-0000BA010000}"/>
    <cellStyle name="Calculation 2 10 2" xfId="1113" xr:uid="{00000000-0005-0000-0000-0000BB010000}"/>
    <cellStyle name="Calculation 2 10 2 2" xfId="1114" xr:uid="{00000000-0005-0000-0000-0000BC010000}"/>
    <cellStyle name="Calculation 2 10 2 3" xfId="1115" xr:uid="{00000000-0005-0000-0000-0000BD010000}"/>
    <cellStyle name="Calculation 2 10 2 4" xfId="1116" xr:uid="{00000000-0005-0000-0000-0000BE010000}"/>
    <cellStyle name="Calculation 2 10 2 5" xfId="1117" xr:uid="{00000000-0005-0000-0000-0000BF010000}"/>
    <cellStyle name="Calculation 2 10 2 6" xfId="1118" xr:uid="{00000000-0005-0000-0000-0000C0010000}"/>
    <cellStyle name="Calculation 2 10 2 7" xfId="1119" xr:uid="{00000000-0005-0000-0000-0000C1010000}"/>
    <cellStyle name="Calculation 2 10 3" xfId="1120" xr:uid="{00000000-0005-0000-0000-0000C2010000}"/>
    <cellStyle name="Calculation 2 10 4" xfId="1121" xr:uid="{00000000-0005-0000-0000-0000C3010000}"/>
    <cellStyle name="Calculation 2 10 5" xfId="1122" xr:uid="{00000000-0005-0000-0000-0000C4010000}"/>
    <cellStyle name="Calculation 2 11" xfId="1123" xr:uid="{00000000-0005-0000-0000-0000C5010000}"/>
    <cellStyle name="Calculation 2 11 2" xfId="1124" xr:uid="{00000000-0005-0000-0000-0000C6010000}"/>
    <cellStyle name="Calculation 2 11 2 2" xfId="1125" xr:uid="{00000000-0005-0000-0000-0000C7010000}"/>
    <cellStyle name="Calculation 2 11 2 3" xfId="1126" xr:uid="{00000000-0005-0000-0000-0000C8010000}"/>
    <cellStyle name="Calculation 2 11 2 4" xfId="1127" xr:uid="{00000000-0005-0000-0000-0000C9010000}"/>
    <cellStyle name="Calculation 2 11 2 5" xfId="1128" xr:uid="{00000000-0005-0000-0000-0000CA010000}"/>
    <cellStyle name="Calculation 2 11 2 6" xfId="1129" xr:uid="{00000000-0005-0000-0000-0000CB010000}"/>
    <cellStyle name="Calculation 2 11 2 7" xfId="1130" xr:uid="{00000000-0005-0000-0000-0000CC010000}"/>
    <cellStyle name="Calculation 2 11 3" xfId="1131" xr:uid="{00000000-0005-0000-0000-0000CD010000}"/>
    <cellStyle name="Calculation 2 11 4" xfId="1132" xr:uid="{00000000-0005-0000-0000-0000CE010000}"/>
    <cellStyle name="Calculation 2 11 5" xfId="1133" xr:uid="{00000000-0005-0000-0000-0000CF010000}"/>
    <cellStyle name="Calculation 2 12" xfId="1134" xr:uid="{00000000-0005-0000-0000-0000D0010000}"/>
    <cellStyle name="Calculation 2 12 2" xfId="1135" xr:uid="{00000000-0005-0000-0000-0000D1010000}"/>
    <cellStyle name="Calculation 2 12 2 2" xfId="1136" xr:uid="{00000000-0005-0000-0000-0000D2010000}"/>
    <cellStyle name="Calculation 2 12 2 3" xfId="1137" xr:uid="{00000000-0005-0000-0000-0000D3010000}"/>
    <cellStyle name="Calculation 2 12 2 4" xfId="1138" xr:uid="{00000000-0005-0000-0000-0000D4010000}"/>
    <cellStyle name="Calculation 2 12 2 5" xfId="1139" xr:uid="{00000000-0005-0000-0000-0000D5010000}"/>
    <cellStyle name="Calculation 2 12 2 6" xfId="1140" xr:uid="{00000000-0005-0000-0000-0000D6010000}"/>
    <cellStyle name="Calculation 2 12 2 7" xfId="1141" xr:uid="{00000000-0005-0000-0000-0000D7010000}"/>
    <cellStyle name="Calculation 2 12 3" xfId="1142" xr:uid="{00000000-0005-0000-0000-0000D8010000}"/>
    <cellStyle name="Calculation 2 12 4" xfId="1143" xr:uid="{00000000-0005-0000-0000-0000D9010000}"/>
    <cellStyle name="Calculation 2 12 5" xfId="1144" xr:uid="{00000000-0005-0000-0000-0000DA010000}"/>
    <cellStyle name="Calculation 2 13" xfId="1145" xr:uid="{00000000-0005-0000-0000-0000DB010000}"/>
    <cellStyle name="Calculation 2 13 2" xfId="1146" xr:uid="{00000000-0005-0000-0000-0000DC010000}"/>
    <cellStyle name="Calculation 2 13 2 2" xfId="1147" xr:uid="{00000000-0005-0000-0000-0000DD010000}"/>
    <cellStyle name="Calculation 2 13 2 3" xfId="1148" xr:uid="{00000000-0005-0000-0000-0000DE010000}"/>
    <cellStyle name="Calculation 2 13 2 4" xfId="1149" xr:uid="{00000000-0005-0000-0000-0000DF010000}"/>
    <cellStyle name="Calculation 2 13 2 5" xfId="1150" xr:uid="{00000000-0005-0000-0000-0000E0010000}"/>
    <cellStyle name="Calculation 2 13 2 6" xfId="1151" xr:uid="{00000000-0005-0000-0000-0000E1010000}"/>
    <cellStyle name="Calculation 2 13 2 7" xfId="1152" xr:uid="{00000000-0005-0000-0000-0000E2010000}"/>
    <cellStyle name="Calculation 2 13 3" xfId="1153" xr:uid="{00000000-0005-0000-0000-0000E3010000}"/>
    <cellStyle name="Calculation 2 13 4" xfId="1154" xr:uid="{00000000-0005-0000-0000-0000E4010000}"/>
    <cellStyle name="Calculation 2 13 5" xfId="1155" xr:uid="{00000000-0005-0000-0000-0000E5010000}"/>
    <cellStyle name="Calculation 2 14" xfId="1156" xr:uid="{00000000-0005-0000-0000-0000E6010000}"/>
    <cellStyle name="Calculation 2 14 2" xfId="1157" xr:uid="{00000000-0005-0000-0000-0000E7010000}"/>
    <cellStyle name="Calculation 2 14 3" xfId="1158" xr:uid="{00000000-0005-0000-0000-0000E8010000}"/>
    <cellStyle name="Calculation 2 14 4" xfId="1159" xr:uid="{00000000-0005-0000-0000-0000E9010000}"/>
    <cellStyle name="Calculation 2 14 5" xfId="1160" xr:uid="{00000000-0005-0000-0000-0000EA010000}"/>
    <cellStyle name="Calculation 2 14 6" xfId="1161" xr:uid="{00000000-0005-0000-0000-0000EB010000}"/>
    <cellStyle name="Calculation 2 14 7" xfId="1162" xr:uid="{00000000-0005-0000-0000-0000EC010000}"/>
    <cellStyle name="Calculation 2 14 8" xfId="1163" xr:uid="{00000000-0005-0000-0000-0000ED010000}"/>
    <cellStyle name="Calculation 2 15" xfId="1164" xr:uid="{00000000-0005-0000-0000-0000EE010000}"/>
    <cellStyle name="Calculation 2 15 2" xfId="1165" xr:uid="{00000000-0005-0000-0000-0000EF010000}"/>
    <cellStyle name="Calculation 2 15 3" xfId="1166" xr:uid="{00000000-0005-0000-0000-0000F0010000}"/>
    <cellStyle name="Calculation 2 15 4" xfId="1167" xr:uid="{00000000-0005-0000-0000-0000F1010000}"/>
    <cellStyle name="Calculation 2 15 5" xfId="1168" xr:uid="{00000000-0005-0000-0000-0000F2010000}"/>
    <cellStyle name="Calculation 2 15 6" xfId="1169" xr:uid="{00000000-0005-0000-0000-0000F3010000}"/>
    <cellStyle name="Calculation 2 15 7" xfId="1170" xr:uid="{00000000-0005-0000-0000-0000F4010000}"/>
    <cellStyle name="Calculation 2 16" xfId="1171" xr:uid="{00000000-0005-0000-0000-0000F5010000}"/>
    <cellStyle name="Calculation 2 16 2" xfId="1172" xr:uid="{00000000-0005-0000-0000-0000F6010000}"/>
    <cellStyle name="Calculation 2 16 3" xfId="1173" xr:uid="{00000000-0005-0000-0000-0000F7010000}"/>
    <cellStyle name="Calculation 2 16 4" xfId="1174" xr:uid="{00000000-0005-0000-0000-0000F8010000}"/>
    <cellStyle name="Calculation 2 16 5" xfId="1175" xr:uid="{00000000-0005-0000-0000-0000F9010000}"/>
    <cellStyle name="Calculation 2 17" xfId="1176" xr:uid="{00000000-0005-0000-0000-0000FA010000}"/>
    <cellStyle name="Calculation 2 17 2" xfId="1177" xr:uid="{00000000-0005-0000-0000-0000FB010000}"/>
    <cellStyle name="Calculation 2 17 3" xfId="1178" xr:uid="{00000000-0005-0000-0000-0000FC010000}"/>
    <cellStyle name="Calculation 2 17 4" xfId="1179" xr:uid="{00000000-0005-0000-0000-0000FD010000}"/>
    <cellStyle name="Calculation 2 17 5" xfId="1180" xr:uid="{00000000-0005-0000-0000-0000FE010000}"/>
    <cellStyle name="Calculation 2 18" xfId="1181" xr:uid="{00000000-0005-0000-0000-0000FF010000}"/>
    <cellStyle name="Calculation 2 18 2" xfId="1182" xr:uid="{00000000-0005-0000-0000-000000020000}"/>
    <cellStyle name="Calculation 2 18 3" xfId="1183" xr:uid="{00000000-0005-0000-0000-000001020000}"/>
    <cellStyle name="Calculation 2 18 4" xfId="1184" xr:uid="{00000000-0005-0000-0000-000002020000}"/>
    <cellStyle name="Calculation 2 18 5" xfId="1185" xr:uid="{00000000-0005-0000-0000-000003020000}"/>
    <cellStyle name="Calculation 2 19" xfId="1186" xr:uid="{00000000-0005-0000-0000-000004020000}"/>
    <cellStyle name="Calculation 2 2" xfId="417" xr:uid="{00000000-0005-0000-0000-000005020000}"/>
    <cellStyle name="Calculation 2 2 10" xfId="1187" xr:uid="{00000000-0005-0000-0000-000006020000}"/>
    <cellStyle name="Calculation 2 2 10 2" xfId="1188" xr:uid="{00000000-0005-0000-0000-000007020000}"/>
    <cellStyle name="Calculation 2 2 10 2 2" xfId="1189" xr:uid="{00000000-0005-0000-0000-000008020000}"/>
    <cellStyle name="Calculation 2 2 10 2 3" xfId="1190" xr:uid="{00000000-0005-0000-0000-000009020000}"/>
    <cellStyle name="Calculation 2 2 10 2 4" xfId="1191" xr:uid="{00000000-0005-0000-0000-00000A020000}"/>
    <cellStyle name="Calculation 2 2 10 2 5" xfId="1192" xr:uid="{00000000-0005-0000-0000-00000B020000}"/>
    <cellStyle name="Calculation 2 2 10 2 6" xfId="1193" xr:uid="{00000000-0005-0000-0000-00000C020000}"/>
    <cellStyle name="Calculation 2 2 10 2 7" xfId="1194" xr:uid="{00000000-0005-0000-0000-00000D020000}"/>
    <cellStyle name="Calculation 2 2 10 3" xfId="1195" xr:uid="{00000000-0005-0000-0000-00000E020000}"/>
    <cellStyle name="Calculation 2 2 10 4" xfId="1196" xr:uid="{00000000-0005-0000-0000-00000F020000}"/>
    <cellStyle name="Calculation 2 2 10 5" xfId="1197" xr:uid="{00000000-0005-0000-0000-000010020000}"/>
    <cellStyle name="Calculation 2 2 11" xfId="1198" xr:uid="{00000000-0005-0000-0000-000011020000}"/>
    <cellStyle name="Calculation 2 2 11 2" xfId="1199" xr:uid="{00000000-0005-0000-0000-000012020000}"/>
    <cellStyle name="Calculation 2 2 11 2 2" xfId="1200" xr:uid="{00000000-0005-0000-0000-000013020000}"/>
    <cellStyle name="Calculation 2 2 11 2 3" xfId="1201" xr:uid="{00000000-0005-0000-0000-000014020000}"/>
    <cellStyle name="Calculation 2 2 11 2 4" xfId="1202" xr:uid="{00000000-0005-0000-0000-000015020000}"/>
    <cellStyle name="Calculation 2 2 11 2 5" xfId="1203" xr:uid="{00000000-0005-0000-0000-000016020000}"/>
    <cellStyle name="Calculation 2 2 11 2 6" xfId="1204" xr:uid="{00000000-0005-0000-0000-000017020000}"/>
    <cellStyle name="Calculation 2 2 11 2 7" xfId="1205" xr:uid="{00000000-0005-0000-0000-000018020000}"/>
    <cellStyle name="Calculation 2 2 11 3" xfId="1206" xr:uid="{00000000-0005-0000-0000-000019020000}"/>
    <cellStyle name="Calculation 2 2 11 4" xfId="1207" xr:uid="{00000000-0005-0000-0000-00001A020000}"/>
    <cellStyle name="Calculation 2 2 11 5" xfId="1208" xr:uid="{00000000-0005-0000-0000-00001B020000}"/>
    <cellStyle name="Calculation 2 2 12" xfId="1209" xr:uid="{00000000-0005-0000-0000-00001C020000}"/>
    <cellStyle name="Calculation 2 2 12 2" xfId="1210" xr:uid="{00000000-0005-0000-0000-00001D020000}"/>
    <cellStyle name="Calculation 2 2 12 3" xfId="1211" xr:uid="{00000000-0005-0000-0000-00001E020000}"/>
    <cellStyle name="Calculation 2 2 12 4" xfId="1212" xr:uid="{00000000-0005-0000-0000-00001F020000}"/>
    <cellStyle name="Calculation 2 2 12 5" xfId="1213" xr:uid="{00000000-0005-0000-0000-000020020000}"/>
    <cellStyle name="Calculation 2 2 12 6" xfId="1214" xr:uid="{00000000-0005-0000-0000-000021020000}"/>
    <cellStyle name="Calculation 2 2 12 7" xfId="1215" xr:uid="{00000000-0005-0000-0000-000022020000}"/>
    <cellStyle name="Calculation 2 2 12 8" xfId="1216" xr:uid="{00000000-0005-0000-0000-000023020000}"/>
    <cellStyle name="Calculation 2 2 13" xfId="1217" xr:uid="{00000000-0005-0000-0000-000024020000}"/>
    <cellStyle name="Calculation 2 2 13 2" xfId="1218" xr:uid="{00000000-0005-0000-0000-000025020000}"/>
    <cellStyle name="Calculation 2 2 13 3" xfId="1219" xr:uid="{00000000-0005-0000-0000-000026020000}"/>
    <cellStyle name="Calculation 2 2 13 4" xfId="1220" xr:uid="{00000000-0005-0000-0000-000027020000}"/>
    <cellStyle name="Calculation 2 2 13 5" xfId="1221" xr:uid="{00000000-0005-0000-0000-000028020000}"/>
    <cellStyle name="Calculation 2 2 13 6" xfId="1222" xr:uid="{00000000-0005-0000-0000-000029020000}"/>
    <cellStyle name="Calculation 2 2 13 7" xfId="1223" xr:uid="{00000000-0005-0000-0000-00002A020000}"/>
    <cellStyle name="Calculation 2 2 14" xfId="1224" xr:uid="{00000000-0005-0000-0000-00002B020000}"/>
    <cellStyle name="Calculation 2 2 14 2" xfId="1225" xr:uid="{00000000-0005-0000-0000-00002C020000}"/>
    <cellStyle name="Calculation 2 2 14 3" xfId="1226" xr:uid="{00000000-0005-0000-0000-00002D020000}"/>
    <cellStyle name="Calculation 2 2 14 4" xfId="1227" xr:uid="{00000000-0005-0000-0000-00002E020000}"/>
    <cellStyle name="Calculation 2 2 14 5" xfId="1228" xr:uid="{00000000-0005-0000-0000-00002F020000}"/>
    <cellStyle name="Calculation 2 2 15" xfId="1229" xr:uid="{00000000-0005-0000-0000-000030020000}"/>
    <cellStyle name="Calculation 2 2 15 2" xfId="1230" xr:uid="{00000000-0005-0000-0000-000031020000}"/>
    <cellStyle name="Calculation 2 2 15 3" xfId="1231" xr:uid="{00000000-0005-0000-0000-000032020000}"/>
    <cellStyle name="Calculation 2 2 15 4" xfId="1232" xr:uid="{00000000-0005-0000-0000-000033020000}"/>
    <cellStyle name="Calculation 2 2 15 5" xfId="1233" xr:uid="{00000000-0005-0000-0000-000034020000}"/>
    <cellStyle name="Calculation 2 2 16" xfId="1234" xr:uid="{00000000-0005-0000-0000-000035020000}"/>
    <cellStyle name="Calculation 2 2 16 2" xfId="1235" xr:uid="{00000000-0005-0000-0000-000036020000}"/>
    <cellStyle name="Calculation 2 2 16 3" xfId="1236" xr:uid="{00000000-0005-0000-0000-000037020000}"/>
    <cellStyle name="Calculation 2 2 16 4" xfId="1237" xr:uid="{00000000-0005-0000-0000-000038020000}"/>
    <cellStyle name="Calculation 2 2 16 5" xfId="1238" xr:uid="{00000000-0005-0000-0000-000039020000}"/>
    <cellStyle name="Calculation 2 2 17" xfId="1239" xr:uid="{00000000-0005-0000-0000-00003A020000}"/>
    <cellStyle name="Calculation 2 2 17 2" xfId="1240" xr:uid="{00000000-0005-0000-0000-00003B020000}"/>
    <cellStyle name="Calculation 2 2 17 3" xfId="1241" xr:uid="{00000000-0005-0000-0000-00003C020000}"/>
    <cellStyle name="Calculation 2 2 17 4" xfId="1242" xr:uid="{00000000-0005-0000-0000-00003D020000}"/>
    <cellStyle name="Calculation 2 2 17 5" xfId="1243" xr:uid="{00000000-0005-0000-0000-00003E020000}"/>
    <cellStyle name="Calculation 2 2 18" xfId="1244" xr:uid="{00000000-0005-0000-0000-00003F020000}"/>
    <cellStyle name="Calculation 2 2 19" xfId="1245" xr:uid="{00000000-0005-0000-0000-000040020000}"/>
    <cellStyle name="Calculation 2 2 2" xfId="418" xr:uid="{00000000-0005-0000-0000-000041020000}"/>
    <cellStyle name="Calculation 2 2 2 10" xfId="1246" xr:uid="{00000000-0005-0000-0000-000042020000}"/>
    <cellStyle name="Calculation 2 2 2 10 2" xfId="1247" xr:uid="{00000000-0005-0000-0000-000043020000}"/>
    <cellStyle name="Calculation 2 2 2 10 3" xfId="1248" xr:uid="{00000000-0005-0000-0000-000044020000}"/>
    <cellStyle name="Calculation 2 2 2 10 4" xfId="1249" xr:uid="{00000000-0005-0000-0000-000045020000}"/>
    <cellStyle name="Calculation 2 2 2 10 5" xfId="1250" xr:uid="{00000000-0005-0000-0000-000046020000}"/>
    <cellStyle name="Calculation 2 2 2 10 6" xfId="1251" xr:uid="{00000000-0005-0000-0000-000047020000}"/>
    <cellStyle name="Calculation 2 2 2 10 7" xfId="1252" xr:uid="{00000000-0005-0000-0000-000048020000}"/>
    <cellStyle name="Calculation 2 2 2 10 8" xfId="1253" xr:uid="{00000000-0005-0000-0000-000049020000}"/>
    <cellStyle name="Calculation 2 2 2 11" xfId="1254" xr:uid="{00000000-0005-0000-0000-00004A020000}"/>
    <cellStyle name="Calculation 2 2 2 11 2" xfId="1255" xr:uid="{00000000-0005-0000-0000-00004B020000}"/>
    <cellStyle name="Calculation 2 2 2 11 3" xfId="1256" xr:uid="{00000000-0005-0000-0000-00004C020000}"/>
    <cellStyle name="Calculation 2 2 2 11 4" xfId="1257" xr:uid="{00000000-0005-0000-0000-00004D020000}"/>
    <cellStyle name="Calculation 2 2 2 11 5" xfId="1258" xr:uid="{00000000-0005-0000-0000-00004E020000}"/>
    <cellStyle name="Calculation 2 2 2 11 6" xfId="1259" xr:uid="{00000000-0005-0000-0000-00004F020000}"/>
    <cellStyle name="Calculation 2 2 2 11 7" xfId="1260" xr:uid="{00000000-0005-0000-0000-000050020000}"/>
    <cellStyle name="Calculation 2 2 2 12" xfId="1261" xr:uid="{00000000-0005-0000-0000-000051020000}"/>
    <cellStyle name="Calculation 2 2 2 12 2" xfId="1262" xr:uid="{00000000-0005-0000-0000-000052020000}"/>
    <cellStyle name="Calculation 2 2 2 12 3" xfId="1263" xr:uid="{00000000-0005-0000-0000-000053020000}"/>
    <cellStyle name="Calculation 2 2 2 12 4" xfId="1264" xr:uid="{00000000-0005-0000-0000-000054020000}"/>
    <cellStyle name="Calculation 2 2 2 12 5" xfId="1265" xr:uid="{00000000-0005-0000-0000-000055020000}"/>
    <cellStyle name="Calculation 2 2 2 13" xfId="1266" xr:uid="{00000000-0005-0000-0000-000056020000}"/>
    <cellStyle name="Calculation 2 2 2 13 2" xfId="1267" xr:uid="{00000000-0005-0000-0000-000057020000}"/>
    <cellStyle name="Calculation 2 2 2 13 3" xfId="1268" xr:uid="{00000000-0005-0000-0000-000058020000}"/>
    <cellStyle name="Calculation 2 2 2 13 4" xfId="1269" xr:uid="{00000000-0005-0000-0000-000059020000}"/>
    <cellStyle name="Calculation 2 2 2 13 5" xfId="1270" xr:uid="{00000000-0005-0000-0000-00005A020000}"/>
    <cellStyle name="Calculation 2 2 2 14" xfId="1271" xr:uid="{00000000-0005-0000-0000-00005B020000}"/>
    <cellStyle name="Calculation 2 2 2 14 2" xfId="1272" xr:uid="{00000000-0005-0000-0000-00005C020000}"/>
    <cellStyle name="Calculation 2 2 2 14 3" xfId="1273" xr:uid="{00000000-0005-0000-0000-00005D020000}"/>
    <cellStyle name="Calculation 2 2 2 14 4" xfId="1274" xr:uid="{00000000-0005-0000-0000-00005E020000}"/>
    <cellStyle name="Calculation 2 2 2 14 5" xfId="1275" xr:uid="{00000000-0005-0000-0000-00005F020000}"/>
    <cellStyle name="Calculation 2 2 2 15" xfId="1276" xr:uid="{00000000-0005-0000-0000-000060020000}"/>
    <cellStyle name="Calculation 2 2 2 15 2" xfId="1277" xr:uid="{00000000-0005-0000-0000-000061020000}"/>
    <cellStyle name="Calculation 2 2 2 15 3" xfId="1278" xr:uid="{00000000-0005-0000-0000-000062020000}"/>
    <cellStyle name="Calculation 2 2 2 15 4" xfId="1279" xr:uid="{00000000-0005-0000-0000-000063020000}"/>
    <cellStyle name="Calculation 2 2 2 15 5" xfId="1280" xr:uid="{00000000-0005-0000-0000-000064020000}"/>
    <cellStyle name="Calculation 2 2 2 16" xfId="1281" xr:uid="{00000000-0005-0000-0000-000065020000}"/>
    <cellStyle name="Calculation 2 2 2 17" xfId="1282" xr:uid="{00000000-0005-0000-0000-000066020000}"/>
    <cellStyle name="Calculation 2 2 2 2" xfId="1283" xr:uid="{00000000-0005-0000-0000-000067020000}"/>
    <cellStyle name="Calculation 2 2 2 2 10" xfId="1284" xr:uid="{00000000-0005-0000-0000-000068020000}"/>
    <cellStyle name="Calculation 2 2 2 2 10 2" xfId="1285" xr:uid="{00000000-0005-0000-0000-000069020000}"/>
    <cellStyle name="Calculation 2 2 2 2 10 3" xfId="1286" xr:uid="{00000000-0005-0000-0000-00006A020000}"/>
    <cellStyle name="Calculation 2 2 2 2 10 4" xfId="1287" xr:uid="{00000000-0005-0000-0000-00006B020000}"/>
    <cellStyle name="Calculation 2 2 2 2 10 5" xfId="1288" xr:uid="{00000000-0005-0000-0000-00006C020000}"/>
    <cellStyle name="Calculation 2 2 2 2 10 6" xfId="1289" xr:uid="{00000000-0005-0000-0000-00006D020000}"/>
    <cellStyle name="Calculation 2 2 2 2 10 7" xfId="1290" xr:uid="{00000000-0005-0000-0000-00006E020000}"/>
    <cellStyle name="Calculation 2 2 2 2 11" xfId="1291" xr:uid="{00000000-0005-0000-0000-00006F020000}"/>
    <cellStyle name="Calculation 2 2 2 2 11 2" xfId="1292" xr:uid="{00000000-0005-0000-0000-000070020000}"/>
    <cellStyle name="Calculation 2 2 2 2 11 3" xfId="1293" xr:uid="{00000000-0005-0000-0000-000071020000}"/>
    <cellStyle name="Calculation 2 2 2 2 11 4" xfId="1294" xr:uid="{00000000-0005-0000-0000-000072020000}"/>
    <cellStyle name="Calculation 2 2 2 2 11 5" xfId="1295" xr:uid="{00000000-0005-0000-0000-000073020000}"/>
    <cellStyle name="Calculation 2 2 2 2 12" xfId="1296" xr:uid="{00000000-0005-0000-0000-000074020000}"/>
    <cellStyle name="Calculation 2 2 2 2 12 2" xfId="1297" xr:uid="{00000000-0005-0000-0000-000075020000}"/>
    <cellStyle name="Calculation 2 2 2 2 12 3" xfId="1298" xr:uid="{00000000-0005-0000-0000-000076020000}"/>
    <cellStyle name="Calculation 2 2 2 2 12 4" xfId="1299" xr:uid="{00000000-0005-0000-0000-000077020000}"/>
    <cellStyle name="Calculation 2 2 2 2 12 5" xfId="1300" xr:uid="{00000000-0005-0000-0000-000078020000}"/>
    <cellStyle name="Calculation 2 2 2 2 13" xfId="1301" xr:uid="{00000000-0005-0000-0000-000079020000}"/>
    <cellStyle name="Calculation 2 2 2 2 13 2" xfId="1302" xr:uid="{00000000-0005-0000-0000-00007A020000}"/>
    <cellStyle name="Calculation 2 2 2 2 13 3" xfId="1303" xr:uid="{00000000-0005-0000-0000-00007B020000}"/>
    <cellStyle name="Calculation 2 2 2 2 13 4" xfId="1304" xr:uid="{00000000-0005-0000-0000-00007C020000}"/>
    <cellStyle name="Calculation 2 2 2 2 13 5" xfId="1305" xr:uid="{00000000-0005-0000-0000-00007D020000}"/>
    <cellStyle name="Calculation 2 2 2 2 14" xfId="1306" xr:uid="{00000000-0005-0000-0000-00007E020000}"/>
    <cellStyle name="Calculation 2 2 2 2 14 2" xfId="1307" xr:uid="{00000000-0005-0000-0000-00007F020000}"/>
    <cellStyle name="Calculation 2 2 2 2 14 3" xfId="1308" xr:uid="{00000000-0005-0000-0000-000080020000}"/>
    <cellStyle name="Calculation 2 2 2 2 14 4" xfId="1309" xr:uid="{00000000-0005-0000-0000-000081020000}"/>
    <cellStyle name="Calculation 2 2 2 2 14 5" xfId="1310" xr:uid="{00000000-0005-0000-0000-000082020000}"/>
    <cellStyle name="Calculation 2 2 2 2 15" xfId="1311" xr:uid="{00000000-0005-0000-0000-000083020000}"/>
    <cellStyle name="Calculation 2 2 2 2 15 2" xfId="1312" xr:uid="{00000000-0005-0000-0000-000084020000}"/>
    <cellStyle name="Calculation 2 2 2 2 15 3" xfId="1313" xr:uid="{00000000-0005-0000-0000-000085020000}"/>
    <cellStyle name="Calculation 2 2 2 2 15 4" xfId="1314" xr:uid="{00000000-0005-0000-0000-000086020000}"/>
    <cellStyle name="Calculation 2 2 2 2 15 5" xfId="1315" xr:uid="{00000000-0005-0000-0000-000087020000}"/>
    <cellStyle name="Calculation 2 2 2 2 16" xfId="1316" xr:uid="{00000000-0005-0000-0000-000088020000}"/>
    <cellStyle name="Calculation 2 2 2 2 16 2" xfId="1317" xr:uid="{00000000-0005-0000-0000-000089020000}"/>
    <cellStyle name="Calculation 2 2 2 2 16 3" xfId="1318" xr:uid="{00000000-0005-0000-0000-00008A020000}"/>
    <cellStyle name="Calculation 2 2 2 2 16 4" xfId="1319" xr:uid="{00000000-0005-0000-0000-00008B020000}"/>
    <cellStyle name="Calculation 2 2 2 2 16 5" xfId="1320" xr:uid="{00000000-0005-0000-0000-00008C020000}"/>
    <cellStyle name="Calculation 2 2 2 2 17" xfId="1321" xr:uid="{00000000-0005-0000-0000-00008D020000}"/>
    <cellStyle name="Calculation 2 2 2 2 17 2" xfId="1322" xr:uid="{00000000-0005-0000-0000-00008E020000}"/>
    <cellStyle name="Calculation 2 2 2 2 17 3" xfId="1323" xr:uid="{00000000-0005-0000-0000-00008F020000}"/>
    <cellStyle name="Calculation 2 2 2 2 17 4" xfId="1324" xr:uid="{00000000-0005-0000-0000-000090020000}"/>
    <cellStyle name="Calculation 2 2 2 2 17 5" xfId="1325" xr:uid="{00000000-0005-0000-0000-000091020000}"/>
    <cellStyle name="Calculation 2 2 2 2 18" xfId="1326" xr:uid="{00000000-0005-0000-0000-000092020000}"/>
    <cellStyle name="Calculation 2 2 2 2 2" xfId="1327" xr:uid="{00000000-0005-0000-0000-000093020000}"/>
    <cellStyle name="Calculation 2 2 2 2 2 10" xfId="1328" xr:uid="{00000000-0005-0000-0000-000094020000}"/>
    <cellStyle name="Calculation 2 2 2 2 2 10 2" xfId="1329" xr:uid="{00000000-0005-0000-0000-000095020000}"/>
    <cellStyle name="Calculation 2 2 2 2 2 10 3" xfId="1330" xr:uid="{00000000-0005-0000-0000-000096020000}"/>
    <cellStyle name="Calculation 2 2 2 2 2 10 4" xfId="1331" xr:uid="{00000000-0005-0000-0000-000097020000}"/>
    <cellStyle name="Calculation 2 2 2 2 2 10 5" xfId="1332" xr:uid="{00000000-0005-0000-0000-000098020000}"/>
    <cellStyle name="Calculation 2 2 2 2 2 11" xfId="1333" xr:uid="{00000000-0005-0000-0000-000099020000}"/>
    <cellStyle name="Calculation 2 2 2 2 2 11 2" xfId="1334" xr:uid="{00000000-0005-0000-0000-00009A020000}"/>
    <cellStyle name="Calculation 2 2 2 2 2 11 3" xfId="1335" xr:uid="{00000000-0005-0000-0000-00009B020000}"/>
    <cellStyle name="Calculation 2 2 2 2 2 11 4" xfId="1336" xr:uid="{00000000-0005-0000-0000-00009C020000}"/>
    <cellStyle name="Calculation 2 2 2 2 2 11 5" xfId="1337" xr:uid="{00000000-0005-0000-0000-00009D020000}"/>
    <cellStyle name="Calculation 2 2 2 2 2 12" xfId="1338" xr:uid="{00000000-0005-0000-0000-00009E020000}"/>
    <cellStyle name="Calculation 2 2 2 2 2 12 2" xfId="1339" xr:uid="{00000000-0005-0000-0000-00009F020000}"/>
    <cellStyle name="Calculation 2 2 2 2 2 12 3" xfId="1340" xr:uid="{00000000-0005-0000-0000-0000A0020000}"/>
    <cellStyle name="Calculation 2 2 2 2 2 12 4" xfId="1341" xr:uid="{00000000-0005-0000-0000-0000A1020000}"/>
    <cellStyle name="Calculation 2 2 2 2 2 12 5" xfId="1342" xr:uid="{00000000-0005-0000-0000-0000A2020000}"/>
    <cellStyle name="Calculation 2 2 2 2 2 13" xfId="1343" xr:uid="{00000000-0005-0000-0000-0000A3020000}"/>
    <cellStyle name="Calculation 2 2 2 2 2 13 2" xfId="1344" xr:uid="{00000000-0005-0000-0000-0000A4020000}"/>
    <cellStyle name="Calculation 2 2 2 2 2 13 3" xfId="1345" xr:uid="{00000000-0005-0000-0000-0000A5020000}"/>
    <cellStyle name="Calculation 2 2 2 2 2 13 4" xfId="1346" xr:uid="{00000000-0005-0000-0000-0000A6020000}"/>
    <cellStyle name="Calculation 2 2 2 2 2 13 5" xfId="1347" xr:uid="{00000000-0005-0000-0000-0000A7020000}"/>
    <cellStyle name="Calculation 2 2 2 2 2 14" xfId="1348" xr:uid="{00000000-0005-0000-0000-0000A8020000}"/>
    <cellStyle name="Calculation 2 2 2 2 2 14 2" xfId="1349" xr:uid="{00000000-0005-0000-0000-0000A9020000}"/>
    <cellStyle name="Calculation 2 2 2 2 2 14 3" xfId="1350" xr:uid="{00000000-0005-0000-0000-0000AA020000}"/>
    <cellStyle name="Calculation 2 2 2 2 2 14 4" xfId="1351" xr:uid="{00000000-0005-0000-0000-0000AB020000}"/>
    <cellStyle name="Calculation 2 2 2 2 2 14 5" xfId="1352" xr:uid="{00000000-0005-0000-0000-0000AC020000}"/>
    <cellStyle name="Calculation 2 2 2 2 2 15" xfId="1353" xr:uid="{00000000-0005-0000-0000-0000AD020000}"/>
    <cellStyle name="Calculation 2 2 2 2 2 15 2" xfId="1354" xr:uid="{00000000-0005-0000-0000-0000AE020000}"/>
    <cellStyle name="Calculation 2 2 2 2 2 15 3" xfId="1355" xr:uid="{00000000-0005-0000-0000-0000AF020000}"/>
    <cellStyle name="Calculation 2 2 2 2 2 15 4" xfId="1356" xr:uid="{00000000-0005-0000-0000-0000B0020000}"/>
    <cellStyle name="Calculation 2 2 2 2 2 15 5" xfId="1357" xr:uid="{00000000-0005-0000-0000-0000B1020000}"/>
    <cellStyle name="Calculation 2 2 2 2 2 16" xfId="1358" xr:uid="{00000000-0005-0000-0000-0000B2020000}"/>
    <cellStyle name="Calculation 2 2 2 2 2 16 2" xfId="1359" xr:uid="{00000000-0005-0000-0000-0000B3020000}"/>
    <cellStyle name="Calculation 2 2 2 2 2 16 3" xfId="1360" xr:uid="{00000000-0005-0000-0000-0000B4020000}"/>
    <cellStyle name="Calculation 2 2 2 2 2 16 4" xfId="1361" xr:uid="{00000000-0005-0000-0000-0000B5020000}"/>
    <cellStyle name="Calculation 2 2 2 2 2 16 5" xfId="1362" xr:uid="{00000000-0005-0000-0000-0000B6020000}"/>
    <cellStyle name="Calculation 2 2 2 2 2 17" xfId="1363" xr:uid="{00000000-0005-0000-0000-0000B7020000}"/>
    <cellStyle name="Calculation 2 2 2 2 2 17 2" xfId="1364" xr:uid="{00000000-0005-0000-0000-0000B8020000}"/>
    <cellStyle name="Calculation 2 2 2 2 2 17 3" xfId="1365" xr:uid="{00000000-0005-0000-0000-0000B9020000}"/>
    <cellStyle name="Calculation 2 2 2 2 2 17 4" xfId="1366" xr:uid="{00000000-0005-0000-0000-0000BA020000}"/>
    <cellStyle name="Calculation 2 2 2 2 2 17 5" xfId="1367" xr:uid="{00000000-0005-0000-0000-0000BB020000}"/>
    <cellStyle name="Calculation 2 2 2 2 2 18" xfId="1368" xr:uid="{00000000-0005-0000-0000-0000BC020000}"/>
    <cellStyle name="Calculation 2 2 2 2 2 2" xfId="1369" xr:uid="{00000000-0005-0000-0000-0000BD020000}"/>
    <cellStyle name="Calculation 2 2 2 2 2 2 10" xfId="1370" xr:uid="{00000000-0005-0000-0000-0000BE020000}"/>
    <cellStyle name="Calculation 2 2 2 2 2 2 2" xfId="1371" xr:uid="{00000000-0005-0000-0000-0000BF020000}"/>
    <cellStyle name="Calculation 2 2 2 2 2 2 2 2" xfId="1372" xr:uid="{00000000-0005-0000-0000-0000C0020000}"/>
    <cellStyle name="Calculation 2 2 2 2 2 2 2 2 2" xfId="1373" xr:uid="{00000000-0005-0000-0000-0000C1020000}"/>
    <cellStyle name="Calculation 2 2 2 2 2 2 2 2 3" xfId="1374" xr:uid="{00000000-0005-0000-0000-0000C2020000}"/>
    <cellStyle name="Calculation 2 2 2 2 2 2 2 2 4" xfId="1375" xr:uid="{00000000-0005-0000-0000-0000C3020000}"/>
    <cellStyle name="Calculation 2 2 2 2 2 2 2 2 5" xfId="1376" xr:uid="{00000000-0005-0000-0000-0000C4020000}"/>
    <cellStyle name="Calculation 2 2 2 2 2 2 2 2 6" xfId="1377" xr:uid="{00000000-0005-0000-0000-0000C5020000}"/>
    <cellStyle name="Calculation 2 2 2 2 2 2 2 2 7" xfId="1378" xr:uid="{00000000-0005-0000-0000-0000C6020000}"/>
    <cellStyle name="Calculation 2 2 2 2 2 2 2 3" xfId="1379" xr:uid="{00000000-0005-0000-0000-0000C7020000}"/>
    <cellStyle name="Calculation 2 2 2 2 2 2 2 4" xfId="1380" xr:uid="{00000000-0005-0000-0000-0000C8020000}"/>
    <cellStyle name="Calculation 2 2 2 2 2 2 3" xfId="1381" xr:uid="{00000000-0005-0000-0000-0000C9020000}"/>
    <cellStyle name="Calculation 2 2 2 2 2 2 3 2" xfId="1382" xr:uid="{00000000-0005-0000-0000-0000CA020000}"/>
    <cellStyle name="Calculation 2 2 2 2 2 2 3 2 2" xfId="1383" xr:uid="{00000000-0005-0000-0000-0000CB020000}"/>
    <cellStyle name="Calculation 2 2 2 2 2 2 3 2 3" xfId="1384" xr:uid="{00000000-0005-0000-0000-0000CC020000}"/>
    <cellStyle name="Calculation 2 2 2 2 2 2 3 2 4" xfId="1385" xr:uid="{00000000-0005-0000-0000-0000CD020000}"/>
    <cellStyle name="Calculation 2 2 2 2 2 2 3 2 5" xfId="1386" xr:uid="{00000000-0005-0000-0000-0000CE020000}"/>
    <cellStyle name="Calculation 2 2 2 2 2 2 3 2 6" xfId="1387" xr:uid="{00000000-0005-0000-0000-0000CF020000}"/>
    <cellStyle name="Calculation 2 2 2 2 2 2 3 2 7" xfId="1388" xr:uid="{00000000-0005-0000-0000-0000D0020000}"/>
    <cellStyle name="Calculation 2 2 2 2 2 2 3 3" xfId="1389" xr:uid="{00000000-0005-0000-0000-0000D1020000}"/>
    <cellStyle name="Calculation 2 2 2 2 2 2 3 4" xfId="1390" xr:uid="{00000000-0005-0000-0000-0000D2020000}"/>
    <cellStyle name="Calculation 2 2 2 2 2 2 4" xfId="1391" xr:uid="{00000000-0005-0000-0000-0000D3020000}"/>
    <cellStyle name="Calculation 2 2 2 2 2 2 4 2" xfId="1392" xr:uid="{00000000-0005-0000-0000-0000D4020000}"/>
    <cellStyle name="Calculation 2 2 2 2 2 2 4 2 2" xfId="1393" xr:uid="{00000000-0005-0000-0000-0000D5020000}"/>
    <cellStyle name="Calculation 2 2 2 2 2 2 4 2 3" xfId="1394" xr:uid="{00000000-0005-0000-0000-0000D6020000}"/>
    <cellStyle name="Calculation 2 2 2 2 2 2 4 2 4" xfId="1395" xr:uid="{00000000-0005-0000-0000-0000D7020000}"/>
    <cellStyle name="Calculation 2 2 2 2 2 2 4 2 5" xfId="1396" xr:uid="{00000000-0005-0000-0000-0000D8020000}"/>
    <cellStyle name="Calculation 2 2 2 2 2 2 4 2 6" xfId="1397" xr:uid="{00000000-0005-0000-0000-0000D9020000}"/>
    <cellStyle name="Calculation 2 2 2 2 2 2 4 2 7" xfId="1398" xr:uid="{00000000-0005-0000-0000-0000DA020000}"/>
    <cellStyle name="Calculation 2 2 2 2 2 2 4 3" xfId="1399" xr:uid="{00000000-0005-0000-0000-0000DB020000}"/>
    <cellStyle name="Calculation 2 2 2 2 2 2 4 4" xfId="1400" xr:uid="{00000000-0005-0000-0000-0000DC020000}"/>
    <cellStyle name="Calculation 2 2 2 2 2 2 5" xfId="1401" xr:uid="{00000000-0005-0000-0000-0000DD020000}"/>
    <cellStyle name="Calculation 2 2 2 2 2 2 5 2" xfId="1402" xr:uid="{00000000-0005-0000-0000-0000DE020000}"/>
    <cellStyle name="Calculation 2 2 2 2 2 2 5 3" xfId="1403" xr:uid="{00000000-0005-0000-0000-0000DF020000}"/>
    <cellStyle name="Calculation 2 2 2 2 2 2 5 4" xfId="1404" xr:uid="{00000000-0005-0000-0000-0000E0020000}"/>
    <cellStyle name="Calculation 2 2 2 2 2 2 5 5" xfId="1405" xr:uid="{00000000-0005-0000-0000-0000E1020000}"/>
    <cellStyle name="Calculation 2 2 2 2 2 2 5 6" xfId="1406" xr:uid="{00000000-0005-0000-0000-0000E2020000}"/>
    <cellStyle name="Calculation 2 2 2 2 2 2 5 7" xfId="1407" xr:uid="{00000000-0005-0000-0000-0000E3020000}"/>
    <cellStyle name="Calculation 2 2 2 2 2 2 5 8" xfId="1408" xr:uid="{00000000-0005-0000-0000-0000E4020000}"/>
    <cellStyle name="Calculation 2 2 2 2 2 2 6" xfId="1409" xr:uid="{00000000-0005-0000-0000-0000E5020000}"/>
    <cellStyle name="Calculation 2 2 2 2 2 2 6 2" xfId="1410" xr:uid="{00000000-0005-0000-0000-0000E6020000}"/>
    <cellStyle name="Calculation 2 2 2 2 2 2 6 3" xfId="1411" xr:uid="{00000000-0005-0000-0000-0000E7020000}"/>
    <cellStyle name="Calculation 2 2 2 2 2 2 6 4" xfId="1412" xr:uid="{00000000-0005-0000-0000-0000E8020000}"/>
    <cellStyle name="Calculation 2 2 2 2 2 2 6 5" xfId="1413" xr:uid="{00000000-0005-0000-0000-0000E9020000}"/>
    <cellStyle name="Calculation 2 2 2 2 2 2 6 6" xfId="1414" xr:uid="{00000000-0005-0000-0000-0000EA020000}"/>
    <cellStyle name="Calculation 2 2 2 2 2 2 6 7" xfId="1415" xr:uid="{00000000-0005-0000-0000-0000EB020000}"/>
    <cellStyle name="Calculation 2 2 2 2 2 2 7" xfId="1416" xr:uid="{00000000-0005-0000-0000-0000EC020000}"/>
    <cellStyle name="Calculation 2 2 2 2 2 2 8" xfId="1417" xr:uid="{00000000-0005-0000-0000-0000ED020000}"/>
    <cellStyle name="Calculation 2 2 2 2 2 2 9" xfId="1418" xr:uid="{00000000-0005-0000-0000-0000EE020000}"/>
    <cellStyle name="Calculation 2 2 2 2 2 3" xfId="1419" xr:uid="{00000000-0005-0000-0000-0000EF020000}"/>
    <cellStyle name="Calculation 2 2 2 2 2 3 2" xfId="1420" xr:uid="{00000000-0005-0000-0000-0000F0020000}"/>
    <cellStyle name="Calculation 2 2 2 2 2 3 2 2" xfId="1421" xr:uid="{00000000-0005-0000-0000-0000F1020000}"/>
    <cellStyle name="Calculation 2 2 2 2 2 3 2 3" xfId="1422" xr:uid="{00000000-0005-0000-0000-0000F2020000}"/>
    <cellStyle name="Calculation 2 2 2 2 2 3 2 4" xfId="1423" xr:uid="{00000000-0005-0000-0000-0000F3020000}"/>
    <cellStyle name="Calculation 2 2 2 2 2 3 2 5" xfId="1424" xr:uid="{00000000-0005-0000-0000-0000F4020000}"/>
    <cellStyle name="Calculation 2 2 2 2 2 3 2 6" xfId="1425" xr:uid="{00000000-0005-0000-0000-0000F5020000}"/>
    <cellStyle name="Calculation 2 2 2 2 2 3 2 7" xfId="1426" xr:uid="{00000000-0005-0000-0000-0000F6020000}"/>
    <cellStyle name="Calculation 2 2 2 2 2 3 3" xfId="1427" xr:uid="{00000000-0005-0000-0000-0000F7020000}"/>
    <cellStyle name="Calculation 2 2 2 2 2 3 4" xfId="1428" xr:uid="{00000000-0005-0000-0000-0000F8020000}"/>
    <cellStyle name="Calculation 2 2 2 2 2 3 5" xfId="1429" xr:uid="{00000000-0005-0000-0000-0000F9020000}"/>
    <cellStyle name="Calculation 2 2 2 2 2 4" xfId="1430" xr:uid="{00000000-0005-0000-0000-0000FA020000}"/>
    <cellStyle name="Calculation 2 2 2 2 2 4 2" xfId="1431" xr:uid="{00000000-0005-0000-0000-0000FB020000}"/>
    <cellStyle name="Calculation 2 2 2 2 2 4 2 2" xfId="1432" xr:uid="{00000000-0005-0000-0000-0000FC020000}"/>
    <cellStyle name="Calculation 2 2 2 2 2 4 2 3" xfId="1433" xr:uid="{00000000-0005-0000-0000-0000FD020000}"/>
    <cellStyle name="Calculation 2 2 2 2 2 4 2 4" xfId="1434" xr:uid="{00000000-0005-0000-0000-0000FE020000}"/>
    <cellStyle name="Calculation 2 2 2 2 2 4 2 5" xfId="1435" xr:uid="{00000000-0005-0000-0000-0000FF020000}"/>
    <cellStyle name="Calculation 2 2 2 2 2 4 2 6" xfId="1436" xr:uid="{00000000-0005-0000-0000-000000030000}"/>
    <cellStyle name="Calculation 2 2 2 2 2 4 2 7" xfId="1437" xr:uid="{00000000-0005-0000-0000-000001030000}"/>
    <cellStyle name="Calculation 2 2 2 2 2 4 3" xfId="1438" xr:uid="{00000000-0005-0000-0000-000002030000}"/>
    <cellStyle name="Calculation 2 2 2 2 2 4 4" xfId="1439" xr:uid="{00000000-0005-0000-0000-000003030000}"/>
    <cellStyle name="Calculation 2 2 2 2 2 4 5" xfId="1440" xr:uid="{00000000-0005-0000-0000-000004030000}"/>
    <cellStyle name="Calculation 2 2 2 2 2 5" xfId="1441" xr:uid="{00000000-0005-0000-0000-000005030000}"/>
    <cellStyle name="Calculation 2 2 2 2 2 5 2" xfId="1442" xr:uid="{00000000-0005-0000-0000-000006030000}"/>
    <cellStyle name="Calculation 2 2 2 2 2 5 2 2" xfId="1443" xr:uid="{00000000-0005-0000-0000-000007030000}"/>
    <cellStyle name="Calculation 2 2 2 2 2 5 2 3" xfId="1444" xr:uid="{00000000-0005-0000-0000-000008030000}"/>
    <cellStyle name="Calculation 2 2 2 2 2 5 2 4" xfId="1445" xr:uid="{00000000-0005-0000-0000-000009030000}"/>
    <cellStyle name="Calculation 2 2 2 2 2 5 2 5" xfId="1446" xr:uid="{00000000-0005-0000-0000-00000A030000}"/>
    <cellStyle name="Calculation 2 2 2 2 2 5 2 6" xfId="1447" xr:uid="{00000000-0005-0000-0000-00000B030000}"/>
    <cellStyle name="Calculation 2 2 2 2 2 5 2 7" xfId="1448" xr:uid="{00000000-0005-0000-0000-00000C030000}"/>
    <cellStyle name="Calculation 2 2 2 2 2 5 3" xfId="1449" xr:uid="{00000000-0005-0000-0000-00000D030000}"/>
    <cellStyle name="Calculation 2 2 2 2 2 5 4" xfId="1450" xr:uid="{00000000-0005-0000-0000-00000E030000}"/>
    <cellStyle name="Calculation 2 2 2 2 2 5 5" xfId="1451" xr:uid="{00000000-0005-0000-0000-00000F030000}"/>
    <cellStyle name="Calculation 2 2 2 2 2 6" xfId="1452" xr:uid="{00000000-0005-0000-0000-000010030000}"/>
    <cellStyle name="Calculation 2 2 2 2 2 6 2" xfId="1453" xr:uid="{00000000-0005-0000-0000-000011030000}"/>
    <cellStyle name="Calculation 2 2 2 2 2 6 3" xfId="1454" xr:uid="{00000000-0005-0000-0000-000012030000}"/>
    <cellStyle name="Calculation 2 2 2 2 2 6 4" xfId="1455" xr:uid="{00000000-0005-0000-0000-000013030000}"/>
    <cellStyle name="Calculation 2 2 2 2 2 6 5" xfId="1456" xr:uid="{00000000-0005-0000-0000-000014030000}"/>
    <cellStyle name="Calculation 2 2 2 2 2 6 6" xfId="1457" xr:uid="{00000000-0005-0000-0000-000015030000}"/>
    <cellStyle name="Calculation 2 2 2 2 2 6 7" xfId="1458" xr:uid="{00000000-0005-0000-0000-000016030000}"/>
    <cellStyle name="Calculation 2 2 2 2 2 6 8" xfId="1459" xr:uid="{00000000-0005-0000-0000-000017030000}"/>
    <cellStyle name="Calculation 2 2 2 2 2 7" xfId="1460" xr:uid="{00000000-0005-0000-0000-000018030000}"/>
    <cellStyle name="Calculation 2 2 2 2 2 7 2" xfId="1461" xr:uid="{00000000-0005-0000-0000-000019030000}"/>
    <cellStyle name="Calculation 2 2 2 2 2 7 3" xfId="1462" xr:uid="{00000000-0005-0000-0000-00001A030000}"/>
    <cellStyle name="Calculation 2 2 2 2 2 7 4" xfId="1463" xr:uid="{00000000-0005-0000-0000-00001B030000}"/>
    <cellStyle name="Calculation 2 2 2 2 2 7 5" xfId="1464" xr:uid="{00000000-0005-0000-0000-00001C030000}"/>
    <cellStyle name="Calculation 2 2 2 2 2 7 6" xfId="1465" xr:uid="{00000000-0005-0000-0000-00001D030000}"/>
    <cellStyle name="Calculation 2 2 2 2 2 7 7" xfId="1466" xr:uid="{00000000-0005-0000-0000-00001E030000}"/>
    <cellStyle name="Calculation 2 2 2 2 2 8" xfId="1467" xr:uid="{00000000-0005-0000-0000-00001F030000}"/>
    <cellStyle name="Calculation 2 2 2 2 2 8 2" xfId="1468" xr:uid="{00000000-0005-0000-0000-000020030000}"/>
    <cellStyle name="Calculation 2 2 2 2 2 8 3" xfId="1469" xr:uid="{00000000-0005-0000-0000-000021030000}"/>
    <cellStyle name="Calculation 2 2 2 2 2 8 4" xfId="1470" xr:uid="{00000000-0005-0000-0000-000022030000}"/>
    <cellStyle name="Calculation 2 2 2 2 2 8 5" xfId="1471" xr:uid="{00000000-0005-0000-0000-000023030000}"/>
    <cellStyle name="Calculation 2 2 2 2 2 9" xfId="1472" xr:uid="{00000000-0005-0000-0000-000024030000}"/>
    <cellStyle name="Calculation 2 2 2 2 2 9 2" xfId="1473" xr:uid="{00000000-0005-0000-0000-000025030000}"/>
    <cellStyle name="Calculation 2 2 2 2 2 9 3" xfId="1474" xr:uid="{00000000-0005-0000-0000-000026030000}"/>
    <cellStyle name="Calculation 2 2 2 2 2 9 4" xfId="1475" xr:uid="{00000000-0005-0000-0000-000027030000}"/>
    <cellStyle name="Calculation 2 2 2 2 2 9 5" xfId="1476" xr:uid="{00000000-0005-0000-0000-000028030000}"/>
    <cellStyle name="Calculation 2 2 2 2 3" xfId="1477" xr:uid="{00000000-0005-0000-0000-000029030000}"/>
    <cellStyle name="Calculation 2 2 2 2 3 10" xfId="1478" xr:uid="{00000000-0005-0000-0000-00002A030000}"/>
    <cellStyle name="Calculation 2 2 2 2 3 2" xfId="1479" xr:uid="{00000000-0005-0000-0000-00002B030000}"/>
    <cellStyle name="Calculation 2 2 2 2 3 2 2" xfId="1480" xr:uid="{00000000-0005-0000-0000-00002C030000}"/>
    <cellStyle name="Calculation 2 2 2 2 3 2 2 2" xfId="1481" xr:uid="{00000000-0005-0000-0000-00002D030000}"/>
    <cellStyle name="Calculation 2 2 2 2 3 2 2 3" xfId="1482" xr:uid="{00000000-0005-0000-0000-00002E030000}"/>
    <cellStyle name="Calculation 2 2 2 2 3 2 2 4" xfId="1483" xr:uid="{00000000-0005-0000-0000-00002F030000}"/>
    <cellStyle name="Calculation 2 2 2 2 3 2 2 5" xfId="1484" xr:uid="{00000000-0005-0000-0000-000030030000}"/>
    <cellStyle name="Calculation 2 2 2 2 3 2 2 6" xfId="1485" xr:uid="{00000000-0005-0000-0000-000031030000}"/>
    <cellStyle name="Calculation 2 2 2 2 3 2 2 7" xfId="1486" xr:uid="{00000000-0005-0000-0000-000032030000}"/>
    <cellStyle name="Calculation 2 2 2 2 3 2 3" xfId="1487" xr:uid="{00000000-0005-0000-0000-000033030000}"/>
    <cellStyle name="Calculation 2 2 2 2 3 2 4" xfId="1488" xr:uid="{00000000-0005-0000-0000-000034030000}"/>
    <cellStyle name="Calculation 2 2 2 2 3 3" xfId="1489" xr:uid="{00000000-0005-0000-0000-000035030000}"/>
    <cellStyle name="Calculation 2 2 2 2 3 3 2" xfId="1490" xr:uid="{00000000-0005-0000-0000-000036030000}"/>
    <cellStyle name="Calculation 2 2 2 2 3 3 2 2" xfId="1491" xr:uid="{00000000-0005-0000-0000-000037030000}"/>
    <cellStyle name="Calculation 2 2 2 2 3 3 2 3" xfId="1492" xr:uid="{00000000-0005-0000-0000-000038030000}"/>
    <cellStyle name="Calculation 2 2 2 2 3 3 2 4" xfId="1493" xr:uid="{00000000-0005-0000-0000-000039030000}"/>
    <cellStyle name="Calculation 2 2 2 2 3 3 2 5" xfId="1494" xr:uid="{00000000-0005-0000-0000-00003A030000}"/>
    <cellStyle name="Calculation 2 2 2 2 3 3 2 6" xfId="1495" xr:uid="{00000000-0005-0000-0000-00003B030000}"/>
    <cellStyle name="Calculation 2 2 2 2 3 3 2 7" xfId="1496" xr:uid="{00000000-0005-0000-0000-00003C030000}"/>
    <cellStyle name="Calculation 2 2 2 2 3 3 3" xfId="1497" xr:uid="{00000000-0005-0000-0000-00003D030000}"/>
    <cellStyle name="Calculation 2 2 2 2 3 3 4" xfId="1498" xr:uid="{00000000-0005-0000-0000-00003E030000}"/>
    <cellStyle name="Calculation 2 2 2 2 3 4" xfId="1499" xr:uid="{00000000-0005-0000-0000-00003F030000}"/>
    <cellStyle name="Calculation 2 2 2 2 3 4 2" xfId="1500" xr:uid="{00000000-0005-0000-0000-000040030000}"/>
    <cellStyle name="Calculation 2 2 2 2 3 4 2 2" xfId="1501" xr:uid="{00000000-0005-0000-0000-000041030000}"/>
    <cellStyle name="Calculation 2 2 2 2 3 4 2 3" xfId="1502" xr:uid="{00000000-0005-0000-0000-000042030000}"/>
    <cellStyle name="Calculation 2 2 2 2 3 4 2 4" xfId="1503" xr:uid="{00000000-0005-0000-0000-000043030000}"/>
    <cellStyle name="Calculation 2 2 2 2 3 4 2 5" xfId="1504" xr:uid="{00000000-0005-0000-0000-000044030000}"/>
    <cellStyle name="Calculation 2 2 2 2 3 4 2 6" xfId="1505" xr:uid="{00000000-0005-0000-0000-000045030000}"/>
    <cellStyle name="Calculation 2 2 2 2 3 4 2 7" xfId="1506" xr:uid="{00000000-0005-0000-0000-000046030000}"/>
    <cellStyle name="Calculation 2 2 2 2 3 4 3" xfId="1507" xr:uid="{00000000-0005-0000-0000-000047030000}"/>
    <cellStyle name="Calculation 2 2 2 2 3 4 4" xfId="1508" xr:uid="{00000000-0005-0000-0000-000048030000}"/>
    <cellStyle name="Calculation 2 2 2 2 3 5" xfId="1509" xr:uid="{00000000-0005-0000-0000-000049030000}"/>
    <cellStyle name="Calculation 2 2 2 2 3 5 2" xfId="1510" xr:uid="{00000000-0005-0000-0000-00004A030000}"/>
    <cellStyle name="Calculation 2 2 2 2 3 5 3" xfId="1511" xr:uid="{00000000-0005-0000-0000-00004B030000}"/>
    <cellStyle name="Calculation 2 2 2 2 3 5 4" xfId="1512" xr:uid="{00000000-0005-0000-0000-00004C030000}"/>
    <cellStyle name="Calculation 2 2 2 2 3 5 5" xfId="1513" xr:uid="{00000000-0005-0000-0000-00004D030000}"/>
    <cellStyle name="Calculation 2 2 2 2 3 5 6" xfId="1514" xr:uid="{00000000-0005-0000-0000-00004E030000}"/>
    <cellStyle name="Calculation 2 2 2 2 3 5 7" xfId="1515" xr:uid="{00000000-0005-0000-0000-00004F030000}"/>
    <cellStyle name="Calculation 2 2 2 2 3 5 8" xfId="1516" xr:uid="{00000000-0005-0000-0000-000050030000}"/>
    <cellStyle name="Calculation 2 2 2 2 3 6" xfId="1517" xr:uid="{00000000-0005-0000-0000-000051030000}"/>
    <cellStyle name="Calculation 2 2 2 2 3 6 2" xfId="1518" xr:uid="{00000000-0005-0000-0000-000052030000}"/>
    <cellStyle name="Calculation 2 2 2 2 3 6 3" xfId="1519" xr:uid="{00000000-0005-0000-0000-000053030000}"/>
    <cellStyle name="Calculation 2 2 2 2 3 6 4" xfId="1520" xr:uid="{00000000-0005-0000-0000-000054030000}"/>
    <cellStyle name="Calculation 2 2 2 2 3 6 5" xfId="1521" xr:uid="{00000000-0005-0000-0000-000055030000}"/>
    <cellStyle name="Calculation 2 2 2 2 3 6 6" xfId="1522" xr:uid="{00000000-0005-0000-0000-000056030000}"/>
    <cellStyle name="Calculation 2 2 2 2 3 6 7" xfId="1523" xr:uid="{00000000-0005-0000-0000-000057030000}"/>
    <cellStyle name="Calculation 2 2 2 2 3 7" xfId="1524" xr:uid="{00000000-0005-0000-0000-000058030000}"/>
    <cellStyle name="Calculation 2 2 2 2 3 8" xfId="1525" xr:uid="{00000000-0005-0000-0000-000059030000}"/>
    <cellStyle name="Calculation 2 2 2 2 3 9" xfId="1526" xr:uid="{00000000-0005-0000-0000-00005A030000}"/>
    <cellStyle name="Calculation 2 2 2 2 4" xfId="1527" xr:uid="{00000000-0005-0000-0000-00005B030000}"/>
    <cellStyle name="Calculation 2 2 2 2 4 10" xfId="1528" xr:uid="{00000000-0005-0000-0000-00005C030000}"/>
    <cellStyle name="Calculation 2 2 2 2 4 2" xfId="1529" xr:uid="{00000000-0005-0000-0000-00005D030000}"/>
    <cellStyle name="Calculation 2 2 2 2 4 2 2" xfId="1530" xr:uid="{00000000-0005-0000-0000-00005E030000}"/>
    <cellStyle name="Calculation 2 2 2 2 4 2 2 2" xfId="1531" xr:uid="{00000000-0005-0000-0000-00005F030000}"/>
    <cellStyle name="Calculation 2 2 2 2 4 2 2 3" xfId="1532" xr:uid="{00000000-0005-0000-0000-000060030000}"/>
    <cellStyle name="Calculation 2 2 2 2 4 2 2 4" xfId="1533" xr:uid="{00000000-0005-0000-0000-000061030000}"/>
    <cellStyle name="Calculation 2 2 2 2 4 2 2 5" xfId="1534" xr:uid="{00000000-0005-0000-0000-000062030000}"/>
    <cellStyle name="Calculation 2 2 2 2 4 2 2 6" xfId="1535" xr:uid="{00000000-0005-0000-0000-000063030000}"/>
    <cellStyle name="Calculation 2 2 2 2 4 2 2 7" xfId="1536" xr:uid="{00000000-0005-0000-0000-000064030000}"/>
    <cellStyle name="Calculation 2 2 2 2 4 2 3" xfId="1537" xr:uid="{00000000-0005-0000-0000-000065030000}"/>
    <cellStyle name="Calculation 2 2 2 2 4 2 4" xfId="1538" xr:uid="{00000000-0005-0000-0000-000066030000}"/>
    <cellStyle name="Calculation 2 2 2 2 4 3" xfId="1539" xr:uid="{00000000-0005-0000-0000-000067030000}"/>
    <cellStyle name="Calculation 2 2 2 2 4 3 2" xfId="1540" xr:uid="{00000000-0005-0000-0000-000068030000}"/>
    <cellStyle name="Calculation 2 2 2 2 4 3 2 2" xfId="1541" xr:uid="{00000000-0005-0000-0000-000069030000}"/>
    <cellStyle name="Calculation 2 2 2 2 4 3 2 3" xfId="1542" xr:uid="{00000000-0005-0000-0000-00006A030000}"/>
    <cellStyle name="Calculation 2 2 2 2 4 3 2 4" xfId="1543" xr:uid="{00000000-0005-0000-0000-00006B030000}"/>
    <cellStyle name="Calculation 2 2 2 2 4 3 2 5" xfId="1544" xr:uid="{00000000-0005-0000-0000-00006C030000}"/>
    <cellStyle name="Calculation 2 2 2 2 4 3 2 6" xfId="1545" xr:uid="{00000000-0005-0000-0000-00006D030000}"/>
    <cellStyle name="Calculation 2 2 2 2 4 3 2 7" xfId="1546" xr:uid="{00000000-0005-0000-0000-00006E030000}"/>
    <cellStyle name="Calculation 2 2 2 2 4 3 3" xfId="1547" xr:uid="{00000000-0005-0000-0000-00006F030000}"/>
    <cellStyle name="Calculation 2 2 2 2 4 3 4" xfId="1548" xr:uid="{00000000-0005-0000-0000-000070030000}"/>
    <cellStyle name="Calculation 2 2 2 2 4 4" xfId="1549" xr:uid="{00000000-0005-0000-0000-000071030000}"/>
    <cellStyle name="Calculation 2 2 2 2 4 4 2" xfId="1550" xr:uid="{00000000-0005-0000-0000-000072030000}"/>
    <cellStyle name="Calculation 2 2 2 2 4 4 2 2" xfId="1551" xr:uid="{00000000-0005-0000-0000-000073030000}"/>
    <cellStyle name="Calculation 2 2 2 2 4 4 2 3" xfId="1552" xr:uid="{00000000-0005-0000-0000-000074030000}"/>
    <cellStyle name="Calculation 2 2 2 2 4 4 2 4" xfId="1553" xr:uid="{00000000-0005-0000-0000-000075030000}"/>
    <cellStyle name="Calculation 2 2 2 2 4 4 2 5" xfId="1554" xr:uid="{00000000-0005-0000-0000-000076030000}"/>
    <cellStyle name="Calculation 2 2 2 2 4 4 2 6" xfId="1555" xr:uid="{00000000-0005-0000-0000-000077030000}"/>
    <cellStyle name="Calculation 2 2 2 2 4 4 2 7" xfId="1556" xr:uid="{00000000-0005-0000-0000-000078030000}"/>
    <cellStyle name="Calculation 2 2 2 2 4 4 3" xfId="1557" xr:uid="{00000000-0005-0000-0000-000079030000}"/>
    <cellStyle name="Calculation 2 2 2 2 4 4 4" xfId="1558" xr:uid="{00000000-0005-0000-0000-00007A030000}"/>
    <cellStyle name="Calculation 2 2 2 2 4 5" xfId="1559" xr:uid="{00000000-0005-0000-0000-00007B030000}"/>
    <cellStyle name="Calculation 2 2 2 2 4 5 2" xfId="1560" xr:uid="{00000000-0005-0000-0000-00007C030000}"/>
    <cellStyle name="Calculation 2 2 2 2 4 5 3" xfId="1561" xr:uid="{00000000-0005-0000-0000-00007D030000}"/>
    <cellStyle name="Calculation 2 2 2 2 4 5 4" xfId="1562" xr:uid="{00000000-0005-0000-0000-00007E030000}"/>
    <cellStyle name="Calculation 2 2 2 2 4 5 5" xfId="1563" xr:uid="{00000000-0005-0000-0000-00007F030000}"/>
    <cellStyle name="Calculation 2 2 2 2 4 5 6" xfId="1564" xr:uid="{00000000-0005-0000-0000-000080030000}"/>
    <cellStyle name="Calculation 2 2 2 2 4 5 7" xfId="1565" xr:uid="{00000000-0005-0000-0000-000081030000}"/>
    <cellStyle name="Calculation 2 2 2 2 4 5 8" xfId="1566" xr:uid="{00000000-0005-0000-0000-000082030000}"/>
    <cellStyle name="Calculation 2 2 2 2 4 6" xfId="1567" xr:uid="{00000000-0005-0000-0000-000083030000}"/>
    <cellStyle name="Calculation 2 2 2 2 4 6 2" xfId="1568" xr:uid="{00000000-0005-0000-0000-000084030000}"/>
    <cellStyle name="Calculation 2 2 2 2 4 6 3" xfId="1569" xr:uid="{00000000-0005-0000-0000-000085030000}"/>
    <cellStyle name="Calculation 2 2 2 2 4 6 4" xfId="1570" xr:uid="{00000000-0005-0000-0000-000086030000}"/>
    <cellStyle name="Calculation 2 2 2 2 4 6 5" xfId="1571" xr:uid="{00000000-0005-0000-0000-000087030000}"/>
    <cellStyle name="Calculation 2 2 2 2 4 6 6" xfId="1572" xr:uid="{00000000-0005-0000-0000-000088030000}"/>
    <cellStyle name="Calculation 2 2 2 2 4 6 7" xfId="1573" xr:uid="{00000000-0005-0000-0000-000089030000}"/>
    <cellStyle name="Calculation 2 2 2 2 4 7" xfId="1574" xr:uid="{00000000-0005-0000-0000-00008A030000}"/>
    <cellStyle name="Calculation 2 2 2 2 4 8" xfId="1575" xr:uid="{00000000-0005-0000-0000-00008B030000}"/>
    <cellStyle name="Calculation 2 2 2 2 4 9" xfId="1576" xr:uid="{00000000-0005-0000-0000-00008C030000}"/>
    <cellStyle name="Calculation 2 2 2 2 5" xfId="1577" xr:uid="{00000000-0005-0000-0000-00008D030000}"/>
    <cellStyle name="Calculation 2 2 2 2 5 2" xfId="1578" xr:uid="{00000000-0005-0000-0000-00008E030000}"/>
    <cellStyle name="Calculation 2 2 2 2 5 2 2" xfId="1579" xr:uid="{00000000-0005-0000-0000-00008F030000}"/>
    <cellStyle name="Calculation 2 2 2 2 5 2 3" xfId="1580" xr:uid="{00000000-0005-0000-0000-000090030000}"/>
    <cellStyle name="Calculation 2 2 2 2 5 2 4" xfId="1581" xr:uid="{00000000-0005-0000-0000-000091030000}"/>
    <cellStyle name="Calculation 2 2 2 2 5 2 5" xfId="1582" xr:uid="{00000000-0005-0000-0000-000092030000}"/>
    <cellStyle name="Calculation 2 2 2 2 5 2 6" xfId="1583" xr:uid="{00000000-0005-0000-0000-000093030000}"/>
    <cellStyle name="Calculation 2 2 2 2 5 2 7" xfId="1584" xr:uid="{00000000-0005-0000-0000-000094030000}"/>
    <cellStyle name="Calculation 2 2 2 2 5 3" xfId="1585" xr:uid="{00000000-0005-0000-0000-000095030000}"/>
    <cellStyle name="Calculation 2 2 2 2 5 4" xfId="1586" xr:uid="{00000000-0005-0000-0000-000096030000}"/>
    <cellStyle name="Calculation 2 2 2 2 5 5" xfId="1587" xr:uid="{00000000-0005-0000-0000-000097030000}"/>
    <cellStyle name="Calculation 2 2 2 2 6" xfId="1588" xr:uid="{00000000-0005-0000-0000-000098030000}"/>
    <cellStyle name="Calculation 2 2 2 2 6 2" xfId="1589" xr:uid="{00000000-0005-0000-0000-000099030000}"/>
    <cellStyle name="Calculation 2 2 2 2 6 2 2" xfId="1590" xr:uid="{00000000-0005-0000-0000-00009A030000}"/>
    <cellStyle name="Calculation 2 2 2 2 6 2 3" xfId="1591" xr:uid="{00000000-0005-0000-0000-00009B030000}"/>
    <cellStyle name="Calculation 2 2 2 2 6 2 4" xfId="1592" xr:uid="{00000000-0005-0000-0000-00009C030000}"/>
    <cellStyle name="Calculation 2 2 2 2 6 2 5" xfId="1593" xr:uid="{00000000-0005-0000-0000-00009D030000}"/>
    <cellStyle name="Calculation 2 2 2 2 6 2 6" xfId="1594" xr:uid="{00000000-0005-0000-0000-00009E030000}"/>
    <cellStyle name="Calculation 2 2 2 2 6 2 7" xfId="1595" xr:uid="{00000000-0005-0000-0000-00009F030000}"/>
    <cellStyle name="Calculation 2 2 2 2 6 3" xfId="1596" xr:uid="{00000000-0005-0000-0000-0000A0030000}"/>
    <cellStyle name="Calculation 2 2 2 2 6 4" xfId="1597" xr:uid="{00000000-0005-0000-0000-0000A1030000}"/>
    <cellStyle name="Calculation 2 2 2 2 6 5" xfId="1598" xr:uid="{00000000-0005-0000-0000-0000A2030000}"/>
    <cellStyle name="Calculation 2 2 2 2 7" xfId="1599" xr:uid="{00000000-0005-0000-0000-0000A3030000}"/>
    <cellStyle name="Calculation 2 2 2 2 7 2" xfId="1600" xr:uid="{00000000-0005-0000-0000-0000A4030000}"/>
    <cellStyle name="Calculation 2 2 2 2 7 2 2" xfId="1601" xr:uid="{00000000-0005-0000-0000-0000A5030000}"/>
    <cellStyle name="Calculation 2 2 2 2 7 2 3" xfId="1602" xr:uid="{00000000-0005-0000-0000-0000A6030000}"/>
    <cellStyle name="Calculation 2 2 2 2 7 2 4" xfId="1603" xr:uid="{00000000-0005-0000-0000-0000A7030000}"/>
    <cellStyle name="Calculation 2 2 2 2 7 2 5" xfId="1604" xr:uid="{00000000-0005-0000-0000-0000A8030000}"/>
    <cellStyle name="Calculation 2 2 2 2 7 2 6" xfId="1605" xr:uid="{00000000-0005-0000-0000-0000A9030000}"/>
    <cellStyle name="Calculation 2 2 2 2 7 2 7" xfId="1606" xr:uid="{00000000-0005-0000-0000-0000AA030000}"/>
    <cellStyle name="Calculation 2 2 2 2 7 3" xfId="1607" xr:uid="{00000000-0005-0000-0000-0000AB030000}"/>
    <cellStyle name="Calculation 2 2 2 2 7 4" xfId="1608" xr:uid="{00000000-0005-0000-0000-0000AC030000}"/>
    <cellStyle name="Calculation 2 2 2 2 7 5" xfId="1609" xr:uid="{00000000-0005-0000-0000-0000AD030000}"/>
    <cellStyle name="Calculation 2 2 2 2 8" xfId="1610" xr:uid="{00000000-0005-0000-0000-0000AE030000}"/>
    <cellStyle name="Calculation 2 2 2 2 8 2" xfId="1611" xr:uid="{00000000-0005-0000-0000-0000AF030000}"/>
    <cellStyle name="Calculation 2 2 2 2 8 2 2" xfId="1612" xr:uid="{00000000-0005-0000-0000-0000B0030000}"/>
    <cellStyle name="Calculation 2 2 2 2 8 2 3" xfId="1613" xr:uid="{00000000-0005-0000-0000-0000B1030000}"/>
    <cellStyle name="Calculation 2 2 2 2 8 2 4" xfId="1614" xr:uid="{00000000-0005-0000-0000-0000B2030000}"/>
    <cellStyle name="Calculation 2 2 2 2 8 2 5" xfId="1615" xr:uid="{00000000-0005-0000-0000-0000B3030000}"/>
    <cellStyle name="Calculation 2 2 2 2 8 2 6" xfId="1616" xr:uid="{00000000-0005-0000-0000-0000B4030000}"/>
    <cellStyle name="Calculation 2 2 2 2 8 2 7" xfId="1617" xr:uid="{00000000-0005-0000-0000-0000B5030000}"/>
    <cellStyle name="Calculation 2 2 2 2 8 3" xfId="1618" xr:uid="{00000000-0005-0000-0000-0000B6030000}"/>
    <cellStyle name="Calculation 2 2 2 2 8 4" xfId="1619" xr:uid="{00000000-0005-0000-0000-0000B7030000}"/>
    <cellStyle name="Calculation 2 2 2 2 8 5" xfId="1620" xr:uid="{00000000-0005-0000-0000-0000B8030000}"/>
    <cellStyle name="Calculation 2 2 2 2 9" xfId="1621" xr:uid="{00000000-0005-0000-0000-0000B9030000}"/>
    <cellStyle name="Calculation 2 2 2 2 9 2" xfId="1622" xr:uid="{00000000-0005-0000-0000-0000BA030000}"/>
    <cellStyle name="Calculation 2 2 2 2 9 3" xfId="1623" xr:uid="{00000000-0005-0000-0000-0000BB030000}"/>
    <cellStyle name="Calculation 2 2 2 2 9 4" xfId="1624" xr:uid="{00000000-0005-0000-0000-0000BC030000}"/>
    <cellStyle name="Calculation 2 2 2 2 9 5" xfId="1625" xr:uid="{00000000-0005-0000-0000-0000BD030000}"/>
    <cellStyle name="Calculation 2 2 2 2 9 6" xfId="1626" xr:uid="{00000000-0005-0000-0000-0000BE030000}"/>
    <cellStyle name="Calculation 2 2 2 2 9 7" xfId="1627" xr:uid="{00000000-0005-0000-0000-0000BF030000}"/>
    <cellStyle name="Calculation 2 2 2 2 9 8" xfId="1628" xr:uid="{00000000-0005-0000-0000-0000C0030000}"/>
    <cellStyle name="Calculation 2 2 2 3" xfId="1629" xr:uid="{00000000-0005-0000-0000-0000C1030000}"/>
    <cellStyle name="Calculation 2 2 2 3 10" xfId="1630" xr:uid="{00000000-0005-0000-0000-0000C2030000}"/>
    <cellStyle name="Calculation 2 2 2 3 10 2" xfId="1631" xr:uid="{00000000-0005-0000-0000-0000C3030000}"/>
    <cellStyle name="Calculation 2 2 2 3 10 3" xfId="1632" xr:uid="{00000000-0005-0000-0000-0000C4030000}"/>
    <cellStyle name="Calculation 2 2 2 3 10 4" xfId="1633" xr:uid="{00000000-0005-0000-0000-0000C5030000}"/>
    <cellStyle name="Calculation 2 2 2 3 10 5" xfId="1634" xr:uid="{00000000-0005-0000-0000-0000C6030000}"/>
    <cellStyle name="Calculation 2 2 2 3 11" xfId="1635" xr:uid="{00000000-0005-0000-0000-0000C7030000}"/>
    <cellStyle name="Calculation 2 2 2 3 11 2" xfId="1636" xr:uid="{00000000-0005-0000-0000-0000C8030000}"/>
    <cellStyle name="Calculation 2 2 2 3 11 3" xfId="1637" xr:uid="{00000000-0005-0000-0000-0000C9030000}"/>
    <cellStyle name="Calculation 2 2 2 3 11 4" xfId="1638" xr:uid="{00000000-0005-0000-0000-0000CA030000}"/>
    <cellStyle name="Calculation 2 2 2 3 11 5" xfId="1639" xr:uid="{00000000-0005-0000-0000-0000CB030000}"/>
    <cellStyle name="Calculation 2 2 2 3 12" xfId="1640" xr:uid="{00000000-0005-0000-0000-0000CC030000}"/>
    <cellStyle name="Calculation 2 2 2 3 12 2" xfId="1641" xr:uid="{00000000-0005-0000-0000-0000CD030000}"/>
    <cellStyle name="Calculation 2 2 2 3 12 3" xfId="1642" xr:uid="{00000000-0005-0000-0000-0000CE030000}"/>
    <cellStyle name="Calculation 2 2 2 3 12 4" xfId="1643" xr:uid="{00000000-0005-0000-0000-0000CF030000}"/>
    <cellStyle name="Calculation 2 2 2 3 12 5" xfId="1644" xr:uid="{00000000-0005-0000-0000-0000D0030000}"/>
    <cellStyle name="Calculation 2 2 2 3 13" xfId="1645" xr:uid="{00000000-0005-0000-0000-0000D1030000}"/>
    <cellStyle name="Calculation 2 2 2 3 13 2" xfId="1646" xr:uid="{00000000-0005-0000-0000-0000D2030000}"/>
    <cellStyle name="Calculation 2 2 2 3 13 3" xfId="1647" xr:uid="{00000000-0005-0000-0000-0000D3030000}"/>
    <cellStyle name="Calculation 2 2 2 3 13 4" xfId="1648" xr:uid="{00000000-0005-0000-0000-0000D4030000}"/>
    <cellStyle name="Calculation 2 2 2 3 13 5" xfId="1649" xr:uid="{00000000-0005-0000-0000-0000D5030000}"/>
    <cellStyle name="Calculation 2 2 2 3 14" xfId="1650" xr:uid="{00000000-0005-0000-0000-0000D6030000}"/>
    <cellStyle name="Calculation 2 2 2 3 14 2" xfId="1651" xr:uid="{00000000-0005-0000-0000-0000D7030000}"/>
    <cellStyle name="Calculation 2 2 2 3 14 3" xfId="1652" xr:uid="{00000000-0005-0000-0000-0000D8030000}"/>
    <cellStyle name="Calculation 2 2 2 3 14 4" xfId="1653" xr:uid="{00000000-0005-0000-0000-0000D9030000}"/>
    <cellStyle name="Calculation 2 2 2 3 14 5" xfId="1654" xr:uid="{00000000-0005-0000-0000-0000DA030000}"/>
    <cellStyle name="Calculation 2 2 2 3 15" xfId="1655" xr:uid="{00000000-0005-0000-0000-0000DB030000}"/>
    <cellStyle name="Calculation 2 2 2 3 15 2" xfId="1656" xr:uid="{00000000-0005-0000-0000-0000DC030000}"/>
    <cellStyle name="Calculation 2 2 2 3 15 3" xfId="1657" xr:uid="{00000000-0005-0000-0000-0000DD030000}"/>
    <cellStyle name="Calculation 2 2 2 3 15 4" xfId="1658" xr:uid="{00000000-0005-0000-0000-0000DE030000}"/>
    <cellStyle name="Calculation 2 2 2 3 15 5" xfId="1659" xr:uid="{00000000-0005-0000-0000-0000DF030000}"/>
    <cellStyle name="Calculation 2 2 2 3 16" xfId="1660" xr:uid="{00000000-0005-0000-0000-0000E0030000}"/>
    <cellStyle name="Calculation 2 2 2 3 16 2" xfId="1661" xr:uid="{00000000-0005-0000-0000-0000E1030000}"/>
    <cellStyle name="Calculation 2 2 2 3 16 3" xfId="1662" xr:uid="{00000000-0005-0000-0000-0000E2030000}"/>
    <cellStyle name="Calculation 2 2 2 3 16 4" xfId="1663" xr:uid="{00000000-0005-0000-0000-0000E3030000}"/>
    <cellStyle name="Calculation 2 2 2 3 16 5" xfId="1664" xr:uid="{00000000-0005-0000-0000-0000E4030000}"/>
    <cellStyle name="Calculation 2 2 2 3 17" xfId="1665" xr:uid="{00000000-0005-0000-0000-0000E5030000}"/>
    <cellStyle name="Calculation 2 2 2 3 17 2" xfId="1666" xr:uid="{00000000-0005-0000-0000-0000E6030000}"/>
    <cellStyle name="Calculation 2 2 2 3 17 3" xfId="1667" xr:uid="{00000000-0005-0000-0000-0000E7030000}"/>
    <cellStyle name="Calculation 2 2 2 3 17 4" xfId="1668" xr:uid="{00000000-0005-0000-0000-0000E8030000}"/>
    <cellStyle name="Calculation 2 2 2 3 17 5" xfId="1669" xr:uid="{00000000-0005-0000-0000-0000E9030000}"/>
    <cellStyle name="Calculation 2 2 2 3 18" xfId="1670" xr:uid="{00000000-0005-0000-0000-0000EA030000}"/>
    <cellStyle name="Calculation 2 2 2 3 2" xfId="1671" xr:uid="{00000000-0005-0000-0000-0000EB030000}"/>
    <cellStyle name="Calculation 2 2 2 3 2 10" xfId="1672" xr:uid="{00000000-0005-0000-0000-0000EC030000}"/>
    <cellStyle name="Calculation 2 2 2 3 2 2" xfId="1673" xr:uid="{00000000-0005-0000-0000-0000ED030000}"/>
    <cellStyle name="Calculation 2 2 2 3 2 2 2" xfId="1674" xr:uid="{00000000-0005-0000-0000-0000EE030000}"/>
    <cellStyle name="Calculation 2 2 2 3 2 2 2 2" xfId="1675" xr:uid="{00000000-0005-0000-0000-0000EF030000}"/>
    <cellStyle name="Calculation 2 2 2 3 2 2 2 3" xfId="1676" xr:uid="{00000000-0005-0000-0000-0000F0030000}"/>
    <cellStyle name="Calculation 2 2 2 3 2 2 2 4" xfId="1677" xr:uid="{00000000-0005-0000-0000-0000F1030000}"/>
    <cellStyle name="Calculation 2 2 2 3 2 2 2 5" xfId="1678" xr:uid="{00000000-0005-0000-0000-0000F2030000}"/>
    <cellStyle name="Calculation 2 2 2 3 2 2 2 6" xfId="1679" xr:uid="{00000000-0005-0000-0000-0000F3030000}"/>
    <cellStyle name="Calculation 2 2 2 3 2 2 2 7" xfId="1680" xr:uid="{00000000-0005-0000-0000-0000F4030000}"/>
    <cellStyle name="Calculation 2 2 2 3 2 2 3" xfId="1681" xr:uid="{00000000-0005-0000-0000-0000F5030000}"/>
    <cellStyle name="Calculation 2 2 2 3 2 2 4" xfId="1682" xr:uid="{00000000-0005-0000-0000-0000F6030000}"/>
    <cellStyle name="Calculation 2 2 2 3 2 3" xfId="1683" xr:uid="{00000000-0005-0000-0000-0000F7030000}"/>
    <cellStyle name="Calculation 2 2 2 3 2 3 2" xfId="1684" xr:uid="{00000000-0005-0000-0000-0000F8030000}"/>
    <cellStyle name="Calculation 2 2 2 3 2 3 2 2" xfId="1685" xr:uid="{00000000-0005-0000-0000-0000F9030000}"/>
    <cellStyle name="Calculation 2 2 2 3 2 3 2 3" xfId="1686" xr:uid="{00000000-0005-0000-0000-0000FA030000}"/>
    <cellStyle name="Calculation 2 2 2 3 2 3 2 4" xfId="1687" xr:uid="{00000000-0005-0000-0000-0000FB030000}"/>
    <cellStyle name="Calculation 2 2 2 3 2 3 2 5" xfId="1688" xr:uid="{00000000-0005-0000-0000-0000FC030000}"/>
    <cellStyle name="Calculation 2 2 2 3 2 3 2 6" xfId="1689" xr:uid="{00000000-0005-0000-0000-0000FD030000}"/>
    <cellStyle name="Calculation 2 2 2 3 2 3 2 7" xfId="1690" xr:uid="{00000000-0005-0000-0000-0000FE030000}"/>
    <cellStyle name="Calculation 2 2 2 3 2 3 3" xfId="1691" xr:uid="{00000000-0005-0000-0000-0000FF030000}"/>
    <cellStyle name="Calculation 2 2 2 3 2 3 4" xfId="1692" xr:uid="{00000000-0005-0000-0000-000000040000}"/>
    <cellStyle name="Calculation 2 2 2 3 2 4" xfId="1693" xr:uid="{00000000-0005-0000-0000-000001040000}"/>
    <cellStyle name="Calculation 2 2 2 3 2 4 2" xfId="1694" xr:uid="{00000000-0005-0000-0000-000002040000}"/>
    <cellStyle name="Calculation 2 2 2 3 2 4 2 2" xfId="1695" xr:uid="{00000000-0005-0000-0000-000003040000}"/>
    <cellStyle name="Calculation 2 2 2 3 2 4 2 3" xfId="1696" xr:uid="{00000000-0005-0000-0000-000004040000}"/>
    <cellStyle name="Calculation 2 2 2 3 2 4 2 4" xfId="1697" xr:uid="{00000000-0005-0000-0000-000005040000}"/>
    <cellStyle name="Calculation 2 2 2 3 2 4 2 5" xfId="1698" xr:uid="{00000000-0005-0000-0000-000006040000}"/>
    <cellStyle name="Calculation 2 2 2 3 2 4 2 6" xfId="1699" xr:uid="{00000000-0005-0000-0000-000007040000}"/>
    <cellStyle name="Calculation 2 2 2 3 2 4 2 7" xfId="1700" xr:uid="{00000000-0005-0000-0000-000008040000}"/>
    <cellStyle name="Calculation 2 2 2 3 2 4 3" xfId="1701" xr:uid="{00000000-0005-0000-0000-000009040000}"/>
    <cellStyle name="Calculation 2 2 2 3 2 4 4" xfId="1702" xr:uid="{00000000-0005-0000-0000-00000A040000}"/>
    <cellStyle name="Calculation 2 2 2 3 2 5" xfId="1703" xr:uid="{00000000-0005-0000-0000-00000B040000}"/>
    <cellStyle name="Calculation 2 2 2 3 2 5 2" xfId="1704" xr:uid="{00000000-0005-0000-0000-00000C040000}"/>
    <cellStyle name="Calculation 2 2 2 3 2 5 3" xfId="1705" xr:uid="{00000000-0005-0000-0000-00000D040000}"/>
    <cellStyle name="Calculation 2 2 2 3 2 5 4" xfId="1706" xr:uid="{00000000-0005-0000-0000-00000E040000}"/>
    <cellStyle name="Calculation 2 2 2 3 2 5 5" xfId="1707" xr:uid="{00000000-0005-0000-0000-00000F040000}"/>
    <cellStyle name="Calculation 2 2 2 3 2 5 6" xfId="1708" xr:uid="{00000000-0005-0000-0000-000010040000}"/>
    <cellStyle name="Calculation 2 2 2 3 2 5 7" xfId="1709" xr:uid="{00000000-0005-0000-0000-000011040000}"/>
    <cellStyle name="Calculation 2 2 2 3 2 5 8" xfId="1710" xr:uid="{00000000-0005-0000-0000-000012040000}"/>
    <cellStyle name="Calculation 2 2 2 3 2 6" xfId="1711" xr:uid="{00000000-0005-0000-0000-000013040000}"/>
    <cellStyle name="Calculation 2 2 2 3 2 6 2" xfId="1712" xr:uid="{00000000-0005-0000-0000-000014040000}"/>
    <cellStyle name="Calculation 2 2 2 3 2 6 3" xfId="1713" xr:uid="{00000000-0005-0000-0000-000015040000}"/>
    <cellStyle name="Calculation 2 2 2 3 2 6 4" xfId="1714" xr:uid="{00000000-0005-0000-0000-000016040000}"/>
    <cellStyle name="Calculation 2 2 2 3 2 6 5" xfId="1715" xr:uid="{00000000-0005-0000-0000-000017040000}"/>
    <cellStyle name="Calculation 2 2 2 3 2 6 6" xfId="1716" xr:uid="{00000000-0005-0000-0000-000018040000}"/>
    <cellStyle name="Calculation 2 2 2 3 2 6 7" xfId="1717" xr:uid="{00000000-0005-0000-0000-000019040000}"/>
    <cellStyle name="Calculation 2 2 2 3 2 7" xfId="1718" xr:uid="{00000000-0005-0000-0000-00001A040000}"/>
    <cellStyle name="Calculation 2 2 2 3 2 8" xfId="1719" xr:uid="{00000000-0005-0000-0000-00001B040000}"/>
    <cellStyle name="Calculation 2 2 2 3 2 9" xfId="1720" xr:uid="{00000000-0005-0000-0000-00001C040000}"/>
    <cellStyle name="Calculation 2 2 2 3 3" xfId="1721" xr:uid="{00000000-0005-0000-0000-00001D040000}"/>
    <cellStyle name="Calculation 2 2 2 3 3 2" xfId="1722" xr:uid="{00000000-0005-0000-0000-00001E040000}"/>
    <cellStyle name="Calculation 2 2 2 3 3 2 2" xfId="1723" xr:uid="{00000000-0005-0000-0000-00001F040000}"/>
    <cellStyle name="Calculation 2 2 2 3 3 2 3" xfId="1724" xr:uid="{00000000-0005-0000-0000-000020040000}"/>
    <cellStyle name="Calculation 2 2 2 3 3 2 4" xfId="1725" xr:uid="{00000000-0005-0000-0000-000021040000}"/>
    <cellStyle name="Calculation 2 2 2 3 3 2 5" xfId="1726" xr:uid="{00000000-0005-0000-0000-000022040000}"/>
    <cellStyle name="Calculation 2 2 2 3 3 2 6" xfId="1727" xr:uid="{00000000-0005-0000-0000-000023040000}"/>
    <cellStyle name="Calculation 2 2 2 3 3 2 7" xfId="1728" xr:uid="{00000000-0005-0000-0000-000024040000}"/>
    <cellStyle name="Calculation 2 2 2 3 3 3" xfId="1729" xr:uid="{00000000-0005-0000-0000-000025040000}"/>
    <cellStyle name="Calculation 2 2 2 3 3 4" xfId="1730" xr:uid="{00000000-0005-0000-0000-000026040000}"/>
    <cellStyle name="Calculation 2 2 2 3 3 5" xfId="1731" xr:uid="{00000000-0005-0000-0000-000027040000}"/>
    <cellStyle name="Calculation 2 2 2 3 4" xfId="1732" xr:uid="{00000000-0005-0000-0000-000028040000}"/>
    <cellStyle name="Calculation 2 2 2 3 4 2" xfId="1733" xr:uid="{00000000-0005-0000-0000-000029040000}"/>
    <cellStyle name="Calculation 2 2 2 3 4 2 2" xfId="1734" xr:uid="{00000000-0005-0000-0000-00002A040000}"/>
    <cellStyle name="Calculation 2 2 2 3 4 2 3" xfId="1735" xr:uid="{00000000-0005-0000-0000-00002B040000}"/>
    <cellStyle name="Calculation 2 2 2 3 4 2 4" xfId="1736" xr:uid="{00000000-0005-0000-0000-00002C040000}"/>
    <cellStyle name="Calculation 2 2 2 3 4 2 5" xfId="1737" xr:uid="{00000000-0005-0000-0000-00002D040000}"/>
    <cellStyle name="Calculation 2 2 2 3 4 2 6" xfId="1738" xr:uid="{00000000-0005-0000-0000-00002E040000}"/>
    <cellStyle name="Calculation 2 2 2 3 4 2 7" xfId="1739" xr:uid="{00000000-0005-0000-0000-00002F040000}"/>
    <cellStyle name="Calculation 2 2 2 3 4 3" xfId="1740" xr:uid="{00000000-0005-0000-0000-000030040000}"/>
    <cellStyle name="Calculation 2 2 2 3 4 4" xfId="1741" xr:uid="{00000000-0005-0000-0000-000031040000}"/>
    <cellStyle name="Calculation 2 2 2 3 4 5" xfId="1742" xr:uid="{00000000-0005-0000-0000-000032040000}"/>
    <cellStyle name="Calculation 2 2 2 3 5" xfId="1743" xr:uid="{00000000-0005-0000-0000-000033040000}"/>
    <cellStyle name="Calculation 2 2 2 3 5 2" xfId="1744" xr:uid="{00000000-0005-0000-0000-000034040000}"/>
    <cellStyle name="Calculation 2 2 2 3 5 2 2" xfId="1745" xr:uid="{00000000-0005-0000-0000-000035040000}"/>
    <cellStyle name="Calculation 2 2 2 3 5 2 3" xfId="1746" xr:uid="{00000000-0005-0000-0000-000036040000}"/>
    <cellStyle name="Calculation 2 2 2 3 5 2 4" xfId="1747" xr:uid="{00000000-0005-0000-0000-000037040000}"/>
    <cellStyle name="Calculation 2 2 2 3 5 2 5" xfId="1748" xr:uid="{00000000-0005-0000-0000-000038040000}"/>
    <cellStyle name="Calculation 2 2 2 3 5 2 6" xfId="1749" xr:uid="{00000000-0005-0000-0000-000039040000}"/>
    <cellStyle name="Calculation 2 2 2 3 5 2 7" xfId="1750" xr:uid="{00000000-0005-0000-0000-00003A040000}"/>
    <cellStyle name="Calculation 2 2 2 3 5 3" xfId="1751" xr:uid="{00000000-0005-0000-0000-00003B040000}"/>
    <cellStyle name="Calculation 2 2 2 3 5 4" xfId="1752" xr:uid="{00000000-0005-0000-0000-00003C040000}"/>
    <cellStyle name="Calculation 2 2 2 3 5 5" xfId="1753" xr:uid="{00000000-0005-0000-0000-00003D040000}"/>
    <cellStyle name="Calculation 2 2 2 3 6" xfId="1754" xr:uid="{00000000-0005-0000-0000-00003E040000}"/>
    <cellStyle name="Calculation 2 2 2 3 6 2" xfId="1755" xr:uid="{00000000-0005-0000-0000-00003F040000}"/>
    <cellStyle name="Calculation 2 2 2 3 6 3" xfId="1756" xr:uid="{00000000-0005-0000-0000-000040040000}"/>
    <cellStyle name="Calculation 2 2 2 3 6 4" xfId="1757" xr:uid="{00000000-0005-0000-0000-000041040000}"/>
    <cellStyle name="Calculation 2 2 2 3 6 5" xfId="1758" xr:uid="{00000000-0005-0000-0000-000042040000}"/>
    <cellStyle name="Calculation 2 2 2 3 6 6" xfId="1759" xr:uid="{00000000-0005-0000-0000-000043040000}"/>
    <cellStyle name="Calculation 2 2 2 3 6 7" xfId="1760" xr:uid="{00000000-0005-0000-0000-000044040000}"/>
    <cellStyle name="Calculation 2 2 2 3 6 8" xfId="1761" xr:uid="{00000000-0005-0000-0000-000045040000}"/>
    <cellStyle name="Calculation 2 2 2 3 7" xfId="1762" xr:uid="{00000000-0005-0000-0000-000046040000}"/>
    <cellStyle name="Calculation 2 2 2 3 7 2" xfId="1763" xr:uid="{00000000-0005-0000-0000-000047040000}"/>
    <cellStyle name="Calculation 2 2 2 3 7 3" xfId="1764" xr:uid="{00000000-0005-0000-0000-000048040000}"/>
    <cellStyle name="Calculation 2 2 2 3 7 4" xfId="1765" xr:uid="{00000000-0005-0000-0000-000049040000}"/>
    <cellStyle name="Calculation 2 2 2 3 7 5" xfId="1766" xr:uid="{00000000-0005-0000-0000-00004A040000}"/>
    <cellStyle name="Calculation 2 2 2 3 7 6" xfId="1767" xr:uid="{00000000-0005-0000-0000-00004B040000}"/>
    <cellStyle name="Calculation 2 2 2 3 7 7" xfId="1768" xr:uid="{00000000-0005-0000-0000-00004C040000}"/>
    <cellStyle name="Calculation 2 2 2 3 8" xfId="1769" xr:uid="{00000000-0005-0000-0000-00004D040000}"/>
    <cellStyle name="Calculation 2 2 2 3 8 2" xfId="1770" xr:uid="{00000000-0005-0000-0000-00004E040000}"/>
    <cellStyle name="Calculation 2 2 2 3 8 3" xfId="1771" xr:uid="{00000000-0005-0000-0000-00004F040000}"/>
    <cellStyle name="Calculation 2 2 2 3 8 4" xfId="1772" xr:uid="{00000000-0005-0000-0000-000050040000}"/>
    <cellStyle name="Calculation 2 2 2 3 8 5" xfId="1773" xr:uid="{00000000-0005-0000-0000-000051040000}"/>
    <cellStyle name="Calculation 2 2 2 3 9" xfId="1774" xr:uid="{00000000-0005-0000-0000-000052040000}"/>
    <cellStyle name="Calculation 2 2 2 3 9 2" xfId="1775" xr:uid="{00000000-0005-0000-0000-000053040000}"/>
    <cellStyle name="Calculation 2 2 2 3 9 3" xfId="1776" xr:uid="{00000000-0005-0000-0000-000054040000}"/>
    <cellStyle name="Calculation 2 2 2 3 9 4" xfId="1777" xr:uid="{00000000-0005-0000-0000-000055040000}"/>
    <cellStyle name="Calculation 2 2 2 3 9 5" xfId="1778" xr:uid="{00000000-0005-0000-0000-000056040000}"/>
    <cellStyle name="Calculation 2 2 2 4" xfId="1779" xr:uid="{00000000-0005-0000-0000-000057040000}"/>
    <cellStyle name="Calculation 2 2 2 4 10" xfId="1780" xr:uid="{00000000-0005-0000-0000-000058040000}"/>
    <cellStyle name="Calculation 2 2 2 4 2" xfId="1781" xr:uid="{00000000-0005-0000-0000-000059040000}"/>
    <cellStyle name="Calculation 2 2 2 4 2 2" xfId="1782" xr:uid="{00000000-0005-0000-0000-00005A040000}"/>
    <cellStyle name="Calculation 2 2 2 4 2 2 2" xfId="1783" xr:uid="{00000000-0005-0000-0000-00005B040000}"/>
    <cellStyle name="Calculation 2 2 2 4 2 2 3" xfId="1784" xr:uid="{00000000-0005-0000-0000-00005C040000}"/>
    <cellStyle name="Calculation 2 2 2 4 2 2 4" xfId="1785" xr:uid="{00000000-0005-0000-0000-00005D040000}"/>
    <cellStyle name="Calculation 2 2 2 4 2 2 5" xfId="1786" xr:uid="{00000000-0005-0000-0000-00005E040000}"/>
    <cellStyle name="Calculation 2 2 2 4 2 2 6" xfId="1787" xr:uid="{00000000-0005-0000-0000-00005F040000}"/>
    <cellStyle name="Calculation 2 2 2 4 2 2 7" xfId="1788" xr:uid="{00000000-0005-0000-0000-000060040000}"/>
    <cellStyle name="Calculation 2 2 2 4 2 3" xfId="1789" xr:uid="{00000000-0005-0000-0000-000061040000}"/>
    <cellStyle name="Calculation 2 2 2 4 2 4" xfId="1790" xr:uid="{00000000-0005-0000-0000-000062040000}"/>
    <cellStyle name="Calculation 2 2 2 4 3" xfId="1791" xr:uid="{00000000-0005-0000-0000-000063040000}"/>
    <cellStyle name="Calculation 2 2 2 4 3 2" xfId="1792" xr:uid="{00000000-0005-0000-0000-000064040000}"/>
    <cellStyle name="Calculation 2 2 2 4 3 2 2" xfId="1793" xr:uid="{00000000-0005-0000-0000-000065040000}"/>
    <cellStyle name="Calculation 2 2 2 4 3 2 3" xfId="1794" xr:uid="{00000000-0005-0000-0000-000066040000}"/>
    <cellStyle name="Calculation 2 2 2 4 3 2 4" xfId="1795" xr:uid="{00000000-0005-0000-0000-000067040000}"/>
    <cellStyle name="Calculation 2 2 2 4 3 2 5" xfId="1796" xr:uid="{00000000-0005-0000-0000-000068040000}"/>
    <cellStyle name="Calculation 2 2 2 4 3 2 6" xfId="1797" xr:uid="{00000000-0005-0000-0000-000069040000}"/>
    <cellStyle name="Calculation 2 2 2 4 3 2 7" xfId="1798" xr:uid="{00000000-0005-0000-0000-00006A040000}"/>
    <cellStyle name="Calculation 2 2 2 4 3 3" xfId="1799" xr:uid="{00000000-0005-0000-0000-00006B040000}"/>
    <cellStyle name="Calculation 2 2 2 4 3 4" xfId="1800" xr:uid="{00000000-0005-0000-0000-00006C040000}"/>
    <cellStyle name="Calculation 2 2 2 4 4" xfId="1801" xr:uid="{00000000-0005-0000-0000-00006D040000}"/>
    <cellStyle name="Calculation 2 2 2 4 4 2" xfId="1802" xr:uid="{00000000-0005-0000-0000-00006E040000}"/>
    <cellStyle name="Calculation 2 2 2 4 4 2 2" xfId="1803" xr:uid="{00000000-0005-0000-0000-00006F040000}"/>
    <cellStyle name="Calculation 2 2 2 4 4 2 3" xfId="1804" xr:uid="{00000000-0005-0000-0000-000070040000}"/>
    <cellStyle name="Calculation 2 2 2 4 4 2 4" xfId="1805" xr:uid="{00000000-0005-0000-0000-000071040000}"/>
    <cellStyle name="Calculation 2 2 2 4 4 2 5" xfId="1806" xr:uid="{00000000-0005-0000-0000-000072040000}"/>
    <cellStyle name="Calculation 2 2 2 4 4 2 6" xfId="1807" xr:uid="{00000000-0005-0000-0000-000073040000}"/>
    <cellStyle name="Calculation 2 2 2 4 4 2 7" xfId="1808" xr:uid="{00000000-0005-0000-0000-000074040000}"/>
    <cellStyle name="Calculation 2 2 2 4 4 3" xfId="1809" xr:uid="{00000000-0005-0000-0000-000075040000}"/>
    <cellStyle name="Calculation 2 2 2 4 4 4" xfId="1810" xr:uid="{00000000-0005-0000-0000-000076040000}"/>
    <cellStyle name="Calculation 2 2 2 4 5" xfId="1811" xr:uid="{00000000-0005-0000-0000-000077040000}"/>
    <cellStyle name="Calculation 2 2 2 4 5 2" xfId="1812" xr:uid="{00000000-0005-0000-0000-000078040000}"/>
    <cellStyle name="Calculation 2 2 2 4 5 3" xfId="1813" xr:uid="{00000000-0005-0000-0000-000079040000}"/>
    <cellStyle name="Calculation 2 2 2 4 5 4" xfId="1814" xr:uid="{00000000-0005-0000-0000-00007A040000}"/>
    <cellStyle name="Calculation 2 2 2 4 5 5" xfId="1815" xr:uid="{00000000-0005-0000-0000-00007B040000}"/>
    <cellStyle name="Calculation 2 2 2 4 5 6" xfId="1816" xr:uid="{00000000-0005-0000-0000-00007C040000}"/>
    <cellStyle name="Calculation 2 2 2 4 5 7" xfId="1817" xr:uid="{00000000-0005-0000-0000-00007D040000}"/>
    <cellStyle name="Calculation 2 2 2 4 5 8" xfId="1818" xr:uid="{00000000-0005-0000-0000-00007E040000}"/>
    <cellStyle name="Calculation 2 2 2 4 6" xfId="1819" xr:uid="{00000000-0005-0000-0000-00007F040000}"/>
    <cellStyle name="Calculation 2 2 2 4 6 2" xfId="1820" xr:uid="{00000000-0005-0000-0000-000080040000}"/>
    <cellStyle name="Calculation 2 2 2 4 6 3" xfId="1821" xr:uid="{00000000-0005-0000-0000-000081040000}"/>
    <cellStyle name="Calculation 2 2 2 4 6 4" xfId="1822" xr:uid="{00000000-0005-0000-0000-000082040000}"/>
    <cellStyle name="Calculation 2 2 2 4 6 5" xfId="1823" xr:uid="{00000000-0005-0000-0000-000083040000}"/>
    <cellStyle name="Calculation 2 2 2 4 6 6" xfId="1824" xr:uid="{00000000-0005-0000-0000-000084040000}"/>
    <cellStyle name="Calculation 2 2 2 4 6 7" xfId="1825" xr:uid="{00000000-0005-0000-0000-000085040000}"/>
    <cellStyle name="Calculation 2 2 2 4 7" xfId="1826" xr:uid="{00000000-0005-0000-0000-000086040000}"/>
    <cellStyle name="Calculation 2 2 2 4 8" xfId="1827" xr:uid="{00000000-0005-0000-0000-000087040000}"/>
    <cellStyle name="Calculation 2 2 2 4 9" xfId="1828" xr:uid="{00000000-0005-0000-0000-000088040000}"/>
    <cellStyle name="Calculation 2 2 2 5" xfId="1829" xr:uid="{00000000-0005-0000-0000-000089040000}"/>
    <cellStyle name="Calculation 2 2 2 5 10" xfId="1830" xr:uid="{00000000-0005-0000-0000-00008A040000}"/>
    <cellStyle name="Calculation 2 2 2 5 2" xfId="1831" xr:uid="{00000000-0005-0000-0000-00008B040000}"/>
    <cellStyle name="Calculation 2 2 2 5 2 2" xfId="1832" xr:uid="{00000000-0005-0000-0000-00008C040000}"/>
    <cellStyle name="Calculation 2 2 2 5 2 2 2" xfId="1833" xr:uid="{00000000-0005-0000-0000-00008D040000}"/>
    <cellStyle name="Calculation 2 2 2 5 2 2 3" xfId="1834" xr:uid="{00000000-0005-0000-0000-00008E040000}"/>
    <cellStyle name="Calculation 2 2 2 5 2 2 4" xfId="1835" xr:uid="{00000000-0005-0000-0000-00008F040000}"/>
    <cellStyle name="Calculation 2 2 2 5 2 2 5" xfId="1836" xr:uid="{00000000-0005-0000-0000-000090040000}"/>
    <cellStyle name="Calculation 2 2 2 5 2 2 6" xfId="1837" xr:uid="{00000000-0005-0000-0000-000091040000}"/>
    <cellStyle name="Calculation 2 2 2 5 2 2 7" xfId="1838" xr:uid="{00000000-0005-0000-0000-000092040000}"/>
    <cellStyle name="Calculation 2 2 2 5 2 3" xfId="1839" xr:uid="{00000000-0005-0000-0000-000093040000}"/>
    <cellStyle name="Calculation 2 2 2 5 2 4" xfId="1840" xr:uid="{00000000-0005-0000-0000-000094040000}"/>
    <cellStyle name="Calculation 2 2 2 5 3" xfId="1841" xr:uid="{00000000-0005-0000-0000-000095040000}"/>
    <cellStyle name="Calculation 2 2 2 5 3 2" xfId="1842" xr:uid="{00000000-0005-0000-0000-000096040000}"/>
    <cellStyle name="Calculation 2 2 2 5 3 2 2" xfId="1843" xr:uid="{00000000-0005-0000-0000-000097040000}"/>
    <cellStyle name="Calculation 2 2 2 5 3 2 3" xfId="1844" xr:uid="{00000000-0005-0000-0000-000098040000}"/>
    <cellStyle name="Calculation 2 2 2 5 3 2 4" xfId="1845" xr:uid="{00000000-0005-0000-0000-000099040000}"/>
    <cellStyle name="Calculation 2 2 2 5 3 2 5" xfId="1846" xr:uid="{00000000-0005-0000-0000-00009A040000}"/>
    <cellStyle name="Calculation 2 2 2 5 3 2 6" xfId="1847" xr:uid="{00000000-0005-0000-0000-00009B040000}"/>
    <cellStyle name="Calculation 2 2 2 5 3 2 7" xfId="1848" xr:uid="{00000000-0005-0000-0000-00009C040000}"/>
    <cellStyle name="Calculation 2 2 2 5 3 3" xfId="1849" xr:uid="{00000000-0005-0000-0000-00009D040000}"/>
    <cellStyle name="Calculation 2 2 2 5 3 4" xfId="1850" xr:uid="{00000000-0005-0000-0000-00009E040000}"/>
    <cellStyle name="Calculation 2 2 2 5 4" xfId="1851" xr:uid="{00000000-0005-0000-0000-00009F040000}"/>
    <cellStyle name="Calculation 2 2 2 5 4 2" xfId="1852" xr:uid="{00000000-0005-0000-0000-0000A0040000}"/>
    <cellStyle name="Calculation 2 2 2 5 4 2 2" xfId="1853" xr:uid="{00000000-0005-0000-0000-0000A1040000}"/>
    <cellStyle name="Calculation 2 2 2 5 4 2 3" xfId="1854" xr:uid="{00000000-0005-0000-0000-0000A2040000}"/>
    <cellStyle name="Calculation 2 2 2 5 4 2 4" xfId="1855" xr:uid="{00000000-0005-0000-0000-0000A3040000}"/>
    <cellStyle name="Calculation 2 2 2 5 4 2 5" xfId="1856" xr:uid="{00000000-0005-0000-0000-0000A4040000}"/>
    <cellStyle name="Calculation 2 2 2 5 4 2 6" xfId="1857" xr:uid="{00000000-0005-0000-0000-0000A5040000}"/>
    <cellStyle name="Calculation 2 2 2 5 4 2 7" xfId="1858" xr:uid="{00000000-0005-0000-0000-0000A6040000}"/>
    <cellStyle name="Calculation 2 2 2 5 4 3" xfId="1859" xr:uid="{00000000-0005-0000-0000-0000A7040000}"/>
    <cellStyle name="Calculation 2 2 2 5 4 4" xfId="1860" xr:uid="{00000000-0005-0000-0000-0000A8040000}"/>
    <cellStyle name="Calculation 2 2 2 5 5" xfId="1861" xr:uid="{00000000-0005-0000-0000-0000A9040000}"/>
    <cellStyle name="Calculation 2 2 2 5 5 2" xfId="1862" xr:uid="{00000000-0005-0000-0000-0000AA040000}"/>
    <cellStyle name="Calculation 2 2 2 5 5 3" xfId="1863" xr:uid="{00000000-0005-0000-0000-0000AB040000}"/>
    <cellStyle name="Calculation 2 2 2 5 5 4" xfId="1864" xr:uid="{00000000-0005-0000-0000-0000AC040000}"/>
    <cellStyle name="Calculation 2 2 2 5 5 5" xfId="1865" xr:uid="{00000000-0005-0000-0000-0000AD040000}"/>
    <cellStyle name="Calculation 2 2 2 5 5 6" xfId="1866" xr:uid="{00000000-0005-0000-0000-0000AE040000}"/>
    <cellStyle name="Calculation 2 2 2 5 5 7" xfId="1867" xr:uid="{00000000-0005-0000-0000-0000AF040000}"/>
    <cellStyle name="Calculation 2 2 2 5 5 8" xfId="1868" xr:uid="{00000000-0005-0000-0000-0000B0040000}"/>
    <cellStyle name="Calculation 2 2 2 5 6" xfId="1869" xr:uid="{00000000-0005-0000-0000-0000B1040000}"/>
    <cellStyle name="Calculation 2 2 2 5 6 2" xfId="1870" xr:uid="{00000000-0005-0000-0000-0000B2040000}"/>
    <cellStyle name="Calculation 2 2 2 5 6 3" xfId="1871" xr:uid="{00000000-0005-0000-0000-0000B3040000}"/>
    <cellStyle name="Calculation 2 2 2 5 6 4" xfId="1872" xr:uid="{00000000-0005-0000-0000-0000B4040000}"/>
    <cellStyle name="Calculation 2 2 2 5 6 5" xfId="1873" xr:uid="{00000000-0005-0000-0000-0000B5040000}"/>
    <cellStyle name="Calculation 2 2 2 5 6 6" xfId="1874" xr:uid="{00000000-0005-0000-0000-0000B6040000}"/>
    <cellStyle name="Calculation 2 2 2 5 6 7" xfId="1875" xr:uid="{00000000-0005-0000-0000-0000B7040000}"/>
    <cellStyle name="Calculation 2 2 2 5 7" xfId="1876" xr:uid="{00000000-0005-0000-0000-0000B8040000}"/>
    <cellStyle name="Calculation 2 2 2 5 8" xfId="1877" xr:uid="{00000000-0005-0000-0000-0000B9040000}"/>
    <cellStyle name="Calculation 2 2 2 5 9" xfId="1878" xr:uid="{00000000-0005-0000-0000-0000BA040000}"/>
    <cellStyle name="Calculation 2 2 2 6" xfId="1879" xr:uid="{00000000-0005-0000-0000-0000BB040000}"/>
    <cellStyle name="Calculation 2 2 2 6 2" xfId="1880" xr:uid="{00000000-0005-0000-0000-0000BC040000}"/>
    <cellStyle name="Calculation 2 2 2 6 2 2" xfId="1881" xr:uid="{00000000-0005-0000-0000-0000BD040000}"/>
    <cellStyle name="Calculation 2 2 2 6 2 3" xfId="1882" xr:uid="{00000000-0005-0000-0000-0000BE040000}"/>
    <cellStyle name="Calculation 2 2 2 6 2 4" xfId="1883" xr:uid="{00000000-0005-0000-0000-0000BF040000}"/>
    <cellStyle name="Calculation 2 2 2 6 2 5" xfId="1884" xr:uid="{00000000-0005-0000-0000-0000C0040000}"/>
    <cellStyle name="Calculation 2 2 2 6 2 6" xfId="1885" xr:uid="{00000000-0005-0000-0000-0000C1040000}"/>
    <cellStyle name="Calculation 2 2 2 6 2 7" xfId="1886" xr:uid="{00000000-0005-0000-0000-0000C2040000}"/>
    <cellStyle name="Calculation 2 2 2 6 3" xfId="1887" xr:uid="{00000000-0005-0000-0000-0000C3040000}"/>
    <cellStyle name="Calculation 2 2 2 6 4" xfId="1888" xr:uid="{00000000-0005-0000-0000-0000C4040000}"/>
    <cellStyle name="Calculation 2 2 2 6 5" xfId="1889" xr:uid="{00000000-0005-0000-0000-0000C5040000}"/>
    <cellStyle name="Calculation 2 2 2 7" xfId="1890" xr:uid="{00000000-0005-0000-0000-0000C6040000}"/>
    <cellStyle name="Calculation 2 2 2 7 2" xfId="1891" xr:uid="{00000000-0005-0000-0000-0000C7040000}"/>
    <cellStyle name="Calculation 2 2 2 7 2 2" xfId="1892" xr:uid="{00000000-0005-0000-0000-0000C8040000}"/>
    <cellStyle name="Calculation 2 2 2 7 2 3" xfId="1893" xr:uid="{00000000-0005-0000-0000-0000C9040000}"/>
    <cellStyle name="Calculation 2 2 2 7 2 4" xfId="1894" xr:uid="{00000000-0005-0000-0000-0000CA040000}"/>
    <cellStyle name="Calculation 2 2 2 7 2 5" xfId="1895" xr:uid="{00000000-0005-0000-0000-0000CB040000}"/>
    <cellStyle name="Calculation 2 2 2 7 2 6" xfId="1896" xr:uid="{00000000-0005-0000-0000-0000CC040000}"/>
    <cellStyle name="Calculation 2 2 2 7 2 7" xfId="1897" xr:uid="{00000000-0005-0000-0000-0000CD040000}"/>
    <cellStyle name="Calculation 2 2 2 7 3" xfId="1898" xr:uid="{00000000-0005-0000-0000-0000CE040000}"/>
    <cellStyle name="Calculation 2 2 2 7 4" xfId="1899" xr:uid="{00000000-0005-0000-0000-0000CF040000}"/>
    <cellStyle name="Calculation 2 2 2 7 5" xfId="1900" xr:uid="{00000000-0005-0000-0000-0000D0040000}"/>
    <cellStyle name="Calculation 2 2 2 8" xfId="1901" xr:uid="{00000000-0005-0000-0000-0000D1040000}"/>
    <cellStyle name="Calculation 2 2 2 8 2" xfId="1902" xr:uid="{00000000-0005-0000-0000-0000D2040000}"/>
    <cellStyle name="Calculation 2 2 2 8 2 2" xfId="1903" xr:uid="{00000000-0005-0000-0000-0000D3040000}"/>
    <cellStyle name="Calculation 2 2 2 8 2 3" xfId="1904" xr:uid="{00000000-0005-0000-0000-0000D4040000}"/>
    <cellStyle name="Calculation 2 2 2 8 2 4" xfId="1905" xr:uid="{00000000-0005-0000-0000-0000D5040000}"/>
    <cellStyle name="Calculation 2 2 2 8 2 5" xfId="1906" xr:uid="{00000000-0005-0000-0000-0000D6040000}"/>
    <cellStyle name="Calculation 2 2 2 8 2 6" xfId="1907" xr:uid="{00000000-0005-0000-0000-0000D7040000}"/>
    <cellStyle name="Calculation 2 2 2 8 2 7" xfId="1908" xr:uid="{00000000-0005-0000-0000-0000D8040000}"/>
    <cellStyle name="Calculation 2 2 2 8 3" xfId="1909" xr:uid="{00000000-0005-0000-0000-0000D9040000}"/>
    <cellStyle name="Calculation 2 2 2 8 4" xfId="1910" xr:uid="{00000000-0005-0000-0000-0000DA040000}"/>
    <cellStyle name="Calculation 2 2 2 8 5" xfId="1911" xr:uid="{00000000-0005-0000-0000-0000DB040000}"/>
    <cellStyle name="Calculation 2 2 2 9" xfId="1912" xr:uid="{00000000-0005-0000-0000-0000DC040000}"/>
    <cellStyle name="Calculation 2 2 2 9 2" xfId="1913" xr:uid="{00000000-0005-0000-0000-0000DD040000}"/>
    <cellStyle name="Calculation 2 2 2 9 2 2" xfId="1914" xr:uid="{00000000-0005-0000-0000-0000DE040000}"/>
    <cellStyle name="Calculation 2 2 2 9 2 3" xfId="1915" xr:uid="{00000000-0005-0000-0000-0000DF040000}"/>
    <cellStyle name="Calculation 2 2 2 9 2 4" xfId="1916" xr:uid="{00000000-0005-0000-0000-0000E0040000}"/>
    <cellStyle name="Calculation 2 2 2 9 2 5" xfId="1917" xr:uid="{00000000-0005-0000-0000-0000E1040000}"/>
    <cellStyle name="Calculation 2 2 2 9 2 6" xfId="1918" xr:uid="{00000000-0005-0000-0000-0000E2040000}"/>
    <cellStyle name="Calculation 2 2 2 9 2 7" xfId="1919" xr:uid="{00000000-0005-0000-0000-0000E3040000}"/>
    <cellStyle name="Calculation 2 2 2 9 3" xfId="1920" xr:uid="{00000000-0005-0000-0000-0000E4040000}"/>
    <cellStyle name="Calculation 2 2 2 9 4" xfId="1921" xr:uid="{00000000-0005-0000-0000-0000E5040000}"/>
    <cellStyle name="Calculation 2 2 2 9 5" xfId="1922" xr:uid="{00000000-0005-0000-0000-0000E6040000}"/>
    <cellStyle name="Calculation 2 2 20" xfId="1923" xr:uid="{00000000-0005-0000-0000-0000E7040000}"/>
    <cellStyle name="Calculation 2 2 3" xfId="1924" xr:uid="{00000000-0005-0000-0000-0000E8040000}"/>
    <cellStyle name="Calculation 2 2 3 10" xfId="1925" xr:uid="{00000000-0005-0000-0000-0000E9040000}"/>
    <cellStyle name="Calculation 2 2 3 10 2" xfId="1926" xr:uid="{00000000-0005-0000-0000-0000EA040000}"/>
    <cellStyle name="Calculation 2 2 3 10 3" xfId="1927" xr:uid="{00000000-0005-0000-0000-0000EB040000}"/>
    <cellStyle name="Calculation 2 2 3 10 4" xfId="1928" xr:uid="{00000000-0005-0000-0000-0000EC040000}"/>
    <cellStyle name="Calculation 2 2 3 10 5" xfId="1929" xr:uid="{00000000-0005-0000-0000-0000ED040000}"/>
    <cellStyle name="Calculation 2 2 3 10 6" xfId="1930" xr:uid="{00000000-0005-0000-0000-0000EE040000}"/>
    <cellStyle name="Calculation 2 2 3 10 7" xfId="1931" xr:uid="{00000000-0005-0000-0000-0000EF040000}"/>
    <cellStyle name="Calculation 2 2 3 10 8" xfId="1932" xr:uid="{00000000-0005-0000-0000-0000F0040000}"/>
    <cellStyle name="Calculation 2 2 3 11" xfId="1933" xr:uid="{00000000-0005-0000-0000-0000F1040000}"/>
    <cellStyle name="Calculation 2 2 3 11 2" xfId="1934" xr:uid="{00000000-0005-0000-0000-0000F2040000}"/>
    <cellStyle name="Calculation 2 2 3 11 3" xfId="1935" xr:uid="{00000000-0005-0000-0000-0000F3040000}"/>
    <cellStyle name="Calculation 2 2 3 11 4" xfId="1936" xr:uid="{00000000-0005-0000-0000-0000F4040000}"/>
    <cellStyle name="Calculation 2 2 3 11 5" xfId="1937" xr:uid="{00000000-0005-0000-0000-0000F5040000}"/>
    <cellStyle name="Calculation 2 2 3 11 6" xfId="1938" xr:uid="{00000000-0005-0000-0000-0000F6040000}"/>
    <cellStyle name="Calculation 2 2 3 11 7" xfId="1939" xr:uid="{00000000-0005-0000-0000-0000F7040000}"/>
    <cellStyle name="Calculation 2 2 3 12" xfId="1940" xr:uid="{00000000-0005-0000-0000-0000F8040000}"/>
    <cellStyle name="Calculation 2 2 3 12 2" xfId="1941" xr:uid="{00000000-0005-0000-0000-0000F9040000}"/>
    <cellStyle name="Calculation 2 2 3 12 3" xfId="1942" xr:uid="{00000000-0005-0000-0000-0000FA040000}"/>
    <cellStyle name="Calculation 2 2 3 12 4" xfId="1943" xr:uid="{00000000-0005-0000-0000-0000FB040000}"/>
    <cellStyle name="Calculation 2 2 3 12 5" xfId="1944" xr:uid="{00000000-0005-0000-0000-0000FC040000}"/>
    <cellStyle name="Calculation 2 2 3 13" xfId="1945" xr:uid="{00000000-0005-0000-0000-0000FD040000}"/>
    <cellStyle name="Calculation 2 2 3 13 2" xfId="1946" xr:uid="{00000000-0005-0000-0000-0000FE040000}"/>
    <cellStyle name="Calculation 2 2 3 13 3" xfId="1947" xr:uid="{00000000-0005-0000-0000-0000FF040000}"/>
    <cellStyle name="Calculation 2 2 3 13 4" xfId="1948" xr:uid="{00000000-0005-0000-0000-000000050000}"/>
    <cellStyle name="Calculation 2 2 3 13 5" xfId="1949" xr:uid="{00000000-0005-0000-0000-000001050000}"/>
    <cellStyle name="Calculation 2 2 3 14" xfId="1950" xr:uid="{00000000-0005-0000-0000-000002050000}"/>
    <cellStyle name="Calculation 2 2 3 14 2" xfId="1951" xr:uid="{00000000-0005-0000-0000-000003050000}"/>
    <cellStyle name="Calculation 2 2 3 14 3" xfId="1952" xr:uid="{00000000-0005-0000-0000-000004050000}"/>
    <cellStyle name="Calculation 2 2 3 14 4" xfId="1953" xr:uid="{00000000-0005-0000-0000-000005050000}"/>
    <cellStyle name="Calculation 2 2 3 14 5" xfId="1954" xr:uid="{00000000-0005-0000-0000-000006050000}"/>
    <cellStyle name="Calculation 2 2 3 15" xfId="1955" xr:uid="{00000000-0005-0000-0000-000007050000}"/>
    <cellStyle name="Calculation 2 2 3 15 2" xfId="1956" xr:uid="{00000000-0005-0000-0000-000008050000}"/>
    <cellStyle name="Calculation 2 2 3 15 3" xfId="1957" xr:uid="{00000000-0005-0000-0000-000009050000}"/>
    <cellStyle name="Calculation 2 2 3 15 4" xfId="1958" xr:uid="{00000000-0005-0000-0000-00000A050000}"/>
    <cellStyle name="Calculation 2 2 3 15 5" xfId="1959" xr:uid="{00000000-0005-0000-0000-00000B050000}"/>
    <cellStyle name="Calculation 2 2 3 16" xfId="1960" xr:uid="{00000000-0005-0000-0000-00000C050000}"/>
    <cellStyle name="Calculation 2 2 3 17" xfId="1961" xr:uid="{00000000-0005-0000-0000-00000D050000}"/>
    <cellStyle name="Calculation 2 2 3 2" xfId="1962" xr:uid="{00000000-0005-0000-0000-00000E050000}"/>
    <cellStyle name="Calculation 2 2 3 2 10" xfId="1963" xr:uid="{00000000-0005-0000-0000-00000F050000}"/>
    <cellStyle name="Calculation 2 2 3 2 10 2" xfId="1964" xr:uid="{00000000-0005-0000-0000-000010050000}"/>
    <cellStyle name="Calculation 2 2 3 2 10 3" xfId="1965" xr:uid="{00000000-0005-0000-0000-000011050000}"/>
    <cellStyle name="Calculation 2 2 3 2 10 4" xfId="1966" xr:uid="{00000000-0005-0000-0000-000012050000}"/>
    <cellStyle name="Calculation 2 2 3 2 10 5" xfId="1967" xr:uid="{00000000-0005-0000-0000-000013050000}"/>
    <cellStyle name="Calculation 2 2 3 2 10 6" xfId="1968" xr:uid="{00000000-0005-0000-0000-000014050000}"/>
    <cellStyle name="Calculation 2 2 3 2 10 7" xfId="1969" xr:uid="{00000000-0005-0000-0000-000015050000}"/>
    <cellStyle name="Calculation 2 2 3 2 11" xfId="1970" xr:uid="{00000000-0005-0000-0000-000016050000}"/>
    <cellStyle name="Calculation 2 2 3 2 11 2" xfId="1971" xr:uid="{00000000-0005-0000-0000-000017050000}"/>
    <cellStyle name="Calculation 2 2 3 2 11 3" xfId="1972" xr:uid="{00000000-0005-0000-0000-000018050000}"/>
    <cellStyle name="Calculation 2 2 3 2 11 4" xfId="1973" xr:uid="{00000000-0005-0000-0000-000019050000}"/>
    <cellStyle name="Calculation 2 2 3 2 11 5" xfId="1974" xr:uid="{00000000-0005-0000-0000-00001A050000}"/>
    <cellStyle name="Calculation 2 2 3 2 12" xfId="1975" xr:uid="{00000000-0005-0000-0000-00001B050000}"/>
    <cellStyle name="Calculation 2 2 3 2 12 2" xfId="1976" xr:uid="{00000000-0005-0000-0000-00001C050000}"/>
    <cellStyle name="Calculation 2 2 3 2 12 3" xfId="1977" xr:uid="{00000000-0005-0000-0000-00001D050000}"/>
    <cellStyle name="Calculation 2 2 3 2 12 4" xfId="1978" xr:uid="{00000000-0005-0000-0000-00001E050000}"/>
    <cellStyle name="Calculation 2 2 3 2 12 5" xfId="1979" xr:uid="{00000000-0005-0000-0000-00001F050000}"/>
    <cellStyle name="Calculation 2 2 3 2 13" xfId="1980" xr:uid="{00000000-0005-0000-0000-000020050000}"/>
    <cellStyle name="Calculation 2 2 3 2 13 2" xfId="1981" xr:uid="{00000000-0005-0000-0000-000021050000}"/>
    <cellStyle name="Calculation 2 2 3 2 13 3" xfId="1982" xr:uid="{00000000-0005-0000-0000-000022050000}"/>
    <cellStyle name="Calculation 2 2 3 2 13 4" xfId="1983" xr:uid="{00000000-0005-0000-0000-000023050000}"/>
    <cellStyle name="Calculation 2 2 3 2 13 5" xfId="1984" xr:uid="{00000000-0005-0000-0000-000024050000}"/>
    <cellStyle name="Calculation 2 2 3 2 14" xfId="1985" xr:uid="{00000000-0005-0000-0000-000025050000}"/>
    <cellStyle name="Calculation 2 2 3 2 14 2" xfId="1986" xr:uid="{00000000-0005-0000-0000-000026050000}"/>
    <cellStyle name="Calculation 2 2 3 2 14 3" xfId="1987" xr:uid="{00000000-0005-0000-0000-000027050000}"/>
    <cellStyle name="Calculation 2 2 3 2 14 4" xfId="1988" xr:uid="{00000000-0005-0000-0000-000028050000}"/>
    <cellStyle name="Calculation 2 2 3 2 14 5" xfId="1989" xr:uid="{00000000-0005-0000-0000-000029050000}"/>
    <cellStyle name="Calculation 2 2 3 2 15" xfId="1990" xr:uid="{00000000-0005-0000-0000-00002A050000}"/>
    <cellStyle name="Calculation 2 2 3 2 15 2" xfId="1991" xr:uid="{00000000-0005-0000-0000-00002B050000}"/>
    <cellStyle name="Calculation 2 2 3 2 15 3" xfId="1992" xr:uid="{00000000-0005-0000-0000-00002C050000}"/>
    <cellStyle name="Calculation 2 2 3 2 15 4" xfId="1993" xr:uid="{00000000-0005-0000-0000-00002D050000}"/>
    <cellStyle name="Calculation 2 2 3 2 15 5" xfId="1994" xr:uid="{00000000-0005-0000-0000-00002E050000}"/>
    <cellStyle name="Calculation 2 2 3 2 16" xfId="1995" xr:uid="{00000000-0005-0000-0000-00002F050000}"/>
    <cellStyle name="Calculation 2 2 3 2 16 2" xfId="1996" xr:uid="{00000000-0005-0000-0000-000030050000}"/>
    <cellStyle name="Calculation 2 2 3 2 16 3" xfId="1997" xr:uid="{00000000-0005-0000-0000-000031050000}"/>
    <cellStyle name="Calculation 2 2 3 2 16 4" xfId="1998" xr:uid="{00000000-0005-0000-0000-000032050000}"/>
    <cellStyle name="Calculation 2 2 3 2 16 5" xfId="1999" xr:uid="{00000000-0005-0000-0000-000033050000}"/>
    <cellStyle name="Calculation 2 2 3 2 17" xfId="2000" xr:uid="{00000000-0005-0000-0000-000034050000}"/>
    <cellStyle name="Calculation 2 2 3 2 17 2" xfId="2001" xr:uid="{00000000-0005-0000-0000-000035050000}"/>
    <cellStyle name="Calculation 2 2 3 2 17 3" xfId="2002" xr:uid="{00000000-0005-0000-0000-000036050000}"/>
    <cellStyle name="Calculation 2 2 3 2 17 4" xfId="2003" xr:uid="{00000000-0005-0000-0000-000037050000}"/>
    <cellStyle name="Calculation 2 2 3 2 17 5" xfId="2004" xr:uid="{00000000-0005-0000-0000-000038050000}"/>
    <cellStyle name="Calculation 2 2 3 2 18" xfId="2005" xr:uid="{00000000-0005-0000-0000-000039050000}"/>
    <cellStyle name="Calculation 2 2 3 2 2" xfId="2006" xr:uid="{00000000-0005-0000-0000-00003A050000}"/>
    <cellStyle name="Calculation 2 2 3 2 2 10" xfId="2007" xr:uid="{00000000-0005-0000-0000-00003B050000}"/>
    <cellStyle name="Calculation 2 2 3 2 2 10 2" xfId="2008" xr:uid="{00000000-0005-0000-0000-00003C050000}"/>
    <cellStyle name="Calculation 2 2 3 2 2 10 3" xfId="2009" xr:uid="{00000000-0005-0000-0000-00003D050000}"/>
    <cellStyle name="Calculation 2 2 3 2 2 10 4" xfId="2010" xr:uid="{00000000-0005-0000-0000-00003E050000}"/>
    <cellStyle name="Calculation 2 2 3 2 2 10 5" xfId="2011" xr:uid="{00000000-0005-0000-0000-00003F050000}"/>
    <cellStyle name="Calculation 2 2 3 2 2 11" xfId="2012" xr:uid="{00000000-0005-0000-0000-000040050000}"/>
    <cellStyle name="Calculation 2 2 3 2 2 11 2" xfId="2013" xr:uid="{00000000-0005-0000-0000-000041050000}"/>
    <cellStyle name="Calculation 2 2 3 2 2 11 3" xfId="2014" xr:uid="{00000000-0005-0000-0000-000042050000}"/>
    <cellStyle name="Calculation 2 2 3 2 2 11 4" xfId="2015" xr:uid="{00000000-0005-0000-0000-000043050000}"/>
    <cellStyle name="Calculation 2 2 3 2 2 11 5" xfId="2016" xr:uid="{00000000-0005-0000-0000-000044050000}"/>
    <cellStyle name="Calculation 2 2 3 2 2 12" xfId="2017" xr:uid="{00000000-0005-0000-0000-000045050000}"/>
    <cellStyle name="Calculation 2 2 3 2 2 12 2" xfId="2018" xr:uid="{00000000-0005-0000-0000-000046050000}"/>
    <cellStyle name="Calculation 2 2 3 2 2 12 3" xfId="2019" xr:uid="{00000000-0005-0000-0000-000047050000}"/>
    <cellStyle name="Calculation 2 2 3 2 2 12 4" xfId="2020" xr:uid="{00000000-0005-0000-0000-000048050000}"/>
    <cellStyle name="Calculation 2 2 3 2 2 12 5" xfId="2021" xr:uid="{00000000-0005-0000-0000-000049050000}"/>
    <cellStyle name="Calculation 2 2 3 2 2 13" xfId="2022" xr:uid="{00000000-0005-0000-0000-00004A050000}"/>
    <cellStyle name="Calculation 2 2 3 2 2 13 2" xfId="2023" xr:uid="{00000000-0005-0000-0000-00004B050000}"/>
    <cellStyle name="Calculation 2 2 3 2 2 13 3" xfId="2024" xr:uid="{00000000-0005-0000-0000-00004C050000}"/>
    <cellStyle name="Calculation 2 2 3 2 2 13 4" xfId="2025" xr:uid="{00000000-0005-0000-0000-00004D050000}"/>
    <cellStyle name="Calculation 2 2 3 2 2 13 5" xfId="2026" xr:uid="{00000000-0005-0000-0000-00004E050000}"/>
    <cellStyle name="Calculation 2 2 3 2 2 14" xfId="2027" xr:uid="{00000000-0005-0000-0000-00004F050000}"/>
    <cellStyle name="Calculation 2 2 3 2 2 14 2" xfId="2028" xr:uid="{00000000-0005-0000-0000-000050050000}"/>
    <cellStyle name="Calculation 2 2 3 2 2 14 3" xfId="2029" xr:uid="{00000000-0005-0000-0000-000051050000}"/>
    <cellStyle name="Calculation 2 2 3 2 2 14 4" xfId="2030" xr:uid="{00000000-0005-0000-0000-000052050000}"/>
    <cellStyle name="Calculation 2 2 3 2 2 14 5" xfId="2031" xr:uid="{00000000-0005-0000-0000-000053050000}"/>
    <cellStyle name="Calculation 2 2 3 2 2 15" xfId="2032" xr:uid="{00000000-0005-0000-0000-000054050000}"/>
    <cellStyle name="Calculation 2 2 3 2 2 15 2" xfId="2033" xr:uid="{00000000-0005-0000-0000-000055050000}"/>
    <cellStyle name="Calculation 2 2 3 2 2 15 3" xfId="2034" xr:uid="{00000000-0005-0000-0000-000056050000}"/>
    <cellStyle name="Calculation 2 2 3 2 2 15 4" xfId="2035" xr:uid="{00000000-0005-0000-0000-000057050000}"/>
    <cellStyle name="Calculation 2 2 3 2 2 15 5" xfId="2036" xr:uid="{00000000-0005-0000-0000-000058050000}"/>
    <cellStyle name="Calculation 2 2 3 2 2 16" xfId="2037" xr:uid="{00000000-0005-0000-0000-000059050000}"/>
    <cellStyle name="Calculation 2 2 3 2 2 16 2" xfId="2038" xr:uid="{00000000-0005-0000-0000-00005A050000}"/>
    <cellStyle name="Calculation 2 2 3 2 2 16 3" xfId="2039" xr:uid="{00000000-0005-0000-0000-00005B050000}"/>
    <cellStyle name="Calculation 2 2 3 2 2 16 4" xfId="2040" xr:uid="{00000000-0005-0000-0000-00005C050000}"/>
    <cellStyle name="Calculation 2 2 3 2 2 16 5" xfId="2041" xr:uid="{00000000-0005-0000-0000-00005D050000}"/>
    <cellStyle name="Calculation 2 2 3 2 2 17" xfId="2042" xr:uid="{00000000-0005-0000-0000-00005E050000}"/>
    <cellStyle name="Calculation 2 2 3 2 2 17 2" xfId="2043" xr:uid="{00000000-0005-0000-0000-00005F050000}"/>
    <cellStyle name="Calculation 2 2 3 2 2 17 3" xfId="2044" xr:uid="{00000000-0005-0000-0000-000060050000}"/>
    <cellStyle name="Calculation 2 2 3 2 2 17 4" xfId="2045" xr:uid="{00000000-0005-0000-0000-000061050000}"/>
    <cellStyle name="Calculation 2 2 3 2 2 17 5" xfId="2046" xr:uid="{00000000-0005-0000-0000-000062050000}"/>
    <cellStyle name="Calculation 2 2 3 2 2 18" xfId="2047" xr:uid="{00000000-0005-0000-0000-000063050000}"/>
    <cellStyle name="Calculation 2 2 3 2 2 2" xfId="2048" xr:uid="{00000000-0005-0000-0000-000064050000}"/>
    <cellStyle name="Calculation 2 2 3 2 2 2 10" xfId="2049" xr:uid="{00000000-0005-0000-0000-000065050000}"/>
    <cellStyle name="Calculation 2 2 3 2 2 2 2" xfId="2050" xr:uid="{00000000-0005-0000-0000-000066050000}"/>
    <cellStyle name="Calculation 2 2 3 2 2 2 2 2" xfId="2051" xr:uid="{00000000-0005-0000-0000-000067050000}"/>
    <cellStyle name="Calculation 2 2 3 2 2 2 2 2 2" xfId="2052" xr:uid="{00000000-0005-0000-0000-000068050000}"/>
    <cellStyle name="Calculation 2 2 3 2 2 2 2 2 3" xfId="2053" xr:uid="{00000000-0005-0000-0000-000069050000}"/>
    <cellStyle name="Calculation 2 2 3 2 2 2 2 2 4" xfId="2054" xr:uid="{00000000-0005-0000-0000-00006A050000}"/>
    <cellStyle name="Calculation 2 2 3 2 2 2 2 2 5" xfId="2055" xr:uid="{00000000-0005-0000-0000-00006B050000}"/>
    <cellStyle name="Calculation 2 2 3 2 2 2 2 2 6" xfId="2056" xr:uid="{00000000-0005-0000-0000-00006C050000}"/>
    <cellStyle name="Calculation 2 2 3 2 2 2 2 2 7" xfId="2057" xr:uid="{00000000-0005-0000-0000-00006D050000}"/>
    <cellStyle name="Calculation 2 2 3 2 2 2 2 3" xfId="2058" xr:uid="{00000000-0005-0000-0000-00006E050000}"/>
    <cellStyle name="Calculation 2 2 3 2 2 2 2 4" xfId="2059" xr:uid="{00000000-0005-0000-0000-00006F050000}"/>
    <cellStyle name="Calculation 2 2 3 2 2 2 3" xfId="2060" xr:uid="{00000000-0005-0000-0000-000070050000}"/>
    <cellStyle name="Calculation 2 2 3 2 2 2 3 2" xfId="2061" xr:uid="{00000000-0005-0000-0000-000071050000}"/>
    <cellStyle name="Calculation 2 2 3 2 2 2 3 2 2" xfId="2062" xr:uid="{00000000-0005-0000-0000-000072050000}"/>
    <cellStyle name="Calculation 2 2 3 2 2 2 3 2 3" xfId="2063" xr:uid="{00000000-0005-0000-0000-000073050000}"/>
    <cellStyle name="Calculation 2 2 3 2 2 2 3 2 4" xfId="2064" xr:uid="{00000000-0005-0000-0000-000074050000}"/>
    <cellStyle name="Calculation 2 2 3 2 2 2 3 2 5" xfId="2065" xr:uid="{00000000-0005-0000-0000-000075050000}"/>
    <cellStyle name="Calculation 2 2 3 2 2 2 3 2 6" xfId="2066" xr:uid="{00000000-0005-0000-0000-000076050000}"/>
    <cellStyle name="Calculation 2 2 3 2 2 2 3 2 7" xfId="2067" xr:uid="{00000000-0005-0000-0000-000077050000}"/>
    <cellStyle name="Calculation 2 2 3 2 2 2 3 3" xfId="2068" xr:uid="{00000000-0005-0000-0000-000078050000}"/>
    <cellStyle name="Calculation 2 2 3 2 2 2 3 4" xfId="2069" xr:uid="{00000000-0005-0000-0000-000079050000}"/>
    <cellStyle name="Calculation 2 2 3 2 2 2 4" xfId="2070" xr:uid="{00000000-0005-0000-0000-00007A050000}"/>
    <cellStyle name="Calculation 2 2 3 2 2 2 4 2" xfId="2071" xr:uid="{00000000-0005-0000-0000-00007B050000}"/>
    <cellStyle name="Calculation 2 2 3 2 2 2 4 2 2" xfId="2072" xr:uid="{00000000-0005-0000-0000-00007C050000}"/>
    <cellStyle name="Calculation 2 2 3 2 2 2 4 2 3" xfId="2073" xr:uid="{00000000-0005-0000-0000-00007D050000}"/>
    <cellStyle name="Calculation 2 2 3 2 2 2 4 2 4" xfId="2074" xr:uid="{00000000-0005-0000-0000-00007E050000}"/>
    <cellStyle name="Calculation 2 2 3 2 2 2 4 2 5" xfId="2075" xr:uid="{00000000-0005-0000-0000-00007F050000}"/>
    <cellStyle name="Calculation 2 2 3 2 2 2 4 2 6" xfId="2076" xr:uid="{00000000-0005-0000-0000-000080050000}"/>
    <cellStyle name="Calculation 2 2 3 2 2 2 4 2 7" xfId="2077" xr:uid="{00000000-0005-0000-0000-000081050000}"/>
    <cellStyle name="Calculation 2 2 3 2 2 2 4 3" xfId="2078" xr:uid="{00000000-0005-0000-0000-000082050000}"/>
    <cellStyle name="Calculation 2 2 3 2 2 2 4 4" xfId="2079" xr:uid="{00000000-0005-0000-0000-000083050000}"/>
    <cellStyle name="Calculation 2 2 3 2 2 2 5" xfId="2080" xr:uid="{00000000-0005-0000-0000-000084050000}"/>
    <cellStyle name="Calculation 2 2 3 2 2 2 5 2" xfId="2081" xr:uid="{00000000-0005-0000-0000-000085050000}"/>
    <cellStyle name="Calculation 2 2 3 2 2 2 5 3" xfId="2082" xr:uid="{00000000-0005-0000-0000-000086050000}"/>
    <cellStyle name="Calculation 2 2 3 2 2 2 5 4" xfId="2083" xr:uid="{00000000-0005-0000-0000-000087050000}"/>
    <cellStyle name="Calculation 2 2 3 2 2 2 5 5" xfId="2084" xr:uid="{00000000-0005-0000-0000-000088050000}"/>
    <cellStyle name="Calculation 2 2 3 2 2 2 5 6" xfId="2085" xr:uid="{00000000-0005-0000-0000-000089050000}"/>
    <cellStyle name="Calculation 2 2 3 2 2 2 5 7" xfId="2086" xr:uid="{00000000-0005-0000-0000-00008A050000}"/>
    <cellStyle name="Calculation 2 2 3 2 2 2 5 8" xfId="2087" xr:uid="{00000000-0005-0000-0000-00008B050000}"/>
    <cellStyle name="Calculation 2 2 3 2 2 2 6" xfId="2088" xr:uid="{00000000-0005-0000-0000-00008C050000}"/>
    <cellStyle name="Calculation 2 2 3 2 2 2 6 2" xfId="2089" xr:uid="{00000000-0005-0000-0000-00008D050000}"/>
    <cellStyle name="Calculation 2 2 3 2 2 2 6 3" xfId="2090" xr:uid="{00000000-0005-0000-0000-00008E050000}"/>
    <cellStyle name="Calculation 2 2 3 2 2 2 6 4" xfId="2091" xr:uid="{00000000-0005-0000-0000-00008F050000}"/>
    <cellStyle name="Calculation 2 2 3 2 2 2 6 5" xfId="2092" xr:uid="{00000000-0005-0000-0000-000090050000}"/>
    <cellStyle name="Calculation 2 2 3 2 2 2 6 6" xfId="2093" xr:uid="{00000000-0005-0000-0000-000091050000}"/>
    <cellStyle name="Calculation 2 2 3 2 2 2 6 7" xfId="2094" xr:uid="{00000000-0005-0000-0000-000092050000}"/>
    <cellStyle name="Calculation 2 2 3 2 2 2 7" xfId="2095" xr:uid="{00000000-0005-0000-0000-000093050000}"/>
    <cellStyle name="Calculation 2 2 3 2 2 2 8" xfId="2096" xr:uid="{00000000-0005-0000-0000-000094050000}"/>
    <cellStyle name="Calculation 2 2 3 2 2 2 9" xfId="2097" xr:uid="{00000000-0005-0000-0000-000095050000}"/>
    <cellStyle name="Calculation 2 2 3 2 2 3" xfId="2098" xr:uid="{00000000-0005-0000-0000-000096050000}"/>
    <cellStyle name="Calculation 2 2 3 2 2 3 2" xfId="2099" xr:uid="{00000000-0005-0000-0000-000097050000}"/>
    <cellStyle name="Calculation 2 2 3 2 2 3 2 2" xfId="2100" xr:uid="{00000000-0005-0000-0000-000098050000}"/>
    <cellStyle name="Calculation 2 2 3 2 2 3 2 3" xfId="2101" xr:uid="{00000000-0005-0000-0000-000099050000}"/>
    <cellStyle name="Calculation 2 2 3 2 2 3 2 4" xfId="2102" xr:uid="{00000000-0005-0000-0000-00009A050000}"/>
    <cellStyle name="Calculation 2 2 3 2 2 3 2 5" xfId="2103" xr:uid="{00000000-0005-0000-0000-00009B050000}"/>
    <cellStyle name="Calculation 2 2 3 2 2 3 2 6" xfId="2104" xr:uid="{00000000-0005-0000-0000-00009C050000}"/>
    <cellStyle name="Calculation 2 2 3 2 2 3 2 7" xfId="2105" xr:uid="{00000000-0005-0000-0000-00009D050000}"/>
    <cellStyle name="Calculation 2 2 3 2 2 3 3" xfId="2106" xr:uid="{00000000-0005-0000-0000-00009E050000}"/>
    <cellStyle name="Calculation 2 2 3 2 2 3 4" xfId="2107" xr:uid="{00000000-0005-0000-0000-00009F050000}"/>
    <cellStyle name="Calculation 2 2 3 2 2 3 5" xfId="2108" xr:uid="{00000000-0005-0000-0000-0000A0050000}"/>
    <cellStyle name="Calculation 2 2 3 2 2 4" xfId="2109" xr:uid="{00000000-0005-0000-0000-0000A1050000}"/>
    <cellStyle name="Calculation 2 2 3 2 2 4 2" xfId="2110" xr:uid="{00000000-0005-0000-0000-0000A2050000}"/>
    <cellStyle name="Calculation 2 2 3 2 2 4 2 2" xfId="2111" xr:uid="{00000000-0005-0000-0000-0000A3050000}"/>
    <cellStyle name="Calculation 2 2 3 2 2 4 2 3" xfId="2112" xr:uid="{00000000-0005-0000-0000-0000A4050000}"/>
    <cellStyle name="Calculation 2 2 3 2 2 4 2 4" xfId="2113" xr:uid="{00000000-0005-0000-0000-0000A5050000}"/>
    <cellStyle name="Calculation 2 2 3 2 2 4 2 5" xfId="2114" xr:uid="{00000000-0005-0000-0000-0000A6050000}"/>
    <cellStyle name="Calculation 2 2 3 2 2 4 2 6" xfId="2115" xr:uid="{00000000-0005-0000-0000-0000A7050000}"/>
    <cellStyle name="Calculation 2 2 3 2 2 4 2 7" xfId="2116" xr:uid="{00000000-0005-0000-0000-0000A8050000}"/>
    <cellStyle name="Calculation 2 2 3 2 2 4 3" xfId="2117" xr:uid="{00000000-0005-0000-0000-0000A9050000}"/>
    <cellStyle name="Calculation 2 2 3 2 2 4 4" xfId="2118" xr:uid="{00000000-0005-0000-0000-0000AA050000}"/>
    <cellStyle name="Calculation 2 2 3 2 2 4 5" xfId="2119" xr:uid="{00000000-0005-0000-0000-0000AB050000}"/>
    <cellStyle name="Calculation 2 2 3 2 2 5" xfId="2120" xr:uid="{00000000-0005-0000-0000-0000AC050000}"/>
    <cellStyle name="Calculation 2 2 3 2 2 5 2" xfId="2121" xr:uid="{00000000-0005-0000-0000-0000AD050000}"/>
    <cellStyle name="Calculation 2 2 3 2 2 5 2 2" xfId="2122" xr:uid="{00000000-0005-0000-0000-0000AE050000}"/>
    <cellStyle name="Calculation 2 2 3 2 2 5 2 3" xfId="2123" xr:uid="{00000000-0005-0000-0000-0000AF050000}"/>
    <cellStyle name="Calculation 2 2 3 2 2 5 2 4" xfId="2124" xr:uid="{00000000-0005-0000-0000-0000B0050000}"/>
    <cellStyle name="Calculation 2 2 3 2 2 5 2 5" xfId="2125" xr:uid="{00000000-0005-0000-0000-0000B1050000}"/>
    <cellStyle name="Calculation 2 2 3 2 2 5 2 6" xfId="2126" xr:uid="{00000000-0005-0000-0000-0000B2050000}"/>
    <cellStyle name="Calculation 2 2 3 2 2 5 2 7" xfId="2127" xr:uid="{00000000-0005-0000-0000-0000B3050000}"/>
    <cellStyle name="Calculation 2 2 3 2 2 5 3" xfId="2128" xr:uid="{00000000-0005-0000-0000-0000B4050000}"/>
    <cellStyle name="Calculation 2 2 3 2 2 5 4" xfId="2129" xr:uid="{00000000-0005-0000-0000-0000B5050000}"/>
    <cellStyle name="Calculation 2 2 3 2 2 5 5" xfId="2130" xr:uid="{00000000-0005-0000-0000-0000B6050000}"/>
    <cellStyle name="Calculation 2 2 3 2 2 6" xfId="2131" xr:uid="{00000000-0005-0000-0000-0000B7050000}"/>
    <cellStyle name="Calculation 2 2 3 2 2 6 2" xfId="2132" xr:uid="{00000000-0005-0000-0000-0000B8050000}"/>
    <cellStyle name="Calculation 2 2 3 2 2 6 3" xfId="2133" xr:uid="{00000000-0005-0000-0000-0000B9050000}"/>
    <cellStyle name="Calculation 2 2 3 2 2 6 4" xfId="2134" xr:uid="{00000000-0005-0000-0000-0000BA050000}"/>
    <cellStyle name="Calculation 2 2 3 2 2 6 5" xfId="2135" xr:uid="{00000000-0005-0000-0000-0000BB050000}"/>
    <cellStyle name="Calculation 2 2 3 2 2 6 6" xfId="2136" xr:uid="{00000000-0005-0000-0000-0000BC050000}"/>
    <cellStyle name="Calculation 2 2 3 2 2 6 7" xfId="2137" xr:uid="{00000000-0005-0000-0000-0000BD050000}"/>
    <cellStyle name="Calculation 2 2 3 2 2 6 8" xfId="2138" xr:uid="{00000000-0005-0000-0000-0000BE050000}"/>
    <cellStyle name="Calculation 2 2 3 2 2 7" xfId="2139" xr:uid="{00000000-0005-0000-0000-0000BF050000}"/>
    <cellStyle name="Calculation 2 2 3 2 2 7 2" xfId="2140" xr:uid="{00000000-0005-0000-0000-0000C0050000}"/>
    <cellStyle name="Calculation 2 2 3 2 2 7 3" xfId="2141" xr:uid="{00000000-0005-0000-0000-0000C1050000}"/>
    <cellStyle name="Calculation 2 2 3 2 2 7 4" xfId="2142" xr:uid="{00000000-0005-0000-0000-0000C2050000}"/>
    <cellStyle name="Calculation 2 2 3 2 2 7 5" xfId="2143" xr:uid="{00000000-0005-0000-0000-0000C3050000}"/>
    <cellStyle name="Calculation 2 2 3 2 2 7 6" xfId="2144" xr:uid="{00000000-0005-0000-0000-0000C4050000}"/>
    <cellStyle name="Calculation 2 2 3 2 2 7 7" xfId="2145" xr:uid="{00000000-0005-0000-0000-0000C5050000}"/>
    <cellStyle name="Calculation 2 2 3 2 2 8" xfId="2146" xr:uid="{00000000-0005-0000-0000-0000C6050000}"/>
    <cellStyle name="Calculation 2 2 3 2 2 8 2" xfId="2147" xr:uid="{00000000-0005-0000-0000-0000C7050000}"/>
    <cellStyle name="Calculation 2 2 3 2 2 8 3" xfId="2148" xr:uid="{00000000-0005-0000-0000-0000C8050000}"/>
    <cellStyle name="Calculation 2 2 3 2 2 8 4" xfId="2149" xr:uid="{00000000-0005-0000-0000-0000C9050000}"/>
    <cellStyle name="Calculation 2 2 3 2 2 8 5" xfId="2150" xr:uid="{00000000-0005-0000-0000-0000CA050000}"/>
    <cellStyle name="Calculation 2 2 3 2 2 9" xfId="2151" xr:uid="{00000000-0005-0000-0000-0000CB050000}"/>
    <cellStyle name="Calculation 2 2 3 2 2 9 2" xfId="2152" xr:uid="{00000000-0005-0000-0000-0000CC050000}"/>
    <cellStyle name="Calculation 2 2 3 2 2 9 3" xfId="2153" xr:uid="{00000000-0005-0000-0000-0000CD050000}"/>
    <cellStyle name="Calculation 2 2 3 2 2 9 4" xfId="2154" xr:uid="{00000000-0005-0000-0000-0000CE050000}"/>
    <cellStyle name="Calculation 2 2 3 2 2 9 5" xfId="2155" xr:uid="{00000000-0005-0000-0000-0000CF050000}"/>
    <cellStyle name="Calculation 2 2 3 2 3" xfId="2156" xr:uid="{00000000-0005-0000-0000-0000D0050000}"/>
    <cellStyle name="Calculation 2 2 3 2 3 10" xfId="2157" xr:uid="{00000000-0005-0000-0000-0000D1050000}"/>
    <cellStyle name="Calculation 2 2 3 2 3 2" xfId="2158" xr:uid="{00000000-0005-0000-0000-0000D2050000}"/>
    <cellStyle name="Calculation 2 2 3 2 3 2 2" xfId="2159" xr:uid="{00000000-0005-0000-0000-0000D3050000}"/>
    <cellStyle name="Calculation 2 2 3 2 3 2 2 2" xfId="2160" xr:uid="{00000000-0005-0000-0000-0000D4050000}"/>
    <cellStyle name="Calculation 2 2 3 2 3 2 2 3" xfId="2161" xr:uid="{00000000-0005-0000-0000-0000D5050000}"/>
    <cellStyle name="Calculation 2 2 3 2 3 2 2 4" xfId="2162" xr:uid="{00000000-0005-0000-0000-0000D6050000}"/>
    <cellStyle name="Calculation 2 2 3 2 3 2 2 5" xfId="2163" xr:uid="{00000000-0005-0000-0000-0000D7050000}"/>
    <cellStyle name="Calculation 2 2 3 2 3 2 2 6" xfId="2164" xr:uid="{00000000-0005-0000-0000-0000D8050000}"/>
    <cellStyle name="Calculation 2 2 3 2 3 2 2 7" xfId="2165" xr:uid="{00000000-0005-0000-0000-0000D9050000}"/>
    <cellStyle name="Calculation 2 2 3 2 3 2 3" xfId="2166" xr:uid="{00000000-0005-0000-0000-0000DA050000}"/>
    <cellStyle name="Calculation 2 2 3 2 3 2 4" xfId="2167" xr:uid="{00000000-0005-0000-0000-0000DB050000}"/>
    <cellStyle name="Calculation 2 2 3 2 3 3" xfId="2168" xr:uid="{00000000-0005-0000-0000-0000DC050000}"/>
    <cellStyle name="Calculation 2 2 3 2 3 3 2" xfId="2169" xr:uid="{00000000-0005-0000-0000-0000DD050000}"/>
    <cellStyle name="Calculation 2 2 3 2 3 3 2 2" xfId="2170" xr:uid="{00000000-0005-0000-0000-0000DE050000}"/>
    <cellStyle name="Calculation 2 2 3 2 3 3 2 3" xfId="2171" xr:uid="{00000000-0005-0000-0000-0000DF050000}"/>
    <cellStyle name="Calculation 2 2 3 2 3 3 2 4" xfId="2172" xr:uid="{00000000-0005-0000-0000-0000E0050000}"/>
    <cellStyle name="Calculation 2 2 3 2 3 3 2 5" xfId="2173" xr:uid="{00000000-0005-0000-0000-0000E1050000}"/>
    <cellStyle name="Calculation 2 2 3 2 3 3 2 6" xfId="2174" xr:uid="{00000000-0005-0000-0000-0000E2050000}"/>
    <cellStyle name="Calculation 2 2 3 2 3 3 2 7" xfId="2175" xr:uid="{00000000-0005-0000-0000-0000E3050000}"/>
    <cellStyle name="Calculation 2 2 3 2 3 3 3" xfId="2176" xr:uid="{00000000-0005-0000-0000-0000E4050000}"/>
    <cellStyle name="Calculation 2 2 3 2 3 3 4" xfId="2177" xr:uid="{00000000-0005-0000-0000-0000E5050000}"/>
    <cellStyle name="Calculation 2 2 3 2 3 4" xfId="2178" xr:uid="{00000000-0005-0000-0000-0000E6050000}"/>
    <cellStyle name="Calculation 2 2 3 2 3 4 2" xfId="2179" xr:uid="{00000000-0005-0000-0000-0000E7050000}"/>
    <cellStyle name="Calculation 2 2 3 2 3 4 2 2" xfId="2180" xr:uid="{00000000-0005-0000-0000-0000E8050000}"/>
    <cellStyle name="Calculation 2 2 3 2 3 4 2 3" xfId="2181" xr:uid="{00000000-0005-0000-0000-0000E9050000}"/>
    <cellStyle name="Calculation 2 2 3 2 3 4 2 4" xfId="2182" xr:uid="{00000000-0005-0000-0000-0000EA050000}"/>
    <cellStyle name="Calculation 2 2 3 2 3 4 2 5" xfId="2183" xr:uid="{00000000-0005-0000-0000-0000EB050000}"/>
    <cellStyle name="Calculation 2 2 3 2 3 4 2 6" xfId="2184" xr:uid="{00000000-0005-0000-0000-0000EC050000}"/>
    <cellStyle name="Calculation 2 2 3 2 3 4 2 7" xfId="2185" xr:uid="{00000000-0005-0000-0000-0000ED050000}"/>
    <cellStyle name="Calculation 2 2 3 2 3 4 3" xfId="2186" xr:uid="{00000000-0005-0000-0000-0000EE050000}"/>
    <cellStyle name="Calculation 2 2 3 2 3 4 4" xfId="2187" xr:uid="{00000000-0005-0000-0000-0000EF050000}"/>
    <cellStyle name="Calculation 2 2 3 2 3 5" xfId="2188" xr:uid="{00000000-0005-0000-0000-0000F0050000}"/>
    <cellStyle name="Calculation 2 2 3 2 3 5 2" xfId="2189" xr:uid="{00000000-0005-0000-0000-0000F1050000}"/>
    <cellStyle name="Calculation 2 2 3 2 3 5 3" xfId="2190" xr:uid="{00000000-0005-0000-0000-0000F2050000}"/>
    <cellStyle name="Calculation 2 2 3 2 3 5 4" xfId="2191" xr:uid="{00000000-0005-0000-0000-0000F3050000}"/>
    <cellStyle name="Calculation 2 2 3 2 3 5 5" xfId="2192" xr:uid="{00000000-0005-0000-0000-0000F4050000}"/>
    <cellStyle name="Calculation 2 2 3 2 3 5 6" xfId="2193" xr:uid="{00000000-0005-0000-0000-0000F5050000}"/>
    <cellStyle name="Calculation 2 2 3 2 3 5 7" xfId="2194" xr:uid="{00000000-0005-0000-0000-0000F6050000}"/>
    <cellStyle name="Calculation 2 2 3 2 3 5 8" xfId="2195" xr:uid="{00000000-0005-0000-0000-0000F7050000}"/>
    <cellStyle name="Calculation 2 2 3 2 3 6" xfId="2196" xr:uid="{00000000-0005-0000-0000-0000F8050000}"/>
    <cellStyle name="Calculation 2 2 3 2 3 6 2" xfId="2197" xr:uid="{00000000-0005-0000-0000-0000F9050000}"/>
    <cellStyle name="Calculation 2 2 3 2 3 6 3" xfId="2198" xr:uid="{00000000-0005-0000-0000-0000FA050000}"/>
    <cellStyle name="Calculation 2 2 3 2 3 6 4" xfId="2199" xr:uid="{00000000-0005-0000-0000-0000FB050000}"/>
    <cellStyle name="Calculation 2 2 3 2 3 6 5" xfId="2200" xr:uid="{00000000-0005-0000-0000-0000FC050000}"/>
    <cellStyle name="Calculation 2 2 3 2 3 6 6" xfId="2201" xr:uid="{00000000-0005-0000-0000-0000FD050000}"/>
    <cellStyle name="Calculation 2 2 3 2 3 6 7" xfId="2202" xr:uid="{00000000-0005-0000-0000-0000FE050000}"/>
    <cellStyle name="Calculation 2 2 3 2 3 7" xfId="2203" xr:uid="{00000000-0005-0000-0000-0000FF050000}"/>
    <cellStyle name="Calculation 2 2 3 2 3 8" xfId="2204" xr:uid="{00000000-0005-0000-0000-000000060000}"/>
    <cellStyle name="Calculation 2 2 3 2 3 9" xfId="2205" xr:uid="{00000000-0005-0000-0000-000001060000}"/>
    <cellStyle name="Calculation 2 2 3 2 4" xfId="2206" xr:uid="{00000000-0005-0000-0000-000002060000}"/>
    <cellStyle name="Calculation 2 2 3 2 4 10" xfId="2207" xr:uid="{00000000-0005-0000-0000-000003060000}"/>
    <cellStyle name="Calculation 2 2 3 2 4 2" xfId="2208" xr:uid="{00000000-0005-0000-0000-000004060000}"/>
    <cellStyle name="Calculation 2 2 3 2 4 2 2" xfId="2209" xr:uid="{00000000-0005-0000-0000-000005060000}"/>
    <cellStyle name="Calculation 2 2 3 2 4 2 2 2" xfId="2210" xr:uid="{00000000-0005-0000-0000-000006060000}"/>
    <cellStyle name="Calculation 2 2 3 2 4 2 2 3" xfId="2211" xr:uid="{00000000-0005-0000-0000-000007060000}"/>
    <cellStyle name="Calculation 2 2 3 2 4 2 2 4" xfId="2212" xr:uid="{00000000-0005-0000-0000-000008060000}"/>
    <cellStyle name="Calculation 2 2 3 2 4 2 2 5" xfId="2213" xr:uid="{00000000-0005-0000-0000-000009060000}"/>
    <cellStyle name="Calculation 2 2 3 2 4 2 2 6" xfId="2214" xr:uid="{00000000-0005-0000-0000-00000A060000}"/>
    <cellStyle name="Calculation 2 2 3 2 4 2 2 7" xfId="2215" xr:uid="{00000000-0005-0000-0000-00000B060000}"/>
    <cellStyle name="Calculation 2 2 3 2 4 2 3" xfId="2216" xr:uid="{00000000-0005-0000-0000-00000C060000}"/>
    <cellStyle name="Calculation 2 2 3 2 4 2 4" xfId="2217" xr:uid="{00000000-0005-0000-0000-00000D060000}"/>
    <cellStyle name="Calculation 2 2 3 2 4 3" xfId="2218" xr:uid="{00000000-0005-0000-0000-00000E060000}"/>
    <cellStyle name="Calculation 2 2 3 2 4 3 2" xfId="2219" xr:uid="{00000000-0005-0000-0000-00000F060000}"/>
    <cellStyle name="Calculation 2 2 3 2 4 3 2 2" xfId="2220" xr:uid="{00000000-0005-0000-0000-000010060000}"/>
    <cellStyle name="Calculation 2 2 3 2 4 3 2 3" xfId="2221" xr:uid="{00000000-0005-0000-0000-000011060000}"/>
    <cellStyle name="Calculation 2 2 3 2 4 3 2 4" xfId="2222" xr:uid="{00000000-0005-0000-0000-000012060000}"/>
    <cellStyle name="Calculation 2 2 3 2 4 3 2 5" xfId="2223" xr:uid="{00000000-0005-0000-0000-000013060000}"/>
    <cellStyle name="Calculation 2 2 3 2 4 3 2 6" xfId="2224" xr:uid="{00000000-0005-0000-0000-000014060000}"/>
    <cellStyle name="Calculation 2 2 3 2 4 3 2 7" xfId="2225" xr:uid="{00000000-0005-0000-0000-000015060000}"/>
    <cellStyle name="Calculation 2 2 3 2 4 3 3" xfId="2226" xr:uid="{00000000-0005-0000-0000-000016060000}"/>
    <cellStyle name="Calculation 2 2 3 2 4 3 4" xfId="2227" xr:uid="{00000000-0005-0000-0000-000017060000}"/>
    <cellStyle name="Calculation 2 2 3 2 4 4" xfId="2228" xr:uid="{00000000-0005-0000-0000-000018060000}"/>
    <cellStyle name="Calculation 2 2 3 2 4 4 2" xfId="2229" xr:uid="{00000000-0005-0000-0000-000019060000}"/>
    <cellStyle name="Calculation 2 2 3 2 4 4 2 2" xfId="2230" xr:uid="{00000000-0005-0000-0000-00001A060000}"/>
    <cellStyle name="Calculation 2 2 3 2 4 4 2 3" xfId="2231" xr:uid="{00000000-0005-0000-0000-00001B060000}"/>
    <cellStyle name="Calculation 2 2 3 2 4 4 2 4" xfId="2232" xr:uid="{00000000-0005-0000-0000-00001C060000}"/>
    <cellStyle name="Calculation 2 2 3 2 4 4 2 5" xfId="2233" xr:uid="{00000000-0005-0000-0000-00001D060000}"/>
    <cellStyle name="Calculation 2 2 3 2 4 4 2 6" xfId="2234" xr:uid="{00000000-0005-0000-0000-00001E060000}"/>
    <cellStyle name="Calculation 2 2 3 2 4 4 2 7" xfId="2235" xr:uid="{00000000-0005-0000-0000-00001F060000}"/>
    <cellStyle name="Calculation 2 2 3 2 4 4 3" xfId="2236" xr:uid="{00000000-0005-0000-0000-000020060000}"/>
    <cellStyle name="Calculation 2 2 3 2 4 4 4" xfId="2237" xr:uid="{00000000-0005-0000-0000-000021060000}"/>
    <cellStyle name="Calculation 2 2 3 2 4 5" xfId="2238" xr:uid="{00000000-0005-0000-0000-000022060000}"/>
    <cellStyle name="Calculation 2 2 3 2 4 5 2" xfId="2239" xr:uid="{00000000-0005-0000-0000-000023060000}"/>
    <cellStyle name="Calculation 2 2 3 2 4 5 3" xfId="2240" xr:uid="{00000000-0005-0000-0000-000024060000}"/>
    <cellStyle name="Calculation 2 2 3 2 4 5 4" xfId="2241" xr:uid="{00000000-0005-0000-0000-000025060000}"/>
    <cellStyle name="Calculation 2 2 3 2 4 5 5" xfId="2242" xr:uid="{00000000-0005-0000-0000-000026060000}"/>
    <cellStyle name="Calculation 2 2 3 2 4 5 6" xfId="2243" xr:uid="{00000000-0005-0000-0000-000027060000}"/>
    <cellStyle name="Calculation 2 2 3 2 4 5 7" xfId="2244" xr:uid="{00000000-0005-0000-0000-000028060000}"/>
    <cellStyle name="Calculation 2 2 3 2 4 5 8" xfId="2245" xr:uid="{00000000-0005-0000-0000-000029060000}"/>
    <cellStyle name="Calculation 2 2 3 2 4 6" xfId="2246" xr:uid="{00000000-0005-0000-0000-00002A060000}"/>
    <cellStyle name="Calculation 2 2 3 2 4 6 2" xfId="2247" xr:uid="{00000000-0005-0000-0000-00002B060000}"/>
    <cellStyle name="Calculation 2 2 3 2 4 6 3" xfId="2248" xr:uid="{00000000-0005-0000-0000-00002C060000}"/>
    <cellStyle name="Calculation 2 2 3 2 4 6 4" xfId="2249" xr:uid="{00000000-0005-0000-0000-00002D060000}"/>
    <cellStyle name="Calculation 2 2 3 2 4 6 5" xfId="2250" xr:uid="{00000000-0005-0000-0000-00002E060000}"/>
    <cellStyle name="Calculation 2 2 3 2 4 6 6" xfId="2251" xr:uid="{00000000-0005-0000-0000-00002F060000}"/>
    <cellStyle name="Calculation 2 2 3 2 4 6 7" xfId="2252" xr:uid="{00000000-0005-0000-0000-000030060000}"/>
    <cellStyle name="Calculation 2 2 3 2 4 7" xfId="2253" xr:uid="{00000000-0005-0000-0000-000031060000}"/>
    <cellStyle name="Calculation 2 2 3 2 4 8" xfId="2254" xr:uid="{00000000-0005-0000-0000-000032060000}"/>
    <cellStyle name="Calculation 2 2 3 2 4 9" xfId="2255" xr:uid="{00000000-0005-0000-0000-000033060000}"/>
    <cellStyle name="Calculation 2 2 3 2 5" xfId="2256" xr:uid="{00000000-0005-0000-0000-000034060000}"/>
    <cellStyle name="Calculation 2 2 3 2 5 2" xfId="2257" xr:uid="{00000000-0005-0000-0000-000035060000}"/>
    <cellStyle name="Calculation 2 2 3 2 5 2 2" xfId="2258" xr:uid="{00000000-0005-0000-0000-000036060000}"/>
    <cellStyle name="Calculation 2 2 3 2 5 2 3" xfId="2259" xr:uid="{00000000-0005-0000-0000-000037060000}"/>
    <cellStyle name="Calculation 2 2 3 2 5 2 4" xfId="2260" xr:uid="{00000000-0005-0000-0000-000038060000}"/>
    <cellStyle name="Calculation 2 2 3 2 5 2 5" xfId="2261" xr:uid="{00000000-0005-0000-0000-000039060000}"/>
    <cellStyle name="Calculation 2 2 3 2 5 2 6" xfId="2262" xr:uid="{00000000-0005-0000-0000-00003A060000}"/>
    <cellStyle name="Calculation 2 2 3 2 5 2 7" xfId="2263" xr:uid="{00000000-0005-0000-0000-00003B060000}"/>
    <cellStyle name="Calculation 2 2 3 2 5 3" xfId="2264" xr:uid="{00000000-0005-0000-0000-00003C060000}"/>
    <cellStyle name="Calculation 2 2 3 2 5 4" xfId="2265" xr:uid="{00000000-0005-0000-0000-00003D060000}"/>
    <cellStyle name="Calculation 2 2 3 2 5 5" xfId="2266" xr:uid="{00000000-0005-0000-0000-00003E060000}"/>
    <cellStyle name="Calculation 2 2 3 2 6" xfId="2267" xr:uid="{00000000-0005-0000-0000-00003F060000}"/>
    <cellStyle name="Calculation 2 2 3 2 6 2" xfId="2268" xr:uid="{00000000-0005-0000-0000-000040060000}"/>
    <cellStyle name="Calculation 2 2 3 2 6 2 2" xfId="2269" xr:uid="{00000000-0005-0000-0000-000041060000}"/>
    <cellStyle name="Calculation 2 2 3 2 6 2 3" xfId="2270" xr:uid="{00000000-0005-0000-0000-000042060000}"/>
    <cellStyle name="Calculation 2 2 3 2 6 2 4" xfId="2271" xr:uid="{00000000-0005-0000-0000-000043060000}"/>
    <cellStyle name="Calculation 2 2 3 2 6 2 5" xfId="2272" xr:uid="{00000000-0005-0000-0000-000044060000}"/>
    <cellStyle name="Calculation 2 2 3 2 6 2 6" xfId="2273" xr:uid="{00000000-0005-0000-0000-000045060000}"/>
    <cellStyle name="Calculation 2 2 3 2 6 2 7" xfId="2274" xr:uid="{00000000-0005-0000-0000-000046060000}"/>
    <cellStyle name="Calculation 2 2 3 2 6 3" xfId="2275" xr:uid="{00000000-0005-0000-0000-000047060000}"/>
    <cellStyle name="Calculation 2 2 3 2 6 4" xfId="2276" xr:uid="{00000000-0005-0000-0000-000048060000}"/>
    <cellStyle name="Calculation 2 2 3 2 6 5" xfId="2277" xr:uid="{00000000-0005-0000-0000-000049060000}"/>
    <cellStyle name="Calculation 2 2 3 2 7" xfId="2278" xr:uid="{00000000-0005-0000-0000-00004A060000}"/>
    <cellStyle name="Calculation 2 2 3 2 7 2" xfId="2279" xr:uid="{00000000-0005-0000-0000-00004B060000}"/>
    <cellStyle name="Calculation 2 2 3 2 7 2 2" xfId="2280" xr:uid="{00000000-0005-0000-0000-00004C060000}"/>
    <cellStyle name="Calculation 2 2 3 2 7 2 3" xfId="2281" xr:uid="{00000000-0005-0000-0000-00004D060000}"/>
    <cellStyle name="Calculation 2 2 3 2 7 2 4" xfId="2282" xr:uid="{00000000-0005-0000-0000-00004E060000}"/>
    <cellStyle name="Calculation 2 2 3 2 7 2 5" xfId="2283" xr:uid="{00000000-0005-0000-0000-00004F060000}"/>
    <cellStyle name="Calculation 2 2 3 2 7 2 6" xfId="2284" xr:uid="{00000000-0005-0000-0000-000050060000}"/>
    <cellStyle name="Calculation 2 2 3 2 7 2 7" xfId="2285" xr:uid="{00000000-0005-0000-0000-000051060000}"/>
    <cellStyle name="Calculation 2 2 3 2 7 3" xfId="2286" xr:uid="{00000000-0005-0000-0000-000052060000}"/>
    <cellStyle name="Calculation 2 2 3 2 7 4" xfId="2287" xr:uid="{00000000-0005-0000-0000-000053060000}"/>
    <cellStyle name="Calculation 2 2 3 2 7 5" xfId="2288" xr:uid="{00000000-0005-0000-0000-000054060000}"/>
    <cellStyle name="Calculation 2 2 3 2 8" xfId="2289" xr:uid="{00000000-0005-0000-0000-000055060000}"/>
    <cellStyle name="Calculation 2 2 3 2 8 2" xfId="2290" xr:uid="{00000000-0005-0000-0000-000056060000}"/>
    <cellStyle name="Calculation 2 2 3 2 8 2 2" xfId="2291" xr:uid="{00000000-0005-0000-0000-000057060000}"/>
    <cellStyle name="Calculation 2 2 3 2 8 2 3" xfId="2292" xr:uid="{00000000-0005-0000-0000-000058060000}"/>
    <cellStyle name="Calculation 2 2 3 2 8 2 4" xfId="2293" xr:uid="{00000000-0005-0000-0000-000059060000}"/>
    <cellStyle name="Calculation 2 2 3 2 8 2 5" xfId="2294" xr:uid="{00000000-0005-0000-0000-00005A060000}"/>
    <cellStyle name="Calculation 2 2 3 2 8 2 6" xfId="2295" xr:uid="{00000000-0005-0000-0000-00005B060000}"/>
    <cellStyle name="Calculation 2 2 3 2 8 2 7" xfId="2296" xr:uid="{00000000-0005-0000-0000-00005C060000}"/>
    <cellStyle name="Calculation 2 2 3 2 8 3" xfId="2297" xr:uid="{00000000-0005-0000-0000-00005D060000}"/>
    <cellStyle name="Calculation 2 2 3 2 8 4" xfId="2298" xr:uid="{00000000-0005-0000-0000-00005E060000}"/>
    <cellStyle name="Calculation 2 2 3 2 8 5" xfId="2299" xr:uid="{00000000-0005-0000-0000-00005F060000}"/>
    <cellStyle name="Calculation 2 2 3 2 9" xfId="2300" xr:uid="{00000000-0005-0000-0000-000060060000}"/>
    <cellStyle name="Calculation 2 2 3 2 9 2" xfId="2301" xr:uid="{00000000-0005-0000-0000-000061060000}"/>
    <cellStyle name="Calculation 2 2 3 2 9 3" xfId="2302" xr:uid="{00000000-0005-0000-0000-000062060000}"/>
    <cellStyle name="Calculation 2 2 3 2 9 4" xfId="2303" xr:uid="{00000000-0005-0000-0000-000063060000}"/>
    <cellStyle name="Calculation 2 2 3 2 9 5" xfId="2304" xr:uid="{00000000-0005-0000-0000-000064060000}"/>
    <cellStyle name="Calculation 2 2 3 2 9 6" xfId="2305" xr:uid="{00000000-0005-0000-0000-000065060000}"/>
    <cellStyle name="Calculation 2 2 3 2 9 7" xfId="2306" xr:uid="{00000000-0005-0000-0000-000066060000}"/>
    <cellStyle name="Calculation 2 2 3 2 9 8" xfId="2307" xr:uid="{00000000-0005-0000-0000-000067060000}"/>
    <cellStyle name="Calculation 2 2 3 3" xfId="2308" xr:uid="{00000000-0005-0000-0000-000068060000}"/>
    <cellStyle name="Calculation 2 2 3 3 10" xfId="2309" xr:uid="{00000000-0005-0000-0000-000069060000}"/>
    <cellStyle name="Calculation 2 2 3 3 10 2" xfId="2310" xr:uid="{00000000-0005-0000-0000-00006A060000}"/>
    <cellStyle name="Calculation 2 2 3 3 10 3" xfId="2311" xr:uid="{00000000-0005-0000-0000-00006B060000}"/>
    <cellStyle name="Calculation 2 2 3 3 10 4" xfId="2312" xr:uid="{00000000-0005-0000-0000-00006C060000}"/>
    <cellStyle name="Calculation 2 2 3 3 10 5" xfId="2313" xr:uid="{00000000-0005-0000-0000-00006D060000}"/>
    <cellStyle name="Calculation 2 2 3 3 11" xfId="2314" xr:uid="{00000000-0005-0000-0000-00006E060000}"/>
    <cellStyle name="Calculation 2 2 3 3 11 2" xfId="2315" xr:uid="{00000000-0005-0000-0000-00006F060000}"/>
    <cellStyle name="Calculation 2 2 3 3 11 3" xfId="2316" xr:uid="{00000000-0005-0000-0000-000070060000}"/>
    <cellStyle name="Calculation 2 2 3 3 11 4" xfId="2317" xr:uid="{00000000-0005-0000-0000-000071060000}"/>
    <cellStyle name="Calculation 2 2 3 3 11 5" xfId="2318" xr:uid="{00000000-0005-0000-0000-000072060000}"/>
    <cellStyle name="Calculation 2 2 3 3 12" xfId="2319" xr:uid="{00000000-0005-0000-0000-000073060000}"/>
    <cellStyle name="Calculation 2 2 3 3 12 2" xfId="2320" xr:uid="{00000000-0005-0000-0000-000074060000}"/>
    <cellStyle name="Calculation 2 2 3 3 12 3" xfId="2321" xr:uid="{00000000-0005-0000-0000-000075060000}"/>
    <cellStyle name="Calculation 2 2 3 3 12 4" xfId="2322" xr:uid="{00000000-0005-0000-0000-000076060000}"/>
    <cellStyle name="Calculation 2 2 3 3 12 5" xfId="2323" xr:uid="{00000000-0005-0000-0000-000077060000}"/>
    <cellStyle name="Calculation 2 2 3 3 13" xfId="2324" xr:uid="{00000000-0005-0000-0000-000078060000}"/>
    <cellStyle name="Calculation 2 2 3 3 13 2" xfId="2325" xr:uid="{00000000-0005-0000-0000-000079060000}"/>
    <cellStyle name="Calculation 2 2 3 3 13 3" xfId="2326" xr:uid="{00000000-0005-0000-0000-00007A060000}"/>
    <cellStyle name="Calculation 2 2 3 3 13 4" xfId="2327" xr:uid="{00000000-0005-0000-0000-00007B060000}"/>
    <cellStyle name="Calculation 2 2 3 3 13 5" xfId="2328" xr:uid="{00000000-0005-0000-0000-00007C060000}"/>
    <cellStyle name="Calculation 2 2 3 3 14" xfId="2329" xr:uid="{00000000-0005-0000-0000-00007D060000}"/>
    <cellStyle name="Calculation 2 2 3 3 14 2" xfId="2330" xr:uid="{00000000-0005-0000-0000-00007E060000}"/>
    <cellStyle name="Calculation 2 2 3 3 14 3" xfId="2331" xr:uid="{00000000-0005-0000-0000-00007F060000}"/>
    <cellStyle name="Calculation 2 2 3 3 14 4" xfId="2332" xr:uid="{00000000-0005-0000-0000-000080060000}"/>
    <cellStyle name="Calculation 2 2 3 3 14 5" xfId="2333" xr:uid="{00000000-0005-0000-0000-000081060000}"/>
    <cellStyle name="Calculation 2 2 3 3 15" xfId="2334" xr:uid="{00000000-0005-0000-0000-000082060000}"/>
    <cellStyle name="Calculation 2 2 3 3 15 2" xfId="2335" xr:uid="{00000000-0005-0000-0000-000083060000}"/>
    <cellStyle name="Calculation 2 2 3 3 15 3" xfId="2336" xr:uid="{00000000-0005-0000-0000-000084060000}"/>
    <cellStyle name="Calculation 2 2 3 3 15 4" xfId="2337" xr:uid="{00000000-0005-0000-0000-000085060000}"/>
    <cellStyle name="Calculation 2 2 3 3 15 5" xfId="2338" xr:uid="{00000000-0005-0000-0000-000086060000}"/>
    <cellStyle name="Calculation 2 2 3 3 16" xfId="2339" xr:uid="{00000000-0005-0000-0000-000087060000}"/>
    <cellStyle name="Calculation 2 2 3 3 16 2" xfId="2340" xr:uid="{00000000-0005-0000-0000-000088060000}"/>
    <cellStyle name="Calculation 2 2 3 3 16 3" xfId="2341" xr:uid="{00000000-0005-0000-0000-000089060000}"/>
    <cellStyle name="Calculation 2 2 3 3 16 4" xfId="2342" xr:uid="{00000000-0005-0000-0000-00008A060000}"/>
    <cellStyle name="Calculation 2 2 3 3 16 5" xfId="2343" xr:uid="{00000000-0005-0000-0000-00008B060000}"/>
    <cellStyle name="Calculation 2 2 3 3 17" xfId="2344" xr:uid="{00000000-0005-0000-0000-00008C060000}"/>
    <cellStyle name="Calculation 2 2 3 3 17 2" xfId="2345" xr:uid="{00000000-0005-0000-0000-00008D060000}"/>
    <cellStyle name="Calculation 2 2 3 3 17 3" xfId="2346" xr:uid="{00000000-0005-0000-0000-00008E060000}"/>
    <cellStyle name="Calculation 2 2 3 3 17 4" xfId="2347" xr:uid="{00000000-0005-0000-0000-00008F060000}"/>
    <cellStyle name="Calculation 2 2 3 3 17 5" xfId="2348" xr:uid="{00000000-0005-0000-0000-000090060000}"/>
    <cellStyle name="Calculation 2 2 3 3 18" xfId="2349" xr:uid="{00000000-0005-0000-0000-000091060000}"/>
    <cellStyle name="Calculation 2 2 3 3 2" xfId="2350" xr:uid="{00000000-0005-0000-0000-000092060000}"/>
    <cellStyle name="Calculation 2 2 3 3 2 10" xfId="2351" xr:uid="{00000000-0005-0000-0000-000093060000}"/>
    <cellStyle name="Calculation 2 2 3 3 2 2" xfId="2352" xr:uid="{00000000-0005-0000-0000-000094060000}"/>
    <cellStyle name="Calculation 2 2 3 3 2 2 2" xfId="2353" xr:uid="{00000000-0005-0000-0000-000095060000}"/>
    <cellStyle name="Calculation 2 2 3 3 2 2 2 2" xfId="2354" xr:uid="{00000000-0005-0000-0000-000096060000}"/>
    <cellStyle name="Calculation 2 2 3 3 2 2 2 3" xfId="2355" xr:uid="{00000000-0005-0000-0000-000097060000}"/>
    <cellStyle name="Calculation 2 2 3 3 2 2 2 4" xfId="2356" xr:uid="{00000000-0005-0000-0000-000098060000}"/>
    <cellStyle name="Calculation 2 2 3 3 2 2 2 5" xfId="2357" xr:uid="{00000000-0005-0000-0000-000099060000}"/>
    <cellStyle name="Calculation 2 2 3 3 2 2 2 6" xfId="2358" xr:uid="{00000000-0005-0000-0000-00009A060000}"/>
    <cellStyle name="Calculation 2 2 3 3 2 2 2 7" xfId="2359" xr:uid="{00000000-0005-0000-0000-00009B060000}"/>
    <cellStyle name="Calculation 2 2 3 3 2 2 3" xfId="2360" xr:uid="{00000000-0005-0000-0000-00009C060000}"/>
    <cellStyle name="Calculation 2 2 3 3 2 2 4" xfId="2361" xr:uid="{00000000-0005-0000-0000-00009D060000}"/>
    <cellStyle name="Calculation 2 2 3 3 2 3" xfId="2362" xr:uid="{00000000-0005-0000-0000-00009E060000}"/>
    <cellStyle name="Calculation 2 2 3 3 2 3 2" xfId="2363" xr:uid="{00000000-0005-0000-0000-00009F060000}"/>
    <cellStyle name="Calculation 2 2 3 3 2 3 2 2" xfId="2364" xr:uid="{00000000-0005-0000-0000-0000A0060000}"/>
    <cellStyle name="Calculation 2 2 3 3 2 3 2 3" xfId="2365" xr:uid="{00000000-0005-0000-0000-0000A1060000}"/>
    <cellStyle name="Calculation 2 2 3 3 2 3 2 4" xfId="2366" xr:uid="{00000000-0005-0000-0000-0000A2060000}"/>
    <cellStyle name="Calculation 2 2 3 3 2 3 2 5" xfId="2367" xr:uid="{00000000-0005-0000-0000-0000A3060000}"/>
    <cellStyle name="Calculation 2 2 3 3 2 3 2 6" xfId="2368" xr:uid="{00000000-0005-0000-0000-0000A4060000}"/>
    <cellStyle name="Calculation 2 2 3 3 2 3 2 7" xfId="2369" xr:uid="{00000000-0005-0000-0000-0000A5060000}"/>
    <cellStyle name="Calculation 2 2 3 3 2 3 3" xfId="2370" xr:uid="{00000000-0005-0000-0000-0000A6060000}"/>
    <cellStyle name="Calculation 2 2 3 3 2 3 4" xfId="2371" xr:uid="{00000000-0005-0000-0000-0000A7060000}"/>
    <cellStyle name="Calculation 2 2 3 3 2 4" xfId="2372" xr:uid="{00000000-0005-0000-0000-0000A8060000}"/>
    <cellStyle name="Calculation 2 2 3 3 2 4 2" xfId="2373" xr:uid="{00000000-0005-0000-0000-0000A9060000}"/>
    <cellStyle name="Calculation 2 2 3 3 2 4 2 2" xfId="2374" xr:uid="{00000000-0005-0000-0000-0000AA060000}"/>
    <cellStyle name="Calculation 2 2 3 3 2 4 2 3" xfId="2375" xr:uid="{00000000-0005-0000-0000-0000AB060000}"/>
    <cellStyle name="Calculation 2 2 3 3 2 4 2 4" xfId="2376" xr:uid="{00000000-0005-0000-0000-0000AC060000}"/>
    <cellStyle name="Calculation 2 2 3 3 2 4 2 5" xfId="2377" xr:uid="{00000000-0005-0000-0000-0000AD060000}"/>
    <cellStyle name="Calculation 2 2 3 3 2 4 2 6" xfId="2378" xr:uid="{00000000-0005-0000-0000-0000AE060000}"/>
    <cellStyle name="Calculation 2 2 3 3 2 4 2 7" xfId="2379" xr:uid="{00000000-0005-0000-0000-0000AF060000}"/>
    <cellStyle name="Calculation 2 2 3 3 2 4 3" xfId="2380" xr:uid="{00000000-0005-0000-0000-0000B0060000}"/>
    <cellStyle name="Calculation 2 2 3 3 2 4 4" xfId="2381" xr:uid="{00000000-0005-0000-0000-0000B1060000}"/>
    <cellStyle name="Calculation 2 2 3 3 2 5" xfId="2382" xr:uid="{00000000-0005-0000-0000-0000B2060000}"/>
    <cellStyle name="Calculation 2 2 3 3 2 5 2" xfId="2383" xr:uid="{00000000-0005-0000-0000-0000B3060000}"/>
    <cellStyle name="Calculation 2 2 3 3 2 5 3" xfId="2384" xr:uid="{00000000-0005-0000-0000-0000B4060000}"/>
    <cellStyle name="Calculation 2 2 3 3 2 5 4" xfId="2385" xr:uid="{00000000-0005-0000-0000-0000B5060000}"/>
    <cellStyle name="Calculation 2 2 3 3 2 5 5" xfId="2386" xr:uid="{00000000-0005-0000-0000-0000B6060000}"/>
    <cellStyle name="Calculation 2 2 3 3 2 5 6" xfId="2387" xr:uid="{00000000-0005-0000-0000-0000B7060000}"/>
    <cellStyle name="Calculation 2 2 3 3 2 5 7" xfId="2388" xr:uid="{00000000-0005-0000-0000-0000B8060000}"/>
    <cellStyle name="Calculation 2 2 3 3 2 5 8" xfId="2389" xr:uid="{00000000-0005-0000-0000-0000B9060000}"/>
    <cellStyle name="Calculation 2 2 3 3 2 6" xfId="2390" xr:uid="{00000000-0005-0000-0000-0000BA060000}"/>
    <cellStyle name="Calculation 2 2 3 3 2 6 2" xfId="2391" xr:uid="{00000000-0005-0000-0000-0000BB060000}"/>
    <cellStyle name="Calculation 2 2 3 3 2 6 3" xfId="2392" xr:uid="{00000000-0005-0000-0000-0000BC060000}"/>
    <cellStyle name="Calculation 2 2 3 3 2 6 4" xfId="2393" xr:uid="{00000000-0005-0000-0000-0000BD060000}"/>
    <cellStyle name="Calculation 2 2 3 3 2 6 5" xfId="2394" xr:uid="{00000000-0005-0000-0000-0000BE060000}"/>
    <cellStyle name="Calculation 2 2 3 3 2 6 6" xfId="2395" xr:uid="{00000000-0005-0000-0000-0000BF060000}"/>
    <cellStyle name="Calculation 2 2 3 3 2 6 7" xfId="2396" xr:uid="{00000000-0005-0000-0000-0000C0060000}"/>
    <cellStyle name="Calculation 2 2 3 3 2 7" xfId="2397" xr:uid="{00000000-0005-0000-0000-0000C1060000}"/>
    <cellStyle name="Calculation 2 2 3 3 2 8" xfId="2398" xr:uid="{00000000-0005-0000-0000-0000C2060000}"/>
    <cellStyle name="Calculation 2 2 3 3 2 9" xfId="2399" xr:uid="{00000000-0005-0000-0000-0000C3060000}"/>
    <cellStyle name="Calculation 2 2 3 3 3" xfId="2400" xr:uid="{00000000-0005-0000-0000-0000C4060000}"/>
    <cellStyle name="Calculation 2 2 3 3 3 2" xfId="2401" xr:uid="{00000000-0005-0000-0000-0000C5060000}"/>
    <cellStyle name="Calculation 2 2 3 3 3 2 2" xfId="2402" xr:uid="{00000000-0005-0000-0000-0000C6060000}"/>
    <cellStyle name="Calculation 2 2 3 3 3 2 3" xfId="2403" xr:uid="{00000000-0005-0000-0000-0000C7060000}"/>
    <cellStyle name="Calculation 2 2 3 3 3 2 4" xfId="2404" xr:uid="{00000000-0005-0000-0000-0000C8060000}"/>
    <cellStyle name="Calculation 2 2 3 3 3 2 5" xfId="2405" xr:uid="{00000000-0005-0000-0000-0000C9060000}"/>
    <cellStyle name="Calculation 2 2 3 3 3 2 6" xfId="2406" xr:uid="{00000000-0005-0000-0000-0000CA060000}"/>
    <cellStyle name="Calculation 2 2 3 3 3 2 7" xfId="2407" xr:uid="{00000000-0005-0000-0000-0000CB060000}"/>
    <cellStyle name="Calculation 2 2 3 3 3 3" xfId="2408" xr:uid="{00000000-0005-0000-0000-0000CC060000}"/>
    <cellStyle name="Calculation 2 2 3 3 3 4" xfId="2409" xr:uid="{00000000-0005-0000-0000-0000CD060000}"/>
    <cellStyle name="Calculation 2 2 3 3 3 5" xfId="2410" xr:uid="{00000000-0005-0000-0000-0000CE060000}"/>
    <cellStyle name="Calculation 2 2 3 3 4" xfId="2411" xr:uid="{00000000-0005-0000-0000-0000CF060000}"/>
    <cellStyle name="Calculation 2 2 3 3 4 2" xfId="2412" xr:uid="{00000000-0005-0000-0000-0000D0060000}"/>
    <cellStyle name="Calculation 2 2 3 3 4 2 2" xfId="2413" xr:uid="{00000000-0005-0000-0000-0000D1060000}"/>
    <cellStyle name="Calculation 2 2 3 3 4 2 3" xfId="2414" xr:uid="{00000000-0005-0000-0000-0000D2060000}"/>
    <cellStyle name="Calculation 2 2 3 3 4 2 4" xfId="2415" xr:uid="{00000000-0005-0000-0000-0000D3060000}"/>
    <cellStyle name="Calculation 2 2 3 3 4 2 5" xfId="2416" xr:uid="{00000000-0005-0000-0000-0000D4060000}"/>
    <cellStyle name="Calculation 2 2 3 3 4 2 6" xfId="2417" xr:uid="{00000000-0005-0000-0000-0000D5060000}"/>
    <cellStyle name="Calculation 2 2 3 3 4 2 7" xfId="2418" xr:uid="{00000000-0005-0000-0000-0000D6060000}"/>
    <cellStyle name="Calculation 2 2 3 3 4 3" xfId="2419" xr:uid="{00000000-0005-0000-0000-0000D7060000}"/>
    <cellStyle name="Calculation 2 2 3 3 4 4" xfId="2420" xr:uid="{00000000-0005-0000-0000-0000D8060000}"/>
    <cellStyle name="Calculation 2 2 3 3 4 5" xfId="2421" xr:uid="{00000000-0005-0000-0000-0000D9060000}"/>
    <cellStyle name="Calculation 2 2 3 3 5" xfId="2422" xr:uid="{00000000-0005-0000-0000-0000DA060000}"/>
    <cellStyle name="Calculation 2 2 3 3 5 2" xfId="2423" xr:uid="{00000000-0005-0000-0000-0000DB060000}"/>
    <cellStyle name="Calculation 2 2 3 3 5 2 2" xfId="2424" xr:uid="{00000000-0005-0000-0000-0000DC060000}"/>
    <cellStyle name="Calculation 2 2 3 3 5 2 3" xfId="2425" xr:uid="{00000000-0005-0000-0000-0000DD060000}"/>
    <cellStyle name="Calculation 2 2 3 3 5 2 4" xfId="2426" xr:uid="{00000000-0005-0000-0000-0000DE060000}"/>
    <cellStyle name="Calculation 2 2 3 3 5 2 5" xfId="2427" xr:uid="{00000000-0005-0000-0000-0000DF060000}"/>
    <cellStyle name="Calculation 2 2 3 3 5 2 6" xfId="2428" xr:uid="{00000000-0005-0000-0000-0000E0060000}"/>
    <cellStyle name="Calculation 2 2 3 3 5 2 7" xfId="2429" xr:uid="{00000000-0005-0000-0000-0000E1060000}"/>
    <cellStyle name="Calculation 2 2 3 3 5 3" xfId="2430" xr:uid="{00000000-0005-0000-0000-0000E2060000}"/>
    <cellStyle name="Calculation 2 2 3 3 5 4" xfId="2431" xr:uid="{00000000-0005-0000-0000-0000E3060000}"/>
    <cellStyle name="Calculation 2 2 3 3 5 5" xfId="2432" xr:uid="{00000000-0005-0000-0000-0000E4060000}"/>
    <cellStyle name="Calculation 2 2 3 3 6" xfId="2433" xr:uid="{00000000-0005-0000-0000-0000E5060000}"/>
    <cellStyle name="Calculation 2 2 3 3 6 2" xfId="2434" xr:uid="{00000000-0005-0000-0000-0000E6060000}"/>
    <cellStyle name="Calculation 2 2 3 3 6 3" xfId="2435" xr:uid="{00000000-0005-0000-0000-0000E7060000}"/>
    <cellStyle name="Calculation 2 2 3 3 6 4" xfId="2436" xr:uid="{00000000-0005-0000-0000-0000E8060000}"/>
    <cellStyle name="Calculation 2 2 3 3 6 5" xfId="2437" xr:uid="{00000000-0005-0000-0000-0000E9060000}"/>
    <cellStyle name="Calculation 2 2 3 3 6 6" xfId="2438" xr:uid="{00000000-0005-0000-0000-0000EA060000}"/>
    <cellStyle name="Calculation 2 2 3 3 6 7" xfId="2439" xr:uid="{00000000-0005-0000-0000-0000EB060000}"/>
    <cellStyle name="Calculation 2 2 3 3 6 8" xfId="2440" xr:uid="{00000000-0005-0000-0000-0000EC060000}"/>
    <cellStyle name="Calculation 2 2 3 3 7" xfId="2441" xr:uid="{00000000-0005-0000-0000-0000ED060000}"/>
    <cellStyle name="Calculation 2 2 3 3 7 2" xfId="2442" xr:uid="{00000000-0005-0000-0000-0000EE060000}"/>
    <cellStyle name="Calculation 2 2 3 3 7 3" xfId="2443" xr:uid="{00000000-0005-0000-0000-0000EF060000}"/>
    <cellStyle name="Calculation 2 2 3 3 7 4" xfId="2444" xr:uid="{00000000-0005-0000-0000-0000F0060000}"/>
    <cellStyle name="Calculation 2 2 3 3 7 5" xfId="2445" xr:uid="{00000000-0005-0000-0000-0000F1060000}"/>
    <cellStyle name="Calculation 2 2 3 3 7 6" xfId="2446" xr:uid="{00000000-0005-0000-0000-0000F2060000}"/>
    <cellStyle name="Calculation 2 2 3 3 7 7" xfId="2447" xr:uid="{00000000-0005-0000-0000-0000F3060000}"/>
    <cellStyle name="Calculation 2 2 3 3 8" xfId="2448" xr:uid="{00000000-0005-0000-0000-0000F4060000}"/>
    <cellStyle name="Calculation 2 2 3 3 8 2" xfId="2449" xr:uid="{00000000-0005-0000-0000-0000F5060000}"/>
    <cellStyle name="Calculation 2 2 3 3 8 3" xfId="2450" xr:uid="{00000000-0005-0000-0000-0000F6060000}"/>
    <cellStyle name="Calculation 2 2 3 3 8 4" xfId="2451" xr:uid="{00000000-0005-0000-0000-0000F7060000}"/>
    <cellStyle name="Calculation 2 2 3 3 8 5" xfId="2452" xr:uid="{00000000-0005-0000-0000-0000F8060000}"/>
    <cellStyle name="Calculation 2 2 3 3 9" xfId="2453" xr:uid="{00000000-0005-0000-0000-0000F9060000}"/>
    <cellStyle name="Calculation 2 2 3 3 9 2" xfId="2454" xr:uid="{00000000-0005-0000-0000-0000FA060000}"/>
    <cellStyle name="Calculation 2 2 3 3 9 3" xfId="2455" xr:uid="{00000000-0005-0000-0000-0000FB060000}"/>
    <cellStyle name="Calculation 2 2 3 3 9 4" xfId="2456" xr:uid="{00000000-0005-0000-0000-0000FC060000}"/>
    <cellStyle name="Calculation 2 2 3 3 9 5" xfId="2457" xr:uid="{00000000-0005-0000-0000-0000FD060000}"/>
    <cellStyle name="Calculation 2 2 3 4" xfId="2458" xr:uid="{00000000-0005-0000-0000-0000FE060000}"/>
    <cellStyle name="Calculation 2 2 3 4 10" xfId="2459" xr:uid="{00000000-0005-0000-0000-0000FF060000}"/>
    <cellStyle name="Calculation 2 2 3 4 2" xfId="2460" xr:uid="{00000000-0005-0000-0000-000000070000}"/>
    <cellStyle name="Calculation 2 2 3 4 2 2" xfId="2461" xr:uid="{00000000-0005-0000-0000-000001070000}"/>
    <cellStyle name="Calculation 2 2 3 4 2 2 2" xfId="2462" xr:uid="{00000000-0005-0000-0000-000002070000}"/>
    <cellStyle name="Calculation 2 2 3 4 2 2 3" xfId="2463" xr:uid="{00000000-0005-0000-0000-000003070000}"/>
    <cellStyle name="Calculation 2 2 3 4 2 2 4" xfId="2464" xr:uid="{00000000-0005-0000-0000-000004070000}"/>
    <cellStyle name="Calculation 2 2 3 4 2 2 5" xfId="2465" xr:uid="{00000000-0005-0000-0000-000005070000}"/>
    <cellStyle name="Calculation 2 2 3 4 2 2 6" xfId="2466" xr:uid="{00000000-0005-0000-0000-000006070000}"/>
    <cellStyle name="Calculation 2 2 3 4 2 2 7" xfId="2467" xr:uid="{00000000-0005-0000-0000-000007070000}"/>
    <cellStyle name="Calculation 2 2 3 4 2 3" xfId="2468" xr:uid="{00000000-0005-0000-0000-000008070000}"/>
    <cellStyle name="Calculation 2 2 3 4 2 4" xfId="2469" xr:uid="{00000000-0005-0000-0000-000009070000}"/>
    <cellStyle name="Calculation 2 2 3 4 3" xfId="2470" xr:uid="{00000000-0005-0000-0000-00000A070000}"/>
    <cellStyle name="Calculation 2 2 3 4 3 2" xfId="2471" xr:uid="{00000000-0005-0000-0000-00000B070000}"/>
    <cellStyle name="Calculation 2 2 3 4 3 2 2" xfId="2472" xr:uid="{00000000-0005-0000-0000-00000C070000}"/>
    <cellStyle name="Calculation 2 2 3 4 3 2 3" xfId="2473" xr:uid="{00000000-0005-0000-0000-00000D070000}"/>
    <cellStyle name="Calculation 2 2 3 4 3 2 4" xfId="2474" xr:uid="{00000000-0005-0000-0000-00000E070000}"/>
    <cellStyle name="Calculation 2 2 3 4 3 2 5" xfId="2475" xr:uid="{00000000-0005-0000-0000-00000F070000}"/>
    <cellStyle name="Calculation 2 2 3 4 3 2 6" xfId="2476" xr:uid="{00000000-0005-0000-0000-000010070000}"/>
    <cellStyle name="Calculation 2 2 3 4 3 2 7" xfId="2477" xr:uid="{00000000-0005-0000-0000-000011070000}"/>
    <cellStyle name="Calculation 2 2 3 4 3 3" xfId="2478" xr:uid="{00000000-0005-0000-0000-000012070000}"/>
    <cellStyle name="Calculation 2 2 3 4 3 4" xfId="2479" xr:uid="{00000000-0005-0000-0000-000013070000}"/>
    <cellStyle name="Calculation 2 2 3 4 4" xfId="2480" xr:uid="{00000000-0005-0000-0000-000014070000}"/>
    <cellStyle name="Calculation 2 2 3 4 4 2" xfId="2481" xr:uid="{00000000-0005-0000-0000-000015070000}"/>
    <cellStyle name="Calculation 2 2 3 4 4 2 2" xfId="2482" xr:uid="{00000000-0005-0000-0000-000016070000}"/>
    <cellStyle name="Calculation 2 2 3 4 4 2 3" xfId="2483" xr:uid="{00000000-0005-0000-0000-000017070000}"/>
    <cellStyle name="Calculation 2 2 3 4 4 2 4" xfId="2484" xr:uid="{00000000-0005-0000-0000-000018070000}"/>
    <cellStyle name="Calculation 2 2 3 4 4 2 5" xfId="2485" xr:uid="{00000000-0005-0000-0000-000019070000}"/>
    <cellStyle name="Calculation 2 2 3 4 4 2 6" xfId="2486" xr:uid="{00000000-0005-0000-0000-00001A070000}"/>
    <cellStyle name="Calculation 2 2 3 4 4 2 7" xfId="2487" xr:uid="{00000000-0005-0000-0000-00001B070000}"/>
    <cellStyle name="Calculation 2 2 3 4 4 3" xfId="2488" xr:uid="{00000000-0005-0000-0000-00001C070000}"/>
    <cellStyle name="Calculation 2 2 3 4 4 4" xfId="2489" xr:uid="{00000000-0005-0000-0000-00001D070000}"/>
    <cellStyle name="Calculation 2 2 3 4 5" xfId="2490" xr:uid="{00000000-0005-0000-0000-00001E070000}"/>
    <cellStyle name="Calculation 2 2 3 4 5 2" xfId="2491" xr:uid="{00000000-0005-0000-0000-00001F070000}"/>
    <cellStyle name="Calculation 2 2 3 4 5 3" xfId="2492" xr:uid="{00000000-0005-0000-0000-000020070000}"/>
    <cellStyle name="Calculation 2 2 3 4 5 4" xfId="2493" xr:uid="{00000000-0005-0000-0000-000021070000}"/>
    <cellStyle name="Calculation 2 2 3 4 5 5" xfId="2494" xr:uid="{00000000-0005-0000-0000-000022070000}"/>
    <cellStyle name="Calculation 2 2 3 4 5 6" xfId="2495" xr:uid="{00000000-0005-0000-0000-000023070000}"/>
    <cellStyle name="Calculation 2 2 3 4 5 7" xfId="2496" xr:uid="{00000000-0005-0000-0000-000024070000}"/>
    <cellStyle name="Calculation 2 2 3 4 5 8" xfId="2497" xr:uid="{00000000-0005-0000-0000-000025070000}"/>
    <cellStyle name="Calculation 2 2 3 4 6" xfId="2498" xr:uid="{00000000-0005-0000-0000-000026070000}"/>
    <cellStyle name="Calculation 2 2 3 4 6 2" xfId="2499" xr:uid="{00000000-0005-0000-0000-000027070000}"/>
    <cellStyle name="Calculation 2 2 3 4 6 3" xfId="2500" xr:uid="{00000000-0005-0000-0000-000028070000}"/>
    <cellStyle name="Calculation 2 2 3 4 6 4" xfId="2501" xr:uid="{00000000-0005-0000-0000-000029070000}"/>
    <cellStyle name="Calculation 2 2 3 4 6 5" xfId="2502" xr:uid="{00000000-0005-0000-0000-00002A070000}"/>
    <cellStyle name="Calculation 2 2 3 4 6 6" xfId="2503" xr:uid="{00000000-0005-0000-0000-00002B070000}"/>
    <cellStyle name="Calculation 2 2 3 4 6 7" xfId="2504" xr:uid="{00000000-0005-0000-0000-00002C070000}"/>
    <cellStyle name="Calculation 2 2 3 4 7" xfId="2505" xr:uid="{00000000-0005-0000-0000-00002D070000}"/>
    <cellStyle name="Calculation 2 2 3 4 8" xfId="2506" xr:uid="{00000000-0005-0000-0000-00002E070000}"/>
    <cellStyle name="Calculation 2 2 3 4 9" xfId="2507" xr:uid="{00000000-0005-0000-0000-00002F070000}"/>
    <cellStyle name="Calculation 2 2 3 5" xfId="2508" xr:uid="{00000000-0005-0000-0000-000030070000}"/>
    <cellStyle name="Calculation 2 2 3 5 10" xfId="2509" xr:uid="{00000000-0005-0000-0000-000031070000}"/>
    <cellStyle name="Calculation 2 2 3 5 2" xfId="2510" xr:uid="{00000000-0005-0000-0000-000032070000}"/>
    <cellStyle name="Calculation 2 2 3 5 2 2" xfId="2511" xr:uid="{00000000-0005-0000-0000-000033070000}"/>
    <cellStyle name="Calculation 2 2 3 5 2 2 2" xfId="2512" xr:uid="{00000000-0005-0000-0000-000034070000}"/>
    <cellStyle name="Calculation 2 2 3 5 2 2 3" xfId="2513" xr:uid="{00000000-0005-0000-0000-000035070000}"/>
    <cellStyle name="Calculation 2 2 3 5 2 2 4" xfId="2514" xr:uid="{00000000-0005-0000-0000-000036070000}"/>
    <cellStyle name="Calculation 2 2 3 5 2 2 5" xfId="2515" xr:uid="{00000000-0005-0000-0000-000037070000}"/>
    <cellStyle name="Calculation 2 2 3 5 2 2 6" xfId="2516" xr:uid="{00000000-0005-0000-0000-000038070000}"/>
    <cellStyle name="Calculation 2 2 3 5 2 2 7" xfId="2517" xr:uid="{00000000-0005-0000-0000-000039070000}"/>
    <cellStyle name="Calculation 2 2 3 5 2 3" xfId="2518" xr:uid="{00000000-0005-0000-0000-00003A070000}"/>
    <cellStyle name="Calculation 2 2 3 5 2 4" xfId="2519" xr:uid="{00000000-0005-0000-0000-00003B070000}"/>
    <cellStyle name="Calculation 2 2 3 5 3" xfId="2520" xr:uid="{00000000-0005-0000-0000-00003C070000}"/>
    <cellStyle name="Calculation 2 2 3 5 3 2" xfId="2521" xr:uid="{00000000-0005-0000-0000-00003D070000}"/>
    <cellStyle name="Calculation 2 2 3 5 3 2 2" xfId="2522" xr:uid="{00000000-0005-0000-0000-00003E070000}"/>
    <cellStyle name="Calculation 2 2 3 5 3 2 3" xfId="2523" xr:uid="{00000000-0005-0000-0000-00003F070000}"/>
    <cellStyle name="Calculation 2 2 3 5 3 2 4" xfId="2524" xr:uid="{00000000-0005-0000-0000-000040070000}"/>
    <cellStyle name="Calculation 2 2 3 5 3 2 5" xfId="2525" xr:uid="{00000000-0005-0000-0000-000041070000}"/>
    <cellStyle name="Calculation 2 2 3 5 3 2 6" xfId="2526" xr:uid="{00000000-0005-0000-0000-000042070000}"/>
    <cellStyle name="Calculation 2 2 3 5 3 2 7" xfId="2527" xr:uid="{00000000-0005-0000-0000-000043070000}"/>
    <cellStyle name="Calculation 2 2 3 5 3 3" xfId="2528" xr:uid="{00000000-0005-0000-0000-000044070000}"/>
    <cellStyle name="Calculation 2 2 3 5 3 4" xfId="2529" xr:uid="{00000000-0005-0000-0000-000045070000}"/>
    <cellStyle name="Calculation 2 2 3 5 4" xfId="2530" xr:uid="{00000000-0005-0000-0000-000046070000}"/>
    <cellStyle name="Calculation 2 2 3 5 4 2" xfId="2531" xr:uid="{00000000-0005-0000-0000-000047070000}"/>
    <cellStyle name="Calculation 2 2 3 5 4 2 2" xfId="2532" xr:uid="{00000000-0005-0000-0000-000048070000}"/>
    <cellStyle name="Calculation 2 2 3 5 4 2 3" xfId="2533" xr:uid="{00000000-0005-0000-0000-000049070000}"/>
    <cellStyle name="Calculation 2 2 3 5 4 2 4" xfId="2534" xr:uid="{00000000-0005-0000-0000-00004A070000}"/>
    <cellStyle name="Calculation 2 2 3 5 4 2 5" xfId="2535" xr:uid="{00000000-0005-0000-0000-00004B070000}"/>
    <cellStyle name="Calculation 2 2 3 5 4 2 6" xfId="2536" xr:uid="{00000000-0005-0000-0000-00004C070000}"/>
    <cellStyle name="Calculation 2 2 3 5 4 2 7" xfId="2537" xr:uid="{00000000-0005-0000-0000-00004D070000}"/>
    <cellStyle name="Calculation 2 2 3 5 4 3" xfId="2538" xr:uid="{00000000-0005-0000-0000-00004E070000}"/>
    <cellStyle name="Calculation 2 2 3 5 4 4" xfId="2539" xr:uid="{00000000-0005-0000-0000-00004F070000}"/>
    <cellStyle name="Calculation 2 2 3 5 5" xfId="2540" xr:uid="{00000000-0005-0000-0000-000050070000}"/>
    <cellStyle name="Calculation 2 2 3 5 5 2" xfId="2541" xr:uid="{00000000-0005-0000-0000-000051070000}"/>
    <cellStyle name="Calculation 2 2 3 5 5 3" xfId="2542" xr:uid="{00000000-0005-0000-0000-000052070000}"/>
    <cellStyle name="Calculation 2 2 3 5 5 4" xfId="2543" xr:uid="{00000000-0005-0000-0000-000053070000}"/>
    <cellStyle name="Calculation 2 2 3 5 5 5" xfId="2544" xr:uid="{00000000-0005-0000-0000-000054070000}"/>
    <cellStyle name="Calculation 2 2 3 5 5 6" xfId="2545" xr:uid="{00000000-0005-0000-0000-000055070000}"/>
    <cellStyle name="Calculation 2 2 3 5 5 7" xfId="2546" xr:uid="{00000000-0005-0000-0000-000056070000}"/>
    <cellStyle name="Calculation 2 2 3 5 5 8" xfId="2547" xr:uid="{00000000-0005-0000-0000-000057070000}"/>
    <cellStyle name="Calculation 2 2 3 5 6" xfId="2548" xr:uid="{00000000-0005-0000-0000-000058070000}"/>
    <cellStyle name="Calculation 2 2 3 5 6 2" xfId="2549" xr:uid="{00000000-0005-0000-0000-000059070000}"/>
    <cellStyle name="Calculation 2 2 3 5 6 3" xfId="2550" xr:uid="{00000000-0005-0000-0000-00005A070000}"/>
    <cellStyle name="Calculation 2 2 3 5 6 4" xfId="2551" xr:uid="{00000000-0005-0000-0000-00005B070000}"/>
    <cellStyle name="Calculation 2 2 3 5 6 5" xfId="2552" xr:uid="{00000000-0005-0000-0000-00005C070000}"/>
    <cellStyle name="Calculation 2 2 3 5 6 6" xfId="2553" xr:uid="{00000000-0005-0000-0000-00005D070000}"/>
    <cellStyle name="Calculation 2 2 3 5 6 7" xfId="2554" xr:uid="{00000000-0005-0000-0000-00005E070000}"/>
    <cellStyle name="Calculation 2 2 3 5 7" xfId="2555" xr:uid="{00000000-0005-0000-0000-00005F070000}"/>
    <cellStyle name="Calculation 2 2 3 5 8" xfId="2556" xr:uid="{00000000-0005-0000-0000-000060070000}"/>
    <cellStyle name="Calculation 2 2 3 5 9" xfId="2557" xr:uid="{00000000-0005-0000-0000-000061070000}"/>
    <cellStyle name="Calculation 2 2 3 6" xfId="2558" xr:uid="{00000000-0005-0000-0000-000062070000}"/>
    <cellStyle name="Calculation 2 2 3 6 2" xfId="2559" xr:uid="{00000000-0005-0000-0000-000063070000}"/>
    <cellStyle name="Calculation 2 2 3 6 2 2" xfId="2560" xr:uid="{00000000-0005-0000-0000-000064070000}"/>
    <cellStyle name="Calculation 2 2 3 6 2 3" xfId="2561" xr:uid="{00000000-0005-0000-0000-000065070000}"/>
    <cellStyle name="Calculation 2 2 3 6 2 4" xfId="2562" xr:uid="{00000000-0005-0000-0000-000066070000}"/>
    <cellStyle name="Calculation 2 2 3 6 2 5" xfId="2563" xr:uid="{00000000-0005-0000-0000-000067070000}"/>
    <cellStyle name="Calculation 2 2 3 6 2 6" xfId="2564" xr:uid="{00000000-0005-0000-0000-000068070000}"/>
    <cellStyle name="Calculation 2 2 3 6 2 7" xfId="2565" xr:uid="{00000000-0005-0000-0000-000069070000}"/>
    <cellStyle name="Calculation 2 2 3 6 3" xfId="2566" xr:uid="{00000000-0005-0000-0000-00006A070000}"/>
    <cellStyle name="Calculation 2 2 3 6 4" xfId="2567" xr:uid="{00000000-0005-0000-0000-00006B070000}"/>
    <cellStyle name="Calculation 2 2 3 6 5" xfId="2568" xr:uid="{00000000-0005-0000-0000-00006C070000}"/>
    <cellStyle name="Calculation 2 2 3 7" xfId="2569" xr:uid="{00000000-0005-0000-0000-00006D070000}"/>
    <cellStyle name="Calculation 2 2 3 7 2" xfId="2570" xr:uid="{00000000-0005-0000-0000-00006E070000}"/>
    <cellStyle name="Calculation 2 2 3 7 2 2" xfId="2571" xr:uid="{00000000-0005-0000-0000-00006F070000}"/>
    <cellStyle name="Calculation 2 2 3 7 2 3" xfId="2572" xr:uid="{00000000-0005-0000-0000-000070070000}"/>
    <cellStyle name="Calculation 2 2 3 7 2 4" xfId="2573" xr:uid="{00000000-0005-0000-0000-000071070000}"/>
    <cellStyle name="Calculation 2 2 3 7 2 5" xfId="2574" xr:uid="{00000000-0005-0000-0000-000072070000}"/>
    <cellStyle name="Calculation 2 2 3 7 2 6" xfId="2575" xr:uid="{00000000-0005-0000-0000-000073070000}"/>
    <cellStyle name="Calculation 2 2 3 7 2 7" xfId="2576" xr:uid="{00000000-0005-0000-0000-000074070000}"/>
    <cellStyle name="Calculation 2 2 3 7 3" xfId="2577" xr:uid="{00000000-0005-0000-0000-000075070000}"/>
    <cellStyle name="Calculation 2 2 3 7 4" xfId="2578" xr:uid="{00000000-0005-0000-0000-000076070000}"/>
    <cellStyle name="Calculation 2 2 3 7 5" xfId="2579" xr:uid="{00000000-0005-0000-0000-000077070000}"/>
    <cellStyle name="Calculation 2 2 3 8" xfId="2580" xr:uid="{00000000-0005-0000-0000-000078070000}"/>
    <cellStyle name="Calculation 2 2 3 8 2" xfId="2581" xr:uid="{00000000-0005-0000-0000-000079070000}"/>
    <cellStyle name="Calculation 2 2 3 8 2 2" xfId="2582" xr:uid="{00000000-0005-0000-0000-00007A070000}"/>
    <cellStyle name="Calculation 2 2 3 8 2 3" xfId="2583" xr:uid="{00000000-0005-0000-0000-00007B070000}"/>
    <cellStyle name="Calculation 2 2 3 8 2 4" xfId="2584" xr:uid="{00000000-0005-0000-0000-00007C070000}"/>
    <cellStyle name="Calculation 2 2 3 8 2 5" xfId="2585" xr:uid="{00000000-0005-0000-0000-00007D070000}"/>
    <cellStyle name="Calculation 2 2 3 8 2 6" xfId="2586" xr:uid="{00000000-0005-0000-0000-00007E070000}"/>
    <cellStyle name="Calculation 2 2 3 8 2 7" xfId="2587" xr:uid="{00000000-0005-0000-0000-00007F070000}"/>
    <cellStyle name="Calculation 2 2 3 8 3" xfId="2588" xr:uid="{00000000-0005-0000-0000-000080070000}"/>
    <cellStyle name="Calculation 2 2 3 8 4" xfId="2589" xr:uid="{00000000-0005-0000-0000-000081070000}"/>
    <cellStyle name="Calculation 2 2 3 8 5" xfId="2590" xr:uid="{00000000-0005-0000-0000-000082070000}"/>
    <cellStyle name="Calculation 2 2 3 9" xfId="2591" xr:uid="{00000000-0005-0000-0000-000083070000}"/>
    <cellStyle name="Calculation 2 2 3 9 2" xfId="2592" xr:uid="{00000000-0005-0000-0000-000084070000}"/>
    <cellStyle name="Calculation 2 2 3 9 2 2" xfId="2593" xr:uid="{00000000-0005-0000-0000-000085070000}"/>
    <cellStyle name="Calculation 2 2 3 9 2 3" xfId="2594" xr:uid="{00000000-0005-0000-0000-000086070000}"/>
    <cellStyle name="Calculation 2 2 3 9 2 4" xfId="2595" xr:uid="{00000000-0005-0000-0000-000087070000}"/>
    <cellStyle name="Calculation 2 2 3 9 2 5" xfId="2596" xr:uid="{00000000-0005-0000-0000-000088070000}"/>
    <cellStyle name="Calculation 2 2 3 9 2 6" xfId="2597" xr:uid="{00000000-0005-0000-0000-000089070000}"/>
    <cellStyle name="Calculation 2 2 3 9 2 7" xfId="2598" xr:uid="{00000000-0005-0000-0000-00008A070000}"/>
    <cellStyle name="Calculation 2 2 3 9 3" xfId="2599" xr:uid="{00000000-0005-0000-0000-00008B070000}"/>
    <cellStyle name="Calculation 2 2 3 9 4" xfId="2600" xr:uid="{00000000-0005-0000-0000-00008C070000}"/>
    <cellStyle name="Calculation 2 2 3 9 5" xfId="2601" xr:uid="{00000000-0005-0000-0000-00008D070000}"/>
    <cellStyle name="Calculation 2 2 4" xfId="2602" xr:uid="{00000000-0005-0000-0000-00008E070000}"/>
    <cellStyle name="Calculation 2 2 4 10" xfId="2603" xr:uid="{00000000-0005-0000-0000-00008F070000}"/>
    <cellStyle name="Calculation 2 2 4 10 2" xfId="2604" xr:uid="{00000000-0005-0000-0000-000090070000}"/>
    <cellStyle name="Calculation 2 2 4 10 3" xfId="2605" xr:uid="{00000000-0005-0000-0000-000091070000}"/>
    <cellStyle name="Calculation 2 2 4 10 4" xfId="2606" xr:uid="{00000000-0005-0000-0000-000092070000}"/>
    <cellStyle name="Calculation 2 2 4 10 5" xfId="2607" xr:uid="{00000000-0005-0000-0000-000093070000}"/>
    <cellStyle name="Calculation 2 2 4 10 6" xfId="2608" xr:uid="{00000000-0005-0000-0000-000094070000}"/>
    <cellStyle name="Calculation 2 2 4 10 7" xfId="2609" xr:uid="{00000000-0005-0000-0000-000095070000}"/>
    <cellStyle name="Calculation 2 2 4 11" xfId="2610" xr:uid="{00000000-0005-0000-0000-000096070000}"/>
    <cellStyle name="Calculation 2 2 4 11 2" xfId="2611" xr:uid="{00000000-0005-0000-0000-000097070000}"/>
    <cellStyle name="Calculation 2 2 4 11 3" xfId="2612" xr:uid="{00000000-0005-0000-0000-000098070000}"/>
    <cellStyle name="Calculation 2 2 4 11 4" xfId="2613" xr:uid="{00000000-0005-0000-0000-000099070000}"/>
    <cellStyle name="Calculation 2 2 4 11 5" xfId="2614" xr:uid="{00000000-0005-0000-0000-00009A070000}"/>
    <cellStyle name="Calculation 2 2 4 12" xfId="2615" xr:uid="{00000000-0005-0000-0000-00009B070000}"/>
    <cellStyle name="Calculation 2 2 4 12 2" xfId="2616" xr:uid="{00000000-0005-0000-0000-00009C070000}"/>
    <cellStyle name="Calculation 2 2 4 12 3" xfId="2617" xr:uid="{00000000-0005-0000-0000-00009D070000}"/>
    <cellStyle name="Calculation 2 2 4 12 4" xfId="2618" xr:uid="{00000000-0005-0000-0000-00009E070000}"/>
    <cellStyle name="Calculation 2 2 4 12 5" xfId="2619" xr:uid="{00000000-0005-0000-0000-00009F070000}"/>
    <cellStyle name="Calculation 2 2 4 13" xfId="2620" xr:uid="{00000000-0005-0000-0000-0000A0070000}"/>
    <cellStyle name="Calculation 2 2 4 13 2" xfId="2621" xr:uid="{00000000-0005-0000-0000-0000A1070000}"/>
    <cellStyle name="Calculation 2 2 4 13 3" xfId="2622" xr:uid="{00000000-0005-0000-0000-0000A2070000}"/>
    <cellStyle name="Calculation 2 2 4 13 4" xfId="2623" xr:uid="{00000000-0005-0000-0000-0000A3070000}"/>
    <cellStyle name="Calculation 2 2 4 13 5" xfId="2624" xr:uid="{00000000-0005-0000-0000-0000A4070000}"/>
    <cellStyle name="Calculation 2 2 4 14" xfId="2625" xr:uid="{00000000-0005-0000-0000-0000A5070000}"/>
    <cellStyle name="Calculation 2 2 4 14 2" xfId="2626" xr:uid="{00000000-0005-0000-0000-0000A6070000}"/>
    <cellStyle name="Calculation 2 2 4 14 3" xfId="2627" xr:uid="{00000000-0005-0000-0000-0000A7070000}"/>
    <cellStyle name="Calculation 2 2 4 14 4" xfId="2628" xr:uid="{00000000-0005-0000-0000-0000A8070000}"/>
    <cellStyle name="Calculation 2 2 4 14 5" xfId="2629" xr:uid="{00000000-0005-0000-0000-0000A9070000}"/>
    <cellStyle name="Calculation 2 2 4 15" xfId="2630" xr:uid="{00000000-0005-0000-0000-0000AA070000}"/>
    <cellStyle name="Calculation 2 2 4 15 2" xfId="2631" xr:uid="{00000000-0005-0000-0000-0000AB070000}"/>
    <cellStyle name="Calculation 2 2 4 15 3" xfId="2632" xr:uid="{00000000-0005-0000-0000-0000AC070000}"/>
    <cellStyle name="Calculation 2 2 4 15 4" xfId="2633" xr:uid="{00000000-0005-0000-0000-0000AD070000}"/>
    <cellStyle name="Calculation 2 2 4 15 5" xfId="2634" xr:uid="{00000000-0005-0000-0000-0000AE070000}"/>
    <cellStyle name="Calculation 2 2 4 16" xfId="2635" xr:uid="{00000000-0005-0000-0000-0000AF070000}"/>
    <cellStyle name="Calculation 2 2 4 16 2" xfId="2636" xr:uid="{00000000-0005-0000-0000-0000B0070000}"/>
    <cellStyle name="Calculation 2 2 4 16 3" xfId="2637" xr:uid="{00000000-0005-0000-0000-0000B1070000}"/>
    <cellStyle name="Calculation 2 2 4 16 4" xfId="2638" xr:uid="{00000000-0005-0000-0000-0000B2070000}"/>
    <cellStyle name="Calculation 2 2 4 16 5" xfId="2639" xr:uid="{00000000-0005-0000-0000-0000B3070000}"/>
    <cellStyle name="Calculation 2 2 4 17" xfId="2640" xr:uid="{00000000-0005-0000-0000-0000B4070000}"/>
    <cellStyle name="Calculation 2 2 4 17 2" xfId="2641" xr:uid="{00000000-0005-0000-0000-0000B5070000}"/>
    <cellStyle name="Calculation 2 2 4 17 3" xfId="2642" xr:uid="{00000000-0005-0000-0000-0000B6070000}"/>
    <cellStyle name="Calculation 2 2 4 17 4" xfId="2643" xr:uid="{00000000-0005-0000-0000-0000B7070000}"/>
    <cellStyle name="Calculation 2 2 4 17 5" xfId="2644" xr:uid="{00000000-0005-0000-0000-0000B8070000}"/>
    <cellStyle name="Calculation 2 2 4 18" xfId="2645" xr:uid="{00000000-0005-0000-0000-0000B9070000}"/>
    <cellStyle name="Calculation 2 2 4 2" xfId="2646" xr:uid="{00000000-0005-0000-0000-0000BA070000}"/>
    <cellStyle name="Calculation 2 2 4 2 10" xfId="2647" xr:uid="{00000000-0005-0000-0000-0000BB070000}"/>
    <cellStyle name="Calculation 2 2 4 2 10 2" xfId="2648" xr:uid="{00000000-0005-0000-0000-0000BC070000}"/>
    <cellStyle name="Calculation 2 2 4 2 10 3" xfId="2649" xr:uid="{00000000-0005-0000-0000-0000BD070000}"/>
    <cellStyle name="Calculation 2 2 4 2 10 4" xfId="2650" xr:uid="{00000000-0005-0000-0000-0000BE070000}"/>
    <cellStyle name="Calculation 2 2 4 2 10 5" xfId="2651" xr:uid="{00000000-0005-0000-0000-0000BF070000}"/>
    <cellStyle name="Calculation 2 2 4 2 11" xfId="2652" xr:uid="{00000000-0005-0000-0000-0000C0070000}"/>
    <cellStyle name="Calculation 2 2 4 2 11 2" xfId="2653" xr:uid="{00000000-0005-0000-0000-0000C1070000}"/>
    <cellStyle name="Calculation 2 2 4 2 11 3" xfId="2654" xr:uid="{00000000-0005-0000-0000-0000C2070000}"/>
    <cellStyle name="Calculation 2 2 4 2 11 4" xfId="2655" xr:uid="{00000000-0005-0000-0000-0000C3070000}"/>
    <cellStyle name="Calculation 2 2 4 2 11 5" xfId="2656" xr:uid="{00000000-0005-0000-0000-0000C4070000}"/>
    <cellStyle name="Calculation 2 2 4 2 12" xfId="2657" xr:uid="{00000000-0005-0000-0000-0000C5070000}"/>
    <cellStyle name="Calculation 2 2 4 2 12 2" xfId="2658" xr:uid="{00000000-0005-0000-0000-0000C6070000}"/>
    <cellStyle name="Calculation 2 2 4 2 12 3" xfId="2659" xr:uid="{00000000-0005-0000-0000-0000C7070000}"/>
    <cellStyle name="Calculation 2 2 4 2 12 4" xfId="2660" xr:uid="{00000000-0005-0000-0000-0000C8070000}"/>
    <cellStyle name="Calculation 2 2 4 2 12 5" xfId="2661" xr:uid="{00000000-0005-0000-0000-0000C9070000}"/>
    <cellStyle name="Calculation 2 2 4 2 13" xfId="2662" xr:uid="{00000000-0005-0000-0000-0000CA070000}"/>
    <cellStyle name="Calculation 2 2 4 2 13 2" xfId="2663" xr:uid="{00000000-0005-0000-0000-0000CB070000}"/>
    <cellStyle name="Calculation 2 2 4 2 13 3" xfId="2664" xr:uid="{00000000-0005-0000-0000-0000CC070000}"/>
    <cellStyle name="Calculation 2 2 4 2 13 4" xfId="2665" xr:uid="{00000000-0005-0000-0000-0000CD070000}"/>
    <cellStyle name="Calculation 2 2 4 2 13 5" xfId="2666" xr:uid="{00000000-0005-0000-0000-0000CE070000}"/>
    <cellStyle name="Calculation 2 2 4 2 14" xfId="2667" xr:uid="{00000000-0005-0000-0000-0000CF070000}"/>
    <cellStyle name="Calculation 2 2 4 2 14 2" xfId="2668" xr:uid="{00000000-0005-0000-0000-0000D0070000}"/>
    <cellStyle name="Calculation 2 2 4 2 14 3" xfId="2669" xr:uid="{00000000-0005-0000-0000-0000D1070000}"/>
    <cellStyle name="Calculation 2 2 4 2 14 4" xfId="2670" xr:uid="{00000000-0005-0000-0000-0000D2070000}"/>
    <cellStyle name="Calculation 2 2 4 2 14 5" xfId="2671" xr:uid="{00000000-0005-0000-0000-0000D3070000}"/>
    <cellStyle name="Calculation 2 2 4 2 15" xfId="2672" xr:uid="{00000000-0005-0000-0000-0000D4070000}"/>
    <cellStyle name="Calculation 2 2 4 2 15 2" xfId="2673" xr:uid="{00000000-0005-0000-0000-0000D5070000}"/>
    <cellStyle name="Calculation 2 2 4 2 15 3" xfId="2674" xr:uid="{00000000-0005-0000-0000-0000D6070000}"/>
    <cellStyle name="Calculation 2 2 4 2 15 4" xfId="2675" xr:uid="{00000000-0005-0000-0000-0000D7070000}"/>
    <cellStyle name="Calculation 2 2 4 2 15 5" xfId="2676" xr:uid="{00000000-0005-0000-0000-0000D8070000}"/>
    <cellStyle name="Calculation 2 2 4 2 16" xfId="2677" xr:uid="{00000000-0005-0000-0000-0000D9070000}"/>
    <cellStyle name="Calculation 2 2 4 2 16 2" xfId="2678" xr:uid="{00000000-0005-0000-0000-0000DA070000}"/>
    <cellStyle name="Calculation 2 2 4 2 16 3" xfId="2679" xr:uid="{00000000-0005-0000-0000-0000DB070000}"/>
    <cellStyle name="Calculation 2 2 4 2 16 4" xfId="2680" xr:uid="{00000000-0005-0000-0000-0000DC070000}"/>
    <cellStyle name="Calculation 2 2 4 2 16 5" xfId="2681" xr:uid="{00000000-0005-0000-0000-0000DD070000}"/>
    <cellStyle name="Calculation 2 2 4 2 17" xfId="2682" xr:uid="{00000000-0005-0000-0000-0000DE070000}"/>
    <cellStyle name="Calculation 2 2 4 2 17 2" xfId="2683" xr:uid="{00000000-0005-0000-0000-0000DF070000}"/>
    <cellStyle name="Calculation 2 2 4 2 17 3" xfId="2684" xr:uid="{00000000-0005-0000-0000-0000E0070000}"/>
    <cellStyle name="Calculation 2 2 4 2 17 4" xfId="2685" xr:uid="{00000000-0005-0000-0000-0000E1070000}"/>
    <cellStyle name="Calculation 2 2 4 2 17 5" xfId="2686" xr:uid="{00000000-0005-0000-0000-0000E2070000}"/>
    <cellStyle name="Calculation 2 2 4 2 18" xfId="2687" xr:uid="{00000000-0005-0000-0000-0000E3070000}"/>
    <cellStyle name="Calculation 2 2 4 2 2" xfId="2688" xr:uid="{00000000-0005-0000-0000-0000E4070000}"/>
    <cellStyle name="Calculation 2 2 4 2 2 10" xfId="2689" xr:uid="{00000000-0005-0000-0000-0000E5070000}"/>
    <cellStyle name="Calculation 2 2 4 2 2 2" xfId="2690" xr:uid="{00000000-0005-0000-0000-0000E6070000}"/>
    <cellStyle name="Calculation 2 2 4 2 2 2 2" xfId="2691" xr:uid="{00000000-0005-0000-0000-0000E7070000}"/>
    <cellStyle name="Calculation 2 2 4 2 2 2 2 2" xfId="2692" xr:uid="{00000000-0005-0000-0000-0000E8070000}"/>
    <cellStyle name="Calculation 2 2 4 2 2 2 2 3" xfId="2693" xr:uid="{00000000-0005-0000-0000-0000E9070000}"/>
    <cellStyle name="Calculation 2 2 4 2 2 2 2 4" xfId="2694" xr:uid="{00000000-0005-0000-0000-0000EA070000}"/>
    <cellStyle name="Calculation 2 2 4 2 2 2 2 5" xfId="2695" xr:uid="{00000000-0005-0000-0000-0000EB070000}"/>
    <cellStyle name="Calculation 2 2 4 2 2 2 2 6" xfId="2696" xr:uid="{00000000-0005-0000-0000-0000EC070000}"/>
    <cellStyle name="Calculation 2 2 4 2 2 2 2 7" xfId="2697" xr:uid="{00000000-0005-0000-0000-0000ED070000}"/>
    <cellStyle name="Calculation 2 2 4 2 2 2 3" xfId="2698" xr:uid="{00000000-0005-0000-0000-0000EE070000}"/>
    <cellStyle name="Calculation 2 2 4 2 2 2 4" xfId="2699" xr:uid="{00000000-0005-0000-0000-0000EF070000}"/>
    <cellStyle name="Calculation 2 2 4 2 2 3" xfId="2700" xr:uid="{00000000-0005-0000-0000-0000F0070000}"/>
    <cellStyle name="Calculation 2 2 4 2 2 3 2" xfId="2701" xr:uid="{00000000-0005-0000-0000-0000F1070000}"/>
    <cellStyle name="Calculation 2 2 4 2 2 3 2 2" xfId="2702" xr:uid="{00000000-0005-0000-0000-0000F2070000}"/>
    <cellStyle name="Calculation 2 2 4 2 2 3 2 3" xfId="2703" xr:uid="{00000000-0005-0000-0000-0000F3070000}"/>
    <cellStyle name="Calculation 2 2 4 2 2 3 2 4" xfId="2704" xr:uid="{00000000-0005-0000-0000-0000F4070000}"/>
    <cellStyle name="Calculation 2 2 4 2 2 3 2 5" xfId="2705" xr:uid="{00000000-0005-0000-0000-0000F5070000}"/>
    <cellStyle name="Calculation 2 2 4 2 2 3 2 6" xfId="2706" xr:uid="{00000000-0005-0000-0000-0000F6070000}"/>
    <cellStyle name="Calculation 2 2 4 2 2 3 2 7" xfId="2707" xr:uid="{00000000-0005-0000-0000-0000F7070000}"/>
    <cellStyle name="Calculation 2 2 4 2 2 3 3" xfId="2708" xr:uid="{00000000-0005-0000-0000-0000F8070000}"/>
    <cellStyle name="Calculation 2 2 4 2 2 3 4" xfId="2709" xr:uid="{00000000-0005-0000-0000-0000F9070000}"/>
    <cellStyle name="Calculation 2 2 4 2 2 4" xfId="2710" xr:uid="{00000000-0005-0000-0000-0000FA070000}"/>
    <cellStyle name="Calculation 2 2 4 2 2 4 2" xfId="2711" xr:uid="{00000000-0005-0000-0000-0000FB070000}"/>
    <cellStyle name="Calculation 2 2 4 2 2 4 2 2" xfId="2712" xr:uid="{00000000-0005-0000-0000-0000FC070000}"/>
    <cellStyle name="Calculation 2 2 4 2 2 4 2 3" xfId="2713" xr:uid="{00000000-0005-0000-0000-0000FD070000}"/>
    <cellStyle name="Calculation 2 2 4 2 2 4 2 4" xfId="2714" xr:uid="{00000000-0005-0000-0000-0000FE070000}"/>
    <cellStyle name="Calculation 2 2 4 2 2 4 2 5" xfId="2715" xr:uid="{00000000-0005-0000-0000-0000FF070000}"/>
    <cellStyle name="Calculation 2 2 4 2 2 4 2 6" xfId="2716" xr:uid="{00000000-0005-0000-0000-000000080000}"/>
    <cellStyle name="Calculation 2 2 4 2 2 4 2 7" xfId="2717" xr:uid="{00000000-0005-0000-0000-000001080000}"/>
    <cellStyle name="Calculation 2 2 4 2 2 4 3" xfId="2718" xr:uid="{00000000-0005-0000-0000-000002080000}"/>
    <cellStyle name="Calculation 2 2 4 2 2 4 4" xfId="2719" xr:uid="{00000000-0005-0000-0000-000003080000}"/>
    <cellStyle name="Calculation 2 2 4 2 2 5" xfId="2720" xr:uid="{00000000-0005-0000-0000-000004080000}"/>
    <cellStyle name="Calculation 2 2 4 2 2 5 2" xfId="2721" xr:uid="{00000000-0005-0000-0000-000005080000}"/>
    <cellStyle name="Calculation 2 2 4 2 2 5 3" xfId="2722" xr:uid="{00000000-0005-0000-0000-000006080000}"/>
    <cellStyle name="Calculation 2 2 4 2 2 5 4" xfId="2723" xr:uid="{00000000-0005-0000-0000-000007080000}"/>
    <cellStyle name="Calculation 2 2 4 2 2 5 5" xfId="2724" xr:uid="{00000000-0005-0000-0000-000008080000}"/>
    <cellStyle name="Calculation 2 2 4 2 2 5 6" xfId="2725" xr:uid="{00000000-0005-0000-0000-000009080000}"/>
    <cellStyle name="Calculation 2 2 4 2 2 5 7" xfId="2726" xr:uid="{00000000-0005-0000-0000-00000A080000}"/>
    <cellStyle name="Calculation 2 2 4 2 2 5 8" xfId="2727" xr:uid="{00000000-0005-0000-0000-00000B080000}"/>
    <cellStyle name="Calculation 2 2 4 2 2 6" xfId="2728" xr:uid="{00000000-0005-0000-0000-00000C080000}"/>
    <cellStyle name="Calculation 2 2 4 2 2 6 2" xfId="2729" xr:uid="{00000000-0005-0000-0000-00000D080000}"/>
    <cellStyle name="Calculation 2 2 4 2 2 6 3" xfId="2730" xr:uid="{00000000-0005-0000-0000-00000E080000}"/>
    <cellStyle name="Calculation 2 2 4 2 2 6 4" xfId="2731" xr:uid="{00000000-0005-0000-0000-00000F080000}"/>
    <cellStyle name="Calculation 2 2 4 2 2 6 5" xfId="2732" xr:uid="{00000000-0005-0000-0000-000010080000}"/>
    <cellStyle name="Calculation 2 2 4 2 2 6 6" xfId="2733" xr:uid="{00000000-0005-0000-0000-000011080000}"/>
    <cellStyle name="Calculation 2 2 4 2 2 6 7" xfId="2734" xr:uid="{00000000-0005-0000-0000-000012080000}"/>
    <cellStyle name="Calculation 2 2 4 2 2 7" xfId="2735" xr:uid="{00000000-0005-0000-0000-000013080000}"/>
    <cellStyle name="Calculation 2 2 4 2 2 8" xfId="2736" xr:uid="{00000000-0005-0000-0000-000014080000}"/>
    <cellStyle name="Calculation 2 2 4 2 2 9" xfId="2737" xr:uid="{00000000-0005-0000-0000-000015080000}"/>
    <cellStyle name="Calculation 2 2 4 2 3" xfId="2738" xr:uid="{00000000-0005-0000-0000-000016080000}"/>
    <cellStyle name="Calculation 2 2 4 2 3 2" xfId="2739" xr:uid="{00000000-0005-0000-0000-000017080000}"/>
    <cellStyle name="Calculation 2 2 4 2 3 2 2" xfId="2740" xr:uid="{00000000-0005-0000-0000-000018080000}"/>
    <cellStyle name="Calculation 2 2 4 2 3 2 3" xfId="2741" xr:uid="{00000000-0005-0000-0000-000019080000}"/>
    <cellStyle name="Calculation 2 2 4 2 3 2 4" xfId="2742" xr:uid="{00000000-0005-0000-0000-00001A080000}"/>
    <cellStyle name="Calculation 2 2 4 2 3 2 5" xfId="2743" xr:uid="{00000000-0005-0000-0000-00001B080000}"/>
    <cellStyle name="Calculation 2 2 4 2 3 2 6" xfId="2744" xr:uid="{00000000-0005-0000-0000-00001C080000}"/>
    <cellStyle name="Calculation 2 2 4 2 3 2 7" xfId="2745" xr:uid="{00000000-0005-0000-0000-00001D080000}"/>
    <cellStyle name="Calculation 2 2 4 2 3 3" xfId="2746" xr:uid="{00000000-0005-0000-0000-00001E080000}"/>
    <cellStyle name="Calculation 2 2 4 2 3 4" xfId="2747" xr:uid="{00000000-0005-0000-0000-00001F080000}"/>
    <cellStyle name="Calculation 2 2 4 2 3 5" xfId="2748" xr:uid="{00000000-0005-0000-0000-000020080000}"/>
    <cellStyle name="Calculation 2 2 4 2 4" xfId="2749" xr:uid="{00000000-0005-0000-0000-000021080000}"/>
    <cellStyle name="Calculation 2 2 4 2 4 2" xfId="2750" xr:uid="{00000000-0005-0000-0000-000022080000}"/>
    <cellStyle name="Calculation 2 2 4 2 4 2 2" xfId="2751" xr:uid="{00000000-0005-0000-0000-000023080000}"/>
    <cellStyle name="Calculation 2 2 4 2 4 2 3" xfId="2752" xr:uid="{00000000-0005-0000-0000-000024080000}"/>
    <cellStyle name="Calculation 2 2 4 2 4 2 4" xfId="2753" xr:uid="{00000000-0005-0000-0000-000025080000}"/>
    <cellStyle name="Calculation 2 2 4 2 4 2 5" xfId="2754" xr:uid="{00000000-0005-0000-0000-000026080000}"/>
    <cellStyle name="Calculation 2 2 4 2 4 2 6" xfId="2755" xr:uid="{00000000-0005-0000-0000-000027080000}"/>
    <cellStyle name="Calculation 2 2 4 2 4 2 7" xfId="2756" xr:uid="{00000000-0005-0000-0000-000028080000}"/>
    <cellStyle name="Calculation 2 2 4 2 4 3" xfId="2757" xr:uid="{00000000-0005-0000-0000-000029080000}"/>
    <cellStyle name="Calculation 2 2 4 2 4 4" xfId="2758" xr:uid="{00000000-0005-0000-0000-00002A080000}"/>
    <cellStyle name="Calculation 2 2 4 2 4 5" xfId="2759" xr:uid="{00000000-0005-0000-0000-00002B080000}"/>
    <cellStyle name="Calculation 2 2 4 2 5" xfId="2760" xr:uid="{00000000-0005-0000-0000-00002C080000}"/>
    <cellStyle name="Calculation 2 2 4 2 5 2" xfId="2761" xr:uid="{00000000-0005-0000-0000-00002D080000}"/>
    <cellStyle name="Calculation 2 2 4 2 5 2 2" xfId="2762" xr:uid="{00000000-0005-0000-0000-00002E080000}"/>
    <cellStyle name="Calculation 2 2 4 2 5 2 3" xfId="2763" xr:uid="{00000000-0005-0000-0000-00002F080000}"/>
    <cellStyle name="Calculation 2 2 4 2 5 2 4" xfId="2764" xr:uid="{00000000-0005-0000-0000-000030080000}"/>
    <cellStyle name="Calculation 2 2 4 2 5 2 5" xfId="2765" xr:uid="{00000000-0005-0000-0000-000031080000}"/>
    <cellStyle name="Calculation 2 2 4 2 5 2 6" xfId="2766" xr:uid="{00000000-0005-0000-0000-000032080000}"/>
    <cellStyle name="Calculation 2 2 4 2 5 2 7" xfId="2767" xr:uid="{00000000-0005-0000-0000-000033080000}"/>
    <cellStyle name="Calculation 2 2 4 2 5 3" xfId="2768" xr:uid="{00000000-0005-0000-0000-000034080000}"/>
    <cellStyle name="Calculation 2 2 4 2 5 4" xfId="2769" xr:uid="{00000000-0005-0000-0000-000035080000}"/>
    <cellStyle name="Calculation 2 2 4 2 5 5" xfId="2770" xr:uid="{00000000-0005-0000-0000-000036080000}"/>
    <cellStyle name="Calculation 2 2 4 2 6" xfId="2771" xr:uid="{00000000-0005-0000-0000-000037080000}"/>
    <cellStyle name="Calculation 2 2 4 2 6 2" xfId="2772" xr:uid="{00000000-0005-0000-0000-000038080000}"/>
    <cellStyle name="Calculation 2 2 4 2 6 3" xfId="2773" xr:uid="{00000000-0005-0000-0000-000039080000}"/>
    <cellStyle name="Calculation 2 2 4 2 6 4" xfId="2774" xr:uid="{00000000-0005-0000-0000-00003A080000}"/>
    <cellStyle name="Calculation 2 2 4 2 6 5" xfId="2775" xr:uid="{00000000-0005-0000-0000-00003B080000}"/>
    <cellStyle name="Calculation 2 2 4 2 6 6" xfId="2776" xr:uid="{00000000-0005-0000-0000-00003C080000}"/>
    <cellStyle name="Calculation 2 2 4 2 6 7" xfId="2777" xr:uid="{00000000-0005-0000-0000-00003D080000}"/>
    <cellStyle name="Calculation 2 2 4 2 6 8" xfId="2778" xr:uid="{00000000-0005-0000-0000-00003E080000}"/>
    <cellStyle name="Calculation 2 2 4 2 7" xfId="2779" xr:uid="{00000000-0005-0000-0000-00003F080000}"/>
    <cellStyle name="Calculation 2 2 4 2 7 2" xfId="2780" xr:uid="{00000000-0005-0000-0000-000040080000}"/>
    <cellStyle name="Calculation 2 2 4 2 7 3" xfId="2781" xr:uid="{00000000-0005-0000-0000-000041080000}"/>
    <cellStyle name="Calculation 2 2 4 2 7 4" xfId="2782" xr:uid="{00000000-0005-0000-0000-000042080000}"/>
    <cellStyle name="Calculation 2 2 4 2 7 5" xfId="2783" xr:uid="{00000000-0005-0000-0000-000043080000}"/>
    <cellStyle name="Calculation 2 2 4 2 7 6" xfId="2784" xr:uid="{00000000-0005-0000-0000-000044080000}"/>
    <cellStyle name="Calculation 2 2 4 2 7 7" xfId="2785" xr:uid="{00000000-0005-0000-0000-000045080000}"/>
    <cellStyle name="Calculation 2 2 4 2 8" xfId="2786" xr:uid="{00000000-0005-0000-0000-000046080000}"/>
    <cellStyle name="Calculation 2 2 4 2 8 2" xfId="2787" xr:uid="{00000000-0005-0000-0000-000047080000}"/>
    <cellStyle name="Calculation 2 2 4 2 8 3" xfId="2788" xr:uid="{00000000-0005-0000-0000-000048080000}"/>
    <cellStyle name="Calculation 2 2 4 2 8 4" xfId="2789" xr:uid="{00000000-0005-0000-0000-000049080000}"/>
    <cellStyle name="Calculation 2 2 4 2 8 5" xfId="2790" xr:uid="{00000000-0005-0000-0000-00004A080000}"/>
    <cellStyle name="Calculation 2 2 4 2 9" xfId="2791" xr:uid="{00000000-0005-0000-0000-00004B080000}"/>
    <cellStyle name="Calculation 2 2 4 2 9 2" xfId="2792" xr:uid="{00000000-0005-0000-0000-00004C080000}"/>
    <cellStyle name="Calculation 2 2 4 2 9 3" xfId="2793" xr:uid="{00000000-0005-0000-0000-00004D080000}"/>
    <cellStyle name="Calculation 2 2 4 2 9 4" xfId="2794" xr:uid="{00000000-0005-0000-0000-00004E080000}"/>
    <cellStyle name="Calculation 2 2 4 2 9 5" xfId="2795" xr:uid="{00000000-0005-0000-0000-00004F080000}"/>
    <cellStyle name="Calculation 2 2 4 3" xfId="2796" xr:uid="{00000000-0005-0000-0000-000050080000}"/>
    <cellStyle name="Calculation 2 2 4 3 10" xfId="2797" xr:uid="{00000000-0005-0000-0000-000051080000}"/>
    <cellStyle name="Calculation 2 2 4 3 2" xfId="2798" xr:uid="{00000000-0005-0000-0000-000052080000}"/>
    <cellStyle name="Calculation 2 2 4 3 2 2" xfId="2799" xr:uid="{00000000-0005-0000-0000-000053080000}"/>
    <cellStyle name="Calculation 2 2 4 3 2 2 2" xfId="2800" xr:uid="{00000000-0005-0000-0000-000054080000}"/>
    <cellStyle name="Calculation 2 2 4 3 2 2 3" xfId="2801" xr:uid="{00000000-0005-0000-0000-000055080000}"/>
    <cellStyle name="Calculation 2 2 4 3 2 2 4" xfId="2802" xr:uid="{00000000-0005-0000-0000-000056080000}"/>
    <cellStyle name="Calculation 2 2 4 3 2 2 5" xfId="2803" xr:uid="{00000000-0005-0000-0000-000057080000}"/>
    <cellStyle name="Calculation 2 2 4 3 2 2 6" xfId="2804" xr:uid="{00000000-0005-0000-0000-000058080000}"/>
    <cellStyle name="Calculation 2 2 4 3 2 2 7" xfId="2805" xr:uid="{00000000-0005-0000-0000-000059080000}"/>
    <cellStyle name="Calculation 2 2 4 3 2 3" xfId="2806" xr:uid="{00000000-0005-0000-0000-00005A080000}"/>
    <cellStyle name="Calculation 2 2 4 3 2 4" xfId="2807" xr:uid="{00000000-0005-0000-0000-00005B080000}"/>
    <cellStyle name="Calculation 2 2 4 3 3" xfId="2808" xr:uid="{00000000-0005-0000-0000-00005C080000}"/>
    <cellStyle name="Calculation 2 2 4 3 3 2" xfId="2809" xr:uid="{00000000-0005-0000-0000-00005D080000}"/>
    <cellStyle name="Calculation 2 2 4 3 3 2 2" xfId="2810" xr:uid="{00000000-0005-0000-0000-00005E080000}"/>
    <cellStyle name="Calculation 2 2 4 3 3 2 3" xfId="2811" xr:uid="{00000000-0005-0000-0000-00005F080000}"/>
    <cellStyle name="Calculation 2 2 4 3 3 2 4" xfId="2812" xr:uid="{00000000-0005-0000-0000-000060080000}"/>
    <cellStyle name="Calculation 2 2 4 3 3 2 5" xfId="2813" xr:uid="{00000000-0005-0000-0000-000061080000}"/>
    <cellStyle name="Calculation 2 2 4 3 3 2 6" xfId="2814" xr:uid="{00000000-0005-0000-0000-000062080000}"/>
    <cellStyle name="Calculation 2 2 4 3 3 2 7" xfId="2815" xr:uid="{00000000-0005-0000-0000-000063080000}"/>
    <cellStyle name="Calculation 2 2 4 3 3 3" xfId="2816" xr:uid="{00000000-0005-0000-0000-000064080000}"/>
    <cellStyle name="Calculation 2 2 4 3 3 4" xfId="2817" xr:uid="{00000000-0005-0000-0000-000065080000}"/>
    <cellStyle name="Calculation 2 2 4 3 4" xfId="2818" xr:uid="{00000000-0005-0000-0000-000066080000}"/>
    <cellStyle name="Calculation 2 2 4 3 4 2" xfId="2819" xr:uid="{00000000-0005-0000-0000-000067080000}"/>
    <cellStyle name="Calculation 2 2 4 3 4 2 2" xfId="2820" xr:uid="{00000000-0005-0000-0000-000068080000}"/>
    <cellStyle name="Calculation 2 2 4 3 4 2 3" xfId="2821" xr:uid="{00000000-0005-0000-0000-000069080000}"/>
    <cellStyle name="Calculation 2 2 4 3 4 2 4" xfId="2822" xr:uid="{00000000-0005-0000-0000-00006A080000}"/>
    <cellStyle name="Calculation 2 2 4 3 4 2 5" xfId="2823" xr:uid="{00000000-0005-0000-0000-00006B080000}"/>
    <cellStyle name="Calculation 2 2 4 3 4 2 6" xfId="2824" xr:uid="{00000000-0005-0000-0000-00006C080000}"/>
    <cellStyle name="Calculation 2 2 4 3 4 2 7" xfId="2825" xr:uid="{00000000-0005-0000-0000-00006D080000}"/>
    <cellStyle name="Calculation 2 2 4 3 4 3" xfId="2826" xr:uid="{00000000-0005-0000-0000-00006E080000}"/>
    <cellStyle name="Calculation 2 2 4 3 4 4" xfId="2827" xr:uid="{00000000-0005-0000-0000-00006F080000}"/>
    <cellStyle name="Calculation 2 2 4 3 5" xfId="2828" xr:uid="{00000000-0005-0000-0000-000070080000}"/>
    <cellStyle name="Calculation 2 2 4 3 5 2" xfId="2829" xr:uid="{00000000-0005-0000-0000-000071080000}"/>
    <cellStyle name="Calculation 2 2 4 3 5 3" xfId="2830" xr:uid="{00000000-0005-0000-0000-000072080000}"/>
    <cellStyle name="Calculation 2 2 4 3 5 4" xfId="2831" xr:uid="{00000000-0005-0000-0000-000073080000}"/>
    <cellStyle name="Calculation 2 2 4 3 5 5" xfId="2832" xr:uid="{00000000-0005-0000-0000-000074080000}"/>
    <cellStyle name="Calculation 2 2 4 3 5 6" xfId="2833" xr:uid="{00000000-0005-0000-0000-000075080000}"/>
    <cellStyle name="Calculation 2 2 4 3 5 7" xfId="2834" xr:uid="{00000000-0005-0000-0000-000076080000}"/>
    <cellStyle name="Calculation 2 2 4 3 5 8" xfId="2835" xr:uid="{00000000-0005-0000-0000-000077080000}"/>
    <cellStyle name="Calculation 2 2 4 3 6" xfId="2836" xr:uid="{00000000-0005-0000-0000-000078080000}"/>
    <cellStyle name="Calculation 2 2 4 3 6 2" xfId="2837" xr:uid="{00000000-0005-0000-0000-000079080000}"/>
    <cellStyle name="Calculation 2 2 4 3 6 3" xfId="2838" xr:uid="{00000000-0005-0000-0000-00007A080000}"/>
    <cellStyle name="Calculation 2 2 4 3 6 4" xfId="2839" xr:uid="{00000000-0005-0000-0000-00007B080000}"/>
    <cellStyle name="Calculation 2 2 4 3 6 5" xfId="2840" xr:uid="{00000000-0005-0000-0000-00007C080000}"/>
    <cellStyle name="Calculation 2 2 4 3 6 6" xfId="2841" xr:uid="{00000000-0005-0000-0000-00007D080000}"/>
    <cellStyle name="Calculation 2 2 4 3 6 7" xfId="2842" xr:uid="{00000000-0005-0000-0000-00007E080000}"/>
    <cellStyle name="Calculation 2 2 4 3 7" xfId="2843" xr:uid="{00000000-0005-0000-0000-00007F080000}"/>
    <cellStyle name="Calculation 2 2 4 3 8" xfId="2844" xr:uid="{00000000-0005-0000-0000-000080080000}"/>
    <cellStyle name="Calculation 2 2 4 3 9" xfId="2845" xr:uid="{00000000-0005-0000-0000-000081080000}"/>
    <cellStyle name="Calculation 2 2 4 4" xfId="2846" xr:uid="{00000000-0005-0000-0000-000082080000}"/>
    <cellStyle name="Calculation 2 2 4 4 10" xfId="2847" xr:uid="{00000000-0005-0000-0000-000083080000}"/>
    <cellStyle name="Calculation 2 2 4 4 2" xfId="2848" xr:uid="{00000000-0005-0000-0000-000084080000}"/>
    <cellStyle name="Calculation 2 2 4 4 2 2" xfId="2849" xr:uid="{00000000-0005-0000-0000-000085080000}"/>
    <cellStyle name="Calculation 2 2 4 4 2 2 2" xfId="2850" xr:uid="{00000000-0005-0000-0000-000086080000}"/>
    <cellStyle name="Calculation 2 2 4 4 2 2 3" xfId="2851" xr:uid="{00000000-0005-0000-0000-000087080000}"/>
    <cellStyle name="Calculation 2 2 4 4 2 2 4" xfId="2852" xr:uid="{00000000-0005-0000-0000-000088080000}"/>
    <cellStyle name="Calculation 2 2 4 4 2 2 5" xfId="2853" xr:uid="{00000000-0005-0000-0000-000089080000}"/>
    <cellStyle name="Calculation 2 2 4 4 2 2 6" xfId="2854" xr:uid="{00000000-0005-0000-0000-00008A080000}"/>
    <cellStyle name="Calculation 2 2 4 4 2 2 7" xfId="2855" xr:uid="{00000000-0005-0000-0000-00008B080000}"/>
    <cellStyle name="Calculation 2 2 4 4 2 3" xfId="2856" xr:uid="{00000000-0005-0000-0000-00008C080000}"/>
    <cellStyle name="Calculation 2 2 4 4 2 4" xfId="2857" xr:uid="{00000000-0005-0000-0000-00008D080000}"/>
    <cellStyle name="Calculation 2 2 4 4 3" xfId="2858" xr:uid="{00000000-0005-0000-0000-00008E080000}"/>
    <cellStyle name="Calculation 2 2 4 4 3 2" xfId="2859" xr:uid="{00000000-0005-0000-0000-00008F080000}"/>
    <cellStyle name="Calculation 2 2 4 4 3 2 2" xfId="2860" xr:uid="{00000000-0005-0000-0000-000090080000}"/>
    <cellStyle name="Calculation 2 2 4 4 3 2 3" xfId="2861" xr:uid="{00000000-0005-0000-0000-000091080000}"/>
    <cellStyle name="Calculation 2 2 4 4 3 2 4" xfId="2862" xr:uid="{00000000-0005-0000-0000-000092080000}"/>
    <cellStyle name="Calculation 2 2 4 4 3 2 5" xfId="2863" xr:uid="{00000000-0005-0000-0000-000093080000}"/>
    <cellStyle name="Calculation 2 2 4 4 3 2 6" xfId="2864" xr:uid="{00000000-0005-0000-0000-000094080000}"/>
    <cellStyle name="Calculation 2 2 4 4 3 2 7" xfId="2865" xr:uid="{00000000-0005-0000-0000-000095080000}"/>
    <cellStyle name="Calculation 2 2 4 4 3 3" xfId="2866" xr:uid="{00000000-0005-0000-0000-000096080000}"/>
    <cellStyle name="Calculation 2 2 4 4 3 4" xfId="2867" xr:uid="{00000000-0005-0000-0000-000097080000}"/>
    <cellStyle name="Calculation 2 2 4 4 4" xfId="2868" xr:uid="{00000000-0005-0000-0000-000098080000}"/>
    <cellStyle name="Calculation 2 2 4 4 4 2" xfId="2869" xr:uid="{00000000-0005-0000-0000-000099080000}"/>
    <cellStyle name="Calculation 2 2 4 4 4 2 2" xfId="2870" xr:uid="{00000000-0005-0000-0000-00009A080000}"/>
    <cellStyle name="Calculation 2 2 4 4 4 2 3" xfId="2871" xr:uid="{00000000-0005-0000-0000-00009B080000}"/>
    <cellStyle name="Calculation 2 2 4 4 4 2 4" xfId="2872" xr:uid="{00000000-0005-0000-0000-00009C080000}"/>
    <cellStyle name="Calculation 2 2 4 4 4 2 5" xfId="2873" xr:uid="{00000000-0005-0000-0000-00009D080000}"/>
    <cellStyle name="Calculation 2 2 4 4 4 2 6" xfId="2874" xr:uid="{00000000-0005-0000-0000-00009E080000}"/>
    <cellStyle name="Calculation 2 2 4 4 4 2 7" xfId="2875" xr:uid="{00000000-0005-0000-0000-00009F080000}"/>
    <cellStyle name="Calculation 2 2 4 4 4 3" xfId="2876" xr:uid="{00000000-0005-0000-0000-0000A0080000}"/>
    <cellStyle name="Calculation 2 2 4 4 4 4" xfId="2877" xr:uid="{00000000-0005-0000-0000-0000A1080000}"/>
    <cellStyle name="Calculation 2 2 4 4 5" xfId="2878" xr:uid="{00000000-0005-0000-0000-0000A2080000}"/>
    <cellStyle name="Calculation 2 2 4 4 5 2" xfId="2879" xr:uid="{00000000-0005-0000-0000-0000A3080000}"/>
    <cellStyle name="Calculation 2 2 4 4 5 3" xfId="2880" xr:uid="{00000000-0005-0000-0000-0000A4080000}"/>
    <cellStyle name="Calculation 2 2 4 4 5 4" xfId="2881" xr:uid="{00000000-0005-0000-0000-0000A5080000}"/>
    <cellStyle name="Calculation 2 2 4 4 5 5" xfId="2882" xr:uid="{00000000-0005-0000-0000-0000A6080000}"/>
    <cellStyle name="Calculation 2 2 4 4 5 6" xfId="2883" xr:uid="{00000000-0005-0000-0000-0000A7080000}"/>
    <cellStyle name="Calculation 2 2 4 4 5 7" xfId="2884" xr:uid="{00000000-0005-0000-0000-0000A8080000}"/>
    <cellStyle name="Calculation 2 2 4 4 5 8" xfId="2885" xr:uid="{00000000-0005-0000-0000-0000A9080000}"/>
    <cellStyle name="Calculation 2 2 4 4 6" xfId="2886" xr:uid="{00000000-0005-0000-0000-0000AA080000}"/>
    <cellStyle name="Calculation 2 2 4 4 6 2" xfId="2887" xr:uid="{00000000-0005-0000-0000-0000AB080000}"/>
    <cellStyle name="Calculation 2 2 4 4 6 3" xfId="2888" xr:uid="{00000000-0005-0000-0000-0000AC080000}"/>
    <cellStyle name="Calculation 2 2 4 4 6 4" xfId="2889" xr:uid="{00000000-0005-0000-0000-0000AD080000}"/>
    <cellStyle name="Calculation 2 2 4 4 6 5" xfId="2890" xr:uid="{00000000-0005-0000-0000-0000AE080000}"/>
    <cellStyle name="Calculation 2 2 4 4 6 6" xfId="2891" xr:uid="{00000000-0005-0000-0000-0000AF080000}"/>
    <cellStyle name="Calculation 2 2 4 4 6 7" xfId="2892" xr:uid="{00000000-0005-0000-0000-0000B0080000}"/>
    <cellStyle name="Calculation 2 2 4 4 7" xfId="2893" xr:uid="{00000000-0005-0000-0000-0000B1080000}"/>
    <cellStyle name="Calculation 2 2 4 4 8" xfId="2894" xr:uid="{00000000-0005-0000-0000-0000B2080000}"/>
    <cellStyle name="Calculation 2 2 4 4 9" xfId="2895" xr:uid="{00000000-0005-0000-0000-0000B3080000}"/>
    <cellStyle name="Calculation 2 2 4 5" xfId="2896" xr:uid="{00000000-0005-0000-0000-0000B4080000}"/>
    <cellStyle name="Calculation 2 2 4 5 2" xfId="2897" xr:uid="{00000000-0005-0000-0000-0000B5080000}"/>
    <cellStyle name="Calculation 2 2 4 5 2 2" xfId="2898" xr:uid="{00000000-0005-0000-0000-0000B6080000}"/>
    <cellStyle name="Calculation 2 2 4 5 2 3" xfId="2899" xr:uid="{00000000-0005-0000-0000-0000B7080000}"/>
    <cellStyle name="Calculation 2 2 4 5 2 4" xfId="2900" xr:uid="{00000000-0005-0000-0000-0000B8080000}"/>
    <cellStyle name="Calculation 2 2 4 5 2 5" xfId="2901" xr:uid="{00000000-0005-0000-0000-0000B9080000}"/>
    <cellStyle name="Calculation 2 2 4 5 2 6" xfId="2902" xr:uid="{00000000-0005-0000-0000-0000BA080000}"/>
    <cellStyle name="Calculation 2 2 4 5 2 7" xfId="2903" xr:uid="{00000000-0005-0000-0000-0000BB080000}"/>
    <cellStyle name="Calculation 2 2 4 5 3" xfId="2904" xr:uid="{00000000-0005-0000-0000-0000BC080000}"/>
    <cellStyle name="Calculation 2 2 4 5 4" xfId="2905" xr:uid="{00000000-0005-0000-0000-0000BD080000}"/>
    <cellStyle name="Calculation 2 2 4 5 5" xfId="2906" xr:uid="{00000000-0005-0000-0000-0000BE080000}"/>
    <cellStyle name="Calculation 2 2 4 6" xfId="2907" xr:uid="{00000000-0005-0000-0000-0000BF080000}"/>
    <cellStyle name="Calculation 2 2 4 6 2" xfId="2908" xr:uid="{00000000-0005-0000-0000-0000C0080000}"/>
    <cellStyle name="Calculation 2 2 4 6 2 2" xfId="2909" xr:uid="{00000000-0005-0000-0000-0000C1080000}"/>
    <cellStyle name="Calculation 2 2 4 6 2 3" xfId="2910" xr:uid="{00000000-0005-0000-0000-0000C2080000}"/>
    <cellStyle name="Calculation 2 2 4 6 2 4" xfId="2911" xr:uid="{00000000-0005-0000-0000-0000C3080000}"/>
    <cellStyle name="Calculation 2 2 4 6 2 5" xfId="2912" xr:uid="{00000000-0005-0000-0000-0000C4080000}"/>
    <cellStyle name="Calculation 2 2 4 6 2 6" xfId="2913" xr:uid="{00000000-0005-0000-0000-0000C5080000}"/>
    <cellStyle name="Calculation 2 2 4 6 2 7" xfId="2914" xr:uid="{00000000-0005-0000-0000-0000C6080000}"/>
    <cellStyle name="Calculation 2 2 4 6 3" xfId="2915" xr:uid="{00000000-0005-0000-0000-0000C7080000}"/>
    <cellStyle name="Calculation 2 2 4 6 4" xfId="2916" xr:uid="{00000000-0005-0000-0000-0000C8080000}"/>
    <cellStyle name="Calculation 2 2 4 6 5" xfId="2917" xr:uid="{00000000-0005-0000-0000-0000C9080000}"/>
    <cellStyle name="Calculation 2 2 4 7" xfId="2918" xr:uid="{00000000-0005-0000-0000-0000CA080000}"/>
    <cellStyle name="Calculation 2 2 4 7 2" xfId="2919" xr:uid="{00000000-0005-0000-0000-0000CB080000}"/>
    <cellStyle name="Calculation 2 2 4 7 2 2" xfId="2920" xr:uid="{00000000-0005-0000-0000-0000CC080000}"/>
    <cellStyle name="Calculation 2 2 4 7 2 3" xfId="2921" xr:uid="{00000000-0005-0000-0000-0000CD080000}"/>
    <cellStyle name="Calculation 2 2 4 7 2 4" xfId="2922" xr:uid="{00000000-0005-0000-0000-0000CE080000}"/>
    <cellStyle name="Calculation 2 2 4 7 2 5" xfId="2923" xr:uid="{00000000-0005-0000-0000-0000CF080000}"/>
    <cellStyle name="Calculation 2 2 4 7 2 6" xfId="2924" xr:uid="{00000000-0005-0000-0000-0000D0080000}"/>
    <cellStyle name="Calculation 2 2 4 7 2 7" xfId="2925" xr:uid="{00000000-0005-0000-0000-0000D1080000}"/>
    <cellStyle name="Calculation 2 2 4 7 3" xfId="2926" xr:uid="{00000000-0005-0000-0000-0000D2080000}"/>
    <cellStyle name="Calculation 2 2 4 7 4" xfId="2927" xr:uid="{00000000-0005-0000-0000-0000D3080000}"/>
    <cellStyle name="Calculation 2 2 4 7 5" xfId="2928" xr:uid="{00000000-0005-0000-0000-0000D4080000}"/>
    <cellStyle name="Calculation 2 2 4 8" xfId="2929" xr:uid="{00000000-0005-0000-0000-0000D5080000}"/>
    <cellStyle name="Calculation 2 2 4 8 2" xfId="2930" xr:uid="{00000000-0005-0000-0000-0000D6080000}"/>
    <cellStyle name="Calculation 2 2 4 8 2 2" xfId="2931" xr:uid="{00000000-0005-0000-0000-0000D7080000}"/>
    <cellStyle name="Calculation 2 2 4 8 2 3" xfId="2932" xr:uid="{00000000-0005-0000-0000-0000D8080000}"/>
    <cellStyle name="Calculation 2 2 4 8 2 4" xfId="2933" xr:uid="{00000000-0005-0000-0000-0000D9080000}"/>
    <cellStyle name="Calculation 2 2 4 8 2 5" xfId="2934" xr:uid="{00000000-0005-0000-0000-0000DA080000}"/>
    <cellStyle name="Calculation 2 2 4 8 2 6" xfId="2935" xr:uid="{00000000-0005-0000-0000-0000DB080000}"/>
    <cellStyle name="Calculation 2 2 4 8 2 7" xfId="2936" xr:uid="{00000000-0005-0000-0000-0000DC080000}"/>
    <cellStyle name="Calculation 2 2 4 8 3" xfId="2937" xr:uid="{00000000-0005-0000-0000-0000DD080000}"/>
    <cellStyle name="Calculation 2 2 4 8 4" xfId="2938" xr:uid="{00000000-0005-0000-0000-0000DE080000}"/>
    <cellStyle name="Calculation 2 2 4 8 5" xfId="2939" xr:uid="{00000000-0005-0000-0000-0000DF080000}"/>
    <cellStyle name="Calculation 2 2 4 9" xfId="2940" xr:uid="{00000000-0005-0000-0000-0000E0080000}"/>
    <cellStyle name="Calculation 2 2 4 9 2" xfId="2941" xr:uid="{00000000-0005-0000-0000-0000E1080000}"/>
    <cellStyle name="Calculation 2 2 4 9 3" xfId="2942" xr:uid="{00000000-0005-0000-0000-0000E2080000}"/>
    <cellStyle name="Calculation 2 2 4 9 4" xfId="2943" xr:uid="{00000000-0005-0000-0000-0000E3080000}"/>
    <cellStyle name="Calculation 2 2 4 9 5" xfId="2944" xr:uid="{00000000-0005-0000-0000-0000E4080000}"/>
    <cellStyle name="Calculation 2 2 4 9 6" xfId="2945" xr:uid="{00000000-0005-0000-0000-0000E5080000}"/>
    <cellStyle name="Calculation 2 2 4 9 7" xfId="2946" xr:uid="{00000000-0005-0000-0000-0000E6080000}"/>
    <cellStyle name="Calculation 2 2 4 9 8" xfId="2947" xr:uid="{00000000-0005-0000-0000-0000E7080000}"/>
    <cellStyle name="Calculation 2 2 5" xfId="2948" xr:uid="{00000000-0005-0000-0000-0000E8080000}"/>
    <cellStyle name="Calculation 2 2 5 10" xfId="2949" xr:uid="{00000000-0005-0000-0000-0000E9080000}"/>
    <cellStyle name="Calculation 2 2 5 10 2" xfId="2950" xr:uid="{00000000-0005-0000-0000-0000EA080000}"/>
    <cellStyle name="Calculation 2 2 5 10 3" xfId="2951" xr:uid="{00000000-0005-0000-0000-0000EB080000}"/>
    <cellStyle name="Calculation 2 2 5 10 4" xfId="2952" xr:uid="{00000000-0005-0000-0000-0000EC080000}"/>
    <cellStyle name="Calculation 2 2 5 10 5" xfId="2953" xr:uid="{00000000-0005-0000-0000-0000ED080000}"/>
    <cellStyle name="Calculation 2 2 5 11" xfId="2954" xr:uid="{00000000-0005-0000-0000-0000EE080000}"/>
    <cellStyle name="Calculation 2 2 5 11 2" xfId="2955" xr:uid="{00000000-0005-0000-0000-0000EF080000}"/>
    <cellStyle name="Calculation 2 2 5 11 3" xfId="2956" xr:uid="{00000000-0005-0000-0000-0000F0080000}"/>
    <cellStyle name="Calculation 2 2 5 11 4" xfId="2957" xr:uid="{00000000-0005-0000-0000-0000F1080000}"/>
    <cellStyle name="Calculation 2 2 5 11 5" xfId="2958" xr:uid="{00000000-0005-0000-0000-0000F2080000}"/>
    <cellStyle name="Calculation 2 2 5 12" xfId="2959" xr:uid="{00000000-0005-0000-0000-0000F3080000}"/>
    <cellStyle name="Calculation 2 2 5 12 2" xfId="2960" xr:uid="{00000000-0005-0000-0000-0000F4080000}"/>
    <cellStyle name="Calculation 2 2 5 12 3" xfId="2961" xr:uid="{00000000-0005-0000-0000-0000F5080000}"/>
    <cellStyle name="Calculation 2 2 5 12 4" xfId="2962" xr:uid="{00000000-0005-0000-0000-0000F6080000}"/>
    <cellStyle name="Calculation 2 2 5 12 5" xfId="2963" xr:uid="{00000000-0005-0000-0000-0000F7080000}"/>
    <cellStyle name="Calculation 2 2 5 13" xfId="2964" xr:uid="{00000000-0005-0000-0000-0000F8080000}"/>
    <cellStyle name="Calculation 2 2 5 13 2" xfId="2965" xr:uid="{00000000-0005-0000-0000-0000F9080000}"/>
    <cellStyle name="Calculation 2 2 5 13 3" xfId="2966" xr:uid="{00000000-0005-0000-0000-0000FA080000}"/>
    <cellStyle name="Calculation 2 2 5 13 4" xfId="2967" xr:uid="{00000000-0005-0000-0000-0000FB080000}"/>
    <cellStyle name="Calculation 2 2 5 13 5" xfId="2968" xr:uid="{00000000-0005-0000-0000-0000FC080000}"/>
    <cellStyle name="Calculation 2 2 5 14" xfId="2969" xr:uid="{00000000-0005-0000-0000-0000FD080000}"/>
    <cellStyle name="Calculation 2 2 5 14 2" xfId="2970" xr:uid="{00000000-0005-0000-0000-0000FE080000}"/>
    <cellStyle name="Calculation 2 2 5 14 3" xfId="2971" xr:uid="{00000000-0005-0000-0000-0000FF080000}"/>
    <cellStyle name="Calculation 2 2 5 14 4" xfId="2972" xr:uid="{00000000-0005-0000-0000-000000090000}"/>
    <cellStyle name="Calculation 2 2 5 14 5" xfId="2973" xr:uid="{00000000-0005-0000-0000-000001090000}"/>
    <cellStyle name="Calculation 2 2 5 15" xfId="2974" xr:uid="{00000000-0005-0000-0000-000002090000}"/>
    <cellStyle name="Calculation 2 2 5 15 2" xfId="2975" xr:uid="{00000000-0005-0000-0000-000003090000}"/>
    <cellStyle name="Calculation 2 2 5 15 3" xfId="2976" xr:uid="{00000000-0005-0000-0000-000004090000}"/>
    <cellStyle name="Calculation 2 2 5 15 4" xfId="2977" xr:uid="{00000000-0005-0000-0000-000005090000}"/>
    <cellStyle name="Calculation 2 2 5 15 5" xfId="2978" xr:uid="{00000000-0005-0000-0000-000006090000}"/>
    <cellStyle name="Calculation 2 2 5 16" xfId="2979" xr:uid="{00000000-0005-0000-0000-000007090000}"/>
    <cellStyle name="Calculation 2 2 5 16 2" xfId="2980" xr:uid="{00000000-0005-0000-0000-000008090000}"/>
    <cellStyle name="Calculation 2 2 5 16 3" xfId="2981" xr:uid="{00000000-0005-0000-0000-000009090000}"/>
    <cellStyle name="Calculation 2 2 5 16 4" xfId="2982" xr:uid="{00000000-0005-0000-0000-00000A090000}"/>
    <cellStyle name="Calculation 2 2 5 16 5" xfId="2983" xr:uid="{00000000-0005-0000-0000-00000B090000}"/>
    <cellStyle name="Calculation 2 2 5 17" xfId="2984" xr:uid="{00000000-0005-0000-0000-00000C090000}"/>
    <cellStyle name="Calculation 2 2 5 17 2" xfId="2985" xr:uid="{00000000-0005-0000-0000-00000D090000}"/>
    <cellStyle name="Calculation 2 2 5 17 3" xfId="2986" xr:uid="{00000000-0005-0000-0000-00000E090000}"/>
    <cellStyle name="Calculation 2 2 5 17 4" xfId="2987" xr:uid="{00000000-0005-0000-0000-00000F090000}"/>
    <cellStyle name="Calculation 2 2 5 17 5" xfId="2988" xr:uid="{00000000-0005-0000-0000-000010090000}"/>
    <cellStyle name="Calculation 2 2 5 18" xfId="2989" xr:uid="{00000000-0005-0000-0000-000011090000}"/>
    <cellStyle name="Calculation 2 2 5 2" xfId="2990" xr:uid="{00000000-0005-0000-0000-000012090000}"/>
    <cellStyle name="Calculation 2 2 5 2 10" xfId="2991" xr:uid="{00000000-0005-0000-0000-000013090000}"/>
    <cellStyle name="Calculation 2 2 5 2 2" xfId="2992" xr:uid="{00000000-0005-0000-0000-000014090000}"/>
    <cellStyle name="Calculation 2 2 5 2 2 2" xfId="2993" xr:uid="{00000000-0005-0000-0000-000015090000}"/>
    <cellStyle name="Calculation 2 2 5 2 2 2 2" xfId="2994" xr:uid="{00000000-0005-0000-0000-000016090000}"/>
    <cellStyle name="Calculation 2 2 5 2 2 2 3" xfId="2995" xr:uid="{00000000-0005-0000-0000-000017090000}"/>
    <cellStyle name="Calculation 2 2 5 2 2 2 4" xfId="2996" xr:uid="{00000000-0005-0000-0000-000018090000}"/>
    <cellStyle name="Calculation 2 2 5 2 2 2 5" xfId="2997" xr:uid="{00000000-0005-0000-0000-000019090000}"/>
    <cellStyle name="Calculation 2 2 5 2 2 2 6" xfId="2998" xr:uid="{00000000-0005-0000-0000-00001A090000}"/>
    <cellStyle name="Calculation 2 2 5 2 2 2 7" xfId="2999" xr:uid="{00000000-0005-0000-0000-00001B090000}"/>
    <cellStyle name="Calculation 2 2 5 2 2 3" xfId="3000" xr:uid="{00000000-0005-0000-0000-00001C090000}"/>
    <cellStyle name="Calculation 2 2 5 2 2 4" xfId="3001" xr:uid="{00000000-0005-0000-0000-00001D090000}"/>
    <cellStyle name="Calculation 2 2 5 2 3" xfId="3002" xr:uid="{00000000-0005-0000-0000-00001E090000}"/>
    <cellStyle name="Calculation 2 2 5 2 3 2" xfId="3003" xr:uid="{00000000-0005-0000-0000-00001F090000}"/>
    <cellStyle name="Calculation 2 2 5 2 3 2 2" xfId="3004" xr:uid="{00000000-0005-0000-0000-000020090000}"/>
    <cellStyle name="Calculation 2 2 5 2 3 2 3" xfId="3005" xr:uid="{00000000-0005-0000-0000-000021090000}"/>
    <cellStyle name="Calculation 2 2 5 2 3 2 4" xfId="3006" xr:uid="{00000000-0005-0000-0000-000022090000}"/>
    <cellStyle name="Calculation 2 2 5 2 3 2 5" xfId="3007" xr:uid="{00000000-0005-0000-0000-000023090000}"/>
    <cellStyle name="Calculation 2 2 5 2 3 2 6" xfId="3008" xr:uid="{00000000-0005-0000-0000-000024090000}"/>
    <cellStyle name="Calculation 2 2 5 2 3 2 7" xfId="3009" xr:uid="{00000000-0005-0000-0000-000025090000}"/>
    <cellStyle name="Calculation 2 2 5 2 3 3" xfId="3010" xr:uid="{00000000-0005-0000-0000-000026090000}"/>
    <cellStyle name="Calculation 2 2 5 2 3 4" xfId="3011" xr:uid="{00000000-0005-0000-0000-000027090000}"/>
    <cellStyle name="Calculation 2 2 5 2 4" xfId="3012" xr:uid="{00000000-0005-0000-0000-000028090000}"/>
    <cellStyle name="Calculation 2 2 5 2 4 2" xfId="3013" xr:uid="{00000000-0005-0000-0000-000029090000}"/>
    <cellStyle name="Calculation 2 2 5 2 4 2 2" xfId="3014" xr:uid="{00000000-0005-0000-0000-00002A090000}"/>
    <cellStyle name="Calculation 2 2 5 2 4 2 3" xfId="3015" xr:uid="{00000000-0005-0000-0000-00002B090000}"/>
    <cellStyle name="Calculation 2 2 5 2 4 2 4" xfId="3016" xr:uid="{00000000-0005-0000-0000-00002C090000}"/>
    <cellStyle name="Calculation 2 2 5 2 4 2 5" xfId="3017" xr:uid="{00000000-0005-0000-0000-00002D090000}"/>
    <cellStyle name="Calculation 2 2 5 2 4 2 6" xfId="3018" xr:uid="{00000000-0005-0000-0000-00002E090000}"/>
    <cellStyle name="Calculation 2 2 5 2 4 2 7" xfId="3019" xr:uid="{00000000-0005-0000-0000-00002F090000}"/>
    <cellStyle name="Calculation 2 2 5 2 4 3" xfId="3020" xr:uid="{00000000-0005-0000-0000-000030090000}"/>
    <cellStyle name="Calculation 2 2 5 2 4 4" xfId="3021" xr:uid="{00000000-0005-0000-0000-000031090000}"/>
    <cellStyle name="Calculation 2 2 5 2 5" xfId="3022" xr:uid="{00000000-0005-0000-0000-000032090000}"/>
    <cellStyle name="Calculation 2 2 5 2 5 2" xfId="3023" xr:uid="{00000000-0005-0000-0000-000033090000}"/>
    <cellStyle name="Calculation 2 2 5 2 5 3" xfId="3024" xr:uid="{00000000-0005-0000-0000-000034090000}"/>
    <cellStyle name="Calculation 2 2 5 2 5 4" xfId="3025" xr:uid="{00000000-0005-0000-0000-000035090000}"/>
    <cellStyle name="Calculation 2 2 5 2 5 5" xfId="3026" xr:uid="{00000000-0005-0000-0000-000036090000}"/>
    <cellStyle name="Calculation 2 2 5 2 5 6" xfId="3027" xr:uid="{00000000-0005-0000-0000-000037090000}"/>
    <cellStyle name="Calculation 2 2 5 2 5 7" xfId="3028" xr:uid="{00000000-0005-0000-0000-000038090000}"/>
    <cellStyle name="Calculation 2 2 5 2 5 8" xfId="3029" xr:uid="{00000000-0005-0000-0000-000039090000}"/>
    <cellStyle name="Calculation 2 2 5 2 6" xfId="3030" xr:uid="{00000000-0005-0000-0000-00003A090000}"/>
    <cellStyle name="Calculation 2 2 5 2 6 2" xfId="3031" xr:uid="{00000000-0005-0000-0000-00003B090000}"/>
    <cellStyle name="Calculation 2 2 5 2 6 3" xfId="3032" xr:uid="{00000000-0005-0000-0000-00003C090000}"/>
    <cellStyle name="Calculation 2 2 5 2 6 4" xfId="3033" xr:uid="{00000000-0005-0000-0000-00003D090000}"/>
    <cellStyle name="Calculation 2 2 5 2 6 5" xfId="3034" xr:uid="{00000000-0005-0000-0000-00003E090000}"/>
    <cellStyle name="Calculation 2 2 5 2 6 6" xfId="3035" xr:uid="{00000000-0005-0000-0000-00003F090000}"/>
    <cellStyle name="Calculation 2 2 5 2 6 7" xfId="3036" xr:uid="{00000000-0005-0000-0000-000040090000}"/>
    <cellStyle name="Calculation 2 2 5 2 7" xfId="3037" xr:uid="{00000000-0005-0000-0000-000041090000}"/>
    <cellStyle name="Calculation 2 2 5 2 8" xfId="3038" xr:uid="{00000000-0005-0000-0000-000042090000}"/>
    <cellStyle name="Calculation 2 2 5 2 9" xfId="3039" xr:uid="{00000000-0005-0000-0000-000043090000}"/>
    <cellStyle name="Calculation 2 2 5 3" xfId="3040" xr:uid="{00000000-0005-0000-0000-000044090000}"/>
    <cellStyle name="Calculation 2 2 5 3 2" xfId="3041" xr:uid="{00000000-0005-0000-0000-000045090000}"/>
    <cellStyle name="Calculation 2 2 5 3 2 2" xfId="3042" xr:uid="{00000000-0005-0000-0000-000046090000}"/>
    <cellStyle name="Calculation 2 2 5 3 2 3" xfId="3043" xr:uid="{00000000-0005-0000-0000-000047090000}"/>
    <cellStyle name="Calculation 2 2 5 3 2 4" xfId="3044" xr:uid="{00000000-0005-0000-0000-000048090000}"/>
    <cellStyle name="Calculation 2 2 5 3 2 5" xfId="3045" xr:uid="{00000000-0005-0000-0000-000049090000}"/>
    <cellStyle name="Calculation 2 2 5 3 2 6" xfId="3046" xr:uid="{00000000-0005-0000-0000-00004A090000}"/>
    <cellStyle name="Calculation 2 2 5 3 2 7" xfId="3047" xr:uid="{00000000-0005-0000-0000-00004B090000}"/>
    <cellStyle name="Calculation 2 2 5 3 3" xfId="3048" xr:uid="{00000000-0005-0000-0000-00004C090000}"/>
    <cellStyle name="Calculation 2 2 5 3 4" xfId="3049" xr:uid="{00000000-0005-0000-0000-00004D090000}"/>
    <cellStyle name="Calculation 2 2 5 3 5" xfId="3050" xr:uid="{00000000-0005-0000-0000-00004E090000}"/>
    <cellStyle name="Calculation 2 2 5 4" xfId="3051" xr:uid="{00000000-0005-0000-0000-00004F090000}"/>
    <cellStyle name="Calculation 2 2 5 4 2" xfId="3052" xr:uid="{00000000-0005-0000-0000-000050090000}"/>
    <cellStyle name="Calculation 2 2 5 4 2 2" xfId="3053" xr:uid="{00000000-0005-0000-0000-000051090000}"/>
    <cellStyle name="Calculation 2 2 5 4 2 3" xfId="3054" xr:uid="{00000000-0005-0000-0000-000052090000}"/>
    <cellStyle name="Calculation 2 2 5 4 2 4" xfId="3055" xr:uid="{00000000-0005-0000-0000-000053090000}"/>
    <cellStyle name="Calculation 2 2 5 4 2 5" xfId="3056" xr:uid="{00000000-0005-0000-0000-000054090000}"/>
    <cellStyle name="Calculation 2 2 5 4 2 6" xfId="3057" xr:uid="{00000000-0005-0000-0000-000055090000}"/>
    <cellStyle name="Calculation 2 2 5 4 2 7" xfId="3058" xr:uid="{00000000-0005-0000-0000-000056090000}"/>
    <cellStyle name="Calculation 2 2 5 4 3" xfId="3059" xr:uid="{00000000-0005-0000-0000-000057090000}"/>
    <cellStyle name="Calculation 2 2 5 4 4" xfId="3060" xr:uid="{00000000-0005-0000-0000-000058090000}"/>
    <cellStyle name="Calculation 2 2 5 4 5" xfId="3061" xr:uid="{00000000-0005-0000-0000-000059090000}"/>
    <cellStyle name="Calculation 2 2 5 5" xfId="3062" xr:uid="{00000000-0005-0000-0000-00005A090000}"/>
    <cellStyle name="Calculation 2 2 5 5 2" xfId="3063" xr:uid="{00000000-0005-0000-0000-00005B090000}"/>
    <cellStyle name="Calculation 2 2 5 5 2 2" xfId="3064" xr:uid="{00000000-0005-0000-0000-00005C090000}"/>
    <cellStyle name="Calculation 2 2 5 5 2 3" xfId="3065" xr:uid="{00000000-0005-0000-0000-00005D090000}"/>
    <cellStyle name="Calculation 2 2 5 5 2 4" xfId="3066" xr:uid="{00000000-0005-0000-0000-00005E090000}"/>
    <cellStyle name="Calculation 2 2 5 5 2 5" xfId="3067" xr:uid="{00000000-0005-0000-0000-00005F090000}"/>
    <cellStyle name="Calculation 2 2 5 5 2 6" xfId="3068" xr:uid="{00000000-0005-0000-0000-000060090000}"/>
    <cellStyle name="Calculation 2 2 5 5 2 7" xfId="3069" xr:uid="{00000000-0005-0000-0000-000061090000}"/>
    <cellStyle name="Calculation 2 2 5 5 3" xfId="3070" xr:uid="{00000000-0005-0000-0000-000062090000}"/>
    <cellStyle name="Calculation 2 2 5 5 4" xfId="3071" xr:uid="{00000000-0005-0000-0000-000063090000}"/>
    <cellStyle name="Calculation 2 2 5 5 5" xfId="3072" xr:uid="{00000000-0005-0000-0000-000064090000}"/>
    <cellStyle name="Calculation 2 2 5 6" xfId="3073" xr:uid="{00000000-0005-0000-0000-000065090000}"/>
    <cellStyle name="Calculation 2 2 5 6 2" xfId="3074" xr:uid="{00000000-0005-0000-0000-000066090000}"/>
    <cellStyle name="Calculation 2 2 5 6 3" xfId="3075" xr:uid="{00000000-0005-0000-0000-000067090000}"/>
    <cellStyle name="Calculation 2 2 5 6 4" xfId="3076" xr:uid="{00000000-0005-0000-0000-000068090000}"/>
    <cellStyle name="Calculation 2 2 5 6 5" xfId="3077" xr:uid="{00000000-0005-0000-0000-000069090000}"/>
    <cellStyle name="Calculation 2 2 5 6 6" xfId="3078" xr:uid="{00000000-0005-0000-0000-00006A090000}"/>
    <cellStyle name="Calculation 2 2 5 6 7" xfId="3079" xr:uid="{00000000-0005-0000-0000-00006B090000}"/>
    <cellStyle name="Calculation 2 2 5 6 8" xfId="3080" xr:uid="{00000000-0005-0000-0000-00006C090000}"/>
    <cellStyle name="Calculation 2 2 5 7" xfId="3081" xr:uid="{00000000-0005-0000-0000-00006D090000}"/>
    <cellStyle name="Calculation 2 2 5 7 2" xfId="3082" xr:uid="{00000000-0005-0000-0000-00006E090000}"/>
    <cellStyle name="Calculation 2 2 5 7 3" xfId="3083" xr:uid="{00000000-0005-0000-0000-00006F090000}"/>
    <cellStyle name="Calculation 2 2 5 7 4" xfId="3084" xr:uid="{00000000-0005-0000-0000-000070090000}"/>
    <cellStyle name="Calculation 2 2 5 7 5" xfId="3085" xr:uid="{00000000-0005-0000-0000-000071090000}"/>
    <cellStyle name="Calculation 2 2 5 7 6" xfId="3086" xr:uid="{00000000-0005-0000-0000-000072090000}"/>
    <cellStyle name="Calculation 2 2 5 7 7" xfId="3087" xr:uid="{00000000-0005-0000-0000-000073090000}"/>
    <cellStyle name="Calculation 2 2 5 8" xfId="3088" xr:uid="{00000000-0005-0000-0000-000074090000}"/>
    <cellStyle name="Calculation 2 2 5 8 2" xfId="3089" xr:uid="{00000000-0005-0000-0000-000075090000}"/>
    <cellStyle name="Calculation 2 2 5 8 3" xfId="3090" xr:uid="{00000000-0005-0000-0000-000076090000}"/>
    <cellStyle name="Calculation 2 2 5 8 4" xfId="3091" xr:uid="{00000000-0005-0000-0000-000077090000}"/>
    <cellStyle name="Calculation 2 2 5 8 5" xfId="3092" xr:uid="{00000000-0005-0000-0000-000078090000}"/>
    <cellStyle name="Calculation 2 2 5 9" xfId="3093" xr:uid="{00000000-0005-0000-0000-000079090000}"/>
    <cellStyle name="Calculation 2 2 5 9 2" xfId="3094" xr:uid="{00000000-0005-0000-0000-00007A090000}"/>
    <cellStyle name="Calculation 2 2 5 9 3" xfId="3095" xr:uid="{00000000-0005-0000-0000-00007B090000}"/>
    <cellStyle name="Calculation 2 2 5 9 4" xfId="3096" xr:uid="{00000000-0005-0000-0000-00007C090000}"/>
    <cellStyle name="Calculation 2 2 5 9 5" xfId="3097" xr:uid="{00000000-0005-0000-0000-00007D090000}"/>
    <cellStyle name="Calculation 2 2 6" xfId="3098" xr:uid="{00000000-0005-0000-0000-00007E090000}"/>
    <cellStyle name="Calculation 2 2 6 10" xfId="3099" xr:uid="{00000000-0005-0000-0000-00007F090000}"/>
    <cellStyle name="Calculation 2 2 6 2" xfId="3100" xr:uid="{00000000-0005-0000-0000-000080090000}"/>
    <cellStyle name="Calculation 2 2 6 2 2" xfId="3101" xr:uid="{00000000-0005-0000-0000-000081090000}"/>
    <cellStyle name="Calculation 2 2 6 2 2 2" xfId="3102" xr:uid="{00000000-0005-0000-0000-000082090000}"/>
    <cellStyle name="Calculation 2 2 6 2 2 3" xfId="3103" xr:uid="{00000000-0005-0000-0000-000083090000}"/>
    <cellStyle name="Calculation 2 2 6 2 2 4" xfId="3104" xr:uid="{00000000-0005-0000-0000-000084090000}"/>
    <cellStyle name="Calculation 2 2 6 2 2 5" xfId="3105" xr:uid="{00000000-0005-0000-0000-000085090000}"/>
    <cellStyle name="Calculation 2 2 6 2 2 6" xfId="3106" xr:uid="{00000000-0005-0000-0000-000086090000}"/>
    <cellStyle name="Calculation 2 2 6 2 2 7" xfId="3107" xr:uid="{00000000-0005-0000-0000-000087090000}"/>
    <cellStyle name="Calculation 2 2 6 2 3" xfId="3108" xr:uid="{00000000-0005-0000-0000-000088090000}"/>
    <cellStyle name="Calculation 2 2 6 2 4" xfId="3109" xr:uid="{00000000-0005-0000-0000-000089090000}"/>
    <cellStyle name="Calculation 2 2 6 3" xfId="3110" xr:uid="{00000000-0005-0000-0000-00008A090000}"/>
    <cellStyle name="Calculation 2 2 6 3 2" xfId="3111" xr:uid="{00000000-0005-0000-0000-00008B090000}"/>
    <cellStyle name="Calculation 2 2 6 3 2 2" xfId="3112" xr:uid="{00000000-0005-0000-0000-00008C090000}"/>
    <cellStyle name="Calculation 2 2 6 3 2 3" xfId="3113" xr:uid="{00000000-0005-0000-0000-00008D090000}"/>
    <cellStyle name="Calculation 2 2 6 3 2 4" xfId="3114" xr:uid="{00000000-0005-0000-0000-00008E090000}"/>
    <cellStyle name="Calculation 2 2 6 3 2 5" xfId="3115" xr:uid="{00000000-0005-0000-0000-00008F090000}"/>
    <cellStyle name="Calculation 2 2 6 3 2 6" xfId="3116" xr:uid="{00000000-0005-0000-0000-000090090000}"/>
    <cellStyle name="Calculation 2 2 6 3 2 7" xfId="3117" xr:uid="{00000000-0005-0000-0000-000091090000}"/>
    <cellStyle name="Calculation 2 2 6 3 3" xfId="3118" xr:uid="{00000000-0005-0000-0000-000092090000}"/>
    <cellStyle name="Calculation 2 2 6 3 4" xfId="3119" xr:uid="{00000000-0005-0000-0000-000093090000}"/>
    <cellStyle name="Calculation 2 2 6 4" xfId="3120" xr:uid="{00000000-0005-0000-0000-000094090000}"/>
    <cellStyle name="Calculation 2 2 6 4 2" xfId="3121" xr:uid="{00000000-0005-0000-0000-000095090000}"/>
    <cellStyle name="Calculation 2 2 6 4 2 2" xfId="3122" xr:uid="{00000000-0005-0000-0000-000096090000}"/>
    <cellStyle name="Calculation 2 2 6 4 2 3" xfId="3123" xr:uid="{00000000-0005-0000-0000-000097090000}"/>
    <cellStyle name="Calculation 2 2 6 4 2 4" xfId="3124" xr:uid="{00000000-0005-0000-0000-000098090000}"/>
    <cellStyle name="Calculation 2 2 6 4 2 5" xfId="3125" xr:uid="{00000000-0005-0000-0000-000099090000}"/>
    <cellStyle name="Calculation 2 2 6 4 2 6" xfId="3126" xr:uid="{00000000-0005-0000-0000-00009A090000}"/>
    <cellStyle name="Calculation 2 2 6 4 2 7" xfId="3127" xr:uid="{00000000-0005-0000-0000-00009B090000}"/>
    <cellStyle name="Calculation 2 2 6 4 3" xfId="3128" xr:uid="{00000000-0005-0000-0000-00009C090000}"/>
    <cellStyle name="Calculation 2 2 6 4 4" xfId="3129" xr:uid="{00000000-0005-0000-0000-00009D090000}"/>
    <cellStyle name="Calculation 2 2 6 5" xfId="3130" xr:uid="{00000000-0005-0000-0000-00009E090000}"/>
    <cellStyle name="Calculation 2 2 6 5 2" xfId="3131" xr:uid="{00000000-0005-0000-0000-00009F090000}"/>
    <cellStyle name="Calculation 2 2 6 5 3" xfId="3132" xr:uid="{00000000-0005-0000-0000-0000A0090000}"/>
    <cellStyle name="Calculation 2 2 6 5 4" xfId="3133" xr:uid="{00000000-0005-0000-0000-0000A1090000}"/>
    <cellStyle name="Calculation 2 2 6 5 5" xfId="3134" xr:uid="{00000000-0005-0000-0000-0000A2090000}"/>
    <cellStyle name="Calculation 2 2 6 5 6" xfId="3135" xr:uid="{00000000-0005-0000-0000-0000A3090000}"/>
    <cellStyle name="Calculation 2 2 6 5 7" xfId="3136" xr:uid="{00000000-0005-0000-0000-0000A4090000}"/>
    <cellStyle name="Calculation 2 2 6 5 8" xfId="3137" xr:uid="{00000000-0005-0000-0000-0000A5090000}"/>
    <cellStyle name="Calculation 2 2 6 6" xfId="3138" xr:uid="{00000000-0005-0000-0000-0000A6090000}"/>
    <cellStyle name="Calculation 2 2 6 6 2" xfId="3139" xr:uid="{00000000-0005-0000-0000-0000A7090000}"/>
    <cellStyle name="Calculation 2 2 6 6 3" xfId="3140" xr:uid="{00000000-0005-0000-0000-0000A8090000}"/>
    <cellStyle name="Calculation 2 2 6 6 4" xfId="3141" xr:uid="{00000000-0005-0000-0000-0000A9090000}"/>
    <cellStyle name="Calculation 2 2 6 6 5" xfId="3142" xr:uid="{00000000-0005-0000-0000-0000AA090000}"/>
    <cellStyle name="Calculation 2 2 6 6 6" xfId="3143" xr:uid="{00000000-0005-0000-0000-0000AB090000}"/>
    <cellStyle name="Calculation 2 2 6 6 7" xfId="3144" xr:uid="{00000000-0005-0000-0000-0000AC090000}"/>
    <cellStyle name="Calculation 2 2 6 7" xfId="3145" xr:uid="{00000000-0005-0000-0000-0000AD090000}"/>
    <cellStyle name="Calculation 2 2 6 8" xfId="3146" xr:uid="{00000000-0005-0000-0000-0000AE090000}"/>
    <cellStyle name="Calculation 2 2 6 9" xfId="3147" xr:uid="{00000000-0005-0000-0000-0000AF090000}"/>
    <cellStyle name="Calculation 2 2 7" xfId="3148" xr:uid="{00000000-0005-0000-0000-0000B0090000}"/>
    <cellStyle name="Calculation 2 2 7 10" xfId="3149" xr:uid="{00000000-0005-0000-0000-0000B1090000}"/>
    <cellStyle name="Calculation 2 2 7 2" xfId="3150" xr:uid="{00000000-0005-0000-0000-0000B2090000}"/>
    <cellStyle name="Calculation 2 2 7 2 2" xfId="3151" xr:uid="{00000000-0005-0000-0000-0000B3090000}"/>
    <cellStyle name="Calculation 2 2 7 2 2 2" xfId="3152" xr:uid="{00000000-0005-0000-0000-0000B4090000}"/>
    <cellStyle name="Calculation 2 2 7 2 2 3" xfId="3153" xr:uid="{00000000-0005-0000-0000-0000B5090000}"/>
    <cellStyle name="Calculation 2 2 7 2 2 4" xfId="3154" xr:uid="{00000000-0005-0000-0000-0000B6090000}"/>
    <cellStyle name="Calculation 2 2 7 2 2 5" xfId="3155" xr:uid="{00000000-0005-0000-0000-0000B7090000}"/>
    <cellStyle name="Calculation 2 2 7 2 2 6" xfId="3156" xr:uid="{00000000-0005-0000-0000-0000B8090000}"/>
    <cellStyle name="Calculation 2 2 7 2 2 7" xfId="3157" xr:uid="{00000000-0005-0000-0000-0000B9090000}"/>
    <cellStyle name="Calculation 2 2 7 2 3" xfId="3158" xr:uid="{00000000-0005-0000-0000-0000BA090000}"/>
    <cellStyle name="Calculation 2 2 7 2 4" xfId="3159" xr:uid="{00000000-0005-0000-0000-0000BB090000}"/>
    <cellStyle name="Calculation 2 2 7 3" xfId="3160" xr:uid="{00000000-0005-0000-0000-0000BC090000}"/>
    <cellStyle name="Calculation 2 2 7 3 2" xfId="3161" xr:uid="{00000000-0005-0000-0000-0000BD090000}"/>
    <cellStyle name="Calculation 2 2 7 3 2 2" xfId="3162" xr:uid="{00000000-0005-0000-0000-0000BE090000}"/>
    <cellStyle name="Calculation 2 2 7 3 2 3" xfId="3163" xr:uid="{00000000-0005-0000-0000-0000BF090000}"/>
    <cellStyle name="Calculation 2 2 7 3 2 4" xfId="3164" xr:uid="{00000000-0005-0000-0000-0000C0090000}"/>
    <cellStyle name="Calculation 2 2 7 3 2 5" xfId="3165" xr:uid="{00000000-0005-0000-0000-0000C1090000}"/>
    <cellStyle name="Calculation 2 2 7 3 2 6" xfId="3166" xr:uid="{00000000-0005-0000-0000-0000C2090000}"/>
    <cellStyle name="Calculation 2 2 7 3 2 7" xfId="3167" xr:uid="{00000000-0005-0000-0000-0000C3090000}"/>
    <cellStyle name="Calculation 2 2 7 3 3" xfId="3168" xr:uid="{00000000-0005-0000-0000-0000C4090000}"/>
    <cellStyle name="Calculation 2 2 7 3 4" xfId="3169" xr:uid="{00000000-0005-0000-0000-0000C5090000}"/>
    <cellStyle name="Calculation 2 2 7 4" xfId="3170" xr:uid="{00000000-0005-0000-0000-0000C6090000}"/>
    <cellStyle name="Calculation 2 2 7 4 2" xfId="3171" xr:uid="{00000000-0005-0000-0000-0000C7090000}"/>
    <cellStyle name="Calculation 2 2 7 4 2 2" xfId="3172" xr:uid="{00000000-0005-0000-0000-0000C8090000}"/>
    <cellStyle name="Calculation 2 2 7 4 2 3" xfId="3173" xr:uid="{00000000-0005-0000-0000-0000C9090000}"/>
    <cellStyle name="Calculation 2 2 7 4 2 4" xfId="3174" xr:uid="{00000000-0005-0000-0000-0000CA090000}"/>
    <cellStyle name="Calculation 2 2 7 4 2 5" xfId="3175" xr:uid="{00000000-0005-0000-0000-0000CB090000}"/>
    <cellStyle name="Calculation 2 2 7 4 2 6" xfId="3176" xr:uid="{00000000-0005-0000-0000-0000CC090000}"/>
    <cellStyle name="Calculation 2 2 7 4 2 7" xfId="3177" xr:uid="{00000000-0005-0000-0000-0000CD090000}"/>
    <cellStyle name="Calculation 2 2 7 4 3" xfId="3178" xr:uid="{00000000-0005-0000-0000-0000CE090000}"/>
    <cellStyle name="Calculation 2 2 7 4 4" xfId="3179" xr:uid="{00000000-0005-0000-0000-0000CF090000}"/>
    <cellStyle name="Calculation 2 2 7 5" xfId="3180" xr:uid="{00000000-0005-0000-0000-0000D0090000}"/>
    <cellStyle name="Calculation 2 2 7 5 2" xfId="3181" xr:uid="{00000000-0005-0000-0000-0000D1090000}"/>
    <cellStyle name="Calculation 2 2 7 5 3" xfId="3182" xr:uid="{00000000-0005-0000-0000-0000D2090000}"/>
    <cellStyle name="Calculation 2 2 7 5 4" xfId="3183" xr:uid="{00000000-0005-0000-0000-0000D3090000}"/>
    <cellStyle name="Calculation 2 2 7 5 5" xfId="3184" xr:uid="{00000000-0005-0000-0000-0000D4090000}"/>
    <cellStyle name="Calculation 2 2 7 5 6" xfId="3185" xr:uid="{00000000-0005-0000-0000-0000D5090000}"/>
    <cellStyle name="Calculation 2 2 7 5 7" xfId="3186" xr:uid="{00000000-0005-0000-0000-0000D6090000}"/>
    <cellStyle name="Calculation 2 2 7 5 8" xfId="3187" xr:uid="{00000000-0005-0000-0000-0000D7090000}"/>
    <cellStyle name="Calculation 2 2 7 6" xfId="3188" xr:uid="{00000000-0005-0000-0000-0000D8090000}"/>
    <cellStyle name="Calculation 2 2 7 6 2" xfId="3189" xr:uid="{00000000-0005-0000-0000-0000D9090000}"/>
    <cellStyle name="Calculation 2 2 7 6 3" xfId="3190" xr:uid="{00000000-0005-0000-0000-0000DA090000}"/>
    <cellStyle name="Calculation 2 2 7 6 4" xfId="3191" xr:uid="{00000000-0005-0000-0000-0000DB090000}"/>
    <cellStyle name="Calculation 2 2 7 6 5" xfId="3192" xr:uid="{00000000-0005-0000-0000-0000DC090000}"/>
    <cellStyle name="Calculation 2 2 7 6 6" xfId="3193" xr:uid="{00000000-0005-0000-0000-0000DD090000}"/>
    <cellStyle name="Calculation 2 2 7 6 7" xfId="3194" xr:uid="{00000000-0005-0000-0000-0000DE090000}"/>
    <cellStyle name="Calculation 2 2 7 7" xfId="3195" xr:uid="{00000000-0005-0000-0000-0000DF090000}"/>
    <cellStyle name="Calculation 2 2 7 8" xfId="3196" xr:uid="{00000000-0005-0000-0000-0000E0090000}"/>
    <cellStyle name="Calculation 2 2 7 9" xfId="3197" xr:uid="{00000000-0005-0000-0000-0000E1090000}"/>
    <cellStyle name="Calculation 2 2 8" xfId="3198" xr:uid="{00000000-0005-0000-0000-0000E2090000}"/>
    <cellStyle name="Calculation 2 2 8 2" xfId="3199" xr:uid="{00000000-0005-0000-0000-0000E3090000}"/>
    <cellStyle name="Calculation 2 2 8 2 2" xfId="3200" xr:uid="{00000000-0005-0000-0000-0000E4090000}"/>
    <cellStyle name="Calculation 2 2 8 2 3" xfId="3201" xr:uid="{00000000-0005-0000-0000-0000E5090000}"/>
    <cellStyle name="Calculation 2 2 8 2 4" xfId="3202" xr:uid="{00000000-0005-0000-0000-0000E6090000}"/>
    <cellStyle name="Calculation 2 2 8 2 5" xfId="3203" xr:uid="{00000000-0005-0000-0000-0000E7090000}"/>
    <cellStyle name="Calculation 2 2 8 2 6" xfId="3204" xr:uid="{00000000-0005-0000-0000-0000E8090000}"/>
    <cellStyle name="Calculation 2 2 8 2 7" xfId="3205" xr:uid="{00000000-0005-0000-0000-0000E9090000}"/>
    <cellStyle name="Calculation 2 2 8 3" xfId="3206" xr:uid="{00000000-0005-0000-0000-0000EA090000}"/>
    <cellStyle name="Calculation 2 2 8 4" xfId="3207" xr:uid="{00000000-0005-0000-0000-0000EB090000}"/>
    <cellStyle name="Calculation 2 2 8 5" xfId="3208" xr:uid="{00000000-0005-0000-0000-0000EC090000}"/>
    <cellStyle name="Calculation 2 2 9" xfId="3209" xr:uid="{00000000-0005-0000-0000-0000ED090000}"/>
    <cellStyle name="Calculation 2 2 9 2" xfId="3210" xr:uid="{00000000-0005-0000-0000-0000EE090000}"/>
    <cellStyle name="Calculation 2 2 9 2 2" xfId="3211" xr:uid="{00000000-0005-0000-0000-0000EF090000}"/>
    <cellStyle name="Calculation 2 2 9 2 3" xfId="3212" xr:uid="{00000000-0005-0000-0000-0000F0090000}"/>
    <cellStyle name="Calculation 2 2 9 2 4" xfId="3213" xr:uid="{00000000-0005-0000-0000-0000F1090000}"/>
    <cellStyle name="Calculation 2 2 9 2 5" xfId="3214" xr:uid="{00000000-0005-0000-0000-0000F2090000}"/>
    <cellStyle name="Calculation 2 2 9 2 6" xfId="3215" xr:uid="{00000000-0005-0000-0000-0000F3090000}"/>
    <cellStyle name="Calculation 2 2 9 2 7" xfId="3216" xr:uid="{00000000-0005-0000-0000-0000F4090000}"/>
    <cellStyle name="Calculation 2 2 9 3" xfId="3217" xr:uid="{00000000-0005-0000-0000-0000F5090000}"/>
    <cellStyle name="Calculation 2 2 9 4" xfId="3218" xr:uid="{00000000-0005-0000-0000-0000F6090000}"/>
    <cellStyle name="Calculation 2 2 9 5" xfId="3219" xr:uid="{00000000-0005-0000-0000-0000F7090000}"/>
    <cellStyle name="Calculation 2 20" xfId="3220" xr:uid="{00000000-0005-0000-0000-0000F8090000}"/>
    <cellStyle name="Calculation 2 21" xfId="3221" xr:uid="{00000000-0005-0000-0000-0000F9090000}"/>
    <cellStyle name="Calculation 2 22" xfId="3222" xr:uid="{00000000-0005-0000-0000-0000FA090000}"/>
    <cellStyle name="Calculation 2 23" xfId="3223" xr:uid="{00000000-0005-0000-0000-0000FB090000}"/>
    <cellStyle name="Calculation 2 3" xfId="419" xr:uid="{00000000-0005-0000-0000-0000FC090000}"/>
    <cellStyle name="Calculation 2 3 10" xfId="3224" xr:uid="{00000000-0005-0000-0000-0000FD090000}"/>
    <cellStyle name="Calculation 2 3 10 2" xfId="3225" xr:uid="{00000000-0005-0000-0000-0000FE090000}"/>
    <cellStyle name="Calculation 2 3 10 2 2" xfId="3226" xr:uid="{00000000-0005-0000-0000-0000FF090000}"/>
    <cellStyle name="Calculation 2 3 10 2 3" xfId="3227" xr:uid="{00000000-0005-0000-0000-0000000A0000}"/>
    <cellStyle name="Calculation 2 3 10 2 4" xfId="3228" xr:uid="{00000000-0005-0000-0000-0000010A0000}"/>
    <cellStyle name="Calculation 2 3 10 2 5" xfId="3229" xr:uid="{00000000-0005-0000-0000-0000020A0000}"/>
    <cellStyle name="Calculation 2 3 10 2 6" xfId="3230" xr:uid="{00000000-0005-0000-0000-0000030A0000}"/>
    <cellStyle name="Calculation 2 3 10 2 7" xfId="3231" xr:uid="{00000000-0005-0000-0000-0000040A0000}"/>
    <cellStyle name="Calculation 2 3 10 3" xfId="3232" xr:uid="{00000000-0005-0000-0000-0000050A0000}"/>
    <cellStyle name="Calculation 2 3 10 4" xfId="3233" xr:uid="{00000000-0005-0000-0000-0000060A0000}"/>
    <cellStyle name="Calculation 2 3 10 5" xfId="3234" xr:uid="{00000000-0005-0000-0000-0000070A0000}"/>
    <cellStyle name="Calculation 2 3 11" xfId="3235" xr:uid="{00000000-0005-0000-0000-0000080A0000}"/>
    <cellStyle name="Calculation 2 3 11 2" xfId="3236" xr:uid="{00000000-0005-0000-0000-0000090A0000}"/>
    <cellStyle name="Calculation 2 3 11 2 2" xfId="3237" xr:uid="{00000000-0005-0000-0000-00000A0A0000}"/>
    <cellStyle name="Calculation 2 3 11 2 3" xfId="3238" xr:uid="{00000000-0005-0000-0000-00000B0A0000}"/>
    <cellStyle name="Calculation 2 3 11 2 4" xfId="3239" xr:uid="{00000000-0005-0000-0000-00000C0A0000}"/>
    <cellStyle name="Calculation 2 3 11 2 5" xfId="3240" xr:uid="{00000000-0005-0000-0000-00000D0A0000}"/>
    <cellStyle name="Calculation 2 3 11 2 6" xfId="3241" xr:uid="{00000000-0005-0000-0000-00000E0A0000}"/>
    <cellStyle name="Calculation 2 3 11 2 7" xfId="3242" xr:uid="{00000000-0005-0000-0000-00000F0A0000}"/>
    <cellStyle name="Calculation 2 3 11 3" xfId="3243" xr:uid="{00000000-0005-0000-0000-0000100A0000}"/>
    <cellStyle name="Calculation 2 3 11 4" xfId="3244" xr:uid="{00000000-0005-0000-0000-0000110A0000}"/>
    <cellStyle name="Calculation 2 3 11 5" xfId="3245" xr:uid="{00000000-0005-0000-0000-0000120A0000}"/>
    <cellStyle name="Calculation 2 3 12" xfId="3246" xr:uid="{00000000-0005-0000-0000-0000130A0000}"/>
    <cellStyle name="Calculation 2 3 12 2" xfId="3247" xr:uid="{00000000-0005-0000-0000-0000140A0000}"/>
    <cellStyle name="Calculation 2 3 12 3" xfId="3248" xr:uid="{00000000-0005-0000-0000-0000150A0000}"/>
    <cellStyle name="Calculation 2 3 12 4" xfId="3249" xr:uid="{00000000-0005-0000-0000-0000160A0000}"/>
    <cellStyle name="Calculation 2 3 12 5" xfId="3250" xr:uid="{00000000-0005-0000-0000-0000170A0000}"/>
    <cellStyle name="Calculation 2 3 12 6" xfId="3251" xr:uid="{00000000-0005-0000-0000-0000180A0000}"/>
    <cellStyle name="Calculation 2 3 12 7" xfId="3252" xr:uid="{00000000-0005-0000-0000-0000190A0000}"/>
    <cellStyle name="Calculation 2 3 12 8" xfId="3253" xr:uid="{00000000-0005-0000-0000-00001A0A0000}"/>
    <cellStyle name="Calculation 2 3 13" xfId="3254" xr:uid="{00000000-0005-0000-0000-00001B0A0000}"/>
    <cellStyle name="Calculation 2 3 13 2" xfId="3255" xr:uid="{00000000-0005-0000-0000-00001C0A0000}"/>
    <cellStyle name="Calculation 2 3 13 3" xfId="3256" xr:uid="{00000000-0005-0000-0000-00001D0A0000}"/>
    <cellStyle name="Calculation 2 3 13 4" xfId="3257" xr:uid="{00000000-0005-0000-0000-00001E0A0000}"/>
    <cellStyle name="Calculation 2 3 13 5" xfId="3258" xr:uid="{00000000-0005-0000-0000-00001F0A0000}"/>
    <cellStyle name="Calculation 2 3 13 6" xfId="3259" xr:uid="{00000000-0005-0000-0000-0000200A0000}"/>
    <cellStyle name="Calculation 2 3 13 7" xfId="3260" xr:uid="{00000000-0005-0000-0000-0000210A0000}"/>
    <cellStyle name="Calculation 2 3 14" xfId="3261" xr:uid="{00000000-0005-0000-0000-0000220A0000}"/>
    <cellStyle name="Calculation 2 3 14 2" xfId="3262" xr:uid="{00000000-0005-0000-0000-0000230A0000}"/>
    <cellStyle name="Calculation 2 3 14 3" xfId="3263" xr:uid="{00000000-0005-0000-0000-0000240A0000}"/>
    <cellStyle name="Calculation 2 3 14 4" xfId="3264" xr:uid="{00000000-0005-0000-0000-0000250A0000}"/>
    <cellStyle name="Calculation 2 3 14 5" xfId="3265" xr:uid="{00000000-0005-0000-0000-0000260A0000}"/>
    <cellStyle name="Calculation 2 3 15" xfId="3266" xr:uid="{00000000-0005-0000-0000-0000270A0000}"/>
    <cellStyle name="Calculation 2 3 15 2" xfId="3267" xr:uid="{00000000-0005-0000-0000-0000280A0000}"/>
    <cellStyle name="Calculation 2 3 15 3" xfId="3268" xr:uid="{00000000-0005-0000-0000-0000290A0000}"/>
    <cellStyle name="Calculation 2 3 15 4" xfId="3269" xr:uid="{00000000-0005-0000-0000-00002A0A0000}"/>
    <cellStyle name="Calculation 2 3 15 5" xfId="3270" xr:uid="{00000000-0005-0000-0000-00002B0A0000}"/>
    <cellStyle name="Calculation 2 3 16" xfId="3271" xr:uid="{00000000-0005-0000-0000-00002C0A0000}"/>
    <cellStyle name="Calculation 2 3 16 2" xfId="3272" xr:uid="{00000000-0005-0000-0000-00002D0A0000}"/>
    <cellStyle name="Calculation 2 3 16 3" xfId="3273" xr:uid="{00000000-0005-0000-0000-00002E0A0000}"/>
    <cellStyle name="Calculation 2 3 16 4" xfId="3274" xr:uid="{00000000-0005-0000-0000-00002F0A0000}"/>
    <cellStyle name="Calculation 2 3 16 5" xfId="3275" xr:uid="{00000000-0005-0000-0000-0000300A0000}"/>
    <cellStyle name="Calculation 2 3 17" xfId="3276" xr:uid="{00000000-0005-0000-0000-0000310A0000}"/>
    <cellStyle name="Calculation 2 3 17 2" xfId="3277" xr:uid="{00000000-0005-0000-0000-0000320A0000}"/>
    <cellStyle name="Calculation 2 3 17 3" xfId="3278" xr:uid="{00000000-0005-0000-0000-0000330A0000}"/>
    <cellStyle name="Calculation 2 3 17 4" xfId="3279" xr:uid="{00000000-0005-0000-0000-0000340A0000}"/>
    <cellStyle name="Calculation 2 3 17 5" xfId="3280" xr:uid="{00000000-0005-0000-0000-0000350A0000}"/>
    <cellStyle name="Calculation 2 3 18" xfId="3281" xr:uid="{00000000-0005-0000-0000-0000360A0000}"/>
    <cellStyle name="Calculation 2 3 19" xfId="3282" xr:uid="{00000000-0005-0000-0000-0000370A0000}"/>
    <cellStyle name="Calculation 2 3 2" xfId="3283" xr:uid="{00000000-0005-0000-0000-0000380A0000}"/>
    <cellStyle name="Calculation 2 3 2 10" xfId="3284" xr:uid="{00000000-0005-0000-0000-0000390A0000}"/>
    <cellStyle name="Calculation 2 3 2 10 2" xfId="3285" xr:uid="{00000000-0005-0000-0000-00003A0A0000}"/>
    <cellStyle name="Calculation 2 3 2 10 3" xfId="3286" xr:uid="{00000000-0005-0000-0000-00003B0A0000}"/>
    <cellStyle name="Calculation 2 3 2 10 4" xfId="3287" xr:uid="{00000000-0005-0000-0000-00003C0A0000}"/>
    <cellStyle name="Calculation 2 3 2 10 5" xfId="3288" xr:uid="{00000000-0005-0000-0000-00003D0A0000}"/>
    <cellStyle name="Calculation 2 3 2 10 6" xfId="3289" xr:uid="{00000000-0005-0000-0000-00003E0A0000}"/>
    <cellStyle name="Calculation 2 3 2 10 7" xfId="3290" xr:uid="{00000000-0005-0000-0000-00003F0A0000}"/>
    <cellStyle name="Calculation 2 3 2 10 8" xfId="3291" xr:uid="{00000000-0005-0000-0000-0000400A0000}"/>
    <cellStyle name="Calculation 2 3 2 11" xfId="3292" xr:uid="{00000000-0005-0000-0000-0000410A0000}"/>
    <cellStyle name="Calculation 2 3 2 11 2" xfId="3293" xr:uid="{00000000-0005-0000-0000-0000420A0000}"/>
    <cellStyle name="Calculation 2 3 2 11 3" xfId="3294" xr:uid="{00000000-0005-0000-0000-0000430A0000}"/>
    <cellStyle name="Calculation 2 3 2 11 4" xfId="3295" xr:uid="{00000000-0005-0000-0000-0000440A0000}"/>
    <cellStyle name="Calculation 2 3 2 11 5" xfId="3296" xr:uid="{00000000-0005-0000-0000-0000450A0000}"/>
    <cellStyle name="Calculation 2 3 2 11 6" xfId="3297" xr:uid="{00000000-0005-0000-0000-0000460A0000}"/>
    <cellStyle name="Calculation 2 3 2 11 7" xfId="3298" xr:uid="{00000000-0005-0000-0000-0000470A0000}"/>
    <cellStyle name="Calculation 2 3 2 12" xfId="3299" xr:uid="{00000000-0005-0000-0000-0000480A0000}"/>
    <cellStyle name="Calculation 2 3 2 12 2" xfId="3300" xr:uid="{00000000-0005-0000-0000-0000490A0000}"/>
    <cellStyle name="Calculation 2 3 2 12 3" xfId="3301" xr:uid="{00000000-0005-0000-0000-00004A0A0000}"/>
    <cellStyle name="Calculation 2 3 2 12 4" xfId="3302" xr:uid="{00000000-0005-0000-0000-00004B0A0000}"/>
    <cellStyle name="Calculation 2 3 2 12 5" xfId="3303" xr:uid="{00000000-0005-0000-0000-00004C0A0000}"/>
    <cellStyle name="Calculation 2 3 2 13" xfId="3304" xr:uid="{00000000-0005-0000-0000-00004D0A0000}"/>
    <cellStyle name="Calculation 2 3 2 13 2" xfId="3305" xr:uid="{00000000-0005-0000-0000-00004E0A0000}"/>
    <cellStyle name="Calculation 2 3 2 13 3" xfId="3306" xr:uid="{00000000-0005-0000-0000-00004F0A0000}"/>
    <cellStyle name="Calculation 2 3 2 13 4" xfId="3307" xr:uid="{00000000-0005-0000-0000-0000500A0000}"/>
    <cellStyle name="Calculation 2 3 2 13 5" xfId="3308" xr:uid="{00000000-0005-0000-0000-0000510A0000}"/>
    <cellStyle name="Calculation 2 3 2 14" xfId="3309" xr:uid="{00000000-0005-0000-0000-0000520A0000}"/>
    <cellStyle name="Calculation 2 3 2 14 2" xfId="3310" xr:uid="{00000000-0005-0000-0000-0000530A0000}"/>
    <cellStyle name="Calculation 2 3 2 14 3" xfId="3311" xr:uid="{00000000-0005-0000-0000-0000540A0000}"/>
    <cellStyle name="Calculation 2 3 2 14 4" xfId="3312" xr:uid="{00000000-0005-0000-0000-0000550A0000}"/>
    <cellStyle name="Calculation 2 3 2 14 5" xfId="3313" xr:uid="{00000000-0005-0000-0000-0000560A0000}"/>
    <cellStyle name="Calculation 2 3 2 15" xfId="3314" xr:uid="{00000000-0005-0000-0000-0000570A0000}"/>
    <cellStyle name="Calculation 2 3 2 15 2" xfId="3315" xr:uid="{00000000-0005-0000-0000-0000580A0000}"/>
    <cellStyle name="Calculation 2 3 2 15 3" xfId="3316" xr:uid="{00000000-0005-0000-0000-0000590A0000}"/>
    <cellStyle name="Calculation 2 3 2 15 4" xfId="3317" xr:uid="{00000000-0005-0000-0000-00005A0A0000}"/>
    <cellStyle name="Calculation 2 3 2 15 5" xfId="3318" xr:uid="{00000000-0005-0000-0000-00005B0A0000}"/>
    <cellStyle name="Calculation 2 3 2 16" xfId="3319" xr:uid="{00000000-0005-0000-0000-00005C0A0000}"/>
    <cellStyle name="Calculation 2 3 2 17" xfId="3320" xr:uid="{00000000-0005-0000-0000-00005D0A0000}"/>
    <cellStyle name="Calculation 2 3 2 2" xfId="3321" xr:uid="{00000000-0005-0000-0000-00005E0A0000}"/>
    <cellStyle name="Calculation 2 3 2 2 10" xfId="3322" xr:uid="{00000000-0005-0000-0000-00005F0A0000}"/>
    <cellStyle name="Calculation 2 3 2 2 10 2" xfId="3323" xr:uid="{00000000-0005-0000-0000-0000600A0000}"/>
    <cellStyle name="Calculation 2 3 2 2 10 3" xfId="3324" xr:uid="{00000000-0005-0000-0000-0000610A0000}"/>
    <cellStyle name="Calculation 2 3 2 2 10 4" xfId="3325" xr:uid="{00000000-0005-0000-0000-0000620A0000}"/>
    <cellStyle name="Calculation 2 3 2 2 10 5" xfId="3326" xr:uid="{00000000-0005-0000-0000-0000630A0000}"/>
    <cellStyle name="Calculation 2 3 2 2 10 6" xfId="3327" xr:uid="{00000000-0005-0000-0000-0000640A0000}"/>
    <cellStyle name="Calculation 2 3 2 2 10 7" xfId="3328" xr:uid="{00000000-0005-0000-0000-0000650A0000}"/>
    <cellStyle name="Calculation 2 3 2 2 11" xfId="3329" xr:uid="{00000000-0005-0000-0000-0000660A0000}"/>
    <cellStyle name="Calculation 2 3 2 2 11 2" xfId="3330" xr:uid="{00000000-0005-0000-0000-0000670A0000}"/>
    <cellStyle name="Calculation 2 3 2 2 11 3" xfId="3331" xr:uid="{00000000-0005-0000-0000-0000680A0000}"/>
    <cellStyle name="Calculation 2 3 2 2 11 4" xfId="3332" xr:uid="{00000000-0005-0000-0000-0000690A0000}"/>
    <cellStyle name="Calculation 2 3 2 2 11 5" xfId="3333" xr:uid="{00000000-0005-0000-0000-00006A0A0000}"/>
    <cellStyle name="Calculation 2 3 2 2 12" xfId="3334" xr:uid="{00000000-0005-0000-0000-00006B0A0000}"/>
    <cellStyle name="Calculation 2 3 2 2 12 2" xfId="3335" xr:uid="{00000000-0005-0000-0000-00006C0A0000}"/>
    <cellStyle name="Calculation 2 3 2 2 12 3" xfId="3336" xr:uid="{00000000-0005-0000-0000-00006D0A0000}"/>
    <cellStyle name="Calculation 2 3 2 2 12 4" xfId="3337" xr:uid="{00000000-0005-0000-0000-00006E0A0000}"/>
    <cellStyle name="Calculation 2 3 2 2 12 5" xfId="3338" xr:uid="{00000000-0005-0000-0000-00006F0A0000}"/>
    <cellStyle name="Calculation 2 3 2 2 13" xfId="3339" xr:uid="{00000000-0005-0000-0000-0000700A0000}"/>
    <cellStyle name="Calculation 2 3 2 2 13 2" xfId="3340" xr:uid="{00000000-0005-0000-0000-0000710A0000}"/>
    <cellStyle name="Calculation 2 3 2 2 13 3" xfId="3341" xr:uid="{00000000-0005-0000-0000-0000720A0000}"/>
    <cellStyle name="Calculation 2 3 2 2 13 4" xfId="3342" xr:uid="{00000000-0005-0000-0000-0000730A0000}"/>
    <cellStyle name="Calculation 2 3 2 2 13 5" xfId="3343" xr:uid="{00000000-0005-0000-0000-0000740A0000}"/>
    <cellStyle name="Calculation 2 3 2 2 14" xfId="3344" xr:uid="{00000000-0005-0000-0000-0000750A0000}"/>
    <cellStyle name="Calculation 2 3 2 2 14 2" xfId="3345" xr:uid="{00000000-0005-0000-0000-0000760A0000}"/>
    <cellStyle name="Calculation 2 3 2 2 14 3" xfId="3346" xr:uid="{00000000-0005-0000-0000-0000770A0000}"/>
    <cellStyle name="Calculation 2 3 2 2 14 4" xfId="3347" xr:uid="{00000000-0005-0000-0000-0000780A0000}"/>
    <cellStyle name="Calculation 2 3 2 2 14 5" xfId="3348" xr:uid="{00000000-0005-0000-0000-0000790A0000}"/>
    <cellStyle name="Calculation 2 3 2 2 15" xfId="3349" xr:uid="{00000000-0005-0000-0000-00007A0A0000}"/>
    <cellStyle name="Calculation 2 3 2 2 15 2" xfId="3350" xr:uid="{00000000-0005-0000-0000-00007B0A0000}"/>
    <cellStyle name="Calculation 2 3 2 2 15 3" xfId="3351" xr:uid="{00000000-0005-0000-0000-00007C0A0000}"/>
    <cellStyle name="Calculation 2 3 2 2 15 4" xfId="3352" xr:uid="{00000000-0005-0000-0000-00007D0A0000}"/>
    <cellStyle name="Calculation 2 3 2 2 15 5" xfId="3353" xr:uid="{00000000-0005-0000-0000-00007E0A0000}"/>
    <cellStyle name="Calculation 2 3 2 2 16" xfId="3354" xr:uid="{00000000-0005-0000-0000-00007F0A0000}"/>
    <cellStyle name="Calculation 2 3 2 2 16 2" xfId="3355" xr:uid="{00000000-0005-0000-0000-0000800A0000}"/>
    <cellStyle name="Calculation 2 3 2 2 16 3" xfId="3356" xr:uid="{00000000-0005-0000-0000-0000810A0000}"/>
    <cellStyle name="Calculation 2 3 2 2 16 4" xfId="3357" xr:uid="{00000000-0005-0000-0000-0000820A0000}"/>
    <cellStyle name="Calculation 2 3 2 2 16 5" xfId="3358" xr:uid="{00000000-0005-0000-0000-0000830A0000}"/>
    <cellStyle name="Calculation 2 3 2 2 17" xfId="3359" xr:uid="{00000000-0005-0000-0000-0000840A0000}"/>
    <cellStyle name="Calculation 2 3 2 2 17 2" xfId="3360" xr:uid="{00000000-0005-0000-0000-0000850A0000}"/>
    <cellStyle name="Calculation 2 3 2 2 17 3" xfId="3361" xr:uid="{00000000-0005-0000-0000-0000860A0000}"/>
    <cellStyle name="Calculation 2 3 2 2 17 4" xfId="3362" xr:uid="{00000000-0005-0000-0000-0000870A0000}"/>
    <cellStyle name="Calculation 2 3 2 2 17 5" xfId="3363" xr:uid="{00000000-0005-0000-0000-0000880A0000}"/>
    <cellStyle name="Calculation 2 3 2 2 18" xfId="3364" xr:uid="{00000000-0005-0000-0000-0000890A0000}"/>
    <cellStyle name="Calculation 2 3 2 2 2" xfId="3365" xr:uid="{00000000-0005-0000-0000-00008A0A0000}"/>
    <cellStyle name="Calculation 2 3 2 2 2 10" xfId="3366" xr:uid="{00000000-0005-0000-0000-00008B0A0000}"/>
    <cellStyle name="Calculation 2 3 2 2 2 10 2" xfId="3367" xr:uid="{00000000-0005-0000-0000-00008C0A0000}"/>
    <cellStyle name="Calculation 2 3 2 2 2 10 3" xfId="3368" xr:uid="{00000000-0005-0000-0000-00008D0A0000}"/>
    <cellStyle name="Calculation 2 3 2 2 2 10 4" xfId="3369" xr:uid="{00000000-0005-0000-0000-00008E0A0000}"/>
    <cellStyle name="Calculation 2 3 2 2 2 10 5" xfId="3370" xr:uid="{00000000-0005-0000-0000-00008F0A0000}"/>
    <cellStyle name="Calculation 2 3 2 2 2 11" xfId="3371" xr:uid="{00000000-0005-0000-0000-0000900A0000}"/>
    <cellStyle name="Calculation 2 3 2 2 2 11 2" xfId="3372" xr:uid="{00000000-0005-0000-0000-0000910A0000}"/>
    <cellStyle name="Calculation 2 3 2 2 2 11 3" xfId="3373" xr:uid="{00000000-0005-0000-0000-0000920A0000}"/>
    <cellStyle name="Calculation 2 3 2 2 2 11 4" xfId="3374" xr:uid="{00000000-0005-0000-0000-0000930A0000}"/>
    <cellStyle name="Calculation 2 3 2 2 2 11 5" xfId="3375" xr:uid="{00000000-0005-0000-0000-0000940A0000}"/>
    <cellStyle name="Calculation 2 3 2 2 2 12" xfId="3376" xr:uid="{00000000-0005-0000-0000-0000950A0000}"/>
    <cellStyle name="Calculation 2 3 2 2 2 12 2" xfId="3377" xr:uid="{00000000-0005-0000-0000-0000960A0000}"/>
    <cellStyle name="Calculation 2 3 2 2 2 12 3" xfId="3378" xr:uid="{00000000-0005-0000-0000-0000970A0000}"/>
    <cellStyle name="Calculation 2 3 2 2 2 12 4" xfId="3379" xr:uid="{00000000-0005-0000-0000-0000980A0000}"/>
    <cellStyle name="Calculation 2 3 2 2 2 12 5" xfId="3380" xr:uid="{00000000-0005-0000-0000-0000990A0000}"/>
    <cellStyle name="Calculation 2 3 2 2 2 13" xfId="3381" xr:uid="{00000000-0005-0000-0000-00009A0A0000}"/>
    <cellStyle name="Calculation 2 3 2 2 2 13 2" xfId="3382" xr:uid="{00000000-0005-0000-0000-00009B0A0000}"/>
    <cellStyle name="Calculation 2 3 2 2 2 13 3" xfId="3383" xr:uid="{00000000-0005-0000-0000-00009C0A0000}"/>
    <cellStyle name="Calculation 2 3 2 2 2 13 4" xfId="3384" xr:uid="{00000000-0005-0000-0000-00009D0A0000}"/>
    <cellStyle name="Calculation 2 3 2 2 2 13 5" xfId="3385" xr:uid="{00000000-0005-0000-0000-00009E0A0000}"/>
    <cellStyle name="Calculation 2 3 2 2 2 14" xfId="3386" xr:uid="{00000000-0005-0000-0000-00009F0A0000}"/>
    <cellStyle name="Calculation 2 3 2 2 2 14 2" xfId="3387" xr:uid="{00000000-0005-0000-0000-0000A00A0000}"/>
    <cellStyle name="Calculation 2 3 2 2 2 14 3" xfId="3388" xr:uid="{00000000-0005-0000-0000-0000A10A0000}"/>
    <cellStyle name="Calculation 2 3 2 2 2 14 4" xfId="3389" xr:uid="{00000000-0005-0000-0000-0000A20A0000}"/>
    <cellStyle name="Calculation 2 3 2 2 2 14 5" xfId="3390" xr:uid="{00000000-0005-0000-0000-0000A30A0000}"/>
    <cellStyle name="Calculation 2 3 2 2 2 15" xfId="3391" xr:uid="{00000000-0005-0000-0000-0000A40A0000}"/>
    <cellStyle name="Calculation 2 3 2 2 2 15 2" xfId="3392" xr:uid="{00000000-0005-0000-0000-0000A50A0000}"/>
    <cellStyle name="Calculation 2 3 2 2 2 15 3" xfId="3393" xr:uid="{00000000-0005-0000-0000-0000A60A0000}"/>
    <cellStyle name="Calculation 2 3 2 2 2 15 4" xfId="3394" xr:uid="{00000000-0005-0000-0000-0000A70A0000}"/>
    <cellStyle name="Calculation 2 3 2 2 2 15 5" xfId="3395" xr:uid="{00000000-0005-0000-0000-0000A80A0000}"/>
    <cellStyle name="Calculation 2 3 2 2 2 16" xfId="3396" xr:uid="{00000000-0005-0000-0000-0000A90A0000}"/>
    <cellStyle name="Calculation 2 3 2 2 2 16 2" xfId="3397" xr:uid="{00000000-0005-0000-0000-0000AA0A0000}"/>
    <cellStyle name="Calculation 2 3 2 2 2 16 3" xfId="3398" xr:uid="{00000000-0005-0000-0000-0000AB0A0000}"/>
    <cellStyle name="Calculation 2 3 2 2 2 16 4" xfId="3399" xr:uid="{00000000-0005-0000-0000-0000AC0A0000}"/>
    <cellStyle name="Calculation 2 3 2 2 2 16 5" xfId="3400" xr:uid="{00000000-0005-0000-0000-0000AD0A0000}"/>
    <cellStyle name="Calculation 2 3 2 2 2 17" xfId="3401" xr:uid="{00000000-0005-0000-0000-0000AE0A0000}"/>
    <cellStyle name="Calculation 2 3 2 2 2 17 2" xfId="3402" xr:uid="{00000000-0005-0000-0000-0000AF0A0000}"/>
    <cellStyle name="Calculation 2 3 2 2 2 17 3" xfId="3403" xr:uid="{00000000-0005-0000-0000-0000B00A0000}"/>
    <cellStyle name="Calculation 2 3 2 2 2 17 4" xfId="3404" xr:uid="{00000000-0005-0000-0000-0000B10A0000}"/>
    <cellStyle name="Calculation 2 3 2 2 2 17 5" xfId="3405" xr:uid="{00000000-0005-0000-0000-0000B20A0000}"/>
    <cellStyle name="Calculation 2 3 2 2 2 18" xfId="3406" xr:uid="{00000000-0005-0000-0000-0000B30A0000}"/>
    <cellStyle name="Calculation 2 3 2 2 2 2" xfId="3407" xr:uid="{00000000-0005-0000-0000-0000B40A0000}"/>
    <cellStyle name="Calculation 2 3 2 2 2 2 10" xfId="3408" xr:uid="{00000000-0005-0000-0000-0000B50A0000}"/>
    <cellStyle name="Calculation 2 3 2 2 2 2 2" xfId="3409" xr:uid="{00000000-0005-0000-0000-0000B60A0000}"/>
    <cellStyle name="Calculation 2 3 2 2 2 2 2 2" xfId="3410" xr:uid="{00000000-0005-0000-0000-0000B70A0000}"/>
    <cellStyle name="Calculation 2 3 2 2 2 2 2 2 2" xfId="3411" xr:uid="{00000000-0005-0000-0000-0000B80A0000}"/>
    <cellStyle name="Calculation 2 3 2 2 2 2 2 2 3" xfId="3412" xr:uid="{00000000-0005-0000-0000-0000B90A0000}"/>
    <cellStyle name="Calculation 2 3 2 2 2 2 2 2 4" xfId="3413" xr:uid="{00000000-0005-0000-0000-0000BA0A0000}"/>
    <cellStyle name="Calculation 2 3 2 2 2 2 2 2 5" xfId="3414" xr:uid="{00000000-0005-0000-0000-0000BB0A0000}"/>
    <cellStyle name="Calculation 2 3 2 2 2 2 2 2 6" xfId="3415" xr:uid="{00000000-0005-0000-0000-0000BC0A0000}"/>
    <cellStyle name="Calculation 2 3 2 2 2 2 2 2 7" xfId="3416" xr:uid="{00000000-0005-0000-0000-0000BD0A0000}"/>
    <cellStyle name="Calculation 2 3 2 2 2 2 2 3" xfId="3417" xr:uid="{00000000-0005-0000-0000-0000BE0A0000}"/>
    <cellStyle name="Calculation 2 3 2 2 2 2 2 4" xfId="3418" xr:uid="{00000000-0005-0000-0000-0000BF0A0000}"/>
    <cellStyle name="Calculation 2 3 2 2 2 2 3" xfId="3419" xr:uid="{00000000-0005-0000-0000-0000C00A0000}"/>
    <cellStyle name="Calculation 2 3 2 2 2 2 3 2" xfId="3420" xr:uid="{00000000-0005-0000-0000-0000C10A0000}"/>
    <cellStyle name="Calculation 2 3 2 2 2 2 3 2 2" xfId="3421" xr:uid="{00000000-0005-0000-0000-0000C20A0000}"/>
    <cellStyle name="Calculation 2 3 2 2 2 2 3 2 3" xfId="3422" xr:uid="{00000000-0005-0000-0000-0000C30A0000}"/>
    <cellStyle name="Calculation 2 3 2 2 2 2 3 2 4" xfId="3423" xr:uid="{00000000-0005-0000-0000-0000C40A0000}"/>
    <cellStyle name="Calculation 2 3 2 2 2 2 3 2 5" xfId="3424" xr:uid="{00000000-0005-0000-0000-0000C50A0000}"/>
    <cellStyle name="Calculation 2 3 2 2 2 2 3 2 6" xfId="3425" xr:uid="{00000000-0005-0000-0000-0000C60A0000}"/>
    <cellStyle name="Calculation 2 3 2 2 2 2 3 2 7" xfId="3426" xr:uid="{00000000-0005-0000-0000-0000C70A0000}"/>
    <cellStyle name="Calculation 2 3 2 2 2 2 3 3" xfId="3427" xr:uid="{00000000-0005-0000-0000-0000C80A0000}"/>
    <cellStyle name="Calculation 2 3 2 2 2 2 3 4" xfId="3428" xr:uid="{00000000-0005-0000-0000-0000C90A0000}"/>
    <cellStyle name="Calculation 2 3 2 2 2 2 4" xfId="3429" xr:uid="{00000000-0005-0000-0000-0000CA0A0000}"/>
    <cellStyle name="Calculation 2 3 2 2 2 2 4 2" xfId="3430" xr:uid="{00000000-0005-0000-0000-0000CB0A0000}"/>
    <cellStyle name="Calculation 2 3 2 2 2 2 4 2 2" xfId="3431" xr:uid="{00000000-0005-0000-0000-0000CC0A0000}"/>
    <cellStyle name="Calculation 2 3 2 2 2 2 4 2 3" xfId="3432" xr:uid="{00000000-0005-0000-0000-0000CD0A0000}"/>
    <cellStyle name="Calculation 2 3 2 2 2 2 4 2 4" xfId="3433" xr:uid="{00000000-0005-0000-0000-0000CE0A0000}"/>
    <cellStyle name="Calculation 2 3 2 2 2 2 4 2 5" xfId="3434" xr:uid="{00000000-0005-0000-0000-0000CF0A0000}"/>
    <cellStyle name="Calculation 2 3 2 2 2 2 4 2 6" xfId="3435" xr:uid="{00000000-0005-0000-0000-0000D00A0000}"/>
    <cellStyle name="Calculation 2 3 2 2 2 2 4 2 7" xfId="3436" xr:uid="{00000000-0005-0000-0000-0000D10A0000}"/>
    <cellStyle name="Calculation 2 3 2 2 2 2 4 3" xfId="3437" xr:uid="{00000000-0005-0000-0000-0000D20A0000}"/>
    <cellStyle name="Calculation 2 3 2 2 2 2 4 4" xfId="3438" xr:uid="{00000000-0005-0000-0000-0000D30A0000}"/>
    <cellStyle name="Calculation 2 3 2 2 2 2 5" xfId="3439" xr:uid="{00000000-0005-0000-0000-0000D40A0000}"/>
    <cellStyle name="Calculation 2 3 2 2 2 2 5 2" xfId="3440" xr:uid="{00000000-0005-0000-0000-0000D50A0000}"/>
    <cellStyle name="Calculation 2 3 2 2 2 2 5 3" xfId="3441" xr:uid="{00000000-0005-0000-0000-0000D60A0000}"/>
    <cellStyle name="Calculation 2 3 2 2 2 2 5 4" xfId="3442" xr:uid="{00000000-0005-0000-0000-0000D70A0000}"/>
    <cellStyle name="Calculation 2 3 2 2 2 2 5 5" xfId="3443" xr:uid="{00000000-0005-0000-0000-0000D80A0000}"/>
    <cellStyle name="Calculation 2 3 2 2 2 2 5 6" xfId="3444" xr:uid="{00000000-0005-0000-0000-0000D90A0000}"/>
    <cellStyle name="Calculation 2 3 2 2 2 2 5 7" xfId="3445" xr:uid="{00000000-0005-0000-0000-0000DA0A0000}"/>
    <cellStyle name="Calculation 2 3 2 2 2 2 5 8" xfId="3446" xr:uid="{00000000-0005-0000-0000-0000DB0A0000}"/>
    <cellStyle name="Calculation 2 3 2 2 2 2 6" xfId="3447" xr:uid="{00000000-0005-0000-0000-0000DC0A0000}"/>
    <cellStyle name="Calculation 2 3 2 2 2 2 6 2" xfId="3448" xr:uid="{00000000-0005-0000-0000-0000DD0A0000}"/>
    <cellStyle name="Calculation 2 3 2 2 2 2 6 3" xfId="3449" xr:uid="{00000000-0005-0000-0000-0000DE0A0000}"/>
    <cellStyle name="Calculation 2 3 2 2 2 2 6 4" xfId="3450" xr:uid="{00000000-0005-0000-0000-0000DF0A0000}"/>
    <cellStyle name="Calculation 2 3 2 2 2 2 6 5" xfId="3451" xr:uid="{00000000-0005-0000-0000-0000E00A0000}"/>
    <cellStyle name="Calculation 2 3 2 2 2 2 6 6" xfId="3452" xr:uid="{00000000-0005-0000-0000-0000E10A0000}"/>
    <cellStyle name="Calculation 2 3 2 2 2 2 6 7" xfId="3453" xr:uid="{00000000-0005-0000-0000-0000E20A0000}"/>
    <cellStyle name="Calculation 2 3 2 2 2 2 7" xfId="3454" xr:uid="{00000000-0005-0000-0000-0000E30A0000}"/>
    <cellStyle name="Calculation 2 3 2 2 2 2 8" xfId="3455" xr:uid="{00000000-0005-0000-0000-0000E40A0000}"/>
    <cellStyle name="Calculation 2 3 2 2 2 2 9" xfId="3456" xr:uid="{00000000-0005-0000-0000-0000E50A0000}"/>
    <cellStyle name="Calculation 2 3 2 2 2 3" xfId="3457" xr:uid="{00000000-0005-0000-0000-0000E60A0000}"/>
    <cellStyle name="Calculation 2 3 2 2 2 3 2" xfId="3458" xr:uid="{00000000-0005-0000-0000-0000E70A0000}"/>
    <cellStyle name="Calculation 2 3 2 2 2 3 2 2" xfId="3459" xr:uid="{00000000-0005-0000-0000-0000E80A0000}"/>
    <cellStyle name="Calculation 2 3 2 2 2 3 2 3" xfId="3460" xr:uid="{00000000-0005-0000-0000-0000E90A0000}"/>
    <cellStyle name="Calculation 2 3 2 2 2 3 2 4" xfId="3461" xr:uid="{00000000-0005-0000-0000-0000EA0A0000}"/>
    <cellStyle name="Calculation 2 3 2 2 2 3 2 5" xfId="3462" xr:uid="{00000000-0005-0000-0000-0000EB0A0000}"/>
    <cellStyle name="Calculation 2 3 2 2 2 3 2 6" xfId="3463" xr:uid="{00000000-0005-0000-0000-0000EC0A0000}"/>
    <cellStyle name="Calculation 2 3 2 2 2 3 2 7" xfId="3464" xr:uid="{00000000-0005-0000-0000-0000ED0A0000}"/>
    <cellStyle name="Calculation 2 3 2 2 2 3 3" xfId="3465" xr:uid="{00000000-0005-0000-0000-0000EE0A0000}"/>
    <cellStyle name="Calculation 2 3 2 2 2 3 4" xfId="3466" xr:uid="{00000000-0005-0000-0000-0000EF0A0000}"/>
    <cellStyle name="Calculation 2 3 2 2 2 3 5" xfId="3467" xr:uid="{00000000-0005-0000-0000-0000F00A0000}"/>
    <cellStyle name="Calculation 2 3 2 2 2 4" xfId="3468" xr:uid="{00000000-0005-0000-0000-0000F10A0000}"/>
    <cellStyle name="Calculation 2 3 2 2 2 4 2" xfId="3469" xr:uid="{00000000-0005-0000-0000-0000F20A0000}"/>
    <cellStyle name="Calculation 2 3 2 2 2 4 2 2" xfId="3470" xr:uid="{00000000-0005-0000-0000-0000F30A0000}"/>
    <cellStyle name="Calculation 2 3 2 2 2 4 2 3" xfId="3471" xr:uid="{00000000-0005-0000-0000-0000F40A0000}"/>
    <cellStyle name="Calculation 2 3 2 2 2 4 2 4" xfId="3472" xr:uid="{00000000-0005-0000-0000-0000F50A0000}"/>
    <cellStyle name="Calculation 2 3 2 2 2 4 2 5" xfId="3473" xr:uid="{00000000-0005-0000-0000-0000F60A0000}"/>
    <cellStyle name="Calculation 2 3 2 2 2 4 2 6" xfId="3474" xr:uid="{00000000-0005-0000-0000-0000F70A0000}"/>
    <cellStyle name="Calculation 2 3 2 2 2 4 2 7" xfId="3475" xr:uid="{00000000-0005-0000-0000-0000F80A0000}"/>
    <cellStyle name="Calculation 2 3 2 2 2 4 3" xfId="3476" xr:uid="{00000000-0005-0000-0000-0000F90A0000}"/>
    <cellStyle name="Calculation 2 3 2 2 2 4 4" xfId="3477" xr:uid="{00000000-0005-0000-0000-0000FA0A0000}"/>
    <cellStyle name="Calculation 2 3 2 2 2 4 5" xfId="3478" xr:uid="{00000000-0005-0000-0000-0000FB0A0000}"/>
    <cellStyle name="Calculation 2 3 2 2 2 5" xfId="3479" xr:uid="{00000000-0005-0000-0000-0000FC0A0000}"/>
    <cellStyle name="Calculation 2 3 2 2 2 5 2" xfId="3480" xr:uid="{00000000-0005-0000-0000-0000FD0A0000}"/>
    <cellStyle name="Calculation 2 3 2 2 2 5 2 2" xfId="3481" xr:uid="{00000000-0005-0000-0000-0000FE0A0000}"/>
    <cellStyle name="Calculation 2 3 2 2 2 5 2 3" xfId="3482" xr:uid="{00000000-0005-0000-0000-0000FF0A0000}"/>
    <cellStyle name="Calculation 2 3 2 2 2 5 2 4" xfId="3483" xr:uid="{00000000-0005-0000-0000-0000000B0000}"/>
    <cellStyle name="Calculation 2 3 2 2 2 5 2 5" xfId="3484" xr:uid="{00000000-0005-0000-0000-0000010B0000}"/>
    <cellStyle name="Calculation 2 3 2 2 2 5 2 6" xfId="3485" xr:uid="{00000000-0005-0000-0000-0000020B0000}"/>
    <cellStyle name="Calculation 2 3 2 2 2 5 2 7" xfId="3486" xr:uid="{00000000-0005-0000-0000-0000030B0000}"/>
    <cellStyle name="Calculation 2 3 2 2 2 5 3" xfId="3487" xr:uid="{00000000-0005-0000-0000-0000040B0000}"/>
    <cellStyle name="Calculation 2 3 2 2 2 5 4" xfId="3488" xr:uid="{00000000-0005-0000-0000-0000050B0000}"/>
    <cellStyle name="Calculation 2 3 2 2 2 5 5" xfId="3489" xr:uid="{00000000-0005-0000-0000-0000060B0000}"/>
    <cellStyle name="Calculation 2 3 2 2 2 6" xfId="3490" xr:uid="{00000000-0005-0000-0000-0000070B0000}"/>
    <cellStyle name="Calculation 2 3 2 2 2 6 2" xfId="3491" xr:uid="{00000000-0005-0000-0000-0000080B0000}"/>
    <cellStyle name="Calculation 2 3 2 2 2 6 3" xfId="3492" xr:uid="{00000000-0005-0000-0000-0000090B0000}"/>
    <cellStyle name="Calculation 2 3 2 2 2 6 4" xfId="3493" xr:uid="{00000000-0005-0000-0000-00000A0B0000}"/>
    <cellStyle name="Calculation 2 3 2 2 2 6 5" xfId="3494" xr:uid="{00000000-0005-0000-0000-00000B0B0000}"/>
    <cellStyle name="Calculation 2 3 2 2 2 6 6" xfId="3495" xr:uid="{00000000-0005-0000-0000-00000C0B0000}"/>
    <cellStyle name="Calculation 2 3 2 2 2 6 7" xfId="3496" xr:uid="{00000000-0005-0000-0000-00000D0B0000}"/>
    <cellStyle name="Calculation 2 3 2 2 2 6 8" xfId="3497" xr:uid="{00000000-0005-0000-0000-00000E0B0000}"/>
    <cellStyle name="Calculation 2 3 2 2 2 7" xfId="3498" xr:uid="{00000000-0005-0000-0000-00000F0B0000}"/>
    <cellStyle name="Calculation 2 3 2 2 2 7 2" xfId="3499" xr:uid="{00000000-0005-0000-0000-0000100B0000}"/>
    <cellStyle name="Calculation 2 3 2 2 2 7 3" xfId="3500" xr:uid="{00000000-0005-0000-0000-0000110B0000}"/>
    <cellStyle name="Calculation 2 3 2 2 2 7 4" xfId="3501" xr:uid="{00000000-0005-0000-0000-0000120B0000}"/>
    <cellStyle name="Calculation 2 3 2 2 2 7 5" xfId="3502" xr:uid="{00000000-0005-0000-0000-0000130B0000}"/>
    <cellStyle name="Calculation 2 3 2 2 2 7 6" xfId="3503" xr:uid="{00000000-0005-0000-0000-0000140B0000}"/>
    <cellStyle name="Calculation 2 3 2 2 2 7 7" xfId="3504" xr:uid="{00000000-0005-0000-0000-0000150B0000}"/>
    <cellStyle name="Calculation 2 3 2 2 2 8" xfId="3505" xr:uid="{00000000-0005-0000-0000-0000160B0000}"/>
    <cellStyle name="Calculation 2 3 2 2 2 8 2" xfId="3506" xr:uid="{00000000-0005-0000-0000-0000170B0000}"/>
    <cellStyle name="Calculation 2 3 2 2 2 8 3" xfId="3507" xr:uid="{00000000-0005-0000-0000-0000180B0000}"/>
    <cellStyle name="Calculation 2 3 2 2 2 8 4" xfId="3508" xr:uid="{00000000-0005-0000-0000-0000190B0000}"/>
    <cellStyle name="Calculation 2 3 2 2 2 8 5" xfId="3509" xr:uid="{00000000-0005-0000-0000-00001A0B0000}"/>
    <cellStyle name="Calculation 2 3 2 2 2 9" xfId="3510" xr:uid="{00000000-0005-0000-0000-00001B0B0000}"/>
    <cellStyle name="Calculation 2 3 2 2 2 9 2" xfId="3511" xr:uid="{00000000-0005-0000-0000-00001C0B0000}"/>
    <cellStyle name="Calculation 2 3 2 2 2 9 3" xfId="3512" xr:uid="{00000000-0005-0000-0000-00001D0B0000}"/>
    <cellStyle name="Calculation 2 3 2 2 2 9 4" xfId="3513" xr:uid="{00000000-0005-0000-0000-00001E0B0000}"/>
    <cellStyle name="Calculation 2 3 2 2 2 9 5" xfId="3514" xr:uid="{00000000-0005-0000-0000-00001F0B0000}"/>
    <cellStyle name="Calculation 2 3 2 2 3" xfId="3515" xr:uid="{00000000-0005-0000-0000-0000200B0000}"/>
    <cellStyle name="Calculation 2 3 2 2 3 10" xfId="3516" xr:uid="{00000000-0005-0000-0000-0000210B0000}"/>
    <cellStyle name="Calculation 2 3 2 2 3 2" xfId="3517" xr:uid="{00000000-0005-0000-0000-0000220B0000}"/>
    <cellStyle name="Calculation 2 3 2 2 3 2 2" xfId="3518" xr:uid="{00000000-0005-0000-0000-0000230B0000}"/>
    <cellStyle name="Calculation 2 3 2 2 3 2 2 2" xfId="3519" xr:uid="{00000000-0005-0000-0000-0000240B0000}"/>
    <cellStyle name="Calculation 2 3 2 2 3 2 2 3" xfId="3520" xr:uid="{00000000-0005-0000-0000-0000250B0000}"/>
    <cellStyle name="Calculation 2 3 2 2 3 2 2 4" xfId="3521" xr:uid="{00000000-0005-0000-0000-0000260B0000}"/>
    <cellStyle name="Calculation 2 3 2 2 3 2 2 5" xfId="3522" xr:uid="{00000000-0005-0000-0000-0000270B0000}"/>
    <cellStyle name="Calculation 2 3 2 2 3 2 2 6" xfId="3523" xr:uid="{00000000-0005-0000-0000-0000280B0000}"/>
    <cellStyle name="Calculation 2 3 2 2 3 2 2 7" xfId="3524" xr:uid="{00000000-0005-0000-0000-0000290B0000}"/>
    <cellStyle name="Calculation 2 3 2 2 3 2 3" xfId="3525" xr:uid="{00000000-0005-0000-0000-00002A0B0000}"/>
    <cellStyle name="Calculation 2 3 2 2 3 2 4" xfId="3526" xr:uid="{00000000-0005-0000-0000-00002B0B0000}"/>
    <cellStyle name="Calculation 2 3 2 2 3 3" xfId="3527" xr:uid="{00000000-0005-0000-0000-00002C0B0000}"/>
    <cellStyle name="Calculation 2 3 2 2 3 3 2" xfId="3528" xr:uid="{00000000-0005-0000-0000-00002D0B0000}"/>
    <cellStyle name="Calculation 2 3 2 2 3 3 2 2" xfId="3529" xr:uid="{00000000-0005-0000-0000-00002E0B0000}"/>
    <cellStyle name="Calculation 2 3 2 2 3 3 2 3" xfId="3530" xr:uid="{00000000-0005-0000-0000-00002F0B0000}"/>
    <cellStyle name="Calculation 2 3 2 2 3 3 2 4" xfId="3531" xr:uid="{00000000-0005-0000-0000-0000300B0000}"/>
    <cellStyle name="Calculation 2 3 2 2 3 3 2 5" xfId="3532" xr:uid="{00000000-0005-0000-0000-0000310B0000}"/>
    <cellStyle name="Calculation 2 3 2 2 3 3 2 6" xfId="3533" xr:uid="{00000000-0005-0000-0000-0000320B0000}"/>
    <cellStyle name="Calculation 2 3 2 2 3 3 2 7" xfId="3534" xr:uid="{00000000-0005-0000-0000-0000330B0000}"/>
    <cellStyle name="Calculation 2 3 2 2 3 3 3" xfId="3535" xr:uid="{00000000-0005-0000-0000-0000340B0000}"/>
    <cellStyle name="Calculation 2 3 2 2 3 3 4" xfId="3536" xr:uid="{00000000-0005-0000-0000-0000350B0000}"/>
    <cellStyle name="Calculation 2 3 2 2 3 4" xfId="3537" xr:uid="{00000000-0005-0000-0000-0000360B0000}"/>
    <cellStyle name="Calculation 2 3 2 2 3 4 2" xfId="3538" xr:uid="{00000000-0005-0000-0000-0000370B0000}"/>
    <cellStyle name="Calculation 2 3 2 2 3 4 2 2" xfId="3539" xr:uid="{00000000-0005-0000-0000-0000380B0000}"/>
    <cellStyle name="Calculation 2 3 2 2 3 4 2 3" xfId="3540" xr:uid="{00000000-0005-0000-0000-0000390B0000}"/>
    <cellStyle name="Calculation 2 3 2 2 3 4 2 4" xfId="3541" xr:uid="{00000000-0005-0000-0000-00003A0B0000}"/>
    <cellStyle name="Calculation 2 3 2 2 3 4 2 5" xfId="3542" xr:uid="{00000000-0005-0000-0000-00003B0B0000}"/>
    <cellStyle name="Calculation 2 3 2 2 3 4 2 6" xfId="3543" xr:uid="{00000000-0005-0000-0000-00003C0B0000}"/>
    <cellStyle name="Calculation 2 3 2 2 3 4 2 7" xfId="3544" xr:uid="{00000000-0005-0000-0000-00003D0B0000}"/>
    <cellStyle name="Calculation 2 3 2 2 3 4 3" xfId="3545" xr:uid="{00000000-0005-0000-0000-00003E0B0000}"/>
    <cellStyle name="Calculation 2 3 2 2 3 4 4" xfId="3546" xr:uid="{00000000-0005-0000-0000-00003F0B0000}"/>
    <cellStyle name="Calculation 2 3 2 2 3 5" xfId="3547" xr:uid="{00000000-0005-0000-0000-0000400B0000}"/>
    <cellStyle name="Calculation 2 3 2 2 3 5 2" xfId="3548" xr:uid="{00000000-0005-0000-0000-0000410B0000}"/>
    <cellStyle name="Calculation 2 3 2 2 3 5 3" xfId="3549" xr:uid="{00000000-0005-0000-0000-0000420B0000}"/>
    <cellStyle name="Calculation 2 3 2 2 3 5 4" xfId="3550" xr:uid="{00000000-0005-0000-0000-0000430B0000}"/>
    <cellStyle name="Calculation 2 3 2 2 3 5 5" xfId="3551" xr:uid="{00000000-0005-0000-0000-0000440B0000}"/>
    <cellStyle name="Calculation 2 3 2 2 3 5 6" xfId="3552" xr:uid="{00000000-0005-0000-0000-0000450B0000}"/>
    <cellStyle name="Calculation 2 3 2 2 3 5 7" xfId="3553" xr:uid="{00000000-0005-0000-0000-0000460B0000}"/>
    <cellStyle name="Calculation 2 3 2 2 3 5 8" xfId="3554" xr:uid="{00000000-0005-0000-0000-0000470B0000}"/>
    <cellStyle name="Calculation 2 3 2 2 3 6" xfId="3555" xr:uid="{00000000-0005-0000-0000-0000480B0000}"/>
    <cellStyle name="Calculation 2 3 2 2 3 6 2" xfId="3556" xr:uid="{00000000-0005-0000-0000-0000490B0000}"/>
    <cellStyle name="Calculation 2 3 2 2 3 6 3" xfId="3557" xr:uid="{00000000-0005-0000-0000-00004A0B0000}"/>
    <cellStyle name="Calculation 2 3 2 2 3 6 4" xfId="3558" xr:uid="{00000000-0005-0000-0000-00004B0B0000}"/>
    <cellStyle name="Calculation 2 3 2 2 3 6 5" xfId="3559" xr:uid="{00000000-0005-0000-0000-00004C0B0000}"/>
    <cellStyle name="Calculation 2 3 2 2 3 6 6" xfId="3560" xr:uid="{00000000-0005-0000-0000-00004D0B0000}"/>
    <cellStyle name="Calculation 2 3 2 2 3 6 7" xfId="3561" xr:uid="{00000000-0005-0000-0000-00004E0B0000}"/>
    <cellStyle name="Calculation 2 3 2 2 3 7" xfId="3562" xr:uid="{00000000-0005-0000-0000-00004F0B0000}"/>
    <cellStyle name="Calculation 2 3 2 2 3 8" xfId="3563" xr:uid="{00000000-0005-0000-0000-0000500B0000}"/>
    <cellStyle name="Calculation 2 3 2 2 3 9" xfId="3564" xr:uid="{00000000-0005-0000-0000-0000510B0000}"/>
    <cellStyle name="Calculation 2 3 2 2 4" xfId="3565" xr:uid="{00000000-0005-0000-0000-0000520B0000}"/>
    <cellStyle name="Calculation 2 3 2 2 4 10" xfId="3566" xr:uid="{00000000-0005-0000-0000-0000530B0000}"/>
    <cellStyle name="Calculation 2 3 2 2 4 2" xfId="3567" xr:uid="{00000000-0005-0000-0000-0000540B0000}"/>
    <cellStyle name="Calculation 2 3 2 2 4 2 2" xfId="3568" xr:uid="{00000000-0005-0000-0000-0000550B0000}"/>
    <cellStyle name="Calculation 2 3 2 2 4 2 2 2" xfId="3569" xr:uid="{00000000-0005-0000-0000-0000560B0000}"/>
    <cellStyle name="Calculation 2 3 2 2 4 2 2 3" xfId="3570" xr:uid="{00000000-0005-0000-0000-0000570B0000}"/>
    <cellStyle name="Calculation 2 3 2 2 4 2 2 4" xfId="3571" xr:uid="{00000000-0005-0000-0000-0000580B0000}"/>
    <cellStyle name="Calculation 2 3 2 2 4 2 2 5" xfId="3572" xr:uid="{00000000-0005-0000-0000-0000590B0000}"/>
    <cellStyle name="Calculation 2 3 2 2 4 2 2 6" xfId="3573" xr:uid="{00000000-0005-0000-0000-00005A0B0000}"/>
    <cellStyle name="Calculation 2 3 2 2 4 2 2 7" xfId="3574" xr:uid="{00000000-0005-0000-0000-00005B0B0000}"/>
    <cellStyle name="Calculation 2 3 2 2 4 2 3" xfId="3575" xr:uid="{00000000-0005-0000-0000-00005C0B0000}"/>
    <cellStyle name="Calculation 2 3 2 2 4 2 4" xfId="3576" xr:uid="{00000000-0005-0000-0000-00005D0B0000}"/>
    <cellStyle name="Calculation 2 3 2 2 4 3" xfId="3577" xr:uid="{00000000-0005-0000-0000-00005E0B0000}"/>
    <cellStyle name="Calculation 2 3 2 2 4 3 2" xfId="3578" xr:uid="{00000000-0005-0000-0000-00005F0B0000}"/>
    <cellStyle name="Calculation 2 3 2 2 4 3 2 2" xfId="3579" xr:uid="{00000000-0005-0000-0000-0000600B0000}"/>
    <cellStyle name="Calculation 2 3 2 2 4 3 2 3" xfId="3580" xr:uid="{00000000-0005-0000-0000-0000610B0000}"/>
    <cellStyle name="Calculation 2 3 2 2 4 3 2 4" xfId="3581" xr:uid="{00000000-0005-0000-0000-0000620B0000}"/>
    <cellStyle name="Calculation 2 3 2 2 4 3 2 5" xfId="3582" xr:uid="{00000000-0005-0000-0000-0000630B0000}"/>
    <cellStyle name="Calculation 2 3 2 2 4 3 2 6" xfId="3583" xr:uid="{00000000-0005-0000-0000-0000640B0000}"/>
    <cellStyle name="Calculation 2 3 2 2 4 3 2 7" xfId="3584" xr:uid="{00000000-0005-0000-0000-0000650B0000}"/>
    <cellStyle name="Calculation 2 3 2 2 4 3 3" xfId="3585" xr:uid="{00000000-0005-0000-0000-0000660B0000}"/>
    <cellStyle name="Calculation 2 3 2 2 4 3 4" xfId="3586" xr:uid="{00000000-0005-0000-0000-0000670B0000}"/>
    <cellStyle name="Calculation 2 3 2 2 4 4" xfId="3587" xr:uid="{00000000-0005-0000-0000-0000680B0000}"/>
    <cellStyle name="Calculation 2 3 2 2 4 4 2" xfId="3588" xr:uid="{00000000-0005-0000-0000-0000690B0000}"/>
    <cellStyle name="Calculation 2 3 2 2 4 4 2 2" xfId="3589" xr:uid="{00000000-0005-0000-0000-00006A0B0000}"/>
    <cellStyle name="Calculation 2 3 2 2 4 4 2 3" xfId="3590" xr:uid="{00000000-0005-0000-0000-00006B0B0000}"/>
    <cellStyle name="Calculation 2 3 2 2 4 4 2 4" xfId="3591" xr:uid="{00000000-0005-0000-0000-00006C0B0000}"/>
    <cellStyle name="Calculation 2 3 2 2 4 4 2 5" xfId="3592" xr:uid="{00000000-0005-0000-0000-00006D0B0000}"/>
    <cellStyle name="Calculation 2 3 2 2 4 4 2 6" xfId="3593" xr:uid="{00000000-0005-0000-0000-00006E0B0000}"/>
    <cellStyle name="Calculation 2 3 2 2 4 4 2 7" xfId="3594" xr:uid="{00000000-0005-0000-0000-00006F0B0000}"/>
    <cellStyle name="Calculation 2 3 2 2 4 4 3" xfId="3595" xr:uid="{00000000-0005-0000-0000-0000700B0000}"/>
    <cellStyle name="Calculation 2 3 2 2 4 4 4" xfId="3596" xr:uid="{00000000-0005-0000-0000-0000710B0000}"/>
    <cellStyle name="Calculation 2 3 2 2 4 5" xfId="3597" xr:uid="{00000000-0005-0000-0000-0000720B0000}"/>
    <cellStyle name="Calculation 2 3 2 2 4 5 2" xfId="3598" xr:uid="{00000000-0005-0000-0000-0000730B0000}"/>
    <cellStyle name="Calculation 2 3 2 2 4 5 3" xfId="3599" xr:uid="{00000000-0005-0000-0000-0000740B0000}"/>
    <cellStyle name="Calculation 2 3 2 2 4 5 4" xfId="3600" xr:uid="{00000000-0005-0000-0000-0000750B0000}"/>
    <cellStyle name="Calculation 2 3 2 2 4 5 5" xfId="3601" xr:uid="{00000000-0005-0000-0000-0000760B0000}"/>
    <cellStyle name="Calculation 2 3 2 2 4 5 6" xfId="3602" xr:uid="{00000000-0005-0000-0000-0000770B0000}"/>
    <cellStyle name="Calculation 2 3 2 2 4 5 7" xfId="3603" xr:uid="{00000000-0005-0000-0000-0000780B0000}"/>
    <cellStyle name="Calculation 2 3 2 2 4 5 8" xfId="3604" xr:uid="{00000000-0005-0000-0000-0000790B0000}"/>
    <cellStyle name="Calculation 2 3 2 2 4 6" xfId="3605" xr:uid="{00000000-0005-0000-0000-00007A0B0000}"/>
    <cellStyle name="Calculation 2 3 2 2 4 6 2" xfId="3606" xr:uid="{00000000-0005-0000-0000-00007B0B0000}"/>
    <cellStyle name="Calculation 2 3 2 2 4 6 3" xfId="3607" xr:uid="{00000000-0005-0000-0000-00007C0B0000}"/>
    <cellStyle name="Calculation 2 3 2 2 4 6 4" xfId="3608" xr:uid="{00000000-0005-0000-0000-00007D0B0000}"/>
    <cellStyle name="Calculation 2 3 2 2 4 6 5" xfId="3609" xr:uid="{00000000-0005-0000-0000-00007E0B0000}"/>
    <cellStyle name="Calculation 2 3 2 2 4 6 6" xfId="3610" xr:uid="{00000000-0005-0000-0000-00007F0B0000}"/>
    <cellStyle name="Calculation 2 3 2 2 4 6 7" xfId="3611" xr:uid="{00000000-0005-0000-0000-0000800B0000}"/>
    <cellStyle name="Calculation 2 3 2 2 4 7" xfId="3612" xr:uid="{00000000-0005-0000-0000-0000810B0000}"/>
    <cellStyle name="Calculation 2 3 2 2 4 8" xfId="3613" xr:uid="{00000000-0005-0000-0000-0000820B0000}"/>
    <cellStyle name="Calculation 2 3 2 2 4 9" xfId="3614" xr:uid="{00000000-0005-0000-0000-0000830B0000}"/>
    <cellStyle name="Calculation 2 3 2 2 5" xfId="3615" xr:uid="{00000000-0005-0000-0000-0000840B0000}"/>
    <cellStyle name="Calculation 2 3 2 2 5 2" xfId="3616" xr:uid="{00000000-0005-0000-0000-0000850B0000}"/>
    <cellStyle name="Calculation 2 3 2 2 5 2 2" xfId="3617" xr:uid="{00000000-0005-0000-0000-0000860B0000}"/>
    <cellStyle name="Calculation 2 3 2 2 5 2 3" xfId="3618" xr:uid="{00000000-0005-0000-0000-0000870B0000}"/>
    <cellStyle name="Calculation 2 3 2 2 5 2 4" xfId="3619" xr:uid="{00000000-0005-0000-0000-0000880B0000}"/>
    <cellStyle name="Calculation 2 3 2 2 5 2 5" xfId="3620" xr:uid="{00000000-0005-0000-0000-0000890B0000}"/>
    <cellStyle name="Calculation 2 3 2 2 5 2 6" xfId="3621" xr:uid="{00000000-0005-0000-0000-00008A0B0000}"/>
    <cellStyle name="Calculation 2 3 2 2 5 2 7" xfId="3622" xr:uid="{00000000-0005-0000-0000-00008B0B0000}"/>
    <cellStyle name="Calculation 2 3 2 2 5 3" xfId="3623" xr:uid="{00000000-0005-0000-0000-00008C0B0000}"/>
    <cellStyle name="Calculation 2 3 2 2 5 4" xfId="3624" xr:uid="{00000000-0005-0000-0000-00008D0B0000}"/>
    <cellStyle name="Calculation 2 3 2 2 5 5" xfId="3625" xr:uid="{00000000-0005-0000-0000-00008E0B0000}"/>
    <cellStyle name="Calculation 2 3 2 2 6" xfId="3626" xr:uid="{00000000-0005-0000-0000-00008F0B0000}"/>
    <cellStyle name="Calculation 2 3 2 2 6 2" xfId="3627" xr:uid="{00000000-0005-0000-0000-0000900B0000}"/>
    <cellStyle name="Calculation 2 3 2 2 6 2 2" xfId="3628" xr:uid="{00000000-0005-0000-0000-0000910B0000}"/>
    <cellStyle name="Calculation 2 3 2 2 6 2 3" xfId="3629" xr:uid="{00000000-0005-0000-0000-0000920B0000}"/>
    <cellStyle name="Calculation 2 3 2 2 6 2 4" xfId="3630" xr:uid="{00000000-0005-0000-0000-0000930B0000}"/>
    <cellStyle name="Calculation 2 3 2 2 6 2 5" xfId="3631" xr:uid="{00000000-0005-0000-0000-0000940B0000}"/>
    <cellStyle name="Calculation 2 3 2 2 6 2 6" xfId="3632" xr:uid="{00000000-0005-0000-0000-0000950B0000}"/>
    <cellStyle name="Calculation 2 3 2 2 6 2 7" xfId="3633" xr:uid="{00000000-0005-0000-0000-0000960B0000}"/>
    <cellStyle name="Calculation 2 3 2 2 6 3" xfId="3634" xr:uid="{00000000-0005-0000-0000-0000970B0000}"/>
    <cellStyle name="Calculation 2 3 2 2 6 4" xfId="3635" xr:uid="{00000000-0005-0000-0000-0000980B0000}"/>
    <cellStyle name="Calculation 2 3 2 2 6 5" xfId="3636" xr:uid="{00000000-0005-0000-0000-0000990B0000}"/>
    <cellStyle name="Calculation 2 3 2 2 7" xfId="3637" xr:uid="{00000000-0005-0000-0000-00009A0B0000}"/>
    <cellStyle name="Calculation 2 3 2 2 7 2" xfId="3638" xr:uid="{00000000-0005-0000-0000-00009B0B0000}"/>
    <cellStyle name="Calculation 2 3 2 2 7 2 2" xfId="3639" xr:uid="{00000000-0005-0000-0000-00009C0B0000}"/>
    <cellStyle name="Calculation 2 3 2 2 7 2 3" xfId="3640" xr:uid="{00000000-0005-0000-0000-00009D0B0000}"/>
    <cellStyle name="Calculation 2 3 2 2 7 2 4" xfId="3641" xr:uid="{00000000-0005-0000-0000-00009E0B0000}"/>
    <cellStyle name="Calculation 2 3 2 2 7 2 5" xfId="3642" xr:uid="{00000000-0005-0000-0000-00009F0B0000}"/>
    <cellStyle name="Calculation 2 3 2 2 7 2 6" xfId="3643" xr:uid="{00000000-0005-0000-0000-0000A00B0000}"/>
    <cellStyle name="Calculation 2 3 2 2 7 2 7" xfId="3644" xr:uid="{00000000-0005-0000-0000-0000A10B0000}"/>
    <cellStyle name="Calculation 2 3 2 2 7 3" xfId="3645" xr:uid="{00000000-0005-0000-0000-0000A20B0000}"/>
    <cellStyle name="Calculation 2 3 2 2 7 4" xfId="3646" xr:uid="{00000000-0005-0000-0000-0000A30B0000}"/>
    <cellStyle name="Calculation 2 3 2 2 7 5" xfId="3647" xr:uid="{00000000-0005-0000-0000-0000A40B0000}"/>
    <cellStyle name="Calculation 2 3 2 2 8" xfId="3648" xr:uid="{00000000-0005-0000-0000-0000A50B0000}"/>
    <cellStyle name="Calculation 2 3 2 2 8 2" xfId="3649" xr:uid="{00000000-0005-0000-0000-0000A60B0000}"/>
    <cellStyle name="Calculation 2 3 2 2 8 2 2" xfId="3650" xr:uid="{00000000-0005-0000-0000-0000A70B0000}"/>
    <cellStyle name="Calculation 2 3 2 2 8 2 3" xfId="3651" xr:uid="{00000000-0005-0000-0000-0000A80B0000}"/>
    <cellStyle name="Calculation 2 3 2 2 8 2 4" xfId="3652" xr:uid="{00000000-0005-0000-0000-0000A90B0000}"/>
    <cellStyle name="Calculation 2 3 2 2 8 2 5" xfId="3653" xr:uid="{00000000-0005-0000-0000-0000AA0B0000}"/>
    <cellStyle name="Calculation 2 3 2 2 8 2 6" xfId="3654" xr:uid="{00000000-0005-0000-0000-0000AB0B0000}"/>
    <cellStyle name="Calculation 2 3 2 2 8 2 7" xfId="3655" xr:uid="{00000000-0005-0000-0000-0000AC0B0000}"/>
    <cellStyle name="Calculation 2 3 2 2 8 3" xfId="3656" xr:uid="{00000000-0005-0000-0000-0000AD0B0000}"/>
    <cellStyle name="Calculation 2 3 2 2 8 4" xfId="3657" xr:uid="{00000000-0005-0000-0000-0000AE0B0000}"/>
    <cellStyle name="Calculation 2 3 2 2 8 5" xfId="3658" xr:uid="{00000000-0005-0000-0000-0000AF0B0000}"/>
    <cellStyle name="Calculation 2 3 2 2 9" xfId="3659" xr:uid="{00000000-0005-0000-0000-0000B00B0000}"/>
    <cellStyle name="Calculation 2 3 2 2 9 2" xfId="3660" xr:uid="{00000000-0005-0000-0000-0000B10B0000}"/>
    <cellStyle name="Calculation 2 3 2 2 9 3" xfId="3661" xr:uid="{00000000-0005-0000-0000-0000B20B0000}"/>
    <cellStyle name="Calculation 2 3 2 2 9 4" xfId="3662" xr:uid="{00000000-0005-0000-0000-0000B30B0000}"/>
    <cellStyle name="Calculation 2 3 2 2 9 5" xfId="3663" xr:uid="{00000000-0005-0000-0000-0000B40B0000}"/>
    <cellStyle name="Calculation 2 3 2 2 9 6" xfId="3664" xr:uid="{00000000-0005-0000-0000-0000B50B0000}"/>
    <cellStyle name="Calculation 2 3 2 2 9 7" xfId="3665" xr:uid="{00000000-0005-0000-0000-0000B60B0000}"/>
    <cellStyle name="Calculation 2 3 2 2 9 8" xfId="3666" xr:uid="{00000000-0005-0000-0000-0000B70B0000}"/>
    <cellStyle name="Calculation 2 3 2 3" xfId="3667" xr:uid="{00000000-0005-0000-0000-0000B80B0000}"/>
    <cellStyle name="Calculation 2 3 2 3 10" xfId="3668" xr:uid="{00000000-0005-0000-0000-0000B90B0000}"/>
    <cellStyle name="Calculation 2 3 2 3 10 2" xfId="3669" xr:uid="{00000000-0005-0000-0000-0000BA0B0000}"/>
    <cellStyle name="Calculation 2 3 2 3 10 3" xfId="3670" xr:uid="{00000000-0005-0000-0000-0000BB0B0000}"/>
    <cellStyle name="Calculation 2 3 2 3 10 4" xfId="3671" xr:uid="{00000000-0005-0000-0000-0000BC0B0000}"/>
    <cellStyle name="Calculation 2 3 2 3 10 5" xfId="3672" xr:uid="{00000000-0005-0000-0000-0000BD0B0000}"/>
    <cellStyle name="Calculation 2 3 2 3 11" xfId="3673" xr:uid="{00000000-0005-0000-0000-0000BE0B0000}"/>
    <cellStyle name="Calculation 2 3 2 3 11 2" xfId="3674" xr:uid="{00000000-0005-0000-0000-0000BF0B0000}"/>
    <cellStyle name="Calculation 2 3 2 3 11 3" xfId="3675" xr:uid="{00000000-0005-0000-0000-0000C00B0000}"/>
    <cellStyle name="Calculation 2 3 2 3 11 4" xfId="3676" xr:uid="{00000000-0005-0000-0000-0000C10B0000}"/>
    <cellStyle name="Calculation 2 3 2 3 11 5" xfId="3677" xr:uid="{00000000-0005-0000-0000-0000C20B0000}"/>
    <cellStyle name="Calculation 2 3 2 3 12" xfId="3678" xr:uid="{00000000-0005-0000-0000-0000C30B0000}"/>
    <cellStyle name="Calculation 2 3 2 3 12 2" xfId="3679" xr:uid="{00000000-0005-0000-0000-0000C40B0000}"/>
    <cellStyle name="Calculation 2 3 2 3 12 3" xfId="3680" xr:uid="{00000000-0005-0000-0000-0000C50B0000}"/>
    <cellStyle name="Calculation 2 3 2 3 12 4" xfId="3681" xr:uid="{00000000-0005-0000-0000-0000C60B0000}"/>
    <cellStyle name="Calculation 2 3 2 3 12 5" xfId="3682" xr:uid="{00000000-0005-0000-0000-0000C70B0000}"/>
    <cellStyle name="Calculation 2 3 2 3 13" xfId="3683" xr:uid="{00000000-0005-0000-0000-0000C80B0000}"/>
    <cellStyle name="Calculation 2 3 2 3 13 2" xfId="3684" xr:uid="{00000000-0005-0000-0000-0000C90B0000}"/>
    <cellStyle name="Calculation 2 3 2 3 13 3" xfId="3685" xr:uid="{00000000-0005-0000-0000-0000CA0B0000}"/>
    <cellStyle name="Calculation 2 3 2 3 13 4" xfId="3686" xr:uid="{00000000-0005-0000-0000-0000CB0B0000}"/>
    <cellStyle name="Calculation 2 3 2 3 13 5" xfId="3687" xr:uid="{00000000-0005-0000-0000-0000CC0B0000}"/>
    <cellStyle name="Calculation 2 3 2 3 14" xfId="3688" xr:uid="{00000000-0005-0000-0000-0000CD0B0000}"/>
    <cellStyle name="Calculation 2 3 2 3 14 2" xfId="3689" xr:uid="{00000000-0005-0000-0000-0000CE0B0000}"/>
    <cellStyle name="Calculation 2 3 2 3 14 3" xfId="3690" xr:uid="{00000000-0005-0000-0000-0000CF0B0000}"/>
    <cellStyle name="Calculation 2 3 2 3 14 4" xfId="3691" xr:uid="{00000000-0005-0000-0000-0000D00B0000}"/>
    <cellStyle name="Calculation 2 3 2 3 14 5" xfId="3692" xr:uid="{00000000-0005-0000-0000-0000D10B0000}"/>
    <cellStyle name="Calculation 2 3 2 3 15" xfId="3693" xr:uid="{00000000-0005-0000-0000-0000D20B0000}"/>
    <cellStyle name="Calculation 2 3 2 3 15 2" xfId="3694" xr:uid="{00000000-0005-0000-0000-0000D30B0000}"/>
    <cellStyle name="Calculation 2 3 2 3 15 3" xfId="3695" xr:uid="{00000000-0005-0000-0000-0000D40B0000}"/>
    <cellStyle name="Calculation 2 3 2 3 15 4" xfId="3696" xr:uid="{00000000-0005-0000-0000-0000D50B0000}"/>
    <cellStyle name="Calculation 2 3 2 3 15 5" xfId="3697" xr:uid="{00000000-0005-0000-0000-0000D60B0000}"/>
    <cellStyle name="Calculation 2 3 2 3 16" xfId="3698" xr:uid="{00000000-0005-0000-0000-0000D70B0000}"/>
    <cellStyle name="Calculation 2 3 2 3 16 2" xfId="3699" xr:uid="{00000000-0005-0000-0000-0000D80B0000}"/>
    <cellStyle name="Calculation 2 3 2 3 16 3" xfId="3700" xr:uid="{00000000-0005-0000-0000-0000D90B0000}"/>
    <cellStyle name="Calculation 2 3 2 3 16 4" xfId="3701" xr:uid="{00000000-0005-0000-0000-0000DA0B0000}"/>
    <cellStyle name="Calculation 2 3 2 3 16 5" xfId="3702" xr:uid="{00000000-0005-0000-0000-0000DB0B0000}"/>
    <cellStyle name="Calculation 2 3 2 3 17" xfId="3703" xr:uid="{00000000-0005-0000-0000-0000DC0B0000}"/>
    <cellStyle name="Calculation 2 3 2 3 17 2" xfId="3704" xr:uid="{00000000-0005-0000-0000-0000DD0B0000}"/>
    <cellStyle name="Calculation 2 3 2 3 17 3" xfId="3705" xr:uid="{00000000-0005-0000-0000-0000DE0B0000}"/>
    <cellStyle name="Calculation 2 3 2 3 17 4" xfId="3706" xr:uid="{00000000-0005-0000-0000-0000DF0B0000}"/>
    <cellStyle name="Calculation 2 3 2 3 17 5" xfId="3707" xr:uid="{00000000-0005-0000-0000-0000E00B0000}"/>
    <cellStyle name="Calculation 2 3 2 3 18" xfId="3708" xr:uid="{00000000-0005-0000-0000-0000E10B0000}"/>
    <cellStyle name="Calculation 2 3 2 3 2" xfId="3709" xr:uid="{00000000-0005-0000-0000-0000E20B0000}"/>
    <cellStyle name="Calculation 2 3 2 3 2 10" xfId="3710" xr:uid="{00000000-0005-0000-0000-0000E30B0000}"/>
    <cellStyle name="Calculation 2 3 2 3 2 2" xfId="3711" xr:uid="{00000000-0005-0000-0000-0000E40B0000}"/>
    <cellStyle name="Calculation 2 3 2 3 2 2 2" xfId="3712" xr:uid="{00000000-0005-0000-0000-0000E50B0000}"/>
    <cellStyle name="Calculation 2 3 2 3 2 2 2 2" xfId="3713" xr:uid="{00000000-0005-0000-0000-0000E60B0000}"/>
    <cellStyle name="Calculation 2 3 2 3 2 2 2 3" xfId="3714" xr:uid="{00000000-0005-0000-0000-0000E70B0000}"/>
    <cellStyle name="Calculation 2 3 2 3 2 2 2 4" xfId="3715" xr:uid="{00000000-0005-0000-0000-0000E80B0000}"/>
    <cellStyle name="Calculation 2 3 2 3 2 2 2 5" xfId="3716" xr:uid="{00000000-0005-0000-0000-0000E90B0000}"/>
    <cellStyle name="Calculation 2 3 2 3 2 2 2 6" xfId="3717" xr:uid="{00000000-0005-0000-0000-0000EA0B0000}"/>
    <cellStyle name="Calculation 2 3 2 3 2 2 2 7" xfId="3718" xr:uid="{00000000-0005-0000-0000-0000EB0B0000}"/>
    <cellStyle name="Calculation 2 3 2 3 2 2 3" xfId="3719" xr:uid="{00000000-0005-0000-0000-0000EC0B0000}"/>
    <cellStyle name="Calculation 2 3 2 3 2 2 4" xfId="3720" xr:uid="{00000000-0005-0000-0000-0000ED0B0000}"/>
    <cellStyle name="Calculation 2 3 2 3 2 3" xfId="3721" xr:uid="{00000000-0005-0000-0000-0000EE0B0000}"/>
    <cellStyle name="Calculation 2 3 2 3 2 3 2" xfId="3722" xr:uid="{00000000-0005-0000-0000-0000EF0B0000}"/>
    <cellStyle name="Calculation 2 3 2 3 2 3 2 2" xfId="3723" xr:uid="{00000000-0005-0000-0000-0000F00B0000}"/>
    <cellStyle name="Calculation 2 3 2 3 2 3 2 3" xfId="3724" xr:uid="{00000000-0005-0000-0000-0000F10B0000}"/>
    <cellStyle name="Calculation 2 3 2 3 2 3 2 4" xfId="3725" xr:uid="{00000000-0005-0000-0000-0000F20B0000}"/>
    <cellStyle name="Calculation 2 3 2 3 2 3 2 5" xfId="3726" xr:uid="{00000000-0005-0000-0000-0000F30B0000}"/>
    <cellStyle name="Calculation 2 3 2 3 2 3 2 6" xfId="3727" xr:uid="{00000000-0005-0000-0000-0000F40B0000}"/>
    <cellStyle name="Calculation 2 3 2 3 2 3 2 7" xfId="3728" xr:uid="{00000000-0005-0000-0000-0000F50B0000}"/>
    <cellStyle name="Calculation 2 3 2 3 2 3 3" xfId="3729" xr:uid="{00000000-0005-0000-0000-0000F60B0000}"/>
    <cellStyle name="Calculation 2 3 2 3 2 3 4" xfId="3730" xr:uid="{00000000-0005-0000-0000-0000F70B0000}"/>
    <cellStyle name="Calculation 2 3 2 3 2 4" xfId="3731" xr:uid="{00000000-0005-0000-0000-0000F80B0000}"/>
    <cellStyle name="Calculation 2 3 2 3 2 4 2" xfId="3732" xr:uid="{00000000-0005-0000-0000-0000F90B0000}"/>
    <cellStyle name="Calculation 2 3 2 3 2 4 2 2" xfId="3733" xr:uid="{00000000-0005-0000-0000-0000FA0B0000}"/>
    <cellStyle name="Calculation 2 3 2 3 2 4 2 3" xfId="3734" xr:uid="{00000000-0005-0000-0000-0000FB0B0000}"/>
    <cellStyle name="Calculation 2 3 2 3 2 4 2 4" xfId="3735" xr:uid="{00000000-0005-0000-0000-0000FC0B0000}"/>
    <cellStyle name="Calculation 2 3 2 3 2 4 2 5" xfId="3736" xr:uid="{00000000-0005-0000-0000-0000FD0B0000}"/>
    <cellStyle name="Calculation 2 3 2 3 2 4 2 6" xfId="3737" xr:uid="{00000000-0005-0000-0000-0000FE0B0000}"/>
    <cellStyle name="Calculation 2 3 2 3 2 4 2 7" xfId="3738" xr:uid="{00000000-0005-0000-0000-0000FF0B0000}"/>
    <cellStyle name="Calculation 2 3 2 3 2 4 3" xfId="3739" xr:uid="{00000000-0005-0000-0000-0000000C0000}"/>
    <cellStyle name="Calculation 2 3 2 3 2 4 4" xfId="3740" xr:uid="{00000000-0005-0000-0000-0000010C0000}"/>
    <cellStyle name="Calculation 2 3 2 3 2 5" xfId="3741" xr:uid="{00000000-0005-0000-0000-0000020C0000}"/>
    <cellStyle name="Calculation 2 3 2 3 2 5 2" xfId="3742" xr:uid="{00000000-0005-0000-0000-0000030C0000}"/>
    <cellStyle name="Calculation 2 3 2 3 2 5 3" xfId="3743" xr:uid="{00000000-0005-0000-0000-0000040C0000}"/>
    <cellStyle name="Calculation 2 3 2 3 2 5 4" xfId="3744" xr:uid="{00000000-0005-0000-0000-0000050C0000}"/>
    <cellStyle name="Calculation 2 3 2 3 2 5 5" xfId="3745" xr:uid="{00000000-0005-0000-0000-0000060C0000}"/>
    <cellStyle name="Calculation 2 3 2 3 2 5 6" xfId="3746" xr:uid="{00000000-0005-0000-0000-0000070C0000}"/>
    <cellStyle name="Calculation 2 3 2 3 2 5 7" xfId="3747" xr:uid="{00000000-0005-0000-0000-0000080C0000}"/>
    <cellStyle name="Calculation 2 3 2 3 2 5 8" xfId="3748" xr:uid="{00000000-0005-0000-0000-0000090C0000}"/>
    <cellStyle name="Calculation 2 3 2 3 2 6" xfId="3749" xr:uid="{00000000-0005-0000-0000-00000A0C0000}"/>
    <cellStyle name="Calculation 2 3 2 3 2 6 2" xfId="3750" xr:uid="{00000000-0005-0000-0000-00000B0C0000}"/>
    <cellStyle name="Calculation 2 3 2 3 2 6 3" xfId="3751" xr:uid="{00000000-0005-0000-0000-00000C0C0000}"/>
    <cellStyle name="Calculation 2 3 2 3 2 6 4" xfId="3752" xr:uid="{00000000-0005-0000-0000-00000D0C0000}"/>
    <cellStyle name="Calculation 2 3 2 3 2 6 5" xfId="3753" xr:uid="{00000000-0005-0000-0000-00000E0C0000}"/>
    <cellStyle name="Calculation 2 3 2 3 2 6 6" xfId="3754" xr:uid="{00000000-0005-0000-0000-00000F0C0000}"/>
    <cellStyle name="Calculation 2 3 2 3 2 6 7" xfId="3755" xr:uid="{00000000-0005-0000-0000-0000100C0000}"/>
    <cellStyle name="Calculation 2 3 2 3 2 7" xfId="3756" xr:uid="{00000000-0005-0000-0000-0000110C0000}"/>
    <cellStyle name="Calculation 2 3 2 3 2 8" xfId="3757" xr:uid="{00000000-0005-0000-0000-0000120C0000}"/>
    <cellStyle name="Calculation 2 3 2 3 2 9" xfId="3758" xr:uid="{00000000-0005-0000-0000-0000130C0000}"/>
    <cellStyle name="Calculation 2 3 2 3 3" xfId="3759" xr:uid="{00000000-0005-0000-0000-0000140C0000}"/>
    <cellStyle name="Calculation 2 3 2 3 3 2" xfId="3760" xr:uid="{00000000-0005-0000-0000-0000150C0000}"/>
    <cellStyle name="Calculation 2 3 2 3 3 2 2" xfId="3761" xr:uid="{00000000-0005-0000-0000-0000160C0000}"/>
    <cellStyle name="Calculation 2 3 2 3 3 2 3" xfId="3762" xr:uid="{00000000-0005-0000-0000-0000170C0000}"/>
    <cellStyle name="Calculation 2 3 2 3 3 2 4" xfId="3763" xr:uid="{00000000-0005-0000-0000-0000180C0000}"/>
    <cellStyle name="Calculation 2 3 2 3 3 2 5" xfId="3764" xr:uid="{00000000-0005-0000-0000-0000190C0000}"/>
    <cellStyle name="Calculation 2 3 2 3 3 2 6" xfId="3765" xr:uid="{00000000-0005-0000-0000-00001A0C0000}"/>
    <cellStyle name="Calculation 2 3 2 3 3 2 7" xfId="3766" xr:uid="{00000000-0005-0000-0000-00001B0C0000}"/>
    <cellStyle name="Calculation 2 3 2 3 3 3" xfId="3767" xr:uid="{00000000-0005-0000-0000-00001C0C0000}"/>
    <cellStyle name="Calculation 2 3 2 3 3 4" xfId="3768" xr:uid="{00000000-0005-0000-0000-00001D0C0000}"/>
    <cellStyle name="Calculation 2 3 2 3 3 5" xfId="3769" xr:uid="{00000000-0005-0000-0000-00001E0C0000}"/>
    <cellStyle name="Calculation 2 3 2 3 4" xfId="3770" xr:uid="{00000000-0005-0000-0000-00001F0C0000}"/>
    <cellStyle name="Calculation 2 3 2 3 4 2" xfId="3771" xr:uid="{00000000-0005-0000-0000-0000200C0000}"/>
    <cellStyle name="Calculation 2 3 2 3 4 2 2" xfId="3772" xr:uid="{00000000-0005-0000-0000-0000210C0000}"/>
    <cellStyle name="Calculation 2 3 2 3 4 2 3" xfId="3773" xr:uid="{00000000-0005-0000-0000-0000220C0000}"/>
    <cellStyle name="Calculation 2 3 2 3 4 2 4" xfId="3774" xr:uid="{00000000-0005-0000-0000-0000230C0000}"/>
    <cellStyle name="Calculation 2 3 2 3 4 2 5" xfId="3775" xr:uid="{00000000-0005-0000-0000-0000240C0000}"/>
    <cellStyle name="Calculation 2 3 2 3 4 2 6" xfId="3776" xr:uid="{00000000-0005-0000-0000-0000250C0000}"/>
    <cellStyle name="Calculation 2 3 2 3 4 2 7" xfId="3777" xr:uid="{00000000-0005-0000-0000-0000260C0000}"/>
    <cellStyle name="Calculation 2 3 2 3 4 3" xfId="3778" xr:uid="{00000000-0005-0000-0000-0000270C0000}"/>
    <cellStyle name="Calculation 2 3 2 3 4 4" xfId="3779" xr:uid="{00000000-0005-0000-0000-0000280C0000}"/>
    <cellStyle name="Calculation 2 3 2 3 4 5" xfId="3780" xr:uid="{00000000-0005-0000-0000-0000290C0000}"/>
    <cellStyle name="Calculation 2 3 2 3 5" xfId="3781" xr:uid="{00000000-0005-0000-0000-00002A0C0000}"/>
    <cellStyle name="Calculation 2 3 2 3 5 2" xfId="3782" xr:uid="{00000000-0005-0000-0000-00002B0C0000}"/>
    <cellStyle name="Calculation 2 3 2 3 5 2 2" xfId="3783" xr:uid="{00000000-0005-0000-0000-00002C0C0000}"/>
    <cellStyle name="Calculation 2 3 2 3 5 2 3" xfId="3784" xr:uid="{00000000-0005-0000-0000-00002D0C0000}"/>
    <cellStyle name="Calculation 2 3 2 3 5 2 4" xfId="3785" xr:uid="{00000000-0005-0000-0000-00002E0C0000}"/>
    <cellStyle name="Calculation 2 3 2 3 5 2 5" xfId="3786" xr:uid="{00000000-0005-0000-0000-00002F0C0000}"/>
    <cellStyle name="Calculation 2 3 2 3 5 2 6" xfId="3787" xr:uid="{00000000-0005-0000-0000-0000300C0000}"/>
    <cellStyle name="Calculation 2 3 2 3 5 2 7" xfId="3788" xr:uid="{00000000-0005-0000-0000-0000310C0000}"/>
    <cellStyle name="Calculation 2 3 2 3 5 3" xfId="3789" xr:uid="{00000000-0005-0000-0000-0000320C0000}"/>
    <cellStyle name="Calculation 2 3 2 3 5 4" xfId="3790" xr:uid="{00000000-0005-0000-0000-0000330C0000}"/>
    <cellStyle name="Calculation 2 3 2 3 5 5" xfId="3791" xr:uid="{00000000-0005-0000-0000-0000340C0000}"/>
    <cellStyle name="Calculation 2 3 2 3 6" xfId="3792" xr:uid="{00000000-0005-0000-0000-0000350C0000}"/>
    <cellStyle name="Calculation 2 3 2 3 6 2" xfId="3793" xr:uid="{00000000-0005-0000-0000-0000360C0000}"/>
    <cellStyle name="Calculation 2 3 2 3 6 3" xfId="3794" xr:uid="{00000000-0005-0000-0000-0000370C0000}"/>
    <cellStyle name="Calculation 2 3 2 3 6 4" xfId="3795" xr:uid="{00000000-0005-0000-0000-0000380C0000}"/>
    <cellStyle name="Calculation 2 3 2 3 6 5" xfId="3796" xr:uid="{00000000-0005-0000-0000-0000390C0000}"/>
    <cellStyle name="Calculation 2 3 2 3 6 6" xfId="3797" xr:uid="{00000000-0005-0000-0000-00003A0C0000}"/>
    <cellStyle name="Calculation 2 3 2 3 6 7" xfId="3798" xr:uid="{00000000-0005-0000-0000-00003B0C0000}"/>
    <cellStyle name="Calculation 2 3 2 3 6 8" xfId="3799" xr:uid="{00000000-0005-0000-0000-00003C0C0000}"/>
    <cellStyle name="Calculation 2 3 2 3 7" xfId="3800" xr:uid="{00000000-0005-0000-0000-00003D0C0000}"/>
    <cellStyle name="Calculation 2 3 2 3 7 2" xfId="3801" xr:uid="{00000000-0005-0000-0000-00003E0C0000}"/>
    <cellStyle name="Calculation 2 3 2 3 7 3" xfId="3802" xr:uid="{00000000-0005-0000-0000-00003F0C0000}"/>
    <cellStyle name="Calculation 2 3 2 3 7 4" xfId="3803" xr:uid="{00000000-0005-0000-0000-0000400C0000}"/>
    <cellStyle name="Calculation 2 3 2 3 7 5" xfId="3804" xr:uid="{00000000-0005-0000-0000-0000410C0000}"/>
    <cellStyle name="Calculation 2 3 2 3 7 6" xfId="3805" xr:uid="{00000000-0005-0000-0000-0000420C0000}"/>
    <cellStyle name="Calculation 2 3 2 3 7 7" xfId="3806" xr:uid="{00000000-0005-0000-0000-0000430C0000}"/>
    <cellStyle name="Calculation 2 3 2 3 8" xfId="3807" xr:uid="{00000000-0005-0000-0000-0000440C0000}"/>
    <cellStyle name="Calculation 2 3 2 3 8 2" xfId="3808" xr:uid="{00000000-0005-0000-0000-0000450C0000}"/>
    <cellStyle name="Calculation 2 3 2 3 8 3" xfId="3809" xr:uid="{00000000-0005-0000-0000-0000460C0000}"/>
    <cellStyle name="Calculation 2 3 2 3 8 4" xfId="3810" xr:uid="{00000000-0005-0000-0000-0000470C0000}"/>
    <cellStyle name="Calculation 2 3 2 3 8 5" xfId="3811" xr:uid="{00000000-0005-0000-0000-0000480C0000}"/>
    <cellStyle name="Calculation 2 3 2 3 9" xfId="3812" xr:uid="{00000000-0005-0000-0000-0000490C0000}"/>
    <cellStyle name="Calculation 2 3 2 3 9 2" xfId="3813" xr:uid="{00000000-0005-0000-0000-00004A0C0000}"/>
    <cellStyle name="Calculation 2 3 2 3 9 3" xfId="3814" xr:uid="{00000000-0005-0000-0000-00004B0C0000}"/>
    <cellStyle name="Calculation 2 3 2 3 9 4" xfId="3815" xr:uid="{00000000-0005-0000-0000-00004C0C0000}"/>
    <cellStyle name="Calculation 2 3 2 3 9 5" xfId="3816" xr:uid="{00000000-0005-0000-0000-00004D0C0000}"/>
    <cellStyle name="Calculation 2 3 2 4" xfId="3817" xr:uid="{00000000-0005-0000-0000-00004E0C0000}"/>
    <cellStyle name="Calculation 2 3 2 4 10" xfId="3818" xr:uid="{00000000-0005-0000-0000-00004F0C0000}"/>
    <cellStyle name="Calculation 2 3 2 4 2" xfId="3819" xr:uid="{00000000-0005-0000-0000-0000500C0000}"/>
    <cellStyle name="Calculation 2 3 2 4 2 2" xfId="3820" xr:uid="{00000000-0005-0000-0000-0000510C0000}"/>
    <cellStyle name="Calculation 2 3 2 4 2 2 2" xfId="3821" xr:uid="{00000000-0005-0000-0000-0000520C0000}"/>
    <cellStyle name="Calculation 2 3 2 4 2 2 3" xfId="3822" xr:uid="{00000000-0005-0000-0000-0000530C0000}"/>
    <cellStyle name="Calculation 2 3 2 4 2 2 4" xfId="3823" xr:uid="{00000000-0005-0000-0000-0000540C0000}"/>
    <cellStyle name="Calculation 2 3 2 4 2 2 5" xfId="3824" xr:uid="{00000000-0005-0000-0000-0000550C0000}"/>
    <cellStyle name="Calculation 2 3 2 4 2 2 6" xfId="3825" xr:uid="{00000000-0005-0000-0000-0000560C0000}"/>
    <cellStyle name="Calculation 2 3 2 4 2 2 7" xfId="3826" xr:uid="{00000000-0005-0000-0000-0000570C0000}"/>
    <cellStyle name="Calculation 2 3 2 4 2 3" xfId="3827" xr:uid="{00000000-0005-0000-0000-0000580C0000}"/>
    <cellStyle name="Calculation 2 3 2 4 2 4" xfId="3828" xr:uid="{00000000-0005-0000-0000-0000590C0000}"/>
    <cellStyle name="Calculation 2 3 2 4 3" xfId="3829" xr:uid="{00000000-0005-0000-0000-00005A0C0000}"/>
    <cellStyle name="Calculation 2 3 2 4 3 2" xfId="3830" xr:uid="{00000000-0005-0000-0000-00005B0C0000}"/>
    <cellStyle name="Calculation 2 3 2 4 3 2 2" xfId="3831" xr:uid="{00000000-0005-0000-0000-00005C0C0000}"/>
    <cellStyle name="Calculation 2 3 2 4 3 2 3" xfId="3832" xr:uid="{00000000-0005-0000-0000-00005D0C0000}"/>
    <cellStyle name="Calculation 2 3 2 4 3 2 4" xfId="3833" xr:uid="{00000000-0005-0000-0000-00005E0C0000}"/>
    <cellStyle name="Calculation 2 3 2 4 3 2 5" xfId="3834" xr:uid="{00000000-0005-0000-0000-00005F0C0000}"/>
    <cellStyle name="Calculation 2 3 2 4 3 2 6" xfId="3835" xr:uid="{00000000-0005-0000-0000-0000600C0000}"/>
    <cellStyle name="Calculation 2 3 2 4 3 2 7" xfId="3836" xr:uid="{00000000-0005-0000-0000-0000610C0000}"/>
    <cellStyle name="Calculation 2 3 2 4 3 3" xfId="3837" xr:uid="{00000000-0005-0000-0000-0000620C0000}"/>
    <cellStyle name="Calculation 2 3 2 4 3 4" xfId="3838" xr:uid="{00000000-0005-0000-0000-0000630C0000}"/>
    <cellStyle name="Calculation 2 3 2 4 4" xfId="3839" xr:uid="{00000000-0005-0000-0000-0000640C0000}"/>
    <cellStyle name="Calculation 2 3 2 4 4 2" xfId="3840" xr:uid="{00000000-0005-0000-0000-0000650C0000}"/>
    <cellStyle name="Calculation 2 3 2 4 4 2 2" xfId="3841" xr:uid="{00000000-0005-0000-0000-0000660C0000}"/>
    <cellStyle name="Calculation 2 3 2 4 4 2 3" xfId="3842" xr:uid="{00000000-0005-0000-0000-0000670C0000}"/>
    <cellStyle name="Calculation 2 3 2 4 4 2 4" xfId="3843" xr:uid="{00000000-0005-0000-0000-0000680C0000}"/>
    <cellStyle name="Calculation 2 3 2 4 4 2 5" xfId="3844" xr:uid="{00000000-0005-0000-0000-0000690C0000}"/>
    <cellStyle name="Calculation 2 3 2 4 4 2 6" xfId="3845" xr:uid="{00000000-0005-0000-0000-00006A0C0000}"/>
    <cellStyle name="Calculation 2 3 2 4 4 2 7" xfId="3846" xr:uid="{00000000-0005-0000-0000-00006B0C0000}"/>
    <cellStyle name="Calculation 2 3 2 4 4 3" xfId="3847" xr:uid="{00000000-0005-0000-0000-00006C0C0000}"/>
    <cellStyle name="Calculation 2 3 2 4 4 4" xfId="3848" xr:uid="{00000000-0005-0000-0000-00006D0C0000}"/>
    <cellStyle name="Calculation 2 3 2 4 5" xfId="3849" xr:uid="{00000000-0005-0000-0000-00006E0C0000}"/>
    <cellStyle name="Calculation 2 3 2 4 5 2" xfId="3850" xr:uid="{00000000-0005-0000-0000-00006F0C0000}"/>
    <cellStyle name="Calculation 2 3 2 4 5 3" xfId="3851" xr:uid="{00000000-0005-0000-0000-0000700C0000}"/>
    <cellStyle name="Calculation 2 3 2 4 5 4" xfId="3852" xr:uid="{00000000-0005-0000-0000-0000710C0000}"/>
    <cellStyle name="Calculation 2 3 2 4 5 5" xfId="3853" xr:uid="{00000000-0005-0000-0000-0000720C0000}"/>
    <cellStyle name="Calculation 2 3 2 4 5 6" xfId="3854" xr:uid="{00000000-0005-0000-0000-0000730C0000}"/>
    <cellStyle name="Calculation 2 3 2 4 5 7" xfId="3855" xr:uid="{00000000-0005-0000-0000-0000740C0000}"/>
    <cellStyle name="Calculation 2 3 2 4 5 8" xfId="3856" xr:uid="{00000000-0005-0000-0000-0000750C0000}"/>
    <cellStyle name="Calculation 2 3 2 4 6" xfId="3857" xr:uid="{00000000-0005-0000-0000-0000760C0000}"/>
    <cellStyle name="Calculation 2 3 2 4 6 2" xfId="3858" xr:uid="{00000000-0005-0000-0000-0000770C0000}"/>
    <cellStyle name="Calculation 2 3 2 4 6 3" xfId="3859" xr:uid="{00000000-0005-0000-0000-0000780C0000}"/>
    <cellStyle name="Calculation 2 3 2 4 6 4" xfId="3860" xr:uid="{00000000-0005-0000-0000-0000790C0000}"/>
    <cellStyle name="Calculation 2 3 2 4 6 5" xfId="3861" xr:uid="{00000000-0005-0000-0000-00007A0C0000}"/>
    <cellStyle name="Calculation 2 3 2 4 6 6" xfId="3862" xr:uid="{00000000-0005-0000-0000-00007B0C0000}"/>
    <cellStyle name="Calculation 2 3 2 4 6 7" xfId="3863" xr:uid="{00000000-0005-0000-0000-00007C0C0000}"/>
    <cellStyle name="Calculation 2 3 2 4 7" xfId="3864" xr:uid="{00000000-0005-0000-0000-00007D0C0000}"/>
    <cellStyle name="Calculation 2 3 2 4 8" xfId="3865" xr:uid="{00000000-0005-0000-0000-00007E0C0000}"/>
    <cellStyle name="Calculation 2 3 2 4 9" xfId="3866" xr:uid="{00000000-0005-0000-0000-00007F0C0000}"/>
    <cellStyle name="Calculation 2 3 2 5" xfId="3867" xr:uid="{00000000-0005-0000-0000-0000800C0000}"/>
    <cellStyle name="Calculation 2 3 2 5 10" xfId="3868" xr:uid="{00000000-0005-0000-0000-0000810C0000}"/>
    <cellStyle name="Calculation 2 3 2 5 2" xfId="3869" xr:uid="{00000000-0005-0000-0000-0000820C0000}"/>
    <cellStyle name="Calculation 2 3 2 5 2 2" xfId="3870" xr:uid="{00000000-0005-0000-0000-0000830C0000}"/>
    <cellStyle name="Calculation 2 3 2 5 2 2 2" xfId="3871" xr:uid="{00000000-0005-0000-0000-0000840C0000}"/>
    <cellStyle name="Calculation 2 3 2 5 2 2 3" xfId="3872" xr:uid="{00000000-0005-0000-0000-0000850C0000}"/>
    <cellStyle name="Calculation 2 3 2 5 2 2 4" xfId="3873" xr:uid="{00000000-0005-0000-0000-0000860C0000}"/>
    <cellStyle name="Calculation 2 3 2 5 2 2 5" xfId="3874" xr:uid="{00000000-0005-0000-0000-0000870C0000}"/>
    <cellStyle name="Calculation 2 3 2 5 2 2 6" xfId="3875" xr:uid="{00000000-0005-0000-0000-0000880C0000}"/>
    <cellStyle name="Calculation 2 3 2 5 2 2 7" xfId="3876" xr:uid="{00000000-0005-0000-0000-0000890C0000}"/>
    <cellStyle name="Calculation 2 3 2 5 2 3" xfId="3877" xr:uid="{00000000-0005-0000-0000-00008A0C0000}"/>
    <cellStyle name="Calculation 2 3 2 5 2 4" xfId="3878" xr:uid="{00000000-0005-0000-0000-00008B0C0000}"/>
    <cellStyle name="Calculation 2 3 2 5 3" xfId="3879" xr:uid="{00000000-0005-0000-0000-00008C0C0000}"/>
    <cellStyle name="Calculation 2 3 2 5 3 2" xfId="3880" xr:uid="{00000000-0005-0000-0000-00008D0C0000}"/>
    <cellStyle name="Calculation 2 3 2 5 3 2 2" xfId="3881" xr:uid="{00000000-0005-0000-0000-00008E0C0000}"/>
    <cellStyle name="Calculation 2 3 2 5 3 2 3" xfId="3882" xr:uid="{00000000-0005-0000-0000-00008F0C0000}"/>
    <cellStyle name="Calculation 2 3 2 5 3 2 4" xfId="3883" xr:uid="{00000000-0005-0000-0000-0000900C0000}"/>
    <cellStyle name="Calculation 2 3 2 5 3 2 5" xfId="3884" xr:uid="{00000000-0005-0000-0000-0000910C0000}"/>
    <cellStyle name="Calculation 2 3 2 5 3 2 6" xfId="3885" xr:uid="{00000000-0005-0000-0000-0000920C0000}"/>
    <cellStyle name="Calculation 2 3 2 5 3 2 7" xfId="3886" xr:uid="{00000000-0005-0000-0000-0000930C0000}"/>
    <cellStyle name="Calculation 2 3 2 5 3 3" xfId="3887" xr:uid="{00000000-0005-0000-0000-0000940C0000}"/>
    <cellStyle name="Calculation 2 3 2 5 3 4" xfId="3888" xr:uid="{00000000-0005-0000-0000-0000950C0000}"/>
    <cellStyle name="Calculation 2 3 2 5 4" xfId="3889" xr:uid="{00000000-0005-0000-0000-0000960C0000}"/>
    <cellStyle name="Calculation 2 3 2 5 4 2" xfId="3890" xr:uid="{00000000-0005-0000-0000-0000970C0000}"/>
    <cellStyle name="Calculation 2 3 2 5 4 2 2" xfId="3891" xr:uid="{00000000-0005-0000-0000-0000980C0000}"/>
    <cellStyle name="Calculation 2 3 2 5 4 2 3" xfId="3892" xr:uid="{00000000-0005-0000-0000-0000990C0000}"/>
    <cellStyle name="Calculation 2 3 2 5 4 2 4" xfId="3893" xr:uid="{00000000-0005-0000-0000-00009A0C0000}"/>
    <cellStyle name="Calculation 2 3 2 5 4 2 5" xfId="3894" xr:uid="{00000000-0005-0000-0000-00009B0C0000}"/>
    <cellStyle name="Calculation 2 3 2 5 4 2 6" xfId="3895" xr:uid="{00000000-0005-0000-0000-00009C0C0000}"/>
    <cellStyle name="Calculation 2 3 2 5 4 2 7" xfId="3896" xr:uid="{00000000-0005-0000-0000-00009D0C0000}"/>
    <cellStyle name="Calculation 2 3 2 5 4 3" xfId="3897" xr:uid="{00000000-0005-0000-0000-00009E0C0000}"/>
    <cellStyle name="Calculation 2 3 2 5 4 4" xfId="3898" xr:uid="{00000000-0005-0000-0000-00009F0C0000}"/>
    <cellStyle name="Calculation 2 3 2 5 5" xfId="3899" xr:uid="{00000000-0005-0000-0000-0000A00C0000}"/>
    <cellStyle name="Calculation 2 3 2 5 5 2" xfId="3900" xr:uid="{00000000-0005-0000-0000-0000A10C0000}"/>
    <cellStyle name="Calculation 2 3 2 5 5 3" xfId="3901" xr:uid="{00000000-0005-0000-0000-0000A20C0000}"/>
    <cellStyle name="Calculation 2 3 2 5 5 4" xfId="3902" xr:uid="{00000000-0005-0000-0000-0000A30C0000}"/>
    <cellStyle name="Calculation 2 3 2 5 5 5" xfId="3903" xr:uid="{00000000-0005-0000-0000-0000A40C0000}"/>
    <cellStyle name="Calculation 2 3 2 5 5 6" xfId="3904" xr:uid="{00000000-0005-0000-0000-0000A50C0000}"/>
    <cellStyle name="Calculation 2 3 2 5 5 7" xfId="3905" xr:uid="{00000000-0005-0000-0000-0000A60C0000}"/>
    <cellStyle name="Calculation 2 3 2 5 5 8" xfId="3906" xr:uid="{00000000-0005-0000-0000-0000A70C0000}"/>
    <cellStyle name="Calculation 2 3 2 5 6" xfId="3907" xr:uid="{00000000-0005-0000-0000-0000A80C0000}"/>
    <cellStyle name="Calculation 2 3 2 5 6 2" xfId="3908" xr:uid="{00000000-0005-0000-0000-0000A90C0000}"/>
    <cellStyle name="Calculation 2 3 2 5 6 3" xfId="3909" xr:uid="{00000000-0005-0000-0000-0000AA0C0000}"/>
    <cellStyle name="Calculation 2 3 2 5 6 4" xfId="3910" xr:uid="{00000000-0005-0000-0000-0000AB0C0000}"/>
    <cellStyle name="Calculation 2 3 2 5 6 5" xfId="3911" xr:uid="{00000000-0005-0000-0000-0000AC0C0000}"/>
    <cellStyle name="Calculation 2 3 2 5 6 6" xfId="3912" xr:uid="{00000000-0005-0000-0000-0000AD0C0000}"/>
    <cellStyle name="Calculation 2 3 2 5 6 7" xfId="3913" xr:uid="{00000000-0005-0000-0000-0000AE0C0000}"/>
    <cellStyle name="Calculation 2 3 2 5 7" xfId="3914" xr:uid="{00000000-0005-0000-0000-0000AF0C0000}"/>
    <cellStyle name="Calculation 2 3 2 5 8" xfId="3915" xr:uid="{00000000-0005-0000-0000-0000B00C0000}"/>
    <cellStyle name="Calculation 2 3 2 5 9" xfId="3916" xr:uid="{00000000-0005-0000-0000-0000B10C0000}"/>
    <cellStyle name="Calculation 2 3 2 6" xfId="3917" xr:uid="{00000000-0005-0000-0000-0000B20C0000}"/>
    <cellStyle name="Calculation 2 3 2 6 2" xfId="3918" xr:uid="{00000000-0005-0000-0000-0000B30C0000}"/>
    <cellStyle name="Calculation 2 3 2 6 2 2" xfId="3919" xr:uid="{00000000-0005-0000-0000-0000B40C0000}"/>
    <cellStyle name="Calculation 2 3 2 6 2 3" xfId="3920" xr:uid="{00000000-0005-0000-0000-0000B50C0000}"/>
    <cellStyle name="Calculation 2 3 2 6 2 4" xfId="3921" xr:uid="{00000000-0005-0000-0000-0000B60C0000}"/>
    <cellStyle name="Calculation 2 3 2 6 2 5" xfId="3922" xr:uid="{00000000-0005-0000-0000-0000B70C0000}"/>
    <cellStyle name="Calculation 2 3 2 6 2 6" xfId="3923" xr:uid="{00000000-0005-0000-0000-0000B80C0000}"/>
    <cellStyle name="Calculation 2 3 2 6 2 7" xfId="3924" xr:uid="{00000000-0005-0000-0000-0000B90C0000}"/>
    <cellStyle name="Calculation 2 3 2 6 3" xfId="3925" xr:uid="{00000000-0005-0000-0000-0000BA0C0000}"/>
    <cellStyle name="Calculation 2 3 2 6 4" xfId="3926" xr:uid="{00000000-0005-0000-0000-0000BB0C0000}"/>
    <cellStyle name="Calculation 2 3 2 6 5" xfId="3927" xr:uid="{00000000-0005-0000-0000-0000BC0C0000}"/>
    <cellStyle name="Calculation 2 3 2 7" xfId="3928" xr:uid="{00000000-0005-0000-0000-0000BD0C0000}"/>
    <cellStyle name="Calculation 2 3 2 7 2" xfId="3929" xr:uid="{00000000-0005-0000-0000-0000BE0C0000}"/>
    <cellStyle name="Calculation 2 3 2 7 2 2" xfId="3930" xr:uid="{00000000-0005-0000-0000-0000BF0C0000}"/>
    <cellStyle name="Calculation 2 3 2 7 2 3" xfId="3931" xr:uid="{00000000-0005-0000-0000-0000C00C0000}"/>
    <cellStyle name="Calculation 2 3 2 7 2 4" xfId="3932" xr:uid="{00000000-0005-0000-0000-0000C10C0000}"/>
    <cellStyle name="Calculation 2 3 2 7 2 5" xfId="3933" xr:uid="{00000000-0005-0000-0000-0000C20C0000}"/>
    <cellStyle name="Calculation 2 3 2 7 2 6" xfId="3934" xr:uid="{00000000-0005-0000-0000-0000C30C0000}"/>
    <cellStyle name="Calculation 2 3 2 7 2 7" xfId="3935" xr:uid="{00000000-0005-0000-0000-0000C40C0000}"/>
    <cellStyle name="Calculation 2 3 2 7 3" xfId="3936" xr:uid="{00000000-0005-0000-0000-0000C50C0000}"/>
    <cellStyle name="Calculation 2 3 2 7 4" xfId="3937" xr:uid="{00000000-0005-0000-0000-0000C60C0000}"/>
    <cellStyle name="Calculation 2 3 2 7 5" xfId="3938" xr:uid="{00000000-0005-0000-0000-0000C70C0000}"/>
    <cellStyle name="Calculation 2 3 2 8" xfId="3939" xr:uid="{00000000-0005-0000-0000-0000C80C0000}"/>
    <cellStyle name="Calculation 2 3 2 8 2" xfId="3940" xr:uid="{00000000-0005-0000-0000-0000C90C0000}"/>
    <cellStyle name="Calculation 2 3 2 8 2 2" xfId="3941" xr:uid="{00000000-0005-0000-0000-0000CA0C0000}"/>
    <cellStyle name="Calculation 2 3 2 8 2 3" xfId="3942" xr:uid="{00000000-0005-0000-0000-0000CB0C0000}"/>
    <cellStyle name="Calculation 2 3 2 8 2 4" xfId="3943" xr:uid="{00000000-0005-0000-0000-0000CC0C0000}"/>
    <cellStyle name="Calculation 2 3 2 8 2 5" xfId="3944" xr:uid="{00000000-0005-0000-0000-0000CD0C0000}"/>
    <cellStyle name="Calculation 2 3 2 8 2 6" xfId="3945" xr:uid="{00000000-0005-0000-0000-0000CE0C0000}"/>
    <cellStyle name="Calculation 2 3 2 8 2 7" xfId="3946" xr:uid="{00000000-0005-0000-0000-0000CF0C0000}"/>
    <cellStyle name="Calculation 2 3 2 8 3" xfId="3947" xr:uid="{00000000-0005-0000-0000-0000D00C0000}"/>
    <cellStyle name="Calculation 2 3 2 8 4" xfId="3948" xr:uid="{00000000-0005-0000-0000-0000D10C0000}"/>
    <cellStyle name="Calculation 2 3 2 8 5" xfId="3949" xr:uid="{00000000-0005-0000-0000-0000D20C0000}"/>
    <cellStyle name="Calculation 2 3 2 9" xfId="3950" xr:uid="{00000000-0005-0000-0000-0000D30C0000}"/>
    <cellStyle name="Calculation 2 3 2 9 2" xfId="3951" xr:uid="{00000000-0005-0000-0000-0000D40C0000}"/>
    <cellStyle name="Calculation 2 3 2 9 2 2" xfId="3952" xr:uid="{00000000-0005-0000-0000-0000D50C0000}"/>
    <cellStyle name="Calculation 2 3 2 9 2 3" xfId="3953" xr:uid="{00000000-0005-0000-0000-0000D60C0000}"/>
    <cellStyle name="Calculation 2 3 2 9 2 4" xfId="3954" xr:uid="{00000000-0005-0000-0000-0000D70C0000}"/>
    <cellStyle name="Calculation 2 3 2 9 2 5" xfId="3955" xr:uid="{00000000-0005-0000-0000-0000D80C0000}"/>
    <cellStyle name="Calculation 2 3 2 9 2 6" xfId="3956" xr:uid="{00000000-0005-0000-0000-0000D90C0000}"/>
    <cellStyle name="Calculation 2 3 2 9 2 7" xfId="3957" xr:uid="{00000000-0005-0000-0000-0000DA0C0000}"/>
    <cellStyle name="Calculation 2 3 2 9 3" xfId="3958" xr:uid="{00000000-0005-0000-0000-0000DB0C0000}"/>
    <cellStyle name="Calculation 2 3 2 9 4" xfId="3959" xr:uid="{00000000-0005-0000-0000-0000DC0C0000}"/>
    <cellStyle name="Calculation 2 3 2 9 5" xfId="3960" xr:uid="{00000000-0005-0000-0000-0000DD0C0000}"/>
    <cellStyle name="Calculation 2 3 3" xfId="3961" xr:uid="{00000000-0005-0000-0000-0000DE0C0000}"/>
    <cellStyle name="Calculation 2 3 3 10" xfId="3962" xr:uid="{00000000-0005-0000-0000-0000DF0C0000}"/>
    <cellStyle name="Calculation 2 3 3 10 2" xfId="3963" xr:uid="{00000000-0005-0000-0000-0000E00C0000}"/>
    <cellStyle name="Calculation 2 3 3 10 3" xfId="3964" xr:uid="{00000000-0005-0000-0000-0000E10C0000}"/>
    <cellStyle name="Calculation 2 3 3 10 4" xfId="3965" xr:uid="{00000000-0005-0000-0000-0000E20C0000}"/>
    <cellStyle name="Calculation 2 3 3 10 5" xfId="3966" xr:uid="{00000000-0005-0000-0000-0000E30C0000}"/>
    <cellStyle name="Calculation 2 3 3 10 6" xfId="3967" xr:uid="{00000000-0005-0000-0000-0000E40C0000}"/>
    <cellStyle name="Calculation 2 3 3 10 7" xfId="3968" xr:uid="{00000000-0005-0000-0000-0000E50C0000}"/>
    <cellStyle name="Calculation 2 3 3 10 8" xfId="3969" xr:uid="{00000000-0005-0000-0000-0000E60C0000}"/>
    <cellStyle name="Calculation 2 3 3 11" xfId="3970" xr:uid="{00000000-0005-0000-0000-0000E70C0000}"/>
    <cellStyle name="Calculation 2 3 3 11 2" xfId="3971" xr:uid="{00000000-0005-0000-0000-0000E80C0000}"/>
    <cellStyle name="Calculation 2 3 3 11 3" xfId="3972" xr:uid="{00000000-0005-0000-0000-0000E90C0000}"/>
    <cellStyle name="Calculation 2 3 3 11 4" xfId="3973" xr:uid="{00000000-0005-0000-0000-0000EA0C0000}"/>
    <cellStyle name="Calculation 2 3 3 11 5" xfId="3974" xr:uid="{00000000-0005-0000-0000-0000EB0C0000}"/>
    <cellStyle name="Calculation 2 3 3 11 6" xfId="3975" xr:uid="{00000000-0005-0000-0000-0000EC0C0000}"/>
    <cellStyle name="Calculation 2 3 3 11 7" xfId="3976" xr:uid="{00000000-0005-0000-0000-0000ED0C0000}"/>
    <cellStyle name="Calculation 2 3 3 12" xfId="3977" xr:uid="{00000000-0005-0000-0000-0000EE0C0000}"/>
    <cellStyle name="Calculation 2 3 3 12 2" xfId="3978" xr:uid="{00000000-0005-0000-0000-0000EF0C0000}"/>
    <cellStyle name="Calculation 2 3 3 12 3" xfId="3979" xr:uid="{00000000-0005-0000-0000-0000F00C0000}"/>
    <cellStyle name="Calculation 2 3 3 12 4" xfId="3980" xr:uid="{00000000-0005-0000-0000-0000F10C0000}"/>
    <cellStyle name="Calculation 2 3 3 12 5" xfId="3981" xr:uid="{00000000-0005-0000-0000-0000F20C0000}"/>
    <cellStyle name="Calculation 2 3 3 13" xfId="3982" xr:uid="{00000000-0005-0000-0000-0000F30C0000}"/>
    <cellStyle name="Calculation 2 3 3 13 2" xfId="3983" xr:uid="{00000000-0005-0000-0000-0000F40C0000}"/>
    <cellStyle name="Calculation 2 3 3 13 3" xfId="3984" xr:uid="{00000000-0005-0000-0000-0000F50C0000}"/>
    <cellStyle name="Calculation 2 3 3 13 4" xfId="3985" xr:uid="{00000000-0005-0000-0000-0000F60C0000}"/>
    <cellStyle name="Calculation 2 3 3 13 5" xfId="3986" xr:uid="{00000000-0005-0000-0000-0000F70C0000}"/>
    <cellStyle name="Calculation 2 3 3 14" xfId="3987" xr:uid="{00000000-0005-0000-0000-0000F80C0000}"/>
    <cellStyle name="Calculation 2 3 3 14 2" xfId="3988" xr:uid="{00000000-0005-0000-0000-0000F90C0000}"/>
    <cellStyle name="Calculation 2 3 3 14 3" xfId="3989" xr:uid="{00000000-0005-0000-0000-0000FA0C0000}"/>
    <cellStyle name="Calculation 2 3 3 14 4" xfId="3990" xr:uid="{00000000-0005-0000-0000-0000FB0C0000}"/>
    <cellStyle name="Calculation 2 3 3 14 5" xfId="3991" xr:uid="{00000000-0005-0000-0000-0000FC0C0000}"/>
    <cellStyle name="Calculation 2 3 3 15" xfId="3992" xr:uid="{00000000-0005-0000-0000-0000FD0C0000}"/>
    <cellStyle name="Calculation 2 3 3 15 2" xfId="3993" xr:uid="{00000000-0005-0000-0000-0000FE0C0000}"/>
    <cellStyle name="Calculation 2 3 3 15 3" xfId="3994" xr:uid="{00000000-0005-0000-0000-0000FF0C0000}"/>
    <cellStyle name="Calculation 2 3 3 15 4" xfId="3995" xr:uid="{00000000-0005-0000-0000-0000000D0000}"/>
    <cellStyle name="Calculation 2 3 3 15 5" xfId="3996" xr:uid="{00000000-0005-0000-0000-0000010D0000}"/>
    <cellStyle name="Calculation 2 3 3 16" xfId="3997" xr:uid="{00000000-0005-0000-0000-0000020D0000}"/>
    <cellStyle name="Calculation 2 3 3 17" xfId="3998" xr:uid="{00000000-0005-0000-0000-0000030D0000}"/>
    <cellStyle name="Calculation 2 3 3 2" xfId="3999" xr:uid="{00000000-0005-0000-0000-0000040D0000}"/>
    <cellStyle name="Calculation 2 3 3 2 10" xfId="4000" xr:uid="{00000000-0005-0000-0000-0000050D0000}"/>
    <cellStyle name="Calculation 2 3 3 2 10 2" xfId="4001" xr:uid="{00000000-0005-0000-0000-0000060D0000}"/>
    <cellStyle name="Calculation 2 3 3 2 10 3" xfId="4002" xr:uid="{00000000-0005-0000-0000-0000070D0000}"/>
    <cellStyle name="Calculation 2 3 3 2 10 4" xfId="4003" xr:uid="{00000000-0005-0000-0000-0000080D0000}"/>
    <cellStyle name="Calculation 2 3 3 2 10 5" xfId="4004" xr:uid="{00000000-0005-0000-0000-0000090D0000}"/>
    <cellStyle name="Calculation 2 3 3 2 10 6" xfId="4005" xr:uid="{00000000-0005-0000-0000-00000A0D0000}"/>
    <cellStyle name="Calculation 2 3 3 2 10 7" xfId="4006" xr:uid="{00000000-0005-0000-0000-00000B0D0000}"/>
    <cellStyle name="Calculation 2 3 3 2 11" xfId="4007" xr:uid="{00000000-0005-0000-0000-00000C0D0000}"/>
    <cellStyle name="Calculation 2 3 3 2 11 2" xfId="4008" xr:uid="{00000000-0005-0000-0000-00000D0D0000}"/>
    <cellStyle name="Calculation 2 3 3 2 11 3" xfId="4009" xr:uid="{00000000-0005-0000-0000-00000E0D0000}"/>
    <cellStyle name="Calculation 2 3 3 2 11 4" xfId="4010" xr:uid="{00000000-0005-0000-0000-00000F0D0000}"/>
    <cellStyle name="Calculation 2 3 3 2 11 5" xfId="4011" xr:uid="{00000000-0005-0000-0000-0000100D0000}"/>
    <cellStyle name="Calculation 2 3 3 2 12" xfId="4012" xr:uid="{00000000-0005-0000-0000-0000110D0000}"/>
    <cellStyle name="Calculation 2 3 3 2 12 2" xfId="4013" xr:uid="{00000000-0005-0000-0000-0000120D0000}"/>
    <cellStyle name="Calculation 2 3 3 2 12 3" xfId="4014" xr:uid="{00000000-0005-0000-0000-0000130D0000}"/>
    <cellStyle name="Calculation 2 3 3 2 12 4" xfId="4015" xr:uid="{00000000-0005-0000-0000-0000140D0000}"/>
    <cellStyle name="Calculation 2 3 3 2 12 5" xfId="4016" xr:uid="{00000000-0005-0000-0000-0000150D0000}"/>
    <cellStyle name="Calculation 2 3 3 2 13" xfId="4017" xr:uid="{00000000-0005-0000-0000-0000160D0000}"/>
    <cellStyle name="Calculation 2 3 3 2 13 2" xfId="4018" xr:uid="{00000000-0005-0000-0000-0000170D0000}"/>
    <cellStyle name="Calculation 2 3 3 2 13 3" xfId="4019" xr:uid="{00000000-0005-0000-0000-0000180D0000}"/>
    <cellStyle name="Calculation 2 3 3 2 13 4" xfId="4020" xr:uid="{00000000-0005-0000-0000-0000190D0000}"/>
    <cellStyle name="Calculation 2 3 3 2 13 5" xfId="4021" xr:uid="{00000000-0005-0000-0000-00001A0D0000}"/>
    <cellStyle name="Calculation 2 3 3 2 14" xfId="4022" xr:uid="{00000000-0005-0000-0000-00001B0D0000}"/>
    <cellStyle name="Calculation 2 3 3 2 14 2" xfId="4023" xr:uid="{00000000-0005-0000-0000-00001C0D0000}"/>
    <cellStyle name="Calculation 2 3 3 2 14 3" xfId="4024" xr:uid="{00000000-0005-0000-0000-00001D0D0000}"/>
    <cellStyle name="Calculation 2 3 3 2 14 4" xfId="4025" xr:uid="{00000000-0005-0000-0000-00001E0D0000}"/>
    <cellStyle name="Calculation 2 3 3 2 14 5" xfId="4026" xr:uid="{00000000-0005-0000-0000-00001F0D0000}"/>
    <cellStyle name="Calculation 2 3 3 2 15" xfId="4027" xr:uid="{00000000-0005-0000-0000-0000200D0000}"/>
    <cellStyle name="Calculation 2 3 3 2 15 2" xfId="4028" xr:uid="{00000000-0005-0000-0000-0000210D0000}"/>
    <cellStyle name="Calculation 2 3 3 2 15 3" xfId="4029" xr:uid="{00000000-0005-0000-0000-0000220D0000}"/>
    <cellStyle name="Calculation 2 3 3 2 15 4" xfId="4030" xr:uid="{00000000-0005-0000-0000-0000230D0000}"/>
    <cellStyle name="Calculation 2 3 3 2 15 5" xfId="4031" xr:uid="{00000000-0005-0000-0000-0000240D0000}"/>
    <cellStyle name="Calculation 2 3 3 2 16" xfId="4032" xr:uid="{00000000-0005-0000-0000-0000250D0000}"/>
    <cellStyle name="Calculation 2 3 3 2 16 2" xfId="4033" xr:uid="{00000000-0005-0000-0000-0000260D0000}"/>
    <cellStyle name="Calculation 2 3 3 2 16 3" xfId="4034" xr:uid="{00000000-0005-0000-0000-0000270D0000}"/>
    <cellStyle name="Calculation 2 3 3 2 16 4" xfId="4035" xr:uid="{00000000-0005-0000-0000-0000280D0000}"/>
    <cellStyle name="Calculation 2 3 3 2 16 5" xfId="4036" xr:uid="{00000000-0005-0000-0000-0000290D0000}"/>
    <cellStyle name="Calculation 2 3 3 2 17" xfId="4037" xr:uid="{00000000-0005-0000-0000-00002A0D0000}"/>
    <cellStyle name="Calculation 2 3 3 2 17 2" xfId="4038" xr:uid="{00000000-0005-0000-0000-00002B0D0000}"/>
    <cellStyle name="Calculation 2 3 3 2 17 3" xfId="4039" xr:uid="{00000000-0005-0000-0000-00002C0D0000}"/>
    <cellStyle name="Calculation 2 3 3 2 17 4" xfId="4040" xr:uid="{00000000-0005-0000-0000-00002D0D0000}"/>
    <cellStyle name="Calculation 2 3 3 2 17 5" xfId="4041" xr:uid="{00000000-0005-0000-0000-00002E0D0000}"/>
    <cellStyle name="Calculation 2 3 3 2 18" xfId="4042" xr:uid="{00000000-0005-0000-0000-00002F0D0000}"/>
    <cellStyle name="Calculation 2 3 3 2 2" xfId="4043" xr:uid="{00000000-0005-0000-0000-0000300D0000}"/>
    <cellStyle name="Calculation 2 3 3 2 2 10" xfId="4044" xr:uid="{00000000-0005-0000-0000-0000310D0000}"/>
    <cellStyle name="Calculation 2 3 3 2 2 10 2" xfId="4045" xr:uid="{00000000-0005-0000-0000-0000320D0000}"/>
    <cellStyle name="Calculation 2 3 3 2 2 10 3" xfId="4046" xr:uid="{00000000-0005-0000-0000-0000330D0000}"/>
    <cellStyle name="Calculation 2 3 3 2 2 10 4" xfId="4047" xr:uid="{00000000-0005-0000-0000-0000340D0000}"/>
    <cellStyle name="Calculation 2 3 3 2 2 10 5" xfId="4048" xr:uid="{00000000-0005-0000-0000-0000350D0000}"/>
    <cellStyle name="Calculation 2 3 3 2 2 11" xfId="4049" xr:uid="{00000000-0005-0000-0000-0000360D0000}"/>
    <cellStyle name="Calculation 2 3 3 2 2 11 2" xfId="4050" xr:uid="{00000000-0005-0000-0000-0000370D0000}"/>
    <cellStyle name="Calculation 2 3 3 2 2 11 3" xfId="4051" xr:uid="{00000000-0005-0000-0000-0000380D0000}"/>
    <cellStyle name="Calculation 2 3 3 2 2 11 4" xfId="4052" xr:uid="{00000000-0005-0000-0000-0000390D0000}"/>
    <cellStyle name="Calculation 2 3 3 2 2 11 5" xfId="4053" xr:uid="{00000000-0005-0000-0000-00003A0D0000}"/>
    <cellStyle name="Calculation 2 3 3 2 2 12" xfId="4054" xr:uid="{00000000-0005-0000-0000-00003B0D0000}"/>
    <cellStyle name="Calculation 2 3 3 2 2 12 2" xfId="4055" xr:uid="{00000000-0005-0000-0000-00003C0D0000}"/>
    <cellStyle name="Calculation 2 3 3 2 2 12 3" xfId="4056" xr:uid="{00000000-0005-0000-0000-00003D0D0000}"/>
    <cellStyle name="Calculation 2 3 3 2 2 12 4" xfId="4057" xr:uid="{00000000-0005-0000-0000-00003E0D0000}"/>
    <cellStyle name="Calculation 2 3 3 2 2 12 5" xfId="4058" xr:uid="{00000000-0005-0000-0000-00003F0D0000}"/>
    <cellStyle name="Calculation 2 3 3 2 2 13" xfId="4059" xr:uid="{00000000-0005-0000-0000-0000400D0000}"/>
    <cellStyle name="Calculation 2 3 3 2 2 13 2" xfId="4060" xr:uid="{00000000-0005-0000-0000-0000410D0000}"/>
    <cellStyle name="Calculation 2 3 3 2 2 13 3" xfId="4061" xr:uid="{00000000-0005-0000-0000-0000420D0000}"/>
    <cellStyle name="Calculation 2 3 3 2 2 13 4" xfId="4062" xr:uid="{00000000-0005-0000-0000-0000430D0000}"/>
    <cellStyle name="Calculation 2 3 3 2 2 13 5" xfId="4063" xr:uid="{00000000-0005-0000-0000-0000440D0000}"/>
    <cellStyle name="Calculation 2 3 3 2 2 14" xfId="4064" xr:uid="{00000000-0005-0000-0000-0000450D0000}"/>
    <cellStyle name="Calculation 2 3 3 2 2 14 2" xfId="4065" xr:uid="{00000000-0005-0000-0000-0000460D0000}"/>
    <cellStyle name="Calculation 2 3 3 2 2 14 3" xfId="4066" xr:uid="{00000000-0005-0000-0000-0000470D0000}"/>
    <cellStyle name="Calculation 2 3 3 2 2 14 4" xfId="4067" xr:uid="{00000000-0005-0000-0000-0000480D0000}"/>
    <cellStyle name="Calculation 2 3 3 2 2 14 5" xfId="4068" xr:uid="{00000000-0005-0000-0000-0000490D0000}"/>
    <cellStyle name="Calculation 2 3 3 2 2 15" xfId="4069" xr:uid="{00000000-0005-0000-0000-00004A0D0000}"/>
    <cellStyle name="Calculation 2 3 3 2 2 15 2" xfId="4070" xr:uid="{00000000-0005-0000-0000-00004B0D0000}"/>
    <cellStyle name="Calculation 2 3 3 2 2 15 3" xfId="4071" xr:uid="{00000000-0005-0000-0000-00004C0D0000}"/>
    <cellStyle name="Calculation 2 3 3 2 2 15 4" xfId="4072" xr:uid="{00000000-0005-0000-0000-00004D0D0000}"/>
    <cellStyle name="Calculation 2 3 3 2 2 15 5" xfId="4073" xr:uid="{00000000-0005-0000-0000-00004E0D0000}"/>
    <cellStyle name="Calculation 2 3 3 2 2 16" xfId="4074" xr:uid="{00000000-0005-0000-0000-00004F0D0000}"/>
    <cellStyle name="Calculation 2 3 3 2 2 16 2" xfId="4075" xr:uid="{00000000-0005-0000-0000-0000500D0000}"/>
    <cellStyle name="Calculation 2 3 3 2 2 16 3" xfId="4076" xr:uid="{00000000-0005-0000-0000-0000510D0000}"/>
    <cellStyle name="Calculation 2 3 3 2 2 16 4" xfId="4077" xr:uid="{00000000-0005-0000-0000-0000520D0000}"/>
    <cellStyle name="Calculation 2 3 3 2 2 16 5" xfId="4078" xr:uid="{00000000-0005-0000-0000-0000530D0000}"/>
    <cellStyle name="Calculation 2 3 3 2 2 17" xfId="4079" xr:uid="{00000000-0005-0000-0000-0000540D0000}"/>
    <cellStyle name="Calculation 2 3 3 2 2 17 2" xfId="4080" xr:uid="{00000000-0005-0000-0000-0000550D0000}"/>
    <cellStyle name="Calculation 2 3 3 2 2 17 3" xfId="4081" xr:uid="{00000000-0005-0000-0000-0000560D0000}"/>
    <cellStyle name="Calculation 2 3 3 2 2 17 4" xfId="4082" xr:uid="{00000000-0005-0000-0000-0000570D0000}"/>
    <cellStyle name="Calculation 2 3 3 2 2 17 5" xfId="4083" xr:uid="{00000000-0005-0000-0000-0000580D0000}"/>
    <cellStyle name="Calculation 2 3 3 2 2 18" xfId="4084" xr:uid="{00000000-0005-0000-0000-0000590D0000}"/>
    <cellStyle name="Calculation 2 3 3 2 2 2" xfId="4085" xr:uid="{00000000-0005-0000-0000-00005A0D0000}"/>
    <cellStyle name="Calculation 2 3 3 2 2 2 10" xfId="4086" xr:uid="{00000000-0005-0000-0000-00005B0D0000}"/>
    <cellStyle name="Calculation 2 3 3 2 2 2 2" xfId="4087" xr:uid="{00000000-0005-0000-0000-00005C0D0000}"/>
    <cellStyle name="Calculation 2 3 3 2 2 2 2 2" xfId="4088" xr:uid="{00000000-0005-0000-0000-00005D0D0000}"/>
    <cellStyle name="Calculation 2 3 3 2 2 2 2 2 2" xfId="4089" xr:uid="{00000000-0005-0000-0000-00005E0D0000}"/>
    <cellStyle name="Calculation 2 3 3 2 2 2 2 2 3" xfId="4090" xr:uid="{00000000-0005-0000-0000-00005F0D0000}"/>
    <cellStyle name="Calculation 2 3 3 2 2 2 2 2 4" xfId="4091" xr:uid="{00000000-0005-0000-0000-0000600D0000}"/>
    <cellStyle name="Calculation 2 3 3 2 2 2 2 2 5" xfId="4092" xr:uid="{00000000-0005-0000-0000-0000610D0000}"/>
    <cellStyle name="Calculation 2 3 3 2 2 2 2 2 6" xfId="4093" xr:uid="{00000000-0005-0000-0000-0000620D0000}"/>
    <cellStyle name="Calculation 2 3 3 2 2 2 2 2 7" xfId="4094" xr:uid="{00000000-0005-0000-0000-0000630D0000}"/>
    <cellStyle name="Calculation 2 3 3 2 2 2 2 3" xfId="4095" xr:uid="{00000000-0005-0000-0000-0000640D0000}"/>
    <cellStyle name="Calculation 2 3 3 2 2 2 2 4" xfId="4096" xr:uid="{00000000-0005-0000-0000-0000650D0000}"/>
    <cellStyle name="Calculation 2 3 3 2 2 2 3" xfId="4097" xr:uid="{00000000-0005-0000-0000-0000660D0000}"/>
    <cellStyle name="Calculation 2 3 3 2 2 2 3 2" xfId="4098" xr:uid="{00000000-0005-0000-0000-0000670D0000}"/>
    <cellStyle name="Calculation 2 3 3 2 2 2 3 2 2" xfId="4099" xr:uid="{00000000-0005-0000-0000-0000680D0000}"/>
    <cellStyle name="Calculation 2 3 3 2 2 2 3 2 3" xfId="4100" xr:uid="{00000000-0005-0000-0000-0000690D0000}"/>
    <cellStyle name="Calculation 2 3 3 2 2 2 3 2 4" xfId="4101" xr:uid="{00000000-0005-0000-0000-00006A0D0000}"/>
    <cellStyle name="Calculation 2 3 3 2 2 2 3 2 5" xfId="4102" xr:uid="{00000000-0005-0000-0000-00006B0D0000}"/>
    <cellStyle name="Calculation 2 3 3 2 2 2 3 2 6" xfId="4103" xr:uid="{00000000-0005-0000-0000-00006C0D0000}"/>
    <cellStyle name="Calculation 2 3 3 2 2 2 3 2 7" xfId="4104" xr:uid="{00000000-0005-0000-0000-00006D0D0000}"/>
    <cellStyle name="Calculation 2 3 3 2 2 2 3 3" xfId="4105" xr:uid="{00000000-0005-0000-0000-00006E0D0000}"/>
    <cellStyle name="Calculation 2 3 3 2 2 2 3 4" xfId="4106" xr:uid="{00000000-0005-0000-0000-00006F0D0000}"/>
    <cellStyle name="Calculation 2 3 3 2 2 2 4" xfId="4107" xr:uid="{00000000-0005-0000-0000-0000700D0000}"/>
    <cellStyle name="Calculation 2 3 3 2 2 2 4 2" xfId="4108" xr:uid="{00000000-0005-0000-0000-0000710D0000}"/>
    <cellStyle name="Calculation 2 3 3 2 2 2 4 2 2" xfId="4109" xr:uid="{00000000-0005-0000-0000-0000720D0000}"/>
    <cellStyle name="Calculation 2 3 3 2 2 2 4 2 3" xfId="4110" xr:uid="{00000000-0005-0000-0000-0000730D0000}"/>
    <cellStyle name="Calculation 2 3 3 2 2 2 4 2 4" xfId="4111" xr:uid="{00000000-0005-0000-0000-0000740D0000}"/>
    <cellStyle name="Calculation 2 3 3 2 2 2 4 2 5" xfId="4112" xr:uid="{00000000-0005-0000-0000-0000750D0000}"/>
    <cellStyle name="Calculation 2 3 3 2 2 2 4 2 6" xfId="4113" xr:uid="{00000000-0005-0000-0000-0000760D0000}"/>
    <cellStyle name="Calculation 2 3 3 2 2 2 4 2 7" xfId="4114" xr:uid="{00000000-0005-0000-0000-0000770D0000}"/>
    <cellStyle name="Calculation 2 3 3 2 2 2 4 3" xfId="4115" xr:uid="{00000000-0005-0000-0000-0000780D0000}"/>
    <cellStyle name="Calculation 2 3 3 2 2 2 4 4" xfId="4116" xr:uid="{00000000-0005-0000-0000-0000790D0000}"/>
    <cellStyle name="Calculation 2 3 3 2 2 2 5" xfId="4117" xr:uid="{00000000-0005-0000-0000-00007A0D0000}"/>
    <cellStyle name="Calculation 2 3 3 2 2 2 5 2" xfId="4118" xr:uid="{00000000-0005-0000-0000-00007B0D0000}"/>
    <cellStyle name="Calculation 2 3 3 2 2 2 5 3" xfId="4119" xr:uid="{00000000-0005-0000-0000-00007C0D0000}"/>
    <cellStyle name="Calculation 2 3 3 2 2 2 5 4" xfId="4120" xr:uid="{00000000-0005-0000-0000-00007D0D0000}"/>
    <cellStyle name="Calculation 2 3 3 2 2 2 5 5" xfId="4121" xr:uid="{00000000-0005-0000-0000-00007E0D0000}"/>
    <cellStyle name="Calculation 2 3 3 2 2 2 5 6" xfId="4122" xr:uid="{00000000-0005-0000-0000-00007F0D0000}"/>
    <cellStyle name="Calculation 2 3 3 2 2 2 5 7" xfId="4123" xr:uid="{00000000-0005-0000-0000-0000800D0000}"/>
    <cellStyle name="Calculation 2 3 3 2 2 2 5 8" xfId="4124" xr:uid="{00000000-0005-0000-0000-0000810D0000}"/>
    <cellStyle name="Calculation 2 3 3 2 2 2 6" xfId="4125" xr:uid="{00000000-0005-0000-0000-0000820D0000}"/>
    <cellStyle name="Calculation 2 3 3 2 2 2 6 2" xfId="4126" xr:uid="{00000000-0005-0000-0000-0000830D0000}"/>
    <cellStyle name="Calculation 2 3 3 2 2 2 6 3" xfId="4127" xr:uid="{00000000-0005-0000-0000-0000840D0000}"/>
    <cellStyle name="Calculation 2 3 3 2 2 2 6 4" xfId="4128" xr:uid="{00000000-0005-0000-0000-0000850D0000}"/>
    <cellStyle name="Calculation 2 3 3 2 2 2 6 5" xfId="4129" xr:uid="{00000000-0005-0000-0000-0000860D0000}"/>
    <cellStyle name="Calculation 2 3 3 2 2 2 6 6" xfId="4130" xr:uid="{00000000-0005-0000-0000-0000870D0000}"/>
    <cellStyle name="Calculation 2 3 3 2 2 2 6 7" xfId="4131" xr:uid="{00000000-0005-0000-0000-0000880D0000}"/>
    <cellStyle name="Calculation 2 3 3 2 2 2 7" xfId="4132" xr:uid="{00000000-0005-0000-0000-0000890D0000}"/>
    <cellStyle name="Calculation 2 3 3 2 2 2 8" xfId="4133" xr:uid="{00000000-0005-0000-0000-00008A0D0000}"/>
    <cellStyle name="Calculation 2 3 3 2 2 2 9" xfId="4134" xr:uid="{00000000-0005-0000-0000-00008B0D0000}"/>
    <cellStyle name="Calculation 2 3 3 2 2 3" xfId="4135" xr:uid="{00000000-0005-0000-0000-00008C0D0000}"/>
    <cellStyle name="Calculation 2 3 3 2 2 3 2" xfId="4136" xr:uid="{00000000-0005-0000-0000-00008D0D0000}"/>
    <cellStyle name="Calculation 2 3 3 2 2 3 2 2" xfId="4137" xr:uid="{00000000-0005-0000-0000-00008E0D0000}"/>
    <cellStyle name="Calculation 2 3 3 2 2 3 2 3" xfId="4138" xr:uid="{00000000-0005-0000-0000-00008F0D0000}"/>
    <cellStyle name="Calculation 2 3 3 2 2 3 2 4" xfId="4139" xr:uid="{00000000-0005-0000-0000-0000900D0000}"/>
    <cellStyle name="Calculation 2 3 3 2 2 3 2 5" xfId="4140" xr:uid="{00000000-0005-0000-0000-0000910D0000}"/>
    <cellStyle name="Calculation 2 3 3 2 2 3 2 6" xfId="4141" xr:uid="{00000000-0005-0000-0000-0000920D0000}"/>
    <cellStyle name="Calculation 2 3 3 2 2 3 2 7" xfId="4142" xr:uid="{00000000-0005-0000-0000-0000930D0000}"/>
    <cellStyle name="Calculation 2 3 3 2 2 3 3" xfId="4143" xr:uid="{00000000-0005-0000-0000-0000940D0000}"/>
    <cellStyle name="Calculation 2 3 3 2 2 3 4" xfId="4144" xr:uid="{00000000-0005-0000-0000-0000950D0000}"/>
    <cellStyle name="Calculation 2 3 3 2 2 3 5" xfId="4145" xr:uid="{00000000-0005-0000-0000-0000960D0000}"/>
    <cellStyle name="Calculation 2 3 3 2 2 4" xfId="4146" xr:uid="{00000000-0005-0000-0000-0000970D0000}"/>
    <cellStyle name="Calculation 2 3 3 2 2 4 2" xfId="4147" xr:uid="{00000000-0005-0000-0000-0000980D0000}"/>
    <cellStyle name="Calculation 2 3 3 2 2 4 2 2" xfId="4148" xr:uid="{00000000-0005-0000-0000-0000990D0000}"/>
    <cellStyle name="Calculation 2 3 3 2 2 4 2 3" xfId="4149" xr:uid="{00000000-0005-0000-0000-00009A0D0000}"/>
    <cellStyle name="Calculation 2 3 3 2 2 4 2 4" xfId="4150" xr:uid="{00000000-0005-0000-0000-00009B0D0000}"/>
    <cellStyle name="Calculation 2 3 3 2 2 4 2 5" xfId="4151" xr:uid="{00000000-0005-0000-0000-00009C0D0000}"/>
    <cellStyle name="Calculation 2 3 3 2 2 4 2 6" xfId="4152" xr:uid="{00000000-0005-0000-0000-00009D0D0000}"/>
    <cellStyle name="Calculation 2 3 3 2 2 4 2 7" xfId="4153" xr:uid="{00000000-0005-0000-0000-00009E0D0000}"/>
    <cellStyle name="Calculation 2 3 3 2 2 4 3" xfId="4154" xr:uid="{00000000-0005-0000-0000-00009F0D0000}"/>
    <cellStyle name="Calculation 2 3 3 2 2 4 4" xfId="4155" xr:uid="{00000000-0005-0000-0000-0000A00D0000}"/>
    <cellStyle name="Calculation 2 3 3 2 2 4 5" xfId="4156" xr:uid="{00000000-0005-0000-0000-0000A10D0000}"/>
    <cellStyle name="Calculation 2 3 3 2 2 5" xfId="4157" xr:uid="{00000000-0005-0000-0000-0000A20D0000}"/>
    <cellStyle name="Calculation 2 3 3 2 2 5 2" xfId="4158" xr:uid="{00000000-0005-0000-0000-0000A30D0000}"/>
    <cellStyle name="Calculation 2 3 3 2 2 5 2 2" xfId="4159" xr:uid="{00000000-0005-0000-0000-0000A40D0000}"/>
    <cellStyle name="Calculation 2 3 3 2 2 5 2 3" xfId="4160" xr:uid="{00000000-0005-0000-0000-0000A50D0000}"/>
    <cellStyle name="Calculation 2 3 3 2 2 5 2 4" xfId="4161" xr:uid="{00000000-0005-0000-0000-0000A60D0000}"/>
    <cellStyle name="Calculation 2 3 3 2 2 5 2 5" xfId="4162" xr:uid="{00000000-0005-0000-0000-0000A70D0000}"/>
    <cellStyle name="Calculation 2 3 3 2 2 5 2 6" xfId="4163" xr:uid="{00000000-0005-0000-0000-0000A80D0000}"/>
    <cellStyle name="Calculation 2 3 3 2 2 5 2 7" xfId="4164" xr:uid="{00000000-0005-0000-0000-0000A90D0000}"/>
    <cellStyle name="Calculation 2 3 3 2 2 5 3" xfId="4165" xr:uid="{00000000-0005-0000-0000-0000AA0D0000}"/>
    <cellStyle name="Calculation 2 3 3 2 2 5 4" xfId="4166" xr:uid="{00000000-0005-0000-0000-0000AB0D0000}"/>
    <cellStyle name="Calculation 2 3 3 2 2 5 5" xfId="4167" xr:uid="{00000000-0005-0000-0000-0000AC0D0000}"/>
    <cellStyle name="Calculation 2 3 3 2 2 6" xfId="4168" xr:uid="{00000000-0005-0000-0000-0000AD0D0000}"/>
    <cellStyle name="Calculation 2 3 3 2 2 6 2" xfId="4169" xr:uid="{00000000-0005-0000-0000-0000AE0D0000}"/>
    <cellStyle name="Calculation 2 3 3 2 2 6 3" xfId="4170" xr:uid="{00000000-0005-0000-0000-0000AF0D0000}"/>
    <cellStyle name="Calculation 2 3 3 2 2 6 4" xfId="4171" xr:uid="{00000000-0005-0000-0000-0000B00D0000}"/>
    <cellStyle name="Calculation 2 3 3 2 2 6 5" xfId="4172" xr:uid="{00000000-0005-0000-0000-0000B10D0000}"/>
    <cellStyle name="Calculation 2 3 3 2 2 6 6" xfId="4173" xr:uid="{00000000-0005-0000-0000-0000B20D0000}"/>
    <cellStyle name="Calculation 2 3 3 2 2 6 7" xfId="4174" xr:uid="{00000000-0005-0000-0000-0000B30D0000}"/>
    <cellStyle name="Calculation 2 3 3 2 2 6 8" xfId="4175" xr:uid="{00000000-0005-0000-0000-0000B40D0000}"/>
    <cellStyle name="Calculation 2 3 3 2 2 7" xfId="4176" xr:uid="{00000000-0005-0000-0000-0000B50D0000}"/>
    <cellStyle name="Calculation 2 3 3 2 2 7 2" xfId="4177" xr:uid="{00000000-0005-0000-0000-0000B60D0000}"/>
    <cellStyle name="Calculation 2 3 3 2 2 7 3" xfId="4178" xr:uid="{00000000-0005-0000-0000-0000B70D0000}"/>
    <cellStyle name="Calculation 2 3 3 2 2 7 4" xfId="4179" xr:uid="{00000000-0005-0000-0000-0000B80D0000}"/>
    <cellStyle name="Calculation 2 3 3 2 2 7 5" xfId="4180" xr:uid="{00000000-0005-0000-0000-0000B90D0000}"/>
    <cellStyle name="Calculation 2 3 3 2 2 7 6" xfId="4181" xr:uid="{00000000-0005-0000-0000-0000BA0D0000}"/>
    <cellStyle name="Calculation 2 3 3 2 2 7 7" xfId="4182" xr:uid="{00000000-0005-0000-0000-0000BB0D0000}"/>
    <cellStyle name="Calculation 2 3 3 2 2 8" xfId="4183" xr:uid="{00000000-0005-0000-0000-0000BC0D0000}"/>
    <cellStyle name="Calculation 2 3 3 2 2 8 2" xfId="4184" xr:uid="{00000000-0005-0000-0000-0000BD0D0000}"/>
    <cellStyle name="Calculation 2 3 3 2 2 8 3" xfId="4185" xr:uid="{00000000-0005-0000-0000-0000BE0D0000}"/>
    <cellStyle name="Calculation 2 3 3 2 2 8 4" xfId="4186" xr:uid="{00000000-0005-0000-0000-0000BF0D0000}"/>
    <cellStyle name="Calculation 2 3 3 2 2 8 5" xfId="4187" xr:uid="{00000000-0005-0000-0000-0000C00D0000}"/>
    <cellStyle name="Calculation 2 3 3 2 2 9" xfId="4188" xr:uid="{00000000-0005-0000-0000-0000C10D0000}"/>
    <cellStyle name="Calculation 2 3 3 2 2 9 2" xfId="4189" xr:uid="{00000000-0005-0000-0000-0000C20D0000}"/>
    <cellStyle name="Calculation 2 3 3 2 2 9 3" xfId="4190" xr:uid="{00000000-0005-0000-0000-0000C30D0000}"/>
    <cellStyle name="Calculation 2 3 3 2 2 9 4" xfId="4191" xr:uid="{00000000-0005-0000-0000-0000C40D0000}"/>
    <cellStyle name="Calculation 2 3 3 2 2 9 5" xfId="4192" xr:uid="{00000000-0005-0000-0000-0000C50D0000}"/>
    <cellStyle name="Calculation 2 3 3 2 3" xfId="4193" xr:uid="{00000000-0005-0000-0000-0000C60D0000}"/>
    <cellStyle name="Calculation 2 3 3 2 3 10" xfId="4194" xr:uid="{00000000-0005-0000-0000-0000C70D0000}"/>
    <cellStyle name="Calculation 2 3 3 2 3 2" xfId="4195" xr:uid="{00000000-0005-0000-0000-0000C80D0000}"/>
    <cellStyle name="Calculation 2 3 3 2 3 2 2" xfId="4196" xr:uid="{00000000-0005-0000-0000-0000C90D0000}"/>
    <cellStyle name="Calculation 2 3 3 2 3 2 2 2" xfId="4197" xr:uid="{00000000-0005-0000-0000-0000CA0D0000}"/>
    <cellStyle name="Calculation 2 3 3 2 3 2 2 3" xfId="4198" xr:uid="{00000000-0005-0000-0000-0000CB0D0000}"/>
    <cellStyle name="Calculation 2 3 3 2 3 2 2 4" xfId="4199" xr:uid="{00000000-0005-0000-0000-0000CC0D0000}"/>
    <cellStyle name="Calculation 2 3 3 2 3 2 2 5" xfId="4200" xr:uid="{00000000-0005-0000-0000-0000CD0D0000}"/>
    <cellStyle name="Calculation 2 3 3 2 3 2 2 6" xfId="4201" xr:uid="{00000000-0005-0000-0000-0000CE0D0000}"/>
    <cellStyle name="Calculation 2 3 3 2 3 2 2 7" xfId="4202" xr:uid="{00000000-0005-0000-0000-0000CF0D0000}"/>
    <cellStyle name="Calculation 2 3 3 2 3 2 3" xfId="4203" xr:uid="{00000000-0005-0000-0000-0000D00D0000}"/>
    <cellStyle name="Calculation 2 3 3 2 3 2 4" xfId="4204" xr:uid="{00000000-0005-0000-0000-0000D10D0000}"/>
    <cellStyle name="Calculation 2 3 3 2 3 3" xfId="4205" xr:uid="{00000000-0005-0000-0000-0000D20D0000}"/>
    <cellStyle name="Calculation 2 3 3 2 3 3 2" xfId="4206" xr:uid="{00000000-0005-0000-0000-0000D30D0000}"/>
    <cellStyle name="Calculation 2 3 3 2 3 3 2 2" xfId="4207" xr:uid="{00000000-0005-0000-0000-0000D40D0000}"/>
    <cellStyle name="Calculation 2 3 3 2 3 3 2 3" xfId="4208" xr:uid="{00000000-0005-0000-0000-0000D50D0000}"/>
    <cellStyle name="Calculation 2 3 3 2 3 3 2 4" xfId="4209" xr:uid="{00000000-0005-0000-0000-0000D60D0000}"/>
    <cellStyle name="Calculation 2 3 3 2 3 3 2 5" xfId="4210" xr:uid="{00000000-0005-0000-0000-0000D70D0000}"/>
    <cellStyle name="Calculation 2 3 3 2 3 3 2 6" xfId="4211" xr:uid="{00000000-0005-0000-0000-0000D80D0000}"/>
    <cellStyle name="Calculation 2 3 3 2 3 3 2 7" xfId="4212" xr:uid="{00000000-0005-0000-0000-0000D90D0000}"/>
    <cellStyle name="Calculation 2 3 3 2 3 3 3" xfId="4213" xr:uid="{00000000-0005-0000-0000-0000DA0D0000}"/>
    <cellStyle name="Calculation 2 3 3 2 3 3 4" xfId="4214" xr:uid="{00000000-0005-0000-0000-0000DB0D0000}"/>
    <cellStyle name="Calculation 2 3 3 2 3 4" xfId="4215" xr:uid="{00000000-0005-0000-0000-0000DC0D0000}"/>
    <cellStyle name="Calculation 2 3 3 2 3 4 2" xfId="4216" xr:uid="{00000000-0005-0000-0000-0000DD0D0000}"/>
    <cellStyle name="Calculation 2 3 3 2 3 4 2 2" xfId="4217" xr:uid="{00000000-0005-0000-0000-0000DE0D0000}"/>
    <cellStyle name="Calculation 2 3 3 2 3 4 2 3" xfId="4218" xr:uid="{00000000-0005-0000-0000-0000DF0D0000}"/>
    <cellStyle name="Calculation 2 3 3 2 3 4 2 4" xfId="4219" xr:uid="{00000000-0005-0000-0000-0000E00D0000}"/>
    <cellStyle name="Calculation 2 3 3 2 3 4 2 5" xfId="4220" xr:uid="{00000000-0005-0000-0000-0000E10D0000}"/>
    <cellStyle name="Calculation 2 3 3 2 3 4 2 6" xfId="4221" xr:uid="{00000000-0005-0000-0000-0000E20D0000}"/>
    <cellStyle name="Calculation 2 3 3 2 3 4 2 7" xfId="4222" xr:uid="{00000000-0005-0000-0000-0000E30D0000}"/>
    <cellStyle name="Calculation 2 3 3 2 3 4 3" xfId="4223" xr:uid="{00000000-0005-0000-0000-0000E40D0000}"/>
    <cellStyle name="Calculation 2 3 3 2 3 4 4" xfId="4224" xr:uid="{00000000-0005-0000-0000-0000E50D0000}"/>
    <cellStyle name="Calculation 2 3 3 2 3 5" xfId="4225" xr:uid="{00000000-0005-0000-0000-0000E60D0000}"/>
    <cellStyle name="Calculation 2 3 3 2 3 5 2" xfId="4226" xr:uid="{00000000-0005-0000-0000-0000E70D0000}"/>
    <cellStyle name="Calculation 2 3 3 2 3 5 3" xfId="4227" xr:uid="{00000000-0005-0000-0000-0000E80D0000}"/>
    <cellStyle name="Calculation 2 3 3 2 3 5 4" xfId="4228" xr:uid="{00000000-0005-0000-0000-0000E90D0000}"/>
    <cellStyle name="Calculation 2 3 3 2 3 5 5" xfId="4229" xr:uid="{00000000-0005-0000-0000-0000EA0D0000}"/>
    <cellStyle name="Calculation 2 3 3 2 3 5 6" xfId="4230" xr:uid="{00000000-0005-0000-0000-0000EB0D0000}"/>
    <cellStyle name="Calculation 2 3 3 2 3 5 7" xfId="4231" xr:uid="{00000000-0005-0000-0000-0000EC0D0000}"/>
    <cellStyle name="Calculation 2 3 3 2 3 5 8" xfId="4232" xr:uid="{00000000-0005-0000-0000-0000ED0D0000}"/>
    <cellStyle name="Calculation 2 3 3 2 3 6" xfId="4233" xr:uid="{00000000-0005-0000-0000-0000EE0D0000}"/>
    <cellStyle name="Calculation 2 3 3 2 3 6 2" xfId="4234" xr:uid="{00000000-0005-0000-0000-0000EF0D0000}"/>
    <cellStyle name="Calculation 2 3 3 2 3 6 3" xfId="4235" xr:uid="{00000000-0005-0000-0000-0000F00D0000}"/>
    <cellStyle name="Calculation 2 3 3 2 3 6 4" xfId="4236" xr:uid="{00000000-0005-0000-0000-0000F10D0000}"/>
    <cellStyle name="Calculation 2 3 3 2 3 6 5" xfId="4237" xr:uid="{00000000-0005-0000-0000-0000F20D0000}"/>
    <cellStyle name="Calculation 2 3 3 2 3 6 6" xfId="4238" xr:uid="{00000000-0005-0000-0000-0000F30D0000}"/>
    <cellStyle name="Calculation 2 3 3 2 3 6 7" xfId="4239" xr:uid="{00000000-0005-0000-0000-0000F40D0000}"/>
    <cellStyle name="Calculation 2 3 3 2 3 7" xfId="4240" xr:uid="{00000000-0005-0000-0000-0000F50D0000}"/>
    <cellStyle name="Calculation 2 3 3 2 3 8" xfId="4241" xr:uid="{00000000-0005-0000-0000-0000F60D0000}"/>
    <cellStyle name="Calculation 2 3 3 2 3 9" xfId="4242" xr:uid="{00000000-0005-0000-0000-0000F70D0000}"/>
    <cellStyle name="Calculation 2 3 3 2 4" xfId="4243" xr:uid="{00000000-0005-0000-0000-0000F80D0000}"/>
    <cellStyle name="Calculation 2 3 3 2 4 10" xfId="4244" xr:uid="{00000000-0005-0000-0000-0000F90D0000}"/>
    <cellStyle name="Calculation 2 3 3 2 4 2" xfId="4245" xr:uid="{00000000-0005-0000-0000-0000FA0D0000}"/>
    <cellStyle name="Calculation 2 3 3 2 4 2 2" xfId="4246" xr:uid="{00000000-0005-0000-0000-0000FB0D0000}"/>
    <cellStyle name="Calculation 2 3 3 2 4 2 2 2" xfId="4247" xr:uid="{00000000-0005-0000-0000-0000FC0D0000}"/>
    <cellStyle name="Calculation 2 3 3 2 4 2 2 3" xfId="4248" xr:uid="{00000000-0005-0000-0000-0000FD0D0000}"/>
    <cellStyle name="Calculation 2 3 3 2 4 2 2 4" xfId="4249" xr:uid="{00000000-0005-0000-0000-0000FE0D0000}"/>
    <cellStyle name="Calculation 2 3 3 2 4 2 2 5" xfId="4250" xr:uid="{00000000-0005-0000-0000-0000FF0D0000}"/>
    <cellStyle name="Calculation 2 3 3 2 4 2 2 6" xfId="4251" xr:uid="{00000000-0005-0000-0000-0000000E0000}"/>
    <cellStyle name="Calculation 2 3 3 2 4 2 2 7" xfId="4252" xr:uid="{00000000-0005-0000-0000-0000010E0000}"/>
    <cellStyle name="Calculation 2 3 3 2 4 2 3" xfId="4253" xr:uid="{00000000-0005-0000-0000-0000020E0000}"/>
    <cellStyle name="Calculation 2 3 3 2 4 2 4" xfId="4254" xr:uid="{00000000-0005-0000-0000-0000030E0000}"/>
    <cellStyle name="Calculation 2 3 3 2 4 3" xfId="4255" xr:uid="{00000000-0005-0000-0000-0000040E0000}"/>
    <cellStyle name="Calculation 2 3 3 2 4 3 2" xfId="4256" xr:uid="{00000000-0005-0000-0000-0000050E0000}"/>
    <cellStyle name="Calculation 2 3 3 2 4 3 2 2" xfId="4257" xr:uid="{00000000-0005-0000-0000-0000060E0000}"/>
    <cellStyle name="Calculation 2 3 3 2 4 3 2 3" xfId="4258" xr:uid="{00000000-0005-0000-0000-0000070E0000}"/>
    <cellStyle name="Calculation 2 3 3 2 4 3 2 4" xfId="4259" xr:uid="{00000000-0005-0000-0000-0000080E0000}"/>
    <cellStyle name="Calculation 2 3 3 2 4 3 2 5" xfId="4260" xr:uid="{00000000-0005-0000-0000-0000090E0000}"/>
    <cellStyle name="Calculation 2 3 3 2 4 3 2 6" xfId="4261" xr:uid="{00000000-0005-0000-0000-00000A0E0000}"/>
    <cellStyle name="Calculation 2 3 3 2 4 3 2 7" xfId="4262" xr:uid="{00000000-0005-0000-0000-00000B0E0000}"/>
    <cellStyle name="Calculation 2 3 3 2 4 3 3" xfId="4263" xr:uid="{00000000-0005-0000-0000-00000C0E0000}"/>
    <cellStyle name="Calculation 2 3 3 2 4 3 4" xfId="4264" xr:uid="{00000000-0005-0000-0000-00000D0E0000}"/>
    <cellStyle name="Calculation 2 3 3 2 4 4" xfId="4265" xr:uid="{00000000-0005-0000-0000-00000E0E0000}"/>
    <cellStyle name="Calculation 2 3 3 2 4 4 2" xfId="4266" xr:uid="{00000000-0005-0000-0000-00000F0E0000}"/>
    <cellStyle name="Calculation 2 3 3 2 4 4 2 2" xfId="4267" xr:uid="{00000000-0005-0000-0000-0000100E0000}"/>
    <cellStyle name="Calculation 2 3 3 2 4 4 2 3" xfId="4268" xr:uid="{00000000-0005-0000-0000-0000110E0000}"/>
    <cellStyle name="Calculation 2 3 3 2 4 4 2 4" xfId="4269" xr:uid="{00000000-0005-0000-0000-0000120E0000}"/>
    <cellStyle name="Calculation 2 3 3 2 4 4 2 5" xfId="4270" xr:uid="{00000000-0005-0000-0000-0000130E0000}"/>
    <cellStyle name="Calculation 2 3 3 2 4 4 2 6" xfId="4271" xr:uid="{00000000-0005-0000-0000-0000140E0000}"/>
    <cellStyle name="Calculation 2 3 3 2 4 4 2 7" xfId="4272" xr:uid="{00000000-0005-0000-0000-0000150E0000}"/>
    <cellStyle name="Calculation 2 3 3 2 4 4 3" xfId="4273" xr:uid="{00000000-0005-0000-0000-0000160E0000}"/>
    <cellStyle name="Calculation 2 3 3 2 4 4 4" xfId="4274" xr:uid="{00000000-0005-0000-0000-0000170E0000}"/>
    <cellStyle name="Calculation 2 3 3 2 4 5" xfId="4275" xr:uid="{00000000-0005-0000-0000-0000180E0000}"/>
    <cellStyle name="Calculation 2 3 3 2 4 5 2" xfId="4276" xr:uid="{00000000-0005-0000-0000-0000190E0000}"/>
    <cellStyle name="Calculation 2 3 3 2 4 5 3" xfId="4277" xr:uid="{00000000-0005-0000-0000-00001A0E0000}"/>
    <cellStyle name="Calculation 2 3 3 2 4 5 4" xfId="4278" xr:uid="{00000000-0005-0000-0000-00001B0E0000}"/>
    <cellStyle name="Calculation 2 3 3 2 4 5 5" xfId="4279" xr:uid="{00000000-0005-0000-0000-00001C0E0000}"/>
    <cellStyle name="Calculation 2 3 3 2 4 5 6" xfId="4280" xr:uid="{00000000-0005-0000-0000-00001D0E0000}"/>
    <cellStyle name="Calculation 2 3 3 2 4 5 7" xfId="4281" xr:uid="{00000000-0005-0000-0000-00001E0E0000}"/>
    <cellStyle name="Calculation 2 3 3 2 4 5 8" xfId="4282" xr:uid="{00000000-0005-0000-0000-00001F0E0000}"/>
    <cellStyle name="Calculation 2 3 3 2 4 6" xfId="4283" xr:uid="{00000000-0005-0000-0000-0000200E0000}"/>
    <cellStyle name="Calculation 2 3 3 2 4 6 2" xfId="4284" xr:uid="{00000000-0005-0000-0000-0000210E0000}"/>
    <cellStyle name="Calculation 2 3 3 2 4 6 3" xfId="4285" xr:uid="{00000000-0005-0000-0000-0000220E0000}"/>
    <cellStyle name="Calculation 2 3 3 2 4 6 4" xfId="4286" xr:uid="{00000000-0005-0000-0000-0000230E0000}"/>
    <cellStyle name="Calculation 2 3 3 2 4 6 5" xfId="4287" xr:uid="{00000000-0005-0000-0000-0000240E0000}"/>
    <cellStyle name="Calculation 2 3 3 2 4 6 6" xfId="4288" xr:uid="{00000000-0005-0000-0000-0000250E0000}"/>
    <cellStyle name="Calculation 2 3 3 2 4 6 7" xfId="4289" xr:uid="{00000000-0005-0000-0000-0000260E0000}"/>
    <cellStyle name="Calculation 2 3 3 2 4 7" xfId="4290" xr:uid="{00000000-0005-0000-0000-0000270E0000}"/>
    <cellStyle name="Calculation 2 3 3 2 4 8" xfId="4291" xr:uid="{00000000-0005-0000-0000-0000280E0000}"/>
    <cellStyle name="Calculation 2 3 3 2 4 9" xfId="4292" xr:uid="{00000000-0005-0000-0000-0000290E0000}"/>
    <cellStyle name="Calculation 2 3 3 2 5" xfId="4293" xr:uid="{00000000-0005-0000-0000-00002A0E0000}"/>
    <cellStyle name="Calculation 2 3 3 2 5 2" xfId="4294" xr:uid="{00000000-0005-0000-0000-00002B0E0000}"/>
    <cellStyle name="Calculation 2 3 3 2 5 2 2" xfId="4295" xr:uid="{00000000-0005-0000-0000-00002C0E0000}"/>
    <cellStyle name="Calculation 2 3 3 2 5 2 3" xfId="4296" xr:uid="{00000000-0005-0000-0000-00002D0E0000}"/>
    <cellStyle name="Calculation 2 3 3 2 5 2 4" xfId="4297" xr:uid="{00000000-0005-0000-0000-00002E0E0000}"/>
    <cellStyle name="Calculation 2 3 3 2 5 2 5" xfId="4298" xr:uid="{00000000-0005-0000-0000-00002F0E0000}"/>
    <cellStyle name="Calculation 2 3 3 2 5 2 6" xfId="4299" xr:uid="{00000000-0005-0000-0000-0000300E0000}"/>
    <cellStyle name="Calculation 2 3 3 2 5 2 7" xfId="4300" xr:uid="{00000000-0005-0000-0000-0000310E0000}"/>
    <cellStyle name="Calculation 2 3 3 2 5 3" xfId="4301" xr:uid="{00000000-0005-0000-0000-0000320E0000}"/>
    <cellStyle name="Calculation 2 3 3 2 5 4" xfId="4302" xr:uid="{00000000-0005-0000-0000-0000330E0000}"/>
    <cellStyle name="Calculation 2 3 3 2 5 5" xfId="4303" xr:uid="{00000000-0005-0000-0000-0000340E0000}"/>
    <cellStyle name="Calculation 2 3 3 2 6" xfId="4304" xr:uid="{00000000-0005-0000-0000-0000350E0000}"/>
    <cellStyle name="Calculation 2 3 3 2 6 2" xfId="4305" xr:uid="{00000000-0005-0000-0000-0000360E0000}"/>
    <cellStyle name="Calculation 2 3 3 2 6 2 2" xfId="4306" xr:uid="{00000000-0005-0000-0000-0000370E0000}"/>
    <cellStyle name="Calculation 2 3 3 2 6 2 3" xfId="4307" xr:uid="{00000000-0005-0000-0000-0000380E0000}"/>
    <cellStyle name="Calculation 2 3 3 2 6 2 4" xfId="4308" xr:uid="{00000000-0005-0000-0000-0000390E0000}"/>
    <cellStyle name="Calculation 2 3 3 2 6 2 5" xfId="4309" xr:uid="{00000000-0005-0000-0000-00003A0E0000}"/>
    <cellStyle name="Calculation 2 3 3 2 6 2 6" xfId="4310" xr:uid="{00000000-0005-0000-0000-00003B0E0000}"/>
    <cellStyle name="Calculation 2 3 3 2 6 2 7" xfId="4311" xr:uid="{00000000-0005-0000-0000-00003C0E0000}"/>
    <cellStyle name="Calculation 2 3 3 2 6 3" xfId="4312" xr:uid="{00000000-0005-0000-0000-00003D0E0000}"/>
    <cellStyle name="Calculation 2 3 3 2 6 4" xfId="4313" xr:uid="{00000000-0005-0000-0000-00003E0E0000}"/>
    <cellStyle name="Calculation 2 3 3 2 6 5" xfId="4314" xr:uid="{00000000-0005-0000-0000-00003F0E0000}"/>
    <cellStyle name="Calculation 2 3 3 2 7" xfId="4315" xr:uid="{00000000-0005-0000-0000-0000400E0000}"/>
    <cellStyle name="Calculation 2 3 3 2 7 2" xfId="4316" xr:uid="{00000000-0005-0000-0000-0000410E0000}"/>
    <cellStyle name="Calculation 2 3 3 2 7 2 2" xfId="4317" xr:uid="{00000000-0005-0000-0000-0000420E0000}"/>
    <cellStyle name="Calculation 2 3 3 2 7 2 3" xfId="4318" xr:uid="{00000000-0005-0000-0000-0000430E0000}"/>
    <cellStyle name="Calculation 2 3 3 2 7 2 4" xfId="4319" xr:uid="{00000000-0005-0000-0000-0000440E0000}"/>
    <cellStyle name="Calculation 2 3 3 2 7 2 5" xfId="4320" xr:uid="{00000000-0005-0000-0000-0000450E0000}"/>
    <cellStyle name="Calculation 2 3 3 2 7 2 6" xfId="4321" xr:uid="{00000000-0005-0000-0000-0000460E0000}"/>
    <cellStyle name="Calculation 2 3 3 2 7 2 7" xfId="4322" xr:uid="{00000000-0005-0000-0000-0000470E0000}"/>
    <cellStyle name="Calculation 2 3 3 2 7 3" xfId="4323" xr:uid="{00000000-0005-0000-0000-0000480E0000}"/>
    <cellStyle name="Calculation 2 3 3 2 7 4" xfId="4324" xr:uid="{00000000-0005-0000-0000-0000490E0000}"/>
    <cellStyle name="Calculation 2 3 3 2 7 5" xfId="4325" xr:uid="{00000000-0005-0000-0000-00004A0E0000}"/>
    <cellStyle name="Calculation 2 3 3 2 8" xfId="4326" xr:uid="{00000000-0005-0000-0000-00004B0E0000}"/>
    <cellStyle name="Calculation 2 3 3 2 8 2" xfId="4327" xr:uid="{00000000-0005-0000-0000-00004C0E0000}"/>
    <cellStyle name="Calculation 2 3 3 2 8 2 2" xfId="4328" xr:uid="{00000000-0005-0000-0000-00004D0E0000}"/>
    <cellStyle name="Calculation 2 3 3 2 8 2 3" xfId="4329" xr:uid="{00000000-0005-0000-0000-00004E0E0000}"/>
    <cellStyle name="Calculation 2 3 3 2 8 2 4" xfId="4330" xr:uid="{00000000-0005-0000-0000-00004F0E0000}"/>
    <cellStyle name="Calculation 2 3 3 2 8 2 5" xfId="4331" xr:uid="{00000000-0005-0000-0000-0000500E0000}"/>
    <cellStyle name="Calculation 2 3 3 2 8 2 6" xfId="4332" xr:uid="{00000000-0005-0000-0000-0000510E0000}"/>
    <cellStyle name="Calculation 2 3 3 2 8 2 7" xfId="4333" xr:uid="{00000000-0005-0000-0000-0000520E0000}"/>
    <cellStyle name="Calculation 2 3 3 2 8 3" xfId="4334" xr:uid="{00000000-0005-0000-0000-0000530E0000}"/>
    <cellStyle name="Calculation 2 3 3 2 8 4" xfId="4335" xr:uid="{00000000-0005-0000-0000-0000540E0000}"/>
    <cellStyle name="Calculation 2 3 3 2 8 5" xfId="4336" xr:uid="{00000000-0005-0000-0000-0000550E0000}"/>
    <cellStyle name="Calculation 2 3 3 2 9" xfId="4337" xr:uid="{00000000-0005-0000-0000-0000560E0000}"/>
    <cellStyle name="Calculation 2 3 3 2 9 2" xfId="4338" xr:uid="{00000000-0005-0000-0000-0000570E0000}"/>
    <cellStyle name="Calculation 2 3 3 2 9 3" xfId="4339" xr:uid="{00000000-0005-0000-0000-0000580E0000}"/>
    <cellStyle name="Calculation 2 3 3 2 9 4" xfId="4340" xr:uid="{00000000-0005-0000-0000-0000590E0000}"/>
    <cellStyle name="Calculation 2 3 3 2 9 5" xfId="4341" xr:uid="{00000000-0005-0000-0000-00005A0E0000}"/>
    <cellStyle name="Calculation 2 3 3 2 9 6" xfId="4342" xr:uid="{00000000-0005-0000-0000-00005B0E0000}"/>
    <cellStyle name="Calculation 2 3 3 2 9 7" xfId="4343" xr:uid="{00000000-0005-0000-0000-00005C0E0000}"/>
    <cellStyle name="Calculation 2 3 3 2 9 8" xfId="4344" xr:uid="{00000000-0005-0000-0000-00005D0E0000}"/>
    <cellStyle name="Calculation 2 3 3 3" xfId="4345" xr:uid="{00000000-0005-0000-0000-00005E0E0000}"/>
    <cellStyle name="Calculation 2 3 3 3 10" xfId="4346" xr:uid="{00000000-0005-0000-0000-00005F0E0000}"/>
    <cellStyle name="Calculation 2 3 3 3 10 2" xfId="4347" xr:uid="{00000000-0005-0000-0000-0000600E0000}"/>
    <cellStyle name="Calculation 2 3 3 3 10 3" xfId="4348" xr:uid="{00000000-0005-0000-0000-0000610E0000}"/>
    <cellStyle name="Calculation 2 3 3 3 10 4" xfId="4349" xr:uid="{00000000-0005-0000-0000-0000620E0000}"/>
    <cellStyle name="Calculation 2 3 3 3 10 5" xfId="4350" xr:uid="{00000000-0005-0000-0000-0000630E0000}"/>
    <cellStyle name="Calculation 2 3 3 3 11" xfId="4351" xr:uid="{00000000-0005-0000-0000-0000640E0000}"/>
    <cellStyle name="Calculation 2 3 3 3 11 2" xfId="4352" xr:uid="{00000000-0005-0000-0000-0000650E0000}"/>
    <cellStyle name="Calculation 2 3 3 3 11 3" xfId="4353" xr:uid="{00000000-0005-0000-0000-0000660E0000}"/>
    <cellStyle name="Calculation 2 3 3 3 11 4" xfId="4354" xr:uid="{00000000-0005-0000-0000-0000670E0000}"/>
    <cellStyle name="Calculation 2 3 3 3 11 5" xfId="4355" xr:uid="{00000000-0005-0000-0000-0000680E0000}"/>
    <cellStyle name="Calculation 2 3 3 3 12" xfId="4356" xr:uid="{00000000-0005-0000-0000-0000690E0000}"/>
    <cellStyle name="Calculation 2 3 3 3 12 2" xfId="4357" xr:uid="{00000000-0005-0000-0000-00006A0E0000}"/>
    <cellStyle name="Calculation 2 3 3 3 12 3" xfId="4358" xr:uid="{00000000-0005-0000-0000-00006B0E0000}"/>
    <cellStyle name="Calculation 2 3 3 3 12 4" xfId="4359" xr:uid="{00000000-0005-0000-0000-00006C0E0000}"/>
    <cellStyle name="Calculation 2 3 3 3 12 5" xfId="4360" xr:uid="{00000000-0005-0000-0000-00006D0E0000}"/>
    <cellStyle name="Calculation 2 3 3 3 13" xfId="4361" xr:uid="{00000000-0005-0000-0000-00006E0E0000}"/>
    <cellStyle name="Calculation 2 3 3 3 13 2" xfId="4362" xr:uid="{00000000-0005-0000-0000-00006F0E0000}"/>
    <cellStyle name="Calculation 2 3 3 3 13 3" xfId="4363" xr:uid="{00000000-0005-0000-0000-0000700E0000}"/>
    <cellStyle name="Calculation 2 3 3 3 13 4" xfId="4364" xr:uid="{00000000-0005-0000-0000-0000710E0000}"/>
    <cellStyle name="Calculation 2 3 3 3 13 5" xfId="4365" xr:uid="{00000000-0005-0000-0000-0000720E0000}"/>
    <cellStyle name="Calculation 2 3 3 3 14" xfId="4366" xr:uid="{00000000-0005-0000-0000-0000730E0000}"/>
    <cellStyle name="Calculation 2 3 3 3 14 2" xfId="4367" xr:uid="{00000000-0005-0000-0000-0000740E0000}"/>
    <cellStyle name="Calculation 2 3 3 3 14 3" xfId="4368" xr:uid="{00000000-0005-0000-0000-0000750E0000}"/>
    <cellStyle name="Calculation 2 3 3 3 14 4" xfId="4369" xr:uid="{00000000-0005-0000-0000-0000760E0000}"/>
    <cellStyle name="Calculation 2 3 3 3 14 5" xfId="4370" xr:uid="{00000000-0005-0000-0000-0000770E0000}"/>
    <cellStyle name="Calculation 2 3 3 3 15" xfId="4371" xr:uid="{00000000-0005-0000-0000-0000780E0000}"/>
    <cellStyle name="Calculation 2 3 3 3 15 2" xfId="4372" xr:uid="{00000000-0005-0000-0000-0000790E0000}"/>
    <cellStyle name="Calculation 2 3 3 3 15 3" xfId="4373" xr:uid="{00000000-0005-0000-0000-00007A0E0000}"/>
    <cellStyle name="Calculation 2 3 3 3 15 4" xfId="4374" xr:uid="{00000000-0005-0000-0000-00007B0E0000}"/>
    <cellStyle name="Calculation 2 3 3 3 15 5" xfId="4375" xr:uid="{00000000-0005-0000-0000-00007C0E0000}"/>
    <cellStyle name="Calculation 2 3 3 3 16" xfId="4376" xr:uid="{00000000-0005-0000-0000-00007D0E0000}"/>
    <cellStyle name="Calculation 2 3 3 3 16 2" xfId="4377" xr:uid="{00000000-0005-0000-0000-00007E0E0000}"/>
    <cellStyle name="Calculation 2 3 3 3 16 3" xfId="4378" xr:uid="{00000000-0005-0000-0000-00007F0E0000}"/>
    <cellStyle name="Calculation 2 3 3 3 16 4" xfId="4379" xr:uid="{00000000-0005-0000-0000-0000800E0000}"/>
    <cellStyle name="Calculation 2 3 3 3 16 5" xfId="4380" xr:uid="{00000000-0005-0000-0000-0000810E0000}"/>
    <cellStyle name="Calculation 2 3 3 3 17" xfId="4381" xr:uid="{00000000-0005-0000-0000-0000820E0000}"/>
    <cellStyle name="Calculation 2 3 3 3 17 2" xfId="4382" xr:uid="{00000000-0005-0000-0000-0000830E0000}"/>
    <cellStyle name="Calculation 2 3 3 3 17 3" xfId="4383" xr:uid="{00000000-0005-0000-0000-0000840E0000}"/>
    <cellStyle name="Calculation 2 3 3 3 17 4" xfId="4384" xr:uid="{00000000-0005-0000-0000-0000850E0000}"/>
    <cellStyle name="Calculation 2 3 3 3 17 5" xfId="4385" xr:uid="{00000000-0005-0000-0000-0000860E0000}"/>
    <cellStyle name="Calculation 2 3 3 3 18" xfId="4386" xr:uid="{00000000-0005-0000-0000-0000870E0000}"/>
    <cellStyle name="Calculation 2 3 3 3 2" xfId="4387" xr:uid="{00000000-0005-0000-0000-0000880E0000}"/>
    <cellStyle name="Calculation 2 3 3 3 2 10" xfId="4388" xr:uid="{00000000-0005-0000-0000-0000890E0000}"/>
    <cellStyle name="Calculation 2 3 3 3 2 2" xfId="4389" xr:uid="{00000000-0005-0000-0000-00008A0E0000}"/>
    <cellStyle name="Calculation 2 3 3 3 2 2 2" xfId="4390" xr:uid="{00000000-0005-0000-0000-00008B0E0000}"/>
    <cellStyle name="Calculation 2 3 3 3 2 2 2 2" xfId="4391" xr:uid="{00000000-0005-0000-0000-00008C0E0000}"/>
    <cellStyle name="Calculation 2 3 3 3 2 2 2 3" xfId="4392" xr:uid="{00000000-0005-0000-0000-00008D0E0000}"/>
    <cellStyle name="Calculation 2 3 3 3 2 2 2 4" xfId="4393" xr:uid="{00000000-0005-0000-0000-00008E0E0000}"/>
    <cellStyle name="Calculation 2 3 3 3 2 2 2 5" xfId="4394" xr:uid="{00000000-0005-0000-0000-00008F0E0000}"/>
    <cellStyle name="Calculation 2 3 3 3 2 2 2 6" xfId="4395" xr:uid="{00000000-0005-0000-0000-0000900E0000}"/>
    <cellStyle name="Calculation 2 3 3 3 2 2 2 7" xfId="4396" xr:uid="{00000000-0005-0000-0000-0000910E0000}"/>
    <cellStyle name="Calculation 2 3 3 3 2 2 3" xfId="4397" xr:uid="{00000000-0005-0000-0000-0000920E0000}"/>
    <cellStyle name="Calculation 2 3 3 3 2 2 4" xfId="4398" xr:uid="{00000000-0005-0000-0000-0000930E0000}"/>
    <cellStyle name="Calculation 2 3 3 3 2 3" xfId="4399" xr:uid="{00000000-0005-0000-0000-0000940E0000}"/>
    <cellStyle name="Calculation 2 3 3 3 2 3 2" xfId="4400" xr:uid="{00000000-0005-0000-0000-0000950E0000}"/>
    <cellStyle name="Calculation 2 3 3 3 2 3 2 2" xfId="4401" xr:uid="{00000000-0005-0000-0000-0000960E0000}"/>
    <cellStyle name="Calculation 2 3 3 3 2 3 2 3" xfId="4402" xr:uid="{00000000-0005-0000-0000-0000970E0000}"/>
    <cellStyle name="Calculation 2 3 3 3 2 3 2 4" xfId="4403" xr:uid="{00000000-0005-0000-0000-0000980E0000}"/>
    <cellStyle name="Calculation 2 3 3 3 2 3 2 5" xfId="4404" xr:uid="{00000000-0005-0000-0000-0000990E0000}"/>
    <cellStyle name="Calculation 2 3 3 3 2 3 2 6" xfId="4405" xr:uid="{00000000-0005-0000-0000-00009A0E0000}"/>
    <cellStyle name="Calculation 2 3 3 3 2 3 2 7" xfId="4406" xr:uid="{00000000-0005-0000-0000-00009B0E0000}"/>
    <cellStyle name="Calculation 2 3 3 3 2 3 3" xfId="4407" xr:uid="{00000000-0005-0000-0000-00009C0E0000}"/>
    <cellStyle name="Calculation 2 3 3 3 2 3 4" xfId="4408" xr:uid="{00000000-0005-0000-0000-00009D0E0000}"/>
    <cellStyle name="Calculation 2 3 3 3 2 4" xfId="4409" xr:uid="{00000000-0005-0000-0000-00009E0E0000}"/>
    <cellStyle name="Calculation 2 3 3 3 2 4 2" xfId="4410" xr:uid="{00000000-0005-0000-0000-00009F0E0000}"/>
    <cellStyle name="Calculation 2 3 3 3 2 4 2 2" xfId="4411" xr:uid="{00000000-0005-0000-0000-0000A00E0000}"/>
    <cellStyle name="Calculation 2 3 3 3 2 4 2 3" xfId="4412" xr:uid="{00000000-0005-0000-0000-0000A10E0000}"/>
    <cellStyle name="Calculation 2 3 3 3 2 4 2 4" xfId="4413" xr:uid="{00000000-0005-0000-0000-0000A20E0000}"/>
    <cellStyle name="Calculation 2 3 3 3 2 4 2 5" xfId="4414" xr:uid="{00000000-0005-0000-0000-0000A30E0000}"/>
    <cellStyle name="Calculation 2 3 3 3 2 4 2 6" xfId="4415" xr:uid="{00000000-0005-0000-0000-0000A40E0000}"/>
    <cellStyle name="Calculation 2 3 3 3 2 4 2 7" xfId="4416" xr:uid="{00000000-0005-0000-0000-0000A50E0000}"/>
    <cellStyle name="Calculation 2 3 3 3 2 4 3" xfId="4417" xr:uid="{00000000-0005-0000-0000-0000A60E0000}"/>
    <cellStyle name="Calculation 2 3 3 3 2 4 4" xfId="4418" xr:uid="{00000000-0005-0000-0000-0000A70E0000}"/>
    <cellStyle name="Calculation 2 3 3 3 2 5" xfId="4419" xr:uid="{00000000-0005-0000-0000-0000A80E0000}"/>
    <cellStyle name="Calculation 2 3 3 3 2 5 2" xfId="4420" xr:uid="{00000000-0005-0000-0000-0000A90E0000}"/>
    <cellStyle name="Calculation 2 3 3 3 2 5 3" xfId="4421" xr:uid="{00000000-0005-0000-0000-0000AA0E0000}"/>
    <cellStyle name="Calculation 2 3 3 3 2 5 4" xfId="4422" xr:uid="{00000000-0005-0000-0000-0000AB0E0000}"/>
    <cellStyle name="Calculation 2 3 3 3 2 5 5" xfId="4423" xr:uid="{00000000-0005-0000-0000-0000AC0E0000}"/>
    <cellStyle name="Calculation 2 3 3 3 2 5 6" xfId="4424" xr:uid="{00000000-0005-0000-0000-0000AD0E0000}"/>
    <cellStyle name="Calculation 2 3 3 3 2 5 7" xfId="4425" xr:uid="{00000000-0005-0000-0000-0000AE0E0000}"/>
    <cellStyle name="Calculation 2 3 3 3 2 5 8" xfId="4426" xr:uid="{00000000-0005-0000-0000-0000AF0E0000}"/>
    <cellStyle name="Calculation 2 3 3 3 2 6" xfId="4427" xr:uid="{00000000-0005-0000-0000-0000B00E0000}"/>
    <cellStyle name="Calculation 2 3 3 3 2 6 2" xfId="4428" xr:uid="{00000000-0005-0000-0000-0000B10E0000}"/>
    <cellStyle name="Calculation 2 3 3 3 2 6 3" xfId="4429" xr:uid="{00000000-0005-0000-0000-0000B20E0000}"/>
    <cellStyle name="Calculation 2 3 3 3 2 6 4" xfId="4430" xr:uid="{00000000-0005-0000-0000-0000B30E0000}"/>
    <cellStyle name="Calculation 2 3 3 3 2 6 5" xfId="4431" xr:uid="{00000000-0005-0000-0000-0000B40E0000}"/>
    <cellStyle name="Calculation 2 3 3 3 2 6 6" xfId="4432" xr:uid="{00000000-0005-0000-0000-0000B50E0000}"/>
    <cellStyle name="Calculation 2 3 3 3 2 6 7" xfId="4433" xr:uid="{00000000-0005-0000-0000-0000B60E0000}"/>
    <cellStyle name="Calculation 2 3 3 3 2 7" xfId="4434" xr:uid="{00000000-0005-0000-0000-0000B70E0000}"/>
    <cellStyle name="Calculation 2 3 3 3 2 8" xfId="4435" xr:uid="{00000000-0005-0000-0000-0000B80E0000}"/>
    <cellStyle name="Calculation 2 3 3 3 2 9" xfId="4436" xr:uid="{00000000-0005-0000-0000-0000B90E0000}"/>
    <cellStyle name="Calculation 2 3 3 3 3" xfId="4437" xr:uid="{00000000-0005-0000-0000-0000BA0E0000}"/>
    <cellStyle name="Calculation 2 3 3 3 3 2" xfId="4438" xr:uid="{00000000-0005-0000-0000-0000BB0E0000}"/>
    <cellStyle name="Calculation 2 3 3 3 3 2 2" xfId="4439" xr:uid="{00000000-0005-0000-0000-0000BC0E0000}"/>
    <cellStyle name="Calculation 2 3 3 3 3 2 3" xfId="4440" xr:uid="{00000000-0005-0000-0000-0000BD0E0000}"/>
    <cellStyle name="Calculation 2 3 3 3 3 2 4" xfId="4441" xr:uid="{00000000-0005-0000-0000-0000BE0E0000}"/>
    <cellStyle name="Calculation 2 3 3 3 3 2 5" xfId="4442" xr:uid="{00000000-0005-0000-0000-0000BF0E0000}"/>
    <cellStyle name="Calculation 2 3 3 3 3 2 6" xfId="4443" xr:uid="{00000000-0005-0000-0000-0000C00E0000}"/>
    <cellStyle name="Calculation 2 3 3 3 3 2 7" xfId="4444" xr:uid="{00000000-0005-0000-0000-0000C10E0000}"/>
    <cellStyle name="Calculation 2 3 3 3 3 3" xfId="4445" xr:uid="{00000000-0005-0000-0000-0000C20E0000}"/>
    <cellStyle name="Calculation 2 3 3 3 3 4" xfId="4446" xr:uid="{00000000-0005-0000-0000-0000C30E0000}"/>
    <cellStyle name="Calculation 2 3 3 3 3 5" xfId="4447" xr:uid="{00000000-0005-0000-0000-0000C40E0000}"/>
    <cellStyle name="Calculation 2 3 3 3 4" xfId="4448" xr:uid="{00000000-0005-0000-0000-0000C50E0000}"/>
    <cellStyle name="Calculation 2 3 3 3 4 2" xfId="4449" xr:uid="{00000000-0005-0000-0000-0000C60E0000}"/>
    <cellStyle name="Calculation 2 3 3 3 4 2 2" xfId="4450" xr:uid="{00000000-0005-0000-0000-0000C70E0000}"/>
    <cellStyle name="Calculation 2 3 3 3 4 2 3" xfId="4451" xr:uid="{00000000-0005-0000-0000-0000C80E0000}"/>
    <cellStyle name="Calculation 2 3 3 3 4 2 4" xfId="4452" xr:uid="{00000000-0005-0000-0000-0000C90E0000}"/>
    <cellStyle name="Calculation 2 3 3 3 4 2 5" xfId="4453" xr:uid="{00000000-0005-0000-0000-0000CA0E0000}"/>
    <cellStyle name="Calculation 2 3 3 3 4 2 6" xfId="4454" xr:uid="{00000000-0005-0000-0000-0000CB0E0000}"/>
    <cellStyle name="Calculation 2 3 3 3 4 2 7" xfId="4455" xr:uid="{00000000-0005-0000-0000-0000CC0E0000}"/>
    <cellStyle name="Calculation 2 3 3 3 4 3" xfId="4456" xr:uid="{00000000-0005-0000-0000-0000CD0E0000}"/>
    <cellStyle name="Calculation 2 3 3 3 4 4" xfId="4457" xr:uid="{00000000-0005-0000-0000-0000CE0E0000}"/>
    <cellStyle name="Calculation 2 3 3 3 4 5" xfId="4458" xr:uid="{00000000-0005-0000-0000-0000CF0E0000}"/>
    <cellStyle name="Calculation 2 3 3 3 5" xfId="4459" xr:uid="{00000000-0005-0000-0000-0000D00E0000}"/>
    <cellStyle name="Calculation 2 3 3 3 5 2" xfId="4460" xr:uid="{00000000-0005-0000-0000-0000D10E0000}"/>
    <cellStyle name="Calculation 2 3 3 3 5 2 2" xfId="4461" xr:uid="{00000000-0005-0000-0000-0000D20E0000}"/>
    <cellStyle name="Calculation 2 3 3 3 5 2 3" xfId="4462" xr:uid="{00000000-0005-0000-0000-0000D30E0000}"/>
    <cellStyle name="Calculation 2 3 3 3 5 2 4" xfId="4463" xr:uid="{00000000-0005-0000-0000-0000D40E0000}"/>
    <cellStyle name="Calculation 2 3 3 3 5 2 5" xfId="4464" xr:uid="{00000000-0005-0000-0000-0000D50E0000}"/>
    <cellStyle name="Calculation 2 3 3 3 5 2 6" xfId="4465" xr:uid="{00000000-0005-0000-0000-0000D60E0000}"/>
    <cellStyle name="Calculation 2 3 3 3 5 2 7" xfId="4466" xr:uid="{00000000-0005-0000-0000-0000D70E0000}"/>
    <cellStyle name="Calculation 2 3 3 3 5 3" xfId="4467" xr:uid="{00000000-0005-0000-0000-0000D80E0000}"/>
    <cellStyle name="Calculation 2 3 3 3 5 4" xfId="4468" xr:uid="{00000000-0005-0000-0000-0000D90E0000}"/>
    <cellStyle name="Calculation 2 3 3 3 5 5" xfId="4469" xr:uid="{00000000-0005-0000-0000-0000DA0E0000}"/>
    <cellStyle name="Calculation 2 3 3 3 6" xfId="4470" xr:uid="{00000000-0005-0000-0000-0000DB0E0000}"/>
    <cellStyle name="Calculation 2 3 3 3 6 2" xfId="4471" xr:uid="{00000000-0005-0000-0000-0000DC0E0000}"/>
    <cellStyle name="Calculation 2 3 3 3 6 3" xfId="4472" xr:uid="{00000000-0005-0000-0000-0000DD0E0000}"/>
    <cellStyle name="Calculation 2 3 3 3 6 4" xfId="4473" xr:uid="{00000000-0005-0000-0000-0000DE0E0000}"/>
    <cellStyle name="Calculation 2 3 3 3 6 5" xfId="4474" xr:uid="{00000000-0005-0000-0000-0000DF0E0000}"/>
    <cellStyle name="Calculation 2 3 3 3 6 6" xfId="4475" xr:uid="{00000000-0005-0000-0000-0000E00E0000}"/>
    <cellStyle name="Calculation 2 3 3 3 6 7" xfId="4476" xr:uid="{00000000-0005-0000-0000-0000E10E0000}"/>
    <cellStyle name="Calculation 2 3 3 3 6 8" xfId="4477" xr:uid="{00000000-0005-0000-0000-0000E20E0000}"/>
    <cellStyle name="Calculation 2 3 3 3 7" xfId="4478" xr:uid="{00000000-0005-0000-0000-0000E30E0000}"/>
    <cellStyle name="Calculation 2 3 3 3 7 2" xfId="4479" xr:uid="{00000000-0005-0000-0000-0000E40E0000}"/>
    <cellStyle name="Calculation 2 3 3 3 7 3" xfId="4480" xr:uid="{00000000-0005-0000-0000-0000E50E0000}"/>
    <cellStyle name="Calculation 2 3 3 3 7 4" xfId="4481" xr:uid="{00000000-0005-0000-0000-0000E60E0000}"/>
    <cellStyle name="Calculation 2 3 3 3 7 5" xfId="4482" xr:uid="{00000000-0005-0000-0000-0000E70E0000}"/>
    <cellStyle name="Calculation 2 3 3 3 7 6" xfId="4483" xr:uid="{00000000-0005-0000-0000-0000E80E0000}"/>
    <cellStyle name="Calculation 2 3 3 3 7 7" xfId="4484" xr:uid="{00000000-0005-0000-0000-0000E90E0000}"/>
    <cellStyle name="Calculation 2 3 3 3 8" xfId="4485" xr:uid="{00000000-0005-0000-0000-0000EA0E0000}"/>
    <cellStyle name="Calculation 2 3 3 3 8 2" xfId="4486" xr:uid="{00000000-0005-0000-0000-0000EB0E0000}"/>
    <cellStyle name="Calculation 2 3 3 3 8 3" xfId="4487" xr:uid="{00000000-0005-0000-0000-0000EC0E0000}"/>
    <cellStyle name="Calculation 2 3 3 3 8 4" xfId="4488" xr:uid="{00000000-0005-0000-0000-0000ED0E0000}"/>
    <cellStyle name="Calculation 2 3 3 3 8 5" xfId="4489" xr:uid="{00000000-0005-0000-0000-0000EE0E0000}"/>
    <cellStyle name="Calculation 2 3 3 3 9" xfId="4490" xr:uid="{00000000-0005-0000-0000-0000EF0E0000}"/>
    <cellStyle name="Calculation 2 3 3 3 9 2" xfId="4491" xr:uid="{00000000-0005-0000-0000-0000F00E0000}"/>
    <cellStyle name="Calculation 2 3 3 3 9 3" xfId="4492" xr:uid="{00000000-0005-0000-0000-0000F10E0000}"/>
    <cellStyle name="Calculation 2 3 3 3 9 4" xfId="4493" xr:uid="{00000000-0005-0000-0000-0000F20E0000}"/>
    <cellStyle name="Calculation 2 3 3 3 9 5" xfId="4494" xr:uid="{00000000-0005-0000-0000-0000F30E0000}"/>
    <cellStyle name="Calculation 2 3 3 4" xfId="4495" xr:uid="{00000000-0005-0000-0000-0000F40E0000}"/>
    <cellStyle name="Calculation 2 3 3 4 10" xfId="4496" xr:uid="{00000000-0005-0000-0000-0000F50E0000}"/>
    <cellStyle name="Calculation 2 3 3 4 2" xfId="4497" xr:uid="{00000000-0005-0000-0000-0000F60E0000}"/>
    <cellStyle name="Calculation 2 3 3 4 2 2" xfId="4498" xr:uid="{00000000-0005-0000-0000-0000F70E0000}"/>
    <cellStyle name="Calculation 2 3 3 4 2 2 2" xfId="4499" xr:uid="{00000000-0005-0000-0000-0000F80E0000}"/>
    <cellStyle name="Calculation 2 3 3 4 2 2 3" xfId="4500" xr:uid="{00000000-0005-0000-0000-0000F90E0000}"/>
    <cellStyle name="Calculation 2 3 3 4 2 2 4" xfId="4501" xr:uid="{00000000-0005-0000-0000-0000FA0E0000}"/>
    <cellStyle name="Calculation 2 3 3 4 2 2 5" xfId="4502" xr:uid="{00000000-0005-0000-0000-0000FB0E0000}"/>
    <cellStyle name="Calculation 2 3 3 4 2 2 6" xfId="4503" xr:uid="{00000000-0005-0000-0000-0000FC0E0000}"/>
    <cellStyle name="Calculation 2 3 3 4 2 2 7" xfId="4504" xr:uid="{00000000-0005-0000-0000-0000FD0E0000}"/>
    <cellStyle name="Calculation 2 3 3 4 2 3" xfId="4505" xr:uid="{00000000-0005-0000-0000-0000FE0E0000}"/>
    <cellStyle name="Calculation 2 3 3 4 2 4" xfId="4506" xr:uid="{00000000-0005-0000-0000-0000FF0E0000}"/>
    <cellStyle name="Calculation 2 3 3 4 3" xfId="4507" xr:uid="{00000000-0005-0000-0000-0000000F0000}"/>
    <cellStyle name="Calculation 2 3 3 4 3 2" xfId="4508" xr:uid="{00000000-0005-0000-0000-0000010F0000}"/>
    <cellStyle name="Calculation 2 3 3 4 3 2 2" xfId="4509" xr:uid="{00000000-0005-0000-0000-0000020F0000}"/>
    <cellStyle name="Calculation 2 3 3 4 3 2 3" xfId="4510" xr:uid="{00000000-0005-0000-0000-0000030F0000}"/>
    <cellStyle name="Calculation 2 3 3 4 3 2 4" xfId="4511" xr:uid="{00000000-0005-0000-0000-0000040F0000}"/>
    <cellStyle name="Calculation 2 3 3 4 3 2 5" xfId="4512" xr:uid="{00000000-0005-0000-0000-0000050F0000}"/>
    <cellStyle name="Calculation 2 3 3 4 3 2 6" xfId="4513" xr:uid="{00000000-0005-0000-0000-0000060F0000}"/>
    <cellStyle name="Calculation 2 3 3 4 3 2 7" xfId="4514" xr:uid="{00000000-0005-0000-0000-0000070F0000}"/>
    <cellStyle name="Calculation 2 3 3 4 3 3" xfId="4515" xr:uid="{00000000-0005-0000-0000-0000080F0000}"/>
    <cellStyle name="Calculation 2 3 3 4 3 4" xfId="4516" xr:uid="{00000000-0005-0000-0000-0000090F0000}"/>
    <cellStyle name="Calculation 2 3 3 4 4" xfId="4517" xr:uid="{00000000-0005-0000-0000-00000A0F0000}"/>
    <cellStyle name="Calculation 2 3 3 4 4 2" xfId="4518" xr:uid="{00000000-0005-0000-0000-00000B0F0000}"/>
    <cellStyle name="Calculation 2 3 3 4 4 2 2" xfId="4519" xr:uid="{00000000-0005-0000-0000-00000C0F0000}"/>
    <cellStyle name="Calculation 2 3 3 4 4 2 3" xfId="4520" xr:uid="{00000000-0005-0000-0000-00000D0F0000}"/>
    <cellStyle name="Calculation 2 3 3 4 4 2 4" xfId="4521" xr:uid="{00000000-0005-0000-0000-00000E0F0000}"/>
    <cellStyle name="Calculation 2 3 3 4 4 2 5" xfId="4522" xr:uid="{00000000-0005-0000-0000-00000F0F0000}"/>
    <cellStyle name="Calculation 2 3 3 4 4 2 6" xfId="4523" xr:uid="{00000000-0005-0000-0000-0000100F0000}"/>
    <cellStyle name="Calculation 2 3 3 4 4 2 7" xfId="4524" xr:uid="{00000000-0005-0000-0000-0000110F0000}"/>
    <cellStyle name="Calculation 2 3 3 4 4 3" xfId="4525" xr:uid="{00000000-0005-0000-0000-0000120F0000}"/>
    <cellStyle name="Calculation 2 3 3 4 4 4" xfId="4526" xr:uid="{00000000-0005-0000-0000-0000130F0000}"/>
    <cellStyle name="Calculation 2 3 3 4 5" xfId="4527" xr:uid="{00000000-0005-0000-0000-0000140F0000}"/>
    <cellStyle name="Calculation 2 3 3 4 5 2" xfId="4528" xr:uid="{00000000-0005-0000-0000-0000150F0000}"/>
    <cellStyle name="Calculation 2 3 3 4 5 3" xfId="4529" xr:uid="{00000000-0005-0000-0000-0000160F0000}"/>
    <cellStyle name="Calculation 2 3 3 4 5 4" xfId="4530" xr:uid="{00000000-0005-0000-0000-0000170F0000}"/>
    <cellStyle name="Calculation 2 3 3 4 5 5" xfId="4531" xr:uid="{00000000-0005-0000-0000-0000180F0000}"/>
    <cellStyle name="Calculation 2 3 3 4 5 6" xfId="4532" xr:uid="{00000000-0005-0000-0000-0000190F0000}"/>
    <cellStyle name="Calculation 2 3 3 4 5 7" xfId="4533" xr:uid="{00000000-0005-0000-0000-00001A0F0000}"/>
    <cellStyle name="Calculation 2 3 3 4 5 8" xfId="4534" xr:uid="{00000000-0005-0000-0000-00001B0F0000}"/>
    <cellStyle name="Calculation 2 3 3 4 6" xfId="4535" xr:uid="{00000000-0005-0000-0000-00001C0F0000}"/>
    <cellStyle name="Calculation 2 3 3 4 6 2" xfId="4536" xr:uid="{00000000-0005-0000-0000-00001D0F0000}"/>
    <cellStyle name="Calculation 2 3 3 4 6 3" xfId="4537" xr:uid="{00000000-0005-0000-0000-00001E0F0000}"/>
    <cellStyle name="Calculation 2 3 3 4 6 4" xfId="4538" xr:uid="{00000000-0005-0000-0000-00001F0F0000}"/>
    <cellStyle name="Calculation 2 3 3 4 6 5" xfId="4539" xr:uid="{00000000-0005-0000-0000-0000200F0000}"/>
    <cellStyle name="Calculation 2 3 3 4 6 6" xfId="4540" xr:uid="{00000000-0005-0000-0000-0000210F0000}"/>
    <cellStyle name="Calculation 2 3 3 4 6 7" xfId="4541" xr:uid="{00000000-0005-0000-0000-0000220F0000}"/>
    <cellStyle name="Calculation 2 3 3 4 7" xfId="4542" xr:uid="{00000000-0005-0000-0000-0000230F0000}"/>
    <cellStyle name="Calculation 2 3 3 4 8" xfId="4543" xr:uid="{00000000-0005-0000-0000-0000240F0000}"/>
    <cellStyle name="Calculation 2 3 3 4 9" xfId="4544" xr:uid="{00000000-0005-0000-0000-0000250F0000}"/>
    <cellStyle name="Calculation 2 3 3 5" xfId="4545" xr:uid="{00000000-0005-0000-0000-0000260F0000}"/>
    <cellStyle name="Calculation 2 3 3 5 10" xfId="4546" xr:uid="{00000000-0005-0000-0000-0000270F0000}"/>
    <cellStyle name="Calculation 2 3 3 5 2" xfId="4547" xr:uid="{00000000-0005-0000-0000-0000280F0000}"/>
    <cellStyle name="Calculation 2 3 3 5 2 2" xfId="4548" xr:uid="{00000000-0005-0000-0000-0000290F0000}"/>
    <cellStyle name="Calculation 2 3 3 5 2 2 2" xfId="4549" xr:uid="{00000000-0005-0000-0000-00002A0F0000}"/>
    <cellStyle name="Calculation 2 3 3 5 2 2 3" xfId="4550" xr:uid="{00000000-0005-0000-0000-00002B0F0000}"/>
    <cellStyle name="Calculation 2 3 3 5 2 2 4" xfId="4551" xr:uid="{00000000-0005-0000-0000-00002C0F0000}"/>
    <cellStyle name="Calculation 2 3 3 5 2 2 5" xfId="4552" xr:uid="{00000000-0005-0000-0000-00002D0F0000}"/>
    <cellStyle name="Calculation 2 3 3 5 2 2 6" xfId="4553" xr:uid="{00000000-0005-0000-0000-00002E0F0000}"/>
    <cellStyle name="Calculation 2 3 3 5 2 2 7" xfId="4554" xr:uid="{00000000-0005-0000-0000-00002F0F0000}"/>
    <cellStyle name="Calculation 2 3 3 5 2 3" xfId="4555" xr:uid="{00000000-0005-0000-0000-0000300F0000}"/>
    <cellStyle name="Calculation 2 3 3 5 2 4" xfId="4556" xr:uid="{00000000-0005-0000-0000-0000310F0000}"/>
    <cellStyle name="Calculation 2 3 3 5 3" xfId="4557" xr:uid="{00000000-0005-0000-0000-0000320F0000}"/>
    <cellStyle name="Calculation 2 3 3 5 3 2" xfId="4558" xr:uid="{00000000-0005-0000-0000-0000330F0000}"/>
    <cellStyle name="Calculation 2 3 3 5 3 2 2" xfId="4559" xr:uid="{00000000-0005-0000-0000-0000340F0000}"/>
    <cellStyle name="Calculation 2 3 3 5 3 2 3" xfId="4560" xr:uid="{00000000-0005-0000-0000-0000350F0000}"/>
    <cellStyle name="Calculation 2 3 3 5 3 2 4" xfId="4561" xr:uid="{00000000-0005-0000-0000-0000360F0000}"/>
    <cellStyle name="Calculation 2 3 3 5 3 2 5" xfId="4562" xr:uid="{00000000-0005-0000-0000-0000370F0000}"/>
    <cellStyle name="Calculation 2 3 3 5 3 2 6" xfId="4563" xr:uid="{00000000-0005-0000-0000-0000380F0000}"/>
    <cellStyle name="Calculation 2 3 3 5 3 2 7" xfId="4564" xr:uid="{00000000-0005-0000-0000-0000390F0000}"/>
    <cellStyle name="Calculation 2 3 3 5 3 3" xfId="4565" xr:uid="{00000000-0005-0000-0000-00003A0F0000}"/>
    <cellStyle name="Calculation 2 3 3 5 3 4" xfId="4566" xr:uid="{00000000-0005-0000-0000-00003B0F0000}"/>
    <cellStyle name="Calculation 2 3 3 5 4" xfId="4567" xr:uid="{00000000-0005-0000-0000-00003C0F0000}"/>
    <cellStyle name="Calculation 2 3 3 5 4 2" xfId="4568" xr:uid="{00000000-0005-0000-0000-00003D0F0000}"/>
    <cellStyle name="Calculation 2 3 3 5 4 2 2" xfId="4569" xr:uid="{00000000-0005-0000-0000-00003E0F0000}"/>
    <cellStyle name="Calculation 2 3 3 5 4 2 3" xfId="4570" xr:uid="{00000000-0005-0000-0000-00003F0F0000}"/>
    <cellStyle name="Calculation 2 3 3 5 4 2 4" xfId="4571" xr:uid="{00000000-0005-0000-0000-0000400F0000}"/>
    <cellStyle name="Calculation 2 3 3 5 4 2 5" xfId="4572" xr:uid="{00000000-0005-0000-0000-0000410F0000}"/>
    <cellStyle name="Calculation 2 3 3 5 4 2 6" xfId="4573" xr:uid="{00000000-0005-0000-0000-0000420F0000}"/>
    <cellStyle name="Calculation 2 3 3 5 4 2 7" xfId="4574" xr:uid="{00000000-0005-0000-0000-0000430F0000}"/>
    <cellStyle name="Calculation 2 3 3 5 4 3" xfId="4575" xr:uid="{00000000-0005-0000-0000-0000440F0000}"/>
    <cellStyle name="Calculation 2 3 3 5 4 4" xfId="4576" xr:uid="{00000000-0005-0000-0000-0000450F0000}"/>
    <cellStyle name="Calculation 2 3 3 5 5" xfId="4577" xr:uid="{00000000-0005-0000-0000-0000460F0000}"/>
    <cellStyle name="Calculation 2 3 3 5 5 2" xfId="4578" xr:uid="{00000000-0005-0000-0000-0000470F0000}"/>
    <cellStyle name="Calculation 2 3 3 5 5 3" xfId="4579" xr:uid="{00000000-0005-0000-0000-0000480F0000}"/>
    <cellStyle name="Calculation 2 3 3 5 5 4" xfId="4580" xr:uid="{00000000-0005-0000-0000-0000490F0000}"/>
    <cellStyle name="Calculation 2 3 3 5 5 5" xfId="4581" xr:uid="{00000000-0005-0000-0000-00004A0F0000}"/>
    <cellStyle name="Calculation 2 3 3 5 5 6" xfId="4582" xr:uid="{00000000-0005-0000-0000-00004B0F0000}"/>
    <cellStyle name="Calculation 2 3 3 5 5 7" xfId="4583" xr:uid="{00000000-0005-0000-0000-00004C0F0000}"/>
    <cellStyle name="Calculation 2 3 3 5 5 8" xfId="4584" xr:uid="{00000000-0005-0000-0000-00004D0F0000}"/>
    <cellStyle name="Calculation 2 3 3 5 6" xfId="4585" xr:uid="{00000000-0005-0000-0000-00004E0F0000}"/>
    <cellStyle name="Calculation 2 3 3 5 6 2" xfId="4586" xr:uid="{00000000-0005-0000-0000-00004F0F0000}"/>
    <cellStyle name="Calculation 2 3 3 5 6 3" xfId="4587" xr:uid="{00000000-0005-0000-0000-0000500F0000}"/>
    <cellStyle name="Calculation 2 3 3 5 6 4" xfId="4588" xr:uid="{00000000-0005-0000-0000-0000510F0000}"/>
    <cellStyle name="Calculation 2 3 3 5 6 5" xfId="4589" xr:uid="{00000000-0005-0000-0000-0000520F0000}"/>
    <cellStyle name="Calculation 2 3 3 5 6 6" xfId="4590" xr:uid="{00000000-0005-0000-0000-0000530F0000}"/>
    <cellStyle name="Calculation 2 3 3 5 6 7" xfId="4591" xr:uid="{00000000-0005-0000-0000-0000540F0000}"/>
    <cellStyle name="Calculation 2 3 3 5 7" xfId="4592" xr:uid="{00000000-0005-0000-0000-0000550F0000}"/>
    <cellStyle name="Calculation 2 3 3 5 8" xfId="4593" xr:uid="{00000000-0005-0000-0000-0000560F0000}"/>
    <cellStyle name="Calculation 2 3 3 5 9" xfId="4594" xr:uid="{00000000-0005-0000-0000-0000570F0000}"/>
    <cellStyle name="Calculation 2 3 3 6" xfId="4595" xr:uid="{00000000-0005-0000-0000-0000580F0000}"/>
    <cellStyle name="Calculation 2 3 3 6 2" xfId="4596" xr:uid="{00000000-0005-0000-0000-0000590F0000}"/>
    <cellStyle name="Calculation 2 3 3 6 2 2" xfId="4597" xr:uid="{00000000-0005-0000-0000-00005A0F0000}"/>
    <cellStyle name="Calculation 2 3 3 6 2 3" xfId="4598" xr:uid="{00000000-0005-0000-0000-00005B0F0000}"/>
    <cellStyle name="Calculation 2 3 3 6 2 4" xfId="4599" xr:uid="{00000000-0005-0000-0000-00005C0F0000}"/>
    <cellStyle name="Calculation 2 3 3 6 2 5" xfId="4600" xr:uid="{00000000-0005-0000-0000-00005D0F0000}"/>
    <cellStyle name="Calculation 2 3 3 6 2 6" xfId="4601" xr:uid="{00000000-0005-0000-0000-00005E0F0000}"/>
    <cellStyle name="Calculation 2 3 3 6 2 7" xfId="4602" xr:uid="{00000000-0005-0000-0000-00005F0F0000}"/>
    <cellStyle name="Calculation 2 3 3 6 3" xfId="4603" xr:uid="{00000000-0005-0000-0000-0000600F0000}"/>
    <cellStyle name="Calculation 2 3 3 6 4" xfId="4604" xr:uid="{00000000-0005-0000-0000-0000610F0000}"/>
    <cellStyle name="Calculation 2 3 3 6 5" xfId="4605" xr:uid="{00000000-0005-0000-0000-0000620F0000}"/>
    <cellStyle name="Calculation 2 3 3 7" xfId="4606" xr:uid="{00000000-0005-0000-0000-0000630F0000}"/>
    <cellStyle name="Calculation 2 3 3 7 2" xfId="4607" xr:uid="{00000000-0005-0000-0000-0000640F0000}"/>
    <cellStyle name="Calculation 2 3 3 7 2 2" xfId="4608" xr:uid="{00000000-0005-0000-0000-0000650F0000}"/>
    <cellStyle name="Calculation 2 3 3 7 2 3" xfId="4609" xr:uid="{00000000-0005-0000-0000-0000660F0000}"/>
    <cellStyle name="Calculation 2 3 3 7 2 4" xfId="4610" xr:uid="{00000000-0005-0000-0000-0000670F0000}"/>
    <cellStyle name="Calculation 2 3 3 7 2 5" xfId="4611" xr:uid="{00000000-0005-0000-0000-0000680F0000}"/>
    <cellStyle name="Calculation 2 3 3 7 2 6" xfId="4612" xr:uid="{00000000-0005-0000-0000-0000690F0000}"/>
    <cellStyle name="Calculation 2 3 3 7 2 7" xfId="4613" xr:uid="{00000000-0005-0000-0000-00006A0F0000}"/>
    <cellStyle name="Calculation 2 3 3 7 3" xfId="4614" xr:uid="{00000000-0005-0000-0000-00006B0F0000}"/>
    <cellStyle name="Calculation 2 3 3 7 4" xfId="4615" xr:uid="{00000000-0005-0000-0000-00006C0F0000}"/>
    <cellStyle name="Calculation 2 3 3 7 5" xfId="4616" xr:uid="{00000000-0005-0000-0000-00006D0F0000}"/>
    <cellStyle name="Calculation 2 3 3 8" xfId="4617" xr:uid="{00000000-0005-0000-0000-00006E0F0000}"/>
    <cellStyle name="Calculation 2 3 3 8 2" xfId="4618" xr:uid="{00000000-0005-0000-0000-00006F0F0000}"/>
    <cellStyle name="Calculation 2 3 3 8 2 2" xfId="4619" xr:uid="{00000000-0005-0000-0000-0000700F0000}"/>
    <cellStyle name="Calculation 2 3 3 8 2 3" xfId="4620" xr:uid="{00000000-0005-0000-0000-0000710F0000}"/>
    <cellStyle name="Calculation 2 3 3 8 2 4" xfId="4621" xr:uid="{00000000-0005-0000-0000-0000720F0000}"/>
    <cellStyle name="Calculation 2 3 3 8 2 5" xfId="4622" xr:uid="{00000000-0005-0000-0000-0000730F0000}"/>
    <cellStyle name="Calculation 2 3 3 8 2 6" xfId="4623" xr:uid="{00000000-0005-0000-0000-0000740F0000}"/>
    <cellStyle name="Calculation 2 3 3 8 2 7" xfId="4624" xr:uid="{00000000-0005-0000-0000-0000750F0000}"/>
    <cellStyle name="Calculation 2 3 3 8 3" xfId="4625" xr:uid="{00000000-0005-0000-0000-0000760F0000}"/>
    <cellStyle name="Calculation 2 3 3 8 4" xfId="4626" xr:uid="{00000000-0005-0000-0000-0000770F0000}"/>
    <cellStyle name="Calculation 2 3 3 8 5" xfId="4627" xr:uid="{00000000-0005-0000-0000-0000780F0000}"/>
    <cellStyle name="Calculation 2 3 3 9" xfId="4628" xr:uid="{00000000-0005-0000-0000-0000790F0000}"/>
    <cellStyle name="Calculation 2 3 3 9 2" xfId="4629" xr:uid="{00000000-0005-0000-0000-00007A0F0000}"/>
    <cellStyle name="Calculation 2 3 3 9 2 2" xfId="4630" xr:uid="{00000000-0005-0000-0000-00007B0F0000}"/>
    <cellStyle name="Calculation 2 3 3 9 2 3" xfId="4631" xr:uid="{00000000-0005-0000-0000-00007C0F0000}"/>
    <cellStyle name="Calculation 2 3 3 9 2 4" xfId="4632" xr:uid="{00000000-0005-0000-0000-00007D0F0000}"/>
    <cellStyle name="Calculation 2 3 3 9 2 5" xfId="4633" xr:uid="{00000000-0005-0000-0000-00007E0F0000}"/>
    <cellStyle name="Calculation 2 3 3 9 2 6" xfId="4634" xr:uid="{00000000-0005-0000-0000-00007F0F0000}"/>
    <cellStyle name="Calculation 2 3 3 9 2 7" xfId="4635" xr:uid="{00000000-0005-0000-0000-0000800F0000}"/>
    <cellStyle name="Calculation 2 3 3 9 3" xfId="4636" xr:uid="{00000000-0005-0000-0000-0000810F0000}"/>
    <cellStyle name="Calculation 2 3 3 9 4" xfId="4637" xr:uid="{00000000-0005-0000-0000-0000820F0000}"/>
    <cellStyle name="Calculation 2 3 3 9 5" xfId="4638" xr:uid="{00000000-0005-0000-0000-0000830F0000}"/>
    <cellStyle name="Calculation 2 3 4" xfId="4639" xr:uid="{00000000-0005-0000-0000-0000840F0000}"/>
    <cellStyle name="Calculation 2 3 4 10" xfId="4640" xr:uid="{00000000-0005-0000-0000-0000850F0000}"/>
    <cellStyle name="Calculation 2 3 4 10 2" xfId="4641" xr:uid="{00000000-0005-0000-0000-0000860F0000}"/>
    <cellStyle name="Calculation 2 3 4 10 3" xfId="4642" xr:uid="{00000000-0005-0000-0000-0000870F0000}"/>
    <cellStyle name="Calculation 2 3 4 10 4" xfId="4643" xr:uid="{00000000-0005-0000-0000-0000880F0000}"/>
    <cellStyle name="Calculation 2 3 4 10 5" xfId="4644" xr:uid="{00000000-0005-0000-0000-0000890F0000}"/>
    <cellStyle name="Calculation 2 3 4 10 6" xfId="4645" xr:uid="{00000000-0005-0000-0000-00008A0F0000}"/>
    <cellStyle name="Calculation 2 3 4 10 7" xfId="4646" xr:uid="{00000000-0005-0000-0000-00008B0F0000}"/>
    <cellStyle name="Calculation 2 3 4 11" xfId="4647" xr:uid="{00000000-0005-0000-0000-00008C0F0000}"/>
    <cellStyle name="Calculation 2 3 4 11 2" xfId="4648" xr:uid="{00000000-0005-0000-0000-00008D0F0000}"/>
    <cellStyle name="Calculation 2 3 4 11 3" xfId="4649" xr:uid="{00000000-0005-0000-0000-00008E0F0000}"/>
    <cellStyle name="Calculation 2 3 4 11 4" xfId="4650" xr:uid="{00000000-0005-0000-0000-00008F0F0000}"/>
    <cellStyle name="Calculation 2 3 4 11 5" xfId="4651" xr:uid="{00000000-0005-0000-0000-0000900F0000}"/>
    <cellStyle name="Calculation 2 3 4 12" xfId="4652" xr:uid="{00000000-0005-0000-0000-0000910F0000}"/>
    <cellStyle name="Calculation 2 3 4 12 2" xfId="4653" xr:uid="{00000000-0005-0000-0000-0000920F0000}"/>
    <cellStyle name="Calculation 2 3 4 12 3" xfId="4654" xr:uid="{00000000-0005-0000-0000-0000930F0000}"/>
    <cellStyle name="Calculation 2 3 4 12 4" xfId="4655" xr:uid="{00000000-0005-0000-0000-0000940F0000}"/>
    <cellStyle name="Calculation 2 3 4 12 5" xfId="4656" xr:uid="{00000000-0005-0000-0000-0000950F0000}"/>
    <cellStyle name="Calculation 2 3 4 13" xfId="4657" xr:uid="{00000000-0005-0000-0000-0000960F0000}"/>
    <cellStyle name="Calculation 2 3 4 13 2" xfId="4658" xr:uid="{00000000-0005-0000-0000-0000970F0000}"/>
    <cellStyle name="Calculation 2 3 4 13 3" xfId="4659" xr:uid="{00000000-0005-0000-0000-0000980F0000}"/>
    <cellStyle name="Calculation 2 3 4 13 4" xfId="4660" xr:uid="{00000000-0005-0000-0000-0000990F0000}"/>
    <cellStyle name="Calculation 2 3 4 13 5" xfId="4661" xr:uid="{00000000-0005-0000-0000-00009A0F0000}"/>
    <cellStyle name="Calculation 2 3 4 14" xfId="4662" xr:uid="{00000000-0005-0000-0000-00009B0F0000}"/>
    <cellStyle name="Calculation 2 3 4 14 2" xfId="4663" xr:uid="{00000000-0005-0000-0000-00009C0F0000}"/>
    <cellStyle name="Calculation 2 3 4 14 3" xfId="4664" xr:uid="{00000000-0005-0000-0000-00009D0F0000}"/>
    <cellStyle name="Calculation 2 3 4 14 4" xfId="4665" xr:uid="{00000000-0005-0000-0000-00009E0F0000}"/>
    <cellStyle name="Calculation 2 3 4 14 5" xfId="4666" xr:uid="{00000000-0005-0000-0000-00009F0F0000}"/>
    <cellStyle name="Calculation 2 3 4 15" xfId="4667" xr:uid="{00000000-0005-0000-0000-0000A00F0000}"/>
    <cellStyle name="Calculation 2 3 4 15 2" xfId="4668" xr:uid="{00000000-0005-0000-0000-0000A10F0000}"/>
    <cellStyle name="Calculation 2 3 4 15 3" xfId="4669" xr:uid="{00000000-0005-0000-0000-0000A20F0000}"/>
    <cellStyle name="Calculation 2 3 4 15 4" xfId="4670" xr:uid="{00000000-0005-0000-0000-0000A30F0000}"/>
    <cellStyle name="Calculation 2 3 4 15 5" xfId="4671" xr:uid="{00000000-0005-0000-0000-0000A40F0000}"/>
    <cellStyle name="Calculation 2 3 4 16" xfId="4672" xr:uid="{00000000-0005-0000-0000-0000A50F0000}"/>
    <cellStyle name="Calculation 2 3 4 16 2" xfId="4673" xr:uid="{00000000-0005-0000-0000-0000A60F0000}"/>
    <cellStyle name="Calculation 2 3 4 16 3" xfId="4674" xr:uid="{00000000-0005-0000-0000-0000A70F0000}"/>
    <cellStyle name="Calculation 2 3 4 16 4" xfId="4675" xr:uid="{00000000-0005-0000-0000-0000A80F0000}"/>
    <cellStyle name="Calculation 2 3 4 16 5" xfId="4676" xr:uid="{00000000-0005-0000-0000-0000A90F0000}"/>
    <cellStyle name="Calculation 2 3 4 17" xfId="4677" xr:uid="{00000000-0005-0000-0000-0000AA0F0000}"/>
    <cellStyle name="Calculation 2 3 4 17 2" xfId="4678" xr:uid="{00000000-0005-0000-0000-0000AB0F0000}"/>
    <cellStyle name="Calculation 2 3 4 17 3" xfId="4679" xr:uid="{00000000-0005-0000-0000-0000AC0F0000}"/>
    <cellStyle name="Calculation 2 3 4 17 4" xfId="4680" xr:uid="{00000000-0005-0000-0000-0000AD0F0000}"/>
    <cellStyle name="Calculation 2 3 4 17 5" xfId="4681" xr:uid="{00000000-0005-0000-0000-0000AE0F0000}"/>
    <cellStyle name="Calculation 2 3 4 18" xfId="4682" xr:uid="{00000000-0005-0000-0000-0000AF0F0000}"/>
    <cellStyle name="Calculation 2 3 4 2" xfId="4683" xr:uid="{00000000-0005-0000-0000-0000B00F0000}"/>
    <cellStyle name="Calculation 2 3 4 2 10" xfId="4684" xr:uid="{00000000-0005-0000-0000-0000B10F0000}"/>
    <cellStyle name="Calculation 2 3 4 2 10 2" xfId="4685" xr:uid="{00000000-0005-0000-0000-0000B20F0000}"/>
    <cellStyle name="Calculation 2 3 4 2 10 3" xfId="4686" xr:uid="{00000000-0005-0000-0000-0000B30F0000}"/>
    <cellStyle name="Calculation 2 3 4 2 10 4" xfId="4687" xr:uid="{00000000-0005-0000-0000-0000B40F0000}"/>
    <cellStyle name="Calculation 2 3 4 2 10 5" xfId="4688" xr:uid="{00000000-0005-0000-0000-0000B50F0000}"/>
    <cellStyle name="Calculation 2 3 4 2 11" xfId="4689" xr:uid="{00000000-0005-0000-0000-0000B60F0000}"/>
    <cellStyle name="Calculation 2 3 4 2 11 2" xfId="4690" xr:uid="{00000000-0005-0000-0000-0000B70F0000}"/>
    <cellStyle name="Calculation 2 3 4 2 11 3" xfId="4691" xr:uid="{00000000-0005-0000-0000-0000B80F0000}"/>
    <cellStyle name="Calculation 2 3 4 2 11 4" xfId="4692" xr:uid="{00000000-0005-0000-0000-0000B90F0000}"/>
    <cellStyle name="Calculation 2 3 4 2 11 5" xfId="4693" xr:uid="{00000000-0005-0000-0000-0000BA0F0000}"/>
    <cellStyle name="Calculation 2 3 4 2 12" xfId="4694" xr:uid="{00000000-0005-0000-0000-0000BB0F0000}"/>
    <cellStyle name="Calculation 2 3 4 2 12 2" xfId="4695" xr:uid="{00000000-0005-0000-0000-0000BC0F0000}"/>
    <cellStyle name="Calculation 2 3 4 2 12 3" xfId="4696" xr:uid="{00000000-0005-0000-0000-0000BD0F0000}"/>
    <cellStyle name="Calculation 2 3 4 2 12 4" xfId="4697" xr:uid="{00000000-0005-0000-0000-0000BE0F0000}"/>
    <cellStyle name="Calculation 2 3 4 2 12 5" xfId="4698" xr:uid="{00000000-0005-0000-0000-0000BF0F0000}"/>
    <cellStyle name="Calculation 2 3 4 2 13" xfId="4699" xr:uid="{00000000-0005-0000-0000-0000C00F0000}"/>
    <cellStyle name="Calculation 2 3 4 2 13 2" xfId="4700" xr:uid="{00000000-0005-0000-0000-0000C10F0000}"/>
    <cellStyle name="Calculation 2 3 4 2 13 3" xfId="4701" xr:uid="{00000000-0005-0000-0000-0000C20F0000}"/>
    <cellStyle name="Calculation 2 3 4 2 13 4" xfId="4702" xr:uid="{00000000-0005-0000-0000-0000C30F0000}"/>
    <cellStyle name="Calculation 2 3 4 2 13 5" xfId="4703" xr:uid="{00000000-0005-0000-0000-0000C40F0000}"/>
    <cellStyle name="Calculation 2 3 4 2 14" xfId="4704" xr:uid="{00000000-0005-0000-0000-0000C50F0000}"/>
    <cellStyle name="Calculation 2 3 4 2 14 2" xfId="4705" xr:uid="{00000000-0005-0000-0000-0000C60F0000}"/>
    <cellStyle name="Calculation 2 3 4 2 14 3" xfId="4706" xr:uid="{00000000-0005-0000-0000-0000C70F0000}"/>
    <cellStyle name="Calculation 2 3 4 2 14 4" xfId="4707" xr:uid="{00000000-0005-0000-0000-0000C80F0000}"/>
    <cellStyle name="Calculation 2 3 4 2 14 5" xfId="4708" xr:uid="{00000000-0005-0000-0000-0000C90F0000}"/>
    <cellStyle name="Calculation 2 3 4 2 15" xfId="4709" xr:uid="{00000000-0005-0000-0000-0000CA0F0000}"/>
    <cellStyle name="Calculation 2 3 4 2 15 2" xfId="4710" xr:uid="{00000000-0005-0000-0000-0000CB0F0000}"/>
    <cellStyle name="Calculation 2 3 4 2 15 3" xfId="4711" xr:uid="{00000000-0005-0000-0000-0000CC0F0000}"/>
    <cellStyle name="Calculation 2 3 4 2 15 4" xfId="4712" xr:uid="{00000000-0005-0000-0000-0000CD0F0000}"/>
    <cellStyle name="Calculation 2 3 4 2 15 5" xfId="4713" xr:uid="{00000000-0005-0000-0000-0000CE0F0000}"/>
    <cellStyle name="Calculation 2 3 4 2 16" xfId="4714" xr:uid="{00000000-0005-0000-0000-0000CF0F0000}"/>
    <cellStyle name="Calculation 2 3 4 2 16 2" xfId="4715" xr:uid="{00000000-0005-0000-0000-0000D00F0000}"/>
    <cellStyle name="Calculation 2 3 4 2 16 3" xfId="4716" xr:uid="{00000000-0005-0000-0000-0000D10F0000}"/>
    <cellStyle name="Calculation 2 3 4 2 16 4" xfId="4717" xr:uid="{00000000-0005-0000-0000-0000D20F0000}"/>
    <cellStyle name="Calculation 2 3 4 2 16 5" xfId="4718" xr:uid="{00000000-0005-0000-0000-0000D30F0000}"/>
    <cellStyle name="Calculation 2 3 4 2 17" xfId="4719" xr:uid="{00000000-0005-0000-0000-0000D40F0000}"/>
    <cellStyle name="Calculation 2 3 4 2 17 2" xfId="4720" xr:uid="{00000000-0005-0000-0000-0000D50F0000}"/>
    <cellStyle name="Calculation 2 3 4 2 17 3" xfId="4721" xr:uid="{00000000-0005-0000-0000-0000D60F0000}"/>
    <cellStyle name="Calculation 2 3 4 2 17 4" xfId="4722" xr:uid="{00000000-0005-0000-0000-0000D70F0000}"/>
    <cellStyle name="Calculation 2 3 4 2 17 5" xfId="4723" xr:uid="{00000000-0005-0000-0000-0000D80F0000}"/>
    <cellStyle name="Calculation 2 3 4 2 18" xfId="4724" xr:uid="{00000000-0005-0000-0000-0000D90F0000}"/>
    <cellStyle name="Calculation 2 3 4 2 2" xfId="4725" xr:uid="{00000000-0005-0000-0000-0000DA0F0000}"/>
    <cellStyle name="Calculation 2 3 4 2 2 10" xfId="4726" xr:uid="{00000000-0005-0000-0000-0000DB0F0000}"/>
    <cellStyle name="Calculation 2 3 4 2 2 2" xfId="4727" xr:uid="{00000000-0005-0000-0000-0000DC0F0000}"/>
    <cellStyle name="Calculation 2 3 4 2 2 2 2" xfId="4728" xr:uid="{00000000-0005-0000-0000-0000DD0F0000}"/>
    <cellStyle name="Calculation 2 3 4 2 2 2 2 2" xfId="4729" xr:uid="{00000000-0005-0000-0000-0000DE0F0000}"/>
    <cellStyle name="Calculation 2 3 4 2 2 2 2 3" xfId="4730" xr:uid="{00000000-0005-0000-0000-0000DF0F0000}"/>
    <cellStyle name="Calculation 2 3 4 2 2 2 2 4" xfId="4731" xr:uid="{00000000-0005-0000-0000-0000E00F0000}"/>
    <cellStyle name="Calculation 2 3 4 2 2 2 2 5" xfId="4732" xr:uid="{00000000-0005-0000-0000-0000E10F0000}"/>
    <cellStyle name="Calculation 2 3 4 2 2 2 2 6" xfId="4733" xr:uid="{00000000-0005-0000-0000-0000E20F0000}"/>
    <cellStyle name="Calculation 2 3 4 2 2 2 2 7" xfId="4734" xr:uid="{00000000-0005-0000-0000-0000E30F0000}"/>
    <cellStyle name="Calculation 2 3 4 2 2 2 3" xfId="4735" xr:uid="{00000000-0005-0000-0000-0000E40F0000}"/>
    <cellStyle name="Calculation 2 3 4 2 2 2 4" xfId="4736" xr:uid="{00000000-0005-0000-0000-0000E50F0000}"/>
    <cellStyle name="Calculation 2 3 4 2 2 3" xfId="4737" xr:uid="{00000000-0005-0000-0000-0000E60F0000}"/>
    <cellStyle name="Calculation 2 3 4 2 2 3 2" xfId="4738" xr:uid="{00000000-0005-0000-0000-0000E70F0000}"/>
    <cellStyle name="Calculation 2 3 4 2 2 3 2 2" xfId="4739" xr:uid="{00000000-0005-0000-0000-0000E80F0000}"/>
    <cellStyle name="Calculation 2 3 4 2 2 3 2 3" xfId="4740" xr:uid="{00000000-0005-0000-0000-0000E90F0000}"/>
    <cellStyle name="Calculation 2 3 4 2 2 3 2 4" xfId="4741" xr:uid="{00000000-0005-0000-0000-0000EA0F0000}"/>
    <cellStyle name="Calculation 2 3 4 2 2 3 2 5" xfId="4742" xr:uid="{00000000-0005-0000-0000-0000EB0F0000}"/>
    <cellStyle name="Calculation 2 3 4 2 2 3 2 6" xfId="4743" xr:uid="{00000000-0005-0000-0000-0000EC0F0000}"/>
    <cellStyle name="Calculation 2 3 4 2 2 3 2 7" xfId="4744" xr:uid="{00000000-0005-0000-0000-0000ED0F0000}"/>
    <cellStyle name="Calculation 2 3 4 2 2 3 3" xfId="4745" xr:uid="{00000000-0005-0000-0000-0000EE0F0000}"/>
    <cellStyle name="Calculation 2 3 4 2 2 3 4" xfId="4746" xr:uid="{00000000-0005-0000-0000-0000EF0F0000}"/>
    <cellStyle name="Calculation 2 3 4 2 2 4" xfId="4747" xr:uid="{00000000-0005-0000-0000-0000F00F0000}"/>
    <cellStyle name="Calculation 2 3 4 2 2 4 2" xfId="4748" xr:uid="{00000000-0005-0000-0000-0000F10F0000}"/>
    <cellStyle name="Calculation 2 3 4 2 2 4 2 2" xfId="4749" xr:uid="{00000000-0005-0000-0000-0000F20F0000}"/>
    <cellStyle name="Calculation 2 3 4 2 2 4 2 3" xfId="4750" xr:uid="{00000000-0005-0000-0000-0000F30F0000}"/>
    <cellStyle name="Calculation 2 3 4 2 2 4 2 4" xfId="4751" xr:uid="{00000000-0005-0000-0000-0000F40F0000}"/>
    <cellStyle name="Calculation 2 3 4 2 2 4 2 5" xfId="4752" xr:uid="{00000000-0005-0000-0000-0000F50F0000}"/>
    <cellStyle name="Calculation 2 3 4 2 2 4 2 6" xfId="4753" xr:uid="{00000000-0005-0000-0000-0000F60F0000}"/>
    <cellStyle name="Calculation 2 3 4 2 2 4 2 7" xfId="4754" xr:uid="{00000000-0005-0000-0000-0000F70F0000}"/>
    <cellStyle name="Calculation 2 3 4 2 2 4 3" xfId="4755" xr:uid="{00000000-0005-0000-0000-0000F80F0000}"/>
    <cellStyle name="Calculation 2 3 4 2 2 4 4" xfId="4756" xr:uid="{00000000-0005-0000-0000-0000F90F0000}"/>
    <cellStyle name="Calculation 2 3 4 2 2 5" xfId="4757" xr:uid="{00000000-0005-0000-0000-0000FA0F0000}"/>
    <cellStyle name="Calculation 2 3 4 2 2 5 2" xfId="4758" xr:uid="{00000000-0005-0000-0000-0000FB0F0000}"/>
    <cellStyle name="Calculation 2 3 4 2 2 5 3" xfId="4759" xr:uid="{00000000-0005-0000-0000-0000FC0F0000}"/>
    <cellStyle name="Calculation 2 3 4 2 2 5 4" xfId="4760" xr:uid="{00000000-0005-0000-0000-0000FD0F0000}"/>
    <cellStyle name="Calculation 2 3 4 2 2 5 5" xfId="4761" xr:uid="{00000000-0005-0000-0000-0000FE0F0000}"/>
    <cellStyle name="Calculation 2 3 4 2 2 5 6" xfId="4762" xr:uid="{00000000-0005-0000-0000-0000FF0F0000}"/>
    <cellStyle name="Calculation 2 3 4 2 2 5 7" xfId="4763" xr:uid="{00000000-0005-0000-0000-000000100000}"/>
    <cellStyle name="Calculation 2 3 4 2 2 5 8" xfId="4764" xr:uid="{00000000-0005-0000-0000-000001100000}"/>
    <cellStyle name="Calculation 2 3 4 2 2 6" xfId="4765" xr:uid="{00000000-0005-0000-0000-000002100000}"/>
    <cellStyle name="Calculation 2 3 4 2 2 6 2" xfId="4766" xr:uid="{00000000-0005-0000-0000-000003100000}"/>
    <cellStyle name="Calculation 2 3 4 2 2 6 3" xfId="4767" xr:uid="{00000000-0005-0000-0000-000004100000}"/>
    <cellStyle name="Calculation 2 3 4 2 2 6 4" xfId="4768" xr:uid="{00000000-0005-0000-0000-000005100000}"/>
    <cellStyle name="Calculation 2 3 4 2 2 6 5" xfId="4769" xr:uid="{00000000-0005-0000-0000-000006100000}"/>
    <cellStyle name="Calculation 2 3 4 2 2 6 6" xfId="4770" xr:uid="{00000000-0005-0000-0000-000007100000}"/>
    <cellStyle name="Calculation 2 3 4 2 2 6 7" xfId="4771" xr:uid="{00000000-0005-0000-0000-000008100000}"/>
    <cellStyle name="Calculation 2 3 4 2 2 7" xfId="4772" xr:uid="{00000000-0005-0000-0000-000009100000}"/>
    <cellStyle name="Calculation 2 3 4 2 2 8" xfId="4773" xr:uid="{00000000-0005-0000-0000-00000A100000}"/>
    <cellStyle name="Calculation 2 3 4 2 2 9" xfId="4774" xr:uid="{00000000-0005-0000-0000-00000B100000}"/>
    <cellStyle name="Calculation 2 3 4 2 3" xfId="4775" xr:uid="{00000000-0005-0000-0000-00000C100000}"/>
    <cellStyle name="Calculation 2 3 4 2 3 2" xfId="4776" xr:uid="{00000000-0005-0000-0000-00000D100000}"/>
    <cellStyle name="Calculation 2 3 4 2 3 2 2" xfId="4777" xr:uid="{00000000-0005-0000-0000-00000E100000}"/>
    <cellStyle name="Calculation 2 3 4 2 3 2 3" xfId="4778" xr:uid="{00000000-0005-0000-0000-00000F100000}"/>
    <cellStyle name="Calculation 2 3 4 2 3 2 4" xfId="4779" xr:uid="{00000000-0005-0000-0000-000010100000}"/>
    <cellStyle name="Calculation 2 3 4 2 3 2 5" xfId="4780" xr:uid="{00000000-0005-0000-0000-000011100000}"/>
    <cellStyle name="Calculation 2 3 4 2 3 2 6" xfId="4781" xr:uid="{00000000-0005-0000-0000-000012100000}"/>
    <cellStyle name="Calculation 2 3 4 2 3 2 7" xfId="4782" xr:uid="{00000000-0005-0000-0000-000013100000}"/>
    <cellStyle name="Calculation 2 3 4 2 3 3" xfId="4783" xr:uid="{00000000-0005-0000-0000-000014100000}"/>
    <cellStyle name="Calculation 2 3 4 2 3 4" xfId="4784" xr:uid="{00000000-0005-0000-0000-000015100000}"/>
    <cellStyle name="Calculation 2 3 4 2 3 5" xfId="4785" xr:uid="{00000000-0005-0000-0000-000016100000}"/>
    <cellStyle name="Calculation 2 3 4 2 4" xfId="4786" xr:uid="{00000000-0005-0000-0000-000017100000}"/>
    <cellStyle name="Calculation 2 3 4 2 4 2" xfId="4787" xr:uid="{00000000-0005-0000-0000-000018100000}"/>
    <cellStyle name="Calculation 2 3 4 2 4 2 2" xfId="4788" xr:uid="{00000000-0005-0000-0000-000019100000}"/>
    <cellStyle name="Calculation 2 3 4 2 4 2 3" xfId="4789" xr:uid="{00000000-0005-0000-0000-00001A100000}"/>
    <cellStyle name="Calculation 2 3 4 2 4 2 4" xfId="4790" xr:uid="{00000000-0005-0000-0000-00001B100000}"/>
    <cellStyle name="Calculation 2 3 4 2 4 2 5" xfId="4791" xr:uid="{00000000-0005-0000-0000-00001C100000}"/>
    <cellStyle name="Calculation 2 3 4 2 4 2 6" xfId="4792" xr:uid="{00000000-0005-0000-0000-00001D100000}"/>
    <cellStyle name="Calculation 2 3 4 2 4 2 7" xfId="4793" xr:uid="{00000000-0005-0000-0000-00001E100000}"/>
    <cellStyle name="Calculation 2 3 4 2 4 3" xfId="4794" xr:uid="{00000000-0005-0000-0000-00001F100000}"/>
    <cellStyle name="Calculation 2 3 4 2 4 4" xfId="4795" xr:uid="{00000000-0005-0000-0000-000020100000}"/>
    <cellStyle name="Calculation 2 3 4 2 4 5" xfId="4796" xr:uid="{00000000-0005-0000-0000-000021100000}"/>
    <cellStyle name="Calculation 2 3 4 2 5" xfId="4797" xr:uid="{00000000-0005-0000-0000-000022100000}"/>
    <cellStyle name="Calculation 2 3 4 2 5 2" xfId="4798" xr:uid="{00000000-0005-0000-0000-000023100000}"/>
    <cellStyle name="Calculation 2 3 4 2 5 2 2" xfId="4799" xr:uid="{00000000-0005-0000-0000-000024100000}"/>
    <cellStyle name="Calculation 2 3 4 2 5 2 3" xfId="4800" xr:uid="{00000000-0005-0000-0000-000025100000}"/>
    <cellStyle name="Calculation 2 3 4 2 5 2 4" xfId="4801" xr:uid="{00000000-0005-0000-0000-000026100000}"/>
    <cellStyle name="Calculation 2 3 4 2 5 2 5" xfId="4802" xr:uid="{00000000-0005-0000-0000-000027100000}"/>
    <cellStyle name="Calculation 2 3 4 2 5 2 6" xfId="4803" xr:uid="{00000000-0005-0000-0000-000028100000}"/>
    <cellStyle name="Calculation 2 3 4 2 5 2 7" xfId="4804" xr:uid="{00000000-0005-0000-0000-000029100000}"/>
    <cellStyle name="Calculation 2 3 4 2 5 3" xfId="4805" xr:uid="{00000000-0005-0000-0000-00002A100000}"/>
    <cellStyle name="Calculation 2 3 4 2 5 4" xfId="4806" xr:uid="{00000000-0005-0000-0000-00002B100000}"/>
    <cellStyle name="Calculation 2 3 4 2 5 5" xfId="4807" xr:uid="{00000000-0005-0000-0000-00002C100000}"/>
    <cellStyle name="Calculation 2 3 4 2 6" xfId="4808" xr:uid="{00000000-0005-0000-0000-00002D100000}"/>
    <cellStyle name="Calculation 2 3 4 2 6 2" xfId="4809" xr:uid="{00000000-0005-0000-0000-00002E100000}"/>
    <cellStyle name="Calculation 2 3 4 2 6 3" xfId="4810" xr:uid="{00000000-0005-0000-0000-00002F100000}"/>
    <cellStyle name="Calculation 2 3 4 2 6 4" xfId="4811" xr:uid="{00000000-0005-0000-0000-000030100000}"/>
    <cellStyle name="Calculation 2 3 4 2 6 5" xfId="4812" xr:uid="{00000000-0005-0000-0000-000031100000}"/>
    <cellStyle name="Calculation 2 3 4 2 6 6" xfId="4813" xr:uid="{00000000-0005-0000-0000-000032100000}"/>
    <cellStyle name="Calculation 2 3 4 2 6 7" xfId="4814" xr:uid="{00000000-0005-0000-0000-000033100000}"/>
    <cellStyle name="Calculation 2 3 4 2 6 8" xfId="4815" xr:uid="{00000000-0005-0000-0000-000034100000}"/>
    <cellStyle name="Calculation 2 3 4 2 7" xfId="4816" xr:uid="{00000000-0005-0000-0000-000035100000}"/>
    <cellStyle name="Calculation 2 3 4 2 7 2" xfId="4817" xr:uid="{00000000-0005-0000-0000-000036100000}"/>
    <cellStyle name="Calculation 2 3 4 2 7 3" xfId="4818" xr:uid="{00000000-0005-0000-0000-000037100000}"/>
    <cellStyle name="Calculation 2 3 4 2 7 4" xfId="4819" xr:uid="{00000000-0005-0000-0000-000038100000}"/>
    <cellStyle name="Calculation 2 3 4 2 7 5" xfId="4820" xr:uid="{00000000-0005-0000-0000-000039100000}"/>
    <cellStyle name="Calculation 2 3 4 2 7 6" xfId="4821" xr:uid="{00000000-0005-0000-0000-00003A100000}"/>
    <cellStyle name="Calculation 2 3 4 2 7 7" xfId="4822" xr:uid="{00000000-0005-0000-0000-00003B100000}"/>
    <cellStyle name="Calculation 2 3 4 2 8" xfId="4823" xr:uid="{00000000-0005-0000-0000-00003C100000}"/>
    <cellStyle name="Calculation 2 3 4 2 8 2" xfId="4824" xr:uid="{00000000-0005-0000-0000-00003D100000}"/>
    <cellStyle name="Calculation 2 3 4 2 8 3" xfId="4825" xr:uid="{00000000-0005-0000-0000-00003E100000}"/>
    <cellStyle name="Calculation 2 3 4 2 8 4" xfId="4826" xr:uid="{00000000-0005-0000-0000-00003F100000}"/>
    <cellStyle name="Calculation 2 3 4 2 8 5" xfId="4827" xr:uid="{00000000-0005-0000-0000-000040100000}"/>
    <cellStyle name="Calculation 2 3 4 2 9" xfId="4828" xr:uid="{00000000-0005-0000-0000-000041100000}"/>
    <cellStyle name="Calculation 2 3 4 2 9 2" xfId="4829" xr:uid="{00000000-0005-0000-0000-000042100000}"/>
    <cellStyle name="Calculation 2 3 4 2 9 3" xfId="4830" xr:uid="{00000000-0005-0000-0000-000043100000}"/>
    <cellStyle name="Calculation 2 3 4 2 9 4" xfId="4831" xr:uid="{00000000-0005-0000-0000-000044100000}"/>
    <cellStyle name="Calculation 2 3 4 2 9 5" xfId="4832" xr:uid="{00000000-0005-0000-0000-000045100000}"/>
    <cellStyle name="Calculation 2 3 4 3" xfId="4833" xr:uid="{00000000-0005-0000-0000-000046100000}"/>
    <cellStyle name="Calculation 2 3 4 3 10" xfId="4834" xr:uid="{00000000-0005-0000-0000-000047100000}"/>
    <cellStyle name="Calculation 2 3 4 3 2" xfId="4835" xr:uid="{00000000-0005-0000-0000-000048100000}"/>
    <cellStyle name="Calculation 2 3 4 3 2 2" xfId="4836" xr:uid="{00000000-0005-0000-0000-000049100000}"/>
    <cellStyle name="Calculation 2 3 4 3 2 2 2" xfId="4837" xr:uid="{00000000-0005-0000-0000-00004A100000}"/>
    <cellStyle name="Calculation 2 3 4 3 2 2 3" xfId="4838" xr:uid="{00000000-0005-0000-0000-00004B100000}"/>
    <cellStyle name="Calculation 2 3 4 3 2 2 4" xfId="4839" xr:uid="{00000000-0005-0000-0000-00004C100000}"/>
    <cellStyle name="Calculation 2 3 4 3 2 2 5" xfId="4840" xr:uid="{00000000-0005-0000-0000-00004D100000}"/>
    <cellStyle name="Calculation 2 3 4 3 2 2 6" xfId="4841" xr:uid="{00000000-0005-0000-0000-00004E100000}"/>
    <cellStyle name="Calculation 2 3 4 3 2 2 7" xfId="4842" xr:uid="{00000000-0005-0000-0000-00004F100000}"/>
    <cellStyle name="Calculation 2 3 4 3 2 3" xfId="4843" xr:uid="{00000000-0005-0000-0000-000050100000}"/>
    <cellStyle name="Calculation 2 3 4 3 2 4" xfId="4844" xr:uid="{00000000-0005-0000-0000-000051100000}"/>
    <cellStyle name="Calculation 2 3 4 3 3" xfId="4845" xr:uid="{00000000-0005-0000-0000-000052100000}"/>
    <cellStyle name="Calculation 2 3 4 3 3 2" xfId="4846" xr:uid="{00000000-0005-0000-0000-000053100000}"/>
    <cellStyle name="Calculation 2 3 4 3 3 2 2" xfId="4847" xr:uid="{00000000-0005-0000-0000-000054100000}"/>
    <cellStyle name="Calculation 2 3 4 3 3 2 3" xfId="4848" xr:uid="{00000000-0005-0000-0000-000055100000}"/>
    <cellStyle name="Calculation 2 3 4 3 3 2 4" xfId="4849" xr:uid="{00000000-0005-0000-0000-000056100000}"/>
    <cellStyle name="Calculation 2 3 4 3 3 2 5" xfId="4850" xr:uid="{00000000-0005-0000-0000-000057100000}"/>
    <cellStyle name="Calculation 2 3 4 3 3 2 6" xfId="4851" xr:uid="{00000000-0005-0000-0000-000058100000}"/>
    <cellStyle name="Calculation 2 3 4 3 3 2 7" xfId="4852" xr:uid="{00000000-0005-0000-0000-000059100000}"/>
    <cellStyle name="Calculation 2 3 4 3 3 3" xfId="4853" xr:uid="{00000000-0005-0000-0000-00005A100000}"/>
    <cellStyle name="Calculation 2 3 4 3 3 4" xfId="4854" xr:uid="{00000000-0005-0000-0000-00005B100000}"/>
    <cellStyle name="Calculation 2 3 4 3 4" xfId="4855" xr:uid="{00000000-0005-0000-0000-00005C100000}"/>
    <cellStyle name="Calculation 2 3 4 3 4 2" xfId="4856" xr:uid="{00000000-0005-0000-0000-00005D100000}"/>
    <cellStyle name="Calculation 2 3 4 3 4 2 2" xfId="4857" xr:uid="{00000000-0005-0000-0000-00005E100000}"/>
    <cellStyle name="Calculation 2 3 4 3 4 2 3" xfId="4858" xr:uid="{00000000-0005-0000-0000-00005F100000}"/>
    <cellStyle name="Calculation 2 3 4 3 4 2 4" xfId="4859" xr:uid="{00000000-0005-0000-0000-000060100000}"/>
    <cellStyle name="Calculation 2 3 4 3 4 2 5" xfId="4860" xr:uid="{00000000-0005-0000-0000-000061100000}"/>
    <cellStyle name="Calculation 2 3 4 3 4 2 6" xfId="4861" xr:uid="{00000000-0005-0000-0000-000062100000}"/>
    <cellStyle name="Calculation 2 3 4 3 4 2 7" xfId="4862" xr:uid="{00000000-0005-0000-0000-000063100000}"/>
    <cellStyle name="Calculation 2 3 4 3 4 3" xfId="4863" xr:uid="{00000000-0005-0000-0000-000064100000}"/>
    <cellStyle name="Calculation 2 3 4 3 4 4" xfId="4864" xr:uid="{00000000-0005-0000-0000-000065100000}"/>
    <cellStyle name="Calculation 2 3 4 3 5" xfId="4865" xr:uid="{00000000-0005-0000-0000-000066100000}"/>
    <cellStyle name="Calculation 2 3 4 3 5 2" xfId="4866" xr:uid="{00000000-0005-0000-0000-000067100000}"/>
    <cellStyle name="Calculation 2 3 4 3 5 3" xfId="4867" xr:uid="{00000000-0005-0000-0000-000068100000}"/>
    <cellStyle name="Calculation 2 3 4 3 5 4" xfId="4868" xr:uid="{00000000-0005-0000-0000-000069100000}"/>
    <cellStyle name="Calculation 2 3 4 3 5 5" xfId="4869" xr:uid="{00000000-0005-0000-0000-00006A100000}"/>
    <cellStyle name="Calculation 2 3 4 3 5 6" xfId="4870" xr:uid="{00000000-0005-0000-0000-00006B100000}"/>
    <cellStyle name="Calculation 2 3 4 3 5 7" xfId="4871" xr:uid="{00000000-0005-0000-0000-00006C100000}"/>
    <cellStyle name="Calculation 2 3 4 3 5 8" xfId="4872" xr:uid="{00000000-0005-0000-0000-00006D100000}"/>
    <cellStyle name="Calculation 2 3 4 3 6" xfId="4873" xr:uid="{00000000-0005-0000-0000-00006E100000}"/>
    <cellStyle name="Calculation 2 3 4 3 6 2" xfId="4874" xr:uid="{00000000-0005-0000-0000-00006F100000}"/>
    <cellStyle name="Calculation 2 3 4 3 6 3" xfId="4875" xr:uid="{00000000-0005-0000-0000-000070100000}"/>
    <cellStyle name="Calculation 2 3 4 3 6 4" xfId="4876" xr:uid="{00000000-0005-0000-0000-000071100000}"/>
    <cellStyle name="Calculation 2 3 4 3 6 5" xfId="4877" xr:uid="{00000000-0005-0000-0000-000072100000}"/>
    <cellStyle name="Calculation 2 3 4 3 6 6" xfId="4878" xr:uid="{00000000-0005-0000-0000-000073100000}"/>
    <cellStyle name="Calculation 2 3 4 3 6 7" xfId="4879" xr:uid="{00000000-0005-0000-0000-000074100000}"/>
    <cellStyle name="Calculation 2 3 4 3 7" xfId="4880" xr:uid="{00000000-0005-0000-0000-000075100000}"/>
    <cellStyle name="Calculation 2 3 4 3 8" xfId="4881" xr:uid="{00000000-0005-0000-0000-000076100000}"/>
    <cellStyle name="Calculation 2 3 4 3 9" xfId="4882" xr:uid="{00000000-0005-0000-0000-000077100000}"/>
    <cellStyle name="Calculation 2 3 4 4" xfId="4883" xr:uid="{00000000-0005-0000-0000-000078100000}"/>
    <cellStyle name="Calculation 2 3 4 4 10" xfId="4884" xr:uid="{00000000-0005-0000-0000-000079100000}"/>
    <cellStyle name="Calculation 2 3 4 4 2" xfId="4885" xr:uid="{00000000-0005-0000-0000-00007A100000}"/>
    <cellStyle name="Calculation 2 3 4 4 2 2" xfId="4886" xr:uid="{00000000-0005-0000-0000-00007B100000}"/>
    <cellStyle name="Calculation 2 3 4 4 2 2 2" xfId="4887" xr:uid="{00000000-0005-0000-0000-00007C100000}"/>
    <cellStyle name="Calculation 2 3 4 4 2 2 3" xfId="4888" xr:uid="{00000000-0005-0000-0000-00007D100000}"/>
    <cellStyle name="Calculation 2 3 4 4 2 2 4" xfId="4889" xr:uid="{00000000-0005-0000-0000-00007E100000}"/>
    <cellStyle name="Calculation 2 3 4 4 2 2 5" xfId="4890" xr:uid="{00000000-0005-0000-0000-00007F100000}"/>
    <cellStyle name="Calculation 2 3 4 4 2 2 6" xfId="4891" xr:uid="{00000000-0005-0000-0000-000080100000}"/>
    <cellStyle name="Calculation 2 3 4 4 2 2 7" xfId="4892" xr:uid="{00000000-0005-0000-0000-000081100000}"/>
    <cellStyle name="Calculation 2 3 4 4 2 3" xfId="4893" xr:uid="{00000000-0005-0000-0000-000082100000}"/>
    <cellStyle name="Calculation 2 3 4 4 2 4" xfId="4894" xr:uid="{00000000-0005-0000-0000-000083100000}"/>
    <cellStyle name="Calculation 2 3 4 4 3" xfId="4895" xr:uid="{00000000-0005-0000-0000-000084100000}"/>
    <cellStyle name="Calculation 2 3 4 4 3 2" xfId="4896" xr:uid="{00000000-0005-0000-0000-000085100000}"/>
    <cellStyle name="Calculation 2 3 4 4 3 2 2" xfId="4897" xr:uid="{00000000-0005-0000-0000-000086100000}"/>
    <cellStyle name="Calculation 2 3 4 4 3 2 3" xfId="4898" xr:uid="{00000000-0005-0000-0000-000087100000}"/>
    <cellStyle name="Calculation 2 3 4 4 3 2 4" xfId="4899" xr:uid="{00000000-0005-0000-0000-000088100000}"/>
    <cellStyle name="Calculation 2 3 4 4 3 2 5" xfId="4900" xr:uid="{00000000-0005-0000-0000-000089100000}"/>
    <cellStyle name="Calculation 2 3 4 4 3 2 6" xfId="4901" xr:uid="{00000000-0005-0000-0000-00008A100000}"/>
    <cellStyle name="Calculation 2 3 4 4 3 2 7" xfId="4902" xr:uid="{00000000-0005-0000-0000-00008B100000}"/>
    <cellStyle name="Calculation 2 3 4 4 3 3" xfId="4903" xr:uid="{00000000-0005-0000-0000-00008C100000}"/>
    <cellStyle name="Calculation 2 3 4 4 3 4" xfId="4904" xr:uid="{00000000-0005-0000-0000-00008D100000}"/>
    <cellStyle name="Calculation 2 3 4 4 4" xfId="4905" xr:uid="{00000000-0005-0000-0000-00008E100000}"/>
    <cellStyle name="Calculation 2 3 4 4 4 2" xfId="4906" xr:uid="{00000000-0005-0000-0000-00008F100000}"/>
    <cellStyle name="Calculation 2 3 4 4 4 2 2" xfId="4907" xr:uid="{00000000-0005-0000-0000-000090100000}"/>
    <cellStyle name="Calculation 2 3 4 4 4 2 3" xfId="4908" xr:uid="{00000000-0005-0000-0000-000091100000}"/>
    <cellStyle name="Calculation 2 3 4 4 4 2 4" xfId="4909" xr:uid="{00000000-0005-0000-0000-000092100000}"/>
    <cellStyle name="Calculation 2 3 4 4 4 2 5" xfId="4910" xr:uid="{00000000-0005-0000-0000-000093100000}"/>
    <cellStyle name="Calculation 2 3 4 4 4 2 6" xfId="4911" xr:uid="{00000000-0005-0000-0000-000094100000}"/>
    <cellStyle name="Calculation 2 3 4 4 4 2 7" xfId="4912" xr:uid="{00000000-0005-0000-0000-000095100000}"/>
    <cellStyle name="Calculation 2 3 4 4 4 3" xfId="4913" xr:uid="{00000000-0005-0000-0000-000096100000}"/>
    <cellStyle name="Calculation 2 3 4 4 4 4" xfId="4914" xr:uid="{00000000-0005-0000-0000-000097100000}"/>
    <cellStyle name="Calculation 2 3 4 4 5" xfId="4915" xr:uid="{00000000-0005-0000-0000-000098100000}"/>
    <cellStyle name="Calculation 2 3 4 4 5 2" xfId="4916" xr:uid="{00000000-0005-0000-0000-000099100000}"/>
    <cellStyle name="Calculation 2 3 4 4 5 3" xfId="4917" xr:uid="{00000000-0005-0000-0000-00009A100000}"/>
    <cellStyle name="Calculation 2 3 4 4 5 4" xfId="4918" xr:uid="{00000000-0005-0000-0000-00009B100000}"/>
    <cellStyle name="Calculation 2 3 4 4 5 5" xfId="4919" xr:uid="{00000000-0005-0000-0000-00009C100000}"/>
    <cellStyle name="Calculation 2 3 4 4 5 6" xfId="4920" xr:uid="{00000000-0005-0000-0000-00009D100000}"/>
    <cellStyle name="Calculation 2 3 4 4 5 7" xfId="4921" xr:uid="{00000000-0005-0000-0000-00009E100000}"/>
    <cellStyle name="Calculation 2 3 4 4 5 8" xfId="4922" xr:uid="{00000000-0005-0000-0000-00009F100000}"/>
    <cellStyle name="Calculation 2 3 4 4 6" xfId="4923" xr:uid="{00000000-0005-0000-0000-0000A0100000}"/>
    <cellStyle name="Calculation 2 3 4 4 6 2" xfId="4924" xr:uid="{00000000-0005-0000-0000-0000A1100000}"/>
    <cellStyle name="Calculation 2 3 4 4 6 3" xfId="4925" xr:uid="{00000000-0005-0000-0000-0000A2100000}"/>
    <cellStyle name="Calculation 2 3 4 4 6 4" xfId="4926" xr:uid="{00000000-0005-0000-0000-0000A3100000}"/>
    <cellStyle name="Calculation 2 3 4 4 6 5" xfId="4927" xr:uid="{00000000-0005-0000-0000-0000A4100000}"/>
    <cellStyle name="Calculation 2 3 4 4 6 6" xfId="4928" xr:uid="{00000000-0005-0000-0000-0000A5100000}"/>
    <cellStyle name="Calculation 2 3 4 4 6 7" xfId="4929" xr:uid="{00000000-0005-0000-0000-0000A6100000}"/>
    <cellStyle name="Calculation 2 3 4 4 7" xfId="4930" xr:uid="{00000000-0005-0000-0000-0000A7100000}"/>
    <cellStyle name="Calculation 2 3 4 4 8" xfId="4931" xr:uid="{00000000-0005-0000-0000-0000A8100000}"/>
    <cellStyle name="Calculation 2 3 4 4 9" xfId="4932" xr:uid="{00000000-0005-0000-0000-0000A9100000}"/>
    <cellStyle name="Calculation 2 3 4 5" xfId="4933" xr:uid="{00000000-0005-0000-0000-0000AA100000}"/>
    <cellStyle name="Calculation 2 3 4 5 2" xfId="4934" xr:uid="{00000000-0005-0000-0000-0000AB100000}"/>
    <cellStyle name="Calculation 2 3 4 5 2 2" xfId="4935" xr:uid="{00000000-0005-0000-0000-0000AC100000}"/>
    <cellStyle name="Calculation 2 3 4 5 2 3" xfId="4936" xr:uid="{00000000-0005-0000-0000-0000AD100000}"/>
    <cellStyle name="Calculation 2 3 4 5 2 4" xfId="4937" xr:uid="{00000000-0005-0000-0000-0000AE100000}"/>
    <cellStyle name="Calculation 2 3 4 5 2 5" xfId="4938" xr:uid="{00000000-0005-0000-0000-0000AF100000}"/>
    <cellStyle name="Calculation 2 3 4 5 2 6" xfId="4939" xr:uid="{00000000-0005-0000-0000-0000B0100000}"/>
    <cellStyle name="Calculation 2 3 4 5 2 7" xfId="4940" xr:uid="{00000000-0005-0000-0000-0000B1100000}"/>
    <cellStyle name="Calculation 2 3 4 5 3" xfId="4941" xr:uid="{00000000-0005-0000-0000-0000B2100000}"/>
    <cellStyle name="Calculation 2 3 4 5 4" xfId="4942" xr:uid="{00000000-0005-0000-0000-0000B3100000}"/>
    <cellStyle name="Calculation 2 3 4 5 5" xfId="4943" xr:uid="{00000000-0005-0000-0000-0000B4100000}"/>
    <cellStyle name="Calculation 2 3 4 6" xfId="4944" xr:uid="{00000000-0005-0000-0000-0000B5100000}"/>
    <cellStyle name="Calculation 2 3 4 6 2" xfId="4945" xr:uid="{00000000-0005-0000-0000-0000B6100000}"/>
    <cellStyle name="Calculation 2 3 4 6 2 2" xfId="4946" xr:uid="{00000000-0005-0000-0000-0000B7100000}"/>
    <cellStyle name="Calculation 2 3 4 6 2 3" xfId="4947" xr:uid="{00000000-0005-0000-0000-0000B8100000}"/>
    <cellStyle name="Calculation 2 3 4 6 2 4" xfId="4948" xr:uid="{00000000-0005-0000-0000-0000B9100000}"/>
    <cellStyle name="Calculation 2 3 4 6 2 5" xfId="4949" xr:uid="{00000000-0005-0000-0000-0000BA100000}"/>
    <cellStyle name="Calculation 2 3 4 6 2 6" xfId="4950" xr:uid="{00000000-0005-0000-0000-0000BB100000}"/>
    <cellStyle name="Calculation 2 3 4 6 2 7" xfId="4951" xr:uid="{00000000-0005-0000-0000-0000BC100000}"/>
    <cellStyle name="Calculation 2 3 4 6 3" xfId="4952" xr:uid="{00000000-0005-0000-0000-0000BD100000}"/>
    <cellStyle name="Calculation 2 3 4 6 4" xfId="4953" xr:uid="{00000000-0005-0000-0000-0000BE100000}"/>
    <cellStyle name="Calculation 2 3 4 6 5" xfId="4954" xr:uid="{00000000-0005-0000-0000-0000BF100000}"/>
    <cellStyle name="Calculation 2 3 4 7" xfId="4955" xr:uid="{00000000-0005-0000-0000-0000C0100000}"/>
    <cellStyle name="Calculation 2 3 4 7 2" xfId="4956" xr:uid="{00000000-0005-0000-0000-0000C1100000}"/>
    <cellStyle name="Calculation 2 3 4 7 2 2" xfId="4957" xr:uid="{00000000-0005-0000-0000-0000C2100000}"/>
    <cellStyle name="Calculation 2 3 4 7 2 3" xfId="4958" xr:uid="{00000000-0005-0000-0000-0000C3100000}"/>
    <cellStyle name="Calculation 2 3 4 7 2 4" xfId="4959" xr:uid="{00000000-0005-0000-0000-0000C4100000}"/>
    <cellStyle name="Calculation 2 3 4 7 2 5" xfId="4960" xr:uid="{00000000-0005-0000-0000-0000C5100000}"/>
    <cellStyle name="Calculation 2 3 4 7 2 6" xfId="4961" xr:uid="{00000000-0005-0000-0000-0000C6100000}"/>
    <cellStyle name="Calculation 2 3 4 7 2 7" xfId="4962" xr:uid="{00000000-0005-0000-0000-0000C7100000}"/>
    <cellStyle name="Calculation 2 3 4 7 3" xfId="4963" xr:uid="{00000000-0005-0000-0000-0000C8100000}"/>
    <cellStyle name="Calculation 2 3 4 7 4" xfId="4964" xr:uid="{00000000-0005-0000-0000-0000C9100000}"/>
    <cellStyle name="Calculation 2 3 4 7 5" xfId="4965" xr:uid="{00000000-0005-0000-0000-0000CA100000}"/>
    <cellStyle name="Calculation 2 3 4 8" xfId="4966" xr:uid="{00000000-0005-0000-0000-0000CB100000}"/>
    <cellStyle name="Calculation 2 3 4 8 2" xfId="4967" xr:uid="{00000000-0005-0000-0000-0000CC100000}"/>
    <cellStyle name="Calculation 2 3 4 8 2 2" xfId="4968" xr:uid="{00000000-0005-0000-0000-0000CD100000}"/>
    <cellStyle name="Calculation 2 3 4 8 2 3" xfId="4969" xr:uid="{00000000-0005-0000-0000-0000CE100000}"/>
    <cellStyle name="Calculation 2 3 4 8 2 4" xfId="4970" xr:uid="{00000000-0005-0000-0000-0000CF100000}"/>
    <cellStyle name="Calculation 2 3 4 8 2 5" xfId="4971" xr:uid="{00000000-0005-0000-0000-0000D0100000}"/>
    <cellStyle name="Calculation 2 3 4 8 2 6" xfId="4972" xr:uid="{00000000-0005-0000-0000-0000D1100000}"/>
    <cellStyle name="Calculation 2 3 4 8 2 7" xfId="4973" xr:uid="{00000000-0005-0000-0000-0000D2100000}"/>
    <cellStyle name="Calculation 2 3 4 8 3" xfId="4974" xr:uid="{00000000-0005-0000-0000-0000D3100000}"/>
    <cellStyle name="Calculation 2 3 4 8 4" xfId="4975" xr:uid="{00000000-0005-0000-0000-0000D4100000}"/>
    <cellStyle name="Calculation 2 3 4 8 5" xfId="4976" xr:uid="{00000000-0005-0000-0000-0000D5100000}"/>
    <cellStyle name="Calculation 2 3 4 9" xfId="4977" xr:uid="{00000000-0005-0000-0000-0000D6100000}"/>
    <cellStyle name="Calculation 2 3 4 9 2" xfId="4978" xr:uid="{00000000-0005-0000-0000-0000D7100000}"/>
    <cellStyle name="Calculation 2 3 4 9 3" xfId="4979" xr:uid="{00000000-0005-0000-0000-0000D8100000}"/>
    <cellStyle name="Calculation 2 3 4 9 4" xfId="4980" xr:uid="{00000000-0005-0000-0000-0000D9100000}"/>
    <cellStyle name="Calculation 2 3 4 9 5" xfId="4981" xr:uid="{00000000-0005-0000-0000-0000DA100000}"/>
    <cellStyle name="Calculation 2 3 4 9 6" xfId="4982" xr:uid="{00000000-0005-0000-0000-0000DB100000}"/>
    <cellStyle name="Calculation 2 3 4 9 7" xfId="4983" xr:uid="{00000000-0005-0000-0000-0000DC100000}"/>
    <cellStyle name="Calculation 2 3 4 9 8" xfId="4984" xr:uid="{00000000-0005-0000-0000-0000DD100000}"/>
    <cellStyle name="Calculation 2 3 5" xfId="4985" xr:uid="{00000000-0005-0000-0000-0000DE100000}"/>
    <cellStyle name="Calculation 2 3 5 10" xfId="4986" xr:uid="{00000000-0005-0000-0000-0000DF100000}"/>
    <cellStyle name="Calculation 2 3 5 10 2" xfId="4987" xr:uid="{00000000-0005-0000-0000-0000E0100000}"/>
    <cellStyle name="Calculation 2 3 5 10 3" xfId="4988" xr:uid="{00000000-0005-0000-0000-0000E1100000}"/>
    <cellStyle name="Calculation 2 3 5 10 4" xfId="4989" xr:uid="{00000000-0005-0000-0000-0000E2100000}"/>
    <cellStyle name="Calculation 2 3 5 10 5" xfId="4990" xr:uid="{00000000-0005-0000-0000-0000E3100000}"/>
    <cellStyle name="Calculation 2 3 5 11" xfId="4991" xr:uid="{00000000-0005-0000-0000-0000E4100000}"/>
    <cellStyle name="Calculation 2 3 5 11 2" xfId="4992" xr:uid="{00000000-0005-0000-0000-0000E5100000}"/>
    <cellStyle name="Calculation 2 3 5 11 3" xfId="4993" xr:uid="{00000000-0005-0000-0000-0000E6100000}"/>
    <cellStyle name="Calculation 2 3 5 11 4" xfId="4994" xr:uid="{00000000-0005-0000-0000-0000E7100000}"/>
    <cellStyle name="Calculation 2 3 5 11 5" xfId="4995" xr:uid="{00000000-0005-0000-0000-0000E8100000}"/>
    <cellStyle name="Calculation 2 3 5 12" xfId="4996" xr:uid="{00000000-0005-0000-0000-0000E9100000}"/>
    <cellStyle name="Calculation 2 3 5 12 2" xfId="4997" xr:uid="{00000000-0005-0000-0000-0000EA100000}"/>
    <cellStyle name="Calculation 2 3 5 12 3" xfId="4998" xr:uid="{00000000-0005-0000-0000-0000EB100000}"/>
    <cellStyle name="Calculation 2 3 5 12 4" xfId="4999" xr:uid="{00000000-0005-0000-0000-0000EC100000}"/>
    <cellStyle name="Calculation 2 3 5 12 5" xfId="5000" xr:uid="{00000000-0005-0000-0000-0000ED100000}"/>
    <cellStyle name="Calculation 2 3 5 13" xfId="5001" xr:uid="{00000000-0005-0000-0000-0000EE100000}"/>
    <cellStyle name="Calculation 2 3 5 13 2" xfId="5002" xr:uid="{00000000-0005-0000-0000-0000EF100000}"/>
    <cellStyle name="Calculation 2 3 5 13 3" xfId="5003" xr:uid="{00000000-0005-0000-0000-0000F0100000}"/>
    <cellStyle name="Calculation 2 3 5 13 4" xfId="5004" xr:uid="{00000000-0005-0000-0000-0000F1100000}"/>
    <cellStyle name="Calculation 2 3 5 13 5" xfId="5005" xr:uid="{00000000-0005-0000-0000-0000F2100000}"/>
    <cellStyle name="Calculation 2 3 5 14" xfId="5006" xr:uid="{00000000-0005-0000-0000-0000F3100000}"/>
    <cellStyle name="Calculation 2 3 5 14 2" xfId="5007" xr:uid="{00000000-0005-0000-0000-0000F4100000}"/>
    <cellStyle name="Calculation 2 3 5 14 3" xfId="5008" xr:uid="{00000000-0005-0000-0000-0000F5100000}"/>
    <cellStyle name="Calculation 2 3 5 14 4" xfId="5009" xr:uid="{00000000-0005-0000-0000-0000F6100000}"/>
    <cellStyle name="Calculation 2 3 5 14 5" xfId="5010" xr:uid="{00000000-0005-0000-0000-0000F7100000}"/>
    <cellStyle name="Calculation 2 3 5 15" xfId="5011" xr:uid="{00000000-0005-0000-0000-0000F8100000}"/>
    <cellStyle name="Calculation 2 3 5 15 2" xfId="5012" xr:uid="{00000000-0005-0000-0000-0000F9100000}"/>
    <cellStyle name="Calculation 2 3 5 15 3" xfId="5013" xr:uid="{00000000-0005-0000-0000-0000FA100000}"/>
    <cellStyle name="Calculation 2 3 5 15 4" xfId="5014" xr:uid="{00000000-0005-0000-0000-0000FB100000}"/>
    <cellStyle name="Calculation 2 3 5 15 5" xfId="5015" xr:uid="{00000000-0005-0000-0000-0000FC100000}"/>
    <cellStyle name="Calculation 2 3 5 16" xfId="5016" xr:uid="{00000000-0005-0000-0000-0000FD100000}"/>
    <cellStyle name="Calculation 2 3 5 16 2" xfId="5017" xr:uid="{00000000-0005-0000-0000-0000FE100000}"/>
    <cellStyle name="Calculation 2 3 5 16 3" xfId="5018" xr:uid="{00000000-0005-0000-0000-0000FF100000}"/>
    <cellStyle name="Calculation 2 3 5 16 4" xfId="5019" xr:uid="{00000000-0005-0000-0000-000000110000}"/>
    <cellStyle name="Calculation 2 3 5 16 5" xfId="5020" xr:uid="{00000000-0005-0000-0000-000001110000}"/>
    <cellStyle name="Calculation 2 3 5 17" xfId="5021" xr:uid="{00000000-0005-0000-0000-000002110000}"/>
    <cellStyle name="Calculation 2 3 5 17 2" xfId="5022" xr:uid="{00000000-0005-0000-0000-000003110000}"/>
    <cellStyle name="Calculation 2 3 5 17 3" xfId="5023" xr:uid="{00000000-0005-0000-0000-000004110000}"/>
    <cellStyle name="Calculation 2 3 5 17 4" xfId="5024" xr:uid="{00000000-0005-0000-0000-000005110000}"/>
    <cellStyle name="Calculation 2 3 5 17 5" xfId="5025" xr:uid="{00000000-0005-0000-0000-000006110000}"/>
    <cellStyle name="Calculation 2 3 5 18" xfId="5026" xr:uid="{00000000-0005-0000-0000-000007110000}"/>
    <cellStyle name="Calculation 2 3 5 2" xfId="5027" xr:uid="{00000000-0005-0000-0000-000008110000}"/>
    <cellStyle name="Calculation 2 3 5 2 10" xfId="5028" xr:uid="{00000000-0005-0000-0000-000009110000}"/>
    <cellStyle name="Calculation 2 3 5 2 2" xfId="5029" xr:uid="{00000000-0005-0000-0000-00000A110000}"/>
    <cellStyle name="Calculation 2 3 5 2 2 2" xfId="5030" xr:uid="{00000000-0005-0000-0000-00000B110000}"/>
    <cellStyle name="Calculation 2 3 5 2 2 2 2" xfId="5031" xr:uid="{00000000-0005-0000-0000-00000C110000}"/>
    <cellStyle name="Calculation 2 3 5 2 2 2 3" xfId="5032" xr:uid="{00000000-0005-0000-0000-00000D110000}"/>
    <cellStyle name="Calculation 2 3 5 2 2 2 4" xfId="5033" xr:uid="{00000000-0005-0000-0000-00000E110000}"/>
    <cellStyle name="Calculation 2 3 5 2 2 2 5" xfId="5034" xr:uid="{00000000-0005-0000-0000-00000F110000}"/>
    <cellStyle name="Calculation 2 3 5 2 2 2 6" xfId="5035" xr:uid="{00000000-0005-0000-0000-000010110000}"/>
    <cellStyle name="Calculation 2 3 5 2 2 2 7" xfId="5036" xr:uid="{00000000-0005-0000-0000-000011110000}"/>
    <cellStyle name="Calculation 2 3 5 2 2 3" xfId="5037" xr:uid="{00000000-0005-0000-0000-000012110000}"/>
    <cellStyle name="Calculation 2 3 5 2 2 4" xfId="5038" xr:uid="{00000000-0005-0000-0000-000013110000}"/>
    <cellStyle name="Calculation 2 3 5 2 3" xfId="5039" xr:uid="{00000000-0005-0000-0000-000014110000}"/>
    <cellStyle name="Calculation 2 3 5 2 3 2" xfId="5040" xr:uid="{00000000-0005-0000-0000-000015110000}"/>
    <cellStyle name="Calculation 2 3 5 2 3 2 2" xfId="5041" xr:uid="{00000000-0005-0000-0000-000016110000}"/>
    <cellStyle name="Calculation 2 3 5 2 3 2 3" xfId="5042" xr:uid="{00000000-0005-0000-0000-000017110000}"/>
    <cellStyle name="Calculation 2 3 5 2 3 2 4" xfId="5043" xr:uid="{00000000-0005-0000-0000-000018110000}"/>
    <cellStyle name="Calculation 2 3 5 2 3 2 5" xfId="5044" xr:uid="{00000000-0005-0000-0000-000019110000}"/>
    <cellStyle name="Calculation 2 3 5 2 3 2 6" xfId="5045" xr:uid="{00000000-0005-0000-0000-00001A110000}"/>
    <cellStyle name="Calculation 2 3 5 2 3 2 7" xfId="5046" xr:uid="{00000000-0005-0000-0000-00001B110000}"/>
    <cellStyle name="Calculation 2 3 5 2 3 3" xfId="5047" xr:uid="{00000000-0005-0000-0000-00001C110000}"/>
    <cellStyle name="Calculation 2 3 5 2 3 4" xfId="5048" xr:uid="{00000000-0005-0000-0000-00001D110000}"/>
    <cellStyle name="Calculation 2 3 5 2 4" xfId="5049" xr:uid="{00000000-0005-0000-0000-00001E110000}"/>
    <cellStyle name="Calculation 2 3 5 2 4 2" xfId="5050" xr:uid="{00000000-0005-0000-0000-00001F110000}"/>
    <cellStyle name="Calculation 2 3 5 2 4 2 2" xfId="5051" xr:uid="{00000000-0005-0000-0000-000020110000}"/>
    <cellStyle name="Calculation 2 3 5 2 4 2 3" xfId="5052" xr:uid="{00000000-0005-0000-0000-000021110000}"/>
    <cellStyle name="Calculation 2 3 5 2 4 2 4" xfId="5053" xr:uid="{00000000-0005-0000-0000-000022110000}"/>
    <cellStyle name="Calculation 2 3 5 2 4 2 5" xfId="5054" xr:uid="{00000000-0005-0000-0000-000023110000}"/>
    <cellStyle name="Calculation 2 3 5 2 4 2 6" xfId="5055" xr:uid="{00000000-0005-0000-0000-000024110000}"/>
    <cellStyle name="Calculation 2 3 5 2 4 2 7" xfId="5056" xr:uid="{00000000-0005-0000-0000-000025110000}"/>
    <cellStyle name="Calculation 2 3 5 2 4 3" xfId="5057" xr:uid="{00000000-0005-0000-0000-000026110000}"/>
    <cellStyle name="Calculation 2 3 5 2 4 4" xfId="5058" xr:uid="{00000000-0005-0000-0000-000027110000}"/>
    <cellStyle name="Calculation 2 3 5 2 5" xfId="5059" xr:uid="{00000000-0005-0000-0000-000028110000}"/>
    <cellStyle name="Calculation 2 3 5 2 5 2" xfId="5060" xr:uid="{00000000-0005-0000-0000-000029110000}"/>
    <cellStyle name="Calculation 2 3 5 2 5 3" xfId="5061" xr:uid="{00000000-0005-0000-0000-00002A110000}"/>
    <cellStyle name="Calculation 2 3 5 2 5 4" xfId="5062" xr:uid="{00000000-0005-0000-0000-00002B110000}"/>
    <cellStyle name="Calculation 2 3 5 2 5 5" xfId="5063" xr:uid="{00000000-0005-0000-0000-00002C110000}"/>
    <cellStyle name="Calculation 2 3 5 2 5 6" xfId="5064" xr:uid="{00000000-0005-0000-0000-00002D110000}"/>
    <cellStyle name="Calculation 2 3 5 2 5 7" xfId="5065" xr:uid="{00000000-0005-0000-0000-00002E110000}"/>
    <cellStyle name="Calculation 2 3 5 2 5 8" xfId="5066" xr:uid="{00000000-0005-0000-0000-00002F110000}"/>
    <cellStyle name="Calculation 2 3 5 2 6" xfId="5067" xr:uid="{00000000-0005-0000-0000-000030110000}"/>
    <cellStyle name="Calculation 2 3 5 2 6 2" xfId="5068" xr:uid="{00000000-0005-0000-0000-000031110000}"/>
    <cellStyle name="Calculation 2 3 5 2 6 3" xfId="5069" xr:uid="{00000000-0005-0000-0000-000032110000}"/>
    <cellStyle name="Calculation 2 3 5 2 6 4" xfId="5070" xr:uid="{00000000-0005-0000-0000-000033110000}"/>
    <cellStyle name="Calculation 2 3 5 2 6 5" xfId="5071" xr:uid="{00000000-0005-0000-0000-000034110000}"/>
    <cellStyle name="Calculation 2 3 5 2 6 6" xfId="5072" xr:uid="{00000000-0005-0000-0000-000035110000}"/>
    <cellStyle name="Calculation 2 3 5 2 6 7" xfId="5073" xr:uid="{00000000-0005-0000-0000-000036110000}"/>
    <cellStyle name="Calculation 2 3 5 2 7" xfId="5074" xr:uid="{00000000-0005-0000-0000-000037110000}"/>
    <cellStyle name="Calculation 2 3 5 2 8" xfId="5075" xr:uid="{00000000-0005-0000-0000-000038110000}"/>
    <cellStyle name="Calculation 2 3 5 2 9" xfId="5076" xr:uid="{00000000-0005-0000-0000-000039110000}"/>
    <cellStyle name="Calculation 2 3 5 3" xfId="5077" xr:uid="{00000000-0005-0000-0000-00003A110000}"/>
    <cellStyle name="Calculation 2 3 5 3 2" xfId="5078" xr:uid="{00000000-0005-0000-0000-00003B110000}"/>
    <cellStyle name="Calculation 2 3 5 3 2 2" xfId="5079" xr:uid="{00000000-0005-0000-0000-00003C110000}"/>
    <cellStyle name="Calculation 2 3 5 3 2 3" xfId="5080" xr:uid="{00000000-0005-0000-0000-00003D110000}"/>
    <cellStyle name="Calculation 2 3 5 3 2 4" xfId="5081" xr:uid="{00000000-0005-0000-0000-00003E110000}"/>
    <cellStyle name="Calculation 2 3 5 3 2 5" xfId="5082" xr:uid="{00000000-0005-0000-0000-00003F110000}"/>
    <cellStyle name="Calculation 2 3 5 3 2 6" xfId="5083" xr:uid="{00000000-0005-0000-0000-000040110000}"/>
    <cellStyle name="Calculation 2 3 5 3 2 7" xfId="5084" xr:uid="{00000000-0005-0000-0000-000041110000}"/>
    <cellStyle name="Calculation 2 3 5 3 3" xfId="5085" xr:uid="{00000000-0005-0000-0000-000042110000}"/>
    <cellStyle name="Calculation 2 3 5 3 4" xfId="5086" xr:uid="{00000000-0005-0000-0000-000043110000}"/>
    <cellStyle name="Calculation 2 3 5 3 5" xfId="5087" xr:uid="{00000000-0005-0000-0000-000044110000}"/>
    <cellStyle name="Calculation 2 3 5 4" xfId="5088" xr:uid="{00000000-0005-0000-0000-000045110000}"/>
    <cellStyle name="Calculation 2 3 5 4 2" xfId="5089" xr:uid="{00000000-0005-0000-0000-000046110000}"/>
    <cellStyle name="Calculation 2 3 5 4 2 2" xfId="5090" xr:uid="{00000000-0005-0000-0000-000047110000}"/>
    <cellStyle name="Calculation 2 3 5 4 2 3" xfId="5091" xr:uid="{00000000-0005-0000-0000-000048110000}"/>
    <cellStyle name="Calculation 2 3 5 4 2 4" xfId="5092" xr:uid="{00000000-0005-0000-0000-000049110000}"/>
    <cellStyle name="Calculation 2 3 5 4 2 5" xfId="5093" xr:uid="{00000000-0005-0000-0000-00004A110000}"/>
    <cellStyle name="Calculation 2 3 5 4 2 6" xfId="5094" xr:uid="{00000000-0005-0000-0000-00004B110000}"/>
    <cellStyle name="Calculation 2 3 5 4 2 7" xfId="5095" xr:uid="{00000000-0005-0000-0000-00004C110000}"/>
    <cellStyle name="Calculation 2 3 5 4 3" xfId="5096" xr:uid="{00000000-0005-0000-0000-00004D110000}"/>
    <cellStyle name="Calculation 2 3 5 4 4" xfId="5097" xr:uid="{00000000-0005-0000-0000-00004E110000}"/>
    <cellStyle name="Calculation 2 3 5 4 5" xfId="5098" xr:uid="{00000000-0005-0000-0000-00004F110000}"/>
    <cellStyle name="Calculation 2 3 5 5" xfId="5099" xr:uid="{00000000-0005-0000-0000-000050110000}"/>
    <cellStyle name="Calculation 2 3 5 5 2" xfId="5100" xr:uid="{00000000-0005-0000-0000-000051110000}"/>
    <cellStyle name="Calculation 2 3 5 5 2 2" xfId="5101" xr:uid="{00000000-0005-0000-0000-000052110000}"/>
    <cellStyle name="Calculation 2 3 5 5 2 3" xfId="5102" xr:uid="{00000000-0005-0000-0000-000053110000}"/>
    <cellStyle name="Calculation 2 3 5 5 2 4" xfId="5103" xr:uid="{00000000-0005-0000-0000-000054110000}"/>
    <cellStyle name="Calculation 2 3 5 5 2 5" xfId="5104" xr:uid="{00000000-0005-0000-0000-000055110000}"/>
    <cellStyle name="Calculation 2 3 5 5 2 6" xfId="5105" xr:uid="{00000000-0005-0000-0000-000056110000}"/>
    <cellStyle name="Calculation 2 3 5 5 2 7" xfId="5106" xr:uid="{00000000-0005-0000-0000-000057110000}"/>
    <cellStyle name="Calculation 2 3 5 5 3" xfId="5107" xr:uid="{00000000-0005-0000-0000-000058110000}"/>
    <cellStyle name="Calculation 2 3 5 5 4" xfId="5108" xr:uid="{00000000-0005-0000-0000-000059110000}"/>
    <cellStyle name="Calculation 2 3 5 5 5" xfId="5109" xr:uid="{00000000-0005-0000-0000-00005A110000}"/>
    <cellStyle name="Calculation 2 3 5 6" xfId="5110" xr:uid="{00000000-0005-0000-0000-00005B110000}"/>
    <cellStyle name="Calculation 2 3 5 6 2" xfId="5111" xr:uid="{00000000-0005-0000-0000-00005C110000}"/>
    <cellStyle name="Calculation 2 3 5 6 3" xfId="5112" xr:uid="{00000000-0005-0000-0000-00005D110000}"/>
    <cellStyle name="Calculation 2 3 5 6 4" xfId="5113" xr:uid="{00000000-0005-0000-0000-00005E110000}"/>
    <cellStyle name="Calculation 2 3 5 6 5" xfId="5114" xr:uid="{00000000-0005-0000-0000-00005F110000}"/>
    <cellStyle name="Calculation 2 3 5 6 6" xfId="5115" xr:uid="{00000000-0005-0000-0000-000060110000}"/>
    <cellStyle name="Calculation 2 3 5 6 7" xfId="5116" xr:uid="{00000000-0005-0000-0000-000061110000}"/>
    <cellStyle name="Calculation 2 3 5 6 8" xfId="5117" xr:uid="{00000000-0005-0000-0000-000062110000}"/>
    <cellStyle name="Calculation 2 3 5 7" xfId="5118" xr:uid="{00000000-0005-0000-0000-000063110000}"/>
    <cellStyle name="Calculation 2 3 5 7 2" xfId="5119" xr:uid="{00000000-0005-0000-0000-000064110000}"/>
    <cellStyle name="Calculation 2 3 5 7 3" xfId="5120" xr:uid="{00000000-0005-0000-0000-000065110000}"/>
    <cellStyle name="Calculation 2 3 5 7 4" xfId="5121" xr:uid="{00000000-0005-0000-0000-000066110000}"/>
    <cellStyle name="Calculation 2 3 5 7 5" xfId="5122" xr:uid="{00000000-0005-0000-0000-000067110000}"/>
    <cellStyle name="Calculation 2 3 5 7 6" xfId="5123" xr:uid="{00000000-0005-0000-0000-000068110000}"/>
    <cellStyle name="Calculation 2 3 5 7 7" xfId="5124" xr:uid="{00000000-0005-0000-0000-000069110000}"/>
    <cellStyle name="Calculation 2 3 5 8" xfId="5125" xr:uid="{00000000-0005-0000-0000-00006A110000}"/>
    <cellStyle name="Calculation 2 3 5 8 2" xfId="5126" xr:uid="{00000000-0005-0000-0000-00006B110000}"/>
    <cellStyle name="Calculation 2 3 5 8 3" xfId="5127" xr:uid="{00000000-0005-0000-0000-00006C110000}"/>
    <cellStyle name="Calculation 2 3 5 8 4" xfId="5128" xr:uid="{00000000-0005-0000-0000-00006D110000}"/>
    <cellStyle name="Calculation 2 3 5 8 5" xfId="5129" xr:uid="{00000000-0005-0000-0000-00006E110000}"/>
    <cellStyle name="Calculation 2 3 5 9" xfId="5130" xr:uid="{00000000-0005-0000-0000-00006F110000}"/>
    <cellStyle name="Calculation 2 3 5 9 2" xfId="5131" xr:uid="{00000000-0005-0000-0000-000070110000}"/>
    <cellStyle name="Calculation 2 3 5 9 3" xfId="5132" xr:uid="{00000000-0005-0000-0000-000071110000}"/>
    <cellStyle name="Calculation 2 3 5 9 4" xfId="5133" xr:uid="{00000000-0005-0000-0000-000072110000}"/>
    <cellStyle name="Calculation 2 3 5 9 5" xfId="5134" xr:uid="{00000000-0005-0000-0000-000073110000}"/>
    <cellStyle name="Calculation 2 3 6" xfId="5135" xr:uid="{00000000-0005-0000-0000-000074110000}"/>
    <cellStyle name="Calculation 2 3 6 10" xfId="5136" xr:uid="{00000000-0005-0000-0000-000075110000}"/>
    <cellStyle name="Calculation 2 3 6 2" xfId="5137" xr:uid="{00000000-0005-0000-0000-000076110000}"/>
    <cellStyle name="Calculation 2 3 6 2 2" xfId="5138" xr:uid="{00000000-0005-0000-0000-000077110000}"/>
    <cellStyle name="Calculation 2 3 6 2 2 2" xfId="5139" xr:uid="{00000000-0005-0000-0000-000078110000}"/>
    <cellStyle name="Calculation 2 3 6 2 2 3" xfId="5140" xr:uid="{00000000-0005-0000-0000-000079110000}"/>
    <cellStyle name="Calculation 2 3 6 2 2 4" xfId="5141" xr:uid="{00000000-0005-0000-0000-00007A110000}"/>
    <cellStyle name="Calculation 2 3 6 2 2 5" xfId="5142" xr:uid="{00000000-0005-0000-0000-00007B110000}"/>
    <cellStyle name="Calculation 2 3 6 2 2 6" xfId="5143" xr:uid="{00000000-0005-0000-0000-00007C110000}"/>
    <cellStyle name="Calculation 2 3 6 2 2 7" xfId="5144" xr:uid="{00000000-0005-0000-0000-00007D110000}"/>
    <cellStyle name="Calculation 2 3 6 2 3" xfId="5145" xr:uid="{00000000-0005-0000-0000-00007E110000}"/>
    <cellStyle name="Calculation 2 3 6 2 4" xfId="5146" xr:uid="{00000000-0005-0000-0000-00007F110000}"/>
    <cellStyle name="Calculation 2 3 6 3" xfId="5147" xr:uid="{00000000-0005-0000-0000-000080110000}"/>
    <cellStyle name="Calculation 2 3 6 3 2" xfId="5148" xr:uid="{00000000-0005-0000-0000-000081110000}"/>
    <cellStyle name="Calculation 2 3 6 3 2 2" xfId="5149" xr:uid="{00000000-0005-0000-0000-000082110000}"/>
    <cellStyle name="Calculation 2 3 6 3 2 3" xfId="5150" xr:uid="{00000000-0005-0000-0000-000083110000}"/>
    <cellStyle name="Calculation 2 3 6 3 2 4" xfId="5151" xr:uid="{00000000-0005-0000-0000-000084110000}"/>
    <cellStyle name="Calculation 2 3 6 3 2 5" xfId="5152" xr:uid="{00000000-0005-0000-0000-000085110000}"/>
    <cellStyle name="Calculation 2 3 6 3 2 6" xfId="5153" xr:uid="{00000000-0005-0000-0000-000086110000}"/>
    <cellStyle name="Calculation 2 3 6 3 2 7" xfId="5154" xr:uid="{00000000-0005-0000-0000-000087110000}"/>
    <cellStyle name="Calculation 2 3 6 3 3" xfId="5155" xr:uid="{00000000-0005-0000-0000-000088110000}"/>
    <cellStyle name="Calculation 2 3 6 3 4" xfId="5156" xr:uid="{00000000-0005-0000-0000-000089110000}"/>
    <cellStyle name="Calculation 2 3 6 4" xfId="5157" xr:uid="{00000000-0005-0000-0000-00008A110000}"/>
    <cellStyle name="Calculation 2 3 6 4 2" xfId="5158" xr:uid="{00000000-0005-0000-0000-00008B110000}"/>
    <cellStyle name="Calculation 2 3 6 4 2 2" xfId="5159" xr:uid="{00000000-0005-0000-0000-00008C110000}"/>
    <cellStyle name="Calculation 2 3 6 4 2 3" xfId="5160" xr:uid="{00000000-0005-0000-0000-00008D110000}"/>
    <cellStyle name="Calculation 2 3 6 4 2 4" xfId="5161" xr:uid="{00000000-0005-0000-0000-00008E110000}"/>
    <cellStyle name="Calculation 2 3 6 4 2 5" xfId="5162" xr:uid="{00000000-0005-0000-0000-00008F110000}"/>
    <cellStyle name="Calculation 2 3 6 4 2 6" xfId="5163" xr:uid="{00000000-0005-0000-0000-000090110000}"/>
    <cellStyle name="Calculation 2 3 6 4 2 7" xfId="5164" xr:uid="{00000000-0005-0000-0000-000091110000}"/>
    <cellStyle name="Calculation 2 3 6 4 3" xfId="5165" xr:uid="{00000000-0005-0000-0000-000092110000}"/>
    <cellStyle name="Calculation 2 3 6 4 4" xfId="5166" xr:uid="{00000000-0005-0000-0000-000093110000}"/>
    <cellStyle name="Calculation 2 3 6 5" xfId="5167" xr:uid="{00000000-0005-0000-0000-000094110000}"/>
    <cellStyle name="Calculation 2 3 6 5 2" xfId="5168" xr:uid="{00000000-0005-0000-0000-000095110000}"/>
    <cellStyle name="Calculation 2 3 6 5 3" xfId="5169" xr:uid="{00000000-0005-0000-0000-000096110000}"/>
    <cellStyle name="Calculation 2 3 6 5 4" xfId="5170" xr:uid="{00000000-0005-0000-0000-000097110000}"/>
    <cellStyle name="Calculation 2 3 6 5 5" xfId="5171" xr:uid="{00000000-0005-0000-0000-000098110000}"/>
    <cellStyle name="Calculation 2 3 6 5 6" xfId="5172" xr:uid="{00000000-0005-0000-0000-000099110000}"/>
    <cellStyle name="Calculation 2 3 6 5 7" xfId="5173" xr:uid="{00000000-0005-0000-0000-00009A110000}"/>
    <cellStyle name="Calculation 2 3 6 5 8" xfId="5174" xr:uid="{00000000-0005-0000-0000-00009B110000}"/>
    <cellStyle name="Calculation 2 3 6 6" xfId="5175" xr:uid="{00000000-0005-0000-0000-00009C110000}"/>
    <cellStyle name="Calculation 2 3 6 6 2" xfId="5176" xr:uid="{00000000-0005-0000-0000-00009D110000}"/>
    <cellStyle name="Calculation 2 3 6 6 3" xfId="5177" xr:uid="{00000000-0005-0000-0000-00009E110000}"/>
    <cellStyle name="Calculation 2 3 6 6 4" xfId="5178" xr:uid="{00000000-0005-0000-0000-00009F110000}"/>
    <cellStyle name="Calculation 2 3 6 6 5" xfId="5179" xr:uid="{00000000-0005-0000-0000-0000A0110000}"/>
    <cellStyle name="Calculation 2 3 6 6 6" xfId="5180" xr:uid="{00000000-0005-0000-0000-0000A1110000}"/>
    <cellStyle name="Calculation 2 3 6 6 7" xfId="5181" xr:uid="{00000000-0005-0000-0000-0000A2110000}"/>
    <cellStyle name="Calculation 2 3 6 7" xfId="5182" xr:uid="{00000000-0005-0000-0000-0000A3110000}"/>
    <cellStyle name="Calculation 2 3 6 8" xfId="5183" xr:uid="{00000000-0005-0000-0000-0000A4110000}"/>
    <cellStyle name="Calculation 2 3 6 9" xfId="5184" xr:uid="{00000000-0005-0000-0000-0000A5110000}"/>
    <cellStyle name="Calculation 2 3 7" xfId="5185" xr:uid="{00000000-0005-0000-0000-0000A6110000}"/>
    <cellStyle name="Calculation 2 3 7 10" xfId="5186" xr:uid="{00000000-0005-0000-0000-0000A7110000}"/>
    <cellStyle name="Calculation 2 3 7 2" xfId="5187" xr:uid="{00000000-0005-0000-0000-0000A8110000}"/>
    <cellStyle name="Calculation 2 3 7 2 2" xfId="5188" xr:uid="{00000000-0005-0000-0000-0000A9110000}"/>
    <cellStyle name="Calculation 2 3 7 2 2 2" xfId="5189" xr:uid="{00000000-0005-0000-0000-0000AA110000}"/>
    <cellStyle name="Calculation 2 3 7 2 2 3" xfId="5190" xr:uid="{00000000-0005-0000-0000-0000AB110000}"/>
    <cellStyle name="Calculation 2 3 7 2 2 4" xfId="5191" xr:uid="{00000000-0005-0000-0000-0000AC110000}"/>
    <cellStyle name="Calculation 2 3 7 2 2 5" xfId="5192" xr:uid="{00000000-0005-0000-0000-0000AD110000}"/>
    <cellStyle name="Calculation 2 3 7 2 2 6" xfId="5193" xr:uid="{00000000-0005-0000-0000-0000AE110000}"/>
    <cellStyle name="Calculation 2 3 7 2 2 7" xfId="5194" xr:uid="{00000000-0005-0000-0000-0000AF110000}"/>
    <cellStyle name="Calculation 2 3 7 2 3" xfId="5195" xr:uid="{00000000-0005-0000-0000-0000B0110000}"/>
    <cellStyle name="Calculation 2 3 7 2 4" xfId="5196" xr:uid="{00000000-0005-0000-0000-0000B1110000}"/>
    <cellStyle name="Calculation 2 3 7 3" xfId="5197" xr:uid="{00000000-0005-0000-0000-0000B2110000}"/>
    <cellStyle name="Calculation 2 3 7 3 2" xfId="5198" xr:uid="{00000000-0005-0000-0000-0000B3110000}"/>
    <cellStyle name="Calculation 2 3 7 3 2 2" xfId="5199" xr:uid="{00000000-0005-0000-0000-0000B4110000}"/>
    <cellStyle name="Calculation 2 3 7 3 2 3" xfId="5200" xr:uid="{00000000-0005-0000-0000-0000B5110000}"/>
    <cellStyle name="Calculation 2 3 7 3 2 4" xfId="5201" xr:uid="{00000000-0005-0000-0000-0000B6110000}"/>
    <cellStyle name="Calculation 2 3 7 3 2 5" xfId="5202" xr:uid="{00000000-0005-0000-0000-0000B7110000}"/>
    <cellStyle name="Calculation 2 3 7 3 2 6" xfId="5203" xr:uid="{00000000-0005-0000-0000-0000B8110000}"/>
    <cellStyle name="Calculation 2 3 7 3 2 7" xfId="5204" xr:uid="{00000000-0005-0000-0000-0000B9110000}"/>
    <cellStyle name="Calculation 2 3 7 3 3" xfId="5205" xr:uid="{00000000-0005-0000-0000-0000BA110000}"/>
    <cellStyle name="Calculation 2 3 7 3 4" xfId="5206" xr:uid="{00000000-0005-0000-0000-0000BB110000}"/>
    <cellStyle name="Calculation 2 3 7 4" xfId="5207" xr:uid="{00000000-0005-0000-0000-0000BC110000}"/>
    <cellStyle name="Calculation 2 3 7 4 2" xfId="5208" xr:uid="{00000000-0005-0000-0000-0000BD110000}"/>
    <cellStyle name="Calculation 2 3 7 4 2 2" xfId="5209" xr:uid="{00000000-0005-0000-0000-0000BE110000}"/>
    <cellStyle name="Calculation 2 3 7 4 2 3" xfId="5210" xr:uid="{00000000-0005-0000-0000-0000BF110000}"/>
    <cellStyle name="Calculation 2 3 7 4 2 4" xfId="5211" xr:uid="{00000000-0005-0000-0000-0000C0110000}"/>
    <cellStyle name="Calculation 2 3 7 4 2 5" xfId="5212" xr:uid="{00000000-0005-0000-0000-0000C1110000}"/>
    <cellStyle name="Calculation 2 3 7 4 2 6" xfId="5213" xr:uid="{00000000-0005-0000-0000-0000C2110000}"/>
    <cellStyle name="Calculation 2 3 7 4 2 7" xfId="5214" xr:uid="{00000000-0005-0000-0000-0000C3110000}"/>
    <cellStyle name="Calculation 2 3 7 4 3" xfId="5215" xr:uid="{00000000-0005-0000-0000-0000C4110000}"/>
    <cellStyle name="Calculation 2 3 7 4 4" xfId="5216" xr:uid="{00000000-0005-0000-0000-0000C5110000}"/>
    <cellStyle name="Calculation 2 3 7 5" xfId="5217" xr:uid="{00000000-0005-0000-0000-0000C6110000}"/>
    <cellStyle name="Calculation 2 3 7 5 2" xfId="5218" xr:uid="{00000000-0005-0000-0000-0000C7110000}"/>
    <cellStyle name="Calculation 2 3 7 5 3" xfId="5219" xr:uid="{00000000-0005-0000-0000-0000C8110000}"/>
    <cellStyle name="Calculation 2 3 7 5 4" xfId="5220" xr:uid="{00000000-0005-0000-0000-0000C9110000}"/>
    <cellStyle name="Calculation 2 3 7 5 5" xfId="5221" xr:uid="{00000000-0005-0000-0000-0000CA110000}"/>
    <cellStyle name="Calculation 2 3 7 5 6" xfId="5222" xr:uid="{00000000-0005-0000-0000-0000CB110000}"/>
    <cellStyle name="Calculation 2 3 7 5 7" xfId="5223" xr:uid="{00000000-0005-0000-0000-0000CC110000}"/>
    <cellStyle name="Calculation 2 3 7 5 8" xfId="5224" xr:uid="{00000000-0005-0000-0000-0000CD110000}"/>
    <cellStyle name="Calculation 2 3 7 6" xfId="5225" xr:uid="{00000000-0005-0000-0000-0000CE110000}"/>
    <cellStyle name="Calculation 2 3 7 6 2" xfId="5226" xr:uid="{00000000-0005-0000-0000-0000CF110000}"/>
    <cellStyle name="Calculation 2 3 7 6 3" xfId="5227" xr:uid="{00000000-0005-0000-0000-0000D0110000}"/>
    <cellStyle name="Calculation 2 3 7 6 4" xfId="5228" xr:uid="{00000000-0005-0000-0000-0000D1110000}"/>
    <cellStyle name="Calculation 2 3 7 6 5" xfId="5229" xr:uid="{00000000-0005-0000-0000-0000D2110000}"/>
    <cellStyle name="Calculation 2 3 7 6 6" xfId="5230" xr:uid="{00000000-0005-0000-0000-0000D3110000}"/>
    <cellStyle name="Calculation 2 3 7 6 7" xfId="5231" xr:uid="{00000000-0005-0000-0000-0000D4110000}"/>
    <cellStyle name="Calculation 2 3 7 7" xfId="5232" xr:uid="{00000000-0005-0000-0000-0000D5110000}"/>
    <cellStyle name="Calculation 2 3 7 8" xfId="5233" xr:uid="{00000000-0005-0000-0000-0000D6110000}"/>
    <cellStyle name="Calculation 2 3 7 9" xfId="5234" xr:uid="{00000000-0005-0000-0000-0000D7110000}"/>
    <cellStyle name="Calculation 2 3 8" xfId="5235" xr:uid="{00000000-0005-0000-0000-0000D8110000}"/>
    <cellStyle name="Calculation 2 3 8 2" xfId="5236" xr:uid="{00000000-0005-0000-0000-0000D9110000}"/>
    <cellStyle name="Calculation 2 3 8 2 2" xfId="5237" xr:uid="{00000000-0005-0000-0000-0000DA110000}"/>
    <cellStyle name="Calculation 2 3 8 2 3" xfId="5238" xr:uid="{00000000-0005-0000-0000-0000DB110000}"/>
    <cellStyle name="Calculation 2 3 8 2 4" xfId="5239" xr:uid="{00000000-0005-0000-0000-0000DC110000}"/>
    <cellStyle name="Calculation 2 3 8 2 5" xfId="5240" xr:uid="{00000000-0005-0000-0000-0000DD110000}"/>
    <cellStyle name="Calculation 2 3 8 2 6" xfId="5241" xr:uid="{00000000-0005-0000-0000-0000DE110000}"/>
    <cellStyle name="Calculation 2 3 8 2 7" xfId="5242" xr:uid="{00000000-0005-0000-0000-0000DF110000}"/>
    <cellStyle name="Calculation 2 3 8 3" xfId="5243" xr:uid="{00000000-0005-0000-0000-0000E0110000}"/>
    <cellStyle name="Calculation 2 3 8 4" xfId="5244" xr:uid="{00000000-0005-0000-0000-0000E1110000}"/>
    <cellStyle name="Calculation 2 3 8 5" xfId="5245" xr:uid="{00000000-0005-0000-0000-0000E2110000}"/>
    <cellStyle name="Calculation 2 3 9" xfId="5246" xr:uid="{00000000-0005-0000-0000-0000E3110000}"/>
    <cellStyle name="Calculation 2 3 9 2" xfId="5247" xr:uid="{00000000-0005-0000-0000-0000E4110000}"/>
    <cellStyle name="Calculation 2 3 9 2 2" xfId="5248" xr:uid="{00000000-0005-0000-0000-0000E5110000}"/>
    <cellStyle name="Calculation 2 3 9 2 3" xfId="5249" xr:uid="{00000000-0005-0000-0000-0000E6110000}"/>
    <cellStyle name="Calculation 2 3 9 2 4" xfId="5250" xr:uid="{00000000-0005-0000-0000-0000E7110000}"/>
    <cellStyle name="Calculation 2 3 9 2 5" xfId="5251" xr:uid="{00000000-0005-0000-0000-0000E8110000}"/>
    <cellStyle name="Calculation 2 3 9 2 6" xfId="5252" xr:uid="{00000000-0005-0000-0000-0000E9110000}"/>
    <cellStyle name="Calculation 2 3 9 2 7" xfId="5253" xr:uid="{00000000-0005-0000-0000-0000EA110000}"/>
    <cellStyle name="Calculation 2 3 9 3" xfId="5254" xr:uid="{00000000-0005-0000-0000-0000EB110000}"/>
    <cellStyle name="Calculation 2 3 9 4" xfId="5255" xr:uid="{00000000-0005-0000-0000-0000EC110000}"/>
    <cellStyle name="Calculation 2 3 9 5" xfId="5256" xr:uid="{00000000-0005-0000-0000-0000ED110000}"/>
    <cellStyle name="Calculation 2 4" xfId="420" xr:uid="{00000000-0005-0000-0000-0000EE110000}"/>
    <cellStyle name="Calculation 2 4 10" xfId="5257" xr:uid="{00000000-0005-0000-0000-0000EF110000}"/>
    <cellStyle name="Calculation 2 4 10 2" xfId="5258" xr:uid="{00000000-0005-0000-0000-0000F0110000}"/>
    <cellStyle name="Calculation 2 4 10 2 2" xfId="5259" xr:uid="{00000000-0005-0000-0000-0000F1110000}"/>
    <cellStyle name="Calculation 2 4 10 2 3" xfId="5260" xr:uid="{00000000-0005-0000-0000-0000F2110000}"/>
    <cellStyle name="Calculation 2 4 10 2 4" xfId="5261" xr:uid="{00000000-0005-0000-0000-0000F3110000}"/>
    <cellStyle name="Calculation 2 4 10 2 5" xfId="5262" xr:uid="{00000000-0005-0000-0000-0000F4110000}"/>
    <cellStyle name="Calculation 2 4 10 2 6" xfId="5263" xr:uid="{00000000-0005-0000-0000-0000F5110000}"/>
    <cellStyle name="Calculation 2 4 10 2 7" xfId="5264" xr:uid="{00000000-0005-0000-0000-0000F6110000}"/>
    <cellStyle name="Calculation 2 4 10 3" xfId="5265" xr:uid="{00000000-0005-0000-0000-0000F7110000}"/>
    <cellStyle name="Calculation 2 4 10 4" xfId="5266" xr:uid="{00000000-0005-0000-0000-0000F8110000}"/>
    <cellStyle name="Calculation 2 4 10 5" xfId="5267" xr:uid="{00000000-0005-0000-0000-0000F9110000}"/>
    <cellStyle name="Calculation 2 4 11" xfId="5268" xr:uid="{00000000-0005-0000-0000-0000FA110000}"/>
    <cellStyle name="Calculation 2 4 11 2" xfId="5269" xr:uid="{00000000-0005-0000-0000-0000FB110000}"/>
    <cellStyle name="Calculation 2 4 11 2 2" xfId="5270" xr:uid="{00000000-0005-0000-0000-0000FC110000}"/>
    <cellStyle name="Calculation 2 4 11 2 3" xfId="5271" xr:uid="{00000000-0005-0000-0000-0000FD110000}"/>
    <cellStyle name="Calculation 2 4 11 2 4" xfId="5272" xr:uid="{00000000-0005-0000-0000-0000FE110000}"/>
    <cellStyle name="Calculation 2 4 11 2 5" xfId="5273" xr:uid="{00000000-0005-0000-0000-0000FF110000}"/>
    <cellStyle name="Calculation 2 4 11 2 6" xfId="5274" xr:uid="{00000000-0005-0000-0000-000000120000}"/>
    <cellStyle name="Calculation 2 4 11 2 7" xfId="5275" xr:uid="{00000000-0005-0000-0000-000001120000}"/>
    <cellStyle name="Calculation 2 4 11 3" xfId="5276" xr:uid="{00000000-0005-0000-0000-000002120000}"/>
    <cellStyle name="Calculation 2 4 11 4" xfId="5277" xr:uid="{00000000-0005-0000-0000-000003120000}"/>
    <cellStyle name="Calculation 2 4 11 5" xfId="5278" xr:uid="{00000000-0005-0000-0000-000004120000}"/>
    <cellStyle name="Calculation 2 4 12" xfId="5279" xr:uid="{00000000-0005-0000-0000-000005120000}"/>
    <cellStyle name="Calculation 2 4 12 2" xfId="5280" xr:uid="{00000000-0005-0000-0000-000006120000}"/>
    <cellStyle name="Calculation 2 4 12 3" xfId="5281" xr:uid="{00000000-0005-0000-0000-000007120000}"/>
    <cellStyle name="Calculation 2 4 12 4" xfId="5282" xr:uid="{00000000-0005-0000-0000-000008120000}"/>
    <cellStyle name="Calculation 2 4 12 5" xfId="5283" xr:uid="{00000000-0005-0000-0000-000009120000}"/>
    <cellStyle name="Calculation 2 4 12 6" xfId="5284" xr:uid="{00000000-0005-0000-0000-00000A120000}"/>
    <cellStyle name="Calculation 2 4 12 7" xfId="5285" xr:uid="{00000000-0005-0000-0000-00000B120000}"/>
    <cellStyle name="Calculation 2 4 12 8" xfId="5286" xr:uid="{00000000-0005-0000-0000-00000C120000}"/>
    <cellStyle name="Calculation 2 4 13" xfId="5287" xr:uid="{00000000-0005-0000-0000-00000D120000}"/>
    <cellStyle name="Calculation 2 4 13 2" xfId="5288" xr:uid="{00000000-0005-0000-0000-00000E120000}"/>
    <cellStyle name="Calculation 2 4 13 3" xfId="5289" xr:uid="{00000000-0005-0000-0000-00000F120000}"/>
    <cellStyle name="Calculation 2 4 13 4" xfId="5290" xr:uid="{00000000-0005-0000-0000-000010120000}"/>
    <cellStyle name="Calculation 2 4 13 5" xfId="5291" xr:uid="{00000000-0005-0000-0000-000011120000}"/>
    <cellStyle name="Calculation 2 4 13 6" xfId="5292" xr:uid="{00000000-0005-0000-0000-000012120000}"/>
    <cellStyle name="Calculation 2 4 13 7" xfId="5293" xr:uid="{00000000-0005-0000-0000-000013120000}"/>
    <cellStyle name="Calculation 2 4 14" xfId="5294" xr:uid="{00000000-0005-0000-0000-000014120000}"/>
    <cellStyle name="Calculation 2 4 14 2" xfId="5295" xr:uid="{00000000-0005-0000-0000-000015120000}"/>
    <cellStyle name="Calculation 2 4 14 3" xfId="5296" xr:uid="{00000000-0005-0000-0000-000016120000}"/>
    <cellStyle name="Calculation 2 4 14 4" xfId="5297" xr:uid="{00000000-0005-0000-0000-000017120000}"/>
    <cellStyle name="Calculation 2 4 14 5" xfId="5298" xr:uid="{00000000-0005-0000-0000-000018120000}"/>
    <cellStyle name="Calculation 2 4 15" xfId="5299" xr:uid="{00000000-0005-0000-0000-000019120000}"/>
    <cellStyle name="Calculation 2 4 15 2" xfId="5300" xr:uid="{00000000-0005-0000-0000-00001A120000}"/>
    <cellStyle name="Calculation 2 4 15 3" xfId="5301" xr:uid="{00000000-0005-0000-0000-00001B120000}"/>
    <cellStyle name="Calculation 2 4 15 4" xfId="5302" xr:uid="{00000000-0005-0000-0000-00001C120000}"/>
    <cellStyle name="Calculation 2 4 15 5" xfId="5303" xr:uid="{00000000-0005-0000-0000-00001D120000}"/>
    <cellStyle name="Calculation 2 4 16" xfId="5304" xr:uid="{00000000-0005-0000-0000-00001E120000}"/>
    <cellStyle name="Calculation 2 4 16 2" xfId="5305" xr:uid="{00000000-0005-0000-0000-00001F120000}"/>
    <cellStyle name="Calculation 2 4 16 3" xfId="5306" xr:uid="{00000000-0005-0000-0000-000020120000}"/>
    <cellStyle name="Calculation 2 4 16 4" xfId="5307" xr:uid="{00000000-0005-0000-0000-000021120000}"/>
    <cellStyle name="Calculation 2 4 16 5" xfId="5308" xr:uid="{00000000-0005-0000-0000-000022120000}"/>
    <cellStyle name="Calculation 2 4 17" xfId="5309" xr:uid="{00000000-0005-0000-0000-000023120000}"/>
    <cellStyle name="Calculation 2 4 17 2" xfId="5310" xr:uid="{00000000-0005-0000-0000-000024120000}"/>
    <cellStyle name="Calculation 2 4 17 3" xfId="5311" xr:uid="{00000000-0005-0000-0000-000025120000}"/>
    <cellStyle name="Calculation 2 4 17 4" xfId="5312" xr:uid="{00000000-0005-0000-0000-000026120000}"/>
    <cellStyle name="Calculation 2 4 17 5" xfId="5313" xr:uid="{00000000-0005-0000-0000-000027120000}"/>
    <cellStyle name="Calculation 2 4 18" xfId="5314" xr:uid="{00000000-0005-0000-0000-000028120000}"/>
    <cellStyle name="Calculation 2 4 19" xfId="5315" xr:uid="{00000000-0005-0000-0000-000029120000}"/>
    <cellStyle name="Calculation 2 4 2" xfId="5316" xr:uid="{00000000-0005-0000-0000-00002A120000}"/>
    <cellStyle name="Calculation 2 4 2 10" xfId="5317" xr:uid="{00000000-0005-0000-0000-00002B120000}"/>
    <cellStyle name="Calculation 2 4 2 10 2" xfId="5318" xr:uid="{00000000-0005-0000-0000-00002C120000}"/>
    <cellStyle name="Calculation 2 4 2 10 3" xfId="5319" xr:uid="{00000000-0005-0000-0000-00002D120000}"/>
    <cellStyle name="Calculation 2 4 2 10 4" xfId="5320" xr:uid="{00000000-0005-0000-0000-00002E120000}"/>
    <cellStyle name="Calculation 2 4 2 10 5" xfId="5321" xr:uid="{00000000-0005-0000-0000-00002F120000}"/>
    <cellStyle name="Calculation 2 4 2 10 6" xfId="5322" xr:uid="{00000000-0005-0000-0000-000030120000}"/>
    <cellStyle name="Calculation 2 4 2 10 7" xfId="5323" xr:uid="{00000000-0005-0000-0000-000031120000}"/>
    <cellStyle name="Calculation 2 4 2 10 8" xfId="5324" xr:uid="{00000000-0005-0000-0000-000032120000}"/>
    <cellStyle name="Calculation 2 4 2 11" xfId="5325" xr:uid="{00000000-0005-0000-0000-000033120000}"/>
    <cellStyle name="Calculation 2 4 2 11 2" xfId="5326" xr:uid="{00000000-0005-0000-0000-000034120000}"/>
    <cellStyle name="Calculation 2 4 2 11 3" xfId="5327" xr:uid="{00000000-0005-0000-0000-000035120000}"/>
    <cellStyle name="Calculation 2 4 2 11 4" xfId="5328" xr:uid="{00000000-0005-0000-0000-000036120000}"/>
    <cellStyle name="Calculation 2 4 2 11 5" xfId="5329" xr:uid="{00000000-0005-0000-0000-000037120000}"/>
    <cellStyle name="Calculation 2 4 2 11 6" xfId="5330" xr:uid="{00000000-0005-0000-0000-000038120000}"/>
    <cellStyle name="Calculation 2 4 2 11 7" xfId="5331" xr:uid="{00000000-0005-0000-0000-000039120000}"/>
    <cellStyle name="Calculation 2 4 2 12" xfId="5332" xr:uid="{00000000-0005-0000-0000-00003A120000}"/>
    <cellStyle name="Calculation 2 4 2 12 2" xfId="5333" xr:uid="{00000000-0005-0000-0000-00003B120000}"/>
    <cellStyle name="Calculation 2 4 2 12 3" xfId="5334" xr:uid="{00000000-0005-0000-0000-00003C120000}"/>
    <cellStyle name="Calculation 2 4 2 12 4" xfId="5335" xr:uid="{00000000-0005-0000-0000-00003D120000}"/>
    <cellStyle name="Calculation 2 4 2 12 5" xfId="5336" xr:uid="{00000000-0005-0000-0000-00003E120000}"/>
    <cellStyle name="Calculation 2 4 2 13" xfId="5337" xr:uid="{00000000-0005-0000-0000-00003F120000}"/>
    <cellStyle name="Calculation 2 4 2 13 2" xfId="5338" xr:uid="{00000000-0005-0000-0000-000040120000}"/>
    <cellStyle name="Calculation 2 4 2 13 3" xfId="5339" xr:uid="{00000000-0005-0000-0000-000041120000}"/>
    <cellStyle name="Calculation 2 4 2 13 4" xfId="5340" xr:uid="{00000000-0005-0000-0000-000042120000}"/>
    <cellStyle name="Calculation 2 4 2 13 5" xfId="5341" xr:uid="{00000000-0005-0000-0000-000043120000}"/>
    <cellStyle name="Calculation 2 4 2 14" xfId="5342" xr:uid="{00000000-0005-0000-0000-000044120000}"/>
    <cellStyle name="Calculation 2 4 2 14 2" xfId="5343" xr:uid="{00000000-0005-0000-0000-000045120000}"/>
    <cellStyle name="Calculation 2 4 2 14 3" xfId="5344" xr:uid="{00000000-0005-0000-0000-000046120000}"/>
    <cellStyle name="Calculation 2 4 2 14 4" xfId="5345" xr:uid="{00000000-0005-0000-0000-000047120000}"/>
    <cellStyle name="Calculation 2 4 2 14 5" xfId="5346" xr:uid="{00000000-0005-0000-0000-000048120000}"/>
    <cellStyle name="Calculation 2 4 2 15" xfId="5347" xr:uid="{00000000-0005-0000-0000-000049120000}"/>
    <cellStyle name="Calculation 2 4 2 15 2" xfId="5348" xr:uid="{00000000-0005-0000-0000-00004A120000}"/>
    <cellStyle name="Calculation 2 4 2 15 3" xfId="5349" xr:uid="{00000000-0005-0000-0000-00004B120000}"/>
    <cellStyle name="Calculation 2 4 2 15 4" xfId="5350" xr:uid="{00000000-0005-0000-0000-00004C120000}"/>
    <cellStyle name="Calculation 2 4 2 15 5" xfId="5351" xr:uid="{00000000-0005-0000-0000-00004D120000}"/>
    <cellStyle name="Calculation 2 4 2 16" xfId="5352" xr:uid="{00000000-0005-0000-0000-00004E120000}"/>
    <cellStyle name="Calculation 2 4 2 17" xfId="5353" xr:uid="{00000000-0005-0000-0000-00004F120000}"/>
    <cellStyle name="Calculation 2 4 2 2" xfId="5354" xr:uid="{00000000-0005-0000-0000-000050120000}"/>
    <cellStyle name="Calculation 2 4 2 2 10" xfId="5355" xr:uid="{00000000-0005-0000-0000-000051120000}"/>
    <cellStyle name="Calculation 2 4 2 2 10 2" xfId="5356" xr:uid="{00000000-0005-0000-0000-000052120000}"/>
    <cellStyle name="Calculation 2 4 2 2 10 3" xfId="5357" xr:uid="{00000000-0005-0000-0000-000053120000}"/>
    <cellStyle name="Calculation 2 4 2 2 10 4" xfId="5358" xr:uid="{00000000-0005-0000-0000-000054120000}"/>
    <cellStyle name="Calculation 2 4 2 2 10 5" xfId="5359" xr:uid="{00000000-0005-0000-0000-000055120000}"/>
    <cellStyle name="Calculation 2 4 2 2 10 6" xfId="5360" xr:uid="{00000000-0005-0000-0000-000056120000}"/>
    <cellStyle name="Calculation 2 4 2 2 10 7" xfId="5361" xr:uid="{00000000-0005-0000-0000-000057120000}"/>
    <cellStyle name="Calculation 2 4 2 2 11" xfId="5362" xr:uid="{00000000-0005-0000-0000-000058120000}"/>
    <cellStyle name="Calculation 2 4 2 2 11 2" xfId="5363" xr:uid="{00000000-0005-0000-0000-000059120000}"/>
    <cellStyle name="Calculation 2 4 2 2 11 3" xfId="5364" xr:uid="{00000000-0005-0000-0000-00005A120000}"/>
    <cellStyle name="Calculation 2 4 2 2 11 4" xfId="5365" xr:uid="{00000000-0005-0000-0000-00005B120000}"/>
    <cellStyle name="Calculation 2 4 2 2 11 5" xfId="5366" xr:uid="{00000000-0005-0000-0000-00005C120000}"/>
    <cellStyle name="Calculation 2 4 2 2 12" xfId="5367" xr:uid="{00000000-0005-0000-0000-00005D120000}"/>
    <cellStyle name="Calculation 2 4 2 2 12 2" xfId="5368" xr:uid="{00000000-0005-0000-0000-00005E120000}"/>
    <cellStyle name="Calculation 2 4 2 2 12 3" xfId="5369" xr:uid="{00000000-0005-0000-0000-00005F120000}"/>
    <cellStyle name="Calculation 2 4 2 2 12 4" xfId="5370" xr:uid="{00000000-0005-0000-0000-000060120000}"/>
    <cellStyle name="Calculation 2 4 2 2 12 5" xfId="5371" xr:uid="{00000000-0005-0000-0000-000061120000}"/>
    <cellStyle name="Calculation 2 4 2 2 13" xfId="5372" xr:uid="{00000000-0005-0000-0000-000062120000}"/>
    <cellStyle name="Calculation 2 4 2 2 13 2" xfId="5373" xr:uid="{00000000-0005-0000-0000-000063120000}"/>
    <cellStyle name="Calculation 2 4 2 2 13 3" xfId="5374" xr:uid="{00000000-0005-0000-0000-000064120000}"/>
    <cellStyle name="Calculation 2 4 2 2 13 4" xfId="5375" xr:uid="{00000000-0005-0000-0000-000065120000}"/>
    <cellStyle name="Calculation 2 4 2 2 13 5" xfId="5376" xr:uid="{00000000-0005-0000-0000-000066120000}"/>
    <cellStyle name="Calculation 2 4 2 2 14" xfId="5377" xr:uid="{00000000-0005-0000-0000-000067120000}"/>
    <cellStyle name="Calculation 2 4 2 2 14 2" xfId="5378" xr:uid="{00000000-0005-0000-0000-000068120000}"/>
    <cellStyle name="Calculation 2 4 2 2 14 3" xfId="5379" xr:uid="{00000000-0005-0000-0000-000069120000}"/>
    <cellStyle name="Calculation 2 4 2 2 14 4" xfId="5380" xr:uid="{00000000-0005-0000-0000-00006A120000}"/>
    <cellStyle name="Calculation 2 4 2 2 14 5" xfId="5381" xr:uid="{00000000-0005-0000-0000-00006B120000}"/>
    <cellStyle name="Calculation 2 4 2 2 15" xfId="5382" xr:uid="{00000000-0005-0000-0000-00006C120000}"/>
    <cellStyle name="Calculation 2 4 2 2 15 2" xfId="5383" xr:uid="{00000000-0005-0000-0000-00006D120000}"/>
    <cellStyle name="Calculation 2 4 2 2 15 3" xfId="5384" xr:uid="{00000000-0005-0000-0000-00006E120000}"/>
    <cellStyle name="Calculation 2 4 2 2 15 4" xfId="5385" xr:uid="{00000000-0005-0000-0000-00006F120000}"/>
    <cellStyle name="Calculation 2 4 2 2 15 5" xfId="5386" xr:uid="{00000000-0005-0000-0000-000070120000}"/>
    <cellStyle name="Calculation 2 4 2 2 16" xfId="5387" xr:uid="{00000000-0005-0000-0000-000071120000}"/>
    <cellStyle name="Calculation 2 4 2 2 16 2" xfId="5388" xr:uid="{00000000-0005-0000-0000-000072120000}"/>
    <cellStyle name="Calculation 2 4 2 2 16 3" xfId="5389" xr:uid="{00000000-0005-0000-0000-000073120000}"/>
    <cellStyle name="Calculation 2 4 2 2 16 4" xfId="5390" xr:uid="{00000000-0005-0000-0000-000074120000}"/>
    <cellStyle name="Calculation 2 4 2 2 16 5" xfId="5391" xr:uid="{00000000-0005-0000-0000-000075120000}"/>
    <cellStyle name="Calculation 2 4 2 2 17" xfId="5392" xr:uid="{00000000-0005-0000-0000-000076120000}"/>
    <cellStyle name="Calculation 2 4 2 2 17 2" xfId="5393" xr:uid="{00000000-0005-0000-0000-000077120000}"/>
    <cellStyle name="Calculation 2 4 2 2 17 3" xfId="5394" xr:uid="{00000000-0005-0000-0000-000078120000}"/>
    <cellStyle name="Calculation 2 4 2 2 17 4" xfId="5395" xr:uid="{00000000-0005-0000-0000-000079120000}"/>
    <cellStyle name="Calculation 2 4 2 2 17 5" xfId="5396" xr:uid="{00000000-0005-0000-0000-00007A120000}"/>
    <cellStyle name="Calculation 2 4 2 2 18" xfId="5397" xr:uid="{00000000-0005-0000-0000-00007B120000}"/>
    <cellStyle name="Calculation 2 4 2 2 2" xfId="5398" xr:uid="{00000000-0005-0000-0000-00007C120000}"/>
    <cellStyle name="Calculation 2 4 2 2 2 10" xfId="5399" xr:uid="{00000000-0005-0000-0000-00007D120000}"/>
    <cellStyle name="Calculation 2 4 2 2 2 10 2" xfId="5400" xr:uid="{00000000-0005-0000-0000-00007E120000}"/>
    <cellStyle name="Calculation 2 4 2 2 2 10 3" xfId="5401" xr:uid="{00000000-0005-0000-0000-00007F120000}"/>
    <cellStyle name="Calculation 2 4 2 2 2 10 4" xfId="5402" xr:uid="{00000000-0005-0000-0000-000080120000}"/>
    <cellStyle name="Calculation 2 4 2 2 2 10 5" xfId="5403" xr:uid="{00000000-0005-0000-0000-000081120000}"/>
    <cellStyle name="Calculation 2 4 2 2 2 11" xfId="5404" xr:uid="{00000000-0005-0000-0000-000082120000}"/>
    <cellStyle name="Calculation 2 4 2 2 2 11 2" xfId="5405" xr:uid="{00000000-0005-0000-0000-000083120000}"/>
    <cellStyle name="Calculation 2 4 2 2 2 11 3" xfId="5406" xr:uid="{00000000-0005-0000-0000-000084120000}"/>
    <cellStyle name="Calculation 2 4 2 2 2 11 4" xfId="5407" xr:uid="{00000000-0005-0000-0000-000085120000}"/>
    <cellStyle name="Calculation 2 4 2 2 2 11 5" xfId="5408" xr:uid="{00000000-0005-0000-0000-000086120000}"/>
    <cellStyle name="Calculation 2 4 2 2 2 12" xfId="5409" xr:uid="{00000000-0005-0000-0000-000087120000}"/>
    <cellStyle name="Calculation 2 4 2 2 2 12 2" xfId="5410" xr:uid="{00000000-0005-0000-0000-000088120000}"/>
    <cellStyle name="Calculation 2 4 2 2 2 12 3" xfId="5411" xr:uid="{00000000-0005-0000-0000-000089120000}"/>
    <cellStyle name="Calculation 2 4 2 2 2 12 4" xfId="5412" xr:uid="{00000000-0005-0000-0000-00008A120000}"/>
    <cellStyle name="Calculation 2 4 2 2 2 12 5" xfId="5413" xr:uid="{00000000-0005-0000-0000-00008B120000}"/>
    <cellStyle name="Calculation 2 4 2 2 2 13" xfId="5414" xr:uid="{00000000-0005-0000-0000-00008C120000}"/>
    <cellStyle name="Calculation 2 4 2 2 2 13 2" xfId="5415" xr:uid="{00000000-0005-0000-0000-00008D120000}"/>
    <cellStyle name="Calculation 2 4 2 2 2 13 3" xfId="5416" xr:uid="{00000000-0005-0000-0000-00008E120000}"/>
    <cellStyle name="Calculation 2 4 2 2 2 13 4" xfId="5417" xr:uid="{00000000-0005-0000-0000-00008F120000}"/>
    <cellStyle name="Calculation 2 4 2 2 2 13 5" xfId="5418" xr:uid="{00000000-0005-0000-0000-000090120000}"/>
    <cellStyle name="Calculation 2 4 2 2 2 14" xfId="5419" xr:uid="{00000000-0005-0000-0000-000091120000}"/>
    <cellStyle name="Calculation 2 4 2 2 2 14 2" xfId="5420" xr:uid="{00000000-0005-0000-0000-000092120000}"/>
    <cellStyle name="Calculation 2 4 2 2 2 14 3" xfId="5421" xr:uid="{00000000-0005-0000-0000-000093120000}"/>
    <cellStyle name="Calculation 2 4 2 2 2 14 4" xfId="5422" xr:uid="{00000000-0005-0000-0000-000094120000}"/>
    <cellStyle name="Calculation 2 4 2 2 2 14 5" xfId="5423" xr:uid="{00000000-0005-0000-0000-000095120000}"/>
    <cellStyle name="Calculation 2 4 2 2 2 15" xfId="5424" xr:uid="{00000000-0005-0000-0000-000096120000}"/>
    <cellStyle name="Calculation 2 4 2 2 2 15 2" xfId="5425" xr:uid="{00000000-0005-0000-0000-000097120000}"/>
    <cellStyle name="Calculation 2 4 2 2 2 15 3" xfId="5426" xr:uid="{00000000-0005-0000-0000-000098120000}"/>
    <cellStyle name="Calculation 2 4 2 2 2 15 4" xfId="5427" xr:uid="{00000000-0005-0000-0000-000099120000}"/>
    <cellStyle name="Calculation 2 4 2 2 2 15 5" xfId="5428" xr:uid="{00000000-0005-0000-0000-00009A120000}"/>
    <cellStyle name="Calculation 2 4 2 2 2 16" xfId="5429" xr:uid="{00000000-0005-0000-0000-00009B120000}"/>
    <cellStyle name="Calculation 2 4 2 2 2 16 2" xfId="5430" xr:uid="{00000000-0005-0000-0000-00009C120000}"/>
    <cellStyle name="Calculation 2 4 2 2 2 16 3" xfId="5431" xr:uid="{00000000-0005-0000-0000-00009D120000}"/>
    <cellStyle name="Calculation 2 4 2 2 2 16 4" xfId="5432" xr:uid="{00000000-0005-0000-0000-00009E120000}"/>
    <cellStyle name="Calculation 2 4 2 2 2 16 5" xfId="5433" xr:uid="{00000000-0005-0000-0000-00009F120000}"/>
    <cellStyle name="Calculation 2 4 2 2 2 17" xfId="5434" xr:uid="{00000000-0005-0000-0000-0000A0120000}"/>
    <cellStyle name="Calculation 2 4 2 2 2 17 2" xfId="5435" xr:uid="{00000000-0005-0000-0000-0000A1120000}"/>
    <cellStyle name="Calculation 2 4 2 2 2 17 3" xfId="5436" xr:uid="{00000000-0005-0000-0000-0000A2120000}"/>
    <cellStyle name="Calculation 2 4 2 2 2 17 4" xfId="5437" xr:uid="{00000000-0005-0000-0000-0000A3120000}"/>
    <cellStyle name="Calculation 2 4 2 2 2 17 5" xfId="5438" xr:uid="{00000000-0005-0000-0000-0000A4120000}"/>
    <cellStyle name="Calculation 2 4 2 2 2 18" xfId="5439" xr:uid="{00000000-0005-0000-0000-0000A5120000}"/>
    <cellStyle name="Calculation 2 4 2 2 2 2" xfId="5440" xr:uid="{00000000-0005-0000-0000-0000A6120000}"/>
    <cellStyle name="Calculation 2 4 2 2 2 2 10" xfId="5441" xr:uid="{00000000-0005-0000-0000-0000A7120000}"/>
    <cellStyle name="Calculation 2 4 2 2 2 2 2" xfId="5442" xr:uid="{00000000-0005-0000-0000-0000A8120000}"/>
    <cellStyle name="Calculation 2 4 2 2 2 2 2 2" xfId="5443" xr:uid="{00000000-0005-0000-0000-0000A9120000}"/>
    <cellStyle name="Calculation 2 4 2 2 2 2 2 2 2" xfId="5444" xr:uid="{00000000-0005-0000-0000-0000AA120000}"/>
    <cellStyle name="Calculation 2 4 2 2 2 2 2 2 3" xfId="5445" xr:uid="{00000000-0005-0000-0000-0000AB120000}"/>
    <cellStyle name="Calculation 2 4 2 2 2 2 2 2 4" xfId="5446" xr:uid="{00000000-0005-0000-0000-0000AC120000}"/>
    <cellStyle name="Calculation 2 4 2 2 2 2 2 2 5" xfId="5447" xr:uid="{00000000-0005-0000-0000-0000AD120000}"/>
    <cellStyle name="Calculation 2 4 2 2 2 2 2 2 6" xfId="5448" xr:uid="{00000000-0005-0000-0000-0000AE120000}"/>
    <cellStyle name="Calculation 2 4 2 2 2 2 2 2 7" xfId="5449" xr:uid="{00000000-0005-0000-0000-0000AF120000}"/>
    <cellStyle name="Calculation 2 4 2 2 2 2 2 3" xfId="5450" xr:uid="{00000000-0005-0000-0000-0000B0120000}"/>
    <cellStyle name="Calculation 2 4 2 2 2 2 2 4" xfId="5451" xr:uid="{00000000-0005-0000-0000-0000B1120000}"/>
    <cellStyle name="Calculation 2 4 2 2 2 2 3" xfId="5452" xr:uid="{00000000-0005-0000-0000-0000B2120000}"/>
    <cellStyle name="Calculation 2 4 2 2 2 2 3 2" xfId="5453" xr:uid="{00000000-0005-0000-0000-0000B3120000}"/>
    <cellStyle name="Calculation 2 4 2 2 2 2 3 2 2" xfId="5454" xr:uid="{00000000-0005-0000-0000-0000B4120000}"/>
    <cellStyle name="Calculation 2 4 2 2 2 2 3 2 3" xfId="5455" xr:uid="{00000000-0005-0000-0000-0000B5120000}"/>
    <cellStyle name="Calculation 2 4 2 2 2 2 3 2 4" xfId="5456" xr:uid="{00000000-0005-0000-0000-0000B6120000}"/>
    <cellStyle name="Calculation 2 4 2 2 2 2 3 2 5" xfId="5457" xr:uid="{00000000-0005-0000-0000-0000B7120000}"/>
    <cellStyle name="Calculation 2 4 2 2 2 2 3 2 6" xfId="5458" xr:uid="{00000000-0005-0000-0000-0000B8120000}"/>
    <cellStyle name="Calculation 2 4 2 2 2 2 3 2 7" xfId="5459" xr:uid="{00000000-0005-0000-0000-0000B9120000}"/>
    <cellStyle name="Calculation 2 4 2 2 2 2 3 3" xfId="5460" xr:uid="{00000000-0005-0000-0000-0000BA120000}"/>
    <cellStyle name="Calculation 2 4 2 2 2 2 3 4" xfId="5461" xr:uid="{00000000-0005-0000-0000-0000BB120000}"/>
    <cellStyle name="Calculation 2 4 2 2 2 2 4" xfId="5462" xr:uid="{00000000-0005-0000-0000-0000BC120000}"/>
    <cellStyle name="Calculation 2 4 2 2 2 2 4 2" xfId="5463" xr:uid="{00000000-0005-0000-0000-0000BD120000}"/>
    <cellStyle name="Calculation 2 4 2 2 2 2 4 2 2" xfId="5464" xr:uid="{00000000-0005-0000-0000-0000BE120000}"/>
    <cellStyle name="Calculation 2 4 2 2 2 2 4 2 3" xfId="5465" xr:uid="{00000000-0005-0000-0000-0000BF120000}"/>
    <cellStyle name="Calculation 2 4 2 2 2 2 4 2 4" xfId="5466" xr:uid="{00000000-0005-0000-0000-0000C0120000}"/>
    <cellStyle name="Calculation 2 4 2 2 2 2 4 2 5" xfId="5467" xr:uid="{00000000-0005-0000-0000-0000C1120000}"/>
    <cellStyle name="Calculation 2 4 2 2 2 2 4 2 6" xfId="5468" xr:uid="{00000000-0005-0000-0000-0000C2120000}"/>
    <cellStyle name="Calculation 2 4 2 2 2 2 4 2 7" xfId="5469" xr:uid="{00000000-0005-0000-0000-0000C3120000}"/>
    <cellStyle name="Calculation 2 4 2 2 2 2 4 3" xfId="5470" xr:uid="{00000000-0005-0000-0000-0000C4120000}"/>
    <cellStyle name="Calculation 2 4 2 2 2 2 4 4" xfId="5471" xr:uid="{00000000-0005-0000-0000-0000C5120000}"/>
    <cellStyle name="Calculation 2 4 2 2 2 2 5" xfId="5472" xr:uid="{00000000-0005-0000-0000-0000C6120000}"/>
    <cellStyle name="Calculation 2 4 2 2 2 2 5 2" xfId="5473" xr:uid="{00000000-0005-0000-0000-0000C7120000}"/>
    <cellStyle name="Calculation 2 4 2 2 2 2 5 3" xfId="5474" xr:uid="{00000000-0005-0000-0000-0000C8120000}"/>
    <cellStyle name="Calculation 2 4 2 2 2 2 5 4" xfId="5475" xr:uid="{00000000-0005-0000-0000-0000C9120000}"/>
    <cellStyle name="Calculation 2 4 2 2 2 2 5 5" xfId="5476" xr:uid="{00000000-0005-0000-0000-0000CA120000}"/>
    <cellStyle name="Calculation 2 4 2 2 2 2 5 6" xfId="5477" xr:uid="{00000000-0005-0000-0000-0000CB120000}"/>
    <cellStyle name="Calculation 2 4 2 2 2 2 5 7" xfId="5478" xr:uid="{00000000-0005-0000-0000-0000CC120000}"/>
    <cellStyle name="Calculation 2 4 2 2 2 2 5 8" xfId="5479" xr:uid="{00000000-0005-0000-0000-0000CD120000}"/>
    <cellStyle name="Calculation 2 4 2 2 2 2 6" xfId="5480" xr:uid="{00000000-0005-0000-0000-0000CE120000}"/>
    <cellStyle name="Calculation 2 4 2 2 2 2 6 2" xfId="5481" xr:uid="{00000000-0005-0000-0000-0000CF120000}"/>
    <cellStyle name="Calculation 2 4 2 2 2 2 6 3" xfId="5482" xr:uid="{00000000-0005-0000-0000-0000D0120000}"/>
    <cellStyle name="Calculation 2 4 2 2 2 2 6 4" xfId="5483" xr:uid="{00000000-0005-0000-0000-0000D1120000}"/>
    <cellStyle name="Calculation 2 4 2 2 2 2 6 5" xfId="5484" xr:uid="{00000000-0005-0000-0000-0000D2120000}"/>
    <cellStyle name="Calculation 2 4 2 2 2 2 6 6" xfId="5485" xr:uid="{00000000-0005-0000-0000-0000D3120000}"/>
    <cellStyle name="Calculation 2 4 2 2 2 2 6 7" xfId="5486" xr:uid="{00000000-0005-0000-0000-0000D4120000}"/>
    <cellStyle name="Calculation 2 4 2 2 2 2 7" xfId="5487" xr:uid="{00000000-0005-0000-0000-0000D5120000}"/>
    <cellStyle name="Calculation 2 4 2 2 2 2 8" xfId="5488" xr:uid="{00000000-0005-0000-0000-0000D6120000}"/>
    <cellStyle name="Calculation 2 4 2 2 2 2 9" xfId="5489" xr:uid="{00000000-0005-0000-0000-0000D7120000}"/>
    <cellStyle name="Calculation 2 4 2 2 2 3" xfId="5490" xr:uid="{00000000-0005-0000-0000-0000D8120000}"/>
    <cellStyle name="Calculation 2 4 2 2 2 3 2" xfId="5491" xr:uid="{00000000-0005-0000-0000-0000D9120000}"/>
    <cellStyle name="Calculation 2 4 2 2 2 3 2 2" xfId="5492" xr:uid="{00000000-0005-0000-0000-0000DA120000}"/>
    <cellStyle name="Calculation 2 4 2 2 2 3 2 3" xfId="5493" xr:uid="{00000000-0005-0000-0000-0000DB120000}"/>
    <cellStyle name="Calculation 2 4 2 2 2 3 2 4" xfId="5494" xr:uid="{00000000-0005-0000-0000-0000DC120000}"/>
    <cellStyle name="Calculation 2 4 2 2 2 3 2 5" xfId="5495" xr:uid="{00000000-0005-0000-0000-0000DD120000}"/>
    <cellStyle name="Calculation 2 4 2 2 2 3 2 6" xfId="5496" xr:uid="{00000000-0005-0000-0000-0000DE120000}"/>
    <cellStyle name="Calculation 2 4 2 2 2 3 2 7" xfId="5497" xr:uid="{00000000-0005-0000-0000-0000DF120000}"/>
    <cellStyle name="Calculation 2 4 2 2 2 3 3" xfId="5498" xr:uid="{00000000-0005-0000-0000-0000E0120000}"/>
    <cellStyle name="Calculation 2 4 2 2 2 3 4" xfId="5499" xr:uid="{00000000-0005-0000-0000-0000E1120000}"/>
    <cellStyle name="Calculation 2 4 2 2 2 3 5" xfId="5500" xr:uid="{00000000-0005-0000-0000-0000E2120000}"/>
    <cellStyle name="Calculation 2 4 2 2 2 4" xfId="5501" xr:uid="{00000000-0005-0000-0000-0000E3120000}"/>
    <cellStyle name="Calculation 2 4 2 2 2 4 2" xfId="5502" xr:uid="{00000000-0005-0000-0000-0000E4120000}"/>
    <cellStyle name="Calculation 2 4 2 2 2 4 2 2" xfId="5503" xr:uid="{00000000-0005-0000-0000-0000E5120000}"/>
    <cellStyle name="Calculation 2 4 2 2 2 4 2 3" xfId="5504" xr:uid="{00000000-0005-0000-0000-0000E6120000}"/>
    <cellStyle name="Calculation 2 4 2 2 2 4 2 4" xfId="5505" xr:uid="{00000000-0005-0000-0000-0000E7120000}"/>
    <cellStyle name="Calculation 2 4 2 2 2 4 2 5" xfId="5506" xr:uid="{00000000-0005-0000-0000-0000E8120000}"/>
    <cellStyle name="Calculation 2 4 2 2 2 4 2 6" xfId="5507" xr:uid="{00000000-0005-0000-0000-0000E9120000}"/>
    <cellStyle name="Calculation 2 4 2 2 2 4 2 7" xfId="5508" xr:uid="{00000000-0005-0000-0000-0000EA120000}"/>
    <cellStyle name="Calculation 2 4 2 2 2 4 3" xfId="5509" xr:uid="{00000000-0005-0000-0000-0000EB120000}"/>
    <cellStyle name="Calculation 2 4 2 2 2 4 4" xfId="5510" xr:uid="{00000000-0005-0000-0000-0000EC120000}"/>
    <cellStyle name="Calculation 2 4 2 2 2 4 5" xfId="5511" xr:uid="{00000000-0005-0000-0000-0000ED120000}"/>
    <cellStyle name="Calculation 2 4 2 2 2 5" xfId="5512" xr:uid="{00000000-0005-0000-0000-0000EE120000}"/>
    <cellStyle name="Calculation 2 4 2 2 2 5 2" xfId="5513" xr:uid="{00000000-0005-0000-0000-0000EF120000}"/>
    <cellStyle name="Calculation 2 4 2 2 2 5 2 2" xfId="5514" xr:uid="{00000000-0005-0000-0000-0000F0120000}"/>
    <cellStyle name="Calculation 2 4 2 2 2 5 2 3" xfId="5515" xr:uid="{00000000-0005-0000-0000-0000F1120000}"/>
    <cellStyle name="Calculation 2 4 2 2 2 5 2 4" xfId="5516" xr:uid="{00000000-0005-0000-0000-0000F2120000}"/>
    <cellStyle name="Calculation 2 4 2 2 2 5 2 5" xfId="5517" xr:uid="{00000000-0005-0000-0000-0000F3120000}"/>
    <cellStyle name="Calculation 2 4 2 2 2 5 2 6" xfId="5518" xr:uid="{00000000-0005-0000-0000-0000F4120000}"/>
    <cellStyle name="Calculation 2 4 2 2 2 5 2 7" xfId="5519" xr:uid="{00000000-0005-0000-0000-0000F5120000}"/>
    <cellStyle name="Calculation 2 4 2 2 2 5 3" xfId="5520" xr:uid="{00000000-0005-0000-0000-0000F6120000}"/>
    <cellStyle name="Calculation 2 4 2 2 2 5 4" xfId="5521" xr:uid="{00000000-0005-0000-0000-0000F7120000}"/>
    <cellStyle name="Calculation 2 4 2 2 2 5 5" xfId="5522" xr:uid="{00000000-0005-0000-0000-0000F8120000}"/>
    <cellStyle name="Calculation 2 4 2 2 2 6" xfId="5523" xr:uid="{00000000-0005-0000-0000-0000F9120000}"/>
    <cellStyle name="Calculation 2 4 2 2 2 6 2" xfId="5524" xr:uid="{00000000-0005-0000-0000-0000FA120000}"/>
    <cellStyle name="Calculation 2 4 2 2 2 6 3" xfId="5525" xr:uid="{00000000-0005-0000-0000-0000FB120000}"/>
    <cellStyle name="Calculation 2 4 2 2 2 6 4" xfId="5526" xr:uid="{00000000-0005-0000-0000-0000FC120000}"/>
    <cellStyle name="Calculation 2 4 2 2 2 6 5" xfId="5527" xr:uid="{00000000-0005-0000-0000-0000FD120000}"/>
    <cellStyle name="Calculation 2 4 2 2 2 6 6" xfId="5528" xr:uid="{00000000-0005-0000-0000-0000FE120000}"/>
    <cellStyle name="Calculation 2 4 2 2 2 6 7" xfId="5529" xr:uid="{00000000-0005-0000-0000-0000FF120000}"/>
    <cellStyle name="Calculation 2 4 2 2 2 6 8" xfId="5530" xr:uid="{00000000-0005-0000-0000-000000130000}"/>
    <cellStyle name="Calculation 2 4 2 2 2 7" xfId="5531" xr:uid="{00000000-0005-0000-0000-000001130000}"/>
    <cellStyle name="Calculation 2 4 2 2 2 7 2" xfId="5532" xr:uid="{00000000-0005-0000-0000-000002130000}"/>
    <cellStyle name="Calculation 2 4 2 2 2 7 3" xfId="5533" xr:uid="{00000000-0005-0000-0000-000003130000}"/>
    <cellStyle name="Calculation 2 4 2 2 2 7 4" xfId="5534" xr:uid="{00000000-0005-0000-0000-000004130000}"/>
    <cellStyle name="Calculation 2 4 2 2 2 7 5" xfId="5535" xr:uid="{00000000-0005-0000-0000-000005130000}"/>
    <cellStyle name="Calculation 2 4 2 2 2 7 6" xfId="5536" xr:uid="{00000000-0005-0000-0000-000006130000}"/>
    <cellStyle name="Calculation 2 4 2 2 2 7 7" xfId="5537" xr:uid="{00000000-0005-0000-0000-000007130000}"/>
    <cellStyle name="Calculation 2 4 2 2 2 8" xfId="5538" xr:uid="{00000000-0005-0000-0000-000008130000}"/>
    <cellStyle name="Calculation 2 4 2 2 2 8 2" xfId="5539" xr:uid="{00000000-0005-0000-0000-000009130000}"/>
    <cellStyle name="Calculation 2 4 2 2 2 8 3" xfId="5540" xr:uid="{00000000-0005-0000-0000-00000A130000}"/>
    <cellStyle name="Calculation 2 4 2 2 2 8 4" xfId="5541" xr:uid="{00000000-0005-0000-0000-00000B130000}"/>
    <cellStyle name="Calculation 2 4 2 2 2 8 5" xfId="5542" xr:uid="{00000000-0005-0000-0000-00000C130000}"/>
    <cellStyle name="Calculation 2 4 2 2 2 9" xfId="5543" xr:uid="{00000000-0005-0000-0000-00000D130000}"/>
    <cellStyle name="Calculation 2 4 2 2 2 9 2" xfId="5544" xr:uid="{00000000-0005-0000-0000-00000E130000}"/>
    <cellStyle name="Calculation 2 4 2 2 2 9 3" xfId="5545" xr:uid="{00000000-0005-0000-0000-00000F130000}"/>
    <cellStyle name="Calculation 2 4 2 2 2 9 4" xfId="5546" xr:uid="{00000000-0005-0000-0000-000010130000}"/>
    <cellStyle name="Calculation 2 4 2 2 2 9 5" xfId="5547" xr:uid="{00000000-0005-0000-0000-000011130000}"/>
    <cellStyle name="Calculation 2 4 2 2 3" xfId="5548" xr:uid="{00000000-0005-0000-0000-000012130000}"/>
    <cellStyle name="Calculation 2 4 2 2 3 10" xfId="5549" xr:uid="{00000000-0005-0000-0000-000013130000}"/>
    <cellStyle name="Calculation 2 4 2 2 3 2" xfId="5550" xr:uid="{00000000-0005-0000-0000-000014130000}"/>
    <cellStyle name="Calculation 2 4 2 2 3 2 2" xfId="5551" xr:uid="{00000000-0005-0000-0000-000015130000}"/>
    <cellStyle name="Calculation 2 4 2 2 3 2 2 2" xfId="5552" xr:uid="{00000000-0005-0000-0000-000016130000}"/>
    <cellStyle name="Calculation 2 4 2 2 3 2 2 3" xfId="5553" xr:uid="{00000000-0005-0000-0000-000017130000}"/>
    <cellStyle name="Calculation 2 4 2 2 3 2 2 4" xfId="5554" xr:uid="{00000000-0005-0000-0000-000018130000}"/>
    <cellStyle name="Calculation 2 4 2 2 3 2 2 5" xfId="5555" xr:uid="{00000000-0005-0000-0000-000019130000}"/>
    <cellStyle name="Calculation 2 4 2 2 3 2 2 6" xfId="5556" xr:uid="{00000000-0005-0000-0000-00001A130000}"/>
    <cellStyle name="Calculation 2 4 2 2 3 2 2 7" xfId="5557" xr:uid="{00000000-0005-0000-0000-00001B130000}"/>
    <cellStyle name="Calculation 2 4 2 2 3 2 3" xfId="5558" xr:uid="{00000000-0005-0000-0000-00001C130000}"/>
    <cellStyle name="Calculation 2 4 2 2 3 2 4" xfId="5559" xr:uid="{00000000-0005-0000-0000-00001D130000}"/>
    <cellStyle name="Calculation 2 4 2 2 3 3" xfId="5560" xr:uid="{00000000-0005-0000-0000-00001E130000}"/>
    <cellStyle name="Calculation 2 4 2 2 3 3 2" xfId="5561" xr:uid="{00000000-0005-0000-0000-00001F130000}"/>
    <cellStyle name="Calculation 2 4 2 2 3 3 2 2" xfId="5562" xr:uid="{00000000-0005-0000-0000-000020130000}"/>
    <cellStyle name="Calculation 2 4 2 2 3 3 2 3" xfId="5563" xr:uid="{00000000-0005-0000-0000-000021130000}"/>
    <cellStyle name="Calculation 2 4 2 2 3 3 2 4" xfId="5564" xr:uid="{00000000-0005-0000-0000-000022130000}"/>
    <cellStyle name="Calculation 2 4 2 2 3 3 2 5" xfId="5565" xr:uid="{00000000-0005-0000-0000-000023130000}"/>
    <cellStyle name="Calculation 2 4 2 2 3 3 2 6" xfId="5566" xr:uid="{00000000-0005-0000-0000-000024130000}"/>
    <cellStyle name="Calculation 2 4 2 2 3 3 2 7" xfId="5567" xr:uid="{00000000-0005-0000-0000-000025130000}"/>
    <cellStyle name="Calculation 2 4 2 2 3 3 3" xfId="5568" xr:uid="{00000000-0005-0000-0000-000026130000}"/>
    <cellStyle name="Calculation 2 4 2 2 3 3 4" xfId="5569" xr:uid="{00000000-0005-0000-0000-000027130000}"/>
    <cellStyle name="Calculation 2 4 2 2 3 4" xfId="5570" xr:uid="{00000000-0005-0000-0000-000028130000}"/>
    <cellStyle name="Calculation 2 4 2 2 3 4 2" xfId="5571" xr:uid="{00000000-0005-0000-0000-000029130000}"/>
    <cellStyle name="Calculation 2 4 2 2 3 4 2 2" xfId="5572" xr:uid="{00000000-0005-0000-0000-00002A130000}"/>
    <cellStyle name="Calculation 2 4 2 2 3 4 2 3" xfId="5573" xr:uid="{00000000-0005-0000-0000-00002B130000}"/>
    <cellStyle name="Calculation 2 4 2 2 3 4 2 4" xfId="5574" xr:uid="{00000000-0005-0000-0000-00002C130000}"/>
    <cellStyle name="Calculation 2 4 2 2 3 4 2 5" xfId="5575" xr:uid="{00000000-0005-0000-0000-00002D130000}"/>
    <cellStyle name="Calculation 2 4 2 2 3 4 2 6" xfId="5576" xr:uid="{00000000-0005-0000-0000-00002E130000}"/>
    <cellStyle name="Calculation 2 4 2 2 3 4 2 7" xfId="5577" xr:uid="{00000000-0005-0000-0000-00002F130000}"/>
    <cellStyle name="Calculation 2 4 2 2 3 4 3" xfId="5578" xr:uid="{00000000-0005-0000-0000-000030130000}"/>
    <cellStyle name="Calculation 2 4 2 2 3 4 4" xfId="5579" xr:uid="{00000000-0005-0000-0000-000031130000}"/>
    <cellStyle name="Calculation 2 4 2 2 3 5" xfId="5580" xr:uid="{00000000-0005-0000-0000-000032130000}"/>
    <cellStyle name="Calculation 2 4 2 2 3 5 2" xfId="5581" xr:uid="{00000000-0005-0000-0000-000033130000}"/>
    <cellStyle name="Calculation 2 4 2 2 3 5 3" xfId="5582" xr:uid="{00000000-0005-0000-0000-000034130000}"/>
    <cellStyle name="Calculation 2 4 2 2 3 5 4" xfId="5583" xr:uid="{00000000-0005-0000-0000-000035130000}"/>
    <cellStyle name="Calculation 2 4 2 2 3 5 5" xfId="5584" xr:uid="{00000000-0005-0000-0000-000036130000}"/>
    <cellStyle name="Calculation 2 4 2 2 3 5 6" xfId="5585" xr:uid="{00000000-0005-0000-0000-000037130000}"/>
    <cellStyle name="Calculation 2 4 2 2 3 5 7" xfId="5586" xr:uid="{00000000-0005-0000-0000-000038130000}"/>
    <cellStyle name="Calculation 2 4 2 2 3 5 8" xfId="5587" xr:uid="{00000000-0005-0000-0000-000039130000}"/>
    <cellStyle name="Calculation 2 4 2 2 3 6" xfId="5588" xr:uid="{00000000-0005-0000-0000-00003A130000}"/>
    <cellStyle name="Calculation 2 4 2 2 3 6 2" xfId="5589" xr:uid="{00000000-0005-0000-0000-00003B130000}"/>
    <cellStyle name="Calculation 2 4 2 2 3 6 3" xfId="5590" xr:uid="{00000000-0005-0000-0000-00003C130000}"/>
    <cellStyle name="Calculation 2 4 2 2 3 6 4" xfId="5591" xr:uid="{00000000-0005-0000-0000-00003D130000}"/>
    <cellStyle name="Calculation 2 4 2 2 3 6 5" xfId="5592" xr:uid="{00000000-0005-0000-0000-00003E130000}"/>
    <cellStyle name="Calculation 2 4 2 2 3 6 6" xfId="5593" xr:uid="{00000000-0005-0000-0000-00003F130000}"/>
    <cellStyle name="Calculation 2 4 2 2 3 6 7" xfId="5594" xr:uid="{00000000-0005-0000-0000-000040130000}"/>
    <cellStyle name="Calculation 2 4 2 2 3 7" xfId="5595" xr:uid="{00000000-0005-0000-0000-000041130000}"/>
    <cellStyle name="Calculation 2 4 2 2 3 8" xfId="5596" xr:uid="{00000000-0005-0000-0000-000042130000}"/>
    <cellStyle name="Calculation 2 4 2 2 3 9" xfId="5597" xr:uid="{00000000-0005-0000-0000-000043130000}"/>
    <cellStyle name="Calculation 2 4 2 2 4" xfId="5598" xr:uid="{00000000-0005-0000-0000-000044130000}"/>
    <cellStyle name="Calculation 2 4 2 2 4 10" xfId="5599" xr:uid="{00000000-0005-0000-0000-000045130000}"/>
    <cellStyle name="Calculation 2 4 2 2 4 2" xfId="5600" xr:uid="{00000000-0005-0000-0000-000046130000}"/>
    <cellStyle name="Calculation 2 4 2 2 4 2 2" xfId="5601" xr:uid="{00000000-0005-0000-0000-000047130000}"/>
    <cellStyle name="Calculation 2 4 2 2 4 2 2 2" xfId="5602" xr:uid="{00000000-0005-0000-0000-000048130000}"/>
    <cellStyle name="Calculation 2 4 2 2 4 2 2 3" xfId="5603" xr:uid="{00000000-0005-0000-0000-000049130000}"/>
    <cellStyle name="Calculation 2 4 2 2 4 2 2 4" xfId="5604" xr:uid="{00000000-0005-0000-0000-00004A130000}"/>
    <cellStyle name="Calculation 2 4 2 2 4 2 2 5" xfId="5605" xr:uid="{00000000-0005-0000-0000-00004B130000}"/>
    <cellStyle name="Calculation 2 4 2 2 4 2 2 6" xfId="5606" xr:uid="{00000000-0005-0000-0000-00004C130000}"/>
    <cellStyle name="Calculation 2 4 2 2 4 2 2 7" xfId="5607" xr:uid="{00000000-0005-0000-0000-00004D130000}"/>
    <cellStyle name="Calculation 2 4 2 2 4 2 3" xfId="5608" xr:uid="{00000000-0005-0000-0000-00004E130000}"/>
    <cellStyle name="Calculation 2 4 2 2 4 2 4" xfId="5609" xr:uid="{00000000-0005-0000-0000-00004F130000}"/>
    <cellStyle name="Calculation 2 4 2 2 4 3" xfId="5610" xr:uid="{00000000-0005-0000-0000-000050130000}"/>
    <cellStyle name="Calculation 2 4 2 2 4 3 2" xfId="5611" xr:uid="{00000000-0005-0000-0000-000051130000}"/>
    <cellStyle name="Calculation 2 4 2 2 4 3 2 2" xfId="5612" xr:uid="{00000000-0005-0000-0000-000052130000}"/>
    <cellStyle name="Calculation 2 4 2 2 4 3 2 3" xfId="5613" xr:uid="{00000000-0005-0000-0000-000053130000}"/>
    <cellStyle name="Calculation 2 4 2 2 4 3 2 4" xfId="5614" xr:uid="{00000000-0005-0000-0000-000054130000}"/>
    <cellStyle name="Calculation 2 4 2 2 4 3 2 5" xfId="5615" xr:uid="{00000000-0005-0000-0000-000055130000}"/>
    <cellStyle name="Calculation 2 4 2 2 4 3 2 6" xfId="5616" xr:uid="{00000000-0005-0000-0000-000056130000}"/>
    <cellStyle name="Calculation 2 4 2 2 4 3 2 7" xfId="5617" xr:uid="{00000000-0005-0000-0000-000057130000}"/>
    <cellStyle name="Calculation 2 4 2 2 4 3 3" xfId="5618" xr:uid="{00000000-0005-0000-0000-000058130000}"/>
    <cellStyle name="Calculation 2 4 2 2 4 3 4" xfId="5619" xr:uid="{00000000-0005-0000-0000-000059130000}"/>
    <cellStyle name="Calculation 2 4 2 2 4 4" xfId="5620" xr:uid="{00000000-0005-0000-0000-00005A130000}"/>
    <cellStyle name="Calculation 2 4 2 2 4 4 2" xfId="5621" xr:uid="{00000000-0005-0000-0000-00005B130000}"/>
    <cellStyle name="Calculation 2 4 2 2 4 4 2 2" xfId="5622" xr:uid="{00000000-0005-0000-0000-00005C130000}"/>
    <cellStyle name="Calculation 2 4 2 2 4 4 2 3" xfId="5623" xr:uid="{00000000-0005-0000-0000-00005D130000}"/>
    <cellStyle name="Calculation 2 4 2 2 4 4 2 4" xfId="5624" xr:uid="{00000000-0005-0000-0000-00005E130000}"/>
    <cellStyle name="Calculation 2 4 2 2 4 4 2 5" xfId="5625" xr:uid="{00000000-0005-0000-0000-00005F130000}"/>
    <cellStyle name="Calculation 2 4 2 2 4 4 2 6" xfId="5626" xr:uid="{00000000-0005-0000-0000-000060130000}"/>
    <cellStyle name="Calculation 2 4 2 2 4 4 2 7" xfId="5627" xr:uid="{00000000-0005-0000-0000-000061130000}"/>
    <cellStyle name="Calculation 2 4 2 2 4 4 3" xfId="5628" xr:uid="{00000000-0005-0000-0000-000062130000}"/>
    <cellStyle name="Calculation 2 4 2 2 4 4 4" xfId="5629" xr:uid="{00000000-0005-0000-0000-000063130000}"/>
    <cellStyle name="Calculation 2 4 2 2 4 5" xfId="5630" xr:uid="{00000000-0005-0000-0000-000064130000}"/>
    <cellStyle name="Calculation 2 4 2 2 4 5 2" xfId="5631" xr:uid="{00000000-0005-0000-0000-000065130000}"/>
    <cellStyle name="Calculation 2 4 2 2 4 5 3" xfId="5632" xr:uid="{00000000-0005-0000-0000-000066130000}"/>
    <cellStyle name="Calculation 2 4 2 2 4 5 4" xfId="5633" xr:uid="{00000000-0005-0000-0000-000067130000}"/>
    <cellStyle name="Calculation 2 4 2 2 4 5 5" xfId="5634" xr:uid="{00000000-0005-0000-0000-000068130000}"/>
    <cellStyle name="Calculation 2 4 2 2 4 5 6" xfId="5635" xr:uid="{00000000-0005-0000-0000-000069130000}"/>
    <cellStyle name="Calculation 2 4 2 2 4 5 7" xfId="5636" xr:uid="{00000000-0005-0000-0000-00006A130000}"/>
    <cellStyle name="Calculation 2 4 2 2 4 5 8" xfId="5637" xr:uid="{00000000-0005-0000-0000-00006B130000}"/>
    <cellStyle name="Calculation 2 4 2 2 4 6" xfId="5638" xr:uid="{00000000-0005-0000-0000-00006C130000}"/>
    <cellStyle name="Calculation 2 4 2 2 4 6 2" xfId="5639" xr:uid="{00000000-0005-0000-0000-00006D130000}"/>
    <cellStyle name="Calculation 2 4 2 2 4 6 3" xfId="5640" xr:uid="{00000000-0005-0000-0000-00006E130000}"/>
    <cellStyle name="Calculation 2 4 2 2 4 6 4" xfId="5641" xr:uid="{00000000-0005-0000-0000-00006F130000}"/>
    <cellStyle name="Calculation 2 4 2 2 4 6 5" xfId="5642" xr:uid="{00000000-0005-0000-0000-000070130000}"/>
    <cellStyle name="Calculation 2 4 2 2 4 6 6" xfId="5643" xr:uid="{00000000-0005-0000-0000-000071130000}"/>
    <cellStyle name="Calculation 2 4 2 2 4 6 7" xfId="5644" xr:uid="{00000000-0005-0000-0000-000072130000}"/>
    <cellStyle name="Calculation 2 4 2 2 4 7" xfId="5645" xr:uid="{00000000-0005-0000-0000-000073130000}"/>
    <cellStyle name="Calculation 2 4 2 2 4 8" xfId="5646" xr:uid="{00000000-0005-0000-0000-000074130000}"/>
    <cellStyle name="Calculation 2 4 2 2 4 9" xfId="5647" xr:uid="{00000000-0005-0000-0000-000075130000}"/>
    <cellStyle name="Calculation 2 4 2 2 5" xfId="5648" xr:uid="{00000000-0005-0000-0000-000076130000}"/>
    <cellStyle name="Calculation 2 4 2 2 5 2" xfId="5649" xr:uid="{00000000-0005-0000-0000-000077130000}"/>
    <cellStyle name="Calculation 2 4 2 2 5 2 2" xfId="5650" xr:uid="{00000000-0005-0000-0000-000078130000}"/>
    <cellStyle name="Calculation 2 4 2 2 5 2 3" xfId="5651" xr:uid="{00000000-0005-0000-0000-000079130000}"/>
    <cellStyle name="Calculation 2 4 2 2 5 2 4" xfId="5652" xr:uid="{00000000-0005-0000-0000-00007A130000}"/>
    <cellStyle name="Calculation 2 4 2 2 5 2 5" xfId="5653" xr:uid="{00000000-0005-0000-0000-00007B130000}"/>
    <cellStyle name="Calculation 2 4 2 2 5 2 6" xfId="5654" xr:uid="{00000000-0005-0000-0000-00007C130000}"/>
    <cellStyle name="Calculation 2 4 2 2 5 2 7" xfId="5655" xr:uid="{00000000-0005-0000-0000-00007D130000}"/>
    <cellStyle name="Calculation 2 4 2 2 5 3" xfId="5656" xr:uid="{00000000-0005-0000-0000-00007E130000}"/>
    <cellStyle name="Calculation 2 4 2 2 5 4" xfId="5657" xr:uid="{00000000-0005-0000-0000-00007F130000}"/>
    <cellStyle name="Calculation 2 4 2 2 5 5" xfId="5658" xr:uid="{00000000-0005-0000-0000-000080130000}"/>
    <cellStyle name="Calculation 2 4 2 2 6" xfId="5659" xr:uid="{00000000-0005-0000-0000-000081130000}"/>
    <cellStyle name="Calculation 2 4 2 2 6 2" xfId="5660" xr:uid="{00000000-0005-0000-0000-000082130000}"/>
    <cellStyle name="Calculation 2 4 2 2 6 2 2" xfId="5661" xr:uid="{00000000-0005-0000-0000-000083130000}"/>
    <cellStyle name="Calculation 2 4 2 2 6 2 3" xfId="5662" xr:uid="{00000000-0005-0000-0000-000084130000}"/>
    <cellStyle name="Calculation 2 4 2 2 6 2 4" xfId="5663" xr:uid="{00000000-0005-0000-0000-000085130000}"/>
    <cellStyle name="Calculation 2 4 2 2 6 2 5" xfId="5664" xr:uid="{00000000-0005-0000-0000-000086130000}"/>
    <cellStyle name="Calculation 2 4 2 2 6 2 6" xfId="5665" xr:uid="{00000000-0005-0000-0000-000087130000}"/>
    <cellStyle name="Calculation 2 4 2 2 6 2 7" xfId="5666" xr:uid="{00000000-0005-0000-0000-000088130000}"/>
    <cellStyle name="Calculation 2 4 2 2 6 3" xfId="5667" xr:uid="{00000000-0005-0000-0000-000089130000}"/>
    <cellStyle name="Calculation 2 4 2 2 6 4" xfId="5668" xr:uid="{00000000-0005-0000-0000-00008A130000}"/>
    <cellStyle name="Calculation 2 4 2 2 6 5" xfId="5669" xr:uid="{00000000-0005-0000-0000-00008B130000}"/>
    <cellStyle name="Calculation 2 4 2 2 7" xfId="5670" xr:uid="{00000000-0005-0000-0000-00008C130000}"/>
    <cellStyle name="Calculation 2 4 2 2 7 2" xfId="5671" xr:uid="{00000000-0005-0000-0000-00008D130000}"/>
    <cellStyle name="Calculation 2 4 2 2 7 2 2" xfId="5672" xr:uid="{00000000-0005-0000-0000-00008E130000}"/>
    <cellStyle name="Calculation 2 4 2 2 7 2 3" xfId="5673" xr:uid="{00000000-0005-0000-0000-00008F130000}"/>
    <cellStyle name="Calculation 2 4 2 2 7 2 4" xfId="5674" xr:uid="{00000000-0005-0000-0000-000090130000}"/>
    <cellStyle name="Calculation 2 4 2 2 7 2 5" xfId="5675" xr:uid="{00000000-0005-0000-0000-000091130000}"/>
    <cellStyle name="Calculation 2 4 2 2 7 2 6" xfId="5676" xr:uid="{00000000-0005-0000-0000-000092130000}"/>
    <cellStyle name="Calculation 2 4 2 2 7 2 7" xfId="5677" xr:uid="{00000000-0005-0000-0000-000093130000}"/>
    <cellStyle name="Calculation 2 4 2 2 7 3" xfId="5678" xr:uid="{00000000-0005-0000-0000-000094130000}"/>
    <cellStyle name="Calculation 2 4 2 2 7 4" xfId="5679" xr:uid="{00000000-0005-0000-0000-000095130000}"/>
    <cellStyle name="Calculation 2 4 2 2 7 5" xfId="5680" xr:uid="{00000000-0005-0000-0000-000096130000}"/>
    <cellStyle name="Calculation 2 4 2 2 8" xfId="5681" xr:uid="{00000000-0005-0000-0000-000097130000}"/>
    <cellStyle name="Calculation 2 4 2 2 8 2" xfId="5682" xr:uid="{00000000-0005-0000-0000-000098130000}"/>
    <cellStyle name="Calculation 2 4 2 2 8 2 2" xfId="5683" xr:uid="{00000000-0005-0000-0000-000099130000}"/>
    <cellStyle name="Calculation 2 4 2 2 8 2 3" xfId="5684" xr:uid="{00000000-0005-0000-0000-00009A130000}"/>
    <cellStyle name="Calculation 2 4 2 2 8 2 4" xfId="5685" xr:uid="{00000000-0005-0000-0000-00009B130000}"/>
    <cellStyle name="Calculation 2 4 2 2 8 2 5" xfId="5686" xr:uid="{00000000-0005-0000-0000-00009C130000}"/>
    <cellStyle name="Calculation 2 4 2 2 8 2 6" xfId="5687" xr:uid="{00000000-0005-0000-0000-00009D130000}"/>
    <cellStyle name="Calculation 2 4 2 2 8 2 7" xfId="5688" xr:uid="{00000000-0005-0000-0000-00009E130000}"/>
    <cellStyle name="Calculation 2 4 2 2 8 3" xfId="5689" xr:uid="{00000000-0005-0000-0000-00009F130000}"/>
    <cellStyle name="Calculation 2 4 2 2 8 4" xfId="5690" xr:uid="{00000000-0005-0000-0000-0000A0130000}"/>
    <cellStyle name="Calculation 2 4 2 2 8 5" xfId="5691" xr:uid="{00000000-0005-0000-0000-0000A1130000}"/>
    <cellStyle name="Calculation 2 4 2 2 9" xfId="5692" xr:uid="{00000000-0005-0000-0000-0000A2130000}"/>
    <cellStyle name="Calculation 2 4 2 2 9 2" xfId="5693" xr:uid="{00000000-0005-0000-0000-0000A3130000}"/>
    <cellStyle name="Calculation 2 4 2 2 9 3" xfId="5694" xr:uid="{00000000-0005-0000-0000-0000A4130000}"/>
    <cellStyle name="Calculation 2 4 2 2 9 4" xfId="5695" xr:uid="{00000000-0005-0000-0000-0000A5130000}"/>
    <cellStyle name="Calculation 2 4 2 2 9 5" xfId="5696" xr:uid="{00000000-0005-0000-0000-0000A6130000}"/>
    <cellStyle name="Calculation 2 4 2 2 9 6" xfId="5697" xr:uid="{00000000-0005-0000-0000-0000A7130000}"/>
    <cellStyle name="Calculation 2 4 2 2 9 7" xfId="5698" xr:uid="{00000000-0005-0000-0000-0000A8130000}"/>
    <cellStyle name="Calculation 2 4 2 2 9 8" xfId="5699" xr:uid="{00000000-0005-0000-0000-0000A9130000}"/>
    <cellStyle name="Calculation 2 4 2 3" xfId="5700" xr:uid="{00000000-0005-0000-0000-0000AA130000}"/>
    <cellStyle name="Calculation 2 4 2 3 10" xfId="5701" xr:uid="{00000000-0005-0000-0000-0000AB130000}"/>
    <cellStyle name="Calculation 2 4 2 3 10 2" xfId="5702" xr:uid="{00000000-0005-0000-0000-0000AC130000}"/>
    <cellStyle name="Calculation 2 4 2 3 10 3" xfId="5703" xr:uid="{00000000-0005-0000-0000-0000AD130000}"/>
    <cellStyle name="Calculation 2 4 2 3 10 4" xfId="5704" xr:uid="{00000000-0005-0000-0000-0000AE130000}"/>
    <cellStyle name="Calculation 2 4 2 3 10 5" xfId="5705" xr:uid="{00000000-0005-0000-0000-0000AF130000}"/>
    <cellStyle name="Calculation 2 4 2 3 11" xfId="5706" xr:uid="{00000000-0005-0000-0000-0000B0130000}"/>
    <cellStyle name="Calculation 2 4 2 3 11 2" xfId="5707" xr:uid="{00000000-0005-0000-0000-0000B1130000}"/>
    <cellStyle name="Calculation 2 4 2 3 11 3" xfId="5708" xr:uid="{00000000-0005-0000-0000-0000B2130000}"/>
    <cellStyle name="Calculation 2 4 2 3 11 4" xfId="5709" xr:uid="{00000000-0005-0000-0000-0000B3130000}"/>
    <cellStyle name="Calculation 2 4 2 3 11 5" xfId="5710" xr:uid="{00000000-0005-0000-0000-0000B4130000}"/>
    <cellStyle name="Calculation 2 4 2 3 12" xfId="5711" xr:uid="{00000000-0005-0000-0000-0000B5130000}"/>
    <cellStyle name="Calculation 2 4 2 3 12 2" xfId="5712" xr:uid="{00000000-0005-0000-0000-0000B6130000}"/>
    <cellStyle name="Calculation 2 4 2 3 12 3" xfId="5713" xr:uid="{00000000-0005-0000-0000-0000B7130000}"/>
    <cellStyle name="Calculation 2 4 2 3 12 4" xfId="5714" xr:uid="{00000000-0005-0000-0000-0000B8130000}"/>
    <cellStyle name="Calculation 2 4 2 3 12 5" xfId="5715" xr:uid="{00000000-0005-0000-0000-0000B9130000}"/>
    <cellStyle name="Calculation 2 4 2 3 13" xfId="5716" xr:uid="{00000000-0005-0000-0000-0000BA130000}"/>
    <cellStyle name="Calculation 2 4 2 3 13 2" xfId="5717" xr:uid="{00000000-0005-0000-0000-0000BB130000}"/>
    <cellStyle name="Calculation 2 4 2 3 13 3" xfId="5718" xr:uid="{00000000-0005-0000-0000-0000BC130000}"/>
    <cellStyle name="Calculation 2 4 2 3 13 4" xfId="5719" xr:uid="{00000000-0005-0000-0000-0000BD130000}"/>
    <cellStyle name="Calculation 2 4 2 3 13 5" xfId="5720" xr:uid="{00000000-0005-0000-0000-0000BE130000}"/>
    <cellStyle name="Calculation 2 4 2 3 14" xfId="5721" xr:uid="{00000000-0005-0000-0000-0000BF130000}"/>
    <cellStyle name="Calculation 2 4 2 3 14 2" xfId="5722" xr:uid="{00000000-0005-0000-0000-0000C0130000}"/>
    <cellStyle name="Calculation 2 4 2 3 14 3" xfId="5723" xr:uid="{00000000-0005-0000-0000-0000C1130000}"/>
    <cellStyle name="Calculation 2 4 2 3 14 4" xfId="5724" xr:uid="{00000000-0005-0000-0000-0000C2130000}"/>
    <cellStyle name="Calculation 2 4 2 3 14 5" xfId="5725" xr:uid="{00000000-0005-0000-0000-0000C3130000}"/>
    <cellStyle name="Calculation 2 4 2 3 15" xfId="5726" xr:uid="{00000000-0005-0000-0000-0000C4130000}"/>
    <cellStyle name="Calculation 2 4 2 3 15 2" xfId="5727" xr:uid="{00000000-0005-0000-0000-0000C5130000}"/>
    <cellStyle name="Calculation 2 4 2 3 15 3" xfId="5728" xr:uid="{00000000-0005-0000-0000-0000C6130000}"/>
    <cellStyle name="Calculation 2 4 2 3 15 4" xfId="5729" xr:uid="{00000000-0005-0000-0000-0000C7130000}"/>
    <cellStyle name="Calculation 2 4 2 3 15 5" xfId="5730" xr:uid="{00000000-0005-0000-0000-0000C8130000}"/>
    <cellStyle name="Calculation 2 4 2 3 16" xfId="5731" xr:uid="{00000000-0005-0000-0000-0000C9130000}"/>
    <cellStyle name="Calculation 2 4 2 3 16 2" xfId="5732" xr:uid="{00000000-0005-0000-0000-0000CA130000}"/>
    <cellStyle name="Calculation 2 4 2 3 16 3" xfId="5733" xr:uid="{00000000-0005-0000-0000-0000CB130000}"/>
    <cellStyle name="Calculation 2 4 2 3 16 4" xfId="5734" xr:uid="{00000000-0005-0000-0000-0000CC130000}"/>
    <cellStyle name="Calculation 2 4 2 3 16 5" xfId="5735" xr:uid="{00000000-0005-0000-0000-0000CD130000}"/>
    <cellStyle name="Calculation 2 4 2 3 17" xfId="5736" xr:uid="{00000000-0005-0000-0000-0000CE130000}"/>
    <cellStyle name="Calculation 2 4 2 3 17 2" xfId="5737" xr:uid="{00000000-0005-0000-0000-0000CF130000}"/>
    <cellStyle name="Calculation 2 4 2 3 17 3" xfId="5738" xr:uid="{00000000-0005-0000-0000-0000D0130000}"/>
    <cellStyle name="Calculation 2 4 2 3 17 4" xfId="5739" xr:uid="{00000000-0005-0000-0000-0000D1130000}"/>
    <cellStyle name="Calculation 2 4 2 3 17 5" xfId="5740" xr:uid="{00000000-0005-0000-0000-0000D2130000}"/>
    <cellStyle name="Calculation 2 4 2 3 18" xfId="5741" xr:uid="{00000000-0005-0000-0000-0000D3130000}"/>
    <cellStyle name="Calculation 2 4 2 3 2" xfId="5742" xr:uid="{00000000-0005-0000-0000-0000D4130000}"/>
    <cellStyle name="Calculation 2 4 2 3 2 10" xfId="5743" xr:uid="{00000000-0005-0000-0000-0000D5130000}"/>
    <cellStyle name="Calculation 2 4 2 3 2 2" xfId="5744" xr:uid="{00000000-0005-0000-0000-0000D6130000}"/>
    <cellStyle name="Calculation 2 4 2 3 2 2 2" xfId="5745" xr:uid="{00000000-0005-0000-0000-0000D7130000}"/>
    <cellStyle name="Calculation 2 4 2 3 2 2 2 2" xfId="5746" xr:uid="{00000000-0005-0000-0000-0000D8130000}"/>
    <cellStyle name="Calculation 2 4 2 3 2 2 2 3" xfId="5747" xr:uid="{00000000-0005-0000-0000-0000D9130000}"/>
    <cellStyle name="Calculation 2 4 2 3 2 2 2 4" xfId="5748" xr:uid="{00000000-0005-0000-0000-0000DA130000}"/>
    <cellStyle name="Calculation 2 4 2 3 2 2 2 5" xfId="5749" xr:uid="{00000000-0005-0000-0000-0000DB130000}"/>
    <cellStyle name="Calculation 2 4 2 3 2 2 2 6" xfId="5750" xr:uid="{00000000-0005-0000-0000-0000DC130000}"/>
    <cellStyle name="Calculation 2 4 2 3 2 2 2 7" xfId="5751" xr:uid="{00000000-0005-0000-0000-0000DD130000}"/>
    <cellStyle name="Calculation 2 4 2 3 2 2 3" xfId="5752" xr:uid="{00000000-0005-0000-0000-0000DE130000}"/>
    <cellStyle name="Calculation 2 4 2 3 2 2 4" xfId="5753" xr:uid="{00000000-0005-0000-0000-0000DF130000}"/>
    <cellStyle name="Calculation 2 4 2 3 2 3" xfId="5754" xr:uid="{00000000-0005-0000-0000-0000E0130000}"/>
    <cellStyle name="Calculation 2 4 2 3 2 3 2" xfId="5755" xr:uid="{00000000-0005-0000-0000-0000E1130000}"/>
    <cellStyle name="Calculation 2 4 2 3 2 3 2 2" xfId="5756" xr:uid="{00000000-0005-0000-0000-0000E2130000}"/>
    <cellStyle name="Calculation 2 4 2 3 2 3 2 3" xfId="5757" xr:uid="{00000000-0005-0000-0000-0000E3130000}"/>
    <cellStyle name="Calculation 2 4 2 3 2 3 2 4" xfId="5758" xr:uid="{00000000-0005-0000-0000-0000E4130000}"/>
    <cellStyle name="Calculation 2 4 2 3 2 3 2 5" xfId="5759" xr:uid="{00000000-0005-0000-0000-0000E5130000}"/>
    <cellStyle name="Calculation 2 4 2 3 2 3 2 6" xfId="5760" xr:uid="{00000000-0005-0000-0000-0000E6130000}"/>
    <cellStyle name="Calculation 2 4 2 3 2 3 2 7" xfId="5761" xr:uid="{00000000-0005-0000-0000-0000E7130000}"/>
    <cellStyle name="Calculation 2 4 2 3 2 3 3" xfId="5762" xr:uid="{00000000-0005-0000-0000-0000E8130000}"/>
    <cellStyle name="Calculation 2 4 2 3 2 3 4" xfId="5763" xr:uid="{00000000-0005-0000-0000-0000E9130000}"/>
    <cellStyle name="Calculation 2 4 2 3 2 4" xfId="5764" xr:uid="{00000000-0005-0000-0000-0000EA130000}"/>
    <cellStyle name="Calculation 2 4 2 3 2 4 2" xfId="5765" xr:uid="{00000000-0005-0000-0000-0000EB130000}"/>
    <cellStyle name="Calculation 2 4 2 3 2 4 2 2" xfId="5766" xr:uid="{00000000-0005-0000-0000-0000EC130000}"/>
    <cellStyle name="Calculation 2 4 2 3 2 4 2 3" xfId="5767" xr:uid="{00000000-0005-0000-0000-0000ED130000}"/>
    <cellStyle name="Calculation 2 4 2 3 2 4 2 4" xfId="5768" xr:uid="{00000000-0005-0000-0000-0000EE130000}"/>
    <cellStyle name="Calculation 2 4 2 3 2 4 2 5" xfId="5769" xr:uid="{00000000-0005-0000-0000-0000EF130000}"/>
    <cellStyle name="Calculation 2 4 2 3 2 4 2 6" xfId="5770" xr:uid="{00000000-0005-0000-0000-0000F0130000}"/>
    <cellStyle name="Calculation 2 4 2 3 2 4 2 7" xfId="5771" xr:uid="{00000000-0005-0000-0000-0000F1130000}"/>
    <cellStyle name="Calculation 2 4 2 3 2 4 3" xfId="5772" xr:uid="{00000000-0005-0000-0000-0000F2130000}"/>
    <cellStyle name="Calculation 2 4 2 3 2 4 4" xfId="5773" xr:uid="{00000000-0005-0000-0000-0000F3130000}"/>
    <cellStyle name="Calculation 2 4 2 3 2 5" xfId="5774" xr:uid="{00000000-0005-0000-0000-0000F4130000}"/>
    <cellStyle name="Calculation 2 4 2 3 2 5 2" xfId="5775" xr:uid="{00000000-0005-0000-0000-0000F5130000}"/>
    <cellStyle name="Calculation 2 4 2 3 2 5 3" xfId="5776" xr:uid="{00000000-0005-0000-0000-0000F6130000}"/>
    <cellStyle name="Calculation 2 4 2 3 2 5 4" xfId="5777" xr:uid="{00000000-0005-0000-0000-0000F7130000}"/>
    <cellStyle name="Calculation 2 4 2 3 2 5 5" xfId="5778" xr:uid="{00000000-0005-0000-0000-0000F8130000}"/>
    <cellStyle name="Calculation 2 4 2 3 2 5 6" xfId="5779" xr:uid="{00000000-0005-0000-0000-0000F9130000}"/>
    <cellStyle name="Calculation 2 4 2 3 2 5 7" xfId="5780" xr:uid="{00000000-0005-0000-0000-0000FA130000}"/>
    <cellStyle name="Calculation 2 4 2 3 2 5 8" xfId="5781" xr:uid="{00000000-0005-0000-0000-0000FB130000}"/>
    <cellStyle name="Calculation 2 4 2 3 2 6" xfId="5782" xr:uid="{00000000-0005-0000-0000-0000FC130000}"/>
    <cellStyle name="Calculation 2 4 2 3 2 6 2" xfId="5783" xr:uid="{00000000-0005-0000-0000-0000FD130000}"/>
    <cellStyle name="Calculation 2 4 2 3 2 6 3" xfId="5784" xr:uid="{00000000-0005-0000-0000-0000FE130000}"/>
    <cellStyle name="Calculation 2 4 2 3 2 6 4" xfId="5785" xr:uid="{00000000-0005-0000-0000-0000FF130000}"/>
    <cellStyle name="Calculation 2 4 2 3 2 6 5" xfId="5786" xr:uid="{00000000-0005-0000-0000-000000140000}"/>
    <cellStyle name="Calculation 2 4 2 3 2 6 6" xfId="5787" xr:uid="{00000000-0005-0000-0000-000001140000}"/>
    <cellStyle name="Calculation 2 4 2 3 2 6 7" xfId="5788" xr:uid="{00000000-0005-0000-0000-000002140000}"/>
    <cellStyle name="Calculation 2 4 2 3 2 7" xfId="5789" xr:uid="{00000000-0005-0000-0000-000003140000}"/>
    <cellStyle name="Calculation 2 4 2 3 2 8" xfId="5790" xr:uid="{00000000-0005-0000-0000-000004140000}"/>
    <cellStyle name="Calculation 2 4 2 3 2 9" xfId="5791" xr:uid="{00000000-0005-0000-0000-000005140000}"/>
    <cellStyle name="Calculation 2 4 2 3 3" xfId="5792" xr:uid="{00000000-0005-0000-0000-000006140000}"/>
    <cellStyle name="Calculation 2 4 2 3 3 2" xfId="5793" xr:uid="{00000000-0005-0000-0000-000007140000}"/>
    <cellStyle name="Calculation 2 4 2 3 3 2 2" xfId="5794" xr:uid="{00000000-0005-0000-0000-000008140000}"/>
    <cellStyle name="Calculation 2 4 2 3 3 2 3" xfId="5795" xr:uid="{00000000-0005-0000-0000-000009140000}"/>
    <cellStyle name="Calculation 2 4 2 3 3 2 4" xfId="5796" xr:uid="{00000000-0005-0000-0000-00000A140000}"/>
    <cellStyle name="Calculation 2 4 2 3 3 2 5" xfId="5797" xr:uid="{00000000-0005-0000-0000-00000B140000}"/>
    <cellStyle name="Calculation 2 4 2 3 3 2 6" xfId="5798" xr:uid="{00000000-0005-0000-0000-00000C140000}"/>
    <cellStyle name="Calculation 2 4 2 3 3 2 7" xfId="5799" xr:uid="{00000000-0005-0000-0000-00000D140000}"/>
    <cellStyle name="Calculation 2 4 2 3 3 3" xfId="5800" xr:uid="{00000000-0005-0000-0000-00000E140000}"/>
    <cellStyle name="Calculation 2 4 2 3 3 4" xfId="5801" xr:uid="{00000000-0005-0000-0000-00000F140000}"/>
    <cellStyle name="Calculation 2 4 2 3 3 5" xfId="5802" xr:uid="{00000000-0005-0000-0000-000010140000}"/>
    <cellStyle name="Calculation 2 4 2 3 4" xfId="5803" xr:uid="{00000000-0005-0000-0000-000011140000}"/>
    <cellStyle name="Calculation 2 4 2 3 4 2" xfId="5804" xr:uid="{00000000-0005-0000-0000-000012140000}"/>
    <cellStyle name="Calculation 2 4 2 3 4 2 2" xfId="5805" xr:uid="{00000000-0005-0000-0000-000013140000}"/>
    <cellStyle name="Calculation 2 4 2 3 4 2 3" xfId="5806" xr:uid="{00000000-0005-0000-0000-000014140000}"/>
    <cellStyle name="Calculation 2 4 2 3 4 2 4" xfId="5807" xr:uid="{00000000-0005-0000-0000-000015140000}"/>
    <cellStyle name="Calculation 2 4 2 3 4 2 5" xfId="5808" xr:uid="{00000000-0005-0000-0000-000016140000}"/>
    <cellStyle name="Calculation 2 4 2 3 4 2 6" xfId="5809" xr:uid="{00000000-0005-0000-0000-000017140000}"/>
    <cellStyle name="Calculation 2 4 2 3 4 2 7" xfId="5810" xr:uid="{00000000-0005-0000-0000-000018140000}"/>
    <cellStyle name="Calculation 2 4 2 3 4 3" xfId="5811" xr:uid="{00000000-0005-0000-0000-000019140000}"/>
    <cellStyle name="Calculation 2 4 2 3 4 4" xfId="5812" xr:uid="{00000000-0005-0000-0000-00001A140000}"/>
    <cellStyle name="Calculation 2 4 2 3 4 5" xfId="5813" xr:uid="{00000000-0005-0000-0000-00001B140000}"/>
    <cellStyle name="Calculation 2 4 2 3 5" xfId="5814" xr:uid="{00000000-0005-0000-0000-00001C140000}"/>
    <cellStyle name="Calculation 2 4 2 3 5 2" xfId="5815" xr:uid="{00000000-0005-0000-0000-00001D140000}"/>
    <cellStyle name="Calculation 2 4 2 3 5 2 2" xfId="5816" xr:uid="{00000000-0005-0000-0000-00001E140000}"/>
    <cellStyle name="Calculation 2 4 2 3 5 2 3" xfId="5817" xr:uid="{00000000-0005-0000-0000-00001F140000}"/>
    <cellStyle name="Calculation 2 4 2 3 5 2 4" xfId="5818" xr:uid="{00000000-0005-0000-0000-000020140000}"/>
    <cellStyle name="Calculation 2 4 2 3 5 2 5" xfId="5819" xr:uid="{00000000-0005-0000-0000-000021140000}"/>
    <cellStyle name="Calculation 2 4 2 3 5 2 6" xfId="5820" xr:uid="{00000000-0005-0000-0000-000022140000}"/>
    <cellStyle name="Calculation 2 4 2 3 5 2 7" xfId="5821" xr:uid="{00000000-0005-0000-0000-000023140000}"/>
    <cellStyle name="Calculation 2 4 2 3 5 3" xfId="5822" xr:uid="{00000000-0005-0000-0000-000024140000}"/>
    <cellStyle name="Calculation 2 4 2 3 5 4" xfId="5823" xr:uid="{00000000-0005-0000-0000-000025140000}"/>
    <cellStyle name="Calculation 2 4 2 3 5 5" xfId="5824" xr:uid="{00000000-0005-0000-0000-000026140000}"/>
    <cellStyle name="Calculation 2 4 2 3 6" xfId="5825" xr:uid="{00000000-0005-0000-0000-000027140000}"/>
    <cellStyle name="Calculation 2 4 2 3 6 2" xfId="5826" xr:uid="{00000000-0005-0000-0000-000028140000}"/>
    <cellStyle name="Calculation 2 4 2 3 6 3" xfId="5827" xr:uid="{00000000-0005-0000-0000-000029140000}"/>
    <cellStyle name="Calculation 2 4 2 3 6 4" xfId="5828" xr:uid="{00000000-0005-0000-0000-00002A140000}"/>
    <cellStyle name="Calculation 2 4 2 3 6 5" xfId="5829" xr:uid="{00000000-0005-0000-0000-00002B140000}"/>
    <cellStyle name="Calculation 2 4 2 3 6 6" xfId="5830" xr:uid="{00000000-0005-0000-0000-00002C140000}"/>
    <cellStyle name="Calculation 2 4 2 3 6 7" xfId="5831" xr:uid="{00000000-0005-0000-0000-00002D140000}"/>
    <cellStyle name="Calculation 2 4 2 3 6 8" xfId="5832" xr:uid="{00000000-0005-0000-0000-00002E140000}"/>
    <cellStyle name="Calculation 2 4 2 3 7" xfId="5833" xr:uid="{00000000-0005-0000-0000-00002F140000}"/>
    <cellStyle name="Calculation 2 4 2 3 7 2" xfId="5834" xr:uid="{00000000-0005-0000-0000-000030140000}"/>
    <cellStyle name="Calculation 2 4 2 3 7 3" xfId="5835" xr:uid="{00000000-0005-0000-0000-000031140000}"/>
    <cellStyle name="Calculation 2 4 2 3 7 4" xfId="5836" xr:uid="{00000000-0005-0000-0000-000032140000}"/>
    <cellStyle name="Calculation 2 4 2 3 7 5" xfId="5837" xr:uid="{00000000-0005-0000-0000-000033140000}"/>
    <cellStyle name="Calculation 2 4 2 3 7 6" xfId="5838" xr:uid="{00000000-0005-0000-0000-000034140000}"/>
    <cellStyle name="Calculation 2 4 2 3 7 7" xfId="5839" xr:uid="{00000000-0005-0000-0000-000035140000}"/>
    <cellStyle name="Calculation 2 4 2 3 8" xfId="5840" xr:uid="{00000000-0005-0000-0000-000036140000}"/>
    <cellStyle name="Calculation 2 4 2 3 8 2" xfId="5841" xr:uid="{00000000-0005-0000-0000-000037140000}"/>
    <cellStyle name="Calculation 2 4 2 3 8 3" xfId="5842" xr:uid="{00000000-0005-0000-0000-000038140000}"/>
    <cellStyle name="Calculation 2 4 2 3 8 4" xfId="5843" xr:uid="{00000000-0005-0000-0000-000039140000}"/>
    <cellStyle name="Calculation 2 4 2 3 8 5" xfId="5844" xr:uid="{00000000-0005-0000-0000-00003A140000}"/>
    <cellStyle name="Calculation 2 4 2 3 9" xfId="5845" xr:uid="{00000000-0005-0000-0000-00003B140000}"/>
    <cellStyle name="Calculation 2 4 2 3 9 2" xfId="5846" xr:uid="{00000000-0005-0000-0000-00003C140000}"/>
    <cellStyle name="Calculation 2 4 2 3 9 3" xfId="5847" xr:uid="{00000000-0005-0000-0000-00003D140000}"/>
    <cellStyle name="Calculation 2 4 2 3 9 4" xfId="5848" xr:uid="{00000000-0005-0000-0000-00003E140000}"/>
    <cellStyle name="Calculation 2 4 2 3 9 5" xfId="5849" xr:uid="{00000000-0005-0000-0000-00003F140000}"/>
    <cellStyle name="Calculation 2 4 2 4" xfId="5850" xr:uid="{00000000-0005-0000-0000-000040140000}"/>
    <cellStyle name="Calculation 2 4 2 4 10" xfId="5851" xr:uid="{00000000-0005-0000-0000-000041140000}"/>
    <cellStyle name="Calculation 2 4 2 4 2" xfId="5852" xr:uid="{00000000-0005-0000-0000-000042140000}"/>
    <cellStyle name="Calculation 2 4 2 4 2 2" xfId="5853" xr:uid="{00000000-0005-0000-0000-000043140000}"/>
    <cellStyle name="Calculation 2 4 2 4 2 2 2" xfId="5854" xr:uid="{00000000-0005-0000-0000-000044140000}"/>
    <cellStyle name="Calculation 2 4 2 4 2 2 3" xfId="5855" xr:uid="{00000000-0005-0000-0000-000045140000}"/>
    <cellStyle name="Calculation 2 4 2 4 2 2 4" xfId="5856" xr:uid="{00000000-0005-0000-0000-000046140000}"/>
    <cellStyle name="Calculation 2 4 2 4 2 2 5" xfId="5857" xr:uid="{00000000-0005-0000-0000-000047140000}"/>
    <cellStyle name="Calculation 2 4 2 4 2 2 6" xfId="5858" xr:uid="{00000000-0005-0000-0000-000048140000}"/>
    <cellStyle name="Calculation 2 4 2 4 2 2 7" xfId="5859" xr:uid="{00000000-0005-0000-0000-000049140000}"/>
    <cellStyle name="Calculation 2 4 2 4 2 3" xfId="5860" xr:uid="{00000000-0005-0000-0000-00004A140000}"/>
    <cellStyle name="Calculation 2 4 2 4 2 4" xfId="5861" xr:uid="{00000000-0005-0000-0000-00004B140000}"/>
    <cellStyle name="Calculation 2 4 2 4 3" xfId="5862" xr:uid="{00000000-0005-0000-0000-00004C140000}"/>
    <cellStyle name="Calculation 2 4 2 4 3 2" xfId="5863" xr:uid="{00000000-0005-0000-0000-00004D140000}"/>
    <cellStyle name="Calculation 2 4 2 4 3 2 2" xfId="5864" xr:uid="{00000000-0005-0000-0000-00004E140000}"/>
    <cellStyle name="Calculation 2 4 2 4 3 2 3" xfId="5865" xr:uid="{00000000-0005-0000-0000-00004F140000}"/>
    <cellStyle name="Calculation 2 4 2 4 3 2 4" xfId="5866" xr:uid="{00000000-0005-0000-0000-000050140000}"/>
    <cellStyle name="Calculation 2 4 2 4 3 2 5" xfId="5867" xr:uid="{00000000-0005-0000-0000-000051140000}"/>
    <cellStyle name="Calculation 2 4 2 4 3 2 6" xfId="5868" xr:uid="{00000000-0005-0000-0000-000052140000}"/>
    <cellStyle name="Calculation 2 4 2 4 3 2 7" xfId="5869" xr:uid="{00000000-0005-0000-0000-000053140000}"/>
    <cellStyle name="Calculation 2 4 2 4 3 3" xfId="5870" xr:uid="{00000000-0005-0000-0000-000054140000}"/>
    <cellStyle name="Calculation 2 4 2 4 3 4" xfId="5871" xr:uid="{00000000-0005-0000-0000-000055140000}"/>
    <cellStyle name="Calculation 2 4 2 4 4" xfId="5872" xr:uid="{00000000-0005-0000-0000-000056140000}"/>
    <cellStyle name="Calculation 2 4 2 4 4 2" xfId="5873" xr:uid="{00000000-0005-0000-0000-000057140000}"/>
    <cellStyle name="Calculation 2 4 2 4 4 2 2" xfId="5874" xr:uid="{00000000-0005-0000-0000-000058140000}"/>
    <cellStyle name="Calculation 2 4 2 4 4 2 3" xfId="5875" xr:uid="{00000000-0005-0000-0000-000059140000}"/>
    <cellStyle name="Calculation 2 4 2 4 4 2 4" xfId="5876" xr:uid="{00000000-0005-0000-0000-00005A140000}"/>
    <cellStyle name="Calculation 2 4 2 4 4 2 5" xfId="5877" xr:uid="{00000000-0005-0000-0000-00005B140000}"/>
    <cellStyle name="Calculation 2 4 2 4 4 2 6" xfId="5878" xr:uid="{00000000-0005-0000-0000-00005C140000}"/>
    <cellStyle name="Calculation 2 4 2 4 4 2 7" xfId="5879" xr:uid="{00000000-0005-0000-0000-00005D140000}"/>
    <cellStyle name="Calculation 2 4 2 4 4 3" xfId="5880" xr:uid="{00000000-0005-0000-0000-00005E140000}"/>
    <cellStyle name="Calculation 2 4 2 4 4 4" xfId="5881" xr:uid="{00000000-0005-0000-0000-00005F140000}"/>
    <cellStyle name="Calculation 2 4 2 4 5" xfId="5882" xr:uid="{00000000-0005-0000-0000-000060140000}"/>
    <cellStyle name="Calculation 2 4 2 4 5 2" xfId="5883" xr:uid="{00000000-0005-0000-0000-000061140000}"/>
    <cellStyle name="Calculation 2 4 2 4 5 3" xfId="5884" xr:uid="{00000000-0005-0000-0000-000062140000}"/>
    <cellStyle name="Calculation 2 4 2 4 5 4" xfId="5885" xr:uid="{00000000-0005-0000-0000-000063140000}"/>
    <cellStyle name="Calculation 2 4 2 4 5 5" xfId="5886" xr:uid="{00000000-0005-0000-0000-000064140000}"/>
    <cellStyle name="Calculation 2 4 2 4 5 6" xfId="5887" xr:uid="{00000000-0005-0000-0000-000065140000}"/>
    <cellStyle name="Calculation 2 4 2 4 5 7" xfId="5888" xr:uid="{00000000-0005-0000-0000-000066140000}"/>
    <cellStyle name="Calculation 2 4 2 4 5 8" xfId="5889" xr:uid="{00000000-0005-0000-0000-000067140000}"/>
    <cellStyle name="Calculation 2 4 2 4 6" xfId="5890" xr:uid="{00000000-0005-0000-0000-000068140000}"/>
    <cellStyle name="Calculation 2 4 2 4 6 2" xfId="5891" xr:uid="{00000000-0005-0000-0000-000069140000}"/>
    <cellStyle name="Calculation 2 4 2 4 6 3" xfId="5892" xr:uid="{00000000-0005-0000-0000-00006A140000}"/>
    <cellStyle name="Calculation 2 4 2 4 6 4" xfId="5893" xr:uid="{00000000-0005-0000-0000-00006B140000}"/>
    <cellStyle name="Calculation 2 4 2 4 6 5" xfId="5894" xr:uid="{00000000-0005-0000-0000-00006C140000}"/>
    <cellStyle name="Calculation 2 4 2 4 6 6" xfId="5895" xr:uid="{00000000-0005-0000-0000-00006D140000}"/>
    <cellStyle name="Calculation 2 4 2 4 6 7" xfId="5896" xr:uid="{00000000-0005-0000-0000-00006E140000}"/>
    <cellStyle name="Calculation 2 4 2 4 7" xfId="5897" xr:uid="{00000000-0005-0000-0000-00006F140000}"/>
    <cellStyle name="Calculation 2 4 2 4 8" xfId="5898" xr:uid="{00000000-0005-0000-0000-000070140000}"/>
    <cellStyle name="Calculation 2 4 2 4 9" xfId="5899" xr:uid="{00000000-0005-0000-0000-000071140000}"/>
    <cellStyle name="Calculation 2 4 2 5" xfId="5900" xr:uid="{00000000-0005-0000-0000-000072140000}"/>
    <cellStyle name="Calculation 2 4 2 5 10" xfId="5901" xr:uid="{00000000-0005-0000-0000-000073140000}"/>
    <cellStyle name="Calculation 2 4 2 5 2" xfId="5902" xr:uid="{00000000-0005-0000-0000-000074140000}"/>
    <cellStyle name="Calculation 2 4 2 5 2 2" xfId="5903" xr:uid="{00000000-0005-0000-0000-000075140000}"/>
    <cellStyle name="Calculation 2 4 2 5 2 2 2" xfId="5904" xr:uid="{00000000-0005-0000-0000-000076140000}"/>
    <cellStyle name="Calculation 2 4 2 5 2 2 3" xfId="5905" xr:uid="{00000000-0005-0000-0000-000077140000}"/>
    <cellStyle name="Calculation 2 4 2 5 2 2 4" xfId="5906" xr:uid="{00000000-0005-0000-0000-000078140000}"/>
    <cellStyle name="Calculation 2 4 2 5 2 2 5" xfId="5907" xr:uid="{00000000-0005-0000-0000-000079140000}"/>
    <cellStyle name="Calculation 2 4 2 5 2 2 6" xfId="5908" xr:uid="{00000000-0005-0000-0000-00007A140000}"/>
    <cellStyle name="Calculation 2 4 2 5 2 2 7" xfId="5909" xr:uid="{00000000-0005-0000-0000-00007B140000}"/>
    <cellStyle name="Calculation 2 4 2 5 2 3" xfId="5910" xr:uid="{00000000-0005-0000-0000-00007C140000}"/>
    <cellStyle name="Calculation 2 4 2 5 2 4" xfId="5911" xr:uid="{00000000-0005-0000-0000-00007D140000}"/>
    <cellStyle name="Calculation 2 4 2 5 3" xfId="5912" xr:uid="{00000000-0005-0000-0000-00007E140000}"/>
    <cellStyle name="Calculation 2 4 2 5 3 2" xfId="5913" xr:uid="{00000000-0005-0000-0000-00007F140000}"/>
    <cellStyle name="Calculation 2 4 2 5 3 2 2" xfId="5914" xr:uid="{00000000-0005-0000-0000-000080140000}"/>
    <cellStyle name="Calculation 2 4 2 5 3 2 3" xfId="5915" xr:uid="{00000000-0005-0000-0000-000081140000}"/>
    <cellStyle name="Calculation 2 4 2 5 3 2 4" xfId="5916" xr:uid="{00000000-0005-0000-0000-000082140000}"/>
    <cellStyle name="Calculation 2 4 2 5 3 2 5" xfId="5917" xr:uid="{00000000-0005-0000-0000-000083140000}"/>
    <cellStyle name="Calculation 2 4 2 5 3 2 6" xfId="5918" xr:uid="{00000000-0005-0000-0000-000084140000}"/>
    <cellStyle name="Calculation 2 4 2 5 3 2 7" xfId="5919" xr:uid="{00000000-0005-0000-0000-000085140000}"/>
    <cellStyle name="Calculation 2 4 2 5 3 3" xfId="5920" xr:uid="{00000000-0005-0000-0000-000086140000}"/>
    <cellStyle name="Calculation 2 4 2 5 3 4" xfId="5921" xr:uid="{00000000-0005-0000-0000-000087140000}"/>
    <cellStyle name="Calculation 2 4 2 5 4" xfId="5922" xr:uid="{00000000-0005-0000-0000-000088140000}"/>
    <cellStyle name="Calculation 2 4 2 5 4 2" xfId="5923" xr:uid="{00000000-0005-0000-0000-000089140000}"/>
    <cellStyle name="Calculation 2 4 2 5 4 2 2" xfId="5924" xr:uid="{00000000-0005-0000-0000-00008A140000}"/>
    <cellStyle name="Calculation 2 4 2 5 4 2 3" xfId="5925" xr:uid="{00000000-0005-0000-0000-00008B140000}"/>
    <cellStyle name="Calculation 2 4 2 5 4 2 4" xfId="5926" xr:uid="{00000000-0005-0000-0000-00008C140000}"/>
    <cellStyle name="Calculation 2 4 2 5 4 2 5" xfId="5927" xr:uid="{00000000-0005-0000-0000-00008D140000}"/>
    <cellStyle name="Calculation 2 4 2 5 4 2 6" xfId="5928" xr:uid="{00000000-0005-0000-0000-00008E140000}"/>
    <cellStyle name="Calculation 2 4 2 5 4 2 7" xfId="5929" xr:uid="{00000000-0005-0000-0000-00008F140000}"/>
    <cellStyle name="Calculation 2 4 2 5 4 3" xfId="5930" xr:uid="{00000000-0005-0000-0000-000090140000}"/>
    <cellStyle name="Calculation 2 4 2 5 4 4" xfId="5931" xr:uid="{00000000-0005-0000-0000-000091140000}"/>
    <cellStyle name="Calculation 2 4 2 5 5" xfId="5932" xr:uid="{00000000-0005-0000-0000-000092140000}"/>
    <cellStyle name="Calculation 2 4 2 5 5 2" xfId="5933" xr:uid="{00000000-0005-0000-0000-000093140000}"/>
    <cellStyle name="Calculation 2 4 2 5 5 3" xfId="5934" xr:uid="{00000000-0005-0000-0000-000094140000}"/>
    <cellStyle name="Calculation 2 4 2 5 5 4" xfId="5935" xr:uid="{00000000-0005-0000-0000-000095140000}"/>
    <cellStyle name="Calculation 2 4 2 5 5 5" xfId="5936" xr:uid="{00000000-0005-0000-0000-000096140000}"/>
    <cellStyle name="Calculation 2 4 2 5 5 6" xfId="5937" xr:uid="{00000000-0005-0000-0000-000097140000}"/>
    <cellStyle name="Calculation 2 4 2 5 5 7" xfId="5938" xr:uid="{00000000-0005-0000-0000-000098140000}"/>
    <cellStyle name="Calculation 2 4 2 5 5 8" xfId="5939" xr:uid="{00000000-0005-0000-0000-000099140000}"/>
    <cellStyle name="Calculation 2 4 2 5 6" xfId="5940" xr:uid="{00000000-0005-0000-0000-00009A140000}"/>
    <cellStyle name="Calculation 2 4 2 5 6 2" xfId="5941" xr:uid="{00000000-0005-0000-0000-00009B140000}"/>
    <cellStyle name="Calculation 2 4 2 5 6 3" xfId="5942" xr:uid="{00000000-0005-0000-0000-00009C140000}"/>
    <cellStyle name="Calculation 2 4 2 5 6 4" xfId="5943" xr:uid="{00000000-0005-0000-0000-00009D140000}"/>
    <cellStyle name="Calculation 2 4 2 5 6 5" xfId="5944" xr:uid="{00000000-0005-0000-0000-00009E140000}"/>
    <cellStyle name="Calculation 2 4 2 5 6 6" xfId="5945" xr:uid="{00000000-0005-0000-0000-00009F140000}"/>
    <cellStyle name="Calculation 2 4 2 5 6 7" xfId="5946" xr:uid="{00000000-0005-0000-0000-0000A0140000}"/>
    <cellStyle name="Calculation 2 4 2 5 7" xfId="5947" xr:uid="{00000000-0005-0000-0000-0000A1140000}"/>
    <cellStyle name="Calculation 2 4 2 5 8" xfId="5948" xr:uid="{00000000-0005-0000-0000-0000A2140000}"/>
    <cellStyle name="Calculation 2 4 2 5 9" xfId="5949" xr:uid="{00000000-0005-0000-0000-0000A3140000}"/>
    <cellStyle name="Calculation 2 4 2 6" xfId="5950" xr:uid="{00000000-0005-0000-0000-0000A4140000}"/>
    <cellStyle name="Calculation 2 4 2 6 2" xfId="5951" xr:uid="{00000000-0005-0000-0000-0000A5140000}"/>
    <cellStyle name="Calculation 2 4 2 6 2 2" xfId="5952" xr:uid="{00000000-0005-0000-0000-0000A6140000}"/>
    <cellStyle name="Calculation 2 4 2 6 2 3" xfId="5953" xr:uid="{00000000-0005-0000-0000-0000A7140000}"/>
    <cellStyle name="Calculation 2 4 2 6 2 4" xfId="5954" xr:uid="{00000000-0005-0000-0000-0000A8140000}"/>
    <cellStyle name="Calculation 2 4 2 6 2 5" xfId="5955" xr:uid="{00000000-0005-0000-0000-0000A9140000}"/>
    <cellStyle name="Calculation 2 4 2 6 2 6" xfId="5956" xr:uid="{00000000-0005-0000-0000-0000AA140000}"/>
    <cellStyle name="Calculation 2 4 2 6 2 7" xfId="5957" xr:uid="{00000000-0005-0000-0000-0000AB140000}"/>
    <cellStyle name="Calculation 2 4 2 6 3" xfId="5958" xr:uid="{00000000-0005-0000-0000-0000AC140000}"/>
    <cellStyle name="Calculation 2 4 2 6 4" xfId="5959" xr:uid="{00000000-0005-0000-0000-0000AD140000}"/>
    <cellStyle name="Calculation 2 4 2 6 5" xfId="5960" xr:uid="{00000000-0005-0000-0000-0000AE140000}"/>
    <cellStyle name="Calculation 2 4 2 7" xfId="5961" xr:uid="{00000000-0005-0000-0000-0000AF140000}"/>
    <cellStyle name="Calculation 2 4 2 7 2" xfId="5962" xr:uid="{00000000-0005-0000-0000-0000B0140000}"/>
    <cellStyle name="Calculation 2 4 2 7 2 2" xfId="5963" xr:uid="{00000000-0005-0000-0000-0000B1140000}"/>
    <cellStyle name="Calculation 2 4 2 7 2 3" xfId="5964" xr:uid="{00000000-0005-0000-0000-0000B2140000}"/>
    <cellStyle name="Calculation 2 4 2 7 2 4" xfId="5965" xr:uid="{00000000-0005-0000-0000-0000B3140000}"/>
    <cellStyle name="Calculation 2 4 2 7 2 5" xfId="5966" xr:uid="{00000000-0005-0000-0000-0000B4140000}"/>
    <cellStyle name="Calculation 2 4 2 7 2 6" xfId="5967" xr:uid="{00000000-0005-0000-0000-0000B5140000}"/>
    <cellStyle name="Calculation 2 4 2 7 2 7" xfId="5968" xr:uid="{00000000-0005-0000-0000-0000B6140000}"/>
    <cellStyle name="Calculation 2 4 2 7 3" xfId="5969" xr:uid="{00000000-0005-0000-0000-0000B7140000}"/>
    <cellStyle name="Calculation 2 4 2 7 4" xfId="5970" xr:uid="{00000000-0005-0000-0000-0000B8140000}"/>
    <cellStyle name="Calculation 2 4 2 7 5" xfId="5971" xr:uid="{00000000-0005-0000-0000-0000B9140000}"/>
    <cellStyle name="Calculation 2 4 2 8" xfId="5972" xr:uid="{00000000-0005-0000-0000-0000BA140000}"/>
    <cellStyle name="Calculation 2 4 2 8 2" xfId="5973" xr:uid="{00000000-0005-0000-0000-0000BB140000}"/>
    <cellStyle name="Calculation 2 4 2 8 2 2" xfId="5974" xr:uid="{00000000-0005-0000-0000-0000BC140000}"/>
    <cellStyle name="Calculation 2 4 2 8 2 3" xfId="5975" xr:uid="{00000000-0005-0000-0000-0000BD140000}"/>
    <cellStyle name="Calculation 2 4 2 8 2 4" xfId="5976" xr:uid="{00000000-0005-0000-0000-0000BE140000}"/>
    <cellStyle name="Calculation 2 4 2 8 2 5" xfId="5977" xr:uid="{00000000-0005-0000-0000-0000BF140000}"/>
    <cellStyle name="Calculation 2 4 2 8 2 6" xfId="5978" xr:uid="{00000000-0005-0000-0000-0000C0140000}"/>
    <cellStyle name="Calculation 2 4 2 8 2 7" xfId="5979" xr:uid="{00000000-0005-0000-0000-0000C1140000}"/>
    <cellStyle name="Calculation 2 4 2 8 3" xfId="5980" xr:uid="{00000000-0005-0000-0000-0000C2140000}"/>
    <cellStyle name="Calculation 2 4 2 8 4" xfId="5981" xr:uid="{00000000-0005-0000-0000-0000C3140000}"/>
    <cellStyle name="Calculation 2 4 2 8 5" xfId="5982" xr:uid="{00000000-0005-0000-0000-0000C4140000}"/>
    <cellStyle name="Calculation 2 4 2 9" xfId="5983" xr:uid="{00000000-0005-0000-0000-0000C5140000}"/>
    <cellStyle name="Calculation 2 4 2 9 2" xfId="5984" xr:uid="{00000000-0005-0000-0000-0000C6140000}"/>
    <cellStyle name="Calculation 2 4 2 9 2 2" xfId="5985" xr:uid="{00000000-0005-0000-0000-0000C7140000}"/>
    <cellStyle name="Calculation 2 4 2 9 2 3" xfId="5986" xr:uid="{00000000-0005-0000-0000-0000C8140000}"/>
    <cellStyle name="Calculation 2 4 2 9 2 4" xfId="5987" xr:uid="{00000000-0005-0000-0000-0000C9140000}"/>
    <cellStyle name="Calculation 2 4 2 9 2 5" xfId="5988" xr:uid="{00000000-0005-0000-0000-0000CA140000}"/>
    <cellStyle name="Calculation 2 4 2 9 2 6" xfId="5989" xr:uid="{00000000-0005-0000-0000-0000CB140000}"/>
    <cellStyle name="Calculation 2 4 2 9 2 7" xfId="5990" xr:uid="{00000000-0005-0000-0000-0000CC140000}"/>
    <cellStyle name="Calculation 2 4 2 9 3" xfId="5991" xr:uid="{00000000-0005-0000-0000-0000CD140000}"/>
    <cellStyle name="Calculation 2 4 2 9 4" xfId="5992" xr:uid="{00000000-0005-0000-0000-0000CE140000}"/>
    <cellStyle name="Calculation 2 4 2 9 5" xfId="5993" xr:uid="{00000000-0005-0000-0000-0000CF140000}"/>
    <cellStyle name="Calculation 2 4 3" xfId="5994" xr:uid="{00000000-0005-0000-0000-0000D0140000}"/>
    <cellStyle name="Calculation 2 4 3 10" xfId="5995" xr:uid="{00000000-0005-0000-0000-0000D1140000}"/>
    <cellStyle name="Calculation 2 4 3 10 2" xfId="5996" xr:uid="{00000000-0005-0000-0000-0000D2140000}"/>
    <cellStyle name="Calculation 2 4 3 10 3" xfId="5997" xr:uid="{00000000-0005-0000-0000-0000D3140000}"/>
    <cellStyle name="Calculation 2 4 3 10 4" xfId="5998" xr:uid="{00000000-0005-0000-0000-0000D4140000}"/>
    <cellStyle name="Calculation 2 4 3 10 5" xfId="5999" xr:uid="{00000000-0005-0000-0000-0000D5140000}"/>
    <cellStyle name="Calculation 2 4 3 10 6" xfId="6000" xr:uid="{00000000-0005-0000-0000-0000D6140000}"/>
    <cellStyle name="Calculation 2 4 3 10 7" xfId="6001" xr:uid="{00000000-0005-0000-0000-0000D7140000}"/>
    <cellStyle name="Calculation 2 4 3 10 8" xfId="6002" xr:uid="{00000000-0005-0000-0000-0000D8140000}"/>
    <cellStyle name="Calculation 2 4 3 11" xfId="6003" xr:uid="{00000000-0005-0000-0000-0000D9140000}"/>
    <cellStyle name="Calculation 2 4 3 11 2" xfId="6004" xr:uid="{00000000-0005-0000-0000-0000DA140000}"/>
    <cellStyle name="Calculation 2 4 3 11 3" xfId="6005" xr:uid="{00000000-0005-0000-0000-0000DB140000}"/>
    <cellStyle name="Calculation 2 4 3 11 4" xfId="6006" xr:uid="{00000000-0005-0000-0000-0000DC140000}"/>
    <cellStyle name="Calculation 2 4 3 11 5" xfId="6007" xr:uid="{00000000-0005-0000-0000-0000DD140000}"/>
    <cellStyle name="Calculation 2 4 3 11 6" xfId="6008" xr:uid="{00000000-0005-0000-0000-0000DE140000}"/>
    <cellStyle name="Calculation 2 4 3 11 7" xfId="6009" xr:uid="{00000000-0005-0000-0000-0000DF140000}"/>
    <cellStyle name="Calculation 2 4 3 12" xfId="6010" xr:uid="{00000000-0005-0000-0000-0000E0140000}"/>
    <cellStyle name="Calculation 2 4 3 12 2" xfId="6011" xr:uid="{00000000-0005-0000-0000-0000E1140000}"/>
    <cellStyle name="Calculation 2 4 3 12 3" xfId="6012" xr:uid="{00000000-0005-0000-0000-0000E2140000}"/>
    <cellStyle name="Calculation 2 4 3 12 4" xfId="6013" xr:uid="{00000000-0005-0000-0000-0000E3140000}"/>
    <cellStyle name="Calculation 2 4 3 12 5" xfId="6014" xr:uid="{00000000-0005-0000-0000-0000E4140000}"/>
    <cellStyle name="Calculation 2 4 3 13" xfId="6015" xr:uid="{00000000-0005-0000-0000-0000E5140000}"/>
    <cellStyle name="Calculation 2 4 3 13 2" xfId="6016" xr:uid="{00000000-0005-0000-0000-0000E6140000}"/>
    <cellStyle name="Calculation 2 4 3 13 3" xfId="6017" xr:uid="{00000000-0005-0000-0000-0000E7140000}"/>
    <cellStyle name="Calculation 2 4 3 13 4" xfId="6018" xr:uid="{00000000-0005-0000-0000-0000E8140000}"/>
    <cellStyle name="Calculation 2 4 3 13 5" xfId="6019" xr:uid="{00000000-0005-0000-0000-0000E9140000}"/>
    <cellStyle name="Calculation 2 4 3 14" xfId="6020" xr:uid="{00000000-0005-0000-0000-0000EA140000}"/>
    <cellStyle name="Calculation 2 4 3 14 2" xfId="6021" xr:uid="{00000000-0005-0000-0000-0000EB140000}"/>
    <cellStyle name="Calculation 2 4 3 14 3" xfId="6022" xr:uid="{00000000-0005-0000-0000-0000EC140000}"/>
    <cellStyle name="Calculation 2 4 3 14 4" xfId="6023" xr:uid="{00000000-0005-0000-0000-0000ED140000}"/>
    <cellStyle name="Calculation 2 4 3 14 5" xfId="6024" xr:uid="{00000000-0005-0000-0000-0000EE140000}"/>
    <cellStyle name="Calculation 2 4 3 15" xfId="6025" xr:uid="{00000000-0005-0000-0000-0000EF140000}"/>
    <cellStyle name="Calculation 2 4 3 15 2" xfId="6026" xr:uid="{00000000-0005-0000-0000-0000F0140000}"/>
    <cellStyle name="Calculation 2 4 3 15 3" xfId="6027" xr:uid="{00000000-0005-0000-0000-0000F1140000}"/>
    <cellStyle name="Calculation 2 4 3 15 4" xfId="6028" xr:uid="{00000000-0005-0000-0000-0000F2140000}"/>
    <cellStyle name="Calculation 2 4 3 15 5" xfId="6029" xr:uid="{00000000-0005-0000-0000-0000F3140000}"/>
    <cellStyle name="Calculation 2 4 3 16" xfId="6030" xr:uid="{00000000-0005-0000-0000-0000F4140000}"/>
    <cellStyle name="Calculation 2 4 3 17" xfId="6031" xr:uid="{00000000-0005-0000-0000-0000F5140000}"/>
    <cellStyle name="Calculation 2 4 3 2" xfId="6032" xr:uid="{00000000-0005-0000-0000-0000F6140000}"/>
    <cellStyle name="Calculation 2 4 3 2 10" xfId="6033" xr:uid="{00000000-0005-0000-0000-0000F7140000}"/>
    <cellStyle name="Calculation 2 4 3 2 10 2" xfId="6034" xr:uid="{00000000-0005-0000-0000-0000F8140000}"/>
    <cellStyle name="Calculation 2 4 3 2 10 3" xfId="6035" xr:uid="{00000000-0005-0000-0000-0000F9140000}"/>
    <cellStyle name="Calculation 2 4 3 2 10 4" xfId="6036" xr:uid="{00000000-0005-0000-0000-0000FA140000}"/>
    <cellStyle name="Calculation 2 4 3 2 10 5" xfId="6037" xr:uid="{00000000-0005-0000-0000-0000FB140000}"/>
    <cellStyle name="Calculation 2 4 3 2 10 6" xfId="6038" xr:uid="{00000000-0005-0000-0000-0000FC140000}"/>
    <cellStyle name="Calculation 2 4 3 2 10 7" xfId="6039" xr:uid="{00000000-0005-0000-0000-0000FD140000}"/>
    <cellStyle name="Calculation 2 4 3 2 11" xfId="6040" xr:uid="{00000000-0005-0000-0000-0000FE140000}"/>
    <cellStyle name="Calculation 2 4 3 2 11 2" xfId="6041" xr:uid="{00000000-0005-0000-0000-0000FF140000}"/>
    <cellStyle name="Calculation 2 4 3 2 11 3" xfId="6042" xr:uid="{00000000-0005-0000-0000-000000150000}"/>
    <cellStyle name="Calculation 2 4 3 2 11 4" xfId="6043" xr:uid="{00000000-0005-0000-0000-000001150000}"/>
    <cellStyle name="Calculation 2 4 3 2 11 5" xfId="6044" xr:uid="{00000000-0005-0000-0000-000002150000}"/>
    <cellStyle name="Calculation 2 4 3 2 12" xfId="6045" xr:uid="{00000000-0005-0000-0000-000003150000}"/>
    <cellStyle name="Calculation 2 4 3 2 12 2" xfId="6046" xr:uid="{00000000-0005-0000-0000-000004150000}"/>
    <cellStyle name="Calculation 2 4 3 2 12 3" xfId="6047" xr:uid="{00000000-0005-0000-0000-000005150000}"/>
    <cellStyle name="Calculation 2 4 3 2 12 4" xfId="6048" xr:uid="{00000000-0005-0000-0000-000006150000}"/>
    <cellStyle name="Calculation 2 4 3 2 12 5" xfId="6049" xr:uid="{00000000-0005-0000-0000-000007150000}"/>
    <cellStyle name="Calculation 2 4 3 2 13" xfId="6050" xr:uid="{00000000-0005-0000-0000-000008150000}"/>
    <cellStyle name="Calculation 2 4 3 2 13 2" xfId="6051" xr:uid="{00000000-0005-0000-0000-000009150000}"/>
    <cellStyle name="Calculation 2 4 3 2 13 3" xfId="6052" xr:uid="{00000000-0005-0000-0000-00000A150000}"/>
    <cellStyle name="Calculation 2 4 3 2 13 4" xfId="6053" xr:uid="{00000000-0005-0000-0000-00000B150000}"/>
    <cellStyle name="Calculation 2 4 3 2 13 5" xfId="6054" xr:uid="{00000000-0005-0000-0000-00000C150000}"/>
    <cellStyle name="Calculation 2 4 3 2 14" xfId="6055" xr:uid="{00000000-0005-0000-0000-00000D150000}"/>
    <cellStyle name="Calculation 2 4 3 2 14 2" xfId="6056" xr:uid="{00000000-0005-0000-0000-00000E150000}"/>
    <cellStyle name="Calculation 2 4 3 2 14 3" xfId="6057" xr:uid="{00000000-0005-0000-0000-00000F150000}"/>
    <cellStyle name="Calculation 2 4 3 2 14 4" xfId="6058" xr:uid="{00000000-0005-0000-0000-000010150000}"/>
    <cellStyle name="Calculation 2 4 3 2 14 5" xfId="6059" xr:uid="{00000000-0005-0000-0000-000011150000}"/>
    <cellStyle name="Calculation 2 4 3 2 15" xfId="6060" xr:uid="{00000000-0005-0000-0000-000012150000}"/>
    <cellStyle name="Calculation 2 4 3 2 15 2" xfId="6061" xr:uid="{00000000-0005-0000-0000-000013150000}"/>
    <cellStyle name="Calculation 2 4 3 2 15 3" xfId="6062" xr:uid="{00000000-0005-0000-0000-000014150000}"/>
    <cellStyle name="Calculation 2 4 3 2 15 4" xfId="6063" xr:uid="{00000000-0005-0000-0000-000015150000}"/>
    <cellStyle name="Calculation 2 4 3 2 15 5" xfId="6064" xr:uid="{00000000-0005-0000-0000-000016150000}"/>
    <cellStyle name="Calculation 2 4 3 2 16" xfId="6065" xr:uid="{00000000-0005-0000-0000-000017150000}"/>
    <cellStyle name="Calculation 2 4 3 2 16 2" xfId="6066" xr:uid="{00000000-0005-0000-0000-000018150000}"/>
    <cellStyle name="Calculation 2 4 3 2 16 3" xfId="6067" xr:uid="{00000000-0005-0000-0000-000019150000}"/>
    <cellStyle name="Calculation 2 4 3 2 16 4" xfId="6068" xr:uid="{00000000-0005-0000-0000-00001A150000}"/>
    <cellStyle name="Calculation 2 4 3 2 16 5" xfId="6069" xr:uid="{00000000-0005-0000-0000-00001B150000}"/>
    <cellStyle name="Calculation 2 4 3 2 17" xfId="6070" xr:uid="{00000000-0005-0000-0000-00001C150000}"/>
    <cellStyle name="Calculation 2 4 3 2 17 2" xfId="6071" xr:uid="{00000000-0005-0000-0000-00001D150000}"/>
    <cellStyle name="Calculation 2 4 3 2 17 3" xfId="6072" xr:uid="{00000000-0005-0000-0000-00001E150000}"/>
    <cellStyle name="Calculation 2 4 3 2 17 4" xfId="6073" xr:uid="{00000000-0005-0000-0000-00001F150000}"/>
    <cellStyle name="Calculation 2 4 3 2 17 5" xfId="6074" xr:uid="{00000000-0005-0000-0000-000020150000}"/>
    <cellStyle name="Calculation 2 4 3 2 18" xfId="6075" xr:uid="{00000000-0005-0000-0000-000021150000}"/>
    <cellStyle name="Calculation 2 4 3 2 2" xfId="6076" xr:uid="{00000000-0005-0000-0000-000022150000}"/>
    <cellStyle name="Calculation 2 4 3 2 2 10" xfId="6077" xr:uid="{00000000-0005-0000-0000-000023150000}"/>
    <cellStyle name="Calculation 2 4 3 2 2 10 2" xfId="6078" xr:uid="{00000000-0005-0000-0000-000024150000}"/>
    <cellStyle name="Calculation 2 4 3 2 2 10 3" xfId="6079" xr:uid="{00000000-0005-0000-0000-000025150000}"/>
    <cellStyle name="Calculation 2 4 3 2 2 10 4" xfId="6080" xr:uid="{00000000-0005-0000-0000-000026150000}"/>
    <cellStyle name="Calculation 2 4 3 2 2 10 5" xfId="6081" xr:uid="{00000000-0005-0000-0000-000027150000}"/>
    <cellStyle name="Calculation 2 4 3 2 2 11" xfId="6082" xr:uid="{00000000-0005-0000-0000-000028150000}"/>
    <cellStyle name="Calculation 2 4 3 2 2 11 2" xfId="6083" xr:uid="{00000000-0005-0000-0000-000029150000}"/>
    <cellStyle name="Calculation 2 4 3 2 2 11 3" xfId="6084" xr:uid="{00000000-0005-0000-0000-00002A150000}"/>
    <cellStyle name="Calculation 2 4 3 2 2 11 4" xfId="6085" xr:uid="{00000000-0005-0000-0000-00002B150000}"/>
    <cellStyle name="Calculation 2 4 3 2 2 11 5" xfId="6086" xr:uid="{00000000-0005-0000-0000-00002C150000}"/>
    <cellStyle name="Calculation 2 4 3 2 2 12" xfId="6087" xr:uid="{00000000-0005-0000-0000-00002D150000}"/>
    <cellStyle name="Calculation 2 4 3 2 2 12 2" xfId="6088" xr:uid="{00000000-0005-0000-0000-00002E150000}"/>
    <cellStyle name="Calculation 2 4 3 2 2 12 3" xfId="6089" xr:uid="{00000000-0005-0000-0000-00002F150000}"/>
    <cellStyle name="Calculation 2 4 3 2 2 12 4" xfId="6090" xr:uid="{00000000-0005-0000-0000-000030150000}"/>
    <cellStyle name="Calculation 2 4 3 2 2 12 5" xfId="6091" xr:uid="{00000000-0005-0000-0000-000031150000}"/>
    <cellStyle name="Calculation 2 4 3 2 2 13" xfId="6092" xr:uid="{00000000-0005-0000-0000-000032150000}"/>
    <cellStyle name="Calculation 2 4 3 2 2 13 2" xfId="6093" xr:uid="{00000000-0005-0000-0000-000033150000}"/>
    <cellStyle name="Calculation 2 4 3 2 2 13 3" xfId="6094" xr:uid="{00000000-0005-0000-0000-000034150000}"/>
    <cellStyle name="Calculation 2 4 3 2 2 13 4" xfId="6095" xr:uid="{00000000-0005-0000-0000-000035150000}"/>
    <cellStyle name="Calculation 2 4 3 2 2 13 5" xfId="6096" xr:uid="{00000000-0005-0000-0000-000036150000}"/>
    <cellStyle name="Calculation 2 4 3 2 2 14" xfId="6097" xr:uid="{00000000-0005-0000-0000-000037150000}"/>
    <cellStyle name="Calculation 2 4 3 2 2 14 2" xfId="6098" xr:uid="{00000000-0005-0000-0000-000038150000}"/>
    <cellStyle name="Calculation 2 4 3 2 2 14 3" xfId="6099" xr:uid="{00000000-0005-0000-0000-000039150000}"/>
    <cellStyle name="Calculation 2 4 3 2 2 14 4" xfId="6100" xr:uid="{00000000-0005-0000-0000-00003A150000}"/>
    <cellStyle name="Calculation 2 4 3 2 2 14 5" xfId="6101" xr:uid="{00000000-0005-0000-0000-00003B150000}"/>
    <cellStyle name="Calculation 2 4 3 2 2 15" xfId="6102" xr:uid="{00000000-0005-0000-0000-00003C150000}"/>
    <cellStyle name="Calculation 2 4 3 2 2 15 2" xfId="6103" xr:uid="{00000000-0005-0000-0000-00003D150000}"/>
    <cellStyle name="Calculation 2 4 3 2 2 15 3" xfId="6104" xr:uid="{00000000-0005-0000-0000-00003E150000}"/>
    <cellStyle name="Calculation 2 4 3 2 2 15 4" xfId="6105" xr:uid="{00000000-0005-0000-0000-00003F150000}"/>
    <cellStyle name="Calculation 2 4 3 2 2 15 5" xfId="6106" xr:uid="{00000000-0005-0000-0000-000040150000}"/>
    <cellStyle name="Calculation 2 4 3 2 2 16" xfId="6107" xr:uid="{00000000-0005-0000-0000-000041150000}"/>
    <cellStyle name="Calculation 2 4 3 2 2 16 2" xfId="6108" xr:uid="{00000000-0005-0000-0000-000042150000}"/>
    <cellStyle name="Calculation 2 4 3 2 2 16 3" xfId="6109" xr:uid="{00000000-0005-0000-0000-000043150000}"/>
    <cellStyle name="Calculation 2 4 3 2 2 16 4" xfId="6110" xr:uid="{00000000-0005-0000-0000-000044150000}"/>
    <cellStyle name="Calculation 2 4 3 2 2 16 5" xfId="6111" xr:uid="{00000000-0005-0000-0000-000045150000}"/>
    <cellStyle name="Calculation 2 4 3 2 2 17" xfId="6112" xr:uid="{00000000-0005-0000-0000-000046150000}"/>
    <cellStyle name="Calculation 2 4 3 2 2 17 2" xfId="6113" xr:uid="{00000000-0005-0000-0000-000047150000}"/>
    <cellStyle name="Calculation 2 4 3 2 2 17 3" xfId="6114" xr:uid="{00000000-0005-0000-0000-000048150000}"/>
    <cellStyle name="Calculation 2 4 3 2 2 17 4" xfId="6115" xr:uid="{00000000-0005-0000-0000-000049150000}"/>
    <cellStyle name="Calculation 2 4 3 2 2 17 5" xfId="6116" xr:uid="{00000000-0005-0000-0000-00004A150000}"/>
    <cellStyle name="Calculation 2 4 3 2 2 18" xfId="6117" xr:uid="{00000000-0005-0000-0000-00004B150000}"/>
    <cellStyle name="Calculation 2 4 3 2 2 2" xfId="6118" xr:uid="{00000000-0005-0000-0000-00004C150000}"/>
    <cellStyle name="Calculation 2 4 3 2 2 2 10" xfId="6119" xr:uid="{00000000-0005-0000-0000-00004D150000}"/>
    <cellStyle name="Calculation 2 4 3 2 2 2 2" xfId="6120" xr:uid="{00000000-0005-0000-0000-00004E150000}"/>
    <cellStyle name="Calculation 2 4 3 2 2 2 2 2" xfId="6121" xr:uid="{00000000-0005-0000-0000-00004F150000}"/>
    <cellStyle name="Calculation 2 4 3 2 2 2 2 2 2" xfId="6122" xr:uid="{00000000-0005-0000-0000-000050150000}"/>
    <cellStyle name="Calculation 2 4 3 2 2 2 2 2 3" xfId="6123" xr:uid="{00000000-0005-0000-0000-000051150000}"/>
    <cellStyle name="Calculation 2 4 3 2 2 2 2 2 4" xfId="6124" xr:uid="{00000000-0005-0000-0000-000052150000}"/>
    <cellStyle name="Calculation 2 4 3 2 2 2 2 2 5" xfId="6125" xr:uid="{00000000-0005-0000-0000-000053150000}"/>
    <cellStyle name="Calculation 2 4 3 2 2 2 2 2 6" xfId="6126" xr:uid="{00000000-0005-0000-0000-000054150000}"/>
    <cellStyle name="Calculation 2 4 3 2 2 2 2 2 7" xfId="6127" xr:uid="{00000000-0005-0000-0000-000055150000}"/>
    <cellStyle name="Calculation 2 4 3 2 2 2 2 3" xfId="6128" xr:uid="{00000000-0005-0000-0000-000056150000}"/>
    <cellStyle name="Calculation 2 4 3 2 2 2 2 4" xfId="6129" xr:uid="{00000000-0005-0000-0000-000057150000}"/>
    <cellStyle name="Calculation 2 4 3 2 2 2 3" xfId="6130" xr:uid="{00000000-0005-0000-0000-000058150000}"/>
    <cellStyle name="Calculation 2 4 3 2 2 2 3 2" xfId="6131" xr:uid="{00000000-0005-0000-0000-000059150000}"/>
    <cellStyle name="Calculation 2 4 3 2 2 2 3 2 2" xfId="6132" xr:uid="{00000000-0005-0000-0000-00005A150000}"/>
    <cellStyle name="Calculation 2 4 3 2 2 2 3 2 3" xfId="6133" xr:uid="{00000000-0005-0000-0000-00005B150000}"/>
    <cellStyle name="Calculation 2 4 3 2 2 2 3 2 4" xfId="6134" xr:uid="{00000000-0005-0000-0000-00005C150000}"/>
    <cellStyle name="Calculation 2 4 3 2 2 2 3 2 5" xfId="6135" xr:uid="{00000000-0005-0000-0000-00005D150000}"/>
    <cellStyle name="Calculation 2 4 3 2 2 2 3 2 6" xfId="6136" xr:uid="{00000000-0005-0000-0000-00005E150000}"/>
    <cellStyle name="Calculation 2 4 3 2 2 2 3 2 7" xfId="6137" xr:uid="{00000000-0005-0000-0000-00005F150000}"/>
    <cellStyle name="Calculation 2 4 3 2 2 2 3 3" xfId="6138" xr:uid="{00000000-0005-0000-0000-000060150000}"/>
    <cellStyle name="Calculation 2 4 3 2 2 2 3 4" xfId="6139" xr:uid="{00000000-0005-0000-0000-000061150000}"/>
    <cellStyle name="Calculation 2 4 3 2 2 2 4" xfId="6140" xr:uid="{00000000-0005-0000-0000-000062150000}"/>
    <cellStyle name="Calculation 2 4 3 2 2 2 4 2" xfId="6141" xr:uid="{00000000-0005-0000-0000-000063150000}"/>
    <cellStyle name="Calculation 2 4 3 2 2 2 4 2 2" xfId="6142" xr:uid="{00000000-0005-0000-0000-000064150000}"/>
    <cellStyle name="Calculation 2 4 3 2 2 2 4 2 3" xfId="6143" xr:uid="{00000000-0005-0000-0000-000065150000}"/>
    <cellStyle name="Calculation 2 4 3 2 2 2 4 2 4" xfId="6144" xr:uid="{00000000-0005-0000-0000-000066150000}"/>
    <cellStyle name="Calculation 2 4 3 2 2 2 4 2 5" xfId="6145" xr:uid="{00000000-0005-0000-0000-000067150000}"/>
    <cellStyle name="Calculation 2 4 3 2 2 2 4 2 6" xfId="6146" xr:uid="{00000000-0005-0000-0000-000068150000}"/>
    <cellStyle name="Calculation 2 4 3 2 2 2 4 2 7" xfId="6147" xr:uid="{00000000-0005-0000-0000-000069150000}"/>
    <cellStyle name="Calculation 2 4 3 2 2 2 4 3" xfId="6148" xr:uid="{00000000-0005-0000-0000-00006A150000}"/>
    <cellStyle name="Calculation 2 4 3 2 2 2 4 4" xfId="6149" xr:uid="{00000000-0005-0000-0000-00006B150000}"/>
    <cellStyle name="Calculation 2 4 3 2 2 2 5" xfId="6150" xr:uid="{00000000-0005-0000-0000-00006C150000}"/>
    <cellStyle name="Calculation 2 4 3 2 2 2 5 2" xfId="6151" xr:uid="{00000000-0005-0000-0000-00006D150000}"/>
    <cellStyle name="Calculation 2 4 3 2 2 2 5 3" xfId="6152" xr:uid="{00000000-0005-0000-0000-00006E150000}"/>
    <cellStyle name="Calculation 2 4 3 2 2 2 5 4" xfId="6153" xr:uid="{00000000-0005-0000-0000-00006F150000}"/>
    <cellStyle name="Calculation 2 4 3 2 2 2 5 5" xfId="6154" xr:uid="{00000000-0005-0000-0000-000070150000}"/>
    <cellStyle name="Calculation 2 4 3 2 2 2 5 6" xfId="6155" xr:uid="{00000000-0005-0000-0000-000071150000}"/>
    <cellStyle name="Calculation 2 4 3 2 2 2 5 7" xfId="6156" xr:uid="{00000000-0005-0000-0000-000072150000}"/>
    <cellStyle name="Calculation 2 4 3 2 2 2 5 8" xfId="6157" xr:uid="{00000000-0005-0000-0000-000073150000}"/>
    <cellStyle name="Calculation 2 4 3 2 2 2 6" xfId="6158" xr:uid="{00000000-0005-0000-0000-000074150000}"/>
    <cellStyle name="Calculation 2 4 3 2 2 2 6 2" xfId="6159" xr:uid="{00000000-0005-0000-0000-000075150000}"/>
    <cellStyle name="Calculation 2 4 3 2 2 2 6 3" xfId="6160" xr:uid="{00000000-0005-0000-0000-000076150000}"/>
    <cellStyle name="Calculation 2 4 3 2 2 2 6 4" xfId="6161" xr:uid="{00000000-0005-0000-0000-000077150000}"/>
    <cellStyle name="Calculation 2 4 3 2 2 2 6 5" xfId="6162" xr:uid="{00000000-0005-0000-0000-000078150000}"/>
    <cellStyle name="Calculation 2 4 3 2 2 2 6 6" xfId="6163" xr:uid="{00000000-0005-0000-0000-000079150000}"/>
    <cellStyle name="Calculation 2 4 3 2 2 2 6 7" xfId="6164" xr:uid="{00000000-0005-0000-0000-00007A150000}"/>
    <cellStyle name="Calculation 2 4 3 2 2 2 7" xfId="6165" xr:uid="{00000000-0005-0000-0000-00007B150000}"/>
    <cellStyle name="Calculation 2 4 3 2 2 2 8" xfId="6166" xr:uid="{00000000-0005-0000-0000-00007C150000}"/>
    <cellStyle name="Calculation 2 4 3 2 2 2 9" xfId="6167" xr:uid="{00000000-0005-0000-0000-00007D150000}"/>
    <cellStyle name="Calculation 2 4 3 2 2 3" xfId="6168" xr:uid="{00000000-0005-0000-0000-00007E150000}"/>
    <cellStyle name="Calculation 2 4 3 2 2 3 2" xfId="6169" xr:uid="{00000000-0005-0000-0000-00007F150000}"/>
    <cellStyle name="Calculation 2 4 3 2 2 3 2 2" xfId="6170" xr:uid="{00000000-0005-0000-0000-000080150000}"/>
    <cellStyle name="Calculation 2 4 3 2 2 3 2 3" xfId="6171" xr:uid="{00000000-0005-0000-0000-000081150000}"/>
    <cellStyle name="Calculation 2 4 3 2 2 3 2 4" xfId="6172" xr:uid="{00000000-0005-0000-0000-000082150000}"/>
    <cellStyle name="Calculation 2 4 3 2 2 3 2 5" xfId="6173" xr:uid="{00000000-0005-0000-0000-000083150000}"/>
    <cellStyle name="Calculation 2 4 3 2 2 3 2 6" xfId="6174" xr:uid="{00000000-0005-0000-0000-000084150000}"/>
    <cellStyle name="Calculation 2 4 3 2 2 3 2 7" xfId="6175" xr:uid="{00000000-0005-0000-0000-000085150000}"/>
    <cellStyle name="Calculation 2 4 3 2 2 3 3" xfId="6176" xr:uid="{00000000-0005-0000-0000-000086150000}"/>
    <cellStyle name="Calculation 2 4 3 2 2 3 4" xfId="6177" xr:uid="{00000000-0005-0000-0000-000087150000}"/>
    <cellStyle name="Calculation 2 4 3 2 2 3 5" xfId="6178" xr:uid="{00000000-0005-0000-0000-000088150000}"/>
    <cellStyle name="Calculation 2 4 3 2 2 4" xfId="6179" xr:uid="{00000000-0005-0000-0000-000089150000}"/>
    <cellStyle name="Calculation 2 4 3 2 2 4 2" xfId="6180" xr:uid="{00000000-0005-0000-0000-00008A150000}"/>
    <cellStyle name="Calculation 2 4 3 2 2 4 2 2" xfId="6181" xr:uid="{00000000-0005-0000-0000-00008B150000}"/>
    <cellStyle name="Calculation 2 4 3 2 2 4 2 3" xfId="6182" xr:uid="{00000000-0005-0000-0000-00008C150000}"/>
    <cellStyle name="Calculation 2 4 3 2 2 4 2 4" xfId="6183" xr:uid="{00000000-0005-0000-0000-00008D150000}"/>
    <cellStyle name="Calculation 2 4 3 2 2 4 2 5" xfId="6184" xr:uid="{00000000-0005-0000-0000-00008E150000}"/>
    <cellStyle name="Calculation 2 4 3 2 2 4 2 6" xfId="6185" xr:uid="{00000000-0005-0000-0000-00008F150000}"/>
    <cellStyle name="Calculation 2 4 3 2 2 4 2 7" xfId="6186" xr:uid="{00000000-0005-0000-0000-000090150000}"/>
    <cellStyle name="Calculation 2 4 3 2 2 4 3" xfId="6187" xr:uid="{00000000-0005-0000-0000-000091150000}"/>
    <cellStyle name="Calculation 2 4 3 2 2 4 4" xfId="6188" xr:uid="{00000000-0005-0000-0000-000092150000}"/>
    <cellStyle name="Calculation 2 4 3 2 2 4 5" xfId="6189" xr:uid="{00000000-0005-0000-0000-000093150000}"/>
    <cellStyle name="Calculation 2 4 3 2 2 5" xfId="6190" xr:uid="{00000000-0005-0000-0000-000094150000}"/>
    <cellStyle name="Calculation 2 4 3 2 2 5 2" xfId="6191" xr:uid="{00000000-0005-0000-0000-000095150000}"/>
    <cellStyle name="Calculation 2 4 3 2 2 5 2 2" xfId="6192" xr:uid="{00000000-0005-0000-0000-000096150000}"/>
    <cellStyle name="Calculation 2 4 3 2 2 5 2 3" xfId="6193" xr:uid="{00000000-0005-0000-0000-000097150000}"/>
    <cellStyle name="Calculation 2 4 3 2 2 5 2 4" xfId="6194" xr:uid="{00000000-0005-0000-0000-000098150000}"/>
    <cellStyle name="Calculation 2 4 3 2 2 5 2 5" xfId="6195" xr:uid="{00000000-0005-0000-0000-000099150000}"/>
    <cellStyle name="Calculation 2 4 3 2 2 5 2 6" xfId="6196" xr:uid="{00000000-0005-0000-0000-00009A150000}"/>
    <cellStyle name="Calculation 2 4 3 2 2 5 2 7" xfId="6197" xr:uid="{00000000-0005-0000-0000-00009B150000}"/>
    <cellStyle name="Calculation 2 4 3 2 2 5 3" xfId="6198" xr:uid="{00000000-0005-0000-0000-00009C150000}"/>
    <cellStyle name="Calculation 2 4 3 2 2 5 4" xfId="6199" xr:uid="{00000000-0005-0000-0000-00009D150000}"/>
    <cellStyle name="Calculation 2 4 3 2 2 5 5" xfId="6200" xr:uid="{00000000-0005-0000-0000-00009E150000}"/>
    <cellStyle name="Calculation 2 4 3 2 2 6" xfId="6201" xr:uid="{00000000-0005-0000-0000-00009F150000}"/>
    <cellStyle name="Calculation 2 4 3 2 2 6 2" xfId="6202" xr:uid="{00000000-0005-0000-0000-0000A0150000}"/>
    <cellStyle name="Calculation 2 4 3 2 2 6 3" xfId="6203" xr:uid="{00000000-0005-0000-0000-0000A1150000}"/>
    <cellStyle name="Calculation 2 4 3 2 2 6 4" xfId="6204" xr:uid="{00000000-0005-0000-0000-0000A2150000}"/>
    <cellStyle name="Calculation 2 4 3 2 2 6 5" xfId="6205" xr:uid="{00000000-0005-0000-0000-0000A3150000}"/>
    <cellStyle name="Calculation 2 4 3 2 2 6 6" xfId="6206" xr:uid="{00000000-0005-0000-0000-0000A4150000}"/>
    <cellStyle name="Calculation 2 4 3 2 2 6 7" xfId="6207" xr:uid="{00000000-0005-0000-0000-0000A5150000}"/>
    <cellStyle name="Calculation 2 4 3 2 2 6 8" xfId="6208" xr:uid="{00000000-0005-0000-0000-0000A6150000}"/>
    <cellStyle name="Calculation 2 4 3 2 2 7" xfId="6209" xr:uid="{00000000-0005-0000-0000-0000A7150000}"/>
    <cellStyle name="Calculation 2 4 3 2 2 7 2" xfId="6210" xr:uid="{00000000-0005-0000-0000-0000A8150000}"/>
    <cellStyle name="Calculation 2 4 3 2 2 7 3" xfId="6211" xr:uid="{00000000-0005-0000-0000-0000A9150000}"/>
    <cellStyle name="Calculation 2 4 3 2 2 7 4" xfId="6212" xr:uid="{00000000-0005-0000-0000-0000AA150000}"/>
    <cellStyle name="Calculation 2 4 3 2 2 7 5" xfId="6213" xr:uid="{00000000-0005-0000-0000-0000AB150000}"/>
    <cellStyle name="Calculation 2 4 3 2 2 7 6" xfId="6214" xr:uid="{00000000-0005-0000-0000-0000AC150000}"/>
    <cellStyle name="Calculation 2 4 3 2 2 7 7" xfId="6215" xr:uid="{00000000-0005-0000-0000-0000AD150000}"/>
    <cellStyle name="Calculation 2 4 3 2 2 8" xfId="6216" xr:uid="{00000000-0005-0000-0000-0000AE150000}"/>
    <cellStyle name="Calculation 2 4 3 2 2 8 2" xfId="6217" xr:uid="{00000000-0005-0000-0000-0000AF150000}"/>
    <cellStyle name="Calculation 2 4 3 2 2 8 3" xfId="6218" xr:uid="{00000000-0005-0000-0000-0000B0150000}"/>
    <cellStyle name="Calculation 2 4 3 2 2 8 4" xfId="6219" xr:uid="{00000000-0005-0000-0000-0000B1150000}"/>
    <cellStyle name="Calculation 2 4 3 2 2 8 5" xfId="6220" xr:uid="{00000000-0005-0000-0000-0000B2150000}"/>
    <cellStyle name="Calculation 2 4 3 2 2 9" xfId="6221" xr:uid="{00000000-0005-0000-0000-0000B3150000}"/>
    <cellStyle name="Calculation 2 4 3 2 2 9 2" xfId="6222" xr:uid="{00000000-0005-0000-0000-0000B4150000}"/>
    <cellStyle name="Calculation 2 4 3 2 2 9 3" xfId="6223" xr:uid="{00000000-0005-0000-0000-0000B5150000}"/>
    <cellStyle name="Calculation 2 4 3 2 2 9 4" xfId="6224" xr:uid="{00000000-0005-0000-0000-0000B6150000}"/>
    <cellStyle name="Calculation 2 4 3 2 2 9 5" xfId="6225" xr:uid="{00000000-0005-0000-0000-0000B7150000}"/>
    <cellStyle name="Calculation 2 4 3 2 3" xfId="6226" xr:uid="{00000000-0005-0000-0000-0000B8150000}"/>
    <cellStyle name="Calculation 2 4 3 2 3 10" xfId="6227" xr:uid="{00000000-0005-0000-0000-0000B9150000}"/>
    <cellStyle name="Calculation 2 4 3 2 3 2" xfId="6228" xr:uid="{00000000-0005-0000-0000-0000BA150000}"/>
    <cellStyle name="Calculation 2 4 3 2 3 2 2" xfId="6229" xr:uid="{00000000-0005-0000-0000-0000BB150000}"/>
    <cellStyle name="Calculation 2 4 3 2 3 2 2 2" xfId="6230" xr:uid="{00000000-0005-0000-0000-0000BC150000}"/>
    <cellStyle name="Calculation 2 4 3 2 3 2 2 3" xfId="6231" xr:uid="{00000000-0005-0000-0000-0000BD150000}"/>
    <cellStyle name="Calculation 2 4 3 2 3 2 2 4" xfId="6232" xr:uid="{00000000-0005-0000-0000-0000BE150000}"/>
    <cellStyle name="Calculation 2 4 3 2 3 2 2 5" xfId="6233" xr:uid="{00000000-0005-0000-0000-0000BF150000}"/>
    <cellStyle name="Calculation 2 4 3 2 3 2 2 6" xfId="6234" xr:uid="{00000000-0005-0000-0000-0000C0150000}"/>
    <cellStyle name="Calculation 2 4 3 2 3 2 2 7" xfId="6235" xr:uid="{00000000-0005-0000-0000-0000C1150000}"/>
    <cellStyle name="Calculation 2 4 3 2 3 2 3" xfId="6236" xr:uid="{00000000-0005-0000-0000-0000C2150000}"/>
    <cellStyle name="Calculation 2 4 3 2 3 2 4" xfId="6237" xr:uid="{00000000-0005-0000-0000-0000C3150000}"/>
    <cellStyle name="Calculation 2 4 3 2 3 3" xfId="6238" xr:uid="{00000000-0005-0000-0000-0000C4150000}"/>
    <cellStyle name="Calculation 2 4 3 2 3 3 2" xfId="6239" xr:uid="{00000000-0005-0000-0000-0000C5150000}"/>
    <cellStyle name="Calculation 2 4 3 2 3 3 2 2" xfId="6240" xr:uid="{00000000-0005-0000-0000-0000C6150000}"/>
    <cellStyle name="Calculation 2 4 3 2 3 3 2 3" xfId="6241" xr:uid="{00000000-0005-0000-0000-0000C7150000}"/>
    <cellStyle name="Calculation 2 4 3 2 3 3 2 4" xfId="6242" xr:uid="{00000000-0005-0000-0000-0000C8150000}"/>
    <cellStyle name="Calculation 2 4 3 2 3 3 2 5" xfId="6243" xr:uid="{00000000-0005-0000-0000-0000C9150000}"/>
    <cellStyle name="Calculation 2 4 3 2 3 3 2 6" xfId="6244" xr:uid="{00000000-0005-0000-0000-0000CA150000}"/>
    <cellStyle name="Calculation 2 4 3 2 3 3 2 7" xfId="6245" xr:uid="{00000000-0005-0000-0000-0000CB150000}"/>
    <cellStyle name="Calculation 2 4 3 2 3 3 3" xfId="6246" xr:uid="{00000000-0005-0000-0000-0000CC150000}"/>
    <cellStyle name="Calculation 2 4 3 2 3 3 4" xfId="6247" xr:uid="{00000000-0005-0000-0000-0000CD150000}"/>
    <cellStyle name="Calculation 2 4 3 2 3 4" xfId="6248" xr:uid="{00000000-0005-0000-0000-0000CE150000}"/>
    <cellStyle name="Calculation 2 4 3 2 3 4 2" xfId="6249" xr:uid="{00000000-0005-0000-0000-0000CF150000}"/>
    <cellStyle name="Calculation 2 4 3 2 3 4 2 2" xfId="6250" xr:uid="{00000000-0005-0000-0000-0000D0150000}"/>
    <cellStyle name="Calculation 2 4 3 2 3 4 2 3" xfId="6251" xr:uid="{00000000-0005-0000-0000-0000D1150000}"/>
    <cellStyle name="Calculation 2 4 3 2 3 4 2 4" xfId="6252" xr:uid="{00000000-0005-0000-0000-0000D2150000}"/>
    <cellStyle name="Calculation 2 4 3 2 3 4 2 5" xfId="6253" xr:uid="{00000000-0005-0000-0000-0000D3150000}"/>
    <cellStyle name="Calculation 2 4 3 2 3 4 2 6" xfId="6254" xr:uid="{00000000-0005-0000-0000-0000D4150000}"/>
    <cellStyle name="Calculation 2 4 3 2 3 4 2 7" xfId="6255" xr:uid="{00000000-0005-0000-0000-0000D5150000}"/>
    <cellStyle name="Calculation 2 4 3 2 3 4 3" xfId="6256" xr:uid="{00000000-0005-0000-0000-0000D6150000}"/>
    <cellStyle name="Calculation 2 4 3 2 3 4 4" xfId="6257" xr:uid="{00000000-0005-0000-0000-0000D7150000}"/>
    <cellStyle name="Calculation 2 4 3 2 3 5" xfId="6258" xr:uid="{00000000-0005-0000-0000-0000D8150000}"/>
    <cellStyle name="Calculation 2 4 3 2 3 5 2" xfId="6259" xr:uid="{00000000-0005-0000-0000-0000D9150000}"/>
    <cellStyle name="Calculation 2 4 3 2 3 5 3" xfId="6260" xr:uid="{00000000-0005-0000-0000-0000DA150000}"/>
    <cellStyle name="Calculation 2 4 3 2 3 5 4" xfId="6261" xr:uid="{00000000-0005-0000-0000-0000DB150000}"/>
    <cellStyle name="Calculation 2 4 3 2 3 5 5" xfId="6262" xr:uid="{00000000-0005-0000-0000-0000DC150000}"/>
    <cellStyle name="Calculation 2 4 3 2 3 5 6" xfId="6263" xr:uid="{00000000-0005-0000-0000-0000DD150000}"/>
    <cellStyle name="Calculation 2 4 3 2 3 5 7" xfId="6264" xr:uid="{00000000-0005-0000-0000-0000DE150000}"/>
    <cellStyle name="Calculation 2 4 3 2 3 5 8" xfId="6265" xr:uid="{00000000-0005-0000-0000-0000DF150000}"/>
    <cellStyle name="Calculation 2 4 3 2 3 6" xfId="6266" xr:uid="{00000000-0005-0000-0000-0000E0150000}"/>
    <cellStyle name="Calculation 2 4 3 2 3 6 2" xfId="6267" xr:uid="{00000000-0005-0000-0000-0000E1150000}"/>
    <cellStyle name="Calculation 2 4 3 2 3 6 3" xfId="6268" xr:uid="{00000000-0005-0000-0000-0000E2150000}"/>
    <cellStyle name="Calculation 2 4 3 2 3 6 4" xfId="6269" xr:uid="{00000000-0005-0000-0000-0000E3150000}"/>
    <cellStyle name="Calculation 2 4 3 2 3 6 5" xfId="6270" xr:uid="{00000000-0005-0000-0000-0000E4150000}"/>
    <cellStyle name="Calculation 2 4 3 2 3 6 6" xfId="6271" xr:uid="{00000000-0005-0000-0000-0000E5150000}"/>
    <cellStyle name="Calculation 2 4 3 2 3 6 7" xfId="6272" xr:uid="{00000000-0005-0000-0000-0000E6150000}"/>
    <cellStyle name="Calculation 2 4 3 2 3 7" xfId="6273" xr:uid="{00000000-0005-0000-0000-0000E7150000}"/>
    <cellStyle name="Calculation 2 4 3 2 3 8" xfId="6274" xr:uid="{00000000-0005-0000-0000-0000E8150000}"/>
    <cellStyle name="Calculation 2 4 3 2 3 9" xfId="6275" xr:uid="{00000000-0005-0000-0000-0000E9150000}"/>
    <cellStyle name="Calculation 2 4 3 2 4" xfId="6276" xr:uid="{00000000-0005-0000-0000-0000EA150000}"/>
    <cellStyle name="Calculation 2 4 3 2 4 10" xfId="6277" xr:uid="{00000000-0005-0000-0000-0000EB150000}"/>
    <cellStyle name="Calculation 2 4 3 2 4 2" xfId="6278" xr:uid="{00000000-0005-0000-0000-0000EC150000}"/>
    <cellStyle name="Calculation 2 4 3 2 4 2 2" xfId="6279" xr:uid="{00000000-0005-0000-0000-0000ED150000}"/>
    <cellStyle name="Calculation 2 4 3 2 4 2 2 2" xfId="6280" xr:uid="{00000000-0005-0000-0000-0000EE150000}"/>
    <cellStyle name="Calculation 2 4 3 2 4 2 2 3" xfId="6281" xr:uid="{00000000-0005-0000-0000-0000EF150000}"/>
    <cellStyle name="Calculation 2 4 3 2 4 2 2 4" xfId="6282" xr:uid="{00000000-0005-0000-0000-0000F0150000}"/>
    <cellStyle name="Calculation 2 4 3 2 4 2 2 5" xfId="6283" xr:uid="{00000000-0005-0000-0000-0000F1150000}"/>
    <cellStyle name="Calculation 2 4 3 2 4 2 2 6" xfId="6284" xr:uid="{00000000-0005-0000-0000-0000F2150000}"/>
    <cellStyle name="Calculation 2 4 3 2 4 2 2 7" xfId="6285" xr:uid="{00000000-0005-0000-0000-0000F3150000}"/>
    <cellStyle name="Calculation 2 4 3 2 4 2 3" xfId="6286" xr:uid="{00000000-0005-0000-0000-0000F4150000}"/>
    <cellStyle name="Calculation 2 4 3 2 4 2 4" xfId="6287" xr:uid="{00000000-0005-0000-0000-0000F5150000}"/>
    <cellStyle name="Calculation 2 4 3 2 4 3" xfId="6288" xr:uid="{00000000-0005-0000-0000-0000F6150000}"/>
    <cellStyle name="Calculation 2 4 3 2 4 3 2" xfId="6289" xr:uid="{00000000-0005-0000-0000-0000F7150000}"/>
    <cellStyle name="Calculation 2 4 3 2 4 3 2 2" xfId="6290" xr:uid="{00000000-0005-0000-0000-0000F8150000}"/>
    <cellStyle name="Calculation 2 4 3 2 4 3 2 3" xfId="6291" xr:uid="{00000000-0005-0000-0000-0000F9150000}"/>
    <cellStyle name="Calculation 2 4 3 2 4 3 2 4" xfId="6292" xr:uid="{00000000-0005-0000-0000-0000FA150000}"/>
    <cellStyle name="Calculation 2 4 3 2 4 3 2 5" xfId="6293" xr:uid="{00000000-0005-0000-0000-0000FB150000}"/>
    <cellStyle name="Calculation 2 4 3 2 4 3 2 6" xfId="6294" xr:uid="{00000000-0005-0000-0000-0000FC150000}"/>
    <cellStyle name="Calculation 2 4 3 2 4 3 2 7" xfId="6295" xr:uid="{00000000-0005-0000-0000-0000FD150000}"/>
    <cellStyle name="Calculation 2 4 3 2 4 3 3" xfId="6296" xr:uid="{00000000-0005-0000-0000-0000FE150000}"/>
    <cellStyle name="Calculation 2 4 3 2 4 3 4" xfId="6297" xr:uid="{00000000-0005-0000-0000-0000FF150000}"/>
    <cellStyle name="Calculation 2 4 3 2 4 4" xfId="6298" xr:uid="{00000000-0005-0000-0000-000000160000}"/>
    <cellStyle name="Calculation 2 4 3 2 4 4 2" xfId="6299" xr:uid="{00000000-0005-0000-0000-000001160000}"/>
    <cellStyle name="Calculation 2 4 3 2 4 4 2 2" xfId="6300" xr:uid="{00000000-0005-0000-0000-000002160000}"/>
    <cellStyle name="Calculation 2 4 3 2 4 4 2 3" xfId="6301" xr:uid="{00000000-0005-0000-0000-000003160000}"/>
    <cellStyle name="Calculation 2 4 3 2 4 4 2 4" xfId="6302" xr:uid="{00000000-0005-0000-0000-000004160000}"/>
    <cellStyle name="Calculation 2 4 3 2 4 4 2 5" xfId="6303" xr:uid="{00000000-0005-0000-0000-000005160000}"/>
    <cellStyle name="Calculation 2 4 3 2 4 4 2 6" xfId="6304" xr:uid="{00000000-0005-0000-0000-000006160000}"/>
    <cellStyle name="Calculation 2 4 3 2 4 4 2 7" xfId="6305" xr:uid="{00000000-0005-0000-0000-000007160000}"/>
    <cellStyle name="Calculation 2 4 3 2 4 4 3" xfId="6306" xr:uid="{00000000-0005-0000-0000-000008160000}"/>
    <cellStyle name="Calculation 2 4 3 2 4 4 4" xfId="6307" xr:uid="{00000000-0005-0000-0000-000009160000}"/>
    <cellStyle name="Calculation 2 4 3 2 4 5" xfId="6308" xr:uid="{00000000-0005-0000-0000-00000A160000}"/>
    <cellStyle name="Calculation 2 4 3 2 4 5 2" xfId="6309" xr:uid="{00000000-0005-0000-0000-00000B160000}"/>
    <cellStyle name="Calculation 2 4 3 2 4 5 3" xfId="6310" xr:uid="{00000000-0005-0000-0000-00000C160000}"/>
    <cellStyle name="Calculation 2 4 3 2 4 5 4" xfId="6311" xr:uid="{00000000-0005-0000-0000-00000D160000}"/>
    <cellStyle name="Calculation 2 4 3 2 4 5 5" xfId="6312" xr:uid="{00000000-0005-0000-0000-00000E160000}"/>
    <cellStyle name="Calculation 2 4 3 2 4 5 6" xfId="6313" xr:uid="{00000000-0005-0000-0000-00000F160000}"/>
    <cellStyle name="Calculation 2 4 3 2 4 5 7" xfId="6314" xr:uid="{00000000-0005-0000-0000-000010160000}"/>
    <cellStyle name="Calculation 2 4 3 2 4 5 8" xfId="6315" xr:uid="{00000000-0005-0000-0000-000011160000}"/>
    <cellStyle name="Calculation 2 4 3 2 4 6" xfId="6316" xr:uid="{00000000-0005-0000-0000-000012160000}"/>
    <cellStyle name="Calculation 2 4 3 2 4 6 2" xfId="6317" xr:uid="{00000000-0005-0000-0000-000013160000}"/>
    <cellStyle name="Calculation 2 4 3 2 4 6 3" xfId="6318" xr:uid="{00000000-0005-0000-0000-000014160000}"/>
    <cellStyle name="Calculation 2 4 3 2 4 6 4" xfId="6319" xr:uid="{00000000-0005-0000-0000-000015160000}"/>
    <cellStyle name="Calculation 2 4 3 2 4 6 5" xfId="6320" xr:uid="{00000000-0005-0000-0000-000016160000}"/>
    <cellStyle name="Calculation 2 4 3 2 4 6 6" xfId="6321" xr:uid="{00000000-0005-0000-0000-000017160000}"/>
    <cellStyle name="Calculation 2 4 3 2 4 6 7" xfId="6322" xr:uid="{00000000-0005-0000-0000-000018160000}"/>
    <cellStyle name="Calculation 2 4 3 2 4 7" xfId="6323" xr:uid="{00000000-0005-0000-0000-000019160000}"/>
    <cellStyle name="Calculation 2 4 3 2 4 8" xfId="6324" xr:uid="{00000000-0005-0000-0000-00001A160000}"/>
    <cellStyle name="Calculation 2 4 3 2 4 9" xfId="6325" xr:uid="{00000000-0005-0000-0000-00001B160000}"/>
    <cellStyle name="Calculation 2 4 3 2 5" xfId="6326" xr:uid="{00000000-0005-0000-0000-00001C160000}"/>
    <cellStyle name="Calculation 2 4 3 2 5 2" xfId="6327" xr:uid="{00000000-0005-0000-0000-00001D160000}"/>
    <cellStyle name="Calculation 2 4 3 2 5 2 2" xfId="6328" xr:uid="{00000000-0005-0000-0000-00001E160000}"/>
    <cellStyle name="Calculation 2 4 3 2 5 2 3" xfId="6329" xr:uid="{00000000-0005-0000-0000-00001F160000}"/>
    <cellStyle name="Calculation 2 4 3 2 5 2 4" xfId="6330" xr:uid="{00000000-0005-0000-0000-000020160000}"/>
    <cellStyle name="Calculation 2 4 3 2 5 2 5" xfId="6331" xr:uid="{00000000-0005-0000-0000-000021160000}"/>
    <cellStyle name="Calculation 2 4 3 2 5 2 6" xfId="6332" xr:uid="{00000000-0005-0000-0000-000022160000}"/>
    <cellStyle name="Calculation 2 4 3 2 5 2 7" xfId="6333" xr:uid="{00000000-0005-0000-0000-000023160000}"/>
    <cellStyle name="Calculation 2 4 3 2 5 3" xfId="6334" xr:uid="{00000000-0005-0000-0000-000024160000}"/>
    <cellStyle name="Calculation 2 4 3 2 5 4" xfId="6335" xr:uid="{00000000-0005-0000-0000-000025160000}"/>
    <cellStyle name="Calculation 2 4 3 2 5 5" xfId="6336" xr:uid="{00000000-0005-0000-0000-000026160000}"/>
    <cellStyle name="Calculation 2 4 3 2 6" xfId="6337" xr:uid="{00000000-0005-0000-0000-000027160000}"/>
    <cellStyle name="Calculation 2 4 3 2 6 2" xfId="6338" xr:uid="{00000000-0005-0000-0000-000028160000}"/>
    <cellStyle name="Calculation 2 4 3 2 6 2 2" xfId="6339" xr:uid="{00000000-0005-0000-0000-000029160000}"/>
    <cellStyle name="Calculation 2 4 3 2 6 2 3" xfId="6340" xr:uid="{00000000-0005-0000-0000-00002A160000}"/>
    <cellStyle name="Calculation 2 4 3 2 6 2 4" xfId="6341" xr:uid="{00000000-0005-0000-0000-00002B160000}"/>
    <cellStyle name="Calculation 2 4 3 2 6 2 5" xfId="6342" xr:uid="{00000000-0005-0000-0000-00002C160000}"/>
    <cellStyle name="Calculation 2 4 3 2 6 2 6" xfId="6343" xr:uid="{00000000-0005-0000-0000-00002D160000}"/>
    <cellStyle name="Calculation 2 4 3 2 6 2 7" xfId="6344" xr:uid="{00000000-0005-0000-0000-00002E160000}"/>
    <cellStyle name="Calculation 2 4 3 2 6 3" xfId="6345" xr:uid="{00000000-0005-0000-0000-00002F160000}"/>
    <cellStyle name="Calculation 2 4 3 2 6 4" xfId="6346" xr:uid="{00000000-0005-0000-0000-000030160000}"/>
    <cellStyle name="Calculation 2 4 3 2 6 5" xfId="6347" xr:uid="{00000000-0005-0000-0000-000031160000}"/>
    <cellStyle name="Calculation 2 4 3 2 7" xfId="6348" xr:uid="{00000000-0005-0000-0000-000032160000}"/>
    <cellStyle name="Calculation 2 4 3 2 7 2" xfId="6349" xr:uid="{00000000-0005-0000-0000-000033160000}"/>
    <cellStyle name="Calculation 2 4 3 2 7 2 2" xfId="6350" xr:uid="{00000000-0005-0000-0000-000034160000}"/>
    <cellStyle name="Calculation 2 4 3 2 7 2 3" xfId="6351" xr:uid="{00000000-0005-0000-0000-000035160000}"/>
    <cellStyle name="Calculation 2 4 3 2 7 2 4" xfId="6352" xr:uid="{00000000-0005-0000-0000-000036160000}"/>
    <cellStyle name="Calculation 2 4 3 2 7 2 5" xfId="6353" xr:uid="{00000000-0005-0000-0000-000037160000}"/>
    <cellStyle name="Calculation 2 4 3 2 7 2 6" xfId="6354" xr:uid="{00000000-0005-0000-0000-000038160000}"/>
    <cellStyle name="Calculation 2 4 3 2 7 2 7" xfId="6355" xr:uid="{00000000-0005-0000-0000-000039160000}"/>
    <cellStyle name="Calculation 2 4 3 2 7 3" xfId="6356" xr:uid="{00000000-0005-0000-0000-00003A160000}"/>
    <cellStyle name="Calculation 2 4 3 2 7 4" xfId="6357" xr:uid="{00000000-0005-0000-0000-00003B160000}"/>
    <cellStyle name="Calculation 2 4 3 2 7 5" xfId="6358" xr:uid="{00000000-0005-0000-0000-00003C160000}"/>
    <cellStyle name="Calculation 2 4 3 2 8" xfId="6359" xr:uid="{00000000-0005-0000-0000-00003D160000}"/>
    <cellStyle name="Calculation 2 4 3 2 8 2" xfId="6360" xr:uid="{00000000-0005-0000-0000-00003E160000}"/>
    <cellStyle name="Calculation 2 4 3 2 8 2 2" xfId="6361" xr:uid="{00000000-0005-0000-0000-00003F160000}"/>
    <cellStyle name="Calculation 2 4 3 2 8 2 3" xfId="6362" xr:uid="{00000000-0005-0000-0000-000040160000}"/>
    <cellStyle name="Calculation 2 4 3 2 8 2 4" xfId="6363" xr:uid="{00000000-0005-0000-0000-000041160000}"/>
    <cellStyle name="Calculation 2 4 3 2 8 2 5" xfId="6364" xr:uid="{00000000-0005-0000-0000-000042160000}"/>
    <cellStyle name="Calculation 2 4 3 2 8 2 6" xfId="6365" xr:uid="{00000000-0005-0000-0000-000043160000}"/>
    <cellStyle name="Calculation 2 4 3 2 8 2 7" xfId="6366" xr:uid="{00000000-0005-0000-0000-000044160000}"/>
    <cellStyle name="Calculation 2 4 3 2 8 3" xfId="6367" xr:uid="{00000000-0005-0000-0000-000045160000}"/>
    <cellStyle name="Calculation 2 4 3 2 8 4" xfId="6368" xr:uid="{00000000-0005-0000-0000-000046160000}"/>
    <cellStyle name="Calculation 2 4 3 2 8 5" xfId="6369" xr:uid="{00000000-0005-0000-0000-000047160000}"/>
    <cellStyle name="Calculation 2 4 3 2 9" xfId="6370" xr:uid="{00000000-0005-0000-0000-000048160000}"/>
    <cellStyle name="Calculation 2 4 3 2 9 2" xfId="6371" xr:uid="{00000000-0005-0000-0000-000049160000}"/>
    <cellStyle name="Calculation 2 4 3 2 9 3" xfId="6372" xr:uid="{00000000-0005-0000-0000-00004A160000}"/>
    <cellStyle name="Calculation 2 4 3 2 9 4" xfId="6373" xr:uid="{00000000-0005-0000-0000-00004B160000}"/>
    <cellStyle name="Calculation 2 4 3 2 9 5" xfId="6374" xr:uid="{00000000-0005-0000-0000-00004C160000}"/>
    <cellStyle name="Calculation 2 4 3 2 9 6" xfId="6375" xr:uid="{00000000-0005-0000-0000-00004D160000}"/>
    <cellStyle name="Calculation 2 4 3 2 9 7" xfId="6376" xr:uid="{00000000-0005-0000-0000-00004E160000}"/>
    <cellStyle name="Calculation 2 4 3 2 9 8" xfId="6377" xr:uid="{00000000-0005-0000-0000-00004F160000}"/>
    <cellStyle name="Calculation 2 4 3 3" xfId="6378" xr:uid="{00000000-0005-0000-0000-000050160000}"/>
    <cellStyle name="Calculation 2 4 3 3 10" xfId="6379" xr:uid="{00000000-0005-0000-0000-000051160000}"/>
    <cellStyle name="Calculation 2 4 3 3 10 2" xfId="6380" xr:uid="{00000000-0005-0000-0000-000052160000}"/>
    <cellStyle name="Calculation 2 4 3 3 10 3" xfId="6381" xr:uid="{00000000-0005-0000-0000-000053160000}"/>
    <cellStyle name="Calculation 2 4 3 3 10 4" xfId="6382" xr:uid="{00000000-0005-0000-0000-000054160000}"/>
    <cellStyle name="Calculation 2 4 3 3 10 5" xfId="6383" xr:uid="{00000000-0005-0000-0000-000055160000}"/>
    <cellStyle name="Calculation 2 4 3 3 11" xfId="6384" xr:uid="{00000000-0005-0000-0000-000056160000}"/>
    <cellStyle name="Calculation 2 4 3 3 11 2" xfId="6385" xr:uid="{00000000-0005-0000-0000-000057160000}"/>
    <cellStyle name="Calculation 2 4 3 3 11 3" xfId="6386" xr:uid="{00000000-0005-0000-0000-000058160000}"/>
    <cellStyle name="Calculation 2 4 3 3 11 4" xfId="6387" xr:uid="{00000000-0005-0000-0000-000059160000}"/>
    <cellStyle name="Calculation 2 4 3 3 11 5" xfId="6388" xr:uid="{00000000-0005-0000-0000-00005A160000}"/>
    <cellStyle name="Calculation 2 4 3 3 12" xfId="6389" xr:uid="{00000000-0005-0000-0000-00005B160000}"/>
    <cellStyle name="Calculation 2 4 3 3 12 2" xfId="6390" xr:uid="{00000000-0005-0000-0000-00005C160000}"/>
    <cellStyle name="Calculation 2 4 3 3 12 3" xfId="6391" xr:uid="{00000000-0005-0000-0000-00005D160000}"/>
    <cellStyle name="Calculation 2 4 3 3 12 4" xfId="6392" xr:uid="{00000000-0005-0000-0000-00005E160000}"/>
    <cellStyle name="Calculation 2 4 3 3 12 5" xfId="6393" xr:uid="{00000000-0005-0000-0000-00005F160000}"/>
    <cellStyle name="Calculation 2 4 3 3 13" xfId="6394" xr:uid="{00000000-0005-0000-0000-000060160000}"/>
    <cellStyle name="Calculation 2 4 3 3 13 2" xfId="6395" xr:uid="{00000000-0005-0000-0000-000061160000}"/>
    <cellStyle name="Calculation 2 4 3 3 13 3" xfId="6396" xr:uid="{00000000-0005-0000-0000-000062160000}"/>
    <cellStyle name="Calculation 2 4 3 3 13 4" xfId="6397" xr:uid="{00000000-0005-0000-0000-000063160000}"/>
    <cellStyle name="Calculation 2 4 3 3 13 5" xfId="6398" xr:uid="{00000000-0005-0000-0000-000064160000}"/>
    <cellStyle name="Calculation 2 4 3 3 14" xfId="6399" xr:uid="{00000000-0005-0000-0000-000065160000}"/>
    <cellStyle name="Calculation 2 4 3 3 14 2" xfId="6400" xr:uid="{00000000-0005-0000-0000-000066160000}"/>
    <cellStyle name="Calculation 2 4 3 3 14 3" xfId="6401" xr:uid="{00000000-0005-0000-0000-000067160000}"/>
    <cellStyle name="Calculation 2 4 3 3 14 4" xfId="6402" xr:uid="{00000000-0005-0000-0000-000068160000}"/>
    <cellStyle name="Calculation 2 4 3 3 14 5" xfId="6403" xr:uid="{00000000-0005-0000-0000-000069160000}"/>
    <cellStyle name="Calculation 2 4 3 3 15" xfId="6404" xr:uid="{00000000-0005-0000-0000-00006A160000}"/>
    <cellStyle name="Calculation 2 4 3 3 15 2" xfId="6405" xr:uid="{00000000-0005-0000-0000-00006B160000}"/>
    <cellStyle name="Calculation 2 4 3 3 15 3" xfId="6406" xr:uid="{00000000-0005-0000-0000-00006C160000}"/>
    <cellStyle name="Calculation 2 4 3 3 15 4" xfId="6407" xr:uid="{00000000-0005-0000-0000-00006D160000}"/>
    <cellStyle name="Calculation 2 4 3 3 15 5" xfId="6408" xr:uid="{00000000-0005-0000-0000-00006E160000}"/>
    <cellStyle name="Calculation 2 4 3 3 16" xfId="6409" xr:uid="{00000000-0005-0000-0000-00006F160000}"/>
    <cellStyle name="Calculation 2 4 3 3 16 2" xfId="6410" xr:uid="{00000000-0005-0000-0000-000070160000}"/>
    <cellStyle name="Calculation 2 4 3 3 16 3" xfId="6411" xr:uid="{00000000-0005-0000-0000-000071160000}"/>
    <cellStyle name="Calculation 2 4 3 3 16 4" xfId="6412" xr:uid="{00000000-0005-0000-0000-000072160000}"/>
    <cellStyle name="Calculation 2 4 3 3 16 5" xfId="6413" xr:uid="{00000000-0005-0000-0000-000073160000}"/>
    <cellStyle name="Calculation 2 4 3 3 17" xfId="6414" xr:uid="{00000000-0005-0000-0000-000074160000}"/>
    <cellStyle name="Calculation 2 4 3 3 17 2" xfId="6415" xr:uid="{00000000-0005-0000-0000-000075160000}"/>
    <cellStyle name="Calculation 2 4 3 3 17 3" xfId="6416" xr:uid="{00000000-0005-0000-0000-000076160000}"/>
    <cellStyle name="Calculation 2 4 3 3 17 4" xfId="6417" xr:uid="{00000000-0005-0000-0000-000077160000}"/>
    <cellStyle name="Calculation 2 4 3 3 17 5" xfId="6418" xr:uid="{00000000-0005-0000-0000-000078160000}"/>
    <cellStyle name="Calculation 2 4 3 3 18" xfId="6419" xr:uid="{00000000-0005-0000-0000-000079160000}"/>
    <cellStyle name="Calculation 2 4 3 3 2" xfId="6420" xr:uid="{00000000-0005-0000-0000-00007A160000}"/>
    <cellStyle name="Calculation 2 4 3 3 2 10" xfId="6421" xr:uid="{00000000-0005-0000-0000-00007B160000}"/>
    <cellStyle name="Calculation 2 4 3 3 2 2" xfId="6422" xr:uid="{00000000-0005-0000-0000-00007C160000}"/>
    <cellStyle name="Calculation 2 4 3 3 2 2 2" xfId="6423" xr:uid="{00000000-0005-0000-0000-00007D160000}"/>
    <cellStyle name="Calculation 2 4 3 3 2 2 2 2" xfId="6424" xr:uid="{00000000-0005-0000-0000-00007E160000}"/>
    <cellStyle name="Calculation 2 4 3 3 2 2 2 3" xfId="6425" xr:uid="{00000000-0005-0000-0000-00007F160000}"/>
    <cellStyle name="Calculation 2 4 3 3 2 2 2 4" xfId="6426" xr:uid="{00000000-0005-0000-0000-000080160000}"/>
    <cellStyle name="Calculation 2 4 3 3 2 2 2 5" xfId="6427" xr:uid="{00000000-0005-0000-0000-000081160000}"/>
    <cellStyle name="Calculation 2 4 3 3 2 2 2 6" xfId="6428" xr:uid="{00000000-0005-0000-0000-000082160000}"/>
    <cellStyle name="Calculation 2 4 3 3 2 2 2 7" xfId="6429" xr:uid="{00000000-0005-0000-0000-000083160000}"/>
    <cellStyle name="Calculation 2 4 3 3 2 2 3" xfId="6430" xr:uid="{00000000-0005-0000-0000-000084160000}"/>
    <cellStyle name="Calculation 2 4 3 3 2 2 4" xfId="6431" xr:uid="{00000000-0005-0000-0000-000085160000}"/>
    <cellStyle name="Calculation 2 4 3 3 2 3" xfId="6432" xr:uid="{00000000-0005-0000-0000-000086160000}"/>
    <cellStyle name="Calculation 2 4 3 3 2 3 2" xfId="6433" xr:uid="{00000000-0005-0000-0000-000087160000}"/>
    <cellStyle name="Calculation 2 4 3 3 2 3 2 2" xfId="6434" xr:uid="{00000000-0005-0000-0000-000088160000}"/>
    <cellStyle name="Calculation 2 4 3 3 2 3 2 3" xfId="6435" xr:uid="{00000000-0005-0000-0000-000089160000}"/>
    <cellStyle name="Calculation 2 4 3 3 2 3 2 4" xfId="6436" xr:uid="{00000000-0005-0000-0000-00008A160000}"/>
    <cellStyle name="Calculation 2 4 3 3 2 3 2 5" xfId="6437" xr:uid="{00000000-0005-0000-0000-00008B160000}"/>
    <cellStyle name="Calculation 2 4 3 3 2 3 2 6" xfId="6438" xr:uid="{00000000-0005-0000-0000-00008C160000}"/>
    <cellStyle name="Calculation 2 4 3 3 2 3 2 7" xfId="6439" xr:uid="{00000000-0005-0000-0000-00008D160000}"/>
    <cellStyle name="Calculation 2 4 3 3 2 3 3" xfId="6440" xr:uid="{00000000-0005-0000-0000-00008E160000}"/>
    <cellStyle name="Calculation 2 4 3 3 2 3 4" xfId="6441" xr:uid="{00000000-0005-0000-0000-00008F160000}"/>
    <cellStyle name="Calculation 2 4 3 3 2 4" xfId="6442" xr:uid="{00000000-0005-0000-0000-000090160000}"/>
    <cellStyle name="Calculation 2 4 3 3 2 4 2" xfId="6443" xr:uid="{00000000-0005-0000-0000-000091160000}"/>
    <cellStyle name="Calculation 2 4 3 3 2 4 2 2" xfId="6444" xr:uid="{00000000-0005-0000-0000-000092160000}"/>
    <cellStyle name="Calculation 2 4 3 3 2 4 2 3" xfId="6445" xr:uid="{00000000-0005-0000-0000-000093160000}"/>
    <cellStyle name="Calculation 2 4 3 3 2 4 2 4" xfId="6446" xr:uid="{00000000-0005-0000-0000-000094160000}"/>
    <cellStyle name="Calculation 2 4 3 3 2 4 2 5" xfId="6447" xr:uid="{00000000-0005-0000-0000-000095160000}"/>
    <cellStyle name="Calculation 2 4 3 3 2 4 2 6" xfId="6448" xr:uid="{00000000-0005-0000-0000-000096160000}"/>
    <cellStyle name="Calculation 2 4 3 3 2 4 2 7" xfId="6449" xr:uid="{00000000-0005-0000-0000-000097160000}"/>
    <cellStyle name="Calculation 2 4 3 3 2 4 3" xfId="6450" xr:uid="{00000000-0005-0000-0000-000098160000}"/>
    <cellStyle name="Calculation 2 4 3 3 2 4 4" xfId="6451" xr:uid="{00000000-0005-0000-0000-000099160000}"/>
    <cellStyle name="Calculation 2 4 3 3 2 5" xfId="6452" xr:uid="{00000000-0005-0000-0000-00009A160000}"/>
    <cellStyle name="Calculation 2 4 3 3 2 5 2" xfId="6453" xr:uid="{00000000-0005-0000-0000-00009B160000}"/>
    <cellStyle name="Calculation 2 4 3 3 2 5 3" xfId="6454" xr:uid="{00000000-0005-0000-0000-00009C160000}"/>
    <cellStyle name="Calculation 2 4 3 3 2 5 4" xfId="6455" xr:uid="{00000000-0005-0000-0000-00009D160000}"/>
    <cellStyle name="Calculation 2 4 3 3 2 5 5" xfId="6456" xr:uid="{00000000-0005-0000-0000-00009E160000}"/>
    <cellStyle name="Calculation 2 4 3 3 2 5 6" xfId="6457" xr:uid="{00000000-0005-0000-0000-00009F160000}"/>
    <cellStyle name="Calculation 2 4 3 3 2 5 7" xfId="6458" xr:uid="{00000000-0005-0000-0000-0000A0160000}"/>
    <cellStyle name="Calculation 2 4 3 3 2 5 8" xfId="6459" xr:uid="{00000000-0005-0000-0000-0000A1160000}"/>
    <cellStyle name="Calculation 2 4 3 3 2 6" xfId="6460" xr:uid="{00000000-0005-0000-0000-0000A2160000}"/>
    <cellStyle name="Calculation 2 4 3 3 2 6 2" xfId="6461" xr:uid="{00000000-0005-0000-0000-0000A3160000}"/>
    <cellStyle name="Calculation 2 4 3 3 2 6 3" xfId="6462" xr:uid="{00000000-0005-0000-0000-0000A4160000}"/>
    <cellStyle name="Calculation 2 4 3 3 2 6 4" xfId="6463" xr:uid="{00000000-0005-0000-0000-0000A5160000}"/>
    <cellStyle name="Calculation 2 4 3 3 2 6 5" xfId="6464" xr:uid="{00000000-0005-0000-0000-0000A6160000}"/>
    <cellStyle name="Calculation 2 4 3 3 2 6 6" xfId="6465" xr:uid="{00000000-0005-0000-0000-0000A7160000}"/>
    <cellStyle name="Calculation 2 4 3 3 2 6 7" xfId="6466" xr:uid="{00000000-0005-0000-0000-0000A8160000}"/>
    <cellStyle name="Calculation 2 4 3 3 2 7" xfId="6467" xr:uid="{00000000-0005-0000-0000-0000A9160000}"/>
    <cellStyle name="Calculation 2 4 3 3 2 8" xfId="6468" xr:uid="{00000000-0005-0000-0000-0000AA160000}"/>
    <cellStyle name="Calculation 2 4 3 3 2 9" xfId="6469" xr:uid="{00000000-0005-0000-0000-0000AB160000}"/>
    <cellStyle name="Calculation 2 4 3 3 3" xfId="6470" xr:uid="{00000000-0005-0000-0000-0000AC160000}"/>
    <cellStyle name="Calculation 2 4 3 3 3 2" xfId="6471" xr:uid="{00000000-0005-0000-0000-0000AD160000}"/>
    <cellStyle name="Calculation 2 4 3 3 3 2 2" xfId="6472" xr:uid="{00000000-0005-0000-0000-0000AE160000}"/>
    <cellStyle name="Calculation 2 4 3 3 3 2 3" xfId="6473" xr:uid="{00000000-0005-0000-0000-0000AF160000}"/>
    <cellStyle name="Calculation 2 4 3 3 3 2 4" xfId="6474" xr:uid="{00000000-0005-0000-0000-0000B0160000}"/>
    <cellStyle name="Calculation 2 4 3 3 3 2 5" xfId="6475" xr:uid="{00000000-0005-0000-0000-0000B1160000}"/>
    <cellStyle name="Calculation 2 4 3 3 3 2 6" xfId="6476" xr:uid="{00000000-0005-0000-0000-0000B2160000}"/>
    <cellStyle name="Calculation 2 4 3 3 3 2 7" xfId="6477" xr:uid="{00000000-0005-0000-0000-0000B3160000}"/>
    <cellStyle name="Calculation 2 4 3 3 3 3" xfId="6478" xr:uid="{00000000-0005-0000-0000-0000B4160000}"/>
    <cellStyle name="Calculation 2 4 3 3 3 4" xfId="6479" xr:uid="{00000000-0005-0000-0000-0000B5160000}"/>
    <cellStyle name="Calculation 2 4 3 3 3 5" xfId="6480" xr:uid="{00000000-0005-0000-0000-0000B6160000}"/>
    <cellStyle name="Calculation 2 4 3 3 4" xfId="6481" xr:uid="{00000000-0005-0000-0000-0000B7160000}"/>
    <cellStyle name="Calculation 2 4 3 3 4 2" xfId="6482" xr:uid="{00000000-0005-0000-0000-0000B8160000}"/>
    <cellStyle name="Calculation 2 4 3 3 4 2 2" xfId="6483" xr:uid="{00000000-0005-0000-0000-0000B9160000}"/>
    <cellStyle name="Calculation 2 4 3 3 4 2 3" xfId="6484" xr:uid="{00000000-0005-0000-0000-0000BA160000}"/>
    <cellStyle name="Calculation 2 4 3 3 4 2 4" xfId="6485" xr:uid="{00000000-0005-0000-0000-0000BB160000}"/>
    <cellStyle name="Calculation 2 4 3 3 4 2 5" xfId="6486" xr:uid="{00000000-0005-0000-0000-0000BC160000}"/>
    <cellStyle name="Calculation 2 4 3 3 4 2 6" xfId="6487" xr:uid="{00000000-0005-0000-0000-0000BD160000}"/>
    <cellStyle name="Calculation 2 4 3 3 4 2 7" xfId="6488" xr:uid="{00000000-0005-0000-0000-0000BE160000}"/>
    <cellStyle name="Calculation 2 4 3 3 4 3" xfId="6489" xr:uid="{00000000-0005-0000-0000-0000BF160000}"/>
    <cellStyle name="Calculation 2 4 3 3 4 4" xfId="6490" xr:uid="{00000000-0005-0000-0000-0000C0160000}"/>
    <cellStyle name="Calculation 2 4 3 3 4 5" xfId="6491" xr:uid="{00000000-0005-0000-0000-0000C1160000}"/>
    <cellStyle name="Calculation 2 4 3 3 5" xfId="6492" xr:uid="{00000000-0005-0000-0000-0000C2160000}"/>
    <cellStyle name="Calculation 2 4 3 3 5 2" xfId="6493" xr:uid="{00000000-0005-0000-0000-0000C3160000}"/>
    <cellStyle name="Calculation 2 4 3 3 5 2 2" xfId="6494" xr:uid="{00000000-0005-0000-0000-0000C4160000}"/>
    <cellStyle name="Calculation 2 4 3 3 5 2 3" xfId="6495" xr:uid="{00000000-0005-0000-0000-0000C5160000}"/>
    <cellStyle name="Calculation 2 4 3 3 5 2 4" xfId="6496" xr:uid="{00000000-0005-0000-0000-0000C6160000}"/>
    <cellStyle name="Calculation 2 4 3 3 5 2 5" xfId="6497" xr:uid="{00000000-0005-0000-0000-0000C7160000}"/>
    <cellStyle name="Calculation 2 4 3 3 5 2 6" xfId="6498" xr:uid="{00000000-0005-0000-0000-0000C8160000}"/>
    <cellStyle name="Calculation 2 4 3 3 5 2 7" xfId="6499" xr:uid="{00000000-0005-0000-0000-0000C9160000}"/>
    <cellStyle name="Calculation 2 4 3 3 5 3" xfId="6500" xr:uid="{00000000-0005-0000-0000-0000CA160000}"/>
    <cellStyle name="Calculation 2 4 3 3 5 4" xfId="6501" xr:uid="{00000000-0005-0000-0000-0000CB160000}"/>
    <cellStyle name="Calculation 2 4 3 3 5 5" xfId="6502" xr:uid="{00000000-0005-0000-0000-0000CC160000}"/>
    <cellStyle name="Calculation 2 4 3 3 6" xfId="6503" xr:uid="{00000000-0005-0000-0000-0000CD160000}"/>
    <cellStyle name="Calculation 2 4 3 3 6 2" xfId="6504" xr:uid="{00000000-0005-0000-0000-0000CE160000}"/>
    <cellStyle name="Calculation 2 4 3 3 6 3" xfId="6505" xr:uid="{00000000-0005-0000-0000-0000CF160000}"/>
    <cellStyle name="Calculation 2 4 3 3 6 4" xfId="6506" xr:uid="{00000000-0005-0000-0000-0000D0160000}"/>
    <cellStyle name="Calculation 2 4 3 3 6 5" xfId="6507" xr:uid="{00000000-0005-0000-0000-0000D1160000}"/>
    <cellStyle name="Calculation 2 4 3 3 6 6" xfId="6508" xr:uid="{00000000-0005-0000-0000-0000D2160000}"/>
    <cellStyle name="Calculation 2 4 3 3 6 7" xfId="6509" xr:uid="{00000000-0005-0000-0000-0000D3160000}"/>
    <cellStyle name="Calculation 2 4 3 3 6 8" xfId="6510" xr:uid="{00000000-0005-0000-0000-0000D4160000}"/>
    <cellStyle name="Calculation 2 4 3 3 7" xfId="6511" xr:uid="{00000000-0005-0000-0000-0000D5160000}"/>
    <cellStyle name="Calculation 2 4 3 3 7 2" xfId="6512" xr:uid="{00000000-0005-0000-0000-0000D6160000}"/>
    <cellStyle name="Calculation 2 4 3 3 7 3" xfId="6513" xr:uid="{00000000-0005-0000-0000-0000D7160000}"/>
    <cellStyle name="Calculation 2 4 3 3 7 4" xfId="6514" xr:uid="{00000000-0005-0000-0000-0000D8160000}"/>
    <cellStyle name="Calculation 2 4 3 3 7 5" xfId="6515" xr:uid="{00000000-0005-0000-0000-0000D9160000}"/>
    <cellStyle name="Calculation 2 4 3 3 7 6" xfId="6516" xr:uid="{00000000-0005-0000-0000-0000DA160000}"/>
    <cellStyle name="Calculation 2 4 3 3 7 7" xfId="6517" xr:uid="{00000000-0005-0000-0000-0000DB160000}"/>
    <cellStyle name="Calculation 2 4 3 3 8" xfId="6518" xr:uid="{00000000-0005-0000-0000-0000DC160000}"/>
    <cellStyle name="Calculation 2 4 3 3 8 2" xfId="6519" xr:uid="{00000000-0005-0000-0000-0000DD160000}"/>
    <cellStyle name="Calculation 2 4 3 3 8 3" xfId="6520" xr:uid="{00000000-0005-0000-0000-0000DE160000}"/>
    <cellStyle name="Calculation 2 4 3 3 8 4" xfId="6521" xr:uid="{00000000-0005-0000-0000-0000DF160000}"/>
    <cellStyle name="Calculation 2 4 3 3 8 5" xfId="6522" xr:uid="{00000000-0005-0000-0000-0000E0160000}"/>
    <cellStyle name="Calculation 2 4 3 3 9" xfId="6523" xr:uid="{00000000-0005-0000-0000-0000E1160000}"/>
    <cellStyle name="Calculation 2 4 3 3 9 2" xfId="6524" xr:uid="{00000000-0005-0000-0000-0000E2160000}"/>
    <cellStyle name="Calculation 2 4 3 3 9 3" xfId="6525" xr:uid="{00000000-0005-0000-0000-0000E3160000}"/>
    <cellStyle name="Calculation 2 4 3 3 9 4" xfId="6526" xr:uid="{00000000-0005-0000-0000-0000E4160000}"/>
    <cellStyle name="Calculation 2 4 3 3 9 5" xfId="6527" xr:uid="{00000000-0005-0000-0000-0000E5160000}"/>
    <cellStyle name="Calculation 2 4 3 4" xfId="6528" xr:uid="{00000000-0005-0000-0000-0000E6160000}"/>
    <cellStyle name="Calculation 2 4 3 4 10" xfId="6529" xr:uid="{00000000-0005-0000-0000-0000E7160000}"/>
    <cellStyle name="Calculation 2 4 3 4 2" xfId="6530" xr:uid="{00000000-0005-0000-0000-0000E8160000}"/>
    <cellStyle name="Calculation 2 4 3 4 2 2" xfId="6531" xr:uid="{00000000-0005-0000-0000-0000E9160000}"/>
    <cellStyle name="Calculation 2 4 3 4 2 2 2" xfId="6532" xr:uid="{00000000-0005-0000-0000-0000EA160000}"/>
    <cellStyle name="Calculation 2 4 3 4 2 2 3" xfId="6533" xr:uid="{00000000-0005-0000-0000-0000EB160000}"/>
    <cellStyle name="Calculation 2 4 3 4 2 2 4" xfId="6534" xr:uid="{00000000-0005-0000-0000-0000EC160000}"/>
    <cellStyle name="Calculation 2 4 3 4 2 2 5" xfId="6535" xr:uid="{00000000-0005-0000-0000-0000ED160000}"/>
    <cellStyle name="Calculation 2 4 3 4 2 2 6" xfId="6536" xr:uid="{00000000-0005-0000-0000-0000EE160000}"/>
    <cellStyle name="Calculation 2 4 3 4 2 2 7" xfId="6537" xr:uid="{00000000-0005-0000-0000-0000EF160000}"/>
    <cellStyle name="Calculation 2 4 3 4 2 3" xfId="6538" xr:uid="{00000000-0005-0000-0000-0000F0160000}"/>
    <cellStyle name="Calculation 2 4 3 4 2 4" xfId="6539" xr:uid="{00000000-0005-0000-0000-0000F1160000}"/>
    <cellStyle name="Calculation 2 4 3 4 3" xfId="6540" xr:uid="{00000000-0005-0000-0000-0000F2160000}"/>
    <cellStyle name="Calculation 2 4 3 4 3 2" xfId="6541" xr:uid="{00000000-0005-0000-0000-0000F3160000}"/>
    <cellStyle name="Calculation 2 4 3 4 3 2 2" xfId="6542" xr:uid="{00000000-0005-0000-0000-0000F4160000}"/>
    <cellStyle name="Calculation 2 4 3 4 3 2 3" xfId="6543" xr:uid="{00000000-0005-0000-0000-0000F5160000}"/>
    <cellStyle name="Calculation 2 4 3 4 3 2 4" xfId="6544" xr:uid="{00000000-0005-0000-0000-0000F6160000}"/>
    <cellStyle name="Calculation 2 4 3 4 3 2 5" xfId="6545" xr:uid="{00000000-0005-0000-0000-0000F7160000}"/>
    <cellStyle name="Calculation 2 4 3 4 3 2 6" xfId="6546" xr:uid="{00000000-0005-0000-0000-0000F8160000}"/>
    <cellStyle name="Calculation 2 4 3 4 3 2 7" xfId="6547" xr:uid="{00000000-0005-0000-0000-0000F9160000}"/>
    <cellStyle name="Calculation 2 4 3 4 3 3" xfId="6548" xr:uid="{00000000-0005-0000-0000-0000FA160000}"/>
    <cellStyle name="Calculation 2 4 3 4 3 4" xfId="6549" xr:uid="{00000000-0005-0000-0000-0000FB160000}"/>
    <cellStyle name="Calculation 2 4 3 4 4" xfId="6550" xr:uid="{00000000-0005-0000-0000-0000FC160000}"/>
    <cellStyle name="Calculation 2 4 3 4 4 2" xfId="6551" xr:uid="{00000000-0005-0000-0000-0000FD160000}"/>
    <cellStyle name="Calculation 2 4 3 4 4 2 2" xfId="6552" xr:uid="{00000000-0005-0000-0000-0000FE160000}"/>
    <cellStyle name="Calculation 2 4 3 4 4 2 3" xfId="6553" xr:uid="{00000000-0005-0000-0000-0000FF160000}"/>
    <cellStyle name="Calculation 2 4 3 4 4 2 4" xfId="6554" xr:uid="{00000000-0005-0000-0000-000000170000}"/>
    <cellStyle name="Calculation 2 4 3 4 4 2 5" xfId="6555" xr:uid="{00000000-0005-0000-0000-000001170000}"/>
    <cellStyle name="Calculation 2 4 3 4 4 2 6" xfId="6556" xr:uid="{00000000-0005-0000-0000-000002170000}"/>
    <cellStyle name="Calculation 2 4 3 4 4 2 7" xfId="6557" xr:uid="{00000000-0005-0000-0000-000003170000}"/>
    <cellStyle name="Calculation 2 4 3 4 4 3" xfId="6558" xr:uid="{00000000-0005-0000-0000-000004170000}"/>
    <cellStyle name="Calculation 2 4 3 4 4 4" xfId="6559" xr:uid="{00000000-0005-0000-0000-000005170000}"/>
    <cellStyle name="Calculation 2 4 3 4 5" xfId="6560" xr:uid="{00000000-0005-0000-0000-000006170000}"/>
    <cellStyle name="Calculation 2 4 3 4 5 2" xfId="6561" xr:uid="{00000000-0005-0000-0000-000007170000}"/>
    <cellStyle name="Calculation 2 4 3 4 5 3" xfId="6562" xr:uid="{00000000-0005-0000-0000-000008170000}"/>
    <cellStyle name="Calculation 2 4 3 4 5 4" xfId="6563" xr:uid="{00000000-0005-0000-0000-000009170000}"/>
    <cellStyle name="Calculation 2 4 3 4 5 5" xfId="6564" xr:uid="{00000000-0005-0000-0000-00000A170000}"/>
    <cellStyle name="Calculation 2 4 3 4 5 6" xfId="6565" xr:uid="{00000000-0005-0000-0000-00000B170000}"/>
    <cellStyle name="Calculation 2 4 3 4 5 7" xfId="6566" xr:uid="{00000000-0005-0000-0000-00000C170000}"/>
    <cellStyle name="Calculation 2 4 3 4 5 8" xfId="6567" xr:uid="{00000000-0005-0000-0000-00000D170000}"/>
    <cellStyle name="Calculation 2 4 3 4 6" xfId="6568" xr:uid="{00000000-0005-0000-0000-00000E170000}"/>
    <cellStyle name="Calculation 2 4 3 4 6 2" xfId="6569" xr:uid="{00000000-0005-0000-0000-00000F170000}"/>
    <cellStyle name="Calculation 2 4 3 4 6 3" xfId="6570" xr:uid="{00000000-0005-0000-0000-000010170000}"/>
    <cellStyle name="Calculation 2 4 3 4 6 4" xfId="6571" xr:uid="{00000000-0005-0000-0000-000011170000}"/>
    <cellStyle name="Calculation 2 4 3 4 6 5" xfId="6572" xr:uid="{00000000-0005-0000-0000-000012170000}"/>
    <cellStyle name="Calculation 2 4 3 4 6 6" xfId="6573" xr:uid="{00000000-0005-0000-0000-000013170000}"/>
    <cellStyle name="Calculation 2 4 3 4 6 7" xfId="6574" xr:uid="{00000000-0005-0000-0000-000014170000}"/>
    <cellStyle name="Calculation 2 4 3 4 7" xfId="6575" xr:uid="{00000000-0005-0000-0000-000015170000}"/>
    <cellStyle name="Calculation 2 4 3 4 8" xfId="6576" xr:uid="{00000000-0005-0000-0000-000016170000}"/>
    <cellStyle name="Calculation 2 4 3 4 9" xfId="6577" xr:uid="{00000000-0005-0000-0000-000017170000}"/>
    <cellStyle name="Calculation 2 4 3 5" xfId="6578" xr:uid="{00000000-0005-0000-0000-000018170000}"/>
    <cellStyle name="Calculation 2 4 3 5 10" xfId="6579" xr:uid="{00000000-0005-0000-0000-000019170000}"/>
    <cellStyle name="Calculation 2 4 3 5 2" xfId="6580" xr:uid="{00000000-0005-0000-0000-00001A170000}"/>
    <cellStyle name="Calculation 2 4 3 5 2 2" xfId="6581" xr:uid="{00000000-0005-0000-0000-00001B170000}"/>
    <cellStyle name="Calculation 2 4 3 5 2 2 2" xfId="6582" xr:uid="{00000000-0005-0000-0000-00001C170000}"/>
    <cellStyle name="Calculation 2 4 3 5 2 2 3" xfId="6583" xr:uid="{00000000-0005-0000-0000-00001D170000}"/>
    <cellStyle name="Calculation 2 4 3 5 2 2 4" xfId="6584" xr:uid="{00000000-0005-0000-0000-00001E170000}"/>
    <cellStyle name="Calculation 2 4 3 5 2 2 5" xfId="6585" xr:uid="{00000000-0005-0000-0000-00001F170000}"/>
    <cellStyle name="Calculation 2 4 3 5 2 2 6" xfId="6586" xr:uid="{00000000-0005-0000-0000-000020170000}"/>
    <cellStyle name="Calculation 2 4 3 5 2 2 7" xfId="6587" xr:uid="{00000000-0005-0000-0000-000021170000}"/>
    <cellStyle name="Calculation 2 4 3 5 2 3" xfId="6588" xr:uid="{00000000-0005-0000-0000-000022170000}"/>
    <cellStyle name="Calculation 2 4 3 5 2 4" xfId="6589" xr:uid="{00000000-0005-0000-0000-000023170000}"/>
    <cellStyle name="Calculation 2 4 3 5 3" xfId="6590" xr:uid="{00000000-0005-0000-0000-000024170000}"/>
    <cellStyle name="Calculation 2 4 3 5 3 2" xfId="6591" xr:uid="{00000000-0005-0000-0000-000025170000}"/>
    <cellStyle name="Calculation 2 4 3 5 3 2 2" xfId="6592" xr:uid="{00000000-0005-0000-0000-000026170000}"/>
    <cellStyle name="Calculation 2 4 3 5 3 2 3" xfId="6593" xr:uid="{00000000-0005-0000-0000-000027170000}"/>
    <cellStyle name="Calculation 2 4 3 5 3 2 4" xfId="6594" xr:uid="{00000000-0005-0000-0000-000028170000}"/>
    <cellStyle name="Calculation 2 4 3 5 3 2 5" xfId="6595" xr:uid="{00000000-0005-0000-0000-000029170000}"/>
    <cellStyle name="Calculation 2 4 3 5 3 2 6" xfId="6596" xr:uid="{00000000-0005-0000-0000-00002A170000}"/>
    <cellStyle name="Calculation 2 4 3 5 3 2 7" xfId="6597" xr:uid="{00000000-0005-0000-0000-00002B170000}"/>
    <cellStyle name="Calculation 2 4 3 5 3 3" xfId="6598" xr:uid="{00000000-0005-0000-0000-00002C170000}"/>
    <cellStyle name="Calculation 2 4 3 5 3 4" xfId="6599" xr:uid="{00000000-0005-0000-0000-00002D170000}"/>
    <cellStyle name="Calculation 2 4 3 5 4" xfId="6600" xr:uid="{00000000-0005-0000-0000-00002E170000}"/>
    <cellStyle name="Calculation 2 4 3 5 4 2" xfId="6601" xr:uid="{00000000-0005-0000-0000-00002F170000}"/>
    <cellStyle name="Calculation 2 4 3 5 4 2 2" xfId="6602" xr:uid="{00000000-0005-0000-0000-000030170000}"/>
    <cellStyle name="Calculation 2 4 3 5 4 2 3" xfId="6603" xr:uid="{00000000-0005-0000-0000-000031170000}"/>
    <cellStyle name="Calculation 2 4 3 5 4 2 4" xfId="6604" xr:uid="{00000000-0005-0000-0000-000032170000}"/>
    <cellStyle name="Calculation 2 4 3 5 4 2 5" xfId="6605" xr:uid="{00000000-0005-0000-0000-000033170000}"/>
    <cellStyle name="Calculation 2 4 3 5 4 2 6" xfId="6606" xr:uid="{00000000-0005-0000-0000-000034170000}"/>
    <cellStyle name="Calculation 2 4 3 5 4 2 7" xfId="6607" xr:uid="{00000000-0005-0000-0000-000035170000}"/>
    <cellStyle name="Calculation 2 4 3 5 4 3" xfId="6608" xr:uid="{00000000-0005-0000-0000-000036170000}"/>
    <cellStyle name="Calculation 2 4 3 5 4 4" xfId="6609" xr:uid="{00000000-0005-0000-0000-000037170000}"/>
    <cellStyle name="Calculation 2 4 3 5 5" xfId="6610" xr:uid="{00000000-0005-0000-0000-000038170000}"/>
    <cellStyle name="Calculation 2 4 3 5 5 2" xfId="6611" xr:uid="{00000000-0005-0000-0000-000039170000}"/>
    <cellStyle name="Calculation 2 4 3 5 5 3" xfId="6612" xr:uid="{00000000-0005-0000-0000-00003A170000}"/>
    <cellStyle name="Calculation 2 4 3 5 5 4" xfId="6613" xr:uid="{00000000-0005-0000-0000-00003B170000}"/>
    <cellStyle name="Calculation 2 4 3 5 5 5" xfId="6614" xr:uid="{00000000-0005-0000-0000-00003C170000}"/>
    <cellStyle name="Calculation 2 4 3 5 5 6" xfId="6615" xr:uid="{00000000-0005-0000-0000-00003D170000}"/>
    <cellStyle name="Calculation 2 4 3 5 5 7" xfId="6616" xr:uid="{00000000-0005-0000-0000-00003E170000}"/>
    <cellStyle name="Calculation 2 4 3 5 5 8" xfId="6617" xr:uid="{00000000-0005-0000-0000-00003F170000}"/>
    <cellStyle name="Calculation 2 4 3 5 6" xfId="6618" xr:uid="{00000000-0005-0000-0000-000040170000}"/>
    <cellStyle name="Calculation 2 4 3 5 6 2" xfId="6619" xr:uid="{00000000-0005-0000-0000-000041170000}"/>
    <cellStyle name="Calculation 2 4 3 5 6 3" xfId="6620" xr:uid="{00000000-0005-0000-0000-000042170000}"/>
    <cellStyle name="Calculation 2 4 3 5 6 4" xfId="6621" xr:uid="{00000000-0005-0000-0000-000043170000}"/>
    <cellStyle name="Calculation 2 4 3 5 6 5" xfId="6622" xr:uid="{00000000-0005-0000-0000-000044170000}"/>
    <cellStyle name="Calculation 2 4 3 5 6 6" xfId="6623" xr:uid="{00000000-0005-0000-0000-000045170000}"/>
    <cellStyle name="Calculation 2 4 3 5 6 7" xfId="6624" xr:uid="{00000000-0005-0000-0000-000046170000}"/>
    <cellStyle name="Calculation 2 4 3 5 7" xfId="6625" xr:uid="{00000000-0005-0000-0000-000047170000}"/>
    <cellStyle name="Calculation 2 4 3 5 8" xfId="6626" xr:uid="{00000000-0005-0000-0000-000048170000}"/>
    <cellStyle name="Calculation 2 4 3 5 9" xfId="6627" xr:uid="{00000000-0005-0000-0000-000049170000}"/>
    <cellStyle name="Calculation 2 4 3 6" xfId="6628" xr:uid="{00000000-0005-0000-0000-00004A170000}"/>
    <cellStyle name="Calculation 2 4 3 6 2" xfId="6629" xr:uid="{00000000-0005-0000-0000-00004B170000}"/>
    <cellStyle name="Calculation 2 4 3 6 2 2" xfId="6630" xr:uid="{00000000-0005-0000-0000-00004C170000}"/>
    <cellStyle name="Calculation 2 4 3 6 2 3" xfId="6631" xr:uid="{00000000-0005-0000-0000-00004D170000}"/>
    <cellStyle name="Calculation 2 4 3 6 2 4" xfId="6632" xr:uid="{00000000-0005-0000-0000-00004E170000}"/>
    <cellStyle name="Calculation 2 4 3 6 2 5" xfId="6633" xr:uid="{00000000-0005-0000-0000-00004F170000}"/>
    <cellStyle name="Calculation 2 4 3 6 2 6" xfId="6634" xr:uid="{00000000-0005-0000-0000-000050170000}"/>
    <cellStyle name="Calculation 2 4 3 6 2 7" xfId="6635" xr:uid="{00000000-0005-0000-0000-000051170000}"/>
    <cellStyle name="Calculation 2 4 3 6 3" xfId="6636" xr:uid="{00000000-0005-0000-0000-000052170000}"/>
    <cellStyle name="Calculation 2 4 3 6 4" xfId="6637" xr:uid="{00000000-0005-0000-0000-000053170000}"/>
    <cellStyle name="Calculation 2 4 3 6 5" xfId="6638" xr:uid="{00000000-0005-0000-0000-000054170000}"/>
    <cellStyle name="Calculation 2 4 3 7" xfId="6639" xr:uid="{00000000-0005-0000-0000-000055170000}"/>
    <cellStyle name="Calculation 2 4 3 7 2" xfId="6640" xr:uid="{00000000-0005-0000-0000-000056170000}"/>
    <cellStyle name="Calculation 2 4 3 7 2 2" xfId="6641" xr:uid="{00000000-0005-0000-0000-000057170000}"/>
    <cellStyle name="Calculation 2 4 3 7 2 3" xfId="6642" xr:uid="{00000000-0005-0000-0000-000058170000}"/>
    <cellStyle name="Calculation 2 4 3 7 2 4" xfId="6643" xr:uid="{00000000-0005-0000-0000-000059170000}"/>
    <cellStyle name="Calculation 2 4 3 7 2 5" xfId="6644" xr:uid="{00000000-0005-0000-0000-00005A170000}"/>
    <cellStyle name="Calculation 2 4 3 7 2 6" xfId="6645" xr:uid="{00000000-0005-0000-0000-00005B170000}"/>
    <cellStyle name="Calculation 2 4 3 7 2 7" xfId="6646" xr:uid="{00000000-0005-0000-0000-00005C170000}"/>
    <cellStyle name="Calculation 2 4 3 7 3" xfId="6647" xr:uid="{00000000-0005-0000-0000-00005D170000}"/>
    <cellStyle name="Calculation 2 4 3 7 4" xfId="6648" xr:uid="{00000000-0005-0000-0000-00005E170000}"/>
    <cellStyle name="Calculation 2 4 3 7 5" xfId="6649" xr:uid="{00000000-0005-0000-0000-00005F170000}"/>
    <cellStyle name="Calculation 2 4 3 8" xfId="6650" xr:uid="{00000000-0005-0000-0000-000060170000}"/>
    <cellStyle name="Calculation 2 4 3 8 2" xfId="6651" xr:uid="{00000000-0005-0000-0000-000061170000}"/>
    <cellStyle name="Calculation 2 4 3 8 2 2" xfId="6652" xr:uid="{00000000-0005-0000-0000-000062170000}"/>
    <cellStyle name="Calculation 2 4 3 8 2 3" xfId="6653" xr:uid="{00000000-0005-0000-0000-000063170000}"/>
    <cellStyle name="Calculation 2 4 3 8 2 4" xfId="6654" xr:uid="{00000000-0005-0000-0000-000064170000}"/>
    <cellStyle name="Calculation 2 4 3 8 2 5" xfId="6655" xr:uid="{00000000-0005-0000-0000-000065170000}"/>
    <cellStyle name="Calculation 2 4 3 8 2 6" xfId="6656" xr:uid="{00000000-0005-0000-0000-000066170000}"/>
    <cellStyle name="Calculation 2 4 3 8 2 7" xfId="6657" xr:uid="{00000000-0005-0000-0000-000067170000}"/>
    <cellStyle name="Calculation 2 4 3 8 3" xfId="6658" xr:uid="{00000000-0005-0000-0000-000068170000}"/>
    <cellStyle name="Calculation 2 4 3 8 4" xfId="6659" xr:uid="{00000000-0005-0000-0000-000069170000}"/>
    <cellStyle name="Calculation 2 4 3 8 5" xfId="6660" xr:uid="{00000000-0005-0000-0000-00006A170000}"/>
    <cellStyle name="Calculation 2 4 3 9" xfId="6661" xr:uid="{00000000-0005-0000-0000-00006B170000}"/>
    <cellStyle name="Calculation 2 4 3 9 2" xfId="6662" xr:uid="{00000000-0005-0000-0000-00006C170000}"/>
    <cellStyle name="Calculation 2 4 3 9 2 2" xfId="6663" xr:uid="{00000000-0005-0000-0000-00006D170000}"/>
    <cellStyle name="Calculation 2 4 3 9 2 3" xfId="6664" xr:uid="{00000000-0005-0000-0000-00006E170000}"/>
    <cellStyle name="Calculation 2 4 3 9 2 4" xfId="6665" xr:uid="{00000000-0005-0000-0000-00006F170000}"/>
    <cellStyle name="Calculation 2 4 3 9 2 5" xfId="6666" xr:uid="{00000000-0005-0000-0000-000070170000}"/>
    <cellStyle name="Calculation 2 4 3 9 2 6" xfId="6667" xr:uid="{00000000-0005-0000-0000-000071170000}"/>
    <cellStyle name="Calculation 2 4 3 9 2 7" xfId="6668" xr:uid="{00000000-0005-0000-0000-000072170000}"/>
    <cellStyle name="Calculation 2 4 3 9 3" xfId="6669" xr:uid="{00000000-0005-0000-0000-000073170000}"/>
    <cellStyle name="Calculation 2 4 3 9 4" xfId="6670" xr:uid="{00000000-0005-0000-0000-000074170000}"/>
    <cellStyle name="Calculation 2 4 3 9 5" xfId="6671" xr:uid="{00000000-0005-0000-0000-000075170000}"/>
    <cellStyle name="Calculation 2 4 4" xfId="6672" xr:uid="{00000000-0005-0000-0000-000076170000}"/>
    <cellStyle name="Calculation 2 4 4 10" xfId="6673" xr:uid="{00000000-0005-0000-0000-000077170000}"/>
    <cellStyle name="Calculation 2 4 4 10 2" xfId="6674" xr:uid="{00000000-0005-0000-0000-000078170000}"/>
    <cellStyle name="Calculation 2 4 4 10 3" xfId="6675" xr:uid="{00000000-0005-0000-0000-000079170000}"/>
    <cellStyle name="Calculation 2 4 4 10 4" xfId="6676" xr:uid="{00000000-0005-0000-0000-00007A170000}"/>
    <cellStyle name="Calculation 2 4 4 10 5" xfId="6677" xr:uid="{00000000-0005-0000-0000-00007B170000}"/>
    <cellStyle name="Calculation 2 4 4 10 6" xfId="6678" xr:uid="{00000000-0005-0000-0000-00007C170000}"/>
    <cellStyle name="Calculation 2 4 4 10 7" xfId="6679" xr:uid="{00000000-0005-0000-0000-00007D170000}"/>
    <cellStyle name="Calculation 2 4 4 11" xfId="6680" xr:uid="{00000000-0005-0000-0000-00007E170000}"/>
    <cellStyle name="Calculation 2 4 4 11 2" xfId="6681" xr:uid="{00000000-0005-0000-0000-00007F170000}"/>
    <cellStyle name="Calculation 2 4 4 11 3" xfId="6682" xr:uid="{00000000-0005-0000-0000-000080170000}"/>
    <cellStyle name="Calculation 2 4 4 11 4" xfId="6683" xr:uid="{00000000-0005-0000-0000-000081170000}"/>
    <cellStyle name="Calculation 2 4 4 11 5" xfId="6684" xr:uid="{00000000-0005-0000-0000-000082170000}"/>
    <cellStyle name="Calculation 2 4 4 12" xfId="6685" xr:uid="{00000000-0005-0000-0000-000083170000}"/>
    <cellStyle name="Calculation 2 4 4 12 2" xfId="6686" xr:uid="{00000000-0005-0000-0000-000084170000}"/>
    <cellStyle name="Calculation 2 4 4 12 3" xfId="6687" xr:uid="{00000000-0005-0000-0000-000085170000}"/>
    <cellStyle name="Calculation 2 4 4 12 4" xfId="6688" xr:uid="{00000000-0005-0000-0000-000086170000}"/>
    <cellStyle name="Calculation 2 4 4 12 5" xfId="6689" xr:uid="{00000000-0005-0000-0000-000087170000}"/>
    <cellStyle name="Calculation 2 4 4 13" xfId="6690" xr:uid="{00000000-0005-0000-0000-000088170000}"/>
    <cellStyle name="Calculation 2 4 4 13 2" xfId="6691" xr:uid="{00000000-0005-0000-0000-000089170000}"/>
    <cellStyle name="Calculation 2 4 4 13 3" xfId="6692" xr:uid="{00000000-0005-0000-0000-00008A170000}"/>
    <cellStyle name="Calculation 2 4 4 13 4" xfId="6693" xr:uid="{00000000-0005-0000-0000-00008B170000}"/>
    <cellStyle name="Calculation 2 4 4 13 5" xfId="6694" xr:uid="{00000000-0005-0000-0000-00008C170000}"/>
    <cellStyle name="Calculation 2 4 4 14" xfId="6695" xr:uid="{00000000-0005-0000-0000-00008D170000}"/>
    <cellStyle name="Calculation 2 4 4 14 2" xfId="6696" xr:uid="{00000000-0005-0000-0000-00008E170000}"/>
    <cellStyle name="Calculation 2 4 4 14 3" xfId="6697" xr:uid="{00000000-0005-0000-0000-00008F170000}"/>
    <cellStyle name="Calculation 2 4 4 14 4" xfId="6698" xr:uid="{00000000-0005-0000-0000-000090170000}"/>
    <cellStyle name="Calculation 2 4 4 14 5" xfId="6699" xr:uid="{00000000-0005-0000-0000-000091170000}"/>
    <cellStyle name="Calculation 2 4 4 15" xfId="6700" xr:uid="{00000000-0005-0000-0000-000092170000}"/>
    <cellStyle name="Calculation 2 4 4 15 2" xfId="6701" xr:uid="{00000000-0005-0000-0000-000093170000}"/>
    <cellStyle name="Calculation 2 4 4 15 3" xfId="6702" xr:uid="{00000000-0005-0000-0000-000094170000}"/>
    <cellStyle name="Calculation 2 4 4 15 4" xfId="6703" xr:uid="{00000000-0005-0000-0000-000095170000}"/>
    <cellStyle name="Calculation 2 4 4 15 5" xfId="6704" xr:uid="{00000000-0005-0000-0000-000096170000}"/>
    <cellStyle name="Calculation 2 4 4 16" xfId="6705" xr:uid="{00000000-0005-0000-0000-000097170000}"/>
    <cellStyle name="Calculation 2 4 4 16 2" xfId="6706" xr:uid="{00000000-0005-0000-0000-000098170000}"/>
    <cellStyle name="Calculation 2 4 4 16 3" xfId="6707" xr:uid="{00000000-0005-0000-0000-000099170000}"/>
    <cellStyle name="Calculation 2 4 4 16 4" xfId="6708" xr:uid="{00000000-0005-0000-0000-00009A170000}"/>
    <cellStyle name="Calculation 2 4 4 16 5" xfId="6709" xr:uid="{00000000-0005-0000-0000-00009B170000}"/>
    <cellStyle name="Calculation 2 4 4 17" xfId="6710" xr:uid="{00000000-0005-0000-0000-00009C170000}"/>
    <cellStyle name="Calculation 2 4 4 17 2" xfId="6711" xr:uid="{00000000-0005-0000-0000-00009D170000}"/>
    <cellStyle name="Calculation 2 4 4 17 3" xfId="6712" xr:uid="{00000000-0005-0000-0000-00009E170000}"/>
    <cellStyle name="Calculation 2 4 4 17 4" xfId="6713" xr:uid="{00000000-0005-0000-0000-00009F170000}"/>
    <cellStyle name="Calculation 2 4 4 17 5" xfId="6714" xr:uid="{00000000-0005-0000-0000-0000A0170000}"/>
    <cellStyle name="Calculation 2 4 4 18" xfId="6715" xr:uid="{00000000-0005-0000-0000-0000A1170000}"/>
    <cellStyle name="Calculation 2 4 4 2" xfId="6716" xr:uid="{00000000-0005-0000-0000-0000A2170000}"/>
    <cellStyle name="Calculation 2 4 4 2 10" xfId="6717" xr:uid="{00000000-0005-0000-0000-0000A3170000}"/>
    <cellStyle name="Calculation 2 4 4 2 10 2" xfId="6718" xr:uid="{00000000-0005-0000-0000-0000A4170000}"/>
    <cellStyle name="Calculation 2 4 4 2 10 3" xfId="6719" xr:uid="{00000000-0005-0000-0000-0000A5170000}"/>
    <cellStyle name="Calculation 2 4 4 2 10 4" xfId="6720" xr:uid="{00000000-0005-0000-0000-0000A6170000}"/>
    <cellStyle name="Calculation 2 4 4 2 10 5" xfId="6721" xr:uid="{00000000-0005-0000-0000-0000A7170000}"/>
    <cellStyle name="Calculation 2 4 4 2 11" xfId="6722" xr:uid="{00000000-0005-0000-0000-0000A8170000}"/>
    <cellStyle name="Calculation 2 4 4 2 11 2" xfId="6723" xr:uid="{00000000-0005-0000-0000-0000A9170000}"/>
    <cellStyle name="Calculation 2 4 4 2 11 3" xfId="6724" xr:uid="{00000000-0005-0000-0000-0000AA170000}"/>
    <cellStyle name="Calculation 2 4 4 2 11 4" xfId="6725" xr:uid="{00000000-0005-0000-0000-0000AB170000}"/>
    <cellStyle name="Calculation 2 4 4 2 11 5" xfId="6726" xr:uid="{00000000-0005-0000-0000-0000AC170000}"/>
    <cellStyle name="Calculation 2 4 4 2 12" xfId="6727" xr:uid="{00000000-0005-0000-0000-0000AD170000}"/>
    <cellStyle name="Calculation 2 4 4 2 12 2" xfId="6728" xr:uid="{00000000-0005-0000-0000-0000AE170000}"/>
    <cellStyle name="Calculation 2 4 4 2 12 3" xfId="6729" xr:uid="{00000000-0005-0000-0000-0000AF170000}"/>
    <cellStyle name="Calculation 2 4 4 2 12 4" xfId="6730" xr:uid="{00000000-0005-0000-0000-0000B0170000}"/>
    <cellStyle name="Calculation 2 4 4 2 12 5" xfId="6731" xr:uid="{00000000-0005-0000-0000-0000B1170000}"/>
    <cellStyle name="Calculation 2 4 4 2 13" xfId="6732" xr:uid="{00000000-0005-0000-0000-0000B2170000}"/>
    <cellStyle name="Calculation 2 4 4 2 13 2" xfId="6733" xr:uid="{00000000-0005-0000-0000-0000B3170000}"/>
    <cellStyle name="Calculation 2 4 4 2 13 3" xfId="6734" xr:uid="{00000000-0005-0000-0000-0000B4170000}"/>
    <cellStyle name="Calculation 2 4 4 2 13 4" xfId="6735" xr:uid="{00000000-0005-0000-0000-0000B5170000}"/>
    <cellStyle name="Calculation 2 4 4 2 13 5" xfId="6736" xr:uid="{00000000-0005-0000-0000-0000B6170000}"/>
    <cellStyle name="Calculation 2 4 4 2 14" xfId="6737" xr:uid="{00000000-0005-0000-0000-0000B7170000}"/>
    <cellStyle name="Calculation 2 4 4 2 14 2" xfId="6738" xr:uid="{00000000-0005-0000-0000-0000B8170000}"/>
    <cellStyle name="Calculation 2 4 4 2 14 3" xfId="6739" xr:uid="{00000000-0005-0000-0000-0000B9170000}"/>
    <cellStyle name="Calculation 2 4 4 2 14 4" xfId="6740" xr:uid="{00000000-0005-0000-0000-0000BA170000}"/>
    <cellStyle name="Calculation 2 4 4 2 14 5" xfId="6741" xr:uid="{00000000-0005-0000-0000-0000BB170000}"/>
    <cellStyle name="Calculation 2 4 4 2 15" xfId="6742" xr:uid="{00000000-0005-0000-0000-0000BC170000}"/>
    <cellStyle name="Calculation 2 4 4 2 15 2" xfId="6743" xr:uid="{00000000-0005-0000-0000-0000BD170000}"/>
    <cellStyle name="Calculation 2 4 4 2 15 3" xfId="6744" xr:uid="{00000000-0005-0000-0000-0000BE170000}"/>
    <cellStyle name="Calculation 2 4 4 2 15 4" xfId="6745" xr:uid="{00000000-0005-0000-0000-0000BF170000}"/>
    <cellStyle name="Calculation 2 4 4 2 15 5" xfId="6746" xr:uid="{00000000-0005-0000-0000-0000C0170000}"/>
    <cellStyle name="Calculation 2 4 4 2 16" xfId="6747" xr:uid="{00000000-0005-0000-0000-0000C1170000}"/>
    <cellStyle name="Calculation 2 4 4 2 16 2" xfId="6748" xr:uid="{00000000-0005-0000-0000-0000C2170000}"/>
    <cellStyle name="Calculation 2 4 4 2 16 3" xfId="6749" xr:uid="{00000000-0005-0000-0000-0000C3170000}"/>
    <cellStyle name="Calculation 2 4 4 2 16 4" xfId="6750" xr:uid="{00000000-0005-0000-0000-0000C4170000}"/>
    <cellStyle name="Calculation 2 4 4 2 16 5" xfId="6751" xr:uid="{00000000-0005-0000-0000-0000C5170000}"/>
    <cellStyle name="Calculation 2 4 4 2 17" xfId="6752" xr:uid="{00000000-0005-0000-0000-0000C6170000}"/>
    <cellStyle name="Calculation 2 4 4 2 17 2" xfId="6753" xr:uid="{00000000-0005-0000-0000-0000C7170000}"/>
    <cellStyle name="Calculation 2 4 4 2 17 3" xfId="6754" xr:uid="{00000000-0005-0000-0000-0000C8170000}"/>
    <cellStyle name="Calculation 2 4 4 2 17 4" xfId="6755" xr:uid="{00000000-0005-0000-0000-0000C9170000}"/>
    <cellStyle name="Calculation 2 4 4 2 17 5" xfId="6756" xr:uid="{00000000-0005-0000-0000-0000CA170000}"/>
    <cellStyle name="Calculation 2 4 4 2 18" xfId="6757" xr:uid="{00000000-0005-0000-0000-0000CB170000}"/>
    <cellStyle name="Calculation 2 4 4 2 2" xfId="6758" xr:uid="{00000000-0005-0000-0000-0000CC170000}"/>
    <cellStyle name="Calculation 2 4 4 2 2 10" xfId="6759" xr:uid="{00000000-0005-0000-0000-0000CD170000}"/>
    <cellStyle name="Calculation 2 4 4 2 2 2" xfId="6760" xr:uid="{00000000-0005-0000-0000-0000CE170000}"/>
    <cellStyle name="Calculation 2 4 4 2 2 2 2" xfId="6761" xr:uid="{00000000-0005-0000-0000-0000CF170000}"/>
    <cellStyle name="Calculation 2 4 4 2 2 2 2 2" xfId="6762" xr:uid="{00000000-0005-0000-0000-0000D0170000}"/>
    <cellStyle name="Calculation 2 4 4 2 2 2 2 3" xfId="6763" xr:uid="{00000000-0005-0000-0000-0000D1170000}"/>
    <cellStyle name="Calculation 2 4 4 2 2 2 2 4" xfId="6764" xr:uid="{00000000-0005-0000-0000-0000D2170000}"/>
    <cellStyle name="Calculation 2 4 4 2 2 2 2 5" xfId="6765" xr:uid="{00000000-0005-0000-0000-0000D3170000}"/>
    <cellStyle name="Calculation 2 4 4 2 2 2 2 6" xfId="6766" xr:uid="{00000000-0005-0000-0000-0000D4170000}"/>
    <cellStyle name="Calculation 2 4 4 2 2 2 2 7" xfId="6767" xr:uid="{00000000-0005-0000-0000-0000D5170000}"/>
    <cellStyle name="Calculation 2 4 4 2 2 2 3" xfId="6768" xr:uid="{00000000-0005-0000-0000-0000D6170000}"/>
    <cellStyle name="Calculation 2 4 4 2 2 2 4" xfId="6769" xr:uid="{00000000-0005-0000-0000-0000D7170000}"/>
    <cellStyle name="Calculation 2 4 4 2 2 3" xfId="6770" xr:uid="{00000000-0005-0000-0000-0000D8170000}"/>
    <cellStyle name="Calculation 2 4 4 2 2 3 2" xfId="6771" xr:uid="{00000000-0005-0000-0000-0000D9170000}"/>
    <cellStyle name="Calculation 2 4 4 2 2 3 2 2" xfId="6772" xr:uid="{00000000-0005-0000-0000-0000DA170000}"/>
    <cellStyle name="Calculation 2 4 4 2 2 3 2 3" xfId="6773" xr:uid="{00000000-0005-0000-0000-0000DB170000}"/>
    <cellStyle name="Calculation 2 4 4 2 2 3 2 4" xfId="6774" xr:uid="{00000000-0005-0000-0000-0000DC170000}"/>
    <cellStyle name="Calculation 2 4 4 2 2 3 2 5" xfId="6775" xr:uid="{00000000-0005-0000-0000-0000DD170000}"/>
    <cellStyle name="Calculation 2 4 4 2 2 3 2 6" xfId="6776" xr:uid="{00000000-0005-0000-0000-0000DE170000}"/>
    <cellStyle name="Calculation 2 4 4 2 2 3 2 7" xfId="6777" xr:uid="{00000000-0005-0000-0000-0000DF170000}"/>
    <cellStyle name="Calculation 2 4 4 2 2 3 3" xfId="6778" xr:uid="{00000000-0005-0000-0000-0000E0170000}"/>
    <cellStyle name="Calculation 2 4 4 2 2 3 4" xfId="6779" xr:uid="{00000000-0005-0000-0000-0000E1170000}"/>
    <cellStyle name="Calculation 2 4 4 2 2 4" xfId="6780" xr:uid="{00000000-0005-0000-0000-0000E2170000}"/>
    <cellStyle name="Calculation 2 4 4 2 2 4 2" xfId="6781" xr:uid="{00000000-0005-0000-0000-0000E3170000}"/>
    <cellStyle name="Calculation 2 4 4 2 2 4 2 2" xfId="6782" xr:uid="{00000000-0005-0000-0000-0000E4170000}"/>
    <cellStyle name="Calculation 2 4 4 2 2 4 2 3" xfId="6783" xr:uid="{00000000-0005-0000-0000-0000E5170000}"/>
    <cellStyle name="Calculation 2 4 4 2 2 4 2 4" xfId="6784" xr:uid="{00000000-0005-0000-0000-0000E6170000}"/>
    <cellStyle name="Calculation 2 4 4 2 2 4 2 5" xfId="6785" xr:uid="{00000000-0005-0000-0000-0000E7170000}"/>
    <cellStyle name="Calculation 2 4 4 2 2 4 2 6" xfId="6786" xr:uid="{00000000-0005-0000-0000-0000E8170000}"/>
    <cellStyle name="Calculation 2 4 4 2 2 4 2 7" xfId="6787" xr:uid="{00000000-0005-0000-0000-0000E9170000}"/>
    <cellStyle name="Calculation 2 4 4 2 2 4 3" xfId="6788" xr:uid="{00000000-0005-0000-0000-0000EA170000}"/>
    <cellStyle name="Calculation 2 4 4 2 2 4 4" xfId="6789" xr:uid="{00000000-0005-0000-0000-0000EB170000}"/>
    <cellStyle name="Calculation 2 4 4 2 2 5" xfId="6790" xr:uid="{00000000-0005-0000-0000-0000EC170000}"/>
    <cellStyle name="Calculation 2 4 4 2 2 5 2" xfId="6791" xr:uid="{00000000-0005-0000-0000-0000ED170000}"/>
    <cellStyle name="Calculation 2 4 4 2 2 5 3" xfId="6792" xr:uid="{00000000-0005-0000-0000-0000EE170000}"/>
    <cellStyle name="Calculation 2 4 4 2 2 5 4" xfId="6793" xr:uid="{00000000-0005-0000-0000-0000EF170000}"/>
    <cellStyle name="Calculation 2 4 4 2 2 5 5" xfId="6794" xr:uid="{00000000-0005-0000-0000-0000F0170000}"/>
    <cellStyle name="Calculation 2 4 4 2 2 5 6" xfId="6795" xr:uid="{00000000-0005-0000-0000-0000F1170000}"/>
    <cellStyle name="Calculation 2 4 4 2 2 5 7" xfId="6796" xr:uid="{00000000-0005-0000-0000-0000F2170000}"/>
    <cellStyle name="Calculation 2 4 4 2 2 5 8" xfId="6797" xr:uid="{00000000-0005-0000-0000-0000F3170000}"/>
    <cellStyle name="Calculation 2 4 4 2 2 6" xfId="6798" xr:uid="{00000000-0005-0000-0000-0000F4170000}"/>
    <cellStyle name="Calculation 2 4 4 2 2 6 2" xfId="6799" xr:uid="{00000000-0005-0000-0000-0000F5170000}"/>
    <cellStyle name="Calculation 2 4 4 2 2 6 3" xfId="6800" xr:uid="{00000000-0005-0000-0000-0000F6170000}"/>
    <cellStyle name="Calculation 2 4 4 2 2 6 4" xfId="6801" xr:uid="{00000000-0005-0000-0000-0000F7170000}"/>
    <cellStyle name="Calculation 2 4 4 2 2 6 5" xfId="6802" xr:uid="{00000000-0005-0000-0000-0000F8170000}"/>
    <cellStyle name="Calculation 2 4 4 2 2 6 6" xfId="6803" xr:uid="{00000000-0005-0000-0000-0000F9170000}"/>
    <cellStyle name="Calculation 2 4 4 2 2 6 7" xfId="6804" xr:uid="{00000000-0005-0000-0000-0000FA170000}"/>
    <cellStyle name="Calculation 2 4 4 2 2 7" xfId="6805" xr:uid="{00000000-0005-0000-0000-0000FB170000}"/>
    <cellStyle name="Calculation 2 4 4 2 2 8" xfId="6806" xr:uid="{00000000-0005-0000-0000-0000FC170000}"/>
    <cellStyle name="Calculation 2 4 4 2 2 9" xfId="6807" xr:uid="{00000000-0005-0000-0000-0000FD170000}"/>
    <cellStyle name="Calculation 2 4 4 2 3" xfId="6808" xr:uid="{00000000-0005-0000-0000-0000FE170000}"/>
    <cellStyle name="Calculation 2 4 4 2 3 2" xfId="6809" xr:uid="{00000000-0005-0000-0000-0000FF170000}"/>
    <cellStyle name="Calculation 2 4 4 2 3 2 2" xfId="6810" xr:uid="{00000000-0005-0000-0000-000000180000}"/>
    <cellStyle name="Calculation 2 4 4 2 3 2 3" xfId="6811" xr:uid="{00000000-0005-0000-0000-000001180000}"/>
    <cellStyle name="Calculation 2 4 4 2 3 2 4" xfId="6812" xr:uid="{00000000-0005-0000-0000-000002180000}"/>
    <cellStyle name="Calculation 2 4 4 2 3 2 5" xfId="6813" xr:uid="{00000000-0005-0000-0000-000003180000}"/>
    <cellStyle name="Calculation 2 4 4 2 3 2 6" xfId="6814" xr:uid="{00000000-0005-0000-0000-000004180000}"/>
    <cellStyle name="Calculation 2 4 4 2 3 2 7" xfId="6815" xr:uid="{00000000-0005-0000-0000-000005180000}"/>
    <cellStyle name="Calculation 2 4 4 2 3 3" xfId="6816" xr:uid="{00000000-0005-0000-0000-000006180000}"/>
    <cellStyle name="Calculation 2 4 4 2 3 4" xfId="6817" xr:uid="{00000000-0005-0000-0000-000007180000}"/>
    <cellStyle name="Calculation 2 4 4 2 3 5" xfId="6818" xr:uid="{00000000-0005-0000-0000-000008180000}"/>
    <cellStyle name="Calculation 2 4 4 2 4" xfId="6819" xr:uid="{00000000-0005-0000-0000-000009180000}"/>
    <cellStyle name="Calculation 2 4 4 2 4 2" xfId="6820" xr:uid="{00000000-0005-0000-0000-00000A180000}"/>
    <cellStyle name="Calculation 2 4 4 2 4 2 2" xfId="6821" xr:uid="{00000000-0005-0000-0000-00000B180000}"/>
    <cellStyle name="Calculation 2 4 4 2 4 2 3" xfId="6822" xr:uid="{00000000-0005-0000-0000-00000C180000}"/>
    <cellStyle name="Calculation 2 4 4 2 4 2 4" xfId="6823" xr:uid="{00000000-0005-0000-0000-00000D180000}"/>
    <cellStyle name="Calculation 2 4 4 2 4 2 5" xfId="6824" xr:uid="{00000000-0005-0000-0000-00000E180000}"/>
    <cellStyle name="Calculation 2 4 4 2 4 2 6" xfId="6825" xr:uid="{00000000-0005-0000-0000-00000F180000}"/>
    <cellStyle name="Calculation 2 4 4 2 4 2 7" xfId="6826" xr:uid="{00000000-0005-0000-0000-000010180000}"/>
    <cellStyle name="Calculation 2 4 4 2 4 3" xfId="6827" xr:uid="{00000000-0005-0000-0000-000011180000}"/>
    <cellStyle name="Calculation 2 4 4 2 4 4" xfId="6828" xr:uid="{00000000-0005-0000-0000-000012180000}"/>
    <cellStyle name="Calculation 2 4 4 2 4 5" xfId="6829" xr:uid="{00000000-0005-0000-0000-000013180000}"/>
    <cellStyle name="Calculation 2 4 4 2 5" xfId="6830" xr:uid="{00000000-0005-0000-0000-000014180000}"/>
    <cellStyle name="Calculation 2 4 4 2 5 2" xfId="6831" xr:uid="{00000000-0005-0000-0000-000015180000}"/>
    <cellStyle name="Calculation 2 4 4 2 5 2 2" xfId="6832" xr:uid="{00000000-0005-0000-0000-000016180000}"/>
    <cellStyle name="Calculation 2 4 4 2 5 2 3" xfId="6833" xr:uid="{00000000-0005-0000-0000-000017180000}"/>
    <cellStyle name="Calculation 2 4 4 2 5 2 4" xfId="6834" xr:uid="{00000000-0005-0000-0000-000018180000}"/>
    <cellStyle name="Calculation 2 4 4 2 5 2 5" xfId="6835" xr:uid="{00000000-0005-0000-0000-000019180000}"/>
    <cellStyle name="Calculation 2 4 4 2 5 2 6" xfId="6836" xr:uid="{00000000-0005-0000-0000-00001A180000}"/>
    <cellStyle name="Calculation 2 4 4 2 5 2 7" xfId="6837" xr:uid="{00000000-0005-0000-0000-00001B180000}"/>
    <cellStyle name="Calculation 2 4 4 2 5 3" xfId="6838" xr:uid="{00000000-0005-0000-0000-00001C180000}"/>
    <cellStyle name="Calculation 2 4 4 2 5 4" xfId="6839" xr:uid="{00000000-0005-0000-0000-00001D180000}"/>
    <cellStyle name="Calculation 2 4 4 2 5 5" xfId="6840" xr:uid="{00000000-0005-0000-0000-00001E180000}"/>
    <cellStyle name="Calculation 2 4 4 2 6" xfId="6841" xr:uid="{00000000-0005-0000-0000-00001F180000}"/>
    <cellStyle name="Calculation 2 4 4 2 6 2" xfId="6842" xr:uid="{00000000-0005-0000-0000-000020180000}"/>
    <cellStyle name="Calculation 2 4 4 2 6 3" xfId="6843" xr:uid="{00000000-0005-0000-0000-000021180000}"/>
    <cellStyle name="Calculation 2 4 4 2 6 4" xfId="6844" xr:uid="{00000000-0005-0000-0000-000022180000}"/>
    <cellStyle name="Calculation 2 4 4 2 6 5" xfId="6845" xr:uid="{00000000-0005-0000-0000-000023180000}"/>
    <cellStyle name="Calculation 2 4 4 2 6 6" xfId="6846" xr:uid="{00000000-0005-0000-0000-000024180000}"/>
    <cellStyle name="Calculation 2 4 4 2 6 7" xfId="6847" xr:uid="{00000000-0005-0000-0000-000025180000}"/>
    <cellStyle name="Calculation 2 4 4 2 6 8" xfId="6848" xr:uid="{00000000-0005-0000-0000-000026180000}"/>
    <cellStyle name="Calculation 2 4 4 2 7" xfId="6849" xr:uid="{00000000-0005-0000-0000-000027180000}"/>
    <cellStyle name="Calculation 2 4 4 2 7 2" xfId="6850" xr:uid="{00000000-0005-0000-0000-000028180000}"/>
    <cellStyle name="Calculation 2 4 4 2 7 3" xfId="6851" xr:uid="{00000000-0005-0000-0000-000029180000}"/>
    <cellStyle name="Calculation 2 4 4 2 7 4" xfId="6852" xr:uid="{00000000-0005-0000-0000-00002A180000}"/>
    <cellStyle name="Calculation 2 4 4 2 7 5" xfId="6853" xr:uid="{00000000-0005-0000-0000-00002B180000}"/>
    <cellStyle name="Calculation 2 4 4 2 7 6" xfId="6854" xr:uid="{00000000-0005-0000-0000-00002C180000}"/>
    <cellStyle name="Calculation 2 4 4 2 7 7" xfId="6855" xr:uid="{00000000-0005-0000-0000-00002D180000}"/>
    <cellStyle name="Calculation 2 4 4 2 8" xfId="6856" xr:uid="{00000000-0005-0000-0000-00002E180000}"/>
    <cellStyle name="Calculation 2 4 4 2 8 2" xfId="6857" xr:uid="{00000000-0005-0000-0000-00002F180000}"/>
    <cellStyle name="Calculation 2 4 4 2 8 3" xfId="6858" xr:uid="{00000000-0005-0000-0000-000030180000}"/>
    <cellStyle name="Calculation 2 4 4 2 8 4" xfId="6859" xr:uid="{00000000-0005-0000-0000-000031180000}"/>
    <cellStyle name="Calculation 2 4 4 2 8 5" xfId="6860" xr:uid="{00000000-0005-0000-0000-000032180000}"/>
    <cellStyle name="Calculation 2 4 4 2 9" xfId="6861" xr:uid="{00000000-0005-0000-0000-000033180000}"/>
    <cellStyle name="Calculation 2 4 4 2 9 2" xfId="6862" xr:uid="{00000000-0005-0000-0000-000034180000}"/>
    <cellStyle name="Calculation 2 4 4 2 9 3" xfId="6863" xr:uid="{00000000-0005-0000-0000-000035180000}"/>
    <cellStyle name="Calculation 2 4 4 2 9 4" xfId="6864" xr:uid="{00000000-0005-0000-0000-000036180000}"/>
    <cellStyle name="Calculation 2 4 4 2 9 5" xfId="6865" xr:uid="{00000000-0005-0000-0000-000037180000}"/>
    <cellStyle name="Calculation 2 4 4 3" xfId="6866" xr:uid="{00000000-0005-0000-0000-000038180000}"/>
    <cellStyle name="Calculation 2 4 4 3 10" xfId="6867" xr:uid="{00000000-0005-0000-0000-000039180000}"/>
    <cellStyle name="Calculation 2 4 4 3 2" xfId="6868" xr:uid="{00000000-0005-0000-0000-00003A180000}"/>
    <cellStyle name="Calculation 2 4 4 3 2 2" xfId="6869" xr:uid="{00000000-0005-0000-0000-00003B180000}"/>
    <cellStyle name="Calculation 2 4 4 3 2 2 2" xfId="6870" xr:uid="{00000000-0005-0000-0000-00003C180000}"/>
    <cellStyle name="Calculation 2 4 4 3 2 2 3" xfId="6871" xr:uid="{00000000-0005-0000-0000-00003D180000}"/>
    <cellStyle name="Calculation 2 4 4 3 2 2 4" xfId="6872" xr:uid="{00000000-0005-0000-0000-00003E180000}"/>
    <cellStyle name="Calculation 2 4 4 3 2 2 5" xfId="6873" xr:uid="{00000000-0005-0000-0000-00003F180000}"/>
    <cellStyle name="Calculation 2 4 4 3 2 2 6" xfId="6874" xr:uid="{00000000-0005-0000-0000-000040180000}"/>
    <cellStyle name="Calculation 2 4 4 3 2 2 7" xfId="6875" xr:uid="{00000000-0005-0000-0000-000041180000}"/>
    <cellStyle name="Calculation 2 4 4 3 2 3" xfId="6876" xr:uid="{00000000-0005-0000-0000-000042180000}"/>
    <cellStyle name="Calculation 2 4 4 3 2 4" xfId="6877" xr:uid="{00000000-0005-0000-0000-000043180000}"/>
    <cellStyle name="Calculation 2 4 4 3 3" xfId="6878" xr:uid="{00000000-0005-0000-0000-000044180000}"/>
    <cellStyle name="Calculation 2 4 4 3 3 2" xfId="6879" xr:uid="{00000000-0005-0000-0000-000045180000}"/>
    <cellStyle name="Calculation 2 4 4 3 3 2 2" xfId="6880" xr:uid="{00000000-0005-0000-0000-000046180000}"/>
    <cellStyle name="Calculation 2 4 4 3 3 2 3" xfId="6881" xr:uid="{00000000-0005-0000-0000-000047180000}"/>
    <cellStyle name="Calculation 2 4 4 3 3 2 4" xfId="6882" xr:uid="{00000000-0005-0000-0000-000048180000}"/>
    <cellStyle name="Calculation 2 4 4 3 3 2 5" xfId="6883" xr:uid="{00000000-0005-0000-0000-000049180000}"/>
    <cellStyle name="Calculation 2 4 4 3 3 2 6" xfId="6884" xr:uid="{00000000-0005-0000-0000-00004A180000}"/>
    <cellStyle name="Calculation 2 4 4 3 3 2 7" xfId="6885" xr:uid="{00000000-0005-0000-0000-00004B180000}"/>
    <cellStyle name="Calculation 2 4 4 3 3 3" xfId="6886" xr:uid="{00000000-0005-0000-0000-00004C180000}"/>
    <cellStyle name="Calculation 2 4 4 3 3 4" xfId="6887" xr:uid="{00000000-0005-0000-0000-00004D180000}"/>
    <cellStyle name="Calculation 2 4 4 3 4" xfId="6888" xr:uid="{00000000-0005-0000-0000-00004E180000}"/>
    <cellStyle name="Calculation 2 4 4 3 4 2" xfId="6889" xr:uid="{00000000-0005-0000-0000-00004F180000}"/>
    <cellStyle name="Calculation 2 4 4 3 4 2 2" xfId="6890" xr:uid="{00000000-0005-0000-0000-000050180000}"/>
    <cellStyle name="Calculation 2 4 4 3 4 2 3" xfId="6891" xr:uid="{00000000-0005-0000-0000-000051180000}"/>
    <cellStyle name="Calculation 2 4 4 3 4 2 4" xfId="6892" xr:uid="{00000000-0005-0000-0000-000052180000}"/>
    <cellStyle name="Calculation 2 4 4 3 4 2 5" xfId="6893" xr:uid="{00000000-0005-0000-0000-000053180000}"/>
    <cellStyle name="Calculation 2 4 4 3 4 2 6" xfId="6894" xr:uid="{00000000-0005-0000-0000-000054180000}"/>
    <cellStyle name="Calculation 2 4 4 3 4 2 7" xfId="6895" xr:uid="{00000000-0005-0000-0000-000055180000}"/>
    <cellStyle name="Calculation 2 4 4 3 4 3" xfId="6896" xr:uid="{00000000-0005-0000-0000-000056180000}"/>
    <cellStyle name="Calculation 2 4 4 3 4 4" xfId="6897" xr:uid="{00000000-0005-0000-0000-000057180000}"/>
    <cellStyle name="Calculation 2 4 4 3 5" xfId="6898" xr:uid="{00000000-0005-0000-0000-000058180000}"/>
    <cellStyle name="Calculation 2 4 4 3 5 2" xfId="6899" xr:uid="{00000000-0005-0000-0000-000059180000}"/>
    <cellStyle name="Calculation 2 4 4 3 5 3" xfId="6900" xr:uid="{00000000-0005-0000-0000-00005A180000}"/>
    <cellStyle name="Calculation 2 4 4 3 5 4" xfId="6901" xr:uid="{00000000-0005-0000-0000-00005B180000}"/>
    <cellStyle name="Calculation 2 4 4 3 5 5" xfId="6902" xr:uid="{00000000-0005-0000-0000-00005C180000}"/>
    <cellStyle name="Calculation 2 4 4 3 5 6" xfId="6903" xr:uid="{00000000-0005-0000-0000-00005D180000}"/>
    <cellStyle name="Calculation 2 4 4 3 5 7" xfId="6904" xr:uid="{00000000-0005-0000-0000-00005E180000}"/>
    <cellStyle name="Calculation 2 4 4 3 5 8" xfId="6905" xr:uid="{00000000-0005-0000-0000-00005F180000}"/>
    <cellStyle name="Calculation 2 4 4 3 6" xfId="6906" xr:uid="{00000000-0005-0000-0000-000060180000}"/>
    <cellStyle name="Calculation 2 4 4 3 6 2" xfId="6907" xr:uid="{00000000-0005-0000-0000-000061180000}"/>
    <cellStyle name="Calculation 2 4 4 3 6 3" xfId="6908" xr:uid="{00000000-0005-0000-0000-000062180000}"/>
    <cellStyle name="Calculation 2 4 4 3 6 4" xfId="6909" xr:uid="{00000000-0005-0000-0000-000063180000}"/>
    <cellStyle name="Calculation 2 4 4 3 6 5" xfId="6910" xr:uid="{00000000-0005-0000-0000-000064180000}"/>
    <cellStyle name="Calculation 2 4 4 3 6 6" xfId="6911" xr:uid="{00000000-0005-0000-0000-000065180000}"/>
    <cellStyle name="Calculation 2 4 4 3 6 7" xfId="6912" xr:uid="{00000000-0005-0000-0000-000066180000}"/>
    <cellStyle name="Calculation 2 4 4 3 7" xfId="6913" xr:uid="{00000000-0005-0000-0000-000067180000}"/>
    <cellStyle name="Calculation 2 4 4 3 8" xfId="6914" xr:uid="{00000000-0005-0000-0000-000068180000}"/>
    <cellStyle name="Calculation 2 4 4 3 9" xfId="6915" xr:uid="{00000000-0005-0000-0000-000069180000}"/>
    <cellStyle name="Calculation 2 4 4 4" xfId="6916" xr:uid="{00000000-0005-0000-0000-00006A180000}"/>
    <cellStyle name="Calculation 2 4 4 4 10" xfId="6917" xr:uid="{00000000-0005-0000-0000-00006B180000}"/>
    <cellStyle name="Calculation 2 4 4 4 2" xfId="6918" xr:uid="{00000000-0005-0000-0000-00006C180000}"/>
    <cellStyle name="Calculation 2 4 4 4 2 2" xfId="6919" xr:uid="{00000000-0005-0000-0000-00006D180000}"/>
    <cellStyle name="Calculation 2 4 4 4 2 2 2" xfId="6920" xr:uid="{00000000-0005-0000-0000-00006E180000}"/>
    <cellStyle name="Calculation 2 4 4 4 2 2 3" xfId="6921" xr:uid="{00000000-0005-0000-0000-00006F180000}"/>
    <cellStyle name="Calculation 2 4 4 4 2 2 4" xfId="6922" xr:uid="{00000000-0005-0000-0000-000070180000}"/>
    <cellStyle name="Calculation 2 4 4 4 2 2 5" xfId="6923" xr:uid="{00000000-0005-0000-0000-000071180000}"/>
    <cellStyle name="Calculation 2 4 4 4 2 2 6" xfId="6924" xr:uid="{00000000-0005-0000-0000-000072180000}"/>
    <cellStyle name="Calculation 2 4 4 4 2 2 7" xfId="6925" xr:uid="{00000000-0005-0000-0000-000073180000}"/>
    <cellStyle name="Calculation 2 4 4 4 2 3" xfId="6926" xr:uid="{00000000-0005-0000-0000-000074180000}"/>
    <cellStyle name="Calculation 2 4 4 4 2 4" xfId="6927" xr:uid="{00000000-0005-0000-0000-000075180000}"/>
    <cellStyle name="Calculation 2 4 4 4 3" xfId="6928" xr:uid="{00000000-0005-0000-0000-000076180000}"/>
    <cellStyle name="Calculation 2 4 4 4 3 2" xfId="6929" xr:uid="{00000000-0005-0000-0000-000077180000}"/>
    <cellStyle name="Calculation 2 4 4 4 3 2 2" xfId="6930" xr:uid="{00000000-0005-0000-0000-000078180000}"/>
    <cellStyle name="Calculation 2 4 4 4 3 2 3" xfId="6931" xr:uid="{00000000-0005-0000-0000-000079180000}"/>
    <cellStyle name="Calculation 2 4 4 4 3 2 4" xfId="6932" xr:uid="{00000000-0005-0000-0000-00007A180000}"/>
    <cellStyle name="Calculation 2 4 4 4 3 2 5" xfId="6933" xr:uid="{00000000-0005-0000-0000-00007B180000}"/>
    <cellStyle name="Calculation 2 4 4 4 3 2 6" xfId="6934" xr:uid="{00000000-0005-0000-0000-00007C180000}"/>
    <cellStyle name="Calculation 2 4 4 4 3 2 7" xfId="6935" xr:uid="{00000000-0005-0000-0000-00007D180000}"/>
    <cellStyle name="Calculation 2 4 4 4 3 3" xfId="6936" xr:uid="{00000000-0005-0000-0000-00007E180000}"/>
    <cellStyle name="Calculation 2 4 4 4 3 4" xfId="6937" xr:uid="{00000000-0005-0000-0000-00007F180000}"/>
    <cellStyle name="Calculation 2 4 4 4 4" xfId="6938" xr:uid="{00000000-0005-0000-0000-000080180000}"/>
    <cellStyle name="Calculation 2 4 4 4 4 2" xfId="6939" xr:uid="{00000000-0005-0000-0000-000081180000}"/>
    <cellStyle name="Calculation 2 4 4 4 4 2 2" xfId="6940" xr:uid="{00000000-0005-0000-0000-000082180000}"/>
    <cellStyle name="Calculation 2 4 4 4 4 2 3" xfId="6941" xr:uid="{00000000-0005-0000-0000-000083180000}"/>
    <cellStyle name="Calculation 2 4 4 4 4 2 4" xfId="6942" xr:uid="{00000000-0005-0000-0000-000084180000}"/>
    <cellStyle name="Calculation 2 4 4 4 4 2 5" xfId="6943" xr:uid="{00000000-0005-0000-0000-000085180000}"/>
    <cellStyle name="Calculation 2 4 4 4 4 2 6" xfId="6944" xr:uid="{00000000-0005-0000-0000-000086180000}"/>
    <cellStyle name="Calculation 2 4 4 4 4 2 7" xfId="6945" xr:uid="{00000000-0005-0000-0000-000087180000}"/>
    <cellStyle name="Calculation 2 4 4 4 4 3" xfId="6946" xr:uid="{00000000-0005-0000-0000-000088180000}"/>
    <cellStyle name="Calculation 2 4 4 4 4 4" xfId="6947" xr:uid="{00000000-0005-0000-0000-000089180000}"/>
    <cellStyle name="Calculation 2 4 4 4 5" xfId="6948" xr:uid="{00000000-0005-0000-0000-00008A180000}"/>
    <cellStyle name="Calculation 2 4 4 4 5 2" xfId="6949" xr:uid="{00000000-0005-0000-0000-00008B180000}"/>
    <cellStyle name="Calculation 2 4 4 4 5 3" xfId="6950" xr:uid="{00000000-0005-0000-0000-00008C180000}"/>
    <cellStyle name="Calculation 2 4 4 4 5 4" xfId="6951" xr:uid="{00000000-0005-0000-0000-00008D180000}"/>
    <cellStyle name="Calculation 2 4 4 4 5 5" xfId="6952" xr:uid="{00000000-0005-0000-0000-00008E180000}"/>
    <cellStyle name="Calculation 2 4 4 4 5 6" xfId="6953" xr:uid="{00000000-0005-0000-0000-00008F180000}"/>
    <cellStyle name="Calculation 2 4 4 4 5 7" xfId="6954" xr:uid="{00000000-0005-0000-0000-000090180000}"/>
    <cellStyle name="Calculation 2 4 4 4 5 8" xfId="6955" xr:uid="{00000000-0005-0000-0000-000091180000}"/>
    <cellStyle name="Calculation 2 4 4 4 6" xfId="6956" xr:uid="{00000000-0005-0000-0000-000092180000}"/>
    <cellStyle name="Calculation 2 4 4 4 6 2" xfId="6957" xr:uid="{00000000-0005-0000-0000-000093180000}"/>
    <cellStyle name="Calculation 2 4 4 4 6 3" xfId="6958" xr:uid="{00000000-0005-0000-0000-000094180000}"/>
    <cellStyle name="Calculation 2 4 4 4 6 4" xfId="6959" xr:uid="{00000000-0005-0000-0000-000095180000}"/>
    <cellStyle name="Calculation 2 4 4 4 6 5" xfId="6960" xr:uid="{00000000-0005-0000-0000-000096180000}"/>
    <cellStyle name="Calculation 2 4 4 4 6 6" xfId="6961" xr:uid="{00000000-0005-0000-0000-000097180000}"/>
    <cellStyle name="Calculation 2 4 4 4 6 7" xfId="6962" xr:uid="{00000000-0005-0000-0000-000098180000}"/>
    <cellStyle name="Calculation 2 4 4 4 7" xfId="6963" xr:uid="{00000000-0005-0000-0000-000099180000}"/>
    <cellStyle name="Calculation 2 4 4 4 8" xfId="6964" xr:uid="{00000000-0005-0000-0000-00009A180000}"/>
    <cellStyle name="Calculation 2 4 4 4 9" xfId="6965" xr:uid="{00000000-0005-0000-0000-00009B180000}"/>
    <cellStyle name="Calculation 2 4 4 5" xfId="6966" xr:uid="{00000000-0005-0000-0000-00009C180000}"/>
    <cellStyle name="Calculation 2 4 4 5 2" xfId="6967" xr:uid="{00000000-0005-0000-0000-00009D180000}"/>
    <cellStyle name="Calculation 2 4 4 5 2 2" xfId="6968" xr:uid="{00000000-0005-0000-0000-00009E180000}"/>
    <cellStyle name="Calculation 2 4 4 5 2 3" xfId="6969" xr:uid="{00000000-0005-0000-0000-00009F180000}"/>
    <cellStyle name="Calculation 2 4 4 5 2 4" xfId="6970" xr:uid="{00000000-0005-0000-0000-0000A0180000}"/>
    <cellStyle name="Calculation 2 4 4 5 2 5" xfId="6971" xr:uid="{00000000-0005-0000-0000-0000A1180000}"/>
    <cellStyle name="Calculation 2 4 4 5 2 6" xfId="6972" xr:uid="{00000000-0005-0000-0000-0000A2180000}"/>
    <cellStyle name="Calculation 2 4 4 5 2 7" xfId="6973" xr:uid="{00000000-0005-0000-0000-0000A3180000}"/>
    <cellStyle name="Calculation 2 4 4 5 3" xfId="6974" xr:uid="{00000000-0005-0000-0000-0000A4180000}"/>
    <cellStyle name="Calculation 2 4 4 5 4" xfId="6975" xr:uid="{00000000-0005-0000-0000-0000A5180000}"/>
    <cellStyle name="Calculation 2 4 4 5 5" xfId="6976" xr:uid="{00000000-0005-0000-0000-0000A6180000}"/>
    <cellStyle name="Calculation 2 4 4 6" xfId="6977" xr:uid="{00000000-0005-0000-0000-0000A7180000}"/>
    <cellStyle name="Calculation 2 4 4 6 2" xfId="6978" xr:uid="{00000000-0005-0000-0000-0000A8180000}"/>
    <cellStyle name="Calculation 2 4 4 6 2 2" xfId="6979" xr:uid="{00000000-0005-0000-0000-0000A9180000}"/>
    <cellStyle name="Calculation 2 4 4 6 2 3" xfId="6980" xr:uid="{00000000-0005-0000-0000-0000AA180000}"/>
    <cellStyle name="Calculation 2 4 4 6 2 4" xfId="6981" xr:uid="{00000000-0005-0000-0000-0000AB180000}"/>
    <cellStyle name="Calculation 2 4 4 6 2 5" xfId="6982" xr:uid="{00000000-0005-0000-0000-0000AC180000}"/>
    <cellStyle name="Calculation 2 4 4 6 2 6" xfId="6983" xr:uid="{00000000-0005-0000-0000-0000AD180000}"/>
    <cellStyle name="Calculation 2 4 4 6 2 7" xfId="6984" xr:uid="{00000000-0005-0000-0000-0000AE180000}"/>
    <cellStyle name="Calculation 2 4 4 6 3" xfId="6985" xr:uid="{00000000-0005-0000-0000-0000AF180000}"/>
    <cellStyle name="Calculation 2 4 4 6 4" xfId="6986" xr:uid="{00000000-0005-0000-0000-0000B0180000}"/>
    <cellStyle name="Calculation 2 4 4 6 5" xfId="6987" xr:uid="{00000000-0005-0000-0000-0000B1180000}"/>
    <cellStyle name="Calculation 2 4 4 7" xfId="6988" xr:uid="{00000000-0005-0000-0000-0000B2180000}"/>
    <cellStyle name="Calculation 2 4 4 7 2" xfId="6989" xr:uid="{00000000-0005-0000-0000-0000B3180000}"/>
    <cellStyle name="Calculation 2 4 4 7 2 2" xfId="6990" xr:uid="{00000000-0005-0000-0000-0000B4180000}"/>
    <cellStyle name="Calculation 2 4 4 7 2 3" xfId="6991" xr:uid="{00000000-0005-0000-0000-0000B5180000}"/>
    <cellStyle name="Calculation 2 4 4 7 2 4" xfId="6992" xr:uid="{00000000-0005-0000-0000-0000B6180000}"/>
    <cellStyle name="Calculation 2 4 4 7 2 5" xfId="6993" xr:uid="{00000000-0005-0000-0000-0000B7180000}"/>
    <cellStyle name="Calculation 2 4 4 7 2 6" xfId="6994" xr:uid="{00000000-0005-0000-0000-0000B8180000}"/>
    <cellStyle name="Calculation 2 4 4 7 2 7" xfId="6995" xr:uid="{00000000-0005-0000-0000-0000B9180000}"/>
    <cellStyle name="Calculation 2 4 4 7 3" xfId="6996" xr:uid="{00000000-0005-0000-0000-0000BA180000}"/>
    <cellStyle name="Calculation 2 4 4 7 4" xfId="6997" xr:uid="{00000000-0005-0000-0000-0000BB180000}"/>
    <cellStyle name="Calculation 2 4 4 7 5" xfId="6998" xr:uid="{00000000-0005-0000-0000-0000BC180000}"/>
    <cellStyle name="Calculation 2 4 4 8" xfId="6999" xr:uid="{00000000-0005-0000-0000-0000BD180000}"/>
    <cellStyle name="Calculation 2 4 4 8 2" xfId="7000" xr:uid="{00000000-0005-0000-0000-0000BE180000}"/>
    <cellStyle name="Calculation 2 4 4 8 2 2" xfId="7001" xr:uid="{00000000-0005-0000-0000-0000BF180000}"/>
    <cellStyle name="Calculation 2 4 4 8 2 3" xfId="7002" xr:uid="{00000000-0005-0000-0000-0000C0180000}"/>
    <cellStyle name="Calculation 2 4 4 8 2 4" xfId="7003" xr:uid="{00000000-0005-0000-0000-0000C1180000}"/>
    <cellStyle name="Calculation 2 4 4 8 2 5" xfId="7004" xr:uid="{00000000-0005-0000-0000-0000C2180000}"/>
    <cellStyle name="Calculation 2 4 4 8 2 6" xfId="7005" xr:uid="{00000000-0005-0000-0000-0000C3180000}"/>
    <cellStyle name="Calculation 2 4 4 8 2 7" xfId="7006" xr:uid="{00000000-0005-0000-0000-0000C4180000}"/>
    <cellStyle name="Calculation 2 4 4 8 3" xfId="7007" xr:uid="{00000000-0005-0000-0000-0000C5180000}"/>
    <cellStyle name="Calculation 2 4 4 8 4" xfId="7008" xr:uid="{00000000-0005-0000-0000-0000C6180000}"/>
    <cellStyle name="Calculation 2 4 4 8 5" xfId="7009" xr:uid="{00000000-0005-0000-0000-0000C7180000}"/>
    <cellStyle name="Calculation 2 4 4 9" xfId="7010" xr:uid="{00000000-0005-0000-0000-0000C8180000}"/>
    <cellStyle name="Calculation 2 4 4 9 2" xfId="7011" xr:uid="{00000000-0005-0000-0000-0000C9180000}"/>
    <cellStyle name="Calculation 2 4 4 9 3" xfId="7012" xr:uid="{00000000-0005-0000-0000-0000CA180000}"/>
    <cellStyle name="Calculation 2 4 4 9 4" xfId="7013" xr:uid="{00000000-0005-0000-0000-0000CB180000}"/>
    <cellStyle name="Calculation 2 4 4 9 5" xfId="7014" xr:uid="{00000000-0005-0000-0000-0000CC180000}"/>
    <cellStyle name="Calculation 2 4 4 9 6" xfId="7015" xr:uid="{00000000-0005-0000-0000-0000CD180000}"/>
    <cellStyle name="Calculation 2 4 4 9 7" xfId="7016" xr:uid="{00000000-0005-0000-0000-0000CE180000}"/>
    <cellStyle name="Calculation 2 4 4 9 8" xfId="7017" xr:uid="{00000000-0005-0000-0000-0000CF180000}"/>
    <cellStyle name="Calculation 2 4 5" xfId="7018" xr:uid="{00000000-0005-0000-0000-0000D0180000}"/>
    <cellStyle name="Calculation 2 4 5 10" xfId="7019" xr:uid="{00000000-0005-0000-0000-0000D1180000}"/>
    <cellStyle name="Calculation 2 4 5 10 2" xfId="7020" xr:uid="{00000000-0005-0000-0000-0000D2180000}"/>
    <cellStyle name="Calculation 2 4 5 10 3" xfId="7021" xr:uid="{00000000-0005-0000-0000-0000D3180000}"/>
    <cellStyle name="Calculation 2 4 5 10 4" xfId="7022" xr:uid="{00000000-0005-0000-0000-0000D4180000}"/>
    <cellStyle name="Calculation 2 4 5 10 5" xfId="7023" xr:uid="{00000000-0005-0000-0000-0000D5180000}"/>
    <cellStyle name="Calculation 2 4 5 11" xfId="7024" xr:uid="{00000000-0005-0000-0000-0000D6180000}"/>
    <cellStyle name="Calculation 2 4 5 11 2" xfId="7025" xr:uid="{00000000-0005-0000-0000-0000D7180000}"/>
    <cellStyle name="Calculation 2 4 5 11 3" xfId="7026" xr:uid="{00000000-0005-0000-0000-0000D8180000}"/>
    <cellStyle name="Calculation 2 4 5 11 4" xfId="7027" xr:uid="{00000000-0005-0000-0000-0000D9180000}"/>
    <cellStyle name="Calculation 2 4 5 11 5" xfId="7028" xr:uid="{00000000-0005-0000-0000-0000DA180000}"/>
    <cellStyle name="Calculation 2 4 5 12" xfId="7029" xr:uid="{00000000-0005-0000-0000-0000DB180000}"/>
    <cellStyle name="Calculation 2 4 5 12 2" xfId="7030" xr:uid="{00000000-0005-0000-0000-0000DC180000}"/>
    <cellStyle name="Calculation 2 4 5 12 3" xfId="7031" xr:uid="{00000000-0005-0000-0000-0000DD180000}"/>
    <cellStyle name="Calculation 2 4 5 12 4" xfId="7032" xr:uid="{00000000-0005-0000-0000-0000DE180000}"/>
    <cellStyle name="Calculation 2 4 5 12 5" xfId="7033" xr:uid="{00000000-0005-0000-0000-0000DF180000}"/>
    <cellStyle name="Calculation 2 4 5 13" xfId="7034" xr:uid="{00000000-0005-0000-0000-0000E0180000}"/>
    <cellStyle name="Calculation 2 4 5 13 2" xfId="7035" xr:uid="{00000000-0005-0000-0000-0000E1180000}"/>
    <cellStyle name="Calculation 2 4 5 13 3" xfId="7036" xr:uid="{00000000-0005-0000-0000-0000E2180000}"/>
    <cellStyle name="Calculation 2 4 5 13 4" xfId="7037" xr:uid="{00000000-0005-0000-0000-0000E3180000}"/>
    <cellStyle name="Calculation 2 4 5 13 5" xfId="7038" xr:uid="{00000000-0005-0000-0000-0000E4180000}"/>
    <cellStyle name="Calculation 2 4 5 14" xfId="7039" xr:uid="{00000000-0005-0000-0000-0000E5180000}"/>
    <cellStyle name="Calculation 2 4 5 14 2" xfId="7040" xr:uid="{00000000-0005-0000-0000-0000E6180000}"/>
    <cellStyle name="Calculation 2 4 5 14 3" xfId="7041" xr:uid="{00000000-0005-0000-0000-0000E7180000}"/>
    <cellStyle name="Calculation 2 4 5 14 4" xfId="7042" xr:uid="{00000000-0005-0000-0000-0000E8180000}"/>
    <cellStyle name="Calculation 2 4 5 14 5" xfId="7043" xr:uid="{00000000-0005-0000-0000-0000E9180000}"/>
    <cellStyle name="Calculation 2 4 5 15" xfId="7044" xr:uid="{00000000-0005-0000-0000-0000EA180000}"/>
    <cellStyle name="Calculation 2 4 5 15 2" xfId="7045" xr:uid="{00000000-0005-0000-0000-0000EB180000}"/>
    <cellStyle name="Calculation 2 4 5 15 3" xfId="7046" xr:uid="{00000000-0005-0000-0000-0000EC180000}"/>
    <cellStyle name="Calculation 2 4 5 15 4" xfId="7047" xr:uid="{00000000-0005-0000-0000-0000ED180000}"/>
    <cellStyle name="Calculation 2 4 5 15 5" xfId="7048" xr:uid="{00000000-0005-0000-0000-0000EE180000}"/>
    <cellStyle name="Calculation 2 4 5 16" xfId="7049" xr:uid="{00000000-0005-0000-0000-0000EF180000}"/>
    <cellStyle name="Calculation 2 4 5 16 2" xfId="7050" xr:uid="{00000000-0005-0000-0000-0000F0180000}"/>
    <cellStyle name="Calculation 2 4 5 16 3" xfId="7051" xr:uid="{00000000-0005-0000-0000-0000F1180000}"/>
    <cellStyle name="Calculation 2 4 5 16 4" xfId="7052" xr:uid="{00000000-0005-0000-0000-0000F2180000}"/>
    <cellStyle name="Calculation 2 4 5 16 5" xfId="7053" xr:uid="{00000000-0005-0000-0000-0000F3180000}"/>
    <cellStyle name="Calculation 2 4 5 17" xfId="7054" xr:uid="{00000000-0005-0000-0000-0000F4180000}"/>
    <cellStyle name="Calculation 2 4 5 17 2" xfId="7055" xr:uid="{00000000-0005-0000-0000-0000F5180000}"/>
    <cellStyle name="Calculation 2 4 5 17 3" xfId="7056" xr:uid="{00000000-0005-0000-0000-0000F6180000}"/>
    <cellStyle name="Calculation 2 4 5 17 4" xfId="7057" xr:uid="{00000000-0005-0000-0000-0000F7180000}"/>
    <cellStyle name="Calculation 2 4 5 17 5" xfId="7058" xr:uid="{00000000-0005-0000-0000-0000F8180000}"/>
    <cellStyle name="Calculation 2 4 5 18" xfId="7059" xr:uid="{00000000-0005-0000-0000-0000F9180000}"/>
    <cellStyle name="Calculation 2 4 5 2" xfId="7060" xr:uid="{00000000-0005-0000-0000-0000FA180000}"/>
    <cellStyle name="Calculation 2 4 5 2 10" xfId="7061" xr:uid="{00000000-0005-0000-0000-0000FB180000}"/>
    <cellStyle name="Calculation 2 4 5 2 2" xfId="7062" xr:uid="{00000000-0005-0000-0000-0000FC180000}"/>
    <cellStyle name="Calculation 2 4 5 2 2 2" xfId="7063" xr:uid="{00000000-0005-0000-0000-0000FD180000}"/>
    <cellStyle name="Calculation 2 4 5 2 2 2 2" xfId="7064" xr:uid="{00000000-0005-0000-0000-0000FE180000}"/>
    <cellStyle name="Calculation 2 4 5 2 2 2 3" xfId="7065" xr:uid="{00000000-0005-0000-0000-0000FF180000}"/>
    <cellStyle name="Calculation 2 4 5 2 2 2 4" xfId="7066" xr:uid="{00000000-0005-0000-0000-000000190000}"/>
    <cellStyle name="Calculation 2 4 5 2 2 2 5" xfId="7067" xr:uid="{00000000-0005-0000-0000-000001190000}"/>
    <cellStyle name="Calculation 2 4 5 2 2 2 6" xfId="7068" xr:uid="{00000000-0005-0000-0000-000002190000}"/>
    <cellStyle name="Calculation 2 4 5 2 2 2 7" xfId="7069" xr:uid="{00000000-0005-0000-0000-000003190000}"/>
    <cellStyle name="Calculation 2 4 5 2 2 3" xfId="7070" xr:uid="{00000000-0005-0000-0000-000004190000}"/>
    <cellStyle name="Calculation 2 4 5 2 2 4" xfId="7071" xr:uid="{00000000-0005-0000-0000-000005190000}"/>
    <cellStyle name="Calculation 2 4 5 2 3" xfId="7072" xr:uid="{00000000-0005-0000-0000-000006190000}"/>
    <cellStyle name="Calculation 2 4 5 2 3 2" xfId="7073" xr:uid="{00000000-0005-0000-0000-000007190000}"/>
    <cellStyle name="Calculation 2 4 5 2 3 2 2" xfId="7074" xr:uid="{00000000-0005-0000-0000-000008190000}"/>
    <cellStyle name="Calculation 2 4 5 2 3 2 3" xfId="7075" xr:uid="{00000000-0005-0000-0000-000009190000}"/>
    <cellStyle name="Calculation 2 4 5 2 3 2 4" xfId="7076" xr:uid="{00000000-0005-0000-0000-00000A190000}"/>
    <cellStyle name="Calculation 2 4 5 2 3 2 5" xfId="7077" xr:uid="{00000000-0005-0000-0000-00000B190000}"/>
    <cellStyle name="Calculation 2 4 5 2 3 2 6" xfId="7078" xr:uid="{00000000-0005-0000-0000-00000C190000}"/>
    <cellStyle name="Calculation 2 4 5 2 3 2 7" xfId="7079" xr:uid="{00000000-0005-0000-0000-00000D190000}"/>
    <cellStyle name="Calculation 2 4 5 2 3 3" xfId="7080" xr:uid="{00000000-0005-0000-0000-00000E190000}"/>
    <cellStyle name="Calculation 2 4 5 2 3 4" xfId="7081" xr:uid="{00000000-0005-0000-0000-00000F190000}"/>
    <cellStyle name="Calculation 2 4 5 2 4" xfId="7082" xr:uid="{00000000-0005-0000-0000-000010190000}"/>
    <cellStyle name="Calculation 2 4 5 2 4 2" xfId="7083" xr:uid="{00000000-0005-0000-0000-000011190000}"/>
    <cellStyle name="Calculation 2 4 5 2 4 2 2" xfId="7084" xr:uid="{00000000-0005-0000-0000-000012190000}"/>
    <cellStyle name="Calculation 2 4 5 2 4 2 3" xfId="7085" xr:uid="{00000000-0005-0000-0000-000013190000}"/>
    <cellStyle name="Calculation 2 4 5 2 4 2 4" xfId="7086" xr:uid="{00000000-0005-0000-0000-000014190000}"/>
    <cellStyle name="Calculation 2 4 5 2 4 2 5" xfId="7087" xr:uid="{00000000-0005-0000-0000-000015190000}"/>
    <cellStyle name="Calculation 2 4 5 2 4 2 6" xfId="7088" xr:uid="{00000000-0005-0000-0000-000016190000}"/>
    <cellStyle name="Calculation 2 4 5 2 4 2 7" xfId="7089" xr:uid="{00000000-0005-0000-0000-000017190000}"/>
    <cellStyle name="Calculation 2 4 5 2 4 3" xfId="7090" xr:uid="{00000000-0005-0000-0000-000018190000}"/>
    <cellStyle name="Calculation 2 4 5 2 4 4" xfId="7091" xr:uid="{00000000-0005-0000-0000-000019190000}"/>
    <cellStyle name="Calculation 2 4 5 2 5" xfId="7092" xr:uid="{00000000-0005-0000-0000-00001A190000}"/>
    <cellStyle name="Calculation 2 4 5 2 5 2" xfId="7093" xr:uid="{00000000-0005-0000-0000-00001B190000}"/>
    <cellStyle name="Calculation 2 4 5 2 5 3" xfId="7094" xr:uid="{00000000-0005-0000-0000-00001C190000}"/>
    <cellStyle name="Calculation 2 4 5 2 5 4" xfId="7095" xr:uid="{00000000-0005-0000-0000-00001D190000}"/>
    <cellStyle name="Calculation 2 4 5 2 5 5" xfId="7096" xr:uid="{00000000-0005-0000-0000-00001E190000}"/>
    <cellStyle name="Calculation 2 4 5 2 5 6" xfId="7097" xr:uid="{00000000-0005-0000-0000-00001F190000}"/>
    <cellStyle name="Calculation 2 4 5 2 5 7" xfId="7098" xr:uid="{00000000-0005-0000-0000-000020190000}"/>
    <cellStyle name="Calculation 2 4 5 2 5 8" xfId="7099" xr:uid="{00000000-0005-0000-0000-000021190000}"/>
    <cellStyle name="Calculation 2 4 5 2 6" xfId="7100" xr:uid="{00000000-0005-0000-0000-000022190000}"/>
    <cellStyle name="Calculation 2 4 5 2 6 2" xfId="7101" xr:uid="{00000000-0005-0000-0000-000023190000}"/>
    <cellStyle name="Calculation 2 4 5 2 6 3" xfId="7102" xr:uid="{00000000-0005-0000-0000-000024190000}"/>
    <cellStyle name="Calculation 2 4 5 2 6 4" xfId="7103" xr:uid="{00000000-0005-0000-0000-000025190000}"/>
    <cellStyle name="Calculation 2 4 5 2 6 5" xfId="7104" xr:uid="{00000000-0005-0000-0000-000026190000}"/>
    <cellStyle name="Calculation 2 4 5 2 6 6" xfId="7105" xr:uid="{00000000-0005-0000-0000-000027190000}"/>
    <cellStyle name="Calculation 2 4 5 2 6 7" xfId="7106" xr:uid="{00000000-0005-0000-0000-000028190000}"/>
    <cellStyle name="Calculation 2 4 5 2 7" xfId="7107" xr:uid="{00000000-0005-0000-0000-000029190000}"/>
    <cellStyle name="Calculation 2 4 5 2 8" xfId="7108" xr:uid="{00000000-0005-0000-0000-00002A190000}"/>
    <cellStyle name="Calculation 2 4 5 2 9" xfId="7109" xr:uid="{00000000-0005-0000-0000-00002B190000}"/>
    <cellStyle name="Calculation 2 4 5 3" xfId="7110" xr:uid="{00000000-0005-0000-0000-00002C190000}"/>
    <cellStyle name="Calculation 2 4 5 3 2" xfId="7111" xr:uid="{00000000-0005-0000-0000-00002D190000}"/>
    <cellStyle name="Calculation 2 4 5 3 2 2" xfId="7112" xr:uid="{00000000-0005-0000-0000-00002E190000}"/>
    <cellStyle name="Calculation 2 4 5 3 2 3" xfId="7113" xr:uid="{00000000-0005-0000-0000-00002F190000}"/>
    <cellStyle name="Calculation 2 4 5 3 2 4" xfId="7114" xr:uid="{00000000-0005-0000-0000-000030190000}"/>
    <cellStyle name="Calculation 2 4 5 3 2 5" xfId="7115" xr:uid="{00000000-0005-0000-0000-000031190000}"/>
    <cellStyle name="Calculation 2 4 5 3 2 6" xfId="7116" xr:uid="{00000000-0005-0000-0000-000032190000}"/>
    <cellStyle name="Calculation 2 4 5 3 2 7" xfId="7117" xr:uid="{00000000-0005-0000-0000-000033190000}"/>
    <cellStyle name="Calculation 2 4 5 3 3" xfId="7118" xr:uid="{00000000-0005-0000-0000-000034190000}"/>
    <cellStyle name="Calculation 2 4 5 3 4" xfId="7119" xr:uid="{00000000-0005-0000-0000-000035190000}"/>
    <cellStyle name="Calculation 2 4 5 3 5" xfId="7120" xr:uid="{00000000-0005-0000-0000-000036190000}"/>
    <cellStyle name="Calculation 2 4 5 4" xfId="7121" xr:uid="{00000000-0005-0000-0000-000037190000}"/>
    <cellStyle name="Calculation 2 4 5 4 2" xfId="7122" xr:uid="{00000000-0005-0000-0000-000038190000}"/>
    <cellStyle name="Calculation 2 4 5 4 2 2" xfId="7123" xr:uid="{00000000-0005-0000-0000-000039190000}"/>
    <cellStyle name="Calculation 2 4 5 4 2 3" xfId="7124" xr:uid="{00000000-0005-0000-0000-00003A190000}"/>
    <cellStyle name="Calculation 2 4 5 4 2 4" xfId="7125" xr:uid="{00000000-0005-0000-0000-00003B190000}"/>
    <cellStyle name="Calculation 2 4 5 4 2 5" xfId="7126" xr:uid="{00000000-0005-0000-0000-00003C190000}"/>
    <cellStyle name="Calculation 2 4 5 4 2 6" xfId="7127" xr:uid="{00000000-0005-0000-0000-00003D190000}"/>
    <cellStyle name="Calculation 2 4 5 4 2 7" xfId="7128" xr:uid="{00000000-0005-0000-0000-00003E190000}"/>
    <cellStyle name="Calculation 2 4 5 4 3" xfId="7129" xr:uid="{00000000-0005-0000-0000-00003F190000}"/>
    <cellStyle name="Calculation 2 4 5 4 4" xfId="7130" xr:uid="{00000000-0005-0000-0000-000040190000}"/>
    <cellStyle name="Calculation 2 4 5 4 5" xfId="7131" xr:uid="{00000000-0005-0000-0000-000041190000}"/>
    <cellStyle name="Calculation 2 4 5 5" xfId="7132" xr:uid="{00000000-0005-0000-0000-000042190000}"/>
    <cellStyle name="Calculation 2 4 5 5 2" xfId="7133" xr:uid="{00000000-0005-0000-0000-000043190000}"/>
    <cellStyle name="Calculation 2 4 5 5 2 2" xfId="7134" xr:uid="{00000000-0005-0000-0000-000044190000}"/>
    <cellStyle name="Calculation 2 4 5 5 2 3" xfId="7135" xr:uid="{00000000-0005-0000-0000-000045190000}"/>
    <cellStyle name="Calculation 2 4 5 5 2 4" xfId="7136" xr:uid="{00000000-0005-0000-0000-000046190000}"/>
    <cellStyle name="Calculation 2 4 5 5 2 5" xfId="7137" xr:uid="{00000000-0005-0000-0000-000047190000}"/>
    <cellStyle name="Calculation 2 4 5 5 2 6" xfId="7138" xr:uid="{00000000-0005-0000-0000-000048190000}"/>
    <cellStyle name="Calculation 2 4 5 5 2 7" xfId="7139" xr:uid="{00000000-0005-0000-0000-000049190000}"/>
    <cellStyle name="Calculation 2 4 5 5 3" xfId="7140" xr:uid="{00000000-0005-0000-0000-00004A190000}"/>
    <cellStyle name="Calculation 2 4 5 5 4" xfId="7141" xr:uid="{00000000-0005-0000-0000-00004B190000}"/>
    <cellStyle name="Calculation 2 4 5 5 5" xfId="7142" xr:uid="{00000000-0005-0000-0000-00004C190000}"/>
    <cellStyle name="Calculation 2 4 5 6" xfId="7143" xr:uid="{00000000-0005-0000-0000-00004D190000}"/>
    <cellStyle name="Calculation 2 4 5 6 2" xfId="7144" xr:uid="{00000000-0005-0000-0000-00004E190000}"/>
    <cellStyle name="Calculation 2 4 5 6 3" xfId="7145" xr:uid="{00000000-0005-0000-0000-00004F190000}"/>
    <cellStyle name="Calculation 2 4 5 6 4" xfId="7146" xr:uid="{00000000-0005-0000-0000-000050190000}"/>
    <cellStyle name="Calculation 2 4 5 6 5" xfId="7147" xr:uid="{00000000-0005-0000-0000-000051190000}"/>
    <cellStyle name="Calculation 2 4 5 6 6" xfId="7148" xr:uid="{00000000-0005-0000-0000-000052190000}"/>
    <cellStyle name="Calculation 2 4 5 6 7" xfId="7149" xr:uid="{00000000-0005-0000-0000-000053190000}"/>
    <cellStyle name="Calculation 2 4 5 6 8" xfId="7150" xr:uid="{00000000-0005-0000-0000-000054190000}"/>
    <cellStyle name="Calculation 2 4 5 7" xfId="7151" xr:uid="{00000000-0005-0000-0000-000055190000}"/>
    <cellStyle name="Calculation 2 4 5 7 2" xfId="7152" xr:uid="{00000000-0005-0000-0000-000056190000}"/>
    <cellStyle name="Calculation 2 4 5 7 3" xfId="7153" xr:uid="{00000000-0005-0000-0000-000057190000}"/>
    <cellStyle name="Calculation 2 4 5 7 4" xfId="7154" xr:uid="{00000000-0005-0000-0000-000058190000}"/>
    <cellStyle name="Calculation 2 4 5 7 5" xfId="7155" xr:uid="{00000000-0005-0000-0000-000059190000}"/>
    <cellStyle name="Calculation 2 4 5 7 6" xfId="7156" xr:uid="{00000000-0005-0000-0000-00005A190000}"/>
    <cellStyle name="Calculation 2 4 5 7 7" xfId="7157" xr:uid="{00000000-0005-0000-0000-00005B190000}"/>
    <cellStyle name="Calculation 2 4 5 8" xfId="7158" xr:uid="{00000000-0005-0000-0000-00005C190000}"/>
    <cellStyle name="Calculation 2 4 5 8 2" xfId="7159" xr:uid="{00000000-0005-0000-0000-00005D190000}"/>
    <cellStyle name="Calculation 2 4 5 8 3" xfId="7160" xr:uid="{00000000-0005-0000-0000-00005E190000}"/>
    <cellStyle name="Calculation 2 4 5 8 4" xfId="7161" xr:uid="{00000000-0005-0000-0000-00005F190000}"/>
    <cellStyle name="Calculation 2 4 5 8 5" xfId="7162" xr:uid="{00000000-0005-0000-0000-000060190000}"/>
    <cellStyle name="Calculation 2 4 5 9" xfId="7163" xr:uid="{00000000-0005-0000-0000-000061190000}"/>
    <cellStyle name="Calculation 2 4 5 9 2" xfId="7164" xr:uid="{00000000-0005-0000-0000-000062190000}"/>
    <cellStyle name="Calculation 2 4 5 9 3" xfId="7165" xr:uid="{00000000-0005-0000-0000-000063190000}"/>
    <cellStyle name="Calculation 2 4 5 9 4" xfId="7166" xr:uid="{00000000-0005-0000-0000-000064190000}"/>
    <cellStyle name="Calculation 2 4 5 9 5" xfId="7167" xr:uid="{00000000-0005-0000-0000-000065190000}"/>
    <cellStyle name="Calculation 2 4 6" xfId="7168" xr:uid="{00000000-0005-0000-0000-000066190000}"/>
    <cellStyle name="Calculation 2 4 6 10" xfId="7169" xr:uid="{00000000-0005-0000-0000-000067190000}"/>
    <cellStyle name="Calculation 2 4 6 2" xfId="7170" xr:uid="{00000000-0005-0000-0000-000068190000}"/>
    <cellStyle name="Calculation 2 4 6 2 2" xfId="7171" xr:uid="{00000000-0005-0000-0000-000069190000}"/>
    <cellStyle name="Calculation 2 4 6 2 2 2" xfId="7172" xr:uid="{00000000-0005-0000-0000-00006A190000}"/>
    <cellStyle name="Calculation 2 4 6 2 2 3" xfId="7173" xr:uid="{00000000-0005-0000-0000-00006B190000}"/>
    <cellStyle name="Calculation 2 4 6 2 2 4" xfId="7174" xr:uid="{00000000-0005-0000-0000-00006C190000}"/>
    <cellStyle name="Calculation 2 4 6 2 2 5" xfId="7175" xr:uid="{00000000-0005-0000-0000-00006D190000}"/>
    <cellStyle name="Calculation 2 4 6 2 2 6" xfId="7176" xr:uid="{00000000-0005-0000-0000-00006E190000}"/>
    <cellStyle name="Calculation 2 4 6 2 2 7" xfId="7177" xr:uid="{00000000-0005-0000-0000-00006F190000}"/>
    <cellStyle name="Calculation 2 4 6 2 3" xfId="7178" xr:uid="{00000000-0005-0000-0000-000070190000}"/>
    <cellStyle name="Calculation 2 4 6 2 4" xfId="7179" xr:uid="{00000000-0005-0000-0000-000071190000}"/>
    <cellStyle name="Calculation 2 4 6 3" xfId="7180" xr:uid="{00000000-0005-0000-0000-000072190000}"/>
    <cellStyle name="Calculation 2 4 6 3 2" xfId="7181" xr:uid="{00000000-0005-0000-0000-000073190000}"/>
    <cellStyle name="Calculation 2 4 6 3 2 2" xfId="7182" xr:uid="{00000000-0005-0000-0000-000074190000}"/>
    <cellStyle name="Calculation 2 4 6 3 2 3" xfId="7183" xr:uid="{00000000-0005-0000-0000-000075190000}"/>
    <cellStyle name="Calculation 2 4 6 3 2 4" xfId="7184" xr:uid="{00000000-0005-0000-0000-000076190000}"/>
    <cellStyle name="Calculation 2 4 6 3 2 5" xfId="7185" xr:uid="{00000000-0005-0000-0000-000077190000}"/>
    <cellStyle name="Calculation 2 4 6 3 2 6" xfId="7186" xr:uid="{00000000-0005-0000-0000-000078190000}"/>
    <cellStyle name="Calculation 2 4 6 3 2 7" xfId="7187" xr:uid="{00000000-0005-0000-0000-000079190000}"/>
    <cellStyle name="Calculation 2 4 6 3 3" xfId="7188" xr:uid="{00000000-0005-0000-0000-00007A190000}"/>
    <cellStyle name="Calculation 2 4 6 3 4" xfId="7189" xr:uid="{00000000-0005-0000-0000-00007B190000}"/>
    <cellStyle name="Calculation 2 4 6 4" xfId="7190" xr:uid="{00000000-0005-0000-0000-00007C190000}"/>
    <cellStyle name="Calculation 2 4 6 4 2" xfId="7191" xr:uid="{00000000-0005-0000-0000-00007D190000}"/>
    <cellStyle name="Calculation 2 4 6 4 2 2" xfId="7192" xr:uid="{00000000-0005-0000-0000-00007E190000}"/>
    <cellStyle name="Calculation 2 4 6 4 2 3" xfId="7193" xr:uid="{00000000-0005-0000-0000-00007F190000}"/>
    <cellStyle name="Calculation 2 4 6 4 2 4" xfId="7194" xr:uid="{00000000-0005-0000-0000-000080190000}"/>
    <cellStyle name="Calculation 2 4 6 4 2 5" xfId="7195" xr:uid="{00000000-0005-0000-0000-000081190000}"/>
    <cellStyle name="Calculation 2 4 6 4 2 6" xfId="7196" xr:uid="{00000000-0005-0000-0000-000082190000}"/>
    <cellStyle name="Calculation 2 4 6 4 2 7" xfId="7197" xr:uid="{00000000-0005-0000-0000-000083190000}"/>
    <cellStyle name="Calculation 2 4 6 4 3" xfId="7198" xr:uid="{00000000-0005-0000-0000-000084190000}"/>
    <cellStyle name="Calculation 2 4 6 4 4" xfId="7199" xr:uid="{00000000-0005-0000-0000-000085190000}"/>
    <cellStyle name="Calculation 2 4 6 5" xfId="7200" xr:uid="{00000000-0005-0000-0000-000086190000}"/>
    <cellStyle name="Calculation 2 4 6 5 2" xfId="7201" xr:uid="{00000000-0005-0000-0000-000087190000}"/>
    <cellStyle name="Calculation 2 4 6 5 3" xfId="7202" xr:uid="{00000000-0005-0000-0000-000088190000}"/>
    <cellStyle name="Calculation 2 4 6 5 4" xfId="7203" xr:uid="{00000000-0005-0000-0000-000089190000}"/>
    <cellStyle name="Calculation 2 4 6 5 5" xfId="7204" xr:uid="{00000000-0005-0000-0000-00008A190000}"/>
    <cellStyle name="Calculation 2 4 6 5 6" xfId="7205" xr:uid="{00000000-0005-0000-0000-00008B190000}"/>
    <cellStyle name="Calculation 2 4 6 5 7" xfId="7206" xr:uid="{00000000-0005-0000-0000-00008C190000}"/>
    <cellStyle name="Calculation 2 4 6 5 8" xfId="7207" xr:uid="{00000000-0005-0000-0000-00008D190000}"/>
    <cellStyle name="Calculation 2 4 6 6" xfId="7208" xr:uid="{00000000-0005-0000-0000-00008E190000}"/>
    <cellStyle name="Calculation 2 4 6 6 2" xfId="7209" xr:uid="{00000000-0005-0000-0000-00008F190000}"/>
    <cellStyle name="Calculation 2 4 6 6 3" xfId="7210" xr:uid="{00000000-0005-0000-0000-000090190000}"/>
    <cellStyle name="Calculation 2 4 6 6 4" xfId="7211" xr:uid="{00000000-0005-0000-0000-000091190000}"/>
    <cellStyle name="Calculation 2 4 6 6 5" xfId="7212" xr:uid="{00000000-0005-0000-0000-000092190000}"/>
    <cellStyle name="Calculation 2 4 6 6 6" xfId="7213" xr:uid="{00000000-0005-0000-0000-000093190000}"/>
    <cellStyle name="Calculation 2 4 6 6 7" xfId="7214" xr:uid="{00000000-0005-0000-0000-000094190000}"/>
    <cellStyle name="Calculation 2 4 6 7" xfId="7215" xr:uid="{00000000-0005-0000-0000-000095190000}"/>
    <cellStyle name="Calculation 2 4 6 8" xfId="7216" xr:uid="{00000000-0005-0000-0000-000096190000}"/>
    <cellStyle name="Calculation 2 4 6 9" xfId="7217" xr:uid="{00000000-0005-0000-0000-000097190000}"/>
    <cellStyle name="Calculation 2 4 7" xfId="7218" xr:uid="{00000000-0005-0000-0000-000098190000}"/>
    <cellStyle name="Calculation 2 4 7 10" xfId="7219" xr:uid="{00000000-0005-0000-0000-000099190000}"/>
    <cellStyle name="Calculation 2 4 7 2" xfId="7220" xr:uid="{00000000-0005-0000-0000-00009A190000}"/>
    <cellStyle name="Calculation 2 4 7 2 2" xfId="7221" xr:uid="{00000000-0005-0000-0000-00009B190000}"/>
    <cellStyle name="Calculation 2 4 7 2 2 2" xfId="7222" xr:uid="{00000000-0005-0000-0000-00009C190000}"/>
    <cellStyle name="Calculation 2 4 7 2 2 3" xfId="7223" xr:uid="{00000000-0005-0000-0000-00009D190000}"/>
    <cellStyle name="Calculation 2 4 7 2 2 4" xfId="7224" xr:uid="{00000000-0005-0000-0000-00009E190000}"/>
    <cellStyle name="Calculation 2 4 7 2 2 5" xfId="7225" xr:uid="{00000000-0005-0000-0000-00009F190000}"/>
    <cellStyle name="Calculation 2 4 7 2 2 6" xfId="7226" xr:uid="{00000000-0005-0000-0000-0000A0190000}"/>
    <cellStyle name="Calculation 2 4 7 2 2 7" xfId="7227" xr:uid="{00000000-0005-0000-0000-0000A1190000}"/>
    <cellStyle name="Calculation 2 4 7 2 3" xfId="7228" xr:uid="{00000000-0005-0000-0000-0000A2190000}"/>
    <cellStyle name="Calculation 2 4 7 2 4" xfId="7229" xr:uid="{00000000-0005-0000-0000-0000A3190000}"/>
    <cellStyle name="Calculation 2 4 7 3" xfId="7230" xr:uid="{00000000-0005-0000-0000-0000A4190000}"/>
    <cellStyle name="Calculation 2 4 7 3 2" xfId="7231" xr:uid="{00000000-0005-0000-0000-0000A5190000}"/>
    <cellStyle name="Calculation 2 4 7 3 2 2" xfId="7232" xr:uid="{00000000-0005-0000-0000-0000A6190000}"/>
    <cellStyle name="Calculation 2 4 7 3 2 3" xfId="7233" xr:uid="{00000000-0005-0000-0000-0000A7190000}"/>
    <cellStyle name="Calculation 2 4 7 3 2 4" xfId="7234" xr:uid="{00000000-0005-0000-0000-0000A8190000}"/>
    <cellStyle name="Calculation 2 4 7 3 2 5" xfId="7235" xr:uid="{00000000-0005-0000-0000-0000A9190000}"/>
    <cellStyle name="Calculation 2 4 7 3 2 6" xfId="7236" xr:uid="{00000000-0005-0000-0000-0000AA190000}"/>
    <cellStyle name="Calculation 2 4 7 3 2 7" xfId="7237" xr:uid="{00000000-0005-0000-0000-0000AB190000}"/>
    <cellStyle name="Calculation 2 4 7 3 3" xfId="7238" xr:uid="{00000000-0005-0000-0000-0000AC190000}"/>
    <cellStyle name="Calculation 2 4 7 3 4" xfId="7239" xr:uid="{00000000-0005-0000-0000-0000AD190000}"/>
    <cellStyle name="Calculation 2 4 7 4" xfId="7240" xr:uid="{00000000-0005-0000-0000-0000AE190000}"/>
    <cellStyle name="Calculation 2 4 7 4 2" xfId="7241" xr:uid="{00000000-0005-0000-0000-0000AF190000}"/>
    <cellStyle name="Calculation 2 4 7 4 2 2" xfId="7242" xr:uid="{00000000-0005-0000-0000-0000B0190000}"/>
    <cellStyle name="Calculation 2 4 7 4 2 3" xfId="7243" xr:uid="{00000000-0005-0000-0000-0000B1190000}"/>
    <cellStyle name="Calculation 2 4 7 4 2 4" xfId="7244" xr:uid="{00000000-0005-0000-0000-0000B2190000}"/>
    <cellStyle name="Calculation 2 4 7 4 2 5" xfId="7245" xr:uid="{00000000-0005-0000-0000-0000B3190000}"/>
    <cellStyle name="Calculation 2 4 7 4 2 6" xfId="7246" xr:uid="{00000000-0005-0000-0000-0000B4190000}"/>
    <cellStyle name="Calculation 2 4 7 4 2 7" xfId="7247" xr:uid="{00000000-0005-0000-0000-0000B5190000}"/>
    <cellStyle name="Calculation 2 4 7 4 3" xfId="7248" xr:uid="{00000000-0005-0000-0000-0000B6190000}"/>
    <cellStyle name="Calculation 2 4 7 4 4" xfId="7249" xr:uid="{00000000-0005-0000-0000-0000B7190000}"/>
    <cellStyle name="Calculation 2 4 7 5" xfId="7250" xr:uid="{00000000-0005-0000-0000-0000B8190000}"/>
    <cellStyle name="Calculation 2 4 7 5 2" xfId="7251" xr:uid="{00000000-0005-0000-0000-0000B9190000}"/>
    <cellStyle name="Calculation 2 4 7 5 3" xfId="7252" xr:uid="{00000000-0005-0000-0000-0000BA190000}"/>
    <cellStyle name="Calculation 2 4 7 5 4" xfId="7253" xr:uid="{00000000-0005-0000-0000-0000BB190000}"/>
    <cellStyle name="Calculation 2 4 7 5 5" xfId="7254" xr:uid="{00000000-0005-0000-0000-0000BC190000}"/>
    <cellStyle name="Calculation 2 4 7 5 6" xfId="7255" xr:uid="{00000000-0005-0000-0000-0000BD190000}"/>
    <cellStyle name="Calculation 2 4 7 5 7" xfId="7256" xr:uid="{00000000-0005-0000-0000-0000BE190000}"/>
    <cellStyle name="Calculation 2 4 7 5 8" xfId="7257" xr:uid="{00000000-0005-0000-0000-0000BF190000}"/>
    <cellStyle name="Calculation 2 4 7 6" xfId="7258" xr:uid="{00000000-0005-0000-0000-0000C0190000}"/>
    <cellStyle name="Calculation 2 4 7 6 2" xfId="7259" xr:uid="{00000000-0005-0000-0000-0000C1190000}"/>
    <cellStyle name="Calculation 2 4 7 6 3" xfId="7260" xr:uid="{00000000-0005-0000-0000-0000C2190000}"/>
    <cellStyle name="Calculation 2 4 7 6 4" xfId="7261" xr:uid="{00000000-0005-0000-0000-0000C3190000}"/>
    <cellStyle name="Calculation 2 4 7 6 5" xfId="7262" xr:uid="{00000000-0005-0000-0000-0000C4190000}"/>
    <cellStyle name="Calculation 2 4 7 6 6" xfId="7263" xr:uid="{00000000-0005-0000-0000-0000C5190000}"/>
    <cellStyle name="Calculation 2 4 7 6 7" xfId="7264" xr:uid="{00000000-0005-0000-0000-0000C6190000}"/>
    <cellStyle name="Calculation 2 4 7 7" xfId="7265" xr:uid="{00000000-0005-0000-0000-0000C7190000}"/>
    <cellStyle name="Calculation 2 4 7 8" xfId="7266" xr:uid="{00000000-0005-0000-0000-0000C8190000}"/>
    <cellStyle name="Calculation 2 4 7 9" xfId="7267" xr:uid="{00000000-0005-0000-0000-0000C9190000}"/>
    <cellStyle name="Calculation 2 4 8" xfId="7268" xr:uid="{00000000-0005-0000-0000-0000CA190000}"/>
    <cellStyle name="Calculation 2 4 8 2" xfId="7269" xr:uid="{00000000-0005-0000-0000-0000CB190000}"/>
    <cellStyle name="Calculation 2 4 8 2 2" xfId="7270" xr:uid="{00000000-0005-0000-0000-0000CC190000}"/>
    <cellStyle name="Calculation 2 4 8 2 3" xfId="7271" xr:uid="{00000000-0005-0000-0000-0000CD190000}"/>
    <cellStyle name="Calculation 2 4 8 2 4" xfId="7272" xr:uid="{00000000-0005-0000-0000-0000CE190000}"/>
    <cellStyle name="Calculation 2 4 8 2 5" xfId="7273" xr:uid="{00000000-0005-0000-0000-0000CF190000}"/>
    <cellStyle name="Calculation 2 4 8 2 6" xfId="7274" xr:uid="{00000000-0005-0000-0000-0000D0190000}"/>
    <cellStyle name="Calculation 2 4 8 2 7" xfId="7275" xr:uid="{00000000-0005-0000-0000-0000D1190000}"/>
    <cellStyle name="Calculation 2 4 8 3" xfId="7276" xr:uid="{00000000-0005-0000-0000-0000D2190000}"/>
    <cellStyle name="Calculation 2 4 8 4" xfId="7277" xr:uid="{00000000-0005-0000-0000-0000D3190000}"/>
    <cellStyle name="Calculation 2 4 8 5" xfId="7278" xr:uid="{00000000-0005-0000-0000-0000D4190000}"/>
    <cellStyle name="Calculation 2 4 9" xfId="7279" xr:uid="{00000000-0005-0000-0000-0000D5190000}"/>
    <cellStyle name="Calculation 2 4 9 2" xfId="7280" xr:uid="{00000000-0005-0000-0000-0000D6190000}"/>
    <cellStyle name="Calculation 2 4 9 2 2" xfId="7281" xr:uid="{00000000-0005-0000-0000-0000D7190000}"/>
    <cellStyle name="Calculation 2 4 9 2 3" xfId="7282" xr:uid="{00000000-0005-0000-0000-0000D8190000}"/>
    <cellStyle name="Calculation 2 4 9 2 4" xfId="7283" xr:uid="{00000000-0005-0000-0000-0000D9190000}"/>
    <cellStyle name="Calculation 2 4 9 2 5" xfId="7284" xr:uid="{00000000-0005-0000-0000-0000DA190000}"/>
    <cellStyle name="Calculation 2 4 9 2 6" xfId="7285" xr:uid="{00000000-0005-0000-0000-0000DB190000}"/>
    <cellStyle name="Calculation 2 4 9 2 7" xfId="7286" xr:uid="{00000000-0005-0000-0000-0000DC190000}"/>
    <cellStyle name="Calculation 2 4 9 3" xfId="7287" xr:uid="{00000000-0005-0000-0000-0000DD190000}"/>
    <cellStyle name="Calculation 2 4 9 4" xfId="7288" xr:uid="{00000000-0005-0000-0000-0000DE190000}"/>
    <cellStyle name="Calculation 2 4 9 5" xfId="7289" xr:uid="{00000000-0005-0000-0000-0000DF190000}"/>
    <cellStyle name="Calculation 2 5" xfId="7290" xr:uid="{00000000-0005-0000-0000-0000E0190000}"/>
    <cellStyle name="Calculation 2 5 10" xfId="7291" xr:uid="{00000000-0005-0000-0000-0000E1190000}"/>
    <cellStyle name="Calculation 2 5 10 2" xfId="7292" xr:uid="{00000000-0005-0000-0000-0000E2190000}"/>
    <cellStyle name="Calculation 2 5 10 2 2" xfId="7293" xr:uid="{00000000-0005-0000-0000-0000E3190000}"/>
    <cellStyle name="Calculation 2 5 10 2 3" xfId="7294" xr:uid="{00000000-0005-0000-0000-0000E4190000}"/>
    <cellStyle name="Calculation 2 5 10 2 4" xfId="7295" xr:uid="{00000000-0005-0000-0000-0000E5190000}"/>
    <cellStyle name="Calculation 2 5 10 2 5" xfId="7296" xr:uid="{00000000-0005-0000-0000-0000E6190000}"/>
    <cellStyle name="Calculation 2 5 10 2 6" xfId="7297" xr:uid="{00000000-0005-0000-0000-0000E7190000}"/>
    <cellStyle name="Calculation 2 5 10 2 7" xfId="7298" xr:uid="{00000000-0005-0000-0000-0000E8190000}"/>
    <cellStyle name="Calculation 2 5 10 3" xfId="7299" xr:uid="{00000000-0005-0000-0000-0000E9190000}"/>
    <cellStyle name="Calculation 2 5 10 4" xfId="7300" xr:uid="{00000000-0005-0000-0000-0000EA190000}"/>
    <cellStyle name="Calculation 2 5 10 5" xfId="7301" xr:uid="{00000000-0005-0000-0000-0000EB190000}"/>
    <cellStyle name="Calculation 2 5 11" xfId="7302" xr:uid="{00000000-0005-0000-0000-0000EC190000}"/>
    <cellStyle name="Calculation 2 5 11 2" xfId="7303" xr:uid="{00000000-0005-0000-0000-0000ED190000}"/>
    <cellStyle name="Calculation 2 5 11 2 2" xfId="7304" xr:uid="{00000000-0005-0000-0000-0000EE190000}"/>
    <cellStyle name="Calculation 2 5 11 2 3" xfId="7305" xr:uid="{00000000-0005-0000-0000-0000EF190000}"/>
    <cellStyle name="Calculation 2 5 11 2 4" xfId="7306" xr:uid="{00000000-0005-0000-0000-0000F0190000}"/>
    <cellStyle name="Calculation 2 5 11 2 5" xfId="7307" xr:uid="{00000000-0005-0000-0000-0000F1190000}"/>
    <cellStyle name="Calculation 2 5 11 2 6" xfId="7308" xr:uid="{00000000-0005-0000-0000-0000F2190000}"/>
    <cellStyle name="Calculation 2 5 11 2 7" xfId="7309" xr:uid="{00000000-0005-0000-0000-0000F3190000}"/>
    <cellStyle name="Calculation 2 5 11 3" xfId="7310" xr:uid="{00000000-0005-0000-0000-0000F4190000}"/>
    <cellStyle name="Calculation 2 5 11 4" xfId="7311" xr:uid="{00000000-0005-0000-0000-0000F5190000}"/>
    <cellStyle name="Calculation 2 5 11 5" xfId="7312" xr:uid="{00000000-0005-0000-0000-0000F6190000}"/>
    <cellStyle name="Calculation 2 5 12" xfId="7313" xr:uid="{00000000-0005-0000-0000-0000F7190000}"/>
    <cellStyle name="Calculation 2 5 12 2" xfId="7314" xr:uid="{00000000-0005-0000-0000-0000F8190000}"/>
    <cellStyle name="Calculation 2 5 12 3" xfId="7315" xr:uid="{00000000-0005-0000-0000-0000F9190000}"/>
    <cellStyle name="Calculation 2 5 12 4" xfId="7316" xr:uid="{00000000-0005-0000-0000-0000FA190000}"/>
    <cellStyle name="Calculation 2 5 12 5" xfId="7317" xr:uid="{00000000-0005-0000-0000-0000FB190000}"/>
    <cellStyle name="Calculation 2 5 12 6" xfId="7318" xr:uid="{00000000-0005-0000-0000-0000FC190000}"/>
    <cellStyle name="Calculation 2 5 12 7" xfId="7319" xr:uid="{00000000-0005-0000-0000-0000FD190000}"/>
    <cellStyle name="Calculation 2 5 12 8" xfId="7320" xr:uid="{00000000-0005-0000-0000-0000FE190000}"/>
    <cellStyle name="Calculation 2 5 13" xfId="7321" xr:uid="{00000000-0005-0000-0000-0000FF190000}"/>
    <cellStyle name="Calculation 2 5 13 2" xfId="7322" xr:uid="{00000000-0005-0000-0000-0000001A0000}"/>
    <cellStyle name="Calculation 2 5 13 3" xfId="7323" xr:uid="{00000000-0005-0000-0000-0000011A0000}"/>
    <cellStyle name="Calculation 2 5 13 4" xfId="7324" xr:uid="{00000000-0005-0000-0000-0000021A0000}"/>
    <cellStyle name="Calculation 2 5 13 5" xfId="7325" xr:uid="{00000000-0005-0000-0000-0000031A0000}"/>
    <cellStyle name="Calculation 2 5 13 6" xfId="7326" xr:uid="{00000000-0005-0000-0000-0000041A0000}"/>
    <cellStyle name="Calculation 2 5 13 7" xfId="7327" xr:uid="{00000000-0005-0000-0000-0000051A0000}"/>
    <cellStyle name="Calculation 2 5 14" xfId="7328" xr:uid="{00000000-0005-0000-0000-0000061A0000}"/>
    <cellStyle name="Calculation 2 5 14 2" xfId="7329" xr:uid="{00000000-0005-0000-0000-0000071A0000}"/>
    <cellStyle name="Calculation 2 5 14 3" xfId="7330" xr:uid="{00000000-0005-0000-0000-0000081A0000}"/>
    <cellStyle name="Calculation 2 5 14 4" xfId="7331" xr:uid="{00000000-0005-0000-0000-0000091A0000}"/>
    <cellStyle name="Calculation 2 5 14 5" xfId="7332" xr:uid="{00000000-0005-0000-0000-00000A1A0000}"/>
    <cellStyle name="Calculation 2 5 15" xfId="7333" xr:uid="{00000000-0005-0000-0000-00000B1A0000}"/>
    <cellStyle name="Calculation 2 5 15 2" xfId="7334" xr:uid="{00000000-0005-0000-0000-00000C1A0000}"/>
    <cellStyle name="Calculation 2 5 15 3" xfId="7335" xr:uid="{00000000-0005-0000-0000-00000D1A0000}"/>
    <cellStyle name="Calculation 2 5 15 4" xfId="7336" xr:uid="{00000000-0005-0000-0000-00000E1A0000}"/>
    <cellStyle name="Calculation 2 5 15 5" xfId="7337" xr:uid="{00000000-0005-0000-0000-00000F1A0000}"/>
    <cellStyle name="Calculation 2 5 16" xfId="7338" xr:uid="{00000000-0005-0000-0000-0000101A0000}"/>
    <cellStyle name="Calculation 2 5 16 2" xfId="7339" xr:uid="{00000000-0005-0000-0000-0000111A0000}"/>
    <cellStyle name="Calculation 2 5 16 3" xfId="7340" xr:uid="{00000000-0005-0000-0000-0000121A0000}"/>
    <cellStyle name="Calculation 2 5 16 4" xfId="7341" xr:uid="{00000000-0005-0000-0000-0000131A0000}"/>
    <cellStyle name="Calculation 2 5 16 5" xfId="7342" xr:uid="{00000000-0005-0000-0000-0000141A0000}"/>
    <cellStyle name="Calculation 2 5 17" xfId="7343" xr:uid="{00000000-0005-0000-0000-0000151A0000}"/>
    <cellStyle name="Calculation 2 5 17 2" xfId="7344" xr:uid="{00000000-0005-0000-0000-0000161A0000}"/>
    <cellStyle name="Calculation 2 5 17 3" xfId="7345" xr:uid="{00000000-0005-0000-0000-0000171A0000}"/>
    <cellStyle name="Calculation 2 5 17 4" xfId="7346" xr:uid="{00000000-0005-0000-0000-0000181A0000}"/>
    <cellStyle name="Calculation 2 5 17 5" xfId="7347" xr:uid="{00000000-0005-0000-0000-0000191A0000}"/>
    <cellStyle name="Calculation 2 5 18" xfId="7348" xr:uid="{00000000-0005-0000-0000-00001A1A0000}"/>
    <cellStyle name="Calculation 2 5 19" xfId="7349" xr:uid="{00000000-0005-0000-0000-00001B1A0000}"/>
    <cellStyle name="Calculation 2 5 2" xfId="7350" xr:uid="{00000000-0005-0000-0000-00001C1A0000}"/>
    <cellStyle name="Calculation 2 5 2 10" xfId="7351" xr:uid="{00000000-0005-0000-0000-00001D1A0000}"/>
    <cellStyle name="Calculation 2 5 2 10 2" xfId="7352" xr:uid="{00000000-0005-0000-0000-00001E1A0000}"/>
    <cellStyle name="Calculation 2 5 2 10 3" xfId="7353" xr:uid="{00000000-0005-0000-0000-00001F1A0000}"/>
    <cellStyle name="Calculation 2 5 2 10 4" xfId="7354" xr:uid="{00000000-0005-0000-0000-0000201A0000}"/>
    <cellStyle name="Calculation 2 5 2 10 5" xfId="7355" xr:uid="{00000000-0005-0000-0000-0000211A0000}"/>
    <cellStyle name="Calculation 2 5 2 10 6" xfId="7356" xr:uid="{00000000-0005-0000-0000-0000221A0000}"/>
    <cellStyle name="Calculation 2 5 2 10 7" xfId="7357" xr:uid="{00000000-0005-0000-0000-0000231A0000}"/>
    <cellStyle name="Calculation 2 5 2 10 8" xfId="7358" xr:uid="{00000000-0005-0000-0000-0000241A0000}"/>
    <cellStyle name="Calculation 2 5 2 11" xfId="7359" xr:uid="{00000000-0005-0000-0000-0000251A0000}"/>
    <cellStyle name="Calculation 2 5 2 11 2" xfId="7360" xr:uid="{00000000-0005-0000-0000-0000261A0000}"/>
    <cellStyle name="Calculation 2 5 2 11 3" xfId="7361" xr:uid="{00000000-0005-0000-0000-0000271A0000}"/>
    <cellStyle name="Calculation 2 5 2 11 4" xfId="7362" xr:uid="{00000000-0005-0000-0000-0000281A0000}"/>
    <cellStyle name="Calculation 2 5 2 11 5" xfId="7363" xr:uid="{00000000-0005-0000-0000-0000291A0000}"/>
    <cellStyle name="Calculation 2 5 2 11 6" xfId="7364" xr:uid="{00000000-0005-0000-0000-00002A1A0000}"/>
    <cellStyle name="Calculation 2 5 2 11 7" xfId="7365" xr:uid="{00000000-0005-0000-0000-00002B1A0000}"/>
    <cellStyle name="Calculation 2 5 2 12" xfId="7366" xr:uid="{00000000-0005-0000-0000-00002C1A0000}"/>
    <cellStyle name="Calculation 2 5 2 12 2" xfId="7367" xr:uid="{00000000-0005-0000-0000-00002D1A0000}"/>
    <cellStyle name="Calculation 2 5 2 12 3" xfId="7368" xr:uid="{00000000-0005-0000-0000-00002E1A0000}"/>
    <cellStyle name="Calculation 2 5 2 12 4" xfId="7369" xr:uid="{00000000-0005-0000-0000-00002F1A0000}"/>
    <cellStyle name="Calculation 2 5 2 12 5" xfId="7370" xr:uid="{00000000-0005-0000-0000-0000301A0000}"/>
    <cellStyle name="Calculation 2 5 2 13" xfId="7371" xr:uid="{00000000-0005-0000-0000-0000311A0000}"/>
    <cellStyle name="Calculation 2 5 2 13 2" xfId="7372" xr:uid="{00000000-0005-0000-0000-0000321A0000}"/>
    <cellStyle name="Calculation 2 5 2 13 3" xfId="7373" xr:uid="{00000000-0005-0000-0000-0000331A0000}"/>
    <cellStyle name="Calculation 2 5 2 13 4" xfId="7374" xr:uid="{00000000-0005-0000-0000-0000341A0000}"/>
    <cellStyle name="Calculation 2 5 2 13 5" xfId="7375" xr:uid="{00000000-0005-0000-0000-0000351A0000}"/>
    <cellStyle name="Calculation 2 5 2 14" xfId="7376" xr:uid="{00000000-0005-0000-0000-0000361A0000}"/>
    <cellStyle name="Calculation 2 5 2 14 2" xfId="7377" xr:uid="{00000000-0005-0000-0000-0000371A0000}"/>
    <cellStyle name="Calculation 2 5 2 14 3" xfId="7378" xr:uid="{00000000-0005-0000-0000-0000381A0000}"/>
    <cellStyle name="Calculation 2 5 2 14 4" xfId="7379" xr:uid="{00000000-0005-0000-0000-0000391A0000}"/>
    <cellStyle name="Calculation 2 5 2 14 5" xfId="7380" xr:uid="{00000000-0005-0000-0000-00003A1A0000}"/>
    <cellStyle name="Calculation 2 5 2 15" xfId="7381" xr:uid="{00000000-0005-0000-0000-00003B1A0000}"/>
    <cellStyle name="Calculation 2 5 2 15 2" xfId="7382" xr:uid="{00000000-0005-0000-0000-00003C1A0000}"/>
    <cellStyle name="Calculation 2 5 2 15 3" xfId="7383" xr:uid="{00000000-0005-0000-0000-00003D1A0000}"/>
    <cellStyle name="Calculation 2 5 2 15 4" xfId="7384" xr:uid="{00000000-0005-0000-0000-00003E1A0000}"/>
    <cellStyle name="Calculation 2 5 2 15 5" xfId="7385" xr:uid="{00000000-0005-0000-0000-00003F1A0000}"/>
    <cellStyle name="Calculation 2 5 2 16" xfId="7386" xr:uid="{00000000-0005-0000-0000-0000401A0000}"/>
    <cellStyle name="Calculation 2 5 2 17" xfId="7387" xr:uid="{00000000-0005-0000-0000-0000411A0000}"/>
    <cellStyle name="Calculation 2 5 2 2" xfId="7388" xr:uid="{00000000-0005-0000-0000-0000421A0000}"/>
    <cellStyle name="Calculation 2 5 2 2 10" xfId="7389" xr:uid="{00000000-0005-0000-0000-0000431A0000}"/>
    <cellStyle name="Calculation 2 5 2 2 10 2" xfId="7390" xr:uid="{00000000-0005-0000-0000-0000441A0000}"/>
    <cellStyle name="Calculation 2 5 2 2 10 3" xfId="7391" xr:uid="{00000000-0005-0000-0000-0000451A0000}"/>
    <cellStyle name="Calculation 2 5 2 2 10 4" xfId="7392" xr:uid="{00000000-0005-0000-0000-0000461A0000}"/>
    <cellStyle name="Calculation 2 5 2 2 10 5" xfId="7393" xr:uid="{00000000-0005-0000-0000-0000471A0000}"/>
    <cellStyle name="Calculation 2 5 2 2 10 6" xfId="7394" xr:uid="{00000000-0005-0000-0000-0000481A0000}"/>
    <cellStyle name="Calculation 2 5 2 2 10 7" xfId="7395" xr:uid="{00000000-0005-0000-0000-0000491A0000}"/>
    <cellStyle name="Calculation 2 5 2 2 11" xfId="7396" xr:uid="{00000000-0005-0000-0000-00004A1A0000}"/>
    <cellStyle name="Calculation 2 5 2 2 11 2" xfId="7397" xr:uid="{00000000-0005-0000-0000-00004B1A0000}"/>
    <cellStyle name="Calculation 2 5 2 2 11 3" xfId="7398" xr:uid="{00000000-0005-0000-0000-00004C1A0000}"/>
    <cellStyle name="Calculation 2 5 2 2 11 4" xfId="7399" xr:uid="{00000000-0005-0000-0000-00004D1A0000}"/>
    <cellStyle name="Calculation 2 5 2 2 11 5" xfId="7400" xr:uid="{00000000-0005-0000-0000-00004E1A0000}"/>
    <cellStyle name="Calculation 2 5 2 2 12" xfId="7401" xr:uid="{00000000-0005-0000-0000-00004F1A0000}"/>
    <cellStyle name="Calculation 2 5 2 2 12 2" xfId="7402" xr:uid="{00000000-0005-0000-0000-0000501A0000}"/>
    <cellStyle name="Calculation 2 5 2 2 12 3" xfId="7403" xr:uid="{00000000-0005-0000-0000-0000511A0000}"/>
    <cellStyle name="Calculation 2 5 2 2 12 4" xfId="7404" xr:uid="{00000000-0005-0000-0000-0000521A0000}"/>
    <cellStyle name="Calculation 2 5 2 2 12 5" xfId="7405" xr:uid="{00000000-0005-0000-0000-0000531A0000}"/>
    <cellStyle name="Calculation 2 5 2 2 13" xfId="7406" xr:uid="{00000000-0005-0000-0000-0000541A0000}"/>
    <cellStyle name="Calculation 2 5 2 2 13 2" xfId="7407" xr:uid="{00000000-0005-0000-0000-0000551A0000}"/>
    <cellStyle name="Calculation 2 5 2 2 13 3" xfId="7408" xr:uid="{00000000-0005-0000-0000-0000561A0000}"/>
    <cellStyle name="Calculation 2 5 2 2 13 4" xfId="7409" xr:uid="{00000000-0005-0000-0000-0000571A0000}"/>
    <cellStyle name="Calculation 2 5 2 2 13 5" xfId="7410" xr:uid="{00000000-0005-0000-0000-0000581A0000}"/>
    <cellStyle name="Calculation 2 5 2 2 14" xfId="7411" xr:uid="{00000000-0005-0000-0000-0000591A0000}"/>
    <cellStyle name="Calculation 2 5 2 2 14 2" xfId="7412" xr:uid="{00000000-0005-0000-0000-00005A1A0000}"/>
    <cellStyle name="Calculation 2 5 2 2 14 3" xfId="7413" xr:uid="{00000000-0005-0000-0000-00005B1A0000}"/>
    <cellStyle name="Calculation 2 5 2 2 14 4" xfId="7414" xr:uid="{00000000-0005-0000-0000-00005C1A0000}"/>
    <cellStyle name="Calculation 2 5 2 2 14 5" xfId="7415" xr:uid="{00000000-0005-0000-0000-00005D1A0000}"/>
    <cellStyle name="Calculation 2 5 2 2 15" xfId="7416" xr:uid="{00000000-0005-0000-0000-00005E1A0000}"/>
    <cellStyle name="Calculation 2 5 2 2 15 2" xfId="7417" xr:uid="{00000000-0005-0000-0000-00005F1A0000}"/>
    <cellStyle name="Calculation 2 5 2 2 15 3" xfId="7418" xr:uid="{00000000-0005-0000-0000-0000601A0000}"/>
    <cellStyle name="Calculation 2 5 2 2 15 4" xfId="7419" xr:uid="{00000000-0005-0000-0000-0000611A0000}"/>
    <cellStyle name="Calculation 2 5 2 2 15 5" xfId="7420" xr:uid="{00000000-0005-0000-0000-0000621A0000}"/>
    <cellStyle name="Calculation 2 5 2 2 16" xfId="7421" xr:uid="{00000000-0005-0000-0000-0000631A0000}"/>
    <cellStyle name="Calculation 2 5 2 2 16 2" xfId="7422" xr:uid="{00000000-0005-0000-0000-0000641A0000}"/>
    <cellStyle name="Calculation 2 5 2 2 16 3" xfId="7423" xr:uid="{00000000-0005-0000-0000-0000651A0000}"/>
    <cellStyle name="Calculation 2 5 2 2 16 4" xfId="7424" xr:uid="{00000000-0005-0000-0000-0000661A0000}"/>
    <cellStyle name="Calculation 2 5 2 2 16 5" xfId="7425" xr:uid="{00000000-0005-0000-0000-0000671A0000}"/>
    <cellStyle name="Calculation 2 5 2 2 17" xfId="7426" xr:uid="{00000000-0005-0000-0000-0000681A0000}"/>
    <cellStyle name="Calculation 2 5 2 2 17 2" xfId="7427" xr:uid="{00000000-0005-0000-0000-0000691A0000}"/>
    <cellStyle name="Calculation 2 5 2 2 17 3" xfId="7428" xr:uid="{00000000-0005-0000-0000-00006A1A0000}"/>
    <cellStyle name="Calculation 2 5 2 2 17 4" xfId="7429" xr:uid="{00000000-0005-0000-0000-00006B1A0000}"/>
    <cellStyle name="Calculation 2 5 2 2 17 5" xfId="7430" xr:uid="{00000000-0005-0000-0000-00006C1A0000}"/>
    <cellStyle name="Calculation 2 5 2 2 18" xfId="7431" xr:uid="{00000000-0005-0000-0000-00006D1A0000}"/>
    <cellStyle name="Calculation 2 5 2 2 2" xfId="7432" xr:uid="{00000000-0005-0000-0000-00006E1A0000}"/>
    <cellStyle name="Calculation 2 5 2 2 2 10" xfId="7433" xr:uid="{00000000-0005-0000-0000-00006F1A0000}"/>
    <cellStyle name="Calculation 2 5 2 2 2 10 2" xfId="7434" xr:uid="{00000000-0005-0000-0000-0000701A0000}"/>
    <cellStyle name="Calculation 2 5 2 2 2 10 3" xfId="7435" xr:uid="{00000000-0005-0000-0000-0000711A0000}"/>
    <cellStyle name="Calculation 2 5 2 2 2 10 4" xfId="7436" xr:uid="{00000000-0005-0000-0000-0000721A0000}"/>
    <cellStyle name="Calculation 2 5 2 2 2 10 5" xfId="7437" xr:uid="{00000000-0005-0000-0000-0000731A0000}"/>
    <cellStyle name="Calculation 2 5 2 2 2 11" xfId="7438" xr:uid="{00000000-0005-0000-0000-0000741A0000}"/>
    <cellStyle name="Calculation 2 5 2 2 2 11 2" xfId="7439" xr:uid="{00000000-0005-0000-0000-0000751A0000}"/>
    <cellStyle name="Calculation 2 5 2 2 2 11 3" xfId="7440" xr:uid="{00000000-0005-0000-0000-0000761A0000}"/>
    <cellStyle name="Calculation 2 5 2 2 2 11 4" xfId="7441" xr:uid="{00000000-0005-0000-0000-0000771A0000}"/>
    <cellStyle name="Calculation 2 5 2 2 2 11 5" xfId="7442" xr:uid="{00000000-0005-0000-0000-0000781A0000}"/>
    <cellStyle name="Calculation 2 5 2 2 2 12" xfId="7443" xr:uid="{00000000-0005-0000-0000-0000791A0000}"/>
    <cellStyle name="Calculation 2 5 2 2 2 12 2" xfId="7444" xr:uid="{00000000-0005-0000-0000-00007A1A0000}"/>
    <cellStyle name="Calculation 2 5 2 2 2 12 3" xfId="7445" xr:uid="{00000000-0005-0000-0000-00007B1A0000}"/>
    <cellStyle name="Calculation 2 5 2 2 2 12 4" xfId="7446" xr:uid="{00000000-0005-0000-0000-00007C1A0000}"/>
    <cellStyle name="Calculation 2 5 2 2 2 12 5" xfId="7447" xr:uid="{00000000-0005-0000-0000-00007D1A0000}"/>
    <cellStyle name="Calculation 2 5 2 2 2 13" xfId="7448" xr:uid="{00000000-0005-0000-0000-00007E1A0000}"/>
    <cellStyle name="Calculation 2 5 2 2 2 13 2" xfId="7449" xr:uid="{00000000-0005-0000-0000-00007F1A0000}"/>
    <cellStyle name="Calculation 2 5 2 2 2 13 3" xfId="7450" xr:uid="{00000000-0005-0000-0000-0000801A0000}"/>
    <cellStyle name="Calculation 2 5 2 2 2 13 4" xfId="7451" xr:uid="{00000000-0005-0000-0000-0000811A0000}"/>
    <cellStyle name="Calculation 2 5 2 2 2 13 5" xfId="7452" xr:uid="{00000000-0005-0000-0000-0000821A0000}"/>
    <cellStyle name="Calculation 2 5 2 2 2 14" xfId="7453" xr:uid="{00000000-0005-0000-0000-0000831A0000}"/>
    <cellStyle name="Calculation 2 5 2 2 2 14 2" xfId="7454" xr:uid="{00000000-0005-0000-0000-0000841A0000}"/>
    <cellStyle name="Calculation 2 5 2 2 2 14 3" xfId="7455" xr:uid="{00000000-0005-0000-0000-0000851A0000}"/>
    <cellStyle name="Calculation 2 5 2 2 2 14 4" xfId="7456" xr:uid="{00000000-0005-0000-0000-0000861A0000}"/>
    <cellStyle name="Calculation 2 5 2 2 2 14 5" xfId="7457" xr:uid="{00000000-0005-0000-0000-0000871A0000}"/>
    <cellStyle name="Calculation 2 5 2 2 2 15" xfId="7458" xr:uid="{00000000-0005-0000-0000-0000881A0000}"/>
    <cellStyle name="Calculation 2 5 2 2 2 15 2" xfId="7459" xr:uid="{00000000-0005-0000-0000-0000891A0000}"/>
    <cellStyle name="Calculation 2 5 2 2 2 15 3" xfId="7460" xr:uid="{00000000-0005-0000-0000-00008A1A0000}"/>
    <cellStyle name="Calculation 2 5 2 2 2 15 4" xfId="7461" xr:uid="{00000000-0005-0000-0000-00008B1A0000}"/>
    <cellStyle name="Calculation 2 5 2 2 2 15 5" xfId="7462" xr:uid="{00000000-0005-0000-0000-00008C1A0000}"/>
    <cellStyle name="Calculation 2 5 2 2 2 16" xfId="7463" xr:uid="{00000000-0005-0000-0000-00008D1A0000}"/>
    <cellStyle name="Calculation 2 5 2 2 2 16 2" xfId="7464" xr:uid="{00000000-0005-0000-0000-00008E1A0000}"/>
    <cellStyle name="Calculation 2 5 2 2 2 16 3" xfId="7465" xr:uid="{00000000-0005-0000-0000-00008F1A0000}"/>
    <cellStyle name="Calculation 2 5 2 2 2 16 4" xfId="7466" xr:uid="{00000000-0005-0000-0000-0000901A0000}"/>
    <cellStyle name="Calculation 2 5 2 2 2 16 5" xfId="7467" xr:uid="{00000000-0005-0000-0000-0000911A0000}"/>
    <cellStyle name="Calculation 2 5 2 2 2 17" xfId="7468" xr:uid="{00000000-0005-0000-0000-0000921A0000}"/>
    <cellStyle name="Calculation 2 5 2 2 2 17 2" xfId="7469" xr:uid="{00000000-0005-0000-0000-0000931A0000}"/>
    <cellStyle name="Calculation 2 5 2 2 2 17 3" xfId="7470" xr:uid="{00000000-0005-0000-0000-0000941A0000}"/>
    <cellStyle name="Calculation 2 5 2 2 2 17 4" xfId="7471" xr:uid="{00000000-0005-0000-0000-0000951A0000}"/>
    <cellStyle name="Calculation 2 5 2 2 2 17 5" xfId="7472" xr:uid="{00000000-0005-0000-0000-0000961A0000}"/>
    <cellStyle name="Calculation 2 5 2 2 2 18" xfId="7473" xr:uid="{00000000-0005-0000-0000-0000971A0000}"/>
    <cellStyle name="Calculation 2 5 2 2 2 2" xfId="7474" xr:uid="{00000000-0005-0000-0000-0000981A0000}"/>
    <cellStyle name="Calculation 2 5 2 2 2 2 10" xfId="7475" xr:uid="{00000000-0005-0000-0000-0000991A0000}"/>
    <cellStyle name="Calculation 2 5 2 2 2 2 2" xfId="7476" xr:uid="{00000000-0005-0000-0000-00009A1A0000}"/>
    <cellStyle name="Calculation 2 5 2 2 2 2 2 2" xfId="7477" xr:uid="{00000000-0005-0000-0000-00009B1A0000}"/>
    <cellStyle name="Calculation 2 5 2 2 2 2 2 2 2" xfId="7478" xr:uid="{00000000-0005-0000-0000-00009C1A0000}"/>
    <cellStyle name="Calculation 2 5 2 2 2 2 2 2 3" xfId="7479" xr:uid="{00000000-0005-0000-0000-00009D1A0000}"/>
    <cellStyle name="Calculation 2 5 2 2 2 2 2 2 4" xfId="7480" xr:uid="{00000000-0005-0000-0000-00009E1A0000}"/>
    <cellStyle name="Calculation 2 5 2 2 2 2 2 2 5" xfId="7481" xr:uid="{00000000-0005-0000-0000-00009F1A0000}"/>
    <cellStyle name="Calculation 2 5 2 2 2 2 2 2 6" xfId="7482" xr:uid="{00000000-0005-0000-0000-0000A01A0000}"/>
    <cellStyle name="Calculation 2 5 2 2 2 2 2 2 7" xfId="7483" xr:uid="{00000000-0005-0000-0000-0000A11A0000}"/>
    <cellStyle name="Calculation 2 5 2 2 2 2 2 3" xfId="7484" xr:uid="{00000000-0005-0000-0000-0000A21A0000}"/>
    <cellStyle name="Calculation 2 5 2 2 2 2 2 4" xfId="7485" xr:uid="{00000000-0005-0000-0000-0000A31A0000}"/>
    <cellStyle name="Calculation 2 5 2 2 2 2 3" xfId="7486" xr:uid="{00000000-0005-0000-0000-0000A41A0000}"/>
    <cellStyle name="Calculation 2 5 2 2 2 2 3 2" xfId="7487" xr:uid="{00000000-0005-0000-0000-0000A51A0000}"/>
    <cellStyle name="Calculation 2 5 2 2 2 2 3 2 2" xfId="7488" xr:uid="{00000000-0005-0000-0000-0000A61A0000}"/>
    <cellStyle name="Calculation 2 5 2 2 2 2 3 2 3" xfId="7489" xr:uid="{00000000-0005-0000-0000-0000A71A0000}"/>
    <cellStyle name="Calculation 2 5 2 2 2 2 3 2 4" xfId="7490" xr:uid="{00000000-0005-0000-0000-0000A81A0000}"/>
    <cellStyle name="Calculation 2 5 2 2 2 2 3 2 5" xfId="7491" xr:uid="{00000000-0005-0000-0000-0000A91A0000}"/>
    <cellStyle name="Calculation 2 5 2 2 2 2 3 2 6" xfId="7492" xr:uid="{00000000-0005-0000-0000-0000AA1A0000}"/>
    <cellStyle name="Calculation 2 5 2 2 2 2 3 2 7" xfId="7493" xr:uid="{00000000-0005-0000-0000-0000AB1A0000}"/>
    <cellStyle name="Calculation 2 5 2 2 2 2 3 3" xfId="7494" xr:uid="{00000000-0005-0000-0000-0000AC1A0000}"/>
    <cellStyle name="Calculation 2 5 2 2 2 2 3 4" xfId="7495" xr:uid="{00000000-0005-0000-0000-0000AD1A0000}"/>
    <cellStyle name="Calculation 2 5 2 2 2 2 4" xfId="7496" xr:uid="{00000000-0005-0000-0000-0000AE1A0000}"/>
    <cellStyle name="Calculation 2 5 2 2 2 2 4 2" xfId="7497" xr:uid="{00000000-0005-0000-0000-0000AF1A0000}"/>
    <cellStyle name="Calculation 2 5 2 2 2 2 4 2 2" xfId="7498" xr:uid="{00000000-0005-0000-0000-0000B01A0000}"/>
    <cellStyle name="Calculation 2 5 2 2 2 2 4 2 3" xfId="7499" xr:uid="{00000000-0005-0000-0000-0000B11A0000}"/>
    <cellStyle name="Calculation 2 5 2 2 2 2 4 2 4" xfId="7500" xr:uid="{00000000-0005-0000-0000-0000B21A0000}"/>
    <cellStyle name="Calculation 2 5 2 2 2 2 4 2 5" xfId="7501" xr:uid="{00000000-0005-0000-0000-0000B31A0000}"/>
    <cellStyle name="Calculation 2 5 2 2 2 2 4 2 6" xfId="7502" xr:uid="{00000000-0005-0000-0000-0000B41A0000}"/>
    <cellStyle name="Calculation 2 5 2 2 2 2 4 2 7" xfId="7503" xr:uid="{00000000-0005-0000-0000-0000B51A0000}"/>
    <cellStyle name="Calculation 2 5 2 2 2 2 4 3" xfId="7504" xr:uid="{00000000-0005-0000-0000-0000B61A0000}"/>
    <cellStyle name="Calculation 2 5 2 2 2 2 4 4" xfId="7505" xr:uid="{00000000-0005-0000-0000-0000B71A0000}"/>
    <cellStyle name="Calculation 2 5 2 2 2 2 5" xfId="7506" xr:uid="{00000000-0005-0000-0000-0000B81A0000}"/>
    <cellStyle name="Calculation 2 5 2 2 2 2 5 2" xfId="7507" xr:uid="{00000000-0005-0000-0000-0000B91A0000}"/>
    <cellStyle name="Calculation 2 5 2 2 2 2 5 3" xfId="7508" xr:uid="{00000000-0005-0000-0000-0000BA1A0000}"/>
    <cellStyle name="Calculation 2 5 2 2 2 2 5 4" xfId="7509" xr:uid="{00000000-0005-0000-0000-0000BB1A0000}"/>
    <cellStyle name="Calculation 2 5 2 2 2 2 5 5" xfId="7510" xr:uid="{00000000-0005-0000-0000-0000BC1A0000}"/>
    <cellStyle name="Calculation 2 5 2 2 2 2 5 6" xfId="7511" xr:uid="{00000000-0005-0000-0000-0000BD1A0000}"/>
    <cellStyle name="Calculation 2 5 2 2 2 2 5 7" xfId="7512" xr:uid="{00000000-0005-0000-0000-0000BE1A0000}"/>
    <cellStyle name="Calculation 2 5 2 2 2 2 5 8" xfId="7513" xr:uid="{00000000-0005-0000-0000-0000BF1A0000}"/>
    <cellStyle name="Calculation 2 5 2 2 2 2 6" xfId="7514" xr:uid="{00000000-0005-0000-0000-0000C01A0000}"/>
    <cellStyle name="Calculation 2 5 2 2 2 2 6 2" xfId="7515" xr:uid="{00000000-0005-0000-0000-0000C11A0000}"/>
    <cellStyle name="Calculation 2 5 2 2 2 2 6 3" xfId="7516" xr:uid="{00000000-0005-0000-0000-0000C21A0000}"/>
    <cellStyle name="Calculation 2 5 2 2 2 2 6 4" xfId="7517" xr:uid="{00000000-0005-0000-0000-0000C31A0000}"/>
    <cellStyle name="Calculation 2 5 2 2 2 2 6 5" xfId="7518" xr:uid="{00000000-0005-0000-0000-0000C41A0000}"/>
    <cellStyle name="Calculation 2 5 2 2 2 2 6 6" xfId="7519" xr:uid="{00000000-0005-0000-0000-0000C51A0000}"/>
    <cellStyle name="Calculation 2 5 2 2 2 2 6 7" xfId="7520" xr:uid="{00000000-0005-0000-0000-0000C61A0000}"/>
    <cellStyle name="Calculation 2 5 2 2 2 2 7" xfId="7521" xr:uid="{00000000-0005-0000-0000-0000C71A0000}"/>
    <cellStyle name="Calculation 2 5 2 2 2 2 8" xfId="7522" xr:uid="{00000000-0005-0000-0000-0000C81A0000}"/>
    <cellStyle name="Calculation 2 5 2 2 2 2 9" xfId="7523" xr:uid="{00000000-0005-0000-0000-0000C91A0000}"/>
    <cellStyle name="Calculation 2 5 2 2 2 3" xfId="7524" xr:uid="{00000000-0005-0000-0000-0000CA1A0000}"/>
    <cellStyle name="Calculation 2 5 2 2 2 3 2" xfId="7525" xr:uid="{00000000-0005-0000-0000-0000CB1A0000}"/>
    <cellStyle name="Calculation 2 5 2 2 2 3 2 2" xfId="7526" xr:uid="{00000000-0005-0000-0000-0000CC1A0000}"/>
    <cellStyle name="Calculation 2 5 2 2 2 3 2 3" xfId="7527" xr:uid="{00000000-0005-0000-0000-0000CD1A0000}"/>
    <cellStyle name="Calculation 2 5 2 2 2 3 2 4" xfId="7528" xr:uid="{00000000-0005-0000-0000-0000CE1A0000}"/>
    <cellStyle name="Calculation 2 5 2 2 2 3 2 5" xfId="7529" xr:uid="{00000000-0005-0000-0000-0000CF1A0000}"/>
    <cellStyle name="Calculation 2 5 2 2 2 3 2 6" xfId="7530" xr:uid="{00000000-0005-0000-0000-0000D01A0000}"/>
    <cellStyle name="Calculation 2 5 2 2 2 3 2 7" xfId="7531" xr:uid="{00000000-0005-0000-0000-0000D11A0000}"/>
    <cellStyle name="Calculation 2 5 2 2 2 3 3" xfId="7532" xr:uid="{00000000-0005-0000-0000-0000D21A0000}"/>
    <cellStyle name="Calculation 2 5 2 2 2 3 4" xfId="7533" xr:uid="{00000000-0005-0000-0000-0000D31A0000}"/>
    <cellStyle name="Calculation 2 5 2 2 2 3 5" xfId="7534" xr:uid="{00000000-0005-0000-0000-0000D41A0000}"/>
    <cellStyle name="Calculation 2 5 2 2 2 4" xfId="7535" xr:uid="{00000000-0005-0000-0000-0000D51A0000}"/>
    <cellStyle name="Calculation 2 5 2 2 2 4 2" xfId="7536" xr:uid="{00000000-0005-0000-0000-0000D61A0000}"/>
    <cellStyle name="Calculation 2 5 2 2 2 4 2 2" xfId="7537" xr:uid="{00000000-0005-0000-0000-0000D71A0000}"/>
    <cellStyle name="Calculation 2 5 2 2 2 4 2 3" xfId="7538" xr:uid="{00000000-0005-0000-0000-0000D81A0000}"/>
    <cellStyle name="Calculation 2 5 2 2 2 4 2 4" xfId="7539" xr:uid="{00000000-0005-0000-0000-0000D91A0000}"/>
    <cellStyle name="Calculation 2 5 2 2 2 4 2 5" xfId="7540" xr:uid="{00000000-0005-0000-0000-0000DA1A0000}"/>
    <cellStyle name="Calculation 2 5 2 2 2 4 2 6" xfId="7541" xr:uid="{00000000-0005-0000-0000-0000DB1A0000}"/>
    <cellStyle name="Calculation 2 5 2 2 2 4 2 7" xfId="7542" xr:uid="{00000000-0005-0000-0000-0000DC1A0000}"/>
    <cellStyle name="Calculation 2 5 2 2 2 4 3" xfId="7543" xr:uid="{00000000-0005-0000-0000-0000DD1A0000}"/>
    <cellStyle name="Calculation 2 5 2 2 2 4 4" xfId="7544" xr:uid="{00000000-0005-0000-0000-0000DE1A0000}"/>
    <cellStyle name="Calculation 2 5 2 2 2 4 5" xfId="7545" xr:uid="{00000000-0005-0000-0000-0000DF1A0000}"/>
    <cellStyle name="Calculation 2 5 2 2 2 5" xfId="7546" xr:uid="{00000000-0005-0000-0000-0000E01A0000}"/>
    <cellStyle name="Calculation 2 5 2 2 2 5 2" xfId="7547" xr:uid="{00000000-0005-0000-0000-0000E11A0000}"/>
    <cellStyle name="Calculation 2 5 2 2 2 5 2 2" xfId="7548" xr:uid="{00000000-0005-0000-0000-0000E21A0000}"/>
    <cellStyle name="Calculation 2 5 2 2 2 5 2 3" xfId="7549" xr:uid="{00000000-0005-0000-0000-0000E31A0000}"/>
    <cellStyle name="Calculation 2 5 2 2 2 5 2 4" xfId="7550" xr:uid="{00000000-0005-0000-0000-0000E41A0000}"/>
    <cellStyle name="Calculation 2 5 2 2 2 5 2 5" xfId="7551" xr:uid="{00000000-0005-0000-0000-0000E51A0000}"/>
    <cellStyle name="Calculation 2 5 2 2 2 5 2 6" xfId="7552" xr:uid="{00000000-0005-0000-0000-0000E61A0000}"/>
    <cellStyle name="Calculation 2 5 2 2 2 5 2 7" xfId="7553" xr:uid="{00000000-0005-0000-0000-0000E71A0000}"/>
    <cellStyle name="Calculation 2 5 2 2 2 5 3" xfId="7554" xr:uid="{00000000-0005-0000-0000-0000E81A0000}"/>
    <cellStyle name="Calculation 2 5 2 2 2 5 4" xfId="7555" xr:uid="{00000000-0005-0000-0000-0000E91A0000}"/>
    <cellStyle name="Calculation 2 5 2 2 2 5 5" xfId="7556" xr:uid="{00000000-0005-0000-0000-0000EA1A0000}"/>
    <cellStyle name="Calculation 2 5 2 2 2 6" xfId="7557" xr:uid="{00000000-0005-0000-0000-0000EB1A0000}"/>
    <cellStyle name="Calculation 2 5 2 2 2 6 2" xfId="7558" xr:uid="{00000000-0005-0000-0000-0000EC1A0000}"/>
    <cellStyle name="Calculation 2 5 2 2 2 6 3" xfId="7559" xr:uid="{00000000-0005-0000-0000-0000ED1A0000}"/>
    <cellStyle name="Calculation 2 5 2 2 2 6 4" xfId="7560" xr:uid="{00000000-0005-0000-0000-0000EE1A0000}"/>
    <cellStyle name="Calculation 2 5 2 2 2 6 5" xfId="7561" xr:uid="{00000000-0005-0000-0000-0000EF1A0000}"/>
    <cellStyle name="Calculation 2 5 2 2 2 6 6" xfId="7562" xr:uid="{00000000-0005-0000-0000-0000F01A0000}"/>
    <cellStyle name="Calculation 2 5 2 2 2 6 7" xfId="7563" xr:uid="{00000000-0005-0000-0000-0000F11A0000}"/>
    <cellStyle name="Calculation 2 5 2 2 2 6 8" xfId="7564" xr:uid="{00000000-0005-0000-0000-0000F21A0000}"/>
    <cellStyle name="Calculation 2 5 2 2 2 7" xfId="7565" xr:uid="{00000000-0005-0000-0000-0000F31A0000}"/>
    <cellStyle name="Calculation 2 5 2 2 2 7 2" xfId="7566" xr:uid="{00000000-0005-0000-0000-0000F41A0000}"/>
    <cellStyle name="Calculation 2 5 2 2 2 7 3" xfId="7567" xr:uid="{00000000-0005-0000-0000-0000F51A0000}"/>
    <cellStyle name="Calculation 2 5 2 2 2 7 4" xfId="7568" xr:uid="{00000000-0005-0000-0000-0000F61A0000}"/>
    <cellStyle name="Calculation 2 5 2 2 2 7 5" xfId="7569" xr:uid="{00000000-0005-0000-0000-0000F71A0000}"/>
    <cellStyle name="Calculation 2 5 2 2 2 7 6" xfId="7570" xr:uid="{00000000-0005-0000-0000-0000F81A0000}"/>
    <cellStyle name="Calculation 2 5 2 2 2 7 7" xfId="7571" xr:uid="{00000000-0005-0000-0000-0000F91A0000}"/>
    <cellStyle name="Calculation 2 5 2 2 2 8" xfId="7572" xr:uid="{00000000-0005-0000-0000-0000FA1A0000}"/>
    <cellStyle name="Calculation 2 5 2 2 2 8 2" xfId="7573" xr:uid="{00000000-0005-0000-0000-0000FB1A0000}"/>
    <cellStyle name="Calculation 2 5 2 2 2 8 3" xfId="7574" xr:uid="{00000000-0005-0000-0000-0000FC1A0000}"/>
    <cellStyle name="Calculation 2 5 2 2 2 8 4" xfId="7575" xr:uid="{00000000-0005-0000-0000-0000FD1A0000}"/>
    <cellStyle name="Calculation 2 5 2 2 2 8 5" xfId="7576" xr:uid="{00000000-0005-0000-0000-0000FE1A0000}"/>
    <cellStyle name="Calculation 2 5 2 2 2 9" xfId="7577" xr:uid="{00000000-0005-0000-0000-0000FF1A0000}"/>
    <cellStyle name="Calculation 2 5 2 2 2 9 2" xfId="7578" xr:uid="{00000000-0005-0000-0000-0000001B0000}"/>
    <cellStyle name="Calculation 2 5 2 2 2 9 3" xfId="7579" xr:uid="{00000000-0005-0000-0000-0000011B0000}"/>
    <cellStyle name="Calculation 2 5 2 2 2 9 4" xfId="7580" xr:uid="{00000000-0005-0000-0000-0000021B0000}"/>
    <cellStyle name="Calculation 2 5 2 2 2 9 5" xfId="7581" xr:uid="{00000000-0005-0000-0000-0000031B0000}"/>
    <cellStyle name="Calculation 2 5 2 2 3" xfId="7582" xr:uid="{00000000-0005-0000-0000-0000041B0000}"/>
    <cellStyle name="Calculation 2 5 2 2 3 10" xfId="7583" xr:uid="{00000000-0005-0000-0000-0000051B0000}"/>
    <cellStyle name="Calculation 2 5 2 2 3 2" xfId="7584" xr:uid="{00000000-0005-0000-0000-0000061B0000}"/>
    <cellStyle name="Calculation 2 5 2 2 3 2 2" xfId="7585" xr:uid="{00000000-0005-0000-0000-0000071B0000}"/>
    <cellStyle name="Calculation 2 5 2 2 3 2 2 2" xfId="7586" xr:uid="{00000000-0005-0000-0000-0000081B0000}"/>
    <cellStyle name="Calculation 2 5 2 2 3 2 2 3" xfId="7587" xr:uid="{00000000-0005-0000-0000-0000091B0000}"/>
    <cellStyle name="Calculation 2 5 2 2 3 2 2 4" xfId="7588" xr:uid="{00000000-0005-0000-0000-00000A1B0000}"/>
    <cellStyle name="Calculation 2 5 2 2 3 2 2 5" xfId="7589" xr:uid="{00000000-0005-0000-0000-00000B1B0000}"/>
    <cellStyle name="Calculation 2 5 2 2 3 2 2 6" xfId="7590" xr:uid="{00000000-0005-0000-0000-00000C1B0000}"/>
    <cellStyle name="Calculation 2 5 2 2 3 2 2 7" xfId="7591" xr:uid="{00000000-0005-0000-0000-00000D1B0000}"/>
    <cellStyle name="Calculation 2 5 2 2 3 2 3" xfId="7592" xr:uid="{00000000-0005-0000-0000-00000E1B0000}"/>
    <cellStyle name="Calculation 2 5 2 2 3 2 4" xfId="7593" xr:uid="{00000000-0005-0000-0000-00000F1B0000}"/>
    <cellStyle name="Calculation 2 5 2 2 3 3" xfId="7594" xr:uid="{00000000-0005-0000-0000-0000101B0000}"/>
    <cellStyle name="Calculation 2 5 2 2 3 3 2" xfId="7595" xr:uid="{00000000-0005-0000-0000-0000111B0000}"/>
    <cellStyle name="Calculation 2 5 2 2 3 3 2 2" xfId="7596" xr:uid="{00000000-0005-0000-0000-0000121B0000}"/>
    <cellStyle name="Calculation 2 5 2 2 3 3 2 3" xfId="7597" xr:uid="{00000000-0005-0000-0000-0000131B0000}"/>
    <cellStyle name="Calculation 2 5 2 2 3 3 2 4" xfId="7598" xr:uid="{00000000-0005-0000-0000-0000141B0000}"/>
    <cellStyle name="Calculation 2 5 2 2 3 3 2 5" xfId="7599" xr:uid="{00000000-0005-0000-0000-0000151B0000}"/>
    <cellStyle name="Calculation 2 5 2 2 3 3 2 6" xfId="7600" xr:uid="{00000000-0005-0000-0000-0000161B0000}"/>
    <cellStyle name="Calculation 2 5 2 2 3 3 2 7" xfId="7601" xr:uid="{00000000-0005-0000-0000-0000171B0000}"/>
    <cellStyle name="Calculation 2 5 2 2 3 3 3" xfId="7602" xr:uid="{00000000-0005-0000-0000-0000181B0000}"/>
    <cellStyle name="Calculation 2 5 2 2 3 3 4" xfId="7603" xr:uid="{00000000-0005-0000-0000-0000191B0000}"/>
    <cellStyle name="Calculation 2 5 2 2 3 4" xfId="7604" xr:uid="{00000000-0005-0000-0000-00001A1B0000}"/>
    <cellStyle name="Calculation 2 5 2 2 3 4 2" xfId="7605" xr:uid="{00000000-0005-0000-0000-00001B1B0000}"/>
    <cellStyle name="Calculation 2 5 2 2 3 4 2 2" xfId="7606" xr:uid="{00000000-0005-0000-0000-00001C1B0000}"/>
    <cellStyle name="Calculation 2 5 2 2 3 4 2 3" xfId="7607" xr:uid="{00000000-0005-0000-0000-00001D1B0000}"/>
    <cellStyle name="Calculation 2 5 2 2 3 4 2 4" xfId="7608" xr:uid="{00000000-0005-0000-0000-00001E1B0000}"/>
    <cellStyle name="Calculation 2 5 2 2 3 4 2 5" xfId="7609" xr:uid="{00000000-0005-0000-0000-00001F1B0000}"/>
    <cellStyle name="Calculation 2 5 2 2 3 4 2 6" xfId="7610" xr:uid="{00000000-0005-0000-0000-0000201B0000}"/>
    <cellStyle name="Calculation 2 5 2 2 3 4 2 7" xfId="7611" xr:uid="{00000000-0005-0000-0000-0000211B0000}"/>
    <cellStyle name="Calculation 2 5 2 2 3 4 3" xfId="7612" xr:uid="{00000000-0005-0000-0000-0000221B0000}"/>
    <cellStyle name="Calculation 2 5 2 2 3 4 4" xfId="7613" xr:uid="{00000000-0005-0000-0000-0000231B0000}"/>
    <cellStyle name="Calculation 2 5 2 2 3 5" xfId="7614" xr:uid="{00000000-0005-0000-0000-0000241B0000}"/>
    <cellStyle name="Calculation 2 5 2 2 3 5 2" xfId="7615" xr:uid="{00000000-0005-0000-0000-0000251B0000}"/>
    <cellStyle name="Calculation 2 5 2 2 3 5 3" xfId="7616" xr:uid="{00000000-0005-0000-0000-0000261B0000}"/>
    <cellStyle name="Calculation 2 5 2 2 3 5 4" xfId="7617" xr:uid="{00000000-0005-0000-0000-0000271B0000}"/>
    <cellStyle name="Calculation 2 5 2 2 3 5 5" xfId="7618" xr:uid="{00000000-0005-0000-0000-0000281B0000}"/>
    <cellStyle name="Calculation 2 5 2 2 3 5 6" xfId="7619" xr:uid="{00000000-0005-0000-0000-0000291B0000}"/>
    <cellStyle name="Calculation 2 5 2 2 3 5 7" xfId="7620" xr:uid="{00000000-0005-0000-0000-00002A1B0000}"/>
    <cellStyle name="Calculation 2 5 2 2 3 5 8" xfId="7621" xr:uid="{00000000-0005-0000-0000-00002B1B0000}"/>
    <cellStyle name="Calculation 2 5 2 2 3 6" xfId="7622" xr:uid="{00000000-0005-0000-0000-00002C1B0000}"/>
    <cellStyle name="Calculation 2 5 2 2 3 6 2" xfId="7623" xr:uid="{00000000-0005-0000-0000-00002D1B0000}"/>
    <cellStyle name="Calculation 2 5 2 2 3 6 3" xfId="7624" xr:uid="{00000000-0005-0000-0000-00002E1B0000}"/>
    <cellStyle name="Calculation 2 5 2 2 3 6 4" xfId="7625" xr:uid="{00000000-0005-0000-0000-00002F1B0000}"/>
    <cellStyle name="Calculation 2 5 2 2 3 6 5" xfId="7626" xr:uid="{00000000-0005-0000-0000-0000301B0000}"/>
    <cellStyle name="Calculation 2 5 2 2 3 6 6" xfId="7627" xr:uid="{00000000-0005-0000-0000-0000311B0000}"/>
    <cellStyle name="Calculation 2 5 2 2 3 6 7" xfId="7628" xr:uid="{00000000-0005-0000-0000-0000321B0000}"/>
    <cellStyle name="Calculation 2 5 2 2 3 7" xfId="7629" xr:uid="{00000000-0005-0000-0000-0000331B0000}"/>
    <cellStyle name="Calculation 2 5 2 2 3 8" xfId="7630" xr:uid="{00000000-0005-0000-0000-0000341B0000}"/>
    <cellStyle name="Calculation 2 5 2 2 3 9" xfId="7631" xr:uid="{00000000-0005-0000-0000-0000351B0000}"/>
    <cellStyle name="Calculation 2 5 2 2 4" xfId="7632" xr:uid="{00000000-0005-0000-0000-0000361B0000}"/>
    <cellStyle name="Calculation 2 5 2 2 4 10" xfId="7633" xr:uid="{00000000-0005-0000-0000-0000371B0000}"/>
    <cellStyle name="Calculation 2 5 2 2 4 2" xfId="7634" xr:uid="{00000000-0005-0000-0000-0000381B0000}"/>
    <cellStyle name="Calculation 2 5 2 2 4 2 2" xfId="7635" xr:uid="{00000000-0005-0000-0000-0000391B0000}"/>
    <cellStyle name="Calculation 2 5 2 2 4 2 2 2" xfId="7636" xr:uid="{00000000-0005-0000-0000-00003A1B0000}"/>
    <cellStyle name="Calculation 2 5 2 2 4 2 2 3" xfId="7637" xr:uid="{00000000-0005-0000-0000-00003B1B0000}"/>
    <cellStyle name="Calculation 2 5 2 2 4 2 2 4" xfId="7638" xr:uid="{00000000-0005-0000-0000-00003C1B0000}"/>
    <cellStyle name="Calculation 2 5 2 2 4 2 2 5" xfId="7639" xr:uid="{00000000-0005-0000-0000-00003D1B0000}"/>
    <cellStyle name="Calculation 2 5 2 2 4 2 2 6" xfId="7640" xr:uid="{00000000-0005-0000-0000-00003E1B0000}"/>
    <cellStyle name="Calculation 2 5 2 2 4 2 2 7" xfId="7641" xr:uid="{00000000-0005-0000-0000-00003F1B0000}"/>
    <cellStyle name="Calculation 2 5 2 2 4 2 3" xfId="7642" xr:uid="{00000000-0005-0000-0000-0000401B0000}"/>
    <cellStyle name="Calculation 2 5 2 2 4 2 4" xfId="7643" xr:uid="{00000000-0005-0000-0000-0000411B0000}"/>
    <cellStyle name="Calculation 2 5 2 2 4 3" xfId="7644" xr:uid="{00000000-0005-0000-0000-0000421B0000}"/>
    <cellStyle name="Calculation 2 5 2 2 4 3 2" xfId="7645" xr:uid="{00000000-0005-0000-0000-0000431B0000}"/>
    <cellStyle name="Calculation 2 5 2 2 4 3 2 2" xfId="7646" xr:uid="{00000000-0005-0000-0000-0000441B0000}"/>
    <cellStyle name="Calculation 2 5 2 2 4 3 2 3" xfId="7647" xr:uid="{00000000-0005-0000-0000-0000451B0000}"/>
    <cellStyle name="Calculation 2 5 2 2 4 3 2 4" xfId="7648" xr:uid="{00000000-0005-0000-0000-0000461B0000}"/>
    <cellStyle name="Calculation 2 5 2 2 4 3 2 5" xfId="7649" xr:uid="{00000000-0005-0000-0000-0000471B0000}"/>
    <cellStyle name="Calculation 2 5 2 2 4 3 2 6" xfId="7650" xr:uid="{00000000-0005-0000-0000-0000481B0000}"/>
    <cellStyle name="Calculation 2 5 2 2 4 3 2 7" xfId="7651" xr:uid="{00000000-0005-0000-0000-0000491B0000}"/>
    <cellStyle name="Calculation 2 5 2 2 4 3 3" xfId="7652" xr:uid="{00000000-0005-0000-0000-00004A1B0000}"/>
    <cellStyle name="Calculation 2 5 2 2 4 3 4" xfId="7653" xr:uid="{00000000-0005-0000-0000-00004B1B0000}"/>
    <cellStyle name="Calculation 2 5 2 2 4 4" xfId="7654" xr:uid="{00000000-0005-0000-0000-00004C1B0000}"/>
    <cellStyle name="Calculation 2 5 2 2 4 4 2" xfId="7655" xr:uid="{00000000-0005-0000-0000-00004D1B0000}"/>
    <cellStyle name="Calculation 2 5 2 2 4 4 2 2" xfId="7656" xr:uid="{00000000-0005-0000-0000-00004E1B0000}"/>
    <cellStyle name="Calculation 2 5 2 2 4 4 2 3" xfId="7657" xr:uid="{00000000-0005-0000-0000-00004F1B0000}"/>
    <cellStyle name="Calculation 2 5 2 2 4 4 2 4" xfId="7658" xr:uid="{00000000-0005-0000-0000-0000501B0000}"/>
    <cellStyle name="Calculation 2 5 2 2 4 4 2 5" xfId="7659" xr:uid="{00000000-0005-0000-0000-0000511B0000}"/>
    <cellStyle name="Calculation 2 5 2 2 4 4 2 6" xfId="7660" xr:uid="{00000000-0005-0000-0000-0000521B0000}"/>
    <cellStyle name="Calculation 2 5 2 2 4 4 2 7" xfId="7661" xr:uid="{00000000-0005-0000-0000-0000531B0000}"/>
    <cellStyle name="Calculation 2 5 2 2 4 4 3" xfId="7662" xr:uid="{00000000-0005-0000-0000-0000541B0000}"/>
    <cellStyle name="Calculation 2 5 2 2 4 4 4" xfId="7663" xr:uid="{00000000-0005-0000-0000-0000551B0000}"/>
    <cellStyle name="Calculation 2 5 2 2 4 5" xfId="7664" xr:uid="{00000000-0005-0000-0000-0000561B0000}"/>
    <cellStyle name="Calculation 2 5 2 2 4 5 2" xfId="7665" xr:uid="{00000000-0005-0000-0000-0000571B0000}"/>
    <cellStyle name="Calculation 2 5 2 2 4 5 3" xfId="7666" xr:uid="{00000000-0005-0000-0000-0000581B0000}"/>
    <cellStyle name="Calculation 2 5 2 2 4 5 4" xfId="7667" xr:uid="{00000000-0005-0000-0000-0000591B0000}"/>
    <cellStyle name="Calculation 2 5 2 2 4 5 5" xfId="7668" xr:uid="{00000000-0005-0000-0000-00005A1B0000}"/>
    <cellStyle name="Calculation 2 5 2 2 4 5 6" xfId="7669" xr:uid="{00000000-0005-0000-0000-00005B1B0000}"/>
    <cellStyle name="Calculation 2 5 2 2 4 5 7" xfId="7670" xr:uid="{00000000-0005-0000-0000-00005C1B0000}"/>
    <cellStyle name="Calculation 2 5 2 2 4 5 8" xfId="7671" xr:uid="{00000000-0005-0000-0000-00005D1B0000}"/>
    <cellStyle name="Calculation 2 5 2 2 4 6" xfId="7672" xr:uid="{00000000-0005-0000-0000-00005E1B0000}"/>
    <cellStyle name="Calculation 2 5 2 2 4 6 2" xfId="7673" xr:uid="{00000000-0005-0000-0000-00005F1B0000}"/>
    <cellStyle name="Calculation 2 5 2 2 4 6 3" xfId="7674" xr:uid="{00000000-0005-0000-0000-0000601B0000}"/>
    <cellStyle name="Calculation 2 5 2 2 4 6 4" xfId="7675" xr:uid="{00000000-0005-0000-0000-0000611B0000}"/>
    <cellStyle name="Calculation 2 5 2 2 4 6 5" xfId="7676" xr:uid="{00000000-0005-0000-0000-0000621B0000}"/>
    <cellStyle name="Calculation 2 5 2 2 4 6 6" xfId="7677" xr:uid="{00000000-0005-0000-0000-0000631B0000}"/>
    <cellStyle name="Calculation 2 5 2 2 4 6 7" xfId="7678" xr:uid="{00000000-0005-0000-0000-0000641B0000}"/>
    <cellStyle name="Calculation 2 5 2 2 4 7" xfId="7679" xr:uid="{00000000-0005-0000-0000-0000651B0000}"/>
    <cellStyle name="Calculation 2 5 2 2 4 8" xfId="7680" xr:uid="{00000000-0005-0000-0000-0000661B0000}"/>
    <cellStyle name="Calculation 2 5 2 2 4 9" xfId="7681" xr:uid="{00000000-0005-0000-0000-0000671B0000}"/>
    <cellStyle name="Calculation 2 5 2 2 5" xfId="7682" xr:uid="{00000000-0005-0000-0000-0000681B0000}"/>
    <cellStyle name="Calculation 2 5 2 2 5 2" xfId="7683" xr:uid="{00000000-0005-0000-0000-0000691B0000}"/>
    <cellStyle name="Calculation 2 5 2 2 5 2 2" xfId="7684" xr:uid="{00000000-0005-0000-0000-00006A1B0000}"/>
    <cellStyle name="Calculation 2 5 2 2 5 2 3" xfId="7685" xr:uid="{00000000-0005-0000-0000-00006B1B0000}"/>
    <cellStyle name="Calculation 2 5 2 2 5 2 4" xfId="7686" xr:uid="{00000000-0005-0000-0000-00006C1B0000}"/>
    <cellStyle name="Calculation 2 5 2 2 5 2 5" xfId="7687" xr:uid="{00000000-0005-0000-0000-00006D1B0000}"/>
    <cellStyle name="Calculation 2 5 2 2 5 2 6" xfId="7688" xr:uid="{00000000-0005-0000-0000-00006E1B0000}"/>
    <cellStyle name="Calculation 2 5 2 2 5 2 7" xfId="7689" xr:uid="{00000000-0005-0000-0000-00006F1B0000}"/>
    <cellStyle name="Calculation 2 5 2 2 5 3" xfId="7690" xr:uid="{00000000-0005-0000-0000-0000701B0000}"/>
    <cellStyle name="Calculation 2 5 2 2 5 4" xfId="7691" xr:uid="{00000000-0005-0000-0000-0000711B0000}"/>
    <cellStyle name="Calculation 2 5 2 2 5 5" xfId="7692" xr:uid="{00000000-0005-0000-0000-0000721B0000}"/>
    <cellStyle name="Calculation 2 5 2 2 6" xfId="7693" xr:uid="{00000000-0005-0000-0000-0000731B0000}"/>
    <cellStyle name="Calculation 2 5 2 2 6 2" xfId="7694" xr:uid="{00000000-0005-0000-0000-0000741B0000}"/>
    <cellStyle name="Calculation 2 5 2 2 6 2 2" xfId="7695" xr:uid="{00000000-0005-0000-0000-0000751B0000}"/>
    <cellStyle name="Calculation 2 5 2 2 6 2 3" xfId="7696" xr:uid="{00000000-0005-0000-0000-0000761B0000}"/>
    <cellStyle name="Calculation 2 5 2 2 6 2 4" xfId="7697" xr:uid="{00000000-0005-0000-0000-0000771B0000}"/>
    <cellStyle name="Calculation 2 5 2 2 6 2 5" xfId="7698" xr:uid="{00000000-0005-0000-0000-0000781B0000}"/>
    <cellStyle name="Calculation 2 5 2 2 6 2 6" xfId="7699" xr:uid="{00000000-0005-0000-0000-0000791B0000}"/>
    <cellStyle name="Calculation 2 5 2 2 6 2 7" xfId="7700" xr:uid="{00000000-0005-0000-0000-00007A1B0000}"/>
    <cellStyle name="Calculation 2 5 2 2 6 3" xfId="7701" xr:uid="{00000000-0005-0000-0000-00007B1B0000}"/>
    <cellStyle name="Calculation 2 5 2 2 6 4" xfId="7702" xr:uid="{00000000-0005-0000-0000-00007C1B0000}"/>
    <cellStyle name="Calculation 2 5 2 2 6 5" xfId="7703" xr:uid="{00000000-0005-0000-0000-00007D1B0000}"/>
    <cellStyle name="Calculation 2 5 2 2 7" xfId="7704" xr:uid="{00000000-0005-0000-0000-00007E1B0000}"/>
    <cellStyle name="Calculation 2 5 2 2 7 2" xfId="7705" xr:uid="{00000000-0005-0000-0000-00007F1B0000}"/>
    <cellStyle name="Calculation 2 5 2 2 7 2 2" xfId="7706" xr:uid="{00000000-0005-0000-0000-0000801B0000}"/>
    <cellStyle name="Calculation 2 5 2 2 7 2 3" xfId="7707" xr:uid="{00000000-0005-0000-0000-0000811B0000}"/>
    <cellStyle name="Calculation 2 5 2 2 7 2 4" xfId="7708" xr:uid="{00000000-0005-0000-0000-0000821B0000}"/>
    <cellStyle name="Calculation 2 5 2 2 7 2 5" xfId="7709" xr:uid="{00000000-0005-0000-0000-0000831B0000}"/>
    <cellStyle name="Calculation 2 5 2 2 7 2 6" xfId="7710" xr:uid="{00000000-0005-0000-0000-0000841B0000}"/>
    <cellStyle name="Calculation 2 5 2 2 7 2 7" xfId="7711" xr:uid="{00000000-0005-0000-0000-0000851B0000}"/>
    <cellStyle name="Calculation 2 5 2 2 7 3" xfId="7712" xr:uid="{00000000-0005-0000-0000-0000861B0000}"/>
    <cellStyle name="Calculation 2 5 2 2 7 4" xfId="7713" xr:uid="{00000000-0005-0000-0000-0000871B0000}"/>
    <cellStyle name="Calculation 2 5 2 2 7 5" xfId="7714" xr:uid="{00000000-0005-0000-0000-0000881B0000}"/>
    <cellStyle name="Calculation 2 5 2 2 8" xfId="7715" xr:uid="{00000000-0005-0000-0000-0000891B0000}"/>
    <cellStyle name="Calculation 2 5 2 2 8 2" xfId="7716" xr:uid="{00000000-0005-0000-0000-00008A1B0000}"/>
    <cellStyle name="Calculation 2 5 2 2 8 2 2" xfId="7717" xr:uid="{00000000-0005-0000-0000-00008B1B0000}"/>
    <cellStyle name="Calculation 2 5 2 2 8 2 3" xfId="7718" xr:uid="{00000000-0005-0000-0000-00008C1B0000}"/>
    <cellStyle name="Calculation 2 5 2 2 8 2 4" xfId="7719" xr:uid="{00000000-0005-0000-0000-00008D1B0000}"/>
    <cellStyle name="Calculation 2 5 2 2 8 2 5" xfId="7720" xr:uid="{00000000-0005-0000-0000-00008E1B0000}"/>
    <cellStyle name="Calculation 2 5 2 2 8 2 6" xfId="7721" xr:uid="{00000000-0005-0000-0000-00008F1B0000}"/>
    <cellStyle name="Calculation 2 5 2 2 8 2 7" xfId="7722" xr:uid="{00000000-0005-0000-0000-0000901B0000}"/>
    <cellStyle name="Calculation 2 5 2 2 8 3" xfId="7723" xr:uid="{00000000-0005-0000-0000-0000911B0000}"/>
    <cellStyle name="Calculation 2 5 2 2 8 4" xfId="7724" xr:uid="{00000000-0005-0000-0000-0000921B0000}"/>
    <cellStyle name="Calculation 2 5 2 2 8 5" xfId="7725" xr:uid="{00000000-0005-0000-0000-0000931B0000}"/>
    <cellStyle name="Calculation 2 5 2 2 9" xfId="7726" xr:uid="{00000000-0005-0000-0000-0000941B0000}"/>
    <cellStyle name="Calculation 2 5 2 2 9 2" xfId="7727" xr:uid="{00000000-0005-0000-0000-0000951B0000}"/>
    <cellStyle name="Calculation 2 5 2 2 9 3" xfId="7728" xr:uid="{00000000-0005-0000-0000-0000961B0000}"/>
    <cellStyle name="Calculation 2 5 2 2 9 4" xfId="7729" xr:uid="{00000000-0005-0000-0000-0000971B0000}"/>
    <cellStyle name="Calculation 2 5 2 2 9 5" xfId="7730" xr:uid="{00000000-0005-0000-0000-0000981B0000}"/>
    <cellStyle name="Calculation 2 5 2 2 9 6" xfId="7731" xr:uid="{00000000-0005-0000-0000-0000991B0000}"/>
    <cellStyle name="Calculation 2 5 2 2 9 7" xfId="7732" xr:uid="{00000000-0005-0000-0000-00009A1B0000}"/>
    <cellStyle name="Calculation 2 5 2 2 9 8" xfId="7733" xr:uid="{00000000-0005-0000-0000-00009B1B0000}"/>
    <cellStyle name="Calculation 2 5 2 3" xfId="7734" xr:uid="{00000000-0005-0000-0000-00009C1B0000}"/>
    <cellStyle name="Calculation 2 5 2 3 10" xfId="7735" xr:uid="{00000000-0005-0000-0000-00009D1B0000}"/>
    <cellStyle name="Calculation 2 5 2 3 10 2" xfId="7736" xr:uid="{00000000-0005-0000-0000-00009E1B0000}"/>
    <cellStyle name="Calculation 2 5 2 3 10 3" xfId="7737" xr:uid="{00000000-0005-0000-0000-00009F1B0000}"/>
    <cellStyle name="Calculation 2 5 2 3 10 4" xfId="7738" xr:uid="{00000000-0005-0000-0000-0000A01B0000}"/>
    <cellStyle name="Calculation 2 5 2 3 10 5" xfId="7739" xr:uid="{00000000-0005-0000-0000-0000A11B0000}"/>
    <cellStyle name="Calculation 2 5 2 3 11" xfId="7740" xr:uid="{00000000-0005-0000-0000-0000A21B0000}"/>
    <cellStyle name="Calculation 2 5 2 3 11 2" xfId="7741" xr:uid="{00000000-0005-0000-0000-0000A31B0000}"/>
    <cellStyle name="Calculation 2 5 2 3 11 3" xfId="7742" xr:uid="{00000000-0005-0000-0000-0000A41B0000}"/>
    <cellStyle name="Calculation 2 5 2 3 11 4" xfId="7743" xr:uid="{00000000-0005-0000-0000-0000A51B0000}"/>
    <cellStyle name="Calculation 2 5 2 3 11 5" xfId="7744" xr:uid="{00000000-0005-0000-0000-0000A61B0000}"/>
    <cellStyle name="Calculation 2 5 2 3 12" xfId="7745" xr:uid="{00000000-0005-0000-0000-0000A71B0000}"/>
    <cellStyle name="Calculation 2 5 2 3 12 2" xfId="7746" xr:uid="{00000000-0005-0000-0000-0000A81B0000}"/>
    <cellStyle name="Calculation 2 5 2 3 12 3" xfId="7747" xr:uid="{00000000-0005-0000-0000-0000A91B0000}"/>
    <cellStyle name="Calculation 2 5 2 3 12 4" xfId="7748" xr:uid="{00000000-0005-0000-0000-0000AA1B0000}"/>
    <cellStyle name="Calculation 2 5 2 3 12 5" xfId="7749" xr:uid="{00000000-0005-0000-0000-0000AB1B0000}"/>
    <cellStyle name="Calculation 2 5 2 3 13" xfId="7750" xr:uid="{00000000-0005-0000-0000-0000AC1B0000}"/>
    <cellStyle name="Calculation 2 5 2 3 13 2" xfId="7751" xr:uid="{00000000-0005-0000-0000-0000AD1B0000}"/>
    <cellStyle name="Calculation 2 5 2 3 13 3" xfId="7752" xr:uid="{00000000-0005-0000-0000-0000AE1B0000}"/>
    <cellStyle name="Calculation 2 5 2 3 13 4" xfId="7753" xr:uid="{00000000-0005-0000-0000-0000AF1B0000}"/>
    <cellStyle name="Calculation 2 5 2 3 13 5" xfId="7754" xr:uid="{00000000-0005-0000-0000-0000B01B0000}"/>
    <cellStyle name="Calculation 2 5 2 3 14" xfId="7755" xr:uid="{00000000-0005-0000-0000-0000B11B0000}"/>
    <cellStyle name="Calculation 2 5 2 3 14 2" xfId="7756" xr:uid="{00000000-0005-0000-0000-0000B21B0000}"/>
    <cellStyle name="Calculation 2 5 2 3 14 3" xfId="7757" xr:uid="{00000000-0005-0000-0000-0000B31B0000}"/>
    <cellStyle name="Calculation 2 5 2 3 14 4" xfId="7758" xr:uid="{00000000-0005-0000-0000-0000B41B0000}"/>
    <cellStyle name="Calculation 2 5 2 3 14 5" xfId="7759" xr:uid="{00000000-0005-0000-0000-0000B51B0000}"/>
    <cellStyle name="Calculation 2 5 2 3 15" xfId="7760" xr:uid="{00000000-0005-0000-0000-0000B61B0000}"/>
    <cellStyle name="Calculation 2 5 2 3 15 2" xfId="7761" xr:uid="{00000000-0005-0000-0000-0000B71B0000}"/>
    <cellStyle name="Calculation 2 5 2 3 15 3" xfId="7762" xr:uid="{00000000-0005-0000-0000-0000B81B0000}"/>
    <cellStyle name="Calculation 2 5 2 3 15 4" xfId="7763" xr:uid="{00000000-0005-0000-0000-0000B91B0000}"/>
    <cellStyle name="Calculation 2 5 2 3 15 5" xfId="7764" xr:uid="{00000000-0005-0000-0000-0000BA1B0000}"/>
    <cellStyle name="Calculation 2 5 2 3 16" xfId="7765" xr:uid="{00000000-0005-0000-0000-0000BB1B0000}"/>
    <cellStyle name="Calculation 2 5 2 3 16 2" xfId="7766" xr:uid="{00000000-0005-0000-0000-0000BC1B0000}"/>
    <cellStyle name="Calculation 2 5 2 3 16 3" xfId="7767" xr:uid="{00000000-0005-0000-0000-0000BD1B0000}"/>
    <cellStyle name="Calculation 2 5 2 3 16 4" xfId="7768" xr:uid="{00000000-0005-0000-0000-0000BE1B0000}"/>
    <cellStyle name="Calculation 2 5 2 3 16 5" xfId="7769" xr:uid="{00000000-0005-0000-0000-0000BF1B0000}"/>
    <cellStyle name="Calculation 2 5 2 3 17" xfId="7770" xr:uid="{00000000-0005-0000-0000-0000C01B0000}"/>
    <cellStyle name="Calculation 2 5 2 3 17 2" xfId="7771" xr:uid="{00000000-0005-0000-0000-0000C11B0000}"/>
    <cellStyle name="Calculation 2 5 2 3 17 3" xfId="7772" xr:uid="{00000000-0005-0000-0000-0000C21B0000}"/>
    <cellStyle name="Calculation 2 5 2 3 17 4" xfId="7773" xr:uid="{00000000-0005-0000-0000-0000C31B0000}"/>
    <cellStyle name="Calculation 2 5 2 3 17 5" xfId="7774" xr:uid="{00000000-0005-0000-0000-0000C41B0000}"/>
    <cellStyle name="Calculation 2 5 2 3 18" xfId="7775" xr:uid="{00000000-0005-0000-0000-0000C51B0000}"/>
    <cellStyle name="Calculation 2 5 2 3 2" xfId="7776" xr:uid="{00000000-0005-0000-0000-0000C61B0000}"/>
    <cellStyle name="Calculation 2 5 2 3 2 10" xfId="7777" xr:uid="{00000000-0005-0000-0000-0000C71B0000}"/>
    <cellStyle name="Calculation 2 5 2 3 2 2" xfId="7778" xr:uid="{00000000-0005-0000-0000-0000C81B0000}"/>
    <cellStyle name="Calculation 2 5 2 3 2 2 2" xfId="7779" xr:uid="{00000000-0005-0000-0000-0000C91B0000}"/>
    <cellStyle name="Calculation 2 5 2 3 2 2 2 2" xfId="7780" xr:uid="{00000000-0005-0000-0000-0000CA1B0000}"/>
    <cellStyle name="Calculation 2 5 2 3 2 2 2 3" xfId="7781" xr:uid="{00000000-0005-0000-0000-0000CB1B0000}"/>
    <cellStyle name="Calculation 2 5 2 3 2 2 2 4" xfId="7782" xr:uid="{00000000-0005-0000-0000-0000CC1B0000}"/>
    <cellStyle name="Calculation 2 5 2 3 2 2 2 5" xfId="7783" xr:uid="{00000000-0005-0000-0000-0000CD1B0000}"/>
    <cellStyle name="Calculation 2 5 2 3 2 2 2 6" xfId="7784" xr:uid="{00000000-0005-0000-0000-0000CE1B0000}"/>
    <cellStyle name="Calculation 2 5 2 3 2 2 2 7" xfId="7785" xr:uid="{00000000-0005-0000-0000-0000CF1B0000}"/>
    <cellStyle name="Calculation 2 5 2 3 2 2 3" xfId="7786" xr:uid="{00000000-0005-0000-0000-0000D01B0000}"/>
    <cellStyle name="Calculation 2 5 2 3 2 2 4" xfId="7787" xr:uid="{00000000-0005-0000-0000-0000D11B0000}"/>
    <cellStyle name="Calculation 2 5 2 3 2 3" xfId="7788" xr:uid="{00000000-0005-0000-0000-0000D21B0000}"/>
    <cellStyle name="Calculation 2 5 2 3 2 3 2" xfId="7789" xr:uid="{00000000-0005-0000-0000-0000D31B0000}"/>
    <cellStyle name="Calculation 2 5 2 3 2 3 2 2" xfId="7790" xr:uid="{00000000-0005-0000-0000-0000D41B0000}"/>
    <cellStyle name="Calculation 2 5 2 3 2 3 2 3" xfId="7791" xr:uid="{00000000-0005-0000-0000-0000D51B0000}"/>
    <cellStyle name="Calculation 2 5 2 3 2 3 2 4" xfId="7792" xr:uid="{00000000-0005-0000-0000-0000D61B0000}"/>
    <cellStyle name="Calculation 2 5 2 3 2 3 2 5" xfId="7793" xr:uid="{00000000-0005-0000-0000-0000D71B0000}"/>
    <cellStyle name="Calculation 2 5 2 3 2 3 2 6" xfId="7794" xr:uid="{00000000-0005-0000-0000-0000D81B0000}"/>
    <cellStyle name="Calculation 2 5 2 3 2 3 2 7" xfId="7795" xr:uid="{00000000-0005-0000-0000-0000D91B0000}"/>
    <cellStyle name="Calculation 2 5 2 3 2 3 3" xfId="7796" xr:uid="{00000000-0005-0000-0000-0000DA1B0000}"/>
    <cellStyle name="Calculation 2 5 2 3 2 3 4" xfId="7797" xr:uid="{00000000-0005-0000-0000-0000DB1B0000}"/>
    <cellStyle name="Calculation 2 5 2 3 2 4" xfId="7798" xr:uid="{00000000-0005-0000-0000-0000DC1B0000}"/>
    <cellStyle name="Calculation 2 5 2 3 2 4 2" xfId="7799" xr:uid="{00000000-0005-0000-0000-0000DD1B0000}"/>
    <cellStyle name="Calculation 2 5 2 3 2 4 2 2" xfId="7800" xr:uid="{00000000-0005-0000-0000-0000DE1B0000}"/>
    <cellStyle name="Calculation 2 5 2 3 2 4 2 3" xfId="7801" xr:uid="{00000000-0005-0000-0000-0000DF1B0000}"/>
    <cellStyle name="Calculation 2 5 2 3 2 4 2 4" xfId="7802" xr:uid="{00000000-0005-0000-0000-0000E01B0000}"/>
    <cellStyle name="Calculation 2 5 2 3 2 4 2 5" xfId="7803" xr:uid="{00000000-0005-0000-0000-0000E11B0000}"/>
    <cellStyle name="Calculation 2 5 2 3 2 4 2 6" xfId="7804" xr:uid="{00000000-0005-0000-0000-0000E21B0000}"/>
    <cellStyle name="Calculation 2 5 2 3 2 4 2 7" xfId="7805" xr:uid="{00000000-0005-0000-0000-0000E31B0000}"/>
    <cellStyle name="Calculation 2 5 2 3 2 4 3" xfId="7806" xr:uid="{00000000-0005-0000-0000-0000E41B0000}"/>
    <cellStyle name="Calculation 2 5 2 3 2 4 4" xfId="7807" xr:uid="{00000000-0005-0000-0000-0000E51B0000}"/>
    <cellStyle name="Calculation 2 5 2 3 2 5" xfId="7808" xr:uid="{00000000-0005-0000-0000-0000E61B0000}"/>
    <cellStyle name="Calculation 2 5 2 3 2 5 2" xfId="7809" xr:uid="{00000000-0005-0000-0000-0000E71B0000}"/>
    <cellStyle name="Calculation 2 5 2 3 2 5 3" xfId="7810" xr:uid="{00000000-0005-0000-0000-0000E81B0000}"/>
    <cellStyle name="Calculation 2 5 2 3 2 5 4" xfId="7811" xr:uid="{00000000-0005-0000-0000-0000E91B0000}"/>
    <cellStyle name="Calculation 2 5 2 3 2 5 5" xfId="7812" xr:uid="{00000000-0005-0000-0000-0000EA1B0000}"/>
    <cellStyle name="Calculation 2 5 2 3 2 5 6" xfId="7813" xr:uid="{00000000-0005-0000-0000-0000EB1B0000}"/>
    <cellStyle name="Calculation 2 5 2 3 2 5 7" xfId="7814" xr:uid="{00000000-0005-0000-0000-0000EC1B0000}"/>
    <cellStyle name="Calculation 2 5 2 3 2 5 8" xfId="7815" xr:uid="{00000000-0005-0000-0000-0000ED1B0000}"/>
    <cellStyle name="Calculation 2 5 2 3 2 6" xfId="7816" xr:uid="{00000000-0005-0000-0000-0000EE1B0000}"/>
    <cellStyle name="Calculation 2 5 2 3 2 6 2" xfId="7817" xr:uid="{00000000-0005-0000-0000-0000EF1B0000}"/>
    <cellStyle name="Calculation 2 5 2 3 2 6 3" xfId="7818" xr:uid="{00000000-0005-0000-0000-0000F01B0000}"/>
    <cellStyle name="Calculation 2 5 2 3 2 6 4" xfId="7819" xr:uid="{00000000-0005-0000-0000-0000F11B0000}"/>
    <cellStyle name="Calculation 2 5 2 3 2 6 5" xfId="7820" xr:uid="{00000000-0005-0000-0000-0000F21B0000}"/>
    <cellStyle name="Calculation 2 5 2 3 2 6 6" xfId="7821" xr:uid="{00000000-0005-0000-0000-0000F31B0000}"/>
    <cellStyle name="Calculation 2 5 2 3 2 6 7" xfId="7822" xr:uid="{00000000-0005-0000-0000-0000F41B0000}"/>
    <cellStyle name="Calculation 2 5 2 3 2 7" xfId="7823" xr:uid="{00000000-0005-0000-0000-0000F51B0000}"/>
    <cellStyle name="Calculation 2 5 2 3 2 8" xfId="7824" xr:uid="{00000000-0005-0000-0000-0000F61B0000}"/>
    <cellStyle name="Calculation 2 5 2 3 2 9" xfId="7825" xr:uid="{00000000-0005-0000-0000-0000F71B0000}"/>
    <cellStyle name="Calculation 2 5 2 3 3" xfId="7826" xr:uid="{00000000-0005-0000-0000-0000F81B0000}"/>
    <cellStyle name="Calculation 2 5 2 3 3 2" xfId="7827" xr:uid="{00000000-0005-0000-0000-0000F91B0000}"/>
    <cellStyle name="Calculation 2 5 2 3 3 2 2" xfId="7828" xr:uid="{00000000-0005-0000-0000-0000FA1B0000}"/>
    <cellStyle name="Calculation 2 5 2 3 3 2 3" xfId="7829" xr:uid="{00000000-0005-0000-0000-0000FB1B0000}"/>
    <cellStyle name="Calculation 2 5 2 3 3 2 4" xfId="7830" xr:uid="{00000000-0005-0000-0000-0000FC1B0000}"/>
    <cellStyle name="Calculation 2 5 2 3 3 2 5" xfId="7831" xr:uid="{00000000-0005-0000-0000-0000FD1B0000}"/>
    <cellStyle name="Calculation 2 5 2 3 3 2 6" xfId="7832" xr:uid="{00000000-0005-0000-0000-0000FE1B0000}"/>
    <cellStyle name="Calculation 2 5 2 3 3 2 7" xfId="7833" xr:uid="{00000000-0005-0000-0000-0000FF1B0000}"/>
    <cellStyle name="Calculation 2 5 2 3 3 3" xfId="7834" xr:uid="{00000000-0005-0000-0000-0000001C0000}"/>
    <cellStyle name="Calculation 2 5 2 3 3 4" xfId="7835" xr:uid="{00000000-0005-0000-0000-0000011C0000}"/>
    <cellStyle name="Calculation 2 5 2 3 3 5" xfId="7836" xr:uid="{00000000-0005-0000-0000-0000021C0000}"/>
    <cellStyle name="Calculation 2 5 2 3 4" xfId="7837" xr:uid="{00000000-0005-0000-0000-0000031C0000}"/>
    <cellStyle name="Calculation 2 5 2 3 4 2" xfId="7838" xr:uid="{00000000-0005-0000-0000-0000041C0000}"/>
    <cellStyle name="Calculation 2 5 2 3 4 2 2" xfId="7839" xr:uid="{00000000-0005-0000-0000-0000051C0000}"/>
    <cellStyle name="Calculation 2 5 2 3 4 2 3" xfId="7840" xr:uid="{00000000-0005-0000-0000-0000061C0000}"/>
    <cellStyle name="Calculation 2 5 2 3 4 2 4" xfId="7841" xr:uid="{00000000-0005-0000-0000-0000071C0000}"/>
    <cellStyle name="Calculation 2 5 2 3 4 2 5" xfId="7842" xr:uid="{00000000-0005-0000-0000-0000081C0000}"/>
    <cellStyle name="Calculation 2 5 2 3 4 2 6" xfId="7843" xr:uid="{00000000-0005-0000-0000-0000091C0000}"/>
    <cellStyle name="Calculation 2 5 2 3 4 2 7" xfId="7844" xr:uid="{00000000-0005-0000-0000-00000A1C0000}"/>
    <cellStyle name="Calculation 2 5 2 3 4 3" xfId="7845" xr:uid="{00000000-0005-0000-0000-00000B1C0000}"/>
    <cellStyle name="Calculation 2 5 2 3 4 4" xfId="7846" xr:uid="{00000000-0005-0000-0000-00000C1C0000}"/>
    <cellStyle name="Calculation 2 5 2 3 4 5" xfId="7847" xr:uid="{00000000-0005-0000-0000-00000D1C0000}"/>
    <cellStyle name="Calculation 2 5 2 3 5" xfId="7848" xr:uid="{00000000-0005-0000-0000-00000E1C0000}"/>
    <cellStyle name="Calculation 2 5 2 3 5 2" xfId="7849" xr:uid="{00000000-0005-0000-0000-00000F1C0000}"/>
    <cellStyle name="Calculation 2 5 2 3 5 2 2" xfId="7850" xr:uid="{00000000-0005-0000-0000-0000101C0000}"/>
    <cellStyle name="Calculation 2 5 2 3 5 2 3" xfId="7851" xr:uid="{00000000-0005-0000-0000-0000111C0000}"/>
    <cellStyle name="Calculation 2 5 2 3 5 2 4" xfId="7852" xr:uid="{00000000-0005-0000-0000-0000121C0000}"/>
    <cellStyle name="Calculation 2 5 2 3 5 2 5" xfId="7853" xr:uid="{00000000-0005-0000-0000-0000131C0000}"/>
    <cellStyle name="Calculation 2 5 2 3 5 2 6" xfId="7854" xr:uid="{00000000-0005-0000-0000-0000141C0000}"/>
    <cellStyle name="Calculation 2 5 2 3 5 2 7" xfId="7855" xr:uid="{00000000-0005-0000-0000-0000151C0000}"/>
    <cellStyle name="Calculation 2 5 2 3 5 3" xfId="7856" xr:uid="{00000000-0005-0000-0000-0000161C0000}"/>
    <cellStyle name="Calculation 2 5 2 3 5 4" xfId="7857" xr:uid="{00000000-0005-0000-0000-0000171C0000}"/>
    <cellStyle name="Calculation 2 5 2 3 5 5" xfId="7858" xr:uid="{00000000-0005-0000-0000-0000181C0000}"/>
    <cellStyle name="Calculation 2 5 2 3 6" xfId="7859" xr:uid="{00000000-0005-0000-0000-0000191C0000}"/>
    <cellStyle name="Calculation 2 5 2 3 6 2" xfId="7860" xr:uid="{00000000-0005-0000-0000-00001A1C0000}"/>
    <cellStyle name="Calculation 2 5 2 3 6 3" xfId="7861" xr:uid="{00000000-0005-0000-0000-00001B1C0000}"/>
    <cellStyle name="Calculation 2 5 2 3 6 4" xfId="7862" xr:uid="{00000000-0005-0000-0000-00001C1C0000}"/>
    <cellStyle name="Calculation 2 5 2 3 6 5" xfId="7863" xr:uid="{00000000-0005-0000-0000-00001D1C0000}"/>
    <cellStyle name="Calculation 2 5 2 3 6 6" xfId="7864" xr:uid="{00000000-0005-0000-0000-00001E1C0000}"/>
    <cellStyle name="Calculation 2 5 2 3 6 7" xfId="7865" xr:uid="{00000000-0005-0000-0000-00001F1C0000}"/>
    <cellStyle name="Calculation 2 5 2 3 6 8" xfId="7866" xr:uid="{00000000-0005-0000-0000-0000201C0000}"/>
    <cellStyle name="Calculation 2 5 2 3 7" xfId="7867" xr:uid="{00000000-0005-0000-0000-0000211C0000}"/>
    <cellStyle name="Calculation 2 5 2 3 7 2" xfId="7868" xr:uid="{00000000-0005-0000-0000-0000221C0000}"/>
    <cellStyle name="Calculation 2 5 2 3 7 3" xfId="7869" xr:uid="{00000000-0005-0000-0000-0000231C0000}"/>
    <cellStyle name="Calculation 2 5 2 3 7 4" xfId="7870" xr:uid="{00000000-0005-0000-0000-0000241C0000}"/>
    <cellStyle name="Calculation 2 5 2 3 7 5" xfId="7871" xr:uid="{00000000-0005-0000-0000-0000251C0000}"/>
    <cellStyle name="Calculation 2 5 2 3 7 6" xfId="7872" xr:uid="{00000000-0005-0000-0000-0000261C0000}"/>
    <cellStyle name="Calculation 2 5 2 3 7 7" xfId="7873" xr:uid="{00000000-0005-0000-0000-0000271C0000}"/>
    <cellStyle name="Calculation 2 5 2 3 8" xfId="7874" xr:uid="{00000000-0005-0000-0000-0000281C0000}"/>
    <cellStyle name="Calculation 2 5 2 3 8 2" xfId="7875" xr:uid="{00000000-0005-0000-0000-0000291C0000}"/>
    <cellStyle name="Calculation 2 5 2 3 8 3" xfId="7876" xr:uid="{00000000-0005-0000-0000-00002A1C0000}"/>
    <cellStyle name="Calculation 2 5 2 3 8 4" xfId="7877" xr:uid="{00000000-0005-0000-0000-00002B1C0000}"/>
    <cellStyle name="Calculation 2 5 2 3 8 5" xfId="7878" xr:uid="{00000000-0005-0000-0000-00002C1C0000}"/>
    <cellStyle name="Calculation 2 5 2 3 9" xfId="7879" xr:uid="{00000000-0005-0000-0000-00002D1C0000}"/>
    <cellStyle name="Calculation 2 5 2 3 9 2" xfId="7880" xr:uid="{00000000-0005-0000-0000-00002E1C0000}"/>
    <cellStyle name="Calculation 2 5 2 3 9 3" xfId="7881" xr:uid="{00000000-0005-0000-0000-00002F1C0000}"/>
    <cellStyle name="Calculation 2 5 2 3 9 4" xfId="7882" xr:uid="{00000000-0005-0000-0000-0000301C0000}"/>
    <cellStyle name="Calculation 2 5 2 3 9 5" xfId="7883" xr:uid="{00000000-0005-0000-0000-0000311C0000}"/>
    <cellStyle name="Calculation 2 5 2 4" xfId="7884" xr:uid="{00000000-0005-0000-0000-0000321C0000}"/>
    <cellStyle name="Calculation 2 5 2 4 10" xfId="7885" xr:uid="{00000000-0005-0000-0000-0000331C0000}"/>
    <cellStyle name="Calculation 2 5 2 4 2" xfId="7886" xr:uid="{00000000-0005-0000-0000-0000341C0000}"/>
    <cellStyle name="Calculation 2 5 2 4 2 2" xfId="7887" xr:uid="{00000000-0005-0000-0000-0000351C0000}"/>
    <cellStyle name="Calculation 2 5 2 4 2 2 2" xfId="7888" xr:uid="{00000000-0005-0000-0000-0000361C0000}"/>
    <cellStyle name="Calculation 2 5 2 4 2 2 3" xfId="7889" xr:uid="{00000000-0005-0000-0000-0000371C0000}"/>
    <cellStyle name="Calculation 2 5 2 4 2 2 4" xfId="7890" xr:uid="{00000000-0005-0000-0000-0000381C0000}"/>
    <cellStyle name="Calculation 2 5 2 4 2 2 5" xfId="7891" xr:uid="{00000000-0005-0000-0000-0000391C0000}"/>
    <cellStyle name="Calculation 2 5 2 4 2 2 6" xfId="7892" xr:uid="{00000000-0005-0000-0000-00003A1C0000}"/>
    <cellStyle name="Calculation 2 5 2 4 2 2 7" xfId="7893" xr:uid="{00000000-0005-0000-0000-00003B1C0000}"/>
    <cellStyle name="Calculation 2 5 2 4 2 3" xfId="7894" xr:uid="{00000000-0005-0000-0000-00003C1C0000}"/>
    <cellStyle name="Calculation 2 5 2 4 2 4" xfId="7895" xr:uid="{00000000-0005-0000-0000-00003D1C0000}"/>
    <cellStyle name="Calculation 2 5 2 4 3" xfId="7896" xr:uid="{00000000-0005-0000-0000-00003E1C0000}"/>
    <cellStyle name="Calculation 2 5 2 4 3 2" xfId="7897" xr:uid="{00000000-0005-0000-0000-00003F1C0000}"/>
    <cellStyle name="Calculation 2 5 2 4 3 2 2" xfId="7898" xr:uid="{00000000-0005-0000-0000-0000401C0000}"/>
    <cellStyle name="Calculation 2 5 2 4 3 2 3" xfId="7899" xr:uid="{00000000-0005-0000-0000-0000411C0000}"/>
    <cellStyle name="Calculation 2 5 2 4 3 2 4" xfId="7900" xr:uid="{00000000-0005-0000-0000-0000421C0000}"/>
    <cellStyle name="Calculation 2 5 2 4 3 2 5" xfId="7901" xr:uid="{00000000-0005-0000-0000-0000431C0000}"/>
    <cellStyle name="Calculation 2 5 2 4 3 2 6" xfId="7902" xr:uid="{00000000-0005-0000-0000-0000441C0000}"/>
    <cellStyle name="Calculation 2 5 2 4 3 2 7" xfId="7903" xr:uid="{00000000-0005-0000-0000-0000451C0000}"/>
    <cellStyle name="Calculation 2 5 2 4 3 3" xfId="7904" xr:uid="{00000000-0005-0000-0000-0000461C0000}"/>
    <cellStyle name="Calculation 2 5 2 4 3 4" xfId="7905" xr:uid="{00000000-0005-0000-0000-0000471C0000}"/>
    <cellStyle name="Calculation 2 5 2 4 4" xfId="7906" xr:uid="{00000000-0005-0000-0000-0000481C0000}"/>
    <cellStyle name="Calculation 2 5 2 4 4 2" xfId="7907" xr:uid="{00000000-0005-0000-0000-0000491C0000}"/>
    <cellStyle name="Calculation 2 5 2 4 4 2 2" xfId="7908" xr:uid="{00000000-0005-0000-0000-00004A1C0000}"/>
    <cellStyle name="Calculation 2 5 2 4 4 2 3" xfId="7909" xr:uid="{00000000-0005-0000-0000-00004B1C0000}"/>
    <cellStyle name="Calculation 2 5 2 4 4 2 4" xfId="7910" xr:uid="{00000000-0005-0000-0000-00004C1C0000}"/>
    <cellStyle name="Calculation 2 5 2 4 4 2 5" xfId="7911" xr:uid="{00000000-0005-0000-0000-00004D1C0000}"/>
    <cellStyle name="Calculation 2 5 2 4 4 2 6" xfId="7912" xr:uid="{00000000-0005-0000-0000-00004E1C0000}"/>
    <cellStyle name="Calculation 2 5 2 4 4 2 7" xfId="7913" xr:uid="{00000000-0005-0000-0000-00004F1C0000}"/>
    <cellStyle name="Calculation 2 5 2 4 4 3" xfId="7914" xr:uid="{00000000-0005-0000-0000-0000501C0000}"/>
    <cellStyle name="Calculation 2 5 2 4 4 4" xfId="7915" xr:uid="{00000000-0005-0000-0000-0000511C0000}"/>
    <cellStyle name="Calculation 2 5 2 4 5" xfId="7916" xr:uid="{00000000-0005-0000-0000-0000521C0000}"/>
    <cellStyle name="Calculation 2 5 2 4 5 2" xfId="7917" xr:uid="{00000000-0005-0000-0000-0000531C0000}"/>
    <cellStyle name="Calculation 2 5 2 4 5 3" xfId="7918" xr:uid="{00000000-0005-0000-0000-0000541C0000}"/>
    <cellStyle name="Calculation 2 5 2 4 5 4" xfId="7919" xr:uid="{00000000-0005-0000-0000-0000551C0000}"/>
    <cellStyle name="Calculation 2 5 2 4 5 5" xfId="7920" xr:uid="{00000000-0005-0000-0000-0000561C0000}"/>
    <cellStyle name="Calculation 2 5 2 4 5 6" xfId="7921" xr:uid="{00000000-0005-0000-0000-0000571C0000}"/>
    <cellStyle name="Calculation 2 5 2 4 5 7" xfId="7922" xr:uid="{00000000-0005-0000-0000-0000581C0000}"/>
    <cellStyle name="Calculation 2 5 2 4 5 8" xfId="7923" xr:uid="{00000000-0005-0000-0000-0000591C0000}"/>
    <cellStyle name="Calculation 2 5 2 4 6" xfId="7924" xr:uid="{00000000-0005-0000-0000-00005A1C0000}"/>
    <cellStyle name="Calculation 2 5 2 4 6 2" xfId="7925" xr:uid="{00000000-0005-0000-0000-00005B1C0000}"/>
    <cellStyle name="Calculation 2 5 2 4 6 3" xfId="7926" xr:uid="{00000000-0005-0000-0000-00005C1C0000}"/>
    <cellStyle name="Calculation 2 5 2 4 6 4" xfId="7927" xr:uid="{00000000-0005-0000-0000-00005D1C0000}"/>
    <cellStyle name="Calculation 2 5 2 4 6 5" xfId="7928" xr:uid="{00000000-0005-0000-0000-00005E1C0000}"/>
    <cellStyle name="Calculation 2 5 2 4 6 6" xfId="7929" xr:uid="{00000000-0005-0000-0000-00005F1C0000}"/>
    <cellStyle name="Calculation 2 5 2 4 6 7" xfId="7930" xr:uid="{00000000-0005-0000-0000-0000601C0000}"/>
    <cellStyle name="Calculation 2 5 2 4 7" xfId="7931" xr:uid="{00000000-0005-0000-0000-0000611C0000}"/>
    <cellStyle name="Calculation 2 5 2 4 8" xfId="7932" xr:uid="{00000000-0005-0000-0000-0000621C0000}"/>
    <cellStyle name="Calculation 2 5 2 4 9" xfId="7933" xr:uid="{00000000-0005-0000-0000-0000631C0000}"/>
    <cellStyle name="Calculation 2 5 2 5" xfId="7934" xr:uid="{00000000-0005-0000-0000-0000641C0000}"/>
    <cellStyle name="Calculation 2 5 2 5 10" xfId="7935" xr:uid="{00000000-0005-0000-0000-0000651C0000}"/>
    <cellStyle name="Calculation 2 5 2 5 2" xfId="7936" xr:uid="{00000000-0005-0000-0000-0000661C0000}"/>
    <cellStyle name="Calculation 2 5 2 5 2 2" xfId="7937" xr:uid="{00000000-0005-0000-0000-0000671C0000}"/>
    <cellStyle name="Calculation 2 5 2 5 2 2 2" xfId="7938" xr:uid="{00000000-0005-0000-0000-0000681C0000}"/>
    <cellStyle name="Calculation 2 5 2 5 2 2 3" xfId="7939" xr:uid="{00000000-0005-0000-0000-0000691C0000}"/>
    <cellStyle name="Calculation 2 5 2 5 2 2 4" xfId="7940" xr:uid="{00000000-0005-0000-0000-00006A1C0000}"/>
    <cellStyle name="Calculation 2 5 2 5 2 2 5" xfId="7941" xr:uid="{00000000-0005-0000-0000-00006B1C0000}"/>
    <cellStyle name="Calculation 2 5 2 5 2 2 6" xfId="7942" xr:uid="{00000000-0005-0000-0000-00006C1C0000}"/>
    <cellStyle name="Calculation 2 5 2 5 2 2 7" xfId="7943" xr:uid="{00000000-0005-0000-0000-00006D1C0000}"/>
    <cellStyle name="Calculation 2 5 2 5 2 3" xfId="7944" xr:uid="{00000000-0005-0000-0000-00006E1C0000}"/>
    <cellStyle name="Calculation 2 5 2 5 2 4" xfId="7945" xr:uid="{00000000-0005-0000-0000-00006F1C0000}"/>
    <cellStyle name="Calculation 2 5 2 5 3" xfId="7946" xr:uid="{00000000-0005-0000-0000-0000701C0000}"/>
    <cellStyle name="Calculation 2 5 2 5 3 2" xfId="7947" xr:uid="{00000000-0005-0000-0000-0000711C0000}"/>
    <cellStyle name="Calculation 2 5 2 5 3 2 2" xfId="7948" xr:uid="{00000000-0005-0000-0000-0000721C0000}"/>
    <cellStyle name="Calculation 2 5 2 5 3 2 3" xfId="7949" xr:uid="{00000000-0005-0000-0000-0000731C0000}"/>
    <cellStyle name="Calculation 2 5 2 5 3 2 4" xfId="7950" xr:uid="{00000000-0005-0000-0000-0000741C0000}"/>
    <cellStyle name="Calculation 2 5 2 5 3 2 5" xfId="7951" xr:uid="{00000000-0005-0000-0000-0000751C0000}"/>
    <cellStyle name="Calculation 2 5 2 5 3 2 6" xfId="7952" xr:uid="{00000000-0005-0000-0000-0000761C0000}"/>
    <cellStyle name="Calculation 2 5 2 5 3 2 7" xfId="7953" xr:uid="{00000000-0005-0000-0000-0000771C0000}"/>
    <cellStyle name="Calculation 2 5 2 5 3 3" xfId="7954" xr:uid="{00000000-0005-0000-0000-0000781C0000}"/>
    <cellStyle name="Calculation 2 5 2 5 3 4" xfId="7955" xr:uid="{00000000-0005-0000-0000-0000791C0000}"/>
    <cellStyle name="Calculation 2 5 2 5 4" xfId="7956" xr:uid="{00000000-0005-0000-0000-00007A1C0000}"/>
    <cellStyle name="Calculation 2 5 2 5 4 2" xfId="7957" xr:uid="{00000000-0005-0000-0000-00007B1C0000}"/>
    <cellStyle name="Calculation 2 5 2 5 4 2 2" xfId="7958" xr:uid="{00000000-0005-0000-0000-00007C1C0000}"/>
    <cellStyle name="Calculation 2 5 2 5 4 2 3" xfId="7959" xr:uid="{00000000-0005-0000-0000-00007D1C0000}"/>
    <cellStyle name="Calculation 2 5 2 5 4 2 4" xfId="7960" xr:uid="{00000000-0005-0000-0000-00007E1C0000}"/>
    <cellStyle name="Calculation 2 5 2 5 4 2 5" xfId="7961" xr:uid="{00000000-0005-0000-0000-00007F1C0000}"/>
    <cellStyle name="Calculation 2 5 2 5 4 2 6" xfId="7962" xr:uid="{00000000-0005-0000-0000-0000801C0000}"/>
    <cellStyle name="Calculation 2 5 2 5 4 2 7" xfId="7963" xr:uid="{00000000-0005-0000-0000-0000811C0000}"/>
    <cellStyle name="Calculation 2 5 2 5 4 3" xfId="7964" xr:uid="{00000000-0005-0000-0000-0000821C0000}"/>
    <cellStyle name="Calculation 2 5 2 5 4 4" xfId="7965" xr:uid="{00000000-0005-0000-0000-0000831C0000}"/>
    <cellStyle name="Calculation 2 5 2 5 5" xfId="7966" xr:uid="{00000000-0005-0000-0000-0000841C0000}"/>
    <cellStyle name="Calculation 2 5 2 5 5 2" xfId="7967" xr:uid="{00000000-0005-0000-0000-0000851C0000}"/>
    <cellStyle name="Calculation 2 5 2 5 5 3" xfId="7968" xr:uid="{00000000-0005-0000-0000-0000861C0000}"/>
    <cellStyle name="Calculation 2 5 2 5 5 4" xfId="7969" xr:uid="{00000000-0005-0000-0000-0000871C0000}"/>
    <cellStyle name="Calculation 2 5 2 5 5 5" xfId="7970" xr:uid="{00000000-0005-0000-0000-0000881C0000}"/>
    <cellStyle name="Calculation 2 5 2 5 5 6" xfId="7971" xr:uid="{00000000-0005-0000-0000-0000891C0000}"/>
    <cellStyle name="Calculation 2 5 2 5 5 7" xfId="7972" xr:uid="{00000000-0005-0000-0000-00008A1C0000}"/>
    <cellStyle name="Calculation 2 5 2 5 5 8" xfId="7973" xr:uid="{00000000-0005-0000-0000-00008B1C0000}"/>
    <cellStyle name="Calculation 2 5 2 5 6" xfId="7974" xr:uid="{00000000-0005-0000-0000-00008C1C0000}"/>
    <cellStyle name="Calculation 2 5 2 5 6 2" xfId="7975" xr:uid="{00000000-0005-0000-0000-00008D1C0000}"/>
    <cellStyle name="Calculation 2 5 2 5 6 3" xfId="7976" xr:uid="{00000000-0005-0000-0000-00008E1C0000}"/>
    <cellStyle name="Calculation 2 5 2 5 6 4" xfId="7977" xr:uid="{00000000-0005-0000-0000-00008F1C0000}"/>
    <cellStyle name="Calculation 2 5 2 5 6 5" xfId="7978" xr:uid="{00000000-0005-0000-0000-0000901C0000}"/>
    <cellStyle name="Calculation 2 5 2 5 6 6" xfId="7979" xr:uid="{00000000-0005-0000-0000-0000911C0000}"/>
    <cellStyle name="Calculation 2 5 2 5 6 7" xfId="7980" xr:uid="{00000000-0005-0000-0000-0000921C0000}"/>
    <cellStyle name="Calculation 2 5 2 5 7" xfId="7981" xr:uid="{00000000-0005-0000-0000-0000931C0000}"/>
    <cellStyle name="Calculation 2 5 2 5 8" xfId="7982" xr:uid="{00000000-0005-0000-0000-0000941C0000}"/>
    <cellStyle name="Calculation 2 5 2 5 9" xfId="7983" xr:uid="{00000000-0005-0000-0000-0000951C0000}"/>
    <cellStyle name="Calculation 2 5 2 6" xfId="7984" xr:uid="{00000000-0005-0000-0000-0000961C0000}"/>
    <cellStyle name="Calculation 2 5 2 6 2" xfId="7985" xr:uid="{00000000-0005-0000-0000-0000971C0000}"/>
    <cellStyle name="Calculation 2 5 2 6 2 2" xfId="7986" xr:uid="{00000000-0005-0000-0000-0000981C0000}"/>
    <cellStyle name="Calculation 2 5 2 6 2 3" xfId="7987" xr:uid="{00000000-0005-0000-0000-0000991C0000}"/>
    <cellStyle name="Calculation 2 5 2 6 2 4" xfId="7988" xr:uid="{00000000-0005-0000-0000-00009A1C0000}"/>
    <cellStyle name="Calculation 2 5 2 6 2 5" xfId="7989" xr:uid="{00000000-0005-0000-0000-00009B1C0000}"/>
    <cellStyle name="Calculation 2 5 2 6 2 6" xfId="7990" xr:uid="{00000000-0005-0000-0000-00009C1C0000}"/>
    <cellStyle name="Calculation 2 5 2 6 2 7" xfId="7991" xr:uid="{00000000-0005-0000-0000-00009D1C0000}"/>
    <cellStyle name="Calculation 2 5 2 6 3" xfId="7992" xr:uid="{00000000-0005-0000-0000-00009E1C0000}"/>
    <cellStyle name="Calculation 2 5 2 6 4" xfId="7993" xr:uid="{00000000-0005-0000-0000-00009F1C0000}"/>
    <cellStyle name="Calculation 2 5 2 6 5" xfId="7994" xr:uid="{00000000-0005-0000-0000-0000A01C0000}"/>
    <cellStyle name="Calculation 2 5 2 7" xfId="7995" xr:uid="{00000000-0005-0000-0000-0000A11C0000}"/>
    <cellStyle name="Calculation 2 5 2 7 2" xfId="7996" xr:uid="{00000000-0005-0000-0000-0000A21C0000}"/>
    <cellStyle name="Calculation 2 5 2 7 2 2" xfId="7997" xr:uid="{00000000-0005-0000-0000-0000A31C0000}"/>
    <cellStyle name="Calculation 2 5 2 7 2 3" xfId="7998" xr:uid="{00000000-0005-0000-0000-0000A41C0000}"/>
    <cellStyle name="Calculation 2 5 2 7 2 4" xfId="7999" xr:uid="{00000000-0005-0000-0000-0000A51C0000}"/>
    <cellStyle name="Calculation 2 5 2 7 2 5" xfId="8000" xr:uid="{00000000-0005-0000-0000-0000A61C0000}"/>
    <cellStyle name="Calculation 2 5 2 7 2 6" xfId="8001" xr:uid="{00000000-0005-0000-0000-0000A71C0000}"/>
    <cellStyle name="Calculation 2 5 2 7 2 7" xfId="8002" xr:uid="{00000000-0005-0000-0000-0000A81C0000}"/>
    <cellStyle name="Calculation 2 5 2 7 3" xfId="8003" xr:uid="{00000000-0005-0000-0000-0000A91C0000}"/>
    <cellStyle name="Calculation 2 5 2 7 4" xfId="8004" xr:uid="{00000000-0005-0000-0000-0000AA1C0000}"/>
    <cellStyle name="Calculation 2 5 2 7 5" xfId="8005" xr:uid="{00000000-0005-0000-0000-0000AB1C0000}"/>
    <cellStyle name="Calculation 2 5 2 8" xfId="8006" xr:uid="{00000000-0005-0000-0000-0000AC1C0000}"/>
    <cellStyle name="Calculation 2 5 2 8 2" xfId="8007" xr:uid="{00000000-0005-0000-0000-0000AD1C0000}"/>
    <cellStyle name="Calculation 2 5 2 8 2 2" xfId="8008" xr:uid="{00000000-0005-0000-0000-0000AE1C0000}"/>
    <cellStyle name="Calculation 2 5 2 8 2 3" xfId="8009" xr:uid="{00000000-0005-0000-0000-0000AF1C0000}"/>
    <cellStyle name="Calculation 2 5 2 8 2 4" xfId="8010" xr:uid="{00000000-0005-0000-0000-0000B01C0000}"/>
    <cellStyle name="Calculation 2 5 2 8 2 5" xfId="8011" xr:uid="{00000000-0005-0000-0000-0000B11C0000}"/>
    <cellStyle name="Calculation 2 5 2 8 2 6" xfId="8012" xr:uid="{00000000-0005-0000-0000-0000B21C0000}"/>
    <cellStyle name="Calculation 2 5 2 8 2 7" xfId="8013" xr:uid="{00000000-0005-0000-0000-0000B31C0000}"/>
    <cellStyle name="Calculation 2 5 2 8 3" xfId="8014" xr:uid="{00000000-0005-0000-0000-0000B41C0000}"/>
    <cellStyle name="Calculation 2 5 2 8 4" xfId="8015" xr:uid="{00000000-0005-0000-0000-0000B51C0000}"/>
    <cellStyle name="Calculation 2 5 2 8 5" xfId="8016" xr:uid="{00000000-0005-0000-0000-0000B61C0000}"/>
    <cellStyle name="Calculation 2 5 2 9" xfId="8017" xr:uid="{00000000-0005-0000-0000-0000B71C0000}"/>
    <cellStyle name="Calculation 2 5 2 9 2" xfId="8018" xr:uid="{00000000-0005-0000-0000-0000B81C0000}"/>
    <cellStyle name="Calculation 2 5 2 9 2 2" xfId="8019" xr:uid="{00000000-0005-0000-0000-0000B91C0000}"/>
    <cellStyle name="Calculation 2 5 2 9 2 3" xfId="8020" xr:uid="{00000000-0005-0000-0000-0000BA1C0000}"/>
    <cellStyle name="Calculation 2 5 2 9 2 4" xfId="8021" xr:uid="{00000000-0005-0000-0000-0000BB1C0000}"/>
    <cellStyle name="Calculation 2 5 2 9 2 5" xfId="8022" xr:uid="{00000000-0005-0000-0000-0000BC1C0000}"/>
    <cellStyle name="Calculation 2 5 2 9 2 6" xfId="8023" xr:uid="{00000000-0005-0000-0000-0000BD1C0000}"/>
    <cellStyle name="Calculation 2 5 2 9 2 7" xfId="8024" xr:uid="{00000000-0005-0000-0000-0000BE1C0000}"/>
    <cellStyle name="Calculation 2 5 2 9 3" xfId="8025" xr:uid="{00000000-0005-0000-0000-0000BF1C0000}"/>
    <cellStyle name="Calculation 2 5 2 9 4" xfId="8026" xr:uid="{00000000-0005-0000-0000-0000C01C0000}"/>
    <cellStyle name="Calculation 2 5 2 9 5" xfId="8027" xr:uid="{00000000-0005-0000-0000-0000C11C0000}"/>
    <cellStyle name="Calculation 2 5 3" xfId="8028" xr:uid="{00000000-0005-0000-0000-0000C21C0000}"/>
    <cellStyle name="Calculation 2 5 3 10" xfId="8029" xr:uid="{00000000-0005-0000-0000-0000C31C0000}"/>
    <cellStyle name="Calculation 2 5 3 10 2" xfId="8030" xr:uid="{00000000-0005-0000-0000-0000C41C0000}"/>
    <cellStyle name="Calculation 2 5 3 10 3" xfId="8031" xr:uid="{00000000-0005-0000-0000-0000C51C0000}"/>
    <cellStyle name="Calculation 2 5 3 10 4" xfId="8032" xr:uid="{00000000-0005-0000-0000-0000C61C0000}"/>
    <cellStyle name="Calculation 2 5 3 10 5" xfId="8033" xr:uid="{00000000-0005-0000-0000-0000C71C0000}"/>
    <cellStyle name="Calculation 2 5 3 10 6" xfId="8034" xr:uid="{00000000-0005-0000-0000-0000C81C0000}"/>
    <cellStyle name="Calculation 2 5 3 10 7" xfId="8035" xr:uid="{00000000-0005-0000-0000-0000C91C0000}"/>
    <cellStyle name="Calculation 2 5 3 10 8" xfId="8036" xr:uid="{00000000-0005-0000-0000-0000CA1C0000}"/>
    <cellStyle name="Calculation 2 5 3 11" xfId="8037" xr:uid="{00000000-0005-0000-0000-0000CB1C0000}"/>
    <cellStyle name="Calculation 2 5 3 11 2" xfId="8038" xr:uid="{00000000-0005-0000-0000-0000CC1C0000}"/>
    <cellStyle name="Calculation 2 5 3 11 3" xfId="8039" xr:uid="{00000000-0005-0000-0000-0000CD1C0000}"/>
    <cellStyle name="Calculation 2 5 3 11 4" xfId="8040" xr:uid="{00000000-0005-0000-0000-0000CE1C0000}"/>
    <cellStyle name="Calculation 2 5 3 11 5" xfId="8041" xr:uid="{00000000-0005-0000-0000-0000CF1C0000}"/>
    <cellStyle name="Calculation 2 5 3 11 6" xfId="8042" xr:uid="{00000000-0005-0000-0000-0000D01C0000}"/>
    <cellStyle name="Calculation 2 5 3 11 7" xfId="8043" xr:uid="{00000000-0005-0000-0000-0000D11C0000}"/>
    <cellStyle name="Calculation 2 5 3 12" xfId="8044" xr:uid="{00000000-0005-0000-0000-0000D21C0000}"/>
    <cellStyle name="Calculation 2 5 3 12 2" xfId="8045" xr:uid="{00000000-0005-0000-0000-0000D31C0000}"/>
    <cellStyle name="Calculation 2 5 3 12 3" xfId="8046" xr:uid="{00000000-0005-0000-0000-0000D41C0000}"/>
    <cellStyle name="Calculation 2 5 3 12 4" xfId="8047" xr:uid="{00000000-0005-0000-0000-0000D51C0000}"/>
    <cellStyle name="Calculation 2 5 3 12 5" xfId="8048" xr:uid="{00000000-0005-0000-0000-0000D61C0000}"/>
    <cellStyle name="Calculation 2 5 3 13" xfId="8049" xr:uid="{00000000-0005-0000-0000-0000D71C0000}"/>
    <cellStyle name="Calculation 2 5 3 13 2" xfId="8050" xr:uid="{00000000-0005-0000-0000-0000D81C0000}"/>
    <cellStyle name="Calculation 2 5 3 13 3" xfId="8051" xr:uid="{00000000-0005-0000-0000-0000D91C0000}"/>
    <cellStyle name="Calculation 2 5 3 13 4" xfId="8052" xr:uid="{00000000-0005-0000-0000-0000DA1C0000}"/>
    <cellStyle name="Calculation 2 5 3 13 5" xfId="8053" xr:uid="{00000000-0005-0000-0000-0000DB1C0000}"/>
    <cellStyle name="Calculation 2 5 3 14" xfId="8054" xr:uid="{00000000-0005-0000-0000-0000DC1C0000}"/>
    <cellStyle name="Calculation 2 5 3 14 2" xfId="8055" xr:uid="{00000000-0005-0000-0000-0000DD1C0000}"/>
    <cellStyle name="Calculation 2 5 3 14 3" xfId="8056" xr:uid="{00000000-0005-0000-0000-0000DE1C0000}"/>
    <cellStyle name="Calculation 2 5 3 14 4" xfId="8057" xr:uid="{00000000-0005-0000-0000-0000DF1C0000}"/>
    <cellStyle name="Calculation 2 5 3 14 5" xfId="8058" xr:uid="{00000000-0005-0000-0000-0000E01C0000}"/>
    <cellStyle name="Calculation 2 5 3 15" xfId="8059" xr:uid="{00000000-0005-0000-0000-0000E11C0000}"/>
    <cellStyle name="Calculation 2 5 3 15 2" xfId="8060" xr:uid="{00000000-0005-0000-0000-0000E21C0000}"/>
    <cellStyle name="Calculation 2 5 3 15 3" xfId="8061" xr:uid="{00000000-0005-0000-0000-0000E31C0000}"/>
    <cellStyle name="Calculation 2 5 3 15 4" xfId="8062" xr:uid="{00000000-0005-0000-0000-0000E41C0000}"/>
    <cellStyle name="Calculation 2 5 3 15 5" xfId="8063" xr:uid="{00000000-0005-0000-0000-0000E51C0000}"/>
    <cellStyle name="Calculation 2 5 3 16" xfId="8064" xr:uid="{00000000-0005-0000-0000-0000E61C0000}"/>
    <cellStyle name="Calculation 2 5 3 17" xfId="8065" xr:uid="{00000000-0005-0000-0000-0000E71C0000}"/>
    <cellStyle name="Calculation 2 5 3 2" xfId="8066" xr:uid="{00000000-0005-0000-0000-0000E81C0000}"/>
    <cellStyle name="Calculation 2 5 3 2 10" xfId="8067" xr:uid="{00000000-0005-0000-0000-0000E91C0000}"/>
    <cellStyle name="Calculation 2 5 3 2 10 2" xfId="8068" xr:uid="{00000000-0005-0000-0000-0000EA1C0000}"/>
    <cellStyle name="Calculation 2 5 3 2 10 3" xfId="8069" xr:uid="{00000000-0005-0000-0000-0000EB1C0000}"/>
    <cellStyle name="Calculation 2 5 3 2 10 4" xfId="8070" xr:uid="{00000000-0005-0000-0000-0000EC1C0000}"/>
    <cellStyle name="Calculation 2 5 3 2 10 5" xfId="8071" xr:uid="{00000000-0005-0000-0000-0000ED1C0000}"/>
    <cellStyle name="Calculation 2 5 3 2 10 6" xfId="8072" xr:uid="{00000000-0005-0000-0000-0000EE1C0000}"/>
    <cellStyle name="Calculation 2 5 3 2 10 7" xfId="8073" xr:uid="{00000000-0005-0000-0000-0000EF1C0000}"/>
    <cellStyle name="Calculation 2 5 3 2 11" xfId="8074" xr:uid="{00000000-0005-0000-0000-0000F01C0000}"/>
    <cellStyle name="Calculation 2 5 3 2 11 2" xfId="8075" xr:uid="{00000000-0005-0000-0000-0000F11C0000}"/>
    <cellStyle name="Calculation 2 5 3 2 11 3" xfId="8076" xr:uid="{00000000-0005-0000-0000-0000F21C0000}"/>
    <cellStyle name="Calculation 2 5 3 2 11 4" xfId="8077" xr:uid="{00000000-0005-0000-0000-0000F31C0000}"/>
    <cellStyle name="Calculation 2 5 3 2 11 5" xfId="8078" xr:uid="{00000000-0005-0000-0000-0000F41C0000}"/>
    <cellStyle name="Calculation 2 5 3 2 12" xfId="8079" xr:uid="{00000000-0005-0000-0000-0000F51C0000}"/>
    <cellStyle name="Calculation 2 5 3 2 12 2" xfId="8080" xr:uid="{00000000-0005-0000-0000-0000F61C0000}"/>
    <cellStyle name="Calculation 2 5 3 2 12 3" xfId="8081" xr:uid="{00000000-0005-0000-0000-0000F71C0000}"/>
    <cellStyle name="Calculation 2 5 3 2 12 4" xfId="8082" xr:uid="{00000000-0005-0000-0000-0000F81C0000}"/>
    <cellStyle name="Calculation 2 5 3 2 12 5" xfId="8083" xr:uid="{00000000-0005-0000-0000-0000F91C0000}"/>
    <cellStyle name="Calculation 2 5 3 2 13" xfId="8084" xr:uid="{00000000-0005-0000-0000-0000FA1C0000}"/>
    <cellStyle name="Calculation 2 5 3 2 13 2" xfId="8085" xr:uid="{00000000-0005-0000-0000-0000FB1C0000}"/>
    <cellStyle name="Calculation 2 5 3 2 13 3" xfId="8086" xr:uid="{00000000-0005-0000-0000-0000FC1C0000}"/>
    <cellStyle name="Calculation 2 5 3 2 13 4" xfId="8087" xr:uid="{00000000-0005-0000-0000-0000FD1C0000}"/>
    <cellStyle name="Calculation 2 5 3 2 13 5" xfId="8088" xr:uid="{00000000-0005-0000-0000-0000FE1C0000}"/>
    <cellStyle name="Calculation 2 5 3 2 14" xfId="8089" xr:uid="{00000000-0005-0000-0000-0000FF1C0000}"/>
    <cellStyle name="Calculation 2 5 3 2 14 2" xfId="8090" xr:uid="{00000000-0005-0000-0000-0000001D0000}"/>
    <cellStyle name="Calculation 2 5 3 2 14 3" xfId="8091" xr:uid="{00000000-0005-0000-0000-0000011D0000}"/>
    <cellStyle name="Calculation 2 5 3 2 14 4" xfId="8092" xr:uid="{00000000-0005-0000-0000-0000021D0000}"/>
    <cellStyle name="Calculation 2 5 3 2 14 5" xfId="8093" xr:uid="{00000000-0005-0000-0000-0000031D0000}"/>
    <cellStyle name="Calculation 2 5 3 2 15" xfId="8094" xr:uid="{00000000-0005-0000-0000-0000041D0000}"/>
    <cellStyle name="Calculation 2 5 3 2 15 2" xfId="8095" xr:uid="{00000000-0005-0000-0000-0000051D0000}"/>
    <cellStyle name="Calculation 2 5 3 2 15 3" xfId="8096" xr:uid="{00000000-0005-0000-0000-0000061D0000}"/>
    <cellStyle name="Calculation 2 5 3 2 15 4" xfId="8097" xr:uid="{00000000-0005-0000-0000-0000071D0000}"/>
    <cellStyle name="Calculation 2 5 3 2 15 5" xfId="8098" xr:uid="{00000000-0005-0000-0000-0000081D0000}"/>
    <cellStyle name="Calculation 2 5 3 2 16" xfId="8099" xr:uid="{00000000-0005-0000-0000-0000091D0000}"/>
    <cellStyle name="Calculation 2 5 3 2 16 2" xfId="8100" xr:uid="{00000000-0005-0000-0000-00000A1D0000}"/>
    <cellStyle name="Calculation 2 5 3 2 16 3" xfId="8101" xr:uid="{00000000-0005-0000-0000-00000B1D0000}"/>
    <cellStyle name="Calculation 2 5 3 2 16 4" xfId="8102" xr:uid="{00000000-0005-0000-0000-00000C1D0000}"/>
    <cellStyle name="Calculation 2 5 3 2 16 5" xfId="8103" xr:uid="{00000000-0005-0000-0000-00000D1D0000}"/>
    <cellStyle name="Calculation 2 5 3 2 17" xfId="8104" xr:uid="{00000000-0005-0000-0000-00000E1D0000}"/>
    <cellStyle name="Calculation 2 5 3 2 17 2" xfId="8105" xr:uid="{00000000-0005-0000-0000-00000F1D0000}"/>
    <cellStyle name="Calculation 2 5 3 2 17 3" xfId="8106" xr:uid="{00000000-0005-0000-0000-0000101D0000}"/>
    <cellStyle name="Calculation 2 5 3 2 17 4" xfId="8107" xr:uid="{00000000-0005-0000-0000-0000111D0000}"/>
    <cellStyle name="Calculation 2 5 3 2 17 5" xfId="8108" xr:uid="{00000000-0005-0000-0000-0000121D0000}"/>
    <cellStyle name="Calculation 2 5 3 2 18" xfId="8109" xr:uid="{00000000-0005-0000-0000-0000131D0000}"/>
    <cellStyle name="Calculation 2 5 3 2 2" xfId="8110" xr:uid="{00000000-0005-0000-0000-0000141D0000}"/>
    <cellStyle name="Calculation 2 5 3 2 2 10" xfId="8111" xr:uid="{00000000-0005-0000-0000-0000151D0000}"/>
    <cellStyle name="Calculation 2 5 3 2 2 10 2" xfId="8112" xr:uid="{00000000-0005-0000-0000-0000161D0000}"/>
    <cellStyle name="Calculation 2 5 3 2 2 10 3" xfId="8113" xr:uid="{00000000-0005-0000-0000-0000171D0000}"/>
    <cellStyle name="Calculation 2 5 3 2 2 10 4" xfId="8114" xr:uid="{00000000-0005-0000-0000-0000181D0000}"/>
    <cellStyle name="Calculation 2 5 3 2 2 10 5" xfId="8115" xr:uid="{00000000-0005-0000-0000-0000191D0000}"/>
    <cellStyle name="Calculation 2 5 3 2 2 11" xfId="8116" xr:uid="{00000000-0005-0000-0000-00001A1D0000}"/>
    <cellStyle name="Calculation 2 5 3 2 2 11 2" xfId="8117" xr:uid="{00000000-0005-0000-0000-00001B1D0000}"/>
    <cellStyle name="Calculation 2 5 3 2 2 11 3" xfId="8118" xr:uid="{00000000-0005-0000-0000-00001C1D0000}"/>
    <cellStyle name="Calculation 2 5 3 2 2 11 4" xfId="8119" xr:uid="{00000000-0005-0000-0000-00001D1D0000}"/>
    <cellStyle name="Calculation 2 5 3 2 2 11 5" xfId="8120" xr:uid="{00000000-0005-0000-0000-00001E1D0000}"/>
    <cellStyle name="Calculation 2 5 3 2 2 12" xfId="8121" xr:uid="{00000000-0005-0000-0000-00001F1D0000}"/>
    <cellStyle name="Calculation 2 5 3 2 2 12 2" xfId="8122" xr:uid="{00000000-0005-0000-0000-0000201D0000}"/>
    <cellStyle name="Calculation 2 5 3 2 2 12 3" xfId="8123" xr:uid="{00000000-0005-0000-0000-0000211D0000}"/>
    <cellStyle name="Calculation 2 5 3 2 2 12 4" xfId="8124" xr:uid="{00000000-0005-0000-0000-0000221D0000}"/>
    <cellStyle name="Calculation 2 5 3 2 2 12 5" xfId="8125" xr:uid="{00000000-0005-0000-0000-0000231D0000}"/>
    <cellStyle name="Calculation 2 5 3 2 2 13" xfId="8126" xr:uid="{00000000-0005-0000-0000-0000241D0000}"/>
    <cellStyle name="Calculation 2 5 3 2 2 13 2" xfId="8127" xr:uid="{00000000-0005-0000-0000-0000251D0000}"/>
    <cellStyle name="Calculation 2 5 3 2 2 13 3" xfId="8128" xr:uid="{00000000-0005-0000-0000-0000261D0000}"/>
    <cellStyle name="Calculation 2 5 3 2 2 13 4" xfId="8129" xr:uid="{00000000-0005-0000-0000-0000271D0000}"/>
    <cellStyle name="Calculation 2 5 3 2 2 13 5" xfId="8130" xr:uid="{00000000-0005-0000-0000-0000281D0000}"/>
    <cellStyle name="Calculation 2 5 3 2 2 14" xfId="8131" xr:uid="{00000000-0005-0000-0000-0000291D0000}"/>
    <cellStyle name="Calculation 2 5 3 2 2 14 2" xfId="8132" xr:uid="{00000000-0005-0000-0000-00002A1D0000}"/>
    <cellStyle name="Calculation 2 5 3 2 2 14 3" xfId="8133" xr:uid="{00000000-0005-0000-0000-00002B1D0000}"/>
    <cellStyle name="Calculation 2 5 3 2 2 14 4" xfId="8134" xr:uid="{00000000-0005-0000-0000-00002C1D0000}"/>
    <cellStyle name="Calculation 2 5 3 2 2 14 5" xfId="8135" xr:uid="{00000000-0005-0000-0000-00002D1D0000}"/>
    <cellStyle name="Calculation 2 5 3 2 2 15" xfId="8136" xr:uid="{00000000-0005-0000-0000-00002E1D0000}"/>
    <cellStyle name="Calculation 2 5 3 2 2 15 2" xfId="8137" xr:uid="{00000000-0005-0000-0000-00002F1D0000}"/>
    <cellStyle name="Calculation 2 5 3 2 2 15 3" xfId="8138" xr:uid="{00000000-0005-0000-0000-0000301D0000}"/>
    <cellStyle name="Calculation 2 5 3 2 2 15 4" xfId="8139" xr:uid="{00000000-0005-0000-0000-0000311D0000}"/>
    <cellStyle name="Calculation 2 5 3 2 2 15 5" xfId="8140" xr:uid="{00000000-0005-0000-0000-0000321D0000}"/>
    <cellStyle name="Calculation 2 5 3 2 2 16" xfId="8141" xr:uid="{00000000-0005-0000-0000-0000331D0000}"/>
    <cellStyle name="Calculation 2 5 3 2 2 16 2" xfId="8142" xr:uid="{00000000-0005-0000-0000-0000341D0000}"/>
    <cellStyle name="Calculation 2 5 3 2 2 16 3" xfId="8143" xr:uid="{00000000-0005-0000-0000-0000351D0000}"/>
    <cellStyle name="Calculation 2 5 3 2 2 16 4" xfId="8144" xr:uid="{00000000-0005-0000-0000-0000361D0000}"/>
    <cellStyle name="Calculation 2 5 3 2 2 16 5" xfId="8145" xr:uid="{00000000-0005-0000-0000-0000371D0000}"/>
    <cellStyle name="Calculation 2 5 3 2 2 17" xfId="8146" xr:uid="{00000000-0005-0000-0000-0000381D0000}"/>
    <cellStyle name="Calculation 2 5 3 2 2 17 2" xfId="8147" xr:uid="{00000000-0005-0000-0000-0000391D0000}"/>
    <cellStyle name="Calculation 2 5 3 2 2 17 3" xfId="8148" xr:uid="{00000000-0005-0000-0000-00003A1D0000}"/>
    <cellStyle name="Calculation 2 5 3 2 2 17 4" xfId="8149" xr:uid="{00000000-0005-0000-0000-00003B1D0000}"/>
    <cellStyle name="Calculation 2 5 3 2 2 17 5" xfId="8150" xr:uid="{00000000-0005-0000-0000-00003C1D0000}"/>
    <cellStyle name="Calculation 2 5 3 2 2 18" xfId="8151" xr:uid="{00000000-0005-0000-0000-00003D1D0000}"/>
    <cellStyle name="Calculation 2 5 3 2 2 2" xfId="8152" xr:uid="{00000000-0005-0000-0000-00003E1D0000}"/>
    <cellStyle name="Calculation 2 5 3 2 2 2 10" xfId="8153" xr:uid="{00000000-0005-0000-0000-00003F1D0000}"/>
    <cellStyle name="Calculation 2 5 3 2 2 2 2" xfId="8154" xr:uid="{00000000-0005-0000-0000-0000401D0000}"/>
    <cellStyle name="Calculation 2 5 3 2 2 2 2 2" xfId="8155" xr:uid="{00000000-0005-0000-0000-0000411D0000}"/>
    <cellStyle name="Calculation 2 5 3 2 2 2 2 2 2" xfId="8156" xr:uid="{00000000-0005-0000-0000-0000421D0000}"/>
    <cellStyle name="Calculation 2 5 3 2 2 2 2 2 3" xfId="8157" xr:uid="{00000000-0005-0000-0000-0000431D0000}"/>
    <cellStyle name="Calculation 2 5 3 2 2 2 2 2 4" xfId="8158" xr:uid="{00000000-0005-0000-0000-0000441D0000}"/>
    <cellStyle name="Calculation 2 5 3 2 2 2 2 2 5" xfId="8159" xr:uid="{00000000-0005-0000-0000-0000451D0000}"/>
    <cellStyle name="Calculation 2 5 3 2 2 2 2 2 6" xfId="8160" xr:uid="{00000000-0005-0000-0000-0000461D0000}"/>
    <cellStyle name="Calculation 2 5 3 2 2 2 2 2 7" xfId="8161" xr:uid="{00000000-0005-0000-0000-0000471D0000}"/>
    <cellStyle name="Calculation 2 5 3 2 2 2 2 3" xfId="8162" xr:uid="{00000000-0005-0000-0000-0000481D0000}"/>
    <cellStyle name="Calculation 2 5 3 2 2 2 2 4" xfId="8163" xr:uid="{00000000-0005-0000-0000-0000491D0000}"/>
    <cellStyle name="Calculation 2 5 3 2 2 2 3" xfId="8164" xr:uid="{00000000-0005-0000-0000-00004A1D0000}"/>
    <cellStyle name="Calculation 2 5 3 2 2 2 3 2" xfId="8165" xr:uid="{00000000-0005-0000-0000-00004B1D0000}"/>
    <cellStyle name="Calculation 2 5 3 2 2 2 3 2 2" xfId="8166" xr:uid="{00000000-0005-0000-0000-00004C1D0000}"/>
    <cellStyle name="Calculation 2 5 3 2 2 2 3 2 3" xfId="8167" xr:uid="{00000000-0005-0000-0000-00004D1D0000}"/>
    <cellStyle name="Calculation 2 5 3 2 2 2 3 2 4" xfId="8168" xr:uid="{00000000-0005-0000-0000-00004E1D0000}"/>
    <cellStyle name="Calculation 2 5 3 2 2 2 3 2 5" xfId="8169" xr:uid="{00000000-0005-0000-0000-00004F1D0000}"/>
    <cellStyle name="Calculation 2 5 3 2 2 2 3 2 6" xfId="8170" xr:uid="{00000000-0005-0000-0000-0000501D0000}"/>
    <cellStyle name="Calculation 2 5 3 2 2 2 3 2 7" xfId="8171" xr:uid="{00000000-0005-0000-0000-0000511D0000}"/>
    <cellStyle name="Calculation 2 5 3 2 2 2 3 3" xfId="8172" xr:uid="{00000000-0005-0000-0000-0000521D0000}"/>
    <cellStyle name="Calculation 2 5 3 2 2 2 3 4" xfId="8173" xr:uid="{00000000-0005-0000-0000-0000531D0000}"/>
    <cellStyle name="Calculation 2 5 3 2 2 2 4" xfId="8174" xr:uid="{00000000-0005-0000-0000-0000541D0000}"/>
    <cellStyle name="Calculation 2 5 3 2 2 2 4 2" xfId="8175" xr:uid="{00000000-0005-0000-0000-0000551D0000}"/>
    <cellStyle name="Calculation 2 5 3 2 2 2 4 2 2" xfId="8176" xr:uid="{00000000-0005-0000-0000-0000561D0000}"/>
    <cellStyle name="Calculation 2 5 3 2 2 2 4 2 3" xfId="8177" xr:uid="{00000000-0005-0000-0000-0000571D0000}"/>
    <cellStyle name="Calculation 2 5 3 2 2 2 4 2 4" xfId="8178" xr:uid="{00000000-0005-0000-0000-0000581D0000}"/>
    <cellStyle name="Calculation 2 5 3 2 2 2 4 2 5" xfId="8179" xr:uid="{00000000-0005-0000-0000-0000591D0000}"/>
    <cellStyle name="Calculation 2 5 3 2 2 2 4 2 6" xfId="8180" xr:uid="{00000000-0005-0000-0000-00005A1D0000}"/>
    <cellStyle name="Calculation 2 5 3 2 2 2 4 2 7" xfId="8181" xr:uid="{00000000-0005-0000-0000-00005B1D0000}"/>
    <cellStyle name="Calculation 2 5 3 2 2 2 4 3" xfId="8182" xr:uid="{00000000-0005-0000-0000-00005C1D0000}"/>
    <cellStyle name="Calculation 2 5 3 2 2 2 4 4" xfId="8183" xr:uid="{00000000-0005-0000-0000-00005D1D0000}"/>
    <cellStyle name="Calculation 2 5 3 2 2 2 5" xfId="8184" xr:uid="{00000000-0005-0000-0000-00005E1D0000}"/>
    <cellStyle name="Calculation 2 5 3 2 2 2 5 2" xfId="8185" xr:uid="{00000000-0005-0000-0000-00005F1D0000}"/>
    <cellStyle name="Calculation 2 5 3 2 2 2 5 3" xfId="8186" xr:uid="{00000000-0005-0000-0000-0000601D0000}"/>
    <cellStyle name="Calculation 2 5 3 2 2 2 5 4" xfId="8187" xr:uid="{00000000-0005-0000-0000-0000611D0000}"/>
    <cellStyle name="Calculation 2 5 3 2 2 2 5 5" xfId="8188" xr:uid="{00000000-0005-0000-0000-0000621D0000}"/>
    <cellStyle name="Calculation 2 5 3 2 2 2 5 6" xfId="8189" xr:uid="{00000000-0005-0000-0000-0000631D0000}"/>
    <cellStyle name="Calculation 2 5 3 2 2 2 5 7" xfId="8190" xr:uid="{00000000-0005-0000-0000-0000641D0000}"/>
    <cellStyle name="Calculation 2 5 3 2 2 2 5 8" xfId="8191" xr:uid="{00000000-0005-0000-0000-0000651D0000}"/>
    <cellStyle name="Calculation 2 5 3 2 2 2 6" xfId="8192" xr:uid="{00000000-0005-0000-0000-0000661D0000}"/>
    <cellStyle name="Calculation 2 5 3 2 2 2 6 2" xfId="8193" xr:uid="{00000000-0005-0000-0000-0000671D0000}"/>
    <cellStyle name="Calculation 2 5 3 2 2 2 6 3" xfId="8194" xr:uid="{00000000-0005-0000-0000-0000681D0000}"/>
    <cellStyle name="Calculation 2 5 3 2 2 2 6 4" xfId="8195" xr:uid="{00000000-0005-0000-0000-0000691D0000}"/>
    <cellStyle name="Calculation 2 5 3 2 2 2 6 5" xfId="8196" xr:uid="{00000000-0005-0000-0000-00006A1D0000}"/>
    <cellStyle name="Calculation 2 5 3 2 2 2 6 6" xfId="8197" xr:uid="{00000000-0005-0000-0000-00006B1D0000}"/>
    <cellStyle name="Calculation 2 5 3 2 2 2 6 7" xfId="8198" xr:uid="{00000000-0005-0000-0000-00006C1D0000}"/>
    <cellStyle name="Calculation 2 5 3 2 2 2 7" xfId="8199" xr:uid="{00000000-0005-0000-0000-00006D1D0000}"/>
    <cellStyle name="Calculation 2 5 3 2 2 2 8" xfId="8200" xr:uid="{00000000-0005-0000-0000-00006E1D0000}"/>
    <cellStyle name="Calculation 2 5 3 2 2 2 9" xfId="8201" xr:uid="{00000000-0005-0000-0000-00006F1D0000}"/>
    <cellStyle name="Calculation 2 5 3 2 2 3" xfId="8202" xr:uid="{00000000-0005-0000-0000-0000701D0000}"/>
    <cellStyle name="Calculation 2 5 3 2 2 3 2" xfId="8203" xr:uid="{00000000-0005-0000-0000-0000711D0000}"/>
    <cellStyle name="Calculation 2 5 3 2 2 3 2 2" xfId="8204" xr:uid="{00000000-0005-0000-0000-0000721D0000}"/>
    <cellStyle name="Calculation 2 5 3 2 2 3 2 3" xfId="8205" xr:uid="{00000000-0005-0000-0000-0000731D0000}"/>
    <cellStyle name="Calculation 2 5 3 2 2 3 2 4" xfId="8206" xr:uid="{00000000-0005-0000-0000-0000741D0000}"/>
    <cellStyle name="Calculation 2 5 3 2 2 3 2 5" xfId="8207" xr:uid="{00000000-0005-0000-0000-0000751D0000}"/>
    <cellStyle name="Calculation 2 5 3 2 2 3 2 6" xfId="8208" xr:uid="{00000000-0005-0000-0000-0000761D0000}"/>
    <cellStyle name="Calculation 2 5 3 2 2 3 2 7" xfId="8209" xr:uid="{00000000-0005-0000-0000-0000771D0000}"/>
    <cellStyle name="Calculation 2 5 3 2 2 3 3" xfId="8210" xr:uid="{00000000-0005-0000-0000-0000781D0000}"/>
    <cellStyle name="Calculation 2 5 3 2 2 3 4" xfId="8211" xr:uid="{00000000-0005-0000-0000-0000791D0000}"/>
    <cellStyle name="Calculation 2 5 3 2 2 3 5" xfId="8212" xr:uid="{00000000-0005-0000-0000-00007A1D0000}"/>
    <cellStyle name="Calculation 2 5 3 2 2 4" xfId="8213" xr:uid="{00000000-0005-0000-0000-00007B1D0000}"/>
    <cellStyle name="Calculation 2 5 3 2 2 4 2" xfId="8214" xr:uid="{00000000-0005-0000-0000-00007C1D0000}"/>
    <cellStyle name="Calculation 2 5 3 2 2 4 2 2" xfId="8215" xr:uid="{00000000-0005-0000-0000-00007D1D0000}"/>
    <cellStyle name="Calculation 2 5 3 2 2 4 2 3" xfId="8216" xr:uid="{00000000-0005-0000-0000-00007E1D0000}"/>
    <cellStyle name="Calculation 2 5 3 2 2 4 2 4" xfId="8217" xr:uid="{00000000-0005-0000-0000-00007F1D0000}"/>
    <cellStyle name="Calculation 2 5 3 2 2 4 2 5" xfId="8218" xr:uid="{00000000-0005-0000-0000-0000801D0000}"/>
    <cellStyle name="Calculation 2 5 3 2 2 4 2 6" xfId="8219" xr:uid="{00000000-0005-0000-0000-0000811D0000}"/>
    <cellStyle name="Calculation 2 5 3 2 2 4 2 7" xfId="8220" xr:uid="{00000000-0005-0000-0000-0000821D0000}"/>
    <cellStyle name="Calculation 2 5 3 2 2 4 3" xfId="8221" xr:uid="{00000000-0005-0000-0000-0000831D0000}"/>
    <cellStyle name="Calculation 2 5 3 2 2 4 4" xfId="8222" xr:uid="{00000000-0005-0000-0000-0000841D0000}"/>
    <cellStyle name="Calculation 2 5 3 2 2 4 5" xfId="8223" xr:uid="{00000000-0005-0000-0000-0000851D0000}"/>
    <cellStyle name="Calculation 2 5 3 2 2 5" xfId="8224" xr:uid="{00000000-0005-0000-0000-0000861D0000}"/>
    <cellStyle name="Calculation 2 5 3 2 2 5 2" xfId="8225" xr:uid="{00000000-0005-0000-0000-0000871D0000}"/>
    <cellStyle name="Calculation 2 5 3 2 2 5 2 2" xfId="8226" xr:uid="{00000000-0005-0000-0000-0000881D0000}"/>
    <cellStyle name="Calculation 2 5 3 2 2 5 2 3" xfId="8227" xr:uid="{00000000-0005-0000-0000-0000891D0000}"/>
    <cellStyle name="Calculation 2 5 3 2 2 5 2 4" xfId="8228" xr:uid="{00000000-0005-0000-0000-00008A1D0000}"/>
    <cellStyle name="Calculation 2 5 3 2 2 5 2 5" xfId="8229" xr:uid="{00000000-0005-0000-0000-00008B1D0000}"/>
    <cellStyle name="Calculation 2 5 3 2 2 5 2 6" xfId="8230" xr:uid="{00000000-0005-0000-0000-00008C1D0000}"/>
    <cellStyle name="Calculation 2 5 3 2 2 5 2 7" xfId="8231" xr:uid="{00000000-0005-0000-0000-00008D1D0000}"/>
    <cellStyle name="Calculation 2 5 3 2 2 5 3" xfId="8232" xr:uid="{00000000-0005-0000-0000-00008E1D0000}"/>
    <cellStyle name="Calculation 2 5 3 2 2 5 4" xfId="8233" xr:uid="{00000000-0005-0000-0000-00008F1D0000}"/>
    <cellStyle name="Calculation 2 5 3 2 2 5 5" xfId="8234" xr:uid="{00000000-0005-0000-0000-0000901D0000}"/>
    <cellStyle name="Calculation 2 5 3 2 2 6" xfId="8235" xr:uid="{00000000-0005-0000-0000-0000911D0000}"/>
    <cellStyle name="Calculation 2 5 3 2 2 6 2" xfId="8236" xr:uid="{00000000-0005-0000-0000-0000921D0000}"/>
    <cellStyle name="Calculation 2 5 3 2 2 6 3" xfId="8237" xr:uid="{00000000-0005-0000-0000-0000931D0000}"/>
    <cellStyle name="Calculation 2 5 3 2 2 6 4" xfId="8238" xr:uid="{00000000-0005-0000-0000-0000941D0000}"/>
    <cellStyle name="Calculation 2 5 3 2 2 6 5" xfId="8239" xr:uid="{00000000-0005-0000-0000-0000951D0000}"/>
    <cellStyle name="Calculation 2 5 3 2 2 6 6" xfId="8240" xr:uid="{00000000-0005-0000-0000-0000961D0000}"/>
    <cellStyle name="Calculation 2 5 3 2 2 6 7" xfId="8241" xr:uid="{00000000-0005-0000-0000-0000971D0000}"/>
    <cellStyle name="Calculation 2 5 3 2 2 6 8" xfId="8242" xr:uid="{00000000-0005-0000-0000-0000981D0000}"/>
    <cellStyle name="Calculation 2 5 3 2 2 7" xfId="8243" xr:uid="{00000000-0005-0000-0000-0000991D0000}"/>
    <cellStyle name="Calculation 2 5 3 2 2 7 2" xfId="8244" xr:uid="{00000000-0005-0000-0000-00009A1D0000}"/>
    <cellStyle name="Calculation 2 5 3 2 2 7 3" xfId="8245" xr:uid="{00000000-0005-0000-0000-00009B1D0000}"/>
    <cellStyle name="Calculation 2 5 3 2 2 7 4" xfId="8246" xr:uid="{00000000-0005-0000-0000-00009C1D0000}"/>
    <cellStyle name="Calculation 2 5 3 2 2 7 5" xfId="8247" xr:uid="{00000000-0005-0000-0000-00009D1D0000}"/>
    <cellStyle name="Calculation 2 5 3 2 2 7 6" xfId="8248" xr:uid="{00000000-0005-0000-0000-00009E1D0000}"/>
    <cellStyle name="Calculation 2 5 3 2 2 7 7" xfId="8249" xr:uid="{00000000-0005-0000-0000-00009F1D0000}"/>
    <cellStyle name="Calculation 2 5 3 2 2 8" xfId="8250" xr:uid="{00000000-0005-0000-0000-0000A01D0000}"/>
    <cellStyle name="Calculation 2 5 3 2 2 8 2" xfId="8251" xr:uid="{00000000-0005-0000-0000-0000A11D0000}"/>
    <cellStyle name="Calculation 2 5 3 2 2 8 3" xfId="8252" xr:uid="{00000000-0005-0000-0000-0000A21D0000}"/>
    <cellStyle name="Calculation 2 5 3 2 2 8 4" xfId="8253" xr:uid="{00000000-0005-0000-0000-0000A31D0000}"/>
    <cellStyle name="Calculation 2 5 3 2 2 8 5" xfId="8254" xr:uid="{00000000-0005-0000-0000-0000A41D0000}"/>
    <cellStyle name="Calculation 2 5 3 2 2 9" xfId="8255" xr:uid="{00000000-0005-0000-0000-0000A51D0000}"/>
    <cellStyle name="Calculation 2 5 3 2 2 9 2" xfId="8256" xr:uid="{00000000-0005-0000-0000-0000A61D0000}"/>
    <cellStyle name="Calculation 2 5 3 2 2 9 3" xfId="8257" xr:uid="{00000000-0005-0000-0000-0000A71D0000}"/>
    <cellStyle name="Calculation 2 5 3 2 2 9 4" xfId="8258" xr:uid="{00000000-0005-0000-0000-0000A81D0000}"/>
    <cellStyle name="Calculation 2 5 3 2 2 9 5" xfId="8259" xr:uid="{00000000-0005-0000-0000-0000A91D0000}"/>
    <cellStyle name="Calculation 2 5 3 2 3" xfId="8260" xr:uid="{00000000-0005-0000-0000-0000AA1D0000}"/>
    <cellStyle name="Calculation 2 5 3 2 3 10" xfId="8261" xr:uid="{00000000-0005-0000-0000-0000AB1D0000}"/>
    <cellStyle name="Calculation 2 5 3 2 3 2" xfId="8262" xr:uid="{00000000-0005-0000-0000-0000AC1D0000}"/>
    <cellStyle name="Calculation 2 5 3 2 3 2 2" xfId="8263" xr:uid="{00000000-0005-0000-0000-0000AD1D0000}"/>
    <cellStyle name="Calculation 2 5 3 2 3 2 2 2" xfId="8264" xr:uid="{00000000-0005-0000-0000-0000AE1D0000}"/>
    <cellStyle name="Calculation 2 5 3 2 3 2 2 3" xfId="8265" xr:uid="{00000000-0005-0000-0000-0000AF1D0000}"/>
    <cellStyle name="Calculation 2 5 3 2 3 2 2 4" xfId="8266" xr:uid="{00000000-0005-0000-0000-0000B01D0000}"/>
    <cellStyle name="Calculation 2 5 3 2 3 2 2 5" xfId="8267" xr:uid="{00000000-0005-0000-0000-0000B11D0000}"/>
    <cellStyle name="Calculation 2 5 3 2 3 2 2 6" xfId="8268" xr:uid="{00000000-0005-0000-0000-0000B21D0000}"/>
    <cellStyle name="Calculation 2 5 3 2 3 2 2 7" xfId="8269" xr:uid="{00000000-0005-0000-0000-0000B31D0000}"/>
    <cellStyle name="Calculation 2 5 3 2 3 2 3" xfId="8270" xr:uid="{00000000-0005-0000-0000-0000B41D0000}"/>
    <cellStyle name="Calculation 2 5 3 2 3 2 4" xfId="8271" xr:uid="{00000000-0005-0000-0000-0000B51D0000}"/>
    <cellStyle name="Calculation 2 5 3 2 3 3" xfId="8272" xr:uid="{00000000-0005-0000-0000-0000B61D0000}"/>
    <cellStyle name="Calculation 2 5 3 2 3 3 2" xfId="8273" xr:uid="{00000000-0005-0000-0000-0000B71D0000}"/>
    <cellStyle name="Calculation 2 5 3 2 3 3 2 2" xfId="8274" xr:uid="{00000000-0005-0000-0000-0000B81D0000}"/>
    <cellStyle name="Calculation 2 5 3 2 3 3 2 3" xfId="8275" xr:uid="{00000000-0005-0000-0000-0000B91D0000}"/>
    <cellStyle name="Calculation 2 5 3 2 3 3 2 4" xfId="8276" xr:uid="{00000000-0005-0000-0000-0000BA1D0000}"/>
    <cellStyle name="Calculation 2 5 3 2 3 3 2 5" xfId="8277" xr:uid="{00000000-0005-0000-0000-0000BB1D0000}"/>
    <cellStyle name="Calculation 2 5 3 2 3 3 2 6" xfId="8278" xr:uid="{00000000-0005-0000-0000-0000BC1D0000}"/>
    <cellStyle name="Calculation 2 5 3 2 3 3 2 7" xfId="8279" xr:uid="{00000000-0005-0000-0000-0000BD1D0000}"/>
    <cellStyle name="Calculation 2 5 3 2 3 3 3" xfId="8280" xr:uid="{00000000-0005-0000-0000-0000BE1D0000}"/>
    <cellStyle name="Calculation 2 5 3 2 3 3 4" xfId="8281" xr:uid="{00000000-0005-0000-0000-0000BF1D0000}"/>
    <cellStyle name="Calculation 2 5 3 2 3 4" xfId="8282" xr:uid="{00000000-0005-0000-0000-0000C01D0000}"/>
    <cellStyle name="Calculation 2 5 3 2 3 4 2" xfId="8283" xr:uid="{00000000-0005-0000-0000-0000C11D0000}"/>
    <cellStyle name="Calculation 2 5 3 2 3 4 2 2" xfId="8284" xr:uid="{00000000-0005-0000-0000-0000C21D0000}"/>
    <cellStyle name="Calculation 2 5 3 2 3 4 2 3" xfId="8285" xr:uid="{00000000-0005-0000-0000-0000C31D0000}"/>
    <cellStyle name="Calculation 2 5 3 2 3 4 2 4" xfId="8286" xr:uid="{00000000-0005-0000-0000-0000C41D0000}"/>
    <cellStyle name="Calculation 2 5 3 2 3 4 2 5" xfId="8287" xr:uid="{00000000-0005-0000-0000-0000C51D0000}"/>
    <cellStyle name="Calculation 2 5 3 2 3 4 2 6" xfId="8288" xr:uid="{00000000-0005-0000-0000-0000C61D0000}"/>
    <cellStyle name="Calculation 2 5 3 2 3 4 2 7" xfId="8289" xr:uid="{00000000-0005-0000-0000-0000C71D0000}"/>
    <cellStyle name="Calculation 2 5 3 2 3 4 3" xfId="8290" xr:uid="{00000000-0005-0000-0000-0000C81D0000}"/>
    <cellStyle name="Calculation 2 5 3 2 3 4 4" xfId="8291" xr:uid="{00000000-0005-0000-0000-0000C91D0000}"/>
    <cellStyle name="Calculation 2 5 3 2 3 5" xfId="8292" xr:uid="{00000000-0005-0000-0000-0000CA1D0000}"/>
    <cellStyle name="Calculation 2 5 3 2 3 5 2" xfId="8293" xr:uid="{00000000-0005-0000-0000-0000CB1D0000}"/>
    <cellStyle name="Calculation 2 5 3 2 3 5 3" xfId="8294" xr:uid="{00000000-0005-0000-0000-0000CC1D0000}"/>
    <cellStyle name="Calculation 2 5 3 2 3 5 4" xfId="8295" xr:uid="{00000000-0005-0000-0000-0000CD1D0000}"/>
    <cellStyle name="Calculation 2 5 3 2 3 5 5" xfId="8296" xr:uid="{00000000-0005-0000-0000-0000CE1D0000}"/>
    <cellStyle name="Calculation 2 5 3 2 3 5 6" xfId="8297" xr:uid="{00000000-0005-0000-0000-0000CF1D0000}"/>
    <cellStyle name="Calculation 2 5 3 2 3 5 7" xfId="8298" xr:uid="{00000000-0005-0000-0000-0000D01D0000}"/>
    <cellStyle name="Calculation 2 5 3 2 3 5 8" xfId="8299" xr:uid="{00000000-0005-0000-0000-0000D11D0000}"/>
    <cellStyle name="Calculation 2 5 3 2 3 6" xfId="8300" xr:uid="{00000000-0005-0000-0000-0000D21D0000}"/>
    <cellStyle name="Calculation 2 5 3 2 3 6 2" xfId="8301" xr:uid="{00000000-0005-0000-0000-0000D31D0000}"/>
    <cellStyle name="Calculation 2 5 3 2 3 6 3" xfId="8302" xr:uid="{00000000-0005-0000-0000-0000D41D0000}"/>
    <cellStyle name="Calculation 2 5 3 2 3 6 4" xfId="8303" xr:uid="{00000000-0005-0000-0000-0000D51D0000}"/>
    <cellStyle name="Calculation 2 5 3 2 3 6 5" xfId="8304" xr:uid="{00000000-0005-0000-0000-0000D61D0000}"/>
    <cellStyle name="Calculation 2 5 3 2 3 6 6" xfId="8305" xr:uid="{00000000-0005-0000-0000-0000D71D0000}"/>
    <cellStyle name="Calculation 2 5 3 2 3 6 7" xfId="8306" xr:uid="{00000000-0005-0000-0000-0000D81D0000}"/>
    <cellStyle name="Calculation 2 5 3 2 3 7" xfId="8307" xr:uid="{00000000-0005-0000-0000-0000D91D0000}"/>
    <cellStyle name="Calculation 2 5 3 2 3 8" xfId="8308" xr:uid="{00000000-0005-0000-0000-0000DA1D0000}"/>
    <cellStyle name="Calculation 2 5 3 2 3 9" xfId="8309" xr:uid="{00000000-0005-0000-0000-0000DB1D0000}"/>
    <cellStyle name="Calculation 2 5 3 2 4" xfId="8310" xr:uid="{00000000-0005-0000-0000-0000DC1D0000}"/>
    <cellStyle name="Calculation 2 5 3 2 4 10" xfId="8311" xr:uid="{00000000-0005-0000-0000-0000DD1D0000}"/>
    <cellStyle name="Calculation 2 5 3 2 4 2" xfId="8312" xr:uid="{00000000-0005-0000-0000-0000DE1D0000}"/>
    <cellStyle name="Calculation 2 5 3 2 4 2 2" xfId="8313" xr:uid="{00000000-0005-0000-0000-0000DF1D0000}"/>
    <cellStyle name="Calculation 2 5 3 2 4 2 2 2" xfId="8314" xr:uid="{00000000-0005-0000-0000-0000E01D0000}"/>
    <cellStyle name="Calculation 2 5 3 2 4 2 2 3" xfId="8315" xr:uid="{00000000-0005-0000-0000-0000E11D0000}"/>
    <cellStyle name="Calculation 2 5 3 2 4 2 2 4" xfId="8316" xr:uid="{00000000-0005-0000-0000-0000E21D0000}"/>
    <cellStyle name="Calculation 2 5 3 2 4 2 2 5" xfId="8317" xr:uid="{00000000-0005-0000-0000-0000E31D0000}"/>
    <cellStyle name="Calculation 2 5 3 2 4 2 2 6" xfId="8318" xr:uid="{00000000-0005-0000-0000-0000E41D0000}"/>
    <cellStyle name="Calculation 2 5 3 2 4 2 2 7" xfId="8319" xr:uid="{00000000-0005-0000-0000-0000E51D0000}"/>
    <cellStyle name="Calculation 2 5 3 2 4 2 3" xfId="8320" xr:uid="{00000000-0005-0000-0000-0000E61D0000}"/>
    <cellStyle name="Calculation 2 5 3 2 4 2 4" xfId="8321" xr:uid="{00000000-0005-0000-0000-0000E71D0000}"/>
    <cellStyle name="Calculation 2 5 3 2 4 3" xfId="8322" xr:uid="{00000000-0005-0000-0000-0000E81D0000}"/>
    <cellStyle name="Calculation 2 5 3 2 4 3 2" xfId="8323" xr:uid="{00000000-0005-0000-0000-0000E91D0000}"/>
    <cellStyle name="Calculation 2 5 3 2 4 3 2 2" xfId="8324" xr:uid="{00000000-0005-0000-0000-0000EA1D0000}"/>
    <cellStyle name="Calculation 2 5 3 2 4 3 2 3" xfId="8325" xr:uid="{00000000-0005-0000-0000-0000EB1D0000}"/>
    <cellStyle name="Calculation 2 5 3 2 4 3 2 4" xfId="8326" xr:uid="{00000000-0005-0000-0000-0000EC1D0000}"/>
    <cellStyle name="Calculation 2 5 3 2 4 3 2 5" xfId="8327" xr:uid="{00000000-0005-0000-0000-0000ED1D0000}"/>
    <cellStyle name="Calculation 2 5 3 2 4 3 2 6" xfId="8328" xr:uid="{00000000-0005-0000-0000-0000EE1D0000}"/>
    <cellStyle name="Calculation 2 5 3 2 4 3 2 7" xfId="8329" xr:uid="{00000000-0005-0000-0000-0000EF1D0000}"/>
    <cellStyle name="Calculation 2 5 3 2 4 3 3" xfId="8330" xr:uid="{00000000-0005-0000-0000-0000F01D0000}"/>
    <cellStyle name="Calculation 2 5 3 2 4 3 4" xfId="8331" xr:uid="{00000000-0005-0000-0000-0000F11D0000}"/>
    <cellStyle name="Calculation 2 5 3 2 4 4" xfId="8332" xr:uid="{00000000-0005-0000-0000-0000F21D0000}"/>
    <cellStyle name="Calculation 2 5 3 2 4 4 2" xfId="8333" xr:uid="{00000000-0005-0000-0000-0000F31D0000}"/>
    <cellStyle name="Calculation 2 5 3 2 4 4 2 2" xfId="8334" xr:uid="{00000000-0005-0000-0000-0000F41D0000}"/>
    <cellStyle name="Calculation 2 5 3 2 4 4 2 3" xfId="8335" xr:uid="{00000000-0005-0000-0000-0000F51D0000}"/>
    <cellStyle name="Calculation 2 5 3 2 4 4 2 4" xfId="8336" xr:uid="{00000000-0005-0000-0000-0000F61D0000}"/>
    <cellStyle name="Calculation 2 5 3 2 4 4 2 5" xfId="8337" xr:uid="{00000000-0005-0000-0000-0000F71D0000}"/>
    <cellStyle name="Calculation 2 5 3 2 4 4 2 6" xfId="8338" xr:uid="{00000000-0005-0000-0000-0000F81D0000}"/>
    <cellStyle name="Calculation 2 5 3 2 4 4 2 7" xfId="8339" xr:uid="{00000000-0005-0000-0000-0000F91D0000}"/>
    <cellStyle name="Calculation 2 5 3 2 4 4 3" xfId="8340" xr:uid="{00000000-0005-0000-0000-0000FA1D0000}"/>
    <cellStyle name="Calculation 2 5 3 2 4 4 4" xfId="8341" xr:uid="{00000000-0005-0000-0000-0000FB1D0000}"/>
    <cellStyle name="Calculation 2 5 3 2 4 5" xfId="8342" xr:uid="{00000000-0005-0000-0000-0000FC1D0000}"/>
    <cellStyle name="Calculation 2 5 3 2 4 5 2" xfId="8343" xr:uid="{00000000-0005-0000-0000-0000FD1D0000}"/>
    <cellStyle name="Calculation 2 5 3 2 4 5 3" xfId="8344" xr:uid="{00000000-0005-0000-0000-0000FE1D0000}"/>
    <cellStyle name="Calculation 2 5 3 2 4 5 4" xfId="8345" xr:uid="{00000000-0005-0000-0000-0000FF1D0000}"/>
    <cellStyle name="Calculation 2 5 3 2 4 5 5" xfId="8346" xr:uid="{00000000-0005-0000-0000-0000001E0000}"/>
    <cellStyle name="Calculation 2 5 3 2 4 5 6" xfId="8347" xr:uid="{00000000-0005-0000-0000-0000011E0000}"/>
    <cellStyle name="Calculation 2 5 3 2 4 5 7" xfId="8348" xr:uid="{00000000-0005-0000-0000-0000021E0000}"/>
    <cellStyle name="Calculation 2 5 3 2 4 5 8" xfId="8349" xr:uid="{00000000-0005-0000-0000-0000031E0000}"/>
    <cellStyle name="Calculation 2 5 3 2 4 6" xfId="8350" xr:uid="{00000000-0005-0000-0000-0000041E0000}"/>
    <cellStyle name="Calculation 2 5 3 2 4 6 2" xfId="8351" xr:uid="{00000000-0005-0000-0000-0000051E0000}"/>
    <cellStyle name="Calculation 2 5 3 2 4 6 3" xfId="8352" xr:uid="{00000000-0005-0000-0000-0000061E0000}"/>
    <cellStyle name="Calculation 2 5 3 2 4 6 4" xfId="8353" xr:uid="{00000000-0005-0000-0000-0000071E0000}"/>
    <cellStyle name="Calculation 2 5 3 2 4 6 5" xfId="8354" xr:uid="{00000000-0005-0000-0000-0000081E0000}"/>
    <cellStyle name="Calculation 2 5 3 2 4 6 6" xfId="8355" xr:uid="{00000000-0005-0000-0000-0000091E0000}"/>
    <cellStyle name="Calculation 2 5 3 2 4 6 7" xfId="8356" xr:uid="{00000000-0005-0000-0000-00000A1E0000}"/>
    <cellStyle name="Calculation 2 5 3 2 4 7" xfId="8357" xr:uid="{00000000-0005-0000-0000-00000B1E0000}"/>
    <cellStyle name="Calculation 2 5 3 2 4 8" xfId="8358" xr:uid="{00000000-0005-0000-0000-00000C1E0000}"/>
    <cellStyle name="Calculation 2 5 3 2 4 9" xfId="8359" xr:uid="{00000000-0005-0000-0000-00000D1E0000}"/>
    <cellStyle name="Calculation 2 5 3 2 5" xfId="8360" xr:uid="{00000000-0005-0000-0000-00000E1E0000}"/>
    <cellStyle name="Calculation 2 5 3 2 5 2" xfId="8361" xr:uid="{00000000-0005-0000-0000-00000F1E0000}"/>
    <cellStyle name="Calculation 2 5 3 2 5 2 2" xfId="8362" xr:uid="{00000000-0005-0000-0000-0000101E0000}"/>
    <cellStyle name="Calculation 2 5 3 2 5 2 3" xfId="8363" xr:uid="{00000000-0005-0000-0000-0000111E0000}"/>
    <cellStyle name="Calculation 2 5 3 2 5 2 4" xfId="8364" xr:uid="{00000000-0005-0000-0000-0000121E0000}"/>
    <cellStyle name="Calculation 2 5 3 2 5 2 5" xfId="8365" xr:uid="{00000000-0005-0000-0000-0000131E0000}"/>
    <cellStyle name="Calculation 2 5 3 2 5 2 6" xfId="8366" xr:uid="{00000000-0005-0000-0000-0000141E0000}"/>
    <cellStyle name="Calculation 2 5 3 2 5 2 7" xfId="8367" xr:uid="{00000000-0005-0000-0000-0000151E0000}"/>
    <cellStyle name="Calculation 2 5 3 2 5 3" xfId="8368" xr:uid="{00000000-0005-0000-0000-0000161E0000}"/>
    <cellStyle name="Calculation 2 5 3 2 5 4" xfId="8369" xr:uid="{00000000-0005-0000-0000-0000171E0000}"/>
    <cellStyle name="Calculation 2 5 3 2 5 5" xfId="8370" xr:uid="{00000000-0005-0000-0000-0000181E0000}"/>
    <cellStyle name="Calculation 2 5 3 2 6" xfId="8371" xr:uid="{00000000-0005-0000-0000-0000191E0000}"/>
    <cellStyle name="Calculation 2 5 3 2 6 2" xfId="8372" xr:uid="{00000000-0005-0000-0000-00001A1E0000}"/>
    <cellStyle name="Calculation 2 5 3 2 6 2 2" xfId="8373" xr:uid="{00000000-0005-0000-0000-00001B1E0000}"/>
    <cellStyle name="Calculation 2 5 3 2 6 2 3" xfId="8374" xr:uid="{00000000-0005-0000-0000-00001C1E0000}"/>
    <cellStyle name="Calculation 2 5 3 2 6 2 4" xfId="8375" xr:uid="{00000000-0005-0000-0000-00001D1E0000}"/>
    <cellStyle name="Calculation 2 5 3 2 6 2 5" xfId="8376" xr:uid="{00000000-0005-0000-0000-00001E1E0000}"/>
    <cellStyle name="Calculation 2 5 3 2 6 2 6" xfId="8377" xr:uid="{00000000-0005-0000-0000-00001F1E0000}"/>
    <cellStyle name="Calculation 2 5 3 2 6 2 7" xfId="8378" xr:uid="{00000000-0005-0000-0000-0000201E0000}"/>
    <cellStyle name="Calculation 2 5 3 2 6 3" xfId="8379" xr:uid="{00000000-0005-0000-0000-0000211E0000}"/>
    <cellStyle name="Calculation 2 5 3 2 6 4" xfId="8380" xr:uid="{00000000-0005-0000-0000-0000221E0000}"/>
    <cellStyle name="Calculation 2 5 3 2 6 5" xfId="8381" xr:uid="{00000000-0005-0000-0000-0000231E0000}"/>
    <cellStyle name="Calculation 2 5 3 2 7" xfId="8382" xr:uid="{00000000-0005-0000-0000-0000241E0000}"/>
    <cellStyle name="Calculation 2 5 3 2 7 2" xfId="8383" xr:uid="{00000000-0005-0000-0000-0000251E0000}"/>
    <cellStyle name="Calculation 2 5 3 2 7 2 2" xfId="8384" xr:uid="{00000000-0005-0000-0000-0000261E0000}"/>
    <cellStyle name="Calculation 2 5 3 2 7 2 3" xfId="8385" xr:uid="{00000000-0005-0000-0000-0000271E0000}"/>
    <cellStyle name="Calculation 2 5 3 2 7 2 4" xfId="8386" xr:uid="{00000000-0005-0000-0000-0000281E0000}"/>
    <cellStyle name="Calculation 2 5 3 2 7 2 5" xfId="8387" xr:uid="{00000000-0005-0000-0000-0000291E0000}"/>
    <cellStyle name="Calculation 2 5 3 2 7 2 6" xfId="8388" xr:uid="{00000000-0005-0000-0000-00002A1E0000}"/>
    <cellStyle name="Calculation 2 5 3 2 7 2 7" xfId="8389" xr:uid="{00000000-0005-0000-0000-00002B1E0000}"/>
    <cellStyle name="Calculation 2 5 3 2 7 3" xfId="8390" xr:uid="{00000000-0005-0000-0000-00002C1E0000}"/>
    <cellStyle name="Calculation 2 5 3 2 7 4" xfId="8391" xr:uid="{00000000-0005-0000-0000-00002D1E0000}"/>
    <cellStyle name="Calculation 2 5 3 2 7 5" xfId="8392" xr:uid="{00000000-0005-0000-0000-00002E1E0000}"/>
    <cellStyle name="Calculation 2 5 3 2 8" xfId="8393" xr:uid="{00000000-0005-0000-0000-00002F1E0000}"/>
    <cellStyle name="Calculation 2 5 3 2 8 2" xfId="8394" xr:uid="{00000000-0005-0000-0000-0000301E0000}"/>
    <cellStyle name="Calculation 2 5 3 2 8 2 2" xfId="8395" xr:uid="{00000000-0005-0000-0000-0000311E0000}"/>
    <cellStyle name="Calculation 2 5 3 2 8 2 3" xfId="8396" xr:uid="{00000000-0005-0000-0000-0000321E0000}"/>
    <cellStyle name="Calculation 2 5 3 2 8 2 4" xfId="8397" xr:uid="{00000000-0005-0000-0000-0000331E0000}"/>
    <cellStyle name="Calculation 2 5 3 2 8 2 5" xfId="8398" xr:uid="{00000000-0005-0000-0000-0000341E0000}"/>
    <cellStyle name="Calculation 2 5 3 2 8 2 6" xfId="8399" xr:uid="{00000000-0005-0000-0000-0000351E0000}"/>
    <cellStyle name="Calculation 2 5 3 2 8 2 7" xfId="8400" xr:uid="{00000000-0005-0000-0000-0000361E0000}"/>
    <cellStyle name="Calculation 2 5 3 2 8 3" xfId="8401" xr:uid="{00000000-0005-0000-0000-0000371E0000}"/>
    <cellStyle name="Calculation 2 5 3 2 8 4" xfId="8402" xr:uid="{00000000-0005-0000-0000-0000381E0000}"/>
    <cellStyle name="Calculation 2 5 3 2 8 5" xfId="8403" xr:uid="{00000000-0005-0000-0000-0000391E0000}"/>
    <cellStyle name="Calculation 2 5 3 2 9" xfId="8404" xr:uid="{00000000-0005-0000-0000-00003A1E0000}"/>
    <cellStyle name="Calculation 2 5 3 2 9 2" xfId="8405" xr:uid="{00000000-0005-0000-0000-00003B1E0000}"/>
    <cellStyle name="Calculation 2 5 3 2 9 3" xfId="8406" xr:uid="{00000000-0005-0000-0000-00003C1E0000}"/>
    <cellStyle name="Calculation 2 5 3 2 9 4" xfId="8407" xr:uid="{00000000-0005-0000-0000-00003D1E0000}"/>
    <cellStyle name="Calculation 2 5 3 2 9 5" xfId="8408" xr:uid="{00000000-0005-0000-0000-00003E1E0000}"/>
    <cellStyle name="Calculation 2 5 3 2 9 6" xfId="8409" xr:uid="{00000000-0005-0000-0000-00003F1E0000}"/>
    <cellStyle name="Calculation 2 5 3 2 9 7" xfId="8410" xr:uid="{00000000-0005-0000-0000-0000401E0000}"/>
    <cellStyle name="Calculation 2 5 3 2 9 8" xfId="8411" xr:uid="{00000000-0005-0000-0000-0000411E0000}"/>
    <cellStyle name="Calculation 2 5 3 3" xfId="8412" xr:uid="{00000000-0005-0000-0000-0000421E0000}"/>
    <cellStyle name="Calculation 2 5 3 3 10" xfId="8413" xr:uid="{00000000-0005-0000-0000-0000431E0000}"/>
    <cellStyle name="Calculation 2 5 3 3 10 2" xfId="8414" xr:uid="{00000000-0005-0000-0000-0000441E0000}"/>
    <cellStyle name="Calculation 2 5 3 3 10 3" xfId="8415" xr:uid="{00000000-0005-0000-0000-0000451E0000}"/>
    <cellStyle name="Calculation 2 5 3 3 10 4" xfId="8416" xr:uid="{00000000-0005-0000-0000-0000461E0000}"/>
    <cellStyle name="Calculation 2 5 3 3 10 5" xfId="8417" xr:uid="{00000000-0005-0000-0000-0000471E0000}"/>
    <cellStyle name="Calculation 2 5 3 3 11" xfId="8418" xr:uid="{00000000-0005-0000-0000-0000481E0000}"/>
    <cellStyle name="Calculation 2 5 3 3 11 2" xfId="8419" xr:uid="{00000000-0005-0000-0000-0000491E0000}"/>
    <cellStyle name="Calculation 2 5 3 3 11 3" xfId="8420" xr:uid="{00000000-0005-0000-0000-00004A1E0000}"/>
    <cellStyle name="Calculation 2 5 3 3 11 4" xfId="8421" xr:uid="{00000000-0005-0000-0000-00004B1E0000}"/>
    <cellStyle name="Calculation 2 5 3 3 11 5" xfId="8422" xr:uid="{00000000-0005-0000-0000-00004C1E0000}"/>
    <cellStyle name="Calculation 2 5 3 3 12" xfId="8423" xr:uid="{00000000-0005-0000-0000-00004D1E0000}"/>
    <cellStyle name="Calculation 2 5 3 3 12 2" xfId="8424" xr:uid="{00000000-0005-0000-0000-00004E1E0000}"/>
    <cellStyle name="Calculation 2 5 3 3 12 3" xfId="8425" xr:uid="{00000000-0005-0000-0000-00004F1E0000}"/>
    <cellStyle name="Calculation 2 5 3 3 12 4" xfId="8426" xr:uid="{00000000-0005-0000-0000-0000501E0000}"/>
    <cellStyle name="Calculation 2 5 3 3 12 5" xfId="8427" xr:uid="{00000000-0005-0000-0000-0000511E0000}"/>
    <cellStyle name="Calculation 2 5 3 3 13" xfId="8428" xr:uid="{00000000-0005-0000-0000-0000521E0000}"/>
    <cellStyle name="Calculation 2 5 3 3 13 2" xfId="8429" xr:uid="{00000000-0005-0000-0000-0000531E0000}"/>
    <cellStyle name="Calculation 2 5 3 3 13 3" xfId="8430" xr:uid="{00000000-0005-0000-0000-0000541E0000}"/>
    <cellStyle name="Calculation 2 5 3 3 13 4" xfId="8431" xr:uid="{00000000-0005-0000-0000-0000551E0000}"/>
    <cellStyle name="Calculation 2 5 3 3 13 5" xfId="8432" xr:uid="{00000000-0005-0000-0000-0000561E0000}"/>
    <cellStyle name="Calculation 2 5 3 3 14" xfId="8433" xr:uid="{00000000-0005-0000-0000-0000571E0000}"/>
    <cellStyle name="Calculation 2 5 3 3 14 2" xfId="8434" xr:uid="{00000000-0005-0000-0000-0000581E0000}"/>
    <cellStyle name="Calculation 2 5 3 3 14 3" xfId="8435" xr:uid="{00000000-0005-0000-0000-0000591E0000}"/>
    <cellStyle name="Calculation 2 5 3 3 14 4" xfId="8436" xr:uid="{00000000-0005-0000-0000-00005A1E0000}"/>
    <cellStyle name="Calculation 2 5 3 3 14 5" xfId="8437" xr:uid="{00000000-0005-0000-0000-00005B1E0000}"/>
    <cellStyle name="Calculation 2 5 3 3 15" xfId="8438" xr:uid="{00000000-0005-0000-0000-00005C1E0000}"/>
    <cellStyle name="Calculation 2 5 3 3 15 2" xfId="8439" xr:uid="{00000000-0005-0000-0000-00005D1E0000}"/>
    <cellStyle name="Calculation 2 5 3 3 15 3" xfId="8440" xr:uid="{00000000-0005-0000-0000-00005E1E0000}"/>
    <cellStyle name="Calculation 2 5 3 3 15 4" xfId="8441" xr:uid="{00000000-0005-0000-0000-00005F1E0000}"/>
    <cellStyle name="Calculation 2 5 3 3 15 5" xfId="8442" xr:uid="{00000000-0005-0000-0000-0000601E0000}"/>
    <cellStyle name="Calculation 2 5 3 3 16" xfId="8443" xr:uid="{00000000-0005-0000-0000-0000611E0000}"/>
    <cellStyle name="Calculation 2 5 3 3 16 2" xfId="8444" xr:uid="{00000000-0005-0000-0000-0000621E0000}"/>
    <cellStyle name="Calculation 2 5 3 3 16 3" xfId="8445" xr:uid="{00000000-0005-0000-0000-0000631E0000}"/>
    <cellStyle name="Calculation 2 5 3 3 16 4" xfId="8446" xr:uid="{00000000-0005-0000-0000-0000641E0000}"/>
    <cellStyle name="Calculation 2 5 3 3 16 5" xfId="8447" xr:uid="{00000000-0005-0000-0000-0000651E0000}"/>
    <cellStyle name="Calculation 2 5 3 3 17" xfId="8448" xr:uid="{00000000-0005-0000-0000-0000661E0000}"/>
    <cellStyle name="Calculation 2 5 3 3 17 2" xfId="8449" xr:uid="{00000000-0005-0000-0000-0000671E0000}"/>
    <cellStyle name="Calculation 2 5 3 3 17 3" xfId="8450" xr:uid="{00000000-0005-0000-0000-0000681E0000}"/>
    <cellStyle name="Calculation 2 5 3 3 17 4" xfId="8451" xr:uid="{00000000-0005-0000-0000-0000691E0000}"/>
    <cellStyle name="Calculation 2 5 3 3 17 5" xfId="8452" xr:uid="{00000000-0005-0000-0000-00006A1E0000}"/>
    <cellStyle name="Calculation 2 5 3 3 18" xfId="8453" xr:uid="{00000000-0005-0000-0000-00006B1E0000}"/>
    <cellStyle name="Calculation 2 5 3 3 2" xfId="8454" xr:uid="{00000000-0005-0000-0000-00006C1E0000}"/>
    <cellStyle name="Calculation 2 5 3 3 2 10" xfId="8455" xr:uid="{00000000-0005-0000-0000-00006D1E0000}"/>
    <cellStyle name="Calculation 2 5 3 3 2 2" xfId="8456" xr:uid="{00000000-0005-0000-0000-00006E1E0000}"/>
    <cellStyle name="Calculation 2 5 3 3 2 2 2" xfId="8457" xr:uid="{00000000-0005-0000-0000-00006F1E0000}"/>
    <cellStyle name="Calculation 2 5 3 3 2 2 2 2" xfId="8458" xr:uid="{00000000-0005-0000-0000-0000701E0000}"/>
    <cellStyle name="Calculation 2 5 3 3 2 2 2 3" xfId="8459" xr:uid="{00000000-0005-0000-0000-0000711E0000}"/>
    <cellStyle name="Calculation 2 5 3 3 2 2 2 4" xfId="8460" xr:uid="{00000000-0005-0000-0000-0000721E0000}"/>
    <cellStyle name="Calculation 2 5 3 3 2 2 2 5" xfId="8461" xr:uid="{00000000-0005-0000-0000-0000731E0000}"/>
    <cellStyle name="Calculation 2 5 3 3 2 2 2 6" xfId="8462" xr:uid="{00000000-0005-0000-0000-0000741E0000}"/>
    <cellStyle name="Calculation 2 5 3 3 2 2 2 7" xfId="8463" xr:uid="{00000000-0005-0000-0000-0000751E0000}"/>
    <cellStyle name="Calculation 2 5 3 3 2 2 3" xfId="8464" xr:uid="{00000000-0005-0000-0000-0000761E0000}"/>
    <cellStyle name="Calculation 2 5 3 3 2 2 4" xfId="8465" xr:uid="{00000000-0005-0000-0000-0000771E0000}"/>
    <cellStyle name="Calculation 2 5 3 3 2 3" xfId="8466" xr:uid="{00000000-0005-0000-0000-0000781E0000}"/>
    <cellStyle name="Calculation 2 5 3 3 2 3 2" xfId="8467" xr:uid="{00000000-0005-0000-0000-0000791E0000}"/>
    <cellStyle name="Calculation 2 5 3 3 2 3 2 2" xfId="8468" xr:uid="{00000000-0005-0000-0000-00007A1E0000}"/>
    <cellStyle name="Calculation 2 5 3 3 2 3 2 3" xfId="8469" xr:uid="{00000000-0005-0000-0000-00007B1E0000}"/>
    <cellStyle name="Calculation 2 5 3 3 2 3 2 4" xfId="8470" xr:uid="{00000000-0005-0000-0000-00007C1E0000}"/>
    <cellStyle name="Calculation 2 5 3 3 2 3 2 5" xfId="8471" xr:uid="{00000000-0005-0000-0000-00007D1E0000}"/>
    <cellStyle name="Calculation 2 5 3 3 2 3 2 6" xfId="8472" xr:uid="{00000000-0005-0000-0000-00007E1E0000}"/>
    <cellStyle name="Calculation 2 5 3 3 2 3 2 7" xfId="8473" xr:uid="{00000000-0005-0000-0000-00007F1E0000}"/>
    <cellStyle name="Calculation 2 5 3 3 2 3 3" xfId="8474" xr:uid="{00000000-0005-0000-0000-0000801E0000}"/>
    <cellStyle name="Calculation 2 5 3 3 2 3 4" xfId="8475" xr:uid="{00000000-0005-0000-0000-0000811E0000}"/>
    <cellStyle name="Calculation 2 5 3 3 2 4" xfId="8476" xr:uid="{00000000-0005-0000-0000-0000821E0000}"/>
    <cellStyle name="Calculation 2 5 3 3 2 4 2" xfId="8477" xr:uid="{00000000-0005-0000-0000-0000831E0000}"/>
    <cellStyle name="Calculation 2 5 3 3 2 4 2 2" xfId="8478" xr:uid="{00000000-0005-0000-0000-0000841E0000}"/>
    <cellStyle name="Calculation 2 5 3 3 2 4 2 3" xfId="8479" xr:uid="{00000000-0005-0000-0000-0000851E0000}"/>
    <cellStyle name="Calculation 2 5 3 3 2 4 2 4" xfId="8480" xr:uid="{00000000-0005-0000-0000-0000861E0000}"/>
    <cellStyle name="Calculation 2 5 3 3 2 4 2 5" xfId="8481" xr:uid="{00000000-0005-0000-0000-0000871E0000}"/>
    <cellStyle name="Calculation 2 5 3 3 2 4 2 6" xfId="8482" xr:uid="{00000000-0005-0000-0000-0000881E0000}"/>
    <cellStyle name="Calculation 2 5 3 3 2 4 2 7" xfId="8483" xr:uid="{00000000-0005-0000-0000-0000891E0000}"/>
    <cellStyle name="Calculation 2 5 3 3 2 4 3" xfId="8484" xr:uid="{00000000-0005-0000-0000-00008A1E0000}"/>
    <cellStyle name="Calculation 2 5 3 3 2 4 4" xfId="8485" xr:uid="{00000000-0005-0000-0000-00008B1E0000}"/>
    <cellStyle name="Calculation 2 5 3 3 2 5" xfId="8486" xr:uid="{00000000-0005-0000-0000-00008C1E0000}"/>
    <cellStyle name="Calculation 2 5 3 3 2 5 2" xfId="8487" xr:uid="{00000000-0005-0000-0000-00008D1E0000}"/>
    <cellStyle name="Calculation 2 5 3 3 2 5 3" xfId="8488" xr:uid="{00000000-0005-0000-0000-00008E1E0000}"/>
    <cellStyle name="Calculation 2 5 3 3 2 5 4" xfId="8489" xr:uid="{00000000-0005-0000-0000-00008F1E0000}"/>
    <cellStyle name="Calculation 2 5 3 3 2 5 5" xfId="8490" xr:uid="{00000000-0005-0000-0000-0000901E0000}"/>
    <cellStyle name="Calculation 2 5 3 3 2 5 6" xfId="8491" xr:uid="{00000000-0005-0000-0000-0000911E0000}"/>
    <cellStyle name="Calculation 2 5 3 3 2 5 7" xfId="8492" xr:uid="{00000000-0005-0000-0000-0000921E0000}"/>
    <cellStyle name="Calculation 2 5 3 3 2 5 8" xfId="8493" xr:uid="{00000000-0005-0000-0000-0000931E0000}"/>
    <cellStyle name="Calculation 2 5 3 3 2 6" xfId="8494" xr:uid="{00000000-0005-0000-0000-0000941E0000}"/>
    <cellStyle name="Calculation 2 5 3 3 2 6 2" xfId="8495" xr:uid="{00000000-0005-0000-0000-0000951E0000}"/>
    <cellStyle name="Calculation 2 5 3 3 2 6 3" xfId="8496" xr:uid="{00000000-0005-0000-0000-0000961E0000}"/>
    <cellStyle name="Calculation 2 5 3 3 2 6 4" xfId="8497" xr:uid="{00000000-0005-0000-0000-0000971E0000}"/>
    <cellStyle name="Calculation 2 5 3 3 2 6 5" xfId="8498" xr:uid="{00000000-0005-0000-0000-0000981E0000}"/>
    <cellStyle name="Calculation 2 5 3 3 2 6 6" xfId="8499" xr:uid="{00000000-0005-0000-0000-0000991E0000}"/>
    <cellStyle name="Calculation 2 5 3 3 2 6 7" xfId="8500" xr:uid="{00000000-0005-0000-0000-00009A1E0000}"/>
    <cellStyle name="Calculation 2 5 3 3 2 7" xfId="8501" xr:uid="{00000000-0005-0000-0000-00009B1E0000}"/>
    <cellStyle name="Calculation 2 5 3 3 2 8" xfId="8502" xr:uid="{00000000-0005-0000-0000-00009C1E0000}"/>
    <cellStyle name="Calculation 2 5 3 3 2 9" xfId="8503" xr:uid="{00000000-0005-0000-0000-00009D1E0000}"/>
    <cellStyle name="Calculation 2 5 3 3 3" xfId="8504" xr:uid="{00000000-0005-0000-0000-00009E1E0000}"/>
    <cellStyle name="Calculation 2 5 3 3 3 2" xfId="8505" xr:uid="{00000000-0005-0000-0000-00009F1E0000}"/>
    <cellStyle name="Calculation 2 5 3 3 3 2 2" xfId="8506" xr:uid="{00000000-0005-0000-0000-0000A01E0000}"/>
    <cellStyle name="Calculation 2 5 3 3 3 2 3" xfId="8507" xr:uid="{00000000-0005-0000-0000-0000A11E0000}"/>
    <cellStyle name="Calculation 2 5 3 3 3 2 4" xfId="8508" xr:uid="{00000000-0005-0000-0000-0000A21E0000}"/>
    <cellStyle name="Calculation 2 5 3 3 3 2 5" xfId="8509" xr:uid="{00000000-0005-0000-0000-0000A31E0000}"/>
    <cellStyle name="Calculation 2 5 3 3 3 2 6" xfId="8510" xr:uid="{00000000-0005-0000-0000-0000A41E0000}"/>
    <cellStyle name="Calculation 2 5 3 3 3 2 7" xfId="8511" xr:uid="{00000000-0005-0000-0000-0000A51E0000}"/>
    <cellStyle name="Calculation 2 5 3 3 3 3" xfId="8512" xr:uid="{00000000-0005-0000-0000-0000A61E0000}"/>
    <cellStyle name="Calculation 2 5 3 3 3 4" xfId="8513" xr:uid="{00000000-0005-0000-0000-0000A71E0000}"/>
    <cellStyle name="Calculation 2 5 3 3 3 5" xfId="8514" xr:uid="{00000000-0005-0000-0000-0000A81E0000}"/>
    <cellStyle name="Calculation 2 5 3 3 4" xfId="8515" xr:uid="{00000000-0005-0000-0000-0000A91E0000}"/>
    <cellStyle name="Calculation 2 5 3 3 4 2" xfId="8516" xr:uid="{00000000-0005-0000-0000-0000AA1E0000}"/>
    <cellStyle name="Calculation 2 5 3 3 4 2 2" xfId="8517" xr:uid="{00000000-0005-0000-0000-0000AB1E0000}"/>
    <cellStyle name="Calculation 2 5 3 3 4 2 3" xfId="8518" xr:uid="{00000000-0005-0000-0000-0000AC1E0000}"/>
    <cellStyle name="Calculation 2 5 3 3 4 2 4" xfId="8519" xr:uid="{00000000-0005-0000-0000-0000AD1E0000}"/>
    <cellStyle name="Calculation 2 5 3 3 4 2 5" xfId="8520" xr:uid="{00000000-0005-0000-0000-0000AE1E0000}"/>
    <cellStyle name="Calculation 2 5 3 3 4 2 6" xfId="8521" xr:uid="{00000000-0005-0000-0000-0000AF1E0000}"/>
    <cellStyle name="Calculation 2 5 3 3 4 2 7" xfId="8522" xr:uid="{00000000-0005-0000-0000-0000B01E0000}"/>
    <cellStyle name="Calculation 2 5 3 3 4 3" xfId="8523" xr:uid="{00000000-0005-0000-0000-0000B11E0000}"/>
    <cellStyle name="Calculation 2 5 3 3 4 4" xfId="8524" xr:uid="{00000000-0005-0000-0000-0000B21E0000}"/>
    <cellStyle name="Calculation 2 5 3 3 4 5" xfId="8525" xr:uid="{00000000-0005-0000-0000-0000B31E0000}"/>
    <cellStyle name="Calculation 2 5 3 3 5" xfId="8526" xr:uid="{00000000-0005-0000-0000-0000B41E0000}"/>
    <cellStyle name="Calculation 2 5 3 3 5 2" xfId="8527" xr:uid="{00000000-0005-0000-0000-0000B51E0000}"/>
    <cellStyle name="Calculation 2 5 3 3 5 2 2" xfId="8528" xr:uid="{00000000-0005-0000-0000-0000B61E0000}"/>
    <cellStyle name="Calculation 2 5 3 3 5 2 3" xfId="8529" xr:uid="{00000000-0005-0000-0000-0000B71E0000}"/>
    <cellStyle name="Calculation 2 5 3 3 5 2 4" xfId="8530" xr:uid="{00000000-0005-0000-0000-0000B81E0000}"/>
    <cellStyle name="Calculation 2 5 3 3 5 2 5" xfId="8531" xr:uid="{00000000-0005-0000-0000-0000B91E0000}"/>
    <cellStyle name="Calculation 2 5 3 3 5 2 6" xfId="8532" xr:uid="{00000000-0005-0000-0000-0000BA1E0000}"/>
    <cellStyle name="Calculation 2 5 3 3 5 2 7" xfId="8533" xr:uid="{00000000-0005-0000-0000-0000BB1E0000}"/>
    <cellStyle name="Calculation 2 5 3 3 5 3" xfId="8534" xr:uid="{00000000-0005-0000-0000-0000BC1E0000}"/>
    <cellStyle name="Calculation 2 5 3 3 5 4" xfId="8535" xr:uid="{00000000-0005-0000-0000-0000BD1E0000}"/>
    <cellStyle name="Calculation 2 5 3 3 5 5" xfId="8536" xr:uid="{00000000-0005-0000-0000-0000BE1E0000}"/>
    <cellStyle name="Calculation 2 5 3 3 6" xfId="8537" xr:uid="{00000000-0005-0000-0000-0000BF1E0000}"/>
    <cellStyle name="Calculation 2 5 3 3 6 2" xfId="8538" xr:uid="{00000000-0005-0000-0000-0000C01E0000}"/>
    <cellStyle name="Calculation 2 5 3 3 6 3" xfId="8539" xr:uid="{00000000-0005-0000-0000-0000C11E0000}"/>
    <cellStyle name="Calculation 2 5 3 3 6 4" xfId="8540" xr:uid="{00000000-0005-0000-0000-0000C21E0000}"/>
    <cellStyle name="Calculation 2 5 3 3 6 5" xfId="8541" xr:uid="{00000000-0005-0000-0000-0000C31E0000}"/>
    <cellStyle name="Calculation 2 5 3 3 6 6" xfId="8542" xr:uid="{00000000-0005-0000-0000-0000C41E0000}"/>
    <cellStyle name="Calculation 2 5 3 3 6 7" xfId="8543" xr:uid="{00000000-0005-0000-0000-0000C51E0000}"/>
    <cellStyle name="Calculation 2 5 3 3 6 8" xfId="8544" xr:uid="{00000000-0005-0000-0000-0000C61E0000}"/>
    <cellStyle name="Calculation 2 5 3 3 7" xfId="8545" xr:uid="{00000000-0005-0000-0000-0000C71E0000}"/>
    <cellStyle name="Calculation 2 5 3 3 7 2" xfId="8546" xr:uid="{00000000-0005-0000-0000-0000C81E0000}"/>
    <cellStyle name="Calculation 2 5 3 3 7 3" xfId="8547" xr:uid="{00000000-0005-0000-0000-0000C91E0000}"/>
    <cellStyle name="Calculation 2 5 3 3 7 4" xfId="8548" xr:uid="{00000000-0005-0000-0000-0000CA1E0000}"/>
    <cellStyle name="Calculation 2 5 3 3 7 5" xfId="8549" xr:uid="{00000000-0005-0000-0000-0000CB1E0000}"/>
    <cellStyle name="Calculation 2 5 3 3 7 6" xfId="8550" xr:uid="{00000000-0005-0000-0000-0000CC1E0000}"/>
    <cellStyle name="Calculation 2 5 3 3 7 7" xfId="8551" xr:uid="{00000000-0005-0000-0000-0000CD1E0000}"/>
    <cellStyle name="Calculation 2 5 3 3 8" xfId="8552" xr:uid="{00000000-0005-0000-0000-0000CE1E0000}"/>
    <cellStyle name="Calculation 2 5 3 3 8 2" xfId="8553" xr:uid="{00000000-0005-0000-0000-0000CF1E0000}"/>
    <cellStyle name="Calculation 2 5 3 3 8 3" xfId="8554" xr:uid="{00000000-0005-0000-0000-0000D01E0000}"/>
    <cellStyle name="Calculation 2 5 3 3 8 4" xfId="8555" xr:uid="{00000000-0005-0000-0000-0000D11E0000}"/>
    <cellStyle name="Calculation 2 5 3 3 8 5" xfId="8556" xr:uid="{00000000-0005-0000-0000-0000D21E0000}"/>
    <cellStyle name="Calculation 2 5 3 3 9" xfId="8557" xr:uid="{00000000-0005-0000-0000-0000D31E0000}"/>
    <cellStyle name="Calculation 2 5 3 3 9 2" xfId="8558" xr:uid="{00000000-0005-0000-0000-0000D41E0000}"/>
    <cellStyle name="Calculation 2 5 3 3 9 3" xfId="8559" xr:uid="{00000000-0005-0000-0000-0000D51E0000}"/>
    <cellStyle name="Calculation 2 5 3 3 9 4" xfId="8560" xr:uid="{00000000-0005-0000-0000-0000D61E0000}"/>
    <cellStyle name="Calculation 2 5 3 3 9 5" xfId="8561" xr:uid="{00000000-0005-0000-0000-0000D71E0000}"/>
    <cellStyle name="Calculation 2 5 3 4" xfId="8562" xr:uid="{00000000-0005-0000-0000-0000D81E0000}"/>
    <cellStyle name="Calculation 2 5 3 4 10" xfId="8563" xr:uid="{00000000-0005-0000-0000-0000D91E0000}"/>
    <cellStyle name="Calculation 2 5 3 4 2" xfId="8564" xr:uid="{00000000-0005-0000-0000-0000DA1E0000}"/>
    <cellStyle name="Calculation 2 5 3 4 2 2" xfId="8565" xr:uid="{00000000-0005-0000-0000-0000DB1E0000}"/>
    <cellStyle name="Calculation 2 5 3 4 2 2 2" xfId="8566" xr:uid="{00000000-0005-0000-0000-0000DC1E0000}"/>
    <cellStyle name="Calculation 2 5 3 4 2 2 3" xfId="8567" xr:uid="{00000000-0005-0000-0000-0000DD1E0000}"/>
    <cellStyle name="Calculation 2 5 3 4 2 2 4" xfId="8568" xr:uid="{00000000-0005-0000-0000-0000DE1E0000}"/>
    <cellStyle name="Calculation 2 5 3 4 2 2 5" xfId="8569" xr:uid="{00000000-0005-0000-0000-0000DF1E0000}"/>
    <cellStyle name="Calculation 2 5 3 4 2 2 6" xfId="8570" xr:uid="{00000000-0005-0000-0000-0000E01E0000}"/>
    <cellStyle name="Calculation 2 5 3 4 2 2 7" xfId="8571" xr:uid="{00000000-0005-0000-0000-0000E11E0000}"/>
    <cellStyle name="Calculation 2 5 3 4 2 3" xfId="8572" xr:uid="{00000000-0005-0000-0000-0000E21E0000}"/>
    <cellStyle name="Calculation 2 5 3 4 2 4" xfId="8573" xr:uid="{00000000-0005-0000-0000-0000E31E0000}"/>
    <cellStyle name="Calculation 2 5 3 4 3" xfId="8574" xr:uid="{00000000-0005-0000-0000-0000E41E0000}"/>
    <cellStyle name="Calculation 2 5 3 4 3 2" xfId="8575" xr:uid="{00000000-0005-0000-0000-0000E51E0000}"/>
    <cellStyle name="Calculation 2 5 3 4 3 2 2" xfId="8576" xr:uid="{00000000-0005-0000-0000-0000E61E0000}"/>
    <cellStyle name="Calculation 2 5 3 4 3 2 3" xfId="8577" xr:uid="{00000000-0005-0000-0000-0000E71E0000}"/>
    <cellStyle name="Calculation 2 5 3 4 3 2 4" xfId="8578" xr:uid="{00000000-0005-0000-0000-0000E81E0000}"/>
    <cellStyle name="Calculation 2 5 3 4 3 2 5" xfId="8579" xr:uid="{00000000-0005-0000-0000-0000E91E0000}"/>
    <cellStyle name="Calculation 2 5 3 4 3 2 6" xfId="8580" xr:uid="{00000000-0005-0000-0000-0000EA1E0000}"/>
    <cellStyle name="Calculation 2 5 3 4 3 2 7" xfId="8581" xr:uid="{00000000-0005-0000-0000-0000EB1E0000}"/>
    <cellStyle name="Calculation 2 5 3 4 3 3" xfId="8582" xr:uid="{00000000-0005-0000-0000-0000EC1E0000}"/>
    <cellStyle name="Calculation 2 5 3 4 3 4" xfId="8583" xr:uid="{00000000-0005-0000-0000-0000ED1E0000}"/>
    <cellStyle name="Calculation 2 5 3 4 4" xfId="8584" xr:uid="{00000000-0005-0000-0000-0000EE1E0000}"/>
    <cellStyle name="Calculation 2 5 3 4 4 2" xfId="8585" xr:uid="{00000000-0005-0000-0000-0000EF1E0000}"/>
    <cellStyle name="Calculation 2 5 3 4 4 2 2" xfId="8586" xr:uid="{00000000-0005-0000-0000-0000F01E0000}"/>
    <cellStyle name="Calculation 2 5 3 4 4 2 3" xfId="8587" xr:uid="{00000000-0005-0000-0000-0000F11E0000}"/>
    <cellStyle name="Calculation 2 5 3 4 4 2 4" xfId="8588" xr:uid="{00000000-0005-0000-0000-0000F21E0000}"/>
    <cellStyle name="Calculation 2 5 3 4 4 2 5" xfId="8589" xr:uid="{00000000-0005-0000-0000-0000F31E0000}"/>
    <cellStyle name="Calculation 2 5 3 4 4 2 6" xfId="8590" xr:uid="{00000000-0005-0000-0000-0000F41E0000}"/>
    <cellStyle name="Calculation 2 5 3 4 4 2 7" xfId="8591" xr:uid="{00000000-0005-0000-0000-0000F51E0000}"/>
    <cellStyle name="Calculation 2 5 3 4 4 3" xfId="8592" xr:uid="{00000000-0005-0000-0000-0000F61E0000}"/>
    <cellStyle name="Calculation 2 5 3 4 4 4" xfId="8593" xr:uid="{00000000-0005-0000-0000-0000F71E0000}"/>
    <cellStyle name="Calculation 2 5 3 4 5" xfId="8594" xr:uid="{00000000-0005-0000-0000-0000F81E0000}"/>
    <cellStyle name="Calculation 2 5 3 4 5 2" xfId="8595" xr:uid="{00000000-0005-0000-0000-0000F91E0000}"/>
    <cellStyle name="Calculation 2 5 3 4 5 3" xfId="8596" xr:uid="{00000000-0005-0000-0000-0000FA1E0000}"/>
    <cellStyle name="Calculation 2 5 3 4 5 4" xfId="8597" xr:uid="{00000000-0005-0000-0000-0000FB1E0000}"/>
    <cellStyle name="Calculation 2 5 3 4 5 5" xfId="8598" xr:uid="{00000000-0005-0000-0000-0000FC1E0000}"/>
    <cellStyle name="Calculation 2 5 3 4 5 6" xfId="8599" xr:uid="{00000000-0005-0000-0000-0000FD1E0000}"/>
    <cellStyle name="Calculation 2 5 3 4 5 7" xfId="8600" xr:uid="{00000000-0005-0000-0000-0000FE1E0000}"/>
    <cellStyle name="Calculation 2 5 3 4 5 8" xfId="8601" xr:uid="{00000000-0005-0000-0000-0000FF1E0000}"/>
    <cellStyle name="Calculation 2 5 3 4 6" xfId="8602" xr:uid="{00000000-0005-0000-0000-0000001F0000}"/>
    <cellStyle name="Calculation 2 5 3 4 6 2" xfId="8603" xr:uid="{00000000-0005-0000-0000-0000011F0000}"/>
    <cellStyle name="Calculation 2 5 3 4 6 3" xfId="8604" xr:uid="{00000000-0005-0000-0000-0000021F0000}"/>
    <cellStyle name="Calculation 2 5 3 4 6 4" xfId="8605" xr:uid="{00000000-0005-0000-0000-0000031F0000}"/>
    <cellStyle name="Calculation 2 5 3 4 6 5" xfId="8606" xr:uid="{00000000-0005-0000-0000-0000041F0000}"/>
    <cellStyle name="Calculation 2 5 3 4 6 6" xfId="8607" xr:uid="{00000000-0005-0000-0000-0000051F0000}"/>
    <cellStyle name="Calculation 2 5 3 4 6 7" xfId="8608" xr:uid="{00000000-0005-0000-0000-0000061F0000}"/>
    <cellStyle name="Calculation 2 5 3 4 7" xfId="8609" xr:uid="{00000000-0005-0000-0000-0000071F0000}"/>
    <cellStyle name="Calculation 2 5 3 4 8" xfId="8610" xr:uid="{00000000-0005-0000-0000-0000081F0000}"/>
    <cellStyle name="Calculation 2 5 3 4 9" xfId="8611" xr:uid="{00000000-0005-0000-0000-0000091F0000}"/>
    <cellStyle name="Calculation 2 5 3 5" xfId="8612" xr:uid="{00000000-0005-0000-0000-00000A1F0000}"/>
    <cellStyle name="Calculation 2 5 3 5 10" xfId="8613" xr:uid="{00000000-0005-0000-0000-00000B1F0000}"/>
    <cellStyle name="Calculation 2 5 3 5 2" xfId="8614" xr:uid="{00000000-0005-0000-0000-00000C1F0000}"/>
    <cellStyle name="Calculation 2 5 3 5 2 2" xfId="8615" xr:uid="{00000000-0005-0000-0000-00000D1F0000}"/>
    <cellStyle name="Calculation 2 5 3 5 2 2 2" xfId="8616" xr:uid="{00000000-0005-0000-0000-00000E1F0000}"/>
    <cellStyle name="Calculation 2 5 3 5 2 2 3" xfId="8617" xr:uid="{00000000-0005-0000-0000-00000F1F0000}"/>
    <cellStyle name="Calculation 2 5 3 5 2 2 4" xfId="8618" xr:uid="{00000000-0005-0000-0000-0000101F0000}"/>
    <cellStyle name="Calculation 2 5 3 5 2 2 5" xfId="8619" xr:uid="{00000000-0005-0000-0000-0000111F0000}"/>
    <cellStyle name="Calculation 2 5 3 5 2 2 6" xfId="8620" xr:uid="{00000000-0005-0000-0000-0000121F0000}"/>
    <cellStyle name="Calculation 2 5 3 5 2 2 7" xfId="8621" xr:uid="{00000000-0005-0000-0000-0000131F0000}"/>
    <cellStyle name="Calculation 2 5 3 5 2 3" xfId="8622" xr:uid="{00000000-0005-0000-0000-0000141F0000}"/>
    <cellStyle name="Calculation 2 5 3 5 2 4" xfId="8623" xr:uid="{00000000-0005-0000-0000-0000151F0000}"/>
    <cellStyle name="Calculation 2 5 3 5 3" xfId="8624" xr:uid="{00000000-0005-0000-0000-0000161F0000}"/>
    <cellStyle name="Calculation 2 5 3 5 3 2" xfId="8625" xr:uid="{00000000-0005-0000-0000-0000171F0000}"/>
    <cellStyle name="Calculation 2 5 3 5 3 2 2" xfId="8626" xr:uid="{00000000-0005-0000-0000-0000181F0000}"/>
    <cellStyle name="Calculation 2 5 3 5 3 2 3" xfId="8627" xr:uid="{00000000-0005-0000-0000-0000191F0000}"/>
    <cellStyle name="Calculation 2 5 3 5 3 2 4" xfId="8628" xr:uid="{00000000-0005-0000-0000-00001A1F0000}"/>
    <cellStyle name="Calculation 2 5 3 5 3 2 5" xfId="8629" xr:uid="{00000000-0005-0000-0000-00001B1F0000}"/>
    <cellStyle name="Calculation 2 5 3 5 3 2 6" xfId="8630" xr:uid="{00000000-0005-0000-0000-00001C1F0000}"/>
    <cellStyle name="Calculation 2 5 3 5 3 2 7" xfId="8631" xr:uid="{00000000-0005-0000-0000-00001D1F0000}"/>
    <cellStyle name="Calculation 2 5 3 5 3 3" xfId="8632" xr:uid="{00000000-0005-0000-0000-00001E1F0000}"/>
    <cellStyle name="Calculation 2 5 3 5 3 4" xfId="8633" xr:uid="{00000000-0005-0000-0000-00001F1F0000}"/>
    <cellStyle name="Calculation 2 5 3 5 4" xfId="8634" xr:uid="{00000000-0005-0000-0000-0000201F0000}"/>
    <cellStyle name="Calculation 2 5 3 5 4 2" xfId="8635" xr:uid="{00000000-0005-0000-0000-0000211F0000}"/>
    <cellStyle name="Calculation 2 5 3 5 4 2 2" xfId="8636" xr:uid="{00000000-0005-0000-0000-0000221F0000}"/>
    <cellStyle name="Calculation 2 5 3 5 4 2 3" xfId="8637" xr:uid="{00000000-0005-0000-0000-0000231F0000}"/>
    <cellStyle name="Calculation 2 5 3 5 4 2 4" xfId="8638" xr:uid="{00000000-0005-0000-0000-0000241F0000}"/>
    <cellStyle name="Calculation 2 5 3 5 4 2 5" xfId="8639" xr:uid="{00000000-0005-0000-0000-0000251F0000}"/>
    <cellStyle name="Calculation 2 5 3 5 4 2 6" xfId="8640" xr:uid="{00000000-0005-0000-0000-0000261F0000}"/>
    <cellStyle name="Calculation 2 5 3 5 4 2 7" xfId="8641" xr:uid="{00000000-0005-0000-0000-0000271F0000}"/>
    <cellStyle name="Calculation 2 5 3 5 4 3" xfId="8642" xr:uid="{00000000-0005-0000-0000-0000281F0000}"/>
    <cellStyle name="Calculation 2 5 3 5 4 4" xfId="8643" xr:uid="{00000000-0005-0000-0000-0000291F0000}"/>
    <cellStyle name="Calculation 2 5 3 5 5" xfId="8644" xr:uid="{00000000-0005-0000-0000-00002A1F0000}"/>
    <cellStyle name="Calculation 2 5 3 5 5 2" xfId="8645" xr:uid="{00000000-0005-0000-0000-00002B1F0000}"/>
    <cellStyle name="Calculation 2 5 3 5 5 3" xfId="8646" xr:uid="{00000000-0005-0000-0000-00002C1F0000}"/>
    <cellStyle name="Calculation 2 5 3 5 5 4" xfId="8647" xr:uid="{00000000-0005-0000-0000-00002D1F0000}"/>
    <cellStyle name="Calculation 2 5 3 5 5 5" xfId="8648" xr:uid="{00000000-0005-0000-0000-00002E1F0000}"/>
    <cellStyle name="Calculation 2 5 3 5 5 6" xfId="8649" xr:uid="{00000000-0005-0000-0000-00002F1F0000}"/>
    <cellStyle name="Calculation 2 5 3 5 5 7" xfId="8650" xr:uid="{00000000-0005-0000-0000-0000301F0000}"/>
    <cellStyle name="Calculation 2 5 3 5 5 8" xfId="8651" xr:uid="{00000000-0005-0000-0000-0000311F0000}"/>
    <cellStyle name="Calculation 2 5 3 5 6" xfId="8652" xr:uid="{00000000-0005-0000-0000-0000321F0000}"/>
    <cellStyle name="Calculation 2 5 3 5 6 2" xfId="8653" xr:uid="{00000000-0005-0000-0000-0000331F0000}"/>
    <cellStyle name="Calculation 2 5 3 5 6 3" xfId="8654" xr:uid="{00000000-0005-0000-0000-0000341F0000}"/>
    <cellStyle name="Calculation 2 5 3 5 6 4" xfId="8655" xr:uid="{00000000-0005-0000-0000-0000351F0000}"/>
    <cellStyle name="Calculation 2 5 3 5 6 5" xfId="8656" xr:uid="{00000000-0005-0000-0000-0000361F0000}"/>
    <cellStyle name="Calculation 2 5 3 5 6 6" xfId="8657" xr:uid="{00000000-0005-0000-0000-0000371F0000}"/>
    <cellStyle name="Calculation 2 5 3 5 6 7" xfId="8658" xr:uid="{00000000-0005-0000-0000-0000381F0000}"/>
    <cellStyle name="Calculation 2 5 3 5 7" xfId="8659" xr:uid="{00000000-0005-0000-0000-0000391F0000}"/>
    <cellStyle name="Calculation 2 5 3 5 8" xfId="8660" xr:uid="{00000000-0005-0000-0000-00003A1F0000}"/>
    <cellStyle name="Calculation 2 5 3 5 9" xfId="8661" xr:uid="{00000000-0005-0000-0000-00003B1F0000}"/>
    <cellStyle name="Calculation 2 5 3 6" xfId="8662" xr:uid="{00000000-0005-0000-0000-00003C1F0000}"/>
    <cellStyle name="Calculation 2 5 3 6 2" xfId="8663" xr:uid="{00000000-0005-0000-0000-00003D1F0000}"/>
    <cellStyle name="Calculation 2 5 3 6 2 2" xfId="8664" xr:uid="{00000000-0005-0000-0000-00003E1F0000}"/>
    <cellStyle name="Calculation 2 5 3 6 2 3" xfId="8665" xr:uid="{00000000-0005-0000-0000-00003F1F0000}"/>
    <cellStyle name="Calculation 2 5 3 6 2 4" xfId="8666" xr:uid="{00000000-0005-0000-0000-0000401F0000}"/>
    <cellStyle name="Calculation 2 5 3 6 2 5" xfId="8667" xr:uid="{00000000-0005-0000-0000-0000411F0000}"/>
    <cellStyle name="Calculation 2 5 3 6 2 6" xfId="8668" xr:uid="{00000000-0005-0000-0000-0000421F0000}"/>
    <cellStyle name="Calculation 2 5 3 6 2 7" xfId="8669" xr:uid="{00000000-0005-0000-0000-0000431F0000}"/>
    <cellStyle name="Calculation 2 5 3 6 3" xfId="8670" xr:uid="{00000000-0005-0000-0000-0000441F0000}"/>
    <cellStyle name="Calculation 2 5 3 6 4" xfId="8671" xr:uid="{00000000-0005-0000-0000-0000451F0000}"/>
    <cellStyle name="Calculation 2 5 3 6 5" xfId="8672" xr:uid="{00000000-0005-0000-0000-0000461F0000}"/>
    <cellStyle name="Calculation 2 5 3 7" xfId="8673" xr:uid="{00000000-0005-0000-0000-0000471F0000}"/>
    <cellStyle name="Calculation 2 5 3 7 2" xfId="8674" xr:uid="{00000000-0005-0000-0000-0000481F0000}"/>
    <cellStyle name="Calculation 2 5 3 7 2 2" xfId="8675" xr:uid="{00000000-0005-0000-0000-0000491F0000}"/>
    <cellStyle name="Calculation 2 5 3 7 2 3" xfId="8676" xr:uid="{00000000-0005-0000-0000-00004A1F0000}"/>
    <cellStyle name="Calculation 2 5 3 7 2 4" xfId="8677" xr:uid="{00000000-0005-0000-0000-00004B1F0000}"/>
    <cellStyle name="Calculation 2 5 3 7 2 5" xfId="8678" xr:uid="{00000000-0005-0000-0000-00004C1F0000}"/>
    <cellStyle name="Calculation 2 5 3 7 2 6" xfId="8679" xr:uid="{00000000-0005-0000-0000-00004D1F0000}"/>
    <cellStyle name="Calculation 2 5 3 7 2 7" xfId="8680" xr:uid="{00000000-0005-0000-0000-00004E1F0000}"/>
    <cellStyle name="Calculation 2 5 3 7 3" xfId="8681" xr:uid="{00000000-0005-0000-0000-00004F1F0000}"/>
    <cellStyle name="Calculation 2 5 3 7 4" xfId="8682" xr:uid="{00000000-0005-0000-0000-0000501F0000}"/>
    <cellStyle name="Calculation 2 5 3 7 5" xfId="8683" xr:uid="{00000000-0005-0000-0000-0000511F0000}"/>
    <cellStyle name="Calculation 2 5 3 8" xfId="8684" xr:uid="{00000000-0005-0000-0000-0000521F0000}"/>
    <cellStyle name="Calculation 2 5 3 8 2" xfId="8685" xr:uid="{00000000-0005-0000-0000-0000531F0000}"/>
    <cellStyle name="Calculation 2 5 3 8 2 2" xfId="8686" xr:uid="{00000000-0005-0000-0000-0000541F0000}"/>
    <cellStyle name="Calculation 2 5 3 8 2 3" xfId="8687" xr:uid="{00000000-0005-0000-0000-0000551F0000}"/>
    <cellStyle name="Calculation 2 5 3 8 2 4" xfId="8688" xr:uid="{00000000-0005-0000-0000-0000561F0000}"/>
    <cellStyle name="Calculation 2 5 3 8 2 5" xfId="8689" xr:uid="{00000000-0005-0000-0000-0000571F0000}"/>
    <cellStyle name="Calculation 2 5 3 8 2 6" xfId="8690" xr:uid="{00000000-0005-0000-0000-0000581F0000}"/>
    <cellStyle name="Calculation 2 5 3 8 2 7" xfId="8691" xr:uid="{00000000-0005-0000-0000-0000591F0000}"/>
    <cellStyle name="Calculation 2 5 3 8 3" xfId="8692" xr:uid="{00000000-0005-0000-0000-00005A1F0000}"/>
    <cellStyle name="Calculation 2 5 3 8 4" xfId="8693" xr:uid="{00000000-0005-0000-0000-00005B1F0000}"/>
    <cellStyle name="Calculation 2 5 3 8 5" xfId="8694" xr:uid="{00000000-0005-0000-0000-00005C1F0000}"/>
    <cellStyle name="Calculation 2 5 3 9" xfId="8695" xr:uid="{00000000-0005-0000-0000-00005D1F0000}"/>
    <cellStyle name="Calculation 2 5 3 9 2" xfId="8696" xr:uid="{00000000-0005-0000-0000-00005E1F0000}"/>
    <cellStyle name="Calculation 2 5 3 9 2 2" xfId="8697" xr:uid="{00000000-0005-0000-0000-00005F1F0000}"/>
    <cellStyle name="Calculation 2 5 3 9 2 3" xfId="8698" xr:uid="{00000000-0005-0000-0000-0000601F0000}"/>
    <cellStyle name="Calculation 2 5 3 9 2 4" xfId="8699" xr:uid="{00000000-0005-0000-0000-0000611F0000}"/>
    <cellStyle name="Calculation 2 5 3 9 2 5" xfId="8700" xr:uid="{00000000-0005-0000-0000-0000621F0000}"/>
    <cellStyle name="Calculation 2 5 3 9 2 6" xfId="8701" xr:uid="{00000000-0005-0000-0000-0000631F0000}"/>
    <cellStyle name="Calculation 2 5 3 9 2 7" xfId="8702" xr:uid="{00000000-0005-0000-0000-0000641F0000}"/>
    <cellStyle name="Calculation 2 5 3 9 3" xfId="8703" xr:uid="{00000000-0005-0000-0000-0000651F0000}"/>
    <cellStyle name="Calculation 2 5 3 9 4" xfId="8704" xr:uid="{00000000-0005-0000-0000-0000661F0000}"/>
    <cellStyle name="Calculation 2 5 3 9 5" xfId="8705" xr:uid="{00000000-0005-0000-0000-0000671F0000}"/>
    <cellStyle name="Calculation 2 5 4" xfId="8706" xr:uid="{00000000-0005-0000-0000-0000681F0000}"/>
    <cellStyle name="Calculation 2 5 4 10" xfId="8707" xr:uid="{00000000-0005-0000-0000-0000691F0000}"/>
    <cellStyle name="Calculation 2 5 4 10 2" xfId="8708" xr:uid="{00000000-0005-0000-0000-00006A1F0000}"/>
    <cellStyle name="Calculation 2 5 4 10 3" xfId="8709" xr:uid="{00000000-0005-0000-0000-00006B1F0000}"/>
    <cellStyle name="Calculation 2 5 4 10 4" xfId="8710" xr:uid="{00000000-0005-0000-0000-00006C1F0000}"/>
    <cellStyle name="Calculation 2 5 4 10 5" xfId="8711" xr:uid="{00000000-0005-0000-0000-00006D1F0000}"/>
    <cellStyle name="Calculation 2 5 4 10 6" xfId="8712" xr:uid="{00000000-0005-0000-0000-00006E1F0000}"/>
    <cellStyle name="Calculation 2 5 4 10 7" xfId="8713" xr:uid="{00000000-0005-0000-0000-00006F1F0000}"/>
    <cellStyle name="Calculation 2 5 4 11" xfId="8714" xr:uid="{00000000-0005-0000-0000-0000701F0000}"/>
    <cellStyle name="Calculation 2 5 4 11 2" xfId="8715" xr:uid="{00000000-0005-0000-0000-0000711F0000}"/>
    <cellStyle name="Calculation 2 5 4 11 3" xfId="8716" xr:uid="{00000000-0005-0000-0000-0000721F0000}"/>
    <cellStyle name="Calculation 2 5 4 11 4" xfId="8717" xr:uid="{00000000-0005-0000-0000-0000731F0000}"/>
    <cellStyle name="Calculation 2 5 4 11 5" xfId="8718" xr:uid="{00000000-0005-0000-0000-0000741F0000}"/>
    <cellStyle name="Calculation 2 5 4 12" xfId="8719" xr:uid="{00000000-0005-0000-0000-0000751F0000}"/>
    <cellStyle name="Calculation 2 5 4 12 2" xfId="8720" xr:uid="{00000000-0005-0000-0000-0000761F0000}"/>
    <cellStyle name="Calculation 2 5 4 12 3" xfId="8721" xr:uid="{00000000-0005-0000-0000-0000771F0000}"/>
    <cellStyle name="Calculation 2 5 4 12 4" xfId="8722" xr:uid="{00000000-0005-0000-0000-0000781F0000}"/>
    <cellStyle name="Calculation 2 5 4 12 5" xfId="8723" xr:uid="{00000000-0005-0000-0000-0000791F0000}"/>
    <cellStyle name="Calculation 2 5 4 13" xfId="8724" xr:uid="{00000000-0005-0000-0000-00007A1F0000}"/>
    <cellStyle name="Calculation 2 5 4 13 2" xfId="8725" xr:uid="{00000000-0005-0000-0000-00007B1F0000}"/>
    <cellStyle name="Calculation 2 5 4 13 3" xfId="8726" xr:uid="{00000000-0005-0000-0000-00007C1F0000}"/>
    <cellStyle name="Calculation 2 5 4 13 4" xfId="8727" xr:uid="{00000000-0005-0000-0000-00007D1F0000}"/>
    <cellStyle name="Calculation 2 5 4 13 5" xfId="8728" xr:uid="{00000000-0005-0000-0000-00007E1F0000}"/>
    <cellStyle name="Calculation 2 5 4 14" xfId="8729" xr:uid="{00000000-0005-0000-0000-00007F1F0000}"/>
    <cellStyle name="Calculation 2 5 4 14 2" xfId="8730" xr:uid="{00000000-0005-0000-0000-0000801F0000}"/>
    <cellStyle name="Calculation 2 5 4 14 3" xfId="8731" xr:uid="{00000000-0005-0000-0000-0000811F0000}"/>
    <cellStyle name="Calculation 2 5 4 14 4" xfId="8732" xr:uid="{00000000-0005-0000-0000-0000821F0000}"/>
    <cellStyle name="Calculation 2 5 4 14 5" xfId="8733" xr:uid="{00000000-0005-0000-0000-0000831F0000}"/>
    <cellStyle name="Calculation 2 5 4 15" xfId="8734" xr:uid="{00000000-0005-0000-0000-0000841F0000}"/>
    <cellStyle name="Calculation 2 5 4 15 2" xfId="8735" xr:uid="{00000000-0005-0000-0000-0000851F0000}"/>
    <cellStyle name="Calculation 2 5 4 15 3" xfId="8736" xr:uid="{00000000-0005-0000-0000-0000861F0000}"/>
    <cellStyle name="Calculation 2 5 4 15 4" xfId="8737" xr:uid="{00000000-0005-0000-0000-0000871F0000}"/>
    <cellStyle name="Calculation 2 5 4 15 5" xfId="8738" xr:uid="{00000000-0005-0000-0000-0000881F0000}"/>
    <cellStyle name="Calculation 2 5 4 16" xfId="8739" xr:uid="{00000000-0005-0000-0000-0000891F0000}"/>
    <cellStyle name="Calculation 2 5 4 16 2" xfId="8740" xr:uid="{00000000-0005-0000-0000-00008A1F0000}"/>
    <cellStyle name="Calculation 2 5 4 16 3" xfId="8741" xr:uid="{00000000-0005-0000-0000-00008B1F0000}"/>
    <cellStyle name="Calculation 2 5 4 16 4" xfId="8742" xr:uid="{00000000-0005-0000-0000-00008C1F0000}"/>
    <cellStyle name="Calculation 2 5 4 16 5" xfId="8743" xr:uid="{00000000-0005-0000-0000-00008D1F0000}"/>
    <cellStyle name="Calculation 2 5 4 17" xfId="8744" xr:uid="{00000000-0005-0000-0000-00008E1F0000}"/>
    <cellStyle name="Calculation 2 5 4 17 2" xfId="8745" xr:uid="{00000000-0005-0000-0000-00008F1F0000}"/>
    <cellStyle name="Calculation 2 5 4 17 3" xfId="8746" xr:uid="{00000000-0005-0000-0000-0000901F0000}"/>
    <cellStyle name="Calculation 2 5 4 17 4" xfId="8747" xr:uid="{00000000-0005-0000-0000-0000911F0000}"/>
    <cellStyle name="Calculation 2 5 4 17 5" xfId="8748" xr:uid="{00000000-0005-0000-0000-0000921F0000}"/>
    <cellStyle name="Calculation 2 5 4 18" xfId="8749" xr:uid="{00000000-0005-0000-0000-0000931F0000}"/>
    <cellStyle name="Calculation 2 5 4 2" xfId="8750" xr:uid="{00000000-0005-0000-0000-0000941F0000}"/>
    <cellStyle name="Calculation 2 5 4 2 10" xfId="8751" xr:uid="{00000000-0005-0000-0000-0000951F0000}"/>
    <cellStyle name="Calculation 2 5 4 2 10 2" xfId="8752" xr:uid="{00000000-0005-0000-0000-0000961F0000}"/>
    <cellStyle name="Calculation 2 5 4 2 10 3" xfId="8753" xr:uid="{00000000-0005-0000-0000-0000971F0000}"/>
    <cellStyle name="Calculation 2 5 4 2 10 4" xfId="8754" xr:uid="{00000000-0005-0000-0000-0000981F0000}"/>
    <cellStyle name="Calculation 2 5 4 2 10 5" xfId="8755" xr:uid="{00000000-0005-0000-0000-0000991F0000}"/>
    <cellStyle name="Calculation 2 5 4 2 11" xfId="8756" xr:uid="{00000000-0005-0000-0000-00009A1F0000}"/>
    <cellStyle name="Calculation 2 5 4 2 11 2" xfId="8757" xr:uid="{00000000-0005-0000-0000-00009B1F0000}"/>
    <cellStyle name="Calculation 2 5 4 2 11 3" xfId="8758" xr:uid="{00000000-0005-0000-0000-00009C1F0000}"/>
    <cellStyle name="Calculation 2 5 4 2 11 4" xfId="8759" xr:uid="{00000000-0005-0000-0000-00009D1F0000}"/>
    <cellStyle name="Calculation 2 5 4 2 11 5" xfId="8760" xr:uid="{00000000-0005-0000-0000-00009E1F0000}"/>
    <cellStyle name="Calculation 2 5 4 2 12" xfId="8761" xr:uid="{00000000-0005-0000-0000-00009F1F0000}"/>
    <cellStyle name="Calculation 2 5 4 2 12 2" xfId="8762" xr:uid="{00000000-0005-0000-0000-0000A01F0000}"/>
    <cellStyle name="Calculation 2 5 4 2 12 3" xfId="8763" xr:uid="{00000000-0005-0000-0000-0000A11F0000}"/>
    <cellStyle name="Calculation 2 5 4 2 12 4" xfId="8764" xr:uid="{00000000-0005-0000-0000-0000A21F0000}"/>
    <cellStyle name="Calculation 2 5 4 2 12 5" xfId="8765" xr:uid="{00000000-0005-0000-0000-0000A31F0000}"/>
    <cellStyle name="Calculation 2 5 4 2 13" xfId="8766" xr:uid="{00000000-0005-0000-0000-0000A41F0000}"/>
    <cellStyle name="Calculation 2 5 4 2 13 2" xfId="8767" xr:uid="{00000000-0005-0000-0000-0000A51F0000}"/>
    <cellStyle name="Calculation 2 5 4 2 13 3" xfId="8768" xr:uid="{00000000-0005-0000-0000-0000A61F0000}"/>
    <cellStyle name="Calculation 2 5 4 2 13 4" xfId="8769" xr:uid="{00000000-0005-0000-0000-0000A71F0000}"/>
    <cellStyle name="Calculation 2 5 4 2 13 5" xfId="8770" xr:uid="{00000000-0005-0000-0000-0000A81F0000}"/>
    <cellStyle name="Calculation 2 5 4 2 14" xfId="8771" xr:uid="{00000000-0005-0000-0000-0000A91F0000}"/>
    <cellStyle name="Calculation 2 5 4 2 14 2" xfId="8772" xr:uid="{00000000-0005-0000-0000-0000AA1F0000}"/>
    <cellStyle name="Calculation 2 5 4 2 14 3" xfId="8773" xr:uid="{00000000-0005-0000-0000-0000AB1F0000}"/>
    <cellStyle name="Calculation 2 5 4 2 14 4" xfId="8774" xr:uid="{00000000-0005-0000-0000-0000AC1F0000}"/>
    <cellStyle name="Calculation 2 5 4 2 14 5" xfId="8775" xr:uid="{00000000-0005-0000-0000-0000AD1F0000}"/>
    <cellStyle name="Calculation 2 5 4 2 15" xfId="8776" xr:uid="{00000000-0005-0000-0000-0000AE1F0000}"/>
    <cellStyle name="Calculation 2 5 4 2 15 2" xfId="8777" xr:uid="{00000000-0005-0000-0000-0000AF1F0000}"/>
    <cellStyle name="Calculation 2 5 4 2 15 3" xfId="8778" xr:uid="{00000000-0005-0000-0000-0000B01F0000}"/>
    <cellStyle name="Calculation 2 5 4 2 15 4" xfId="8779" xr:uid="{00000000-0005-0000-0000-0000B11F0000}"/>
    <cellStyle name="Calculation 2 5 4 2 15 5" xfId="8780" xr:uid="{00000000-0005-0000-0000-0000B21F0000}"/>
    <cellStyle name="Calculation 2 5 4 2 16" xfId="8781" xr:uid="{00000000-0005-0000-0000-0000B31F0000}"/>
    <cellStyle name="Calculation 2 5 4 2 16 2" xfId="8782" xr:uid="{00000000-0005-0000-0000-0000B41F0000}"/>
    <cellStyle name="Calculation 2 5 4 2 16 3" xfId="8783" xr:uid="{00000000-0005-0000-0000-0000B51F0000}"/>
    <cellStyle name="Calculation 2 5 4 2 16 4" xfId="8784" xr:uid="{00000000-0005-0000-0000-0000B61F0000}"/>
    <cellStyle name="Calculation 2 5 4 2 16 5" xfId="8785" xr:uid="{00000000-0005-0000-0000-0000B71F0000}"/>
    <cellStyle name="Calculation 2 5 4 2 17" xfId="8786" xr:uid="{00000000-0005-0000-0000-0000B81F0000}"/>
    <cellStyle name="Calculation 2 5 4 2 17 2" xfId="8787" xr:uid="{00000000-0005-0000-0000-0000B91F0000}"/>
    <cellStyle name="Calculation 2 5 4 2 17 3" xfId="8788" xr:uid="{00000000-0005-0000-0000-0000BA1F0000}"/>
    <cellStyle name="Calculation 2 5 4 2 17 4" xfId="8789" xr:uid="{00000000-0005-0000-0000-0000BB1F0000}"/>
    <cellStyle name="Calculation 2 5 4 2 17 5" xfId="8790" xr:uid="{00000000-0005-0000-0000-0000BC1F0000}"/>
    <cellStyle name="Calculation 2 5 4 2 18" xfId="8791" xr:uid="{00000000-0005-0000-0000-0000BD1F0000}"/>
    <cellStyle name="Calculation 2 5 4 2 2" xfId="8792" xr:uid="{00000000-0005-0000-0000-0000BE1F0000}"/>
    <cellStyle name="Calculation 2 5 4 2 2 10" xfId="8793" xr:uid="{00000000-0005-0000-0000-0000BF1F0000}"/>
    <cellStyle name="Calculation 2 5 4 2 2 2" xfId="8794" xr:uid="{00000000-0005-0000-0000-0000C01F0000}"/>
    <cellStyle name="Calculation 2 5 4 2 2 2 2" xfId="8795" xr:uid="{00000000-0005-0000-0000-0000C11F0000}"/>
    <cellStyle name="Calculation 2 5 4 2 2 2 2 2" xfId="8796" xr:uid="{00000000-0005-0000-0000-0000C21F0000}"/>
    <cellStyle name="Calculation 2 5 4 2 2 2 2 3" xfId="8797" xr:uid="{00000000-0005-0000-0000-0000C31F0000}"/>
    <cellStyle name="Calculation 2 5 4 2 2 2 2 4" xfId="8798" xr:uid="{00000000-0005-0000-0000-0000C41F0000}"/>
    <cellStyle name="Calculation 2 5 4 2 2 2 2 5" xfId="8799" xr:uid="{00000000-0005-0000-0000-0000C51F0000}"/>
    <cellStyle name="Calculation 2 5 4 2 2 2 2 6" xfId="8800" xr:uid="{00000000-0005-0000-0000-0000C61F0000}"/>
    <cellStyle name="Calculation 2 5 4 2 2 2 2 7" xfId="8801" xr:uid="{00000000-0005-0000-0000-0000C71F0000}"/>
    <cellStyle name="Calculation 2 5 4 2 2 2 3" xfId="8802" xr:uid="{00000000-0005-0000-0000-0000C81F0000}"/>
    <cellStyle name="Calculation 2 5 4 2 2 2 4" xfId="8803" xr:uid="{00000000-0005-0000-0000-0000C91F0000}"/>
    <cellStyle name="Calculation 2 5 4 2 2 3" xfId="8804" xr:uid="{00000000-0005-0000-0000-0000CA1F0000}"/>
    <cellStyle name="Calculation 2 5 4 2 2 3 2" xfId="8805" xr:uid="{00000000-0005-0000-0000-0000CB1F0000}"/>
    <cellStyle name="Calculation 2 5 4 2 2 3 2 2" xfId="8806" xr:uid="{00000000-0005-0000-0000-0000CC1F0000}"/>
    <cellStyle name="Calculation 2 5 4 2 2 3 2 3" xfId="8807" xr:uid="{00000000-0005-0000-0000-0000CD1F0000}"/>
    <cellStyle name="Calculation 2 5 4 2 2 3 2 4" xfId="8808" xr:uid="{00000000-0005-0000-0000-0000CE1F0000}"/>
    <cellStyle name="Calculation 2 5 4 2 2 3 2 5" xfId="8809" xr:uid="{00000000-0005-0000-0000-0000CF1F0000}"/>
    <cellStyle name="Calculation 2 5 4 2 2 3 2 6" xfId="8810" xr:uid="{00000000-0005-0000-0000-0000D01F0000}"/>
    <cellStyle name="Calculation 2 5 4 2 2 3 2 7" xfId="8811" xr:uid="{00000000-0005-0000-0000-0000D11F0000}"/>
    <cellStyle name="Calculation 2 5 4 2 2 3 3" xfId="8812" xr:uid="{00000000-0005-0000-0000-0000D21F0000}"/>
    <cellStyle name="Calculation 2 5 4 2 2 3 4" xfId="8813" xr:uid="{00000000-0005-0000-0000-0000D31F0000}"/>
    <cellStyle name="Calculation 2 5 4 2 2 4" xfId="8814" xr:uid="{00000000-0005-0000-0000-0000D41F0000}"/>
    <cellStyle name="Calculation 2 5 4 2 2 4 2" xfId="8815" xr:uid="{00000000-0005-0000-0000-0000D51F0000}"/>
    <cellStyle name="Calculation 2 5 4 2 2 4 2 2" xfId="8816" xr:uid="{00000000-0005-0000-0000-0000D61F0000}"/>
    <cellStyle name="Calculation 2 5 4 2 2 4 2 3" xfId="8817" xr:uid="{00000000-0005-0000-0000-0000D71F0000}"/>
    <cellStyle name="Calculation 2 5 4 2 2 4 2 4" xfId="8818" xr:uid="{00000000-0005-0000-0000-0000D81F0000}"/>
    <cellStyle name="Calculation 2 5 4 2 2 4 2 5" xfId="8819" xr:uid="{00000000-0005-0000-0000-0000D91F0000}"/>
    <cellStyle name="Calculation 2 5 4 2 2 4 2 6" xfId="8820" xr:uid="{00000000-0005-0000-0000-0000DA1F0000}"/>
    <cellStyle name="Calculation 2 5 4 2 2 4 2 7" xfId="8821" xr:uid="{00000000-0005-0000-0000-0000DB1F0000}"/>
    <cellStyle name="Calculation 2 5 4 2 2 4 3" xfId="8822" xr:uid="{00000000-0005-0000-0000-0000DC1F0000}"/>
    <cellStyle name="Calculation 2 5 4 2 2 4 4" xfId="8823" xr:uid="{00000000-0005-0000-0000-0000DD1F0000}"/>
    <cellStyle name="Calculation 2 5 4 2 2 5" xfId="8824" xr:uid="{00000000-0005-0000-0000-0000DE1F0000}"/>
    <cellStyle name="Calculation 2 5 4 2 2 5 2" xfId="8825" xr:uid="{00000000-0005-0000-0000-0000DF1F0000}"/>
    <cellStyle name="Calculation 2 5 4 2 2 5 3" xfId="8826" xr:uid="{00000000-0005-0000-0000-0000E01F0000}"/>
    <cellStyle name="Calculation 2 5 4 2 2 5 4" xfId="8827" xr:uid="{00000000-0005-0000-0000-0000E11F0000}"/>
    <cellStyle name="Calculation 2 5 4 2 2 5 5" xfId="8828" xr:uid="{00000000-0005-0000-0000-0000E21F0000}"/>
    <cellStyle name="Calculation 2 5 4 2 2 5 6" xfId="8829" xr:uid="{00000000-0005-0000-0000-0000E31F0000}"/>
    <cellStyle name="Calculation 2 5 4 2 2 5 7" xfId="8830" xr:uid="{00000000-0005-0000-0000-0000E41F0000}"/>
    <cellStyle name="Calculation 2 5 4 2 2 5 8" xfId="8831" xr:uid="{00000000-0005-0000-0000-0000E51F0000}"/>
    <cellStyle name="Calculation 2 5 4 2 2 6" xfId="8832" xr:uid="{00000000-0005-0000-0000-0000E61F0000}"/>
    <cellStyle name="Calculation 2 5 4 2 2 6 2" xfId="8833" xr:uid="{00000000-0005-0000-0000-0000E71F0000}"/>
    <cellStyle name="Calculation 2 5 4 2 2 6 3" xfId="8834" xr:uid="{00000000-0005-0000-0000-0000E81F0000}"/>
    <cellStyle name="Calculation 2 5 4 2 2 6 4" xfId="8835" xr:uid="{00000000-0005-0000-0000-0000E91F0000}"/>
    <cellStyle name="Calculation 2 5 4 2 2 6 5" xfId="8836" xr:uid="{00000000-0005-0000-0000-0000EA1F0000}"/>
    <cellStyle name="Calculation 2 5 4 2 2 6 6" xfId="8837" xr:uid="{00000000-0005-0000-0000-0000EB1F0000}"/>
    <cellStyle name="Calculation 2 5 4 2 2 6 7" xfId="8838" xr:uid="{00000000-0005-0000-0000-0000EC1F0000}"/>
    <cellStyle name="Calculation 2 5 4 2 2 7" xfId="8839" xr:uid="{00000000-0005-0000-0000-0000ED1F0000}"/>
    <cellStyle name="Calculation 2 5 4 2 2 8" xfId="8840" xr:uid="{00000000-0005-0000-0000-0000EE1F0000}"/>
    <cellStyle name="Calculation 2 5 4 2 2 9" xfId="8841" xr:uid="{00000000-0005-0000-0000-0000EF1F0000}"/>
    <cellStyle name="Calculation 2 5 4 2 3" xfId="8842" xr:uid="{00000000-0005-0000-0000-0000F01F0000}"/>
    <cellStyle name="Calculation 2 5 4 2 3 2" xfId="8843" xr:uid="{00000000-0005-0000-0000-0000F11F0000}"/>
    <cellStyle name="Calculation 2 5 4 2 3 2 2" xfId="8844" xr:uid="{00000000-0005-0000-0000-0000F21F0000}"/>
    <cellStyle name="Calculation 2 5 4 2 3 2 3" xfId="8845" xr:uid="{00000000-0005-0000-0000-0000F31F0000}"/>
    <cellStyle name="Calculation 2 5 4 2 3 2 4" xfId="8846" xr:uid="{00000000-0005-0000-0000-0000F41F0000}"/>
    <cellStyle name="Calculation 2 5 4 2 3 2 5" xfId="8847" xr:uid="{00000000-0005-0000-0000-0000F51F0000}"/>
    <cellStyle name="Calculation 2 5 4 2 3 2 6" xfId="8848" xr:uid="{00000000-0005-0000-0000-0000F61F0000}"/>
    <cellStyle name="Calculation 2 5 4 2 3 2 7" xfId="8849" xr:uid="{00000000-0005-0000-0000-0000F71F0000}"/>
    <cellStyle name="Calculation 2 5 4 2 3 3" xfId="8850" xr:uid="{00000000-0005-0000-0000-0000F81F0000}"/>
    <cellStyle name="Calculation 2 5 4 2 3 4" xfId="8851" xr:uid="{00000000-0005-0000-0000-0000F91F0000}"/>
    <cellStyle name="Calculation 2 5 4 2 3 5" xfId="8852" xr:uid="{00000000-0005-0000-0000-0000FA1F0000}"/>
    <cellStyle name="Calculation 2 5 4 2 4" xfId="8853" xr:uid="{00000000-0005-0000-0000-0000FB1F0000}"/>
    <cellStyle name="Calculation 2 5 4 2 4 2" xfId="8854" xr:uid="{00000000-0005-0000-0000-0000FC1F0000}"/>
    <cellStyle name="Calculation 2 5 4 2 4 2 2" xfId="8855" xr:uid="{00000000-0005-0000-0000-0000FD1F0000}"/>
    <cellStyle name="Calculation 2 5 4 2 4 2 3" xfId="8856" xr:uid="{00000000-0005-0000-0000-0000FE1F0000}"/>
    <cellStyle name="Calculation 2 5 4 2 4 2 4" xfId="8857" xr:uid="{00000000-0005-0000-0000-0000FF1F0000}"/>
    <cellStyle name="Calculation 2 5 4 2 4 2 5" xfId="8858" xr:uid="{00000000-0005-0000-0000-000000200000}"/>
    <cellStyle name="Calculation 2 5 4 2 4 2 6" xfId="8859" xr:uid="{00000000-0005-0000-0000-000001200000}"/>
    <cellStyle name="Calculation 2 5 4 2 4 2 7" xfId="8860" xr:uid="{00000000-0005-0000-0000-000002200000}"/>
    <cellStyle name="Calculation 2 5 4 2 4 3" xfId="8861" xr:uid="{00000000-0005-0000-0000-000003200000}"/>
    <cellStyle name="Calculation 2 5 4 2 4 4" xfId="8862" xr:uid="{00000000-0005-0000-0000-000004200000}"/>
    <cellStyle name="Calculation 2 5 4 2 4 5" xfId="8863" xr:uid="{00000000-0005-0000-0000-000005200000}"/>
    <cellStyle name="Calculation 2 5 4 2 5" xfId="8864" xr:uid="{00000000-0005-0000-0000-000006200000}"/>
    <cellStyle name="Calculation 2 5 4 2 5 2" xfId="8865" xr:uid="{00000000-0005-0000-0000-000007200000}"/>
    <cellStyle name="Calculation 2 5 4 2 5 2 2" xfId="8866" xr:uid="{00000000-0005-0000-0000-000008200000}"/>
    <cellStyle name="Calculation 2 5 4 2 5 2 3" xfId="8867" xr:uid="{00000000-0005-0000-0000-000009200000}"/>
    <cellStyle name="Calculation 2 5 4 2 5 2 4" xfId="8868" xr:uid="{00000000-0005-0000-0000-00000A200000}"/>
    <cellStyle name="Calculation 2 5 4 2 5 2 5" xfId="8869" xr:uid="{00000000-0005-0000-0000-00000B200000}"/>
    <cellStyle name="Calculation 2 5 4 2 5 2 6" xfId="8870" xr:uid="{00000000-0005-0000-0000-00000C200000}"/>
    <cellStyle name="Calculation 2 5 4 2 5 2 7" xfId="8871" xr:uid="{00000000-0005-0000-0000-00000D200000}"/>
    <cellStyle name="Calculation 2 5 4 2 5 3" xfId="8872" xr:uid="{00000000-0005-0000-0000-00000E200000}"/>
    <cellStyle name="Calculation 2 5 4 2 5 4" xfId="8873" xr:uid="{00000000-0005-0000-0000-00000F200000}"/>
    <cellStyle name="Calculation 2 5 4 2 5 5" xfId="8874" xr:uid="{00000000-0005-0000-0000-000010200000}"/>
    <cellStyle name="Calculation 2 5 4 2 6" xfId="8875" xr:uid="{00000000-0005-0000-0000-000011200000}"/>
    <cellStyle name="Calculation 2 5 4 2 6 2" xfId="8876" xr:uid="{00000000-0005-0000-0000-000012200000}"/>
    <cellStyle name="Calculation 2 5 4 2 6 3" xfId="8877" xr:uid="{00000000-0005-0000-0000-000013200000}"/>
    <cellStyle name="Calculation 2 5 4 2 6 4" xfId="8878" xr:uid="{00000000-0005-0000-0000-000014200000}"/>
    <cellStyle name="Calculation 2 5 4 2 6 5" xfId="8879" xr:uid="{00000000-0005-0000-0000-000015200000}"/>
    <cellStyle name="Calculation 2 5 4 2 6 6" xfId="8880" xr:uid="{00000000-0005-0000-0000-000016200000}"/>
    <cellStyle name="Calculation 2 5 4 2 6 7" xfId="8881" xr:uid="{00000000-0005-0000-0000-000017200000}"/>
    <cellStyle name="Calculation 2 5 4 2 6 8" xfId="8882" xr:uid="{00000000-0005-0000-0000-000018200000}"/>
    <cellStyle name="Calculation 2 5 4 2 7" xfId="8883" xr:uid="{00000000-0005-0000-0000-000019200000}"/>
    <cellStyle name="Calculation 2 5 4 2 7 2" xfId="8884" xr:uid="{00000000-0005-0000-0000-00001A200000}"/>
    <cellStyle name="Calculation 2 5 4 2 7 3" xfId="8885" xr:uid="{00000000-0005-0000-0000-00001B200000}"/>
    <cellStyle name="Calculation 2 5 4 2 7 4" xfId="8886" xr:uid="{00000000-0005-0000-0000-00001C200000}"/>
    <cellStyle name="Calculation 2 5 4 2 7 5" xfId="8887" xr:uid="{00000000-0005-0000-0000-00001D200000}"/>
    <cellStyle name="Calculation 2 5 4 2 7 6" xfId="8888" xr:uid="{00000000-0005-0000-0000-00001E200000}"/>
    <cellStyle name="Calculation 2 5 4 2 7 7" xfId="8889" xr:uid="{00000000-0005-0000-0000-00001F200000}"/>
    <cellStyle name="Calculation 2 5 4 2 8" xfId="8890" xr:uid="{00000000-0005-0000-0000-000020200000}"/>
    <cellStyle name="Calculation 2 5 4 2 8 2" xfId="8891" xr:uid="{00000000-0005-0000-0000-000021200000}"/>
    <cellStyle name="Calculation 2 5 4 2 8 3" xfId="8892" xr:uid="{00000000-0005-0000-0000-000022200000}"/>
    <cellStyle name="Calculation 2 5 4 2 8 4" xfId="8893" xr:uid="{00000000-0005-0000-0000-000023200000}"/>
    <cellStyle name="Calculation 2 5 4 2 8 5" xfId="8894" xr:uid="{00000000-0005-0000-0000-000024200000}"/>
    <cellStyle name="Calculation 2 5 4 2 9" xfId="8895" xr:uid="{00000000-0005-0000-0000-000025200000}"/>
    <cellStyle name="Calculation 2 5 4 2 9 2" xfId="8896" xr:uid="{00000000-0005-0000-0000-000026200000}"/>
    <cellStyle name="Calculation 2 5 4 2 9 3" xfId="8897" xr:uid="{00000000-0005-0000-0000-000027200000}"/>
    <cellStyle name="Calculation 2 5 4 2 9 4" xfId="8898" xr:uid="{00000000-0005-0000-0000-000028200000}"/>
    <cellStyle name="Calculation 2 5 4 2 9 5" xfId="8899" xr:uid="{00000000-0005-0000-0000-000029200000}"/>
    <cellStyle name="Calculation 2 5 4 3" xfId="8900" xr:uid="{00000000-0005-0000-0000-00002A200000}"/>
    <cellStyle name="Calculation 2 5 4 3 10" xfId="8901" xr:uid="{00000000-0005-0000-0000-00002B200000}"/>
    <cellStyle name="Calculation 2 5 4 3 2" xfId="8902" xr:uid="{00000000-0005-0000-0000-00002C200000}"/>
    <cellStyle name="Calculation 2 5 4 3 2 2" xfId="8903" xr:uid="{00000000-0005-0000-0000-00002D200000}"/>
    <cellStyle name="Calculation 2 5 4 3 2 2 2" xfId="8904" xr:uid="{00000000-0005-0000-0000-00002E200000}"/>
    <cellStyle name="Calculation 2 5 4 3 2 2 3" xfId="8905" xr:uid="{00000000-0005-0000-0000-00002F200000}"/>
    <cellStyle name="Calculation 2 5 4 3 2 2 4" xfId="8906" xr:uid="{00000000-0005-0000-0000-000030200000}"/>
    <cellStyle name="Calculation 2 5 4 3 2 2 5" xfId="8907" xr:uid="{00000000-0005-0000-0000-000031200000}"/>
    <cellStyle name="Calculation 2 5 4 3 2 2 6" xfId="8908" xr:uid="{00000000-0005-0000-0000-000032200000}"/>
    <cellStyle name="Calculation 2 5 4 3 2 2 7" xfId="8909" xr:uid="{00000000-0005-0000-0000-000033200000}"/>
    <cellStyle name="Calculation 2 5 4 3 2 3" xfId="8910" xr:uid="{00000000-0005-0000-0000-000034200000}"/>
    <cellStyle name="Calculation 2 5 4 3 2 4" xfId="8911" xr:uid="{00000000-0005-0000-0000-000035200000}"/>
    <cellStyle name="Calculation 2 5 4 3 3" xfId="8912" xr:uid="{00000000-0005-0000-0000-000036200000}"/>
    <cellStyle name="Calculation 2 5 4 3 3 2" xfId="8913" xr:uid="{00000000-0005-0000-0000-000037200000}"/>
    <cellStyle name="Calculation 2 5 4 3 3 2 2" xfId="8914" xr:uid="{00000000-0005-0000-0000-000038200000}"/>
    <cellStyle name="Calculation 2 5 4 3 3 2 3" xfId="8915" xr:uid="{00000000-0005-0000-0000-000039200000}"/>
    <cellStyle name="Calculation 2 5 4 3 3 2 4" xfId="8916" xr:uid="{00000000-0005-0000-0000-00003A200000}"/>
    <cellStyle name="Calculation 2 5 4 3 3 2 5" xfId="8917" xr:uid="{00000000-0005-0000-0000-00003B200000}"/>
    <cellStyle name="Calculation 2 5 4 3 3 2 6" xfId="8918" xr:uid="{00000000-0005-0000-0000-00003C200000}"/>
    <cellStyle name="Calculation 2 5 4 3 3 2 7" xfId="8919" xr:uid="{00000000-0005-0000-0000-00003D200000}"/>
    <cellStyle name="Calculation 2 5 4 3 3 3" xfId="8920" xr:uid="{00000000-0005-0000-0000-00003E200000}"/>
    <cellStyle name="Calculation 2 5 4 3 3 4" xfId="8921" xr:uid="{00000000-0005-0000-0000-00003F200000}"/>
    <cellStyle name="Calculation 2 5 4 3 4" xfId="8922" xr:uid="{00000000-0005-0000-0000-000040200000}"/>
    <cellStyle name="Calculation 2 5 4 3 4 2" xfId="8923" xr:uid="{00000000-0005-0000-0000-000041200000}"/>
    <cellStyle name="Calculation 2 5 4 3 4 2 2" xfId="8924" xr:uid="{00000000-0005-0000-0000-000042200000}"/>
    <cellStyle name="Calculation 2 5 4 3 4 2 3" xfId="8925" xr:uid="{00000000-0005-0000-0000-000043200000}"/>
    <cellStyle name="Calculation 2 5 4 3 4 2 4" xfId="8926" xr:uid="{00000000-0005-0000-0000-000044200000}"/>
    <cellStyle name="Calculation 2 5 4 3 4 2 5" xfId="8927" xr:uid="{00000000-0005-0000-0000-000045200000}"/>
    <cellStyle name="Calculation 2 5 4 3 4 2 6" xfId="8928" xr:uid="{00000000-0005-0000-0000-000046200000}"/>
    <cellStyle name="Calculation 2 5 4 3 4 2 7" xfId="8929" xr:uid="{00000000-0005-0000-0000-000047200000}"/>
    <cellStyle name="Calculation 2 5 4 3 4 3" xfId="8930" xr:uid="{00000000-0005-0000-0000-000048200000}"/>
    <cellStyle name="Calculation 2 5 4 3 4 4" xfId="8931" xr:uid="{00000000-0005-0000-0000-000049200000}"/>
    <cellStyle name="Calculation 2 5 4 3 5" xfId="8932" xr:uid="{00000000-0005-0000-0000-00004A200000}"/>
    <cellStyle name="Calculation 2 5 4 3 5 2" xfId="8933" xr:uid="{00000000-0005-0000-0000-00004B200000}"/>
    <cellStyle name="Calculation 2 5 4 3 5 3" xfId="8934" xr:uid="{00000000-0005-0000-0000-00004C200000}"/>
    <cellStyle name="Calculation 2 5 4 3 5 4" xfId="8935" xr:uid="{00000000-0005-0000-0000-00004D200000}"/>
    <cellStyle name="Calculation 2 5 4 3 5 5" xfId="8936" xr:uid="{00000000-0005-0000-0000-00004E200000}"/>
    <cellStyle name="Calculation 2 5 4 3 5 6" xfId="8937" xr:uid="{00000000-0005-0000-0000-00004F200000}"/>
    <cellStyle name="Calculation 2 5 4 3 5 7" xfId="8938" xr:uid="{00000000-0005-0000-0000-000050200000}"/>
    <cellStyle name="Calculation 2 5 4 3 5 8" xfId="8939" xr:uid="{00000000-0005-0000-0000-000051200000}"/>
    <cellStyle name="Calculation 2 5 4 3 6" xfId="8940" xr:uid="{00000000-0005-0000-0000-000052200000}"/>
    <cellStyle name="Calculation 2 5 4 3 6 2" xfId="8941" xr:uid="{00000000-0005-0000-0000-000053200000}"/>
    <cellStyle name="Calculation 2 5 4 3 6 3" xfId="8942" xr:uid="{00000000-0005-0000-0000-000054200000}"/>
    <cellStyle name="Calculation 2 5 4 3 6 4" xfId="8943" xr:uid="{00000000-0005-0000-0000-000055200000}"/>
    <cellStyle name="Calculation 2 5 4 3 6 5" xfId="8944" xr:uid="{00000000-0005-0000-0000-000056200000}"/>
    <cellStyle name="Calculation 2 5 4 3 6 6" xfId="8945" xr:uid="{00000000-0005-0000-0000-000057200000}"/>
    <cellStyle name="Calculation 2 5 4 3 6 7" xfId="8946" xr:uid="{00000000-0005-0000-0000-000058200000}"/>
    <cellStyle name="Calculation 2 5 4 3 7" xfId="8947" xr:uid="{00000000-0005-0000-0000-000059200000}"/>
    <cellStyle name="Calculation 2 5 4 3 8" xfId="8948" xr:uid="{00000000-0005-0000-0000-00005A200000}"/>
    <cellStyle name="Calculation 2 5 4 3 9" xfId="8949" xr:uid="{00000000-0005-0000-0000-00005B200000}"/>
    <cellStyle name="Calculation 2 5 4 4" xfId="8950" xr:uid="{00000000-0005-0000-0000-00005C200000}"/>
    <cellStyle name="Calculation 2 5 4 4 10" xfId="8951" xr:uid="{00000000-0005-0000-0000-00005D200000}"/>
    <cellStyle name="Calculation 2 5 4 4 2" xfId="8952" xr:uid="{00000000-0005-0000-0000-00005E200000}"/>
    <cellStyle name="Calculation 2 5 4 4 2 2" xfId="8953" xr:uid="{00000000-0005-0000-0000-00005F200000}"/>
    <cellStyle name="Calculation 2 5 4 4 2 2 2" xfId="8954" xr:uid="{00000000-0005-0000-0000-000060200000}"/>
    <cellStyle name="Calculation 2 5 4 4 2 2 3" xfId="8955" xr:uid="{00000000-0005-0000-0000-000061200000}"/>
    <cellStyle name="Calculation 2 5 4 4 2 2 4" xfId="8956" xr:uid="{00000000-0005-0000-0000-000062200000}"/>
    <cellStyle name="Calculation 2 5 4 4 2 2 5" xfId="8957" xr:uid="{00000000-0005-0000-0000-000063200000}"/>
    <cellStyle name="Calculation 2 5 4 4 2 2 6" xfId="8958" xr:uid="{00000000-0005-0000-0000-000064200000}"/>
    <cellStyle name="Calculation 2 5 4 4 2 2 7" xfId="8959" xr:uid="{00000000-0005-0000-0000-000065200000}"/>
    <cellStyle name="Calculation 2 5 4 4 2 3" xfId="8960" xr:uid="{00000000-0005-0000-0000-000066200000}"/>
    <cellStyle name="Calculation 2 5 4 4 2 4" xfId="8961" xr:uid="{00000000-0005-0000-0000-000067200000}"/>
    <cellStyle name="Calculation 2 5 4 4 3" xfId="8962" xr:uid="{00000000-0005-0000-0000-000068200000}"/>
    <cellStyle name="Calculation 2 5 4 4 3 2" xfId="8963" xr:uid="{00000000-0005-0000-0000-000069200000}"/>
    <cellStyle name="Calculation 2 5 4 4 3 2 2" xfId="8964" xr:uid="{00000000-0005-0000-0000-00006A200000}"/>
    <cellStyle name="Calculation 2 5 4 4 3 2 3" xfId="8965" xr:uid="{00000000-0005-0000-0000-00006B200000}"/>
    <cellStyle name="Calculation 2 5 4 4 3 2 4" xfId="8966" xr:uid="{00000000-0005-0000-0000-00006C200000}"/>
    <cellStyle name="Calculation 2 5 4 4 3 2 5" xfId="8967" xr:uid="{00000000-0005-0000-0000-00006D200000}"/>
    <cellStyle name="Calculation 2 5 4 4 3 2 6" xfId="8968" xr:uid="{00000000-0005-0000-0000-00006E200000}"/>
    <cellStyle name="Calculation 2 5 4 4 3 2 7" xfId="8969" xr:uid="{00000000-0005-0000-0000-00006F200000}"/>
    <cellStyle name="Calculation 2 5 4 4 3 3" xfId="8970" xr:uid="{00000000-0005-0000-0000-000070200000}"/>
    <cellStyle name="Calculation 2 5 4 4 3 4" xfId="8971" xr:uid="{00000000-0005-0000-0000-000071200000}"/>
    <cellStyle name="Calculation 2 5 4 4 4" xfId="8972" xr:uid="{00000000-0005-0000-0000-000072200000}"/>
    <cellStyle name="Calculation 2 5 4 4 4 2" xfId="8973" xr:uid="{00000000-0005-0000-0000-000073200000}"/>
    <cellStyle name="Calculation 2 5 4 4 4 2 2" xfId="8974" xr:uid="{00000000-0005-0000-0000-000074200000}"/>
    <cellStyle name="Calculation 2 5 4 4 4 2 3" xfId="8975" xr:uid="{00000000-0005-0000-0000-000075200000}"/>
    <cellStyle name="Calculation 2 5 4 4 4 2 4" xfId="8976" xr:uid="{00000000-0005-0000-0000-000076200000}"/>
    <cellStyle name="Calculation 2 5 4 4 4 2 5" xfId="8977" xr:uid="{00000000-0005-0000-0000-000077200000}"/>
    <cellStyle name="Calculation 2 5 4 4 4 2 6" xfId="8978" xr:uid="{00000000-0005-0000-0000-000078200000}"/>
    <cellStyle name="Calculation 2 5 4 4 4 2 7" xfId="8979" xr:uid="{00000000-0005-0000-0000-000079200000}"/>
    <cellStyle name="Calculation 2 5 4 4 4 3" xfId="8980" xr:uid="{00000000-0005-0000-0000-00007A200000}"/>
    <cellStyle name="Calculation 2 5 4 4 4 4" xfId="8981" xr:uid="{00000000-0005-0000-0000-00007B200000}"/>
    <cellStyle name="Calculation 2 5 4 4 5" xfId="8982" xr:uid="{00000000-0005-0000-0000-00007C200000}"/>
    <cellStyle name="Calculation 2 5 4 4 5 2" xfId="8983" xr:uid="{00000000-0005-0000-0000-00007D200000}"/>
    <cellStyle name="Calculation 2 5 4 4 5 3" xfId="8984" xr:uid="{00000000-0005-0000-0000-00007E200000}"/>
    <cellStyle name="Calculation 2 5 4 4 5 4" xfId="8985" xr:uid="{00000000-0005-0000-0000-00007F200000}"/>
    <cellStyle name="Calculation 2 5 4 4 5 5" xfId="8986" xr:uid="{00000000-0005-0000-0000-000080200000}"/>
    <cellStyle name="Calculation 2 5 4 4 5 6" xfId="8987" xr:uid="{00000000-0005-0000-0000-000081200000}"/>
    <cellStyle name="Calculation 2 5 4 4 5 7" xfId="8988" xr:uid="{00000000-0005-0000-0000-000082200000}"/>
    <cellStyle name="Calculation 2 5 4 4 5 8" xfId="8989" xr:uid="{00000000-0005-0000-0000-000083200000}"/>
    <cellStyle name="Calculation 2 5 4 4 6" xfId="8990" xr:uid="{00000000-0005-0000-0000-000084200000}"/>
    <cellStyle name="Calculation 2 5 4 4 6 2" xfId="8991" xr:uid="{00000000-0005-0000-0000-000085200000}"/>
    <cellStyle name="Calculation 2 5 4 4 6 3" xfId="8992" xr:uid="{00000000-0005-0000-0000-000086200000}"/>
    <cellStyle name="Calculation 2 5 4 4 6 4" xfId="8993" xr:uid="{00000000-0005-0000-0000-000087200000}"/>
    <cellStyle name="Calculation 2 5 4 4 6 5" xfId="8994" xr:uid="{00000000-0005-0000-0000-000088200000}"/>
    <cellStyle name="Calculation 2 5 4 4 6 6" xfId="8995" xr:uid="{00000000-0005-0000-0000-000089200000}"/>
    <cellStyle name="Calculation 2 5 4 4 6 7" xfId="8996" xr:uid="{00000000-0005-0000-0000-00008A200000}"/>
    <cellStyle name="Calculation 2 5 4 4 7" xfId="8997" xr:uid="{00000000-0005-0000-0000-00008B200000}"/>
    <cellStyle name="Calculation 2 5 4 4 8" xfId="8998" xr:uid="{00000000-0005-0000-0000-00008C200000}"/>
    <cellStyle name="Calculation 2 5 4 4 9" xfId="8999" xr:uid="{00000000-0005-0000-0000-00008D200000}"/>
    <cellStyle name="Calculation 2 5 4 5" xfId="9000" xr:uid="{00000000-0005-0000-0000-00008E200000}"/>
    <cellStyle name="Calculation 2 5 4 5 2" xfId="9001" xr:uid="{00000000-0005-0000-0000-00008F200000}"/>
    <cellStyle name="Calculation 2 5 4 5 2 2" xfId="9002" xr:uid="{00000000-0005-0000-0000-000090200000}"/>
    <cellStyle name="Calculation 2 5 4 5 2 3" xfId="9003" xr:uid="{00000000-0005-0000-0000-000091200000}"/>
    <cellStyle name="Calculation 2 5 4 5 2 4" xfId="9004" xr:uid="{00000000-0005-0000-0000-000092200000}"/>
    <cellStyle name="Calculation 2 5 4 5 2 5" xfId="9005" xr:uid="{00000000-0005-0000-0000-000093200000}"/>
    <cellStyle name="Calculation 2 5 4 5 2 6" xfId="9006" xr:uid="{00000000-0005-0000-0000-000094200000}"/>
    <cellStyle name="Calculation 2 5 4 5 2 7" xfId="9007" xr:uid="{00000000-0005-0000-0000-000095200000}"/>
    <cellStyle name="Calculation 2 5 4 5 3" xfId="9008" xr:uid="{00000000-0005-0000-0000-000096200000}"/>
    <cellStyle name="Calculation 2 5 4 5 4" xfId="9009" xr:uid="{00000000-0005-0000-0000-000097200000}"/>
    <cellStyle name="Calculation 2 5 4 5 5" xfId="9010" xr:uid="{00000000-0005-0000-0000-000098200000}"/>
    <cellStyle name="Calculation 2 5 4 6" xfId="9011" xr:uid="{00000000-0005-0000-0000-000099200000}"/>
    <cellStyle name="Calculation 2 5 4 6 2" xfId="9012" xr:uid="{00000000-0005-0000-0000-00009A200000}"/>
    <cellStyle name="Calculation 2 5 4 6 2 2" xfId="9013" xr:uid="{00000000-0005-0000-0000-00009B200000}"/>
    <cellStyle name="Calculation 2 5 4 6 2 3" xfId="9014" xr:uid="{00000000-0005-0000-0000-00009C200000}"/>
    <cellStyle name="Calculation 2 5 4 6 2 4" xfId="9015" xr:uid="{00000000-0005-0000-0000-00009D200000}"/>
    <cellStyle name="Calculation 2 5 4 6 2 5" xfId="9016" xr:uid="{00000000-0005-0000-0000-00009E200000}"/>
    <cellStyle name="Calculation 2 5 4 6 2 6" xfId="9017" xr:uid="{00000000-0005-0000-0000-00009F200000}"/>
    <cellStyle name="Calculation 2 5 4 6 2 7" xfId="9018" xr:uid="{00000000-0005-0000-0000-0000A0200000}"/>
    <cellStyle name="Calculation 2 5 4 6 3" xfId="9019" xr:uid="{00000000-0005-0000-0000-0000A1200000}"/>
    <cellStyle name="Calculation 2 5 4 6 4" xfId="9020" xr:uid="{00000000-0005-0000-0000-0000A2200000}"/>
    <cellStyle name="Calculation 2 5 4 6 5" xfId="9021" xr:uid="{00000000-0005-0000-0000-0000A3200000}"/>
    <cellStyle name="Calculation 2 5 4 7" xfId="9022" xr:uid="{00000000-0005-0000-0000-0000A4200000}"/>
    <cellStyle name="Calculation 2 5 4 7 2" xfId="9023" xr:uid="{00000000-0005-0000-0000-0000A5200000}"/>
    <cellStyle name="Calculation 2 5 4 7 2 2" xfId="9024" xr:uid="{00000000-0005-0000-0000-0000A6200000}"/>
    <cellStyle name="Calculation 2 5 4 7 2 3" xfId="9025" xr:uid="{00000000-0005-0000-0000-0000A7200000}"/>
    <cellStyle name="Calculation 2 5 4 7 2 4" xfId="9026" xr:uid="{00000000-0005-0000-0000-0000A8200000}"/>
    <cellStyle name="Calculation 2 5 4 7 2 5" xfId="9027" xr:uid="{00000000-0005-0000-0000-0000A9200000}"/>
    <cellStyle name="Calculation 2 5 4 7 2 6" xfId="9028" xr:uid="{00000000-0005-0000-0000-0000AA200000}"/>
    <cellStyle name="Calculation 2 5 4 7 2 7" xfId="9029" xr:uid="{00000000-0005-0000-0000-0000AB200000}"/>
    <cellStyle name="Calculation 2 5 4 7 3" xfId="9030" xr:uid="{00000000-0005-0000-0000-0000AC200000}"/>
    <cellStyle name="Calculation 2 5 4 7 4" xfId="9031" xr:uid="{00000000-0005-0000-0000-0000AD200000}"/>
    <cellStyle name="Calculation 2 5 4 7 5" xfId="9032" xr:uid="{00000000-0005-0000-0000-0000AE200000}"/>
    <cellStyle name="Calculation 2 5 4 8" xfId="9033" xr:uid="{00000000-0005-0000-0000-0000AF200000}"/>
    <cellStyle name="Calculation 2 5 4 8 2" xfId="9034" xr:uid="{00000000-0005-0000-0000-0000B0200000}"/>
    <cellStyle name="Calculation 2 5 4 8 2 2" xfId="9035" xr:uid="{00000000-0005-0000-0000-0000B1200000}"/>
    <cellStyle name="Calculation 2 5 4 8 2 3" xfId="9036" xr:uid="{00000000-0005-0000-0000-0000B2200000}"/>
    <cellStyle name="Calculation 2 5 4 8 2 4" xfId="9037" xr:uid="{00000000-0005-0000-0000-0000B3200000}"/>
    <cellStyle name="Calculation 2 5 4 8 2 5" xfId="9038" xr:uid="{00000000-0005-0000-0000-0000B4200000}"/>
    <cellStyle name="Calculation 2 5 4 8 2 6" xfId="9039" xr:uid="{00000000-0005-0000-0000-0000B5200000}"/>
    <cellStyle name="Calculation 2 5 4 8 2 7" xfId="9040" xr:uid="{00000000-0005-0000-0000-0000B6200000}"/>
    <cellStyle name="Calculation 2 5 4 8 3" xfId="9041" xr:uid="{00000000-0005-0000-0000-0000B7200000}"/>
    <cellStyle name="Calculation 2 5 4 8 4" xfId="9042" xr:uid="{00000000-0005-0000-0000-0000B8200000}"/>
    <cellStyle name="Calculation 2 5 4 8 5" xfId="9043" xr:uid="{00000000-0005-0000-0000-0000B9200000}"/>
    <cellStyle name="Calculation 2 5 4 9" xfId="9044" xr:uid="{00000000-0005-0000-0000-0000BA200000}"/>
    <cellStyle name="Calculation 2 5 4 9 2" xfId="9045" xr:uid="{00000000-0005-0000-0000-0000BB200000}"/>
    <cellStyle name="Calculation 2 5 4 9 3" xfId="9046" xr:uid="{00000000-0005-0000-0000-0000BC200000}"/>
    <cellStyle name="Calculation 2 5 4 9 4" xfId="9047" xr:uid="{00000000-0005-0000-0000-0000BD200000}"/>
    <cellStyle name="Calculation 2 5 4 9 5" xfId="9048" xr:uid="{00000000-0005-0000-0000-0000BE200000}"/>
    <cellStyle name="Calculation 2 5 4 9 6" xfId="9049" xr:uid="{00000000-0005-0000-0000-0000BF200000}"/>
    <cellStyle name="Calculation 2 5 4 9 7" xfId="9050" xr:uid="{00000000-0005-0000-0000-0000C0200000}"/>
    <cellStyle name="Calculation 2 5 4 9 8" xfId="9051" xr:uid="{00000000-0005-0000-0000-0000C1200000}"/>
    <cellStyle name="Calculation 2 5 5" xfId="9052" xr:uid="{00000000-0005-0000-0000-0000C2200000}"/>
    <cellStyle name="Calculation 2 5 5 10" xfId="9053" xr:uid="{00000000-0005-0000-0000-0000C3200000}"/>
    <cellStyle name="Calculation 2 5 5 10 2" xfId="9054" xr:uid="{00000000-0005-0000-0000-0000C4200000}"/>
    <cellStyle name="Calculation 2 5 5 10 3" xfId="9055" xr:uid="{00000000-0005-0000-0000-0000C5200000}"/>
    <cellStyle name="Calculation 2 5 5 10 4" xfId="9056" xr:uid="{00000000-0005-0000-0000-0000C6200000}"/>
    <cellStyle name="Calculation 2 5 5 10 5" xfId="9057" xr:uid="{00000000-0005-0000-0000-0000C7200000}"/>
    <cellStyle name="Calculation 2 5 5 11" xfId="9058" xr:uid="{00000000-0005-0000-0000-0000C8200000}"/>
    <cellStyle name="Calculation 2 5 5 11 2" xfId="9059" xr:uid="{00000000-0005-0000-0000-0000C9200000}"/>
    <cellStyle name="Calculation 2 5 5 11 3" xfId="9060" xr:uid="{00000000-0005-0000-0000-0000CA200000}"/>
    <cellStyle name="Calculation 2 5 5 11 4" xfId="9061" xr:uid="{00000000-0005-0000-0000-0000CB200000}"/>
    <cellStyle name="Calculation 2 5 5 11 5" xfId="9062" xr:uid="{00000000-0005-0000-0000-0000CC200000}"/>
    <cellStyle name="Calculation 2 5 5 12" xfId="9063" xr:uid="{00000000-0005-0000-0000-0000CD200000}"/>
    <cellStyle name="Calculation 2 5 5 12 2" xfId="9064" xr:uid="{00000000-0005-0000-0000-0000CE200000}"/>
    <cellStyle name="Calculation 2 5 5 12 3" xfId="9065" xr:uid="{00000000-0005-0000-0000-0000CF200000}"/>
    <cellStyle name="Calculation 2 5 5 12 4" xfId="9066" xr:uid="{00000000-0005-0000-0000-0000D0200000}"/>
    <cellStyle name="Calculation 2 5 5 12 5" xfId="9067" xr:uid="{00000000-0005-0000-0000-0000D1200000}"/>
    <cellStyle name="Calculation 2 5 5 13" xfId="9068" xr:uid="{00000000-0005-0000-0000-0000D2200000}"/>
    <cellStyle name="Calculation 2 5 5 13 2" xfId="9069" xr:uid="{00000000-0005-0000-0000-0000D3200000}"/>
    <cellStyle name="Calculation 2 5 5 13 3" xfId="9070" xr:uid="{00000000-0005-0000-0000-0000D4200000}"/>
    <cellStyle name="Calculation 2 5 5 13 4" xfId="9071" xr:uid="{00000000-0005-0000-0000-0000D5200000}"/>
    <cellStyle name="Calculation 2 5 5 13 5" xfId="9072" xr:uid="{00000000-0005-0000-0000-0000D6200000}"/>
    <cellStyle name="Calculation 2 5 5 14" xfId="9073" xr:uid="{00000000-0005-0000-0000-0000D7200000}"/>
    <cellStyle name="Calculation 2 5 5 14 2" xfId="9074" xr:uid="{00000000-0005-0000-0000-0000D8200000}"/>
    <cellStyle name="Calculation 2 5 5 14 3" xfId="9075" xr:uid="{00000000-0005-0000-0000-0000D9200000}"/>
    <cellStyle name="Calculation 2 5 5 14 4" xfId="9076" xr:uid="{00000000-0005-0000-0000-0000DA200000}"/>
    <cellStyle name="Calculation 2 5 5 14 5" xfId="9077" xr:uid="{00000000-0005-0000-0000-0000DB200000}"/>
    <cellStyle name="Calculation 2 5 5 15" xfId="9078" xr:uid="{00000000-0005-0000-0000-0000DC200000}"/>
    <cellStyle name="Calculation 2 5 5 15 2" xfId="9079" xr:uid="{00000000-0005-0000-0000-0000DD200000}"/>
    <cellStyle name="Calculation 2 5 5 15 3" xfId="9080" xr:uid="{00000000-0005-0000-0000-0000DE200000}"/>
    <cellStyle name="Calculation 2 5 5 15 4" xfId="9081" xr:uid="{00000000-0005-0000-0000-0000DF200000}"/>
    <cellStyle name="Calculation 2 5 5 15 5" xfId="9082" xr:uid="{00000000-0005-0000-0000-0000E0200000}"/>
    <cellStyle name="Calculation 2 5 5 16" xfId="9083" xr:uid="{00000000-0005-0000-0000-0000E1200000}"/>
    <cellStyle name="Calculation 2 5 5 16 2" xfId="9084" xr:uid="{00000000-0005-0000-0000-0000E2200000}"/>
    <cellStyle name="Calculation 2 5 5 16 3" xfId="9085" xr:uid="{00000000-0005-0000-0000-0000E3200000}"/>
    <cellStyle name="Calculation 2 5 5 16 4" xfId="9086" xr:uid="{00000000-0005-0000-0000-0000E4200000}"/>
    <cellStyle name="Calculation 2 5 5 16 5" xfId="9087" xr:uid="{00000000-0005-0000-0000-0000E5200000}"/>
    <cellStyle name="Calculation 2 5 5 17" xfId="9088" xr:uid="{00000000-0005-0000-0000-0000E6200000}"/>
    <cellStyle name="Calculation 2 5 5 17 2" xfId="9089" xr:uid="{00000000-0005-0000-0000-0000E7200000}"/>
    <cellStyle name="Calculation 2 5 5 17 3" xfId="9090" xr:uid="{00000000-0005-0000-0000-0000E8200000}"/>
    <cellStyle name="Calculation 2 5 5 17 4" xfId="9091" xr:uid="{00000000-0005-0000-0000-0000E9200000}"/>
    <cellStyle name="Calculation 2 5 5 17 5" xfId="9092" xr:uid="{00000000-0005-0000-0000-0000EA200000}"/>
    <cellStyle name="Calculation 2 5 5 18" xfId="9093" xr:uid="{00000000-0005-0000-0000-0000EB200000}"/>
    <cellStyle name="Calculation 2 5 5 2" xfId="9094" xr:uid="{00000000-0005-0000-0000-0000EC200000}"/>
    <cellStyle name="Calculation 2 5 5 2 10" xfId="9095" xr:uid="{00000000-0005-0000-0000-0000ED200000}"/>
    <cellStyle name="Calculation 2 5 5 2 2" xfId="9096" xr:uid="{00000000-0005-0000-0000-0000EE200000}"/>
    <cellStyle name="Calculation 2 5 5 2 2 2" xfId="9097" xr:uid="{00000000-0005-0000-0000-0000EF200000}"/>
    <cellStyle name="Calculation 2 5 5 2 2 2 2" xfId="9098" xr:uid="{00000000-0005-0000-0000-0000F0200000}"/>
    <cellStyle name="Calculation 2 5 5 2 2 2 3" xfId="9099" xr:uid="{00000000-0005-0000-0000-0000F1200000}"/>
    <cellStyle name="Calculation 2 5 5 2 2 2 4" xfId="9100" xr:uid="{00000000-0005-0000-0000-0000F2200000}"/>
    <cellStyle name="Calculation 2 5 5 2 2 2 5" xfId="9101" xr:uid="{00000000-0005-0000-0000-0000F3200000}"/>
    <cellStyle name="Calculation 2 5 5 2 2 2 6" xfId="9102" xr:uid="{00000000-0005-0000-0000-0000F4200000}"/>
    <cellStyle name="Calculation 2 5 5 2 2 2 7" xfId="9103" xr:uid="{00000000-0005-0000-0000-0000F5200000}"/>
    <cellStyle name="Calculation 2 5 5 2 2 3" xfId="9104" xr:uid="{00000000-0005-0000-0000-0000F6200000}"/>
    <cellStyle name="Calculation 2 5 5 2 2 4" xfId="9105" xr:uid="{00000000-0005-0000-0000-0000F7200000}"/>
    <cellStyle name="Calculation 2 5 5 2 3" xfId="9106" xr:uid="{00000000-0005-0000-0000-0000F8200000}"/>
    <cellStyle name="Calculation 2 5 5 2 3 2" xfId="9107" xr:uid="{00000000-0005-0000-0000-0000F9200000}"/>
    <cellStyle name="Calculation 2 5 5 2 3 2 2" xfId="9108" xr:uid="{00000000-0005-0000-0000-0000FA200000}"/>
    <cellStyle name="Calculation 2 5 5 2 3 2 3" xfId="9109" xr:uid="{00000000-0005-0000-0000-0000FB200000}"/>
    <cellStyle name="Calculation 2 5 5 2 3 2 4" xfId="9110" xr:uid="{00000000-0005-0000-0000-0000FC200000}"/>
    <cellStyle name="Calculation 2 5 5 2 3 2 5" xfId="9111" xr:uid="{00000000-0005-0000-0000-0000FD200000}"/>
    <cellStyle name="Calculation 2 5 5 2 3 2 6" xfId="9112" xr:uid="{00000000-0005-0000-0000-0000FE200000}"/>
    <cellStyle name="Calculation 2 5 5 2 3 2 7" xfId="9113" xr:uid="{00000000-0005-0000-0000-0000FF200000}"/>
    <cellStyle name="Calculation 2 5 5 2 3 3" xfId="9114" xr:uid="{00000000-0005-0000-0000-000000210000}"/>
    <cellStyle name="Calculation 2 5 5 2 3 4" xfId="9115" xr:uid="{00000000-0005-0000-0000-000001210000}"/>
    <cellStyle name="Calculation 2 5 5 2 4" xfId="9116" xr:uid="{00000000-0005-0000-0000-000002210000}"/>
    <cellStyle name="Calculation 2 5 5 2 4 2" xfId="9117" xr:uid="{00000000-0005-0000-0000-000003210000}"/>
    <cellStyle name="Calculation 2 5 5 2 4 2 2" xfId="9118" xr:uid="{00000000-0005-0000-0000-000004210000}"/>
    <cellStyle name="Calculation 2 5 5 2 4 2 3" xfId="9119" xr:uid="{00000000-0005-0000-0000-000005210000}"/>
    <cellStyle name="Calculation 2 5 5 2 4 2 4" xfId="9120" xr:uid="{00000000-0005-0000-0000-000006210000}"/>
    <cellStyle name="Calculation 2 5 5 2 4 2 5" xfId="9121" xr:uid="{00000000-0005-0000-0000-000007210000}"/>
    <cellStyle name="Calculation 2 5 5 2 4 2 6" xfId="9122" xr:uid="{00000000-0005-0000-0000-000008210000}"/>
    <cellStyle name="Calculation 2 5 5 2 4 2 7" xfId="9123" xr:uid="{00000000-0005-0000-0000-000009210000}"/>
    <cellStyle name="Calculation 2 5 5 2 4 3" xfId="9124" xr:uid="{00000000-0005-0000-0000-00000A210000}"/>
    <cellStyle name="Calculation 2 5 5 2 4 4" xfId="9125" xr:uid="{00000000-0005-0000-0000-00000B210000}"/>
    <cellStyle name="Calculation 2 5 5 2 5" xfId="9126" xr:uid="{00000000-0005-0000-0000-00000C210000}"/>
    <cellStyle name="Calculation 2 5 5 2 5 2" xfId="9127" xr:uid="{00000000-0005-0000-0000-00000D210000}"/>
    <cellStyle name="Calculation 2 5 5 2 5 3" xfId="9128" xr:uid="{00000000-0005-0000-0000-00000E210000}"/>
    <cellStyle name="Calculation 2 5 5 2 5 4" xfId="9129" xr:uid="{00000000-0005-0000-0000-00000F210000}"/>
    <cellStyle name="Calculation 2 5 5 2 5 5" xfId="9130" xr:uid="{00000000-0005-0000-0000-000010210000}"/>
    <cellStyle name="Calculation 2 5 5 2 5 6" xfId="9131" xr:uid="{00000000-0005-0000-0000-000011210000}"/>
    <cellStyle name="Calculation 2 5 5 2 5 7" xfId="9132" xr:uid="{00000000-0005-0000-0000-000012210000}"/>
    <cellStyle name="Calculation 2 5 5 2 5 8" xfId="9133" xr:uid="{00000000-0005-0000-0000-000013210000}"/>
    <cellStyle name="Calculation 2 5 5 2 6" xfId="9134" xr:uid="{00000000-0005-0000-0000-000014210000}"/>
    <cellStyle name="Calculation 2 5 5 2 6 2" xfId="9135" xr:uid="{00000000-0005-0000-0000-000015210000}"/>
    <cellStyle name="Calculation 2 5 5 2 6 3" xfId="9136" xr:uid="{00000000-0005-0000-0000-000016210000}"/>
    <cellStyle name="Calculation 2 5 5 2 6 4" xfId="9137" xr:uid="{00000000-0005-0000-0000-000017210000}"/>
    <cellStyle name="Calculation 2 5 5 2 6 5" xfId="9138" xr:uid="{00000000-0005-0000-0000-000018210000}"/>
    <cellStyle name="Calculation 2 5 5 2 6 6" xfId="9139" xr:uid="{00000000-0005-0000-0000-000019210000}"/>
    <cellStyle name="Calculation 2 5 5 2 6 7" xfId="9140" xr:uid="{00000000-0005-0000-0000-00001A210000}"/>
    <cellStyle name="Calculation 2 5 5 2 7" xfId="9141" xr:uid="{00000000-0005-0000-0000-00001B210000}"/>
    <cellStyle name="Calculation 2 5 5 2 8" xfId="9142" xr:uid="{00000000-0005-0000-0000-00001C210000}"/>
    <cellStyle name="Calculation 2 5 5 2 9" xfId="9143" xr:uid="{00000000-0005-0000-0000-00001D210000}"/>
    <cellStyle name="Calculation 2 5 5 3" xfId="9144" xr:uid="{00000000-0005-0000-0000-00001E210000}"/>
    <cellStyle name="Calculation 2 5 5 3 2" xfId="9145" xr:uid="{00000000-0005-0000-0000-00001F210000}"/>
    <cellStyle name="Calculation 2 5 5 3 2 2" xfId="9146" xr:uid="{00000000-0005-0000-0000-000020210000}"/>
    <cellStyle name="Calculation 2 5 5 3 2 3" xfId="9147" xr:uid="{00000000-0005-0000-0000-000021210000}"/>
    <cellStyle name="Calculation 2 5 5 3 2 4" xfId="9148" xr:uid="{00000000-0005-0000-0000-000022210000}"/>
    <cellStyle name="Calculation 2 5 5 3 2 5" xfId="9149" xr:uid="{00000000-0005-0000-0000-000023210000}"/>
    <cellStyle name="Calculation 2 5 5 3 2 6" xfId="9150" xr:uid="{00000000-0005-0000-0000-000024210000}"/>
    <cellStyle name="Calculation 2 5 5 3 2 7" xfId="9151" xr:uid="{00000000-0005-0000-0000-000025210000}"/>
    <cellStyle name="Calculation 2 5 5 3 3" xfId="9152" xr:uid="{00000000-0005-0000-0000-000026210000}"/>
    <cellStyle name="Calculation 2 5 5 3 4" xfId="9153" xr:uid="{00000000-0005-0000-0000-000027210000}"/>
    <cellStyle name="Calculation 2 5 5 3 5" xfId="9154" xr:uid="{00000000-0005-0000-0000-000028210000}"/>
    <cellStyle name="Calculation 2 5 5 4" xfId="9155" xr:uid="{00000000-0005-0000-0000-000029210000}"/>
    <cellStyle name="Calculation 2 5 5 4 2" xfId="9156" xr:uid="{00000000-0005-0000-0000-00002A210000}"/>
    <cellStyle name="Calculation 2 5 5 4 2 2" xfId="9157" xr:uid="{00000000-0005-0000-0000-00002B210000}"/>
    <cellStyle name="Calculation 2 5 5 4 2 3" xfId="9158" xr:uid="{00000000-0005-0000-0000-00002C210000}"/>
    <cellStyle name="Calculation 2 5 5 4 2 4" xfId="9159" xr:uid="{00000000-0005-0000-0000-00002D210000}"/>
    <cellStyle name="Calculation 2 5 5 4 2 5" xfId="9160" xr:uid="{00000000-0005-0000-0000-00002E210000}"/>
    <cellStyle name="Calculation 2 5 5 4 2 6" xfId="9161" xr:uid="{00000000-0005-0000-0000-00002F210000}"/>
    <cellStyle name="Calculation 2 5 5 4 2 7" xfId="9162" xr:uid="{00000000-0005-0000-0000-000030210000}"/>
    <cellStyle name="Calculation 2 5 5 4 3" xfId="9163" xr:uid="{00000000-0005-0000-0000-000031210000}"/>
    <cellStyle name="Calculation 2 5 5 4 4" xfId="9164" xr:uid="{00000000-0005-0000-0000-000032210000}"/>
    <cellStyle name="Calculation 2 5 5 4 5" xfId="9165" xr:uid="{00000000-0005-0000-0000-000033210000}"/>
    <cellStyle name="Calculation 2 5 5 5" xfId="9166" xr:uid="{00000000-0005-0000-0000-000034210000}"/>
    <cellStyle name="Calculation 2 5 5 5 2" xfId="9167" xr:uid="{00000000-0005-0000-0000-000035210000}"/>
    <cellStyle name="Calculation 2 5 5 5 2 2" xfId="9168" xr:uid="{00000000-0005-0000-0000-000036210000}"/>
    <cellStyle name="Calculation 2 5 5 5 2 3" xfId="9169" xr:uid="{00000000-0005-0000-0000-000037210000}"/>
    <cellStyle name="Calculation 2 5 5 5 2 4" xfId="9170" xr:uid="{00000000-0005-0000-0000-000038210000}"/>
    <cellStyle name="Calculation 2 5 5 5 2 5" xfId="9171" xr:uid="{00000000-0005-0000-0000-000039210000}"/>
    <cellStyle name="Calculation 2 5 5 5 2 6" xfId="9172" xr:uid="{00000000-0005-0000-0000-00003A210000}"/>
    <cellStyle name="Calculation 2 5 5 5 2 7" xfId="9173" xr:uid="{00000000-0005-0000-0000-00003B210000}"/>
    <cellStyle name="Calculation 2 5 5 5 3" xfId="9174" xr:uid="{00000000-0005-0000-0000-00003C210000}"/>
    <cellStyle name="Calculation 2 5 5 5 4" xfId="9175" xr:uid="{00000000-0005-0000-0000-00003D210000}"/>
    <cellStyle name="Calculation 2 5 5 5 5" xfId="9176" xr:uid="{00000000-0005-0000-0000-00003E210000}"/>
    <cellStyle name="Calculation 2 5 5 6" xfId="9177" xr:uid="{00000000-0005-0000-0000-00003F210000}"/>
    <cellStyle name="Calculation 2 5 5 6 2" xfId="9178" xr:uid="{00000000-0005-0000-0000-000040210000}"/>
    <cellStyle name="Calculation 2 5 5 6 3" xfId="9179" xr:uid="{00000000-0005-0000-0000-000041210000}"/>
    <cellStyle name="Calculation 2 5 5 6 4" xfId="9180" xr:uid="{00000000-0005-0000-0000-000042210000}"/>
    <cellStyle name="Calculation 2 5 5 6 5" xfId="9181" xr:uid="{00000000-0005-0000-0000-000043210000}"/>
    <cellStyle name="Calculation 2 5 5 6 6" xfId="9182" xr:uid="{00000000-0005-0000-0000-000044210000}"/>
    <cellStyle name="Calculation 2 5 5 6 7" xfId="9183" xr:uid="{00000000-0005-0000-0000-000045210000}"/>
    <cellStyle name="Calculation 2 5 5 6 8" xfId="9184" xr:uid="{00000000-0005-0000-0000-000046210000}"/>
    <cellStyle name="Calculation 2 5 5 7" xfId="9185" xr:uid="{00000000-0005-0000-0000-000047210000}"/>
    <cellStyle name="Calculation 2 5 5 7 2" xfId="9186" xr:uid="{00000000-0005-0000-0000-000048210000}"/>
    <cellStyle name="Calculation 2 5 5 7 3" xfId="9187" xr:uid="{00000000-0005-0000-0000-000049210000}"/>
    <cellStyle name="Calculation 2 5 5 7 4" xfId="9188" xr:uid="{00000000-0005-0000-0000-00004A210000}"/>
    <cellStyle name="Calculation 2 5 5 7 5" xfId="9189" xr:uid="{00000000-0005-0000-0000-00004B210000}"/>
    <cellStyle name="Calculation 2 5 5 7 6" xfId="9190" xr:uid="{00000000-0005-0000-0000-00004C210000}"/>
    <cellStyle name="Calculation 2 5 5 7 7" xfId="9191" xr:uid="{00000000-0005-0000-0000-00004D210000}"/>
    <cellStyle name="Calculation 2 5 5 8" xfId="9192" xr:uid="{00000000-0005-0000-0000-00004E210000}"/>
    <cellStyle name="Calculation 2 5 5 8 2" xfId="9193" xr:uid="{00000000-0005-0000-0000-00004F210000}"/>
    <cellStyle name="Calculation 2 5 5 8 3" xfId="9194" xr:uid="{00000000-0005-0000-0000-000050210000}"/>
    <cellStyle name="Calculation 2 5 5 8 4" xfId="9195" xr:uid="{00000000-0005-0000-0000-000051210000}"/>
    <cellStyle name="Calculation 2 5 5 8 5" xfId="9196" xr:uid="{00000000-0005-0000-0000-000052210000}"/>
    <cellStyle name="Calculation 2 5 5 9" xfId="9197" xr:uid="{00000000-0005-0000-0000-000053210000}"/>
    <cellStyle name="Calculation 2 5 5 9 2" xfId="9198" xr:uid="{00000000-0005-0000-0000-000054210000}"/>
    <cellStyle name="Calculation 2 5 5 9 3" xfId="9199" xr:uid="{00000000-0005-0000-0000-000055210000}"/>
    <cellStyle name="Calculation 2 5 5 9 4" xfId="9200" xr:uid="{00000000-0005-0000-0000-000056210000}"/>
    <cellStyle name="Calculation 2 5 5 9 5" xfId="9201" xr:uid="{00000000-0005-0000-0000-000057210000}"/>
    <cellStyle name="Calculation 2 5 6" xfId="9202" xr:uid="{00000000-0005-0000-0000-000058210000}"/>
    <cellStyle name="Calculation 2 5 6 10" xfId="9203" xr:uid="{00000000-0005-0000-0000-000059210000}"/>
    <cellStyle name="Calculation 2 5 6 2" xfId="9204" xr:uid="{00000000-0005-0000-0000-00005A210000}"/>
    <cellStyle name="Calculation 2 5 6 2 2" xfId="9205" xr:uid="{00000000-0005-0000-0000-00005B210000}"/>
    <cellStyle name="Calculation 2 5 6 2 2 2" xfId="9206" xr:uid="{00000000-0005-0000-0000-00005C210000}"/>
    <cellStyle name="Calculation 2 5 6 2 2 3" xfId="9207" xr:uid="{00000000-0005-0000-0000-00005D210000}"/>
    <cellStyle name="Calculation 2 5 6 2 2 4" xfId="9208" xr:uid="{00000000-0005-0000-0000-00005E210000}"/>
    <cellStyle name="Calculation 2 5 6 2 2 5" xfId="9209" xr:uid="{00000000-0005-0000-0000-00005F210000}"/>
    <cellStyle name="Calculation 2 5 6 2 2 6" xfId="9210" xr:uid="{00000000-0005-0000-0000-000060210000}"/>
    <cellStyle name="Calculation 2 5 6 2 2 7" xfId="9211" xr:uid="{00000000-0005-0000-0000-000061210000}"/>
    <cellStyle name="Calculation 2 5 6 2 3" xfId="9212" xr:uid="{00000000-0005-0000-0000-000062210000}"/>
    <cellStyle name="Calculation 2 5 6 2 4" xfId="9213" xr:uid="{00000000-0005-0000-0000-000063210000}"/>
    <cellStyle name="Calculation 2 5 6 3" xfId="9214" xr:uid="{00000000-0005-0000-0000-000064210000}"/>
    <cellStyle name="Calculation 2 5 6 3 2" xfId="9215" xr:uid="{00000000-0005-0000-0000-000065210000}"/>
    <cellStyle name="Calculation 2 5 6 3 2 2" xfId="9216" xr:uid="{00000000-0005-0000-0000-000066210000}"/>
    <cellStyle name="Calculation 2 5 6 3 2 3" xfId="9217" xr:uid="{00000000-0005-0000-0000-000067210000}"/>
    <cellStyle name="Calculation 2 5 6 3 2 4" xfId="9218" xr:uid="{00000000-0005-0000-0000-000068210000}"/>
    <cellStyle name="Calculation 2 5 6 3 2 5" xfId="9219" xr:uid="{00000000-0005-0000-0000-000069210000}"/>
    <cellStyle name="Calculation 2 5 6 3 2 6" xfId="9220" xr:uid="{00000000-0005-0000-0000-00006A210000}"/>
    <cellStyle name="Calculation 2 5 6 3 2 7" xfId="9221" xr:uid="{00000000-0005-0000-0000-00006B210000}"/>
    <cellStyle name="Calculation 2 5 6 3 3" xfId="9222" xr:uid="{00000000-0005-0000-0000-00006C210000}"/>
    <cellStyle name="Calculation 2 5 6 3 4" xfId="9223" xr:uid="{00000000-0005-0000-0000-00006D210000}"/>
    <cellStyle name="Calculation 2 5 6 4" xfId="9224" xr:uid="{00000000-0005-0000-0000-00006E210000}"/>
    <cellStyle name="Calculation 2 5 6 4 2" xfId="9225" xr:uid="{00000000-0005-0000-0000-00006F210000}"/>
    <cellStyle name="Calculation 2 5 6 4 2 2" xfId="9226" xr:uid="{00000000-0005-0000-0000-000070210000}"/>
    <cellStyle name="Calculation 2 5 6 4 2 3" xfId="9227" xr:uid="{00000000-0005-0000-0000-000071210000}"/>
    <cellStyle name="Calculation 2 5 6 4 2 4" xfId="9228" xr:uid="{00000000-0005-0000-0000-000072210000}"/>
    <cellStyle name="Calculation 2 5 6 4 2 5" xfId="9229" xr:uid="{00000000-0005-0000-0000-000073210000}"/>
    <cellStyle name="Calculation 2 5 6 4 2 6" xfId="9230" xr:uid="{00000000-0005-0000-0000-000074210000}"/>
    <cellStyle name="Calculation 2 5 6 4 2 7" xfId="9231" xr:uid="{00000000-0005-0000-0000-000075210000}"/>
    <cellStyle name="Calculation 2 5 6 4 3" xfId="9232" xr:uid="{00000000-0005-0000-0000-000076210000}"/>
    <cellStyle name="Calculation 2 5 6 4 4" xfId="9233" xr:uid="{00000000-0005-0000-0000-000077210000}"/>
    <cellStyle name="Calculation 2 5 6 5" xfId="9234" xr:uid="{00000000-0005-0000-0000-000078210000}"/>
    <cellStyle name="Calculation 2 5 6 5 2" xfId="9235" xr:uid="{00000000-0005-0000-0000-000079210000}"/>
    <cellStyle name="Calculation 2 5 6 5 3" xfId="9236" xr:uid="{00000000-0005-0000-0000-00007A210000}"/>
    <cellStyle name="Calculation 2 5 6 5 4" xfId="9237" xr:uid="{00000000-0005-0000-0000-00007B210000}"/>
    <cellStyle name="Calculation 2 5 6 5 5" xfId="9238" xr:uid="{00000000-0005-0000-0000-00007C210000}"/>
    <cellStyle name="Calculation 2 5 6 5 6" xfId="9239" xr:uid="{00000000-0005-0000-0000-00007D210000}"/>
    <cellStyle name="Calculation 2 5 6 5 7" xfId="9240" xr:uid="{00000000-0005-0000-0000-00007E210000}"/>
    <cellStyle name="Calculation 2 5 6 5 8" xfId="9241" xr:uid="{00000000-0005-0000-0000-00007F210000}"/>
    <cellStyle name="Calculation 2 5 6 6" xfId="9242" xr:uid="{00000000-0005-0000-0000-000080210000}"/>
    <cellStyle name="Calculation 2 5 6 6 2" xfId="9243" xr:uid="{00000000-0005-0000-0000-000081210000}"/>
    <cellStyle name="Calculation 2 5 6 6 3" xfId="9244" xr:uid="{00000000-0005-0000-0000-000082210000}"/>
    <cellStyle name="Calculation 2 5 6 6 4" xfId="9245" xr:uid="{00000000-0005-0000-0000-000083210000}"/>
    <cellStyle name="Calculation 2 5 6 6 5" xfId="9246" xr:uid="{00000000-0005-0000-0000-000084210000}"/>
    <cellStyle name="Calculation 2 5 6 6 6" xfId="9247" xr:uid="{00000000-0005-0000-0000-000085210000}"/>
    <cellStyle name="Calculation 2 5 6 6 7" xfId="9248" xr:uid="{00000000-0005-0000-0000-000086210000}"/>
    <cellStyle name="Calculation 2 5 6 7" xfId="9249" xr:uid="{00000000-0005-0000-0000-000087210000}"/>
    <cellStyle name="Calculation 2 5 6 8" xfId="9250" xr:uid="{00000000-0005-0000-0000-000088210000}"/>
    <cellStyle name="Calculation 2 5 6 9" xfId="9251" xr:uid="{00000000-0005-0000-0000-000089210000}"/>
    <cellStyle name="Calculation 2 5 7" xfId="9252" xr:uid="{00000000-0005-0000-0000-00008A210000}"/>
    <cellStyle name="Calculation 2 5 7 10" xfId="9253" xr:uid="{00000000-0005-0000-0000-00008B210000}"/>
    <cellStyle name="Calculation 2 5 7 2" xfId="9254" xr:uid="{00000000-0005-0000-0000-00008C210000}"/>
    <cellStyle name="Calculation 2 5 7 2 2" xfId="9255" xr:uid="{00000000-0005-0000-0000-00008D210000}"/>
    <cellStyle name="Calculation 2 5 7 2 2 2" xfId="9256" xr:uid="{00000000-0005-0000-0000-00008E210000}"/>
    <cellStyle name="Calculation 2 5 7 2 2 3" xfId="9257" xr:uid="{00000000-0005-0000-0000-00008F210000}"/>
    <cellStyle name="Calculation 2 5 7 2 2 4" xfId="9258" xr:uid="{00000000-0005-0000-0000-000090210000}"/>
    <cellStyle name="Calculation 2 5 7 2 2 5" xfId="9259" xr:uid="{00000000-0005-0000-0000-000091210000}"/>
    <cellStyle name="Calculation 2 5 7 2 2 6" xfId="9260" xr:uid="{00000000-0005-0000-0000-000092210000}"/>
    <cellStyle name="Calculation 2 5 7 2 2 7" xfId="9261" xr:uid="{00000000-0005-0000-0000-000093210000}"/>
    <cellStyle name="Calculation 2 5 7 2 3" xfId="9262" xr:uid="{00000000-0005-0000-0000-000094210000}"/>
    <cellStyle name="Calculation 2 5 7 2 4" xfId="9263" xr:uid="{00000000-0005-0000-0000-000095210000}"/>
    <cellStyle name="Calculation 2 5 7 3" xfId="9264" xr:uid="{00000000-0005-0000-0000-000096210000}"/>
    <cellStyle name="Calculation 2 5 7 3 2" xfId="9265" xr:uid="{00000000-0005-0000-0000-000097210000}"/>
    <cellStyle name="Calculation 2 5 7 3 2 2" xfId="9266" xr:uid="{00000000-0005-0000-0000-000098210000}"/>
    <cellStyle name="Calculation 2 5 7 3 2 3" xfId="9267" xr:uid="{00000000-0005-0000-0000-000099210000}"/>
    <cellStyle name="Calculation 2 5 7 3 2 4" xfId="9268" xr:uid="{00000000-0005-0000-0000-00009A210000}"/>
    <cellStyle name="Calculation 2 5 7 3 2 5" xfId="9269" xr:uid="{00000000-0005-0000-0000-00009B210000}"/>
    <cellStyle name="Calculation 2 5 7 3 2 6" xfId="9270" xr:uid="{00000000-0005-0000-0000-00009C210000}"/>
    <cellStyle name="Calculation 2 5 7 3 2 7" xfId="9271" xr:uid="{00000000-0005-0000-0000-00009D210000}"/>
    <cellStyle name="Calculation 2 5 7 3 3" xfId="9272" xr:uid="{00000000-0005-0000-0000-00009E210000}"/>
    <cellStyle name="Calculation 2 5 7 3 4" xfId="9273" xr:uid="{00000000-0005-0000-0000-00009F210000}"/>
    <cellStyle name="Calculation 2 5 7 4" xfId="9274" xr:uid="{00000000-0005-0000-0000-0000A0210000}"/>
    <cellStyle name="Calculation 2 5 7 4 2" xfId="9275" xr:uid="{00000000-0005-0000-0000-0000A1210000}"/>
    <cellStyle name="Calculation 2 5 7 4 2 2" xfId="9276" xr:uid="{00000000-0005-0000-0000-0000A2210000}"/>
    <cellStyle name="Calculation 2 5 7 4 2 3" xfId="9277" xr:uid="{00000000-0005-0000-0000-0000A3210000}"/>
    <cellStyle name="Calculation 2 5 7 4 2 4" xfId="9278" xr:uid="{00000000-0005-0000-0000-0000A4210000}"/>
    <cellStyle name="Calculation 2 5 7 4 2 5" xfId="9279" xr:uid="{00000000-0005-0000-0000-0000A5210000}"/>
    <cellStyle name="Calculation 2 5 7 4 2 6" xfId="9280" xr:uid="{00000000-0005-0000-0000-0000A6210000}"/>
    <cellStyle name="Calculation 2 5 7 4 2 7" xfId="9281" xr:uid="{00000000-0005-0000-0000-0000A7210000}"/>
    <cellStyle name="Calculation 2 5 7 4 3" xfId="9282" xr:uid="{00000000-0005-0000-0000-0000A8210000}"/>
    <cellStyle name="Calculation 2 5 7 4 4" xfId="9283" xr:uid="{00000000-0005-0000-0000-0000A9210000}"/>
    <cellStyle name="Calculation 2 5 7 5" xfId="9284" xr:uid="{00000000-0005-0000-0000-0000AA210000}"/>
    <cellStyle name="Calculation 2 5 7 5 2" xfId="9285" xr:uid="{00000000-0005-0000-0000-0000AB210000}"/>
    <cellStyle name="Calculation 2 5 7 5 3" xfId="9286" xr:uid="{00000000-0005-0000-0000-0000AC210000}"/>
    <cellStyle name="Calculation 2 5 7 5 4" xfId="9287" xr:uid="{00000000-0005-0000-0000-0000AD210000}"/>
    <cellStyle name="Calculation 2 5 7 5 5" xfId="9288" xr:uid="{00000000-0005-0000-0000-0000AE210000}"/>
    <cellStyle name="Calculation 2 5 7 5 6" xfId="9289" xr:uid="{00000000-0005-0000-0000-0000AF210000}"/>
    <cellStyle name="Calculation 2 5 7 5 7" xfId="9290" xr:uid="{00000000-0005-0000-0000-0000B0210000}"/>
    <cellStyle name="Calculation 2 5 7 5 8" xfId="9291" xr:uid="{00000000-0005-0000-0000-0000B1210000}"/>
    <cellStyle name="Calculation 2 5 7 6" xfId="9292" xr:uid="{00000000-0005-0000-0000-0000B2210000}"/>
    <cellStyle name="Calculation 2 5 7 6 2" xfId="9293" xr:uid="{00000000-0005-0000-0000-0000B3210000}"/>
    <cellStyle name="Calculation 2 5 7 6 3" xfId="9294" xr:uid="{00000000-0005-0000-0000-0000B4210000}"/>
    <cellStyle name="Calculation 2 5 7 6 4" xfId="9295" xr:uid="{00000000-0005-0000-0000-0000B5210000}"/>
    <cellStyle name="Calculation 2 5 7 6 5" xfId="9296" xr:uid="{00000000-0005-0000-0000-0000B6210000}"/>
    <cellStyle name="Calculation 2 5 7 6 6" xfId="9297" xr:uid="{00000000-0005-0000-0000-0000B7210000}"/>
    <cellStyle name="Calculation 2 5 7 6 7" xfId="9298" xr:uid="{00000000-0005-0000-0000-0000B8210000}"/>
    <cellStyle name="Calculation 2 5 7 7" xfId="9299" xr:uid="{00000000-0005-0000-0000-0000B9210000}"/>
    <cellStyle name="Calculation 2 5 7 8" xfId="9300" xr:uid="{00000000-0005-0000-0000-0000BA210000}"/>
    <cellStyle name="Calculation 2 5 7 9" xfId="9301" xr:uid="{00000000-0005-0000-0000-0000BB210000}"/>
    <cellStyle name="Calculation 2 5 8" xfId="9302" xr:uid="{00000000-0005-0000-0000-0000BC210000}"/>
    <cellStyle name="Calculation 2 5 8 2" xfId="9303" xr:uid="{00000000-0005-0000-0000-0000BD210000}"/>
    <cellStyle name="Calculation 2 5 8 2 2" xfId="9304" xr:uid="{00000000-0005-0000-0000-0000BE210000}"/>
    <cellStyle name="Calculation 2 5 8 2 3" xfId="9305" xr:uid="{00000000-0005-0000-0000-0000BF210000}"/>
    <cellStyle name="Calculation 2 5 8 2 4" xfId="9306" xr:uid="{00000000-0005-0000-0000-0000C0210000}"/>
    <cellStyle name="Calculation 2 5 8 2 5" xfId="9307" xr:uid="{00000000-0005-0000-0000-0000C1210000}"/>
    <cellStyle name="Calculation 2 5 8 2 6" xfId="9308" xr:uid="{00000000-0005-0000-0000-0000C2210000}"/>
    <cellStyle name="Calculation 2 5 8 2 7" xfId="9309" xr:uid="{00000000-0005-0000-0000-0000C3210000}"/>
    <cellStyle name="Calculation 2 5 8 3" xfId="9310" xr:uid="{00000000-0005-0000-0000-0000C4210000}"/>
    <cellStyle name="Calculation 2 5 8 4" xfId="9311" xr:uid="{00000000-0005-0000-0000-0000C5210000}"/>
    <cellStyle name="Calculation 2 5 8 5" xfId="9312" xr:uid="{00000000-0005-0000-0000-0000C6210000}"/>
    <cellStyle name="Calculation 2 5 9" xfId="9313" xr:uid="{00000000-0005-0000-0000-0000C7210000}"/>
    <cellStyle name="Calculation 2 5 9 2" xfId="9314" xr:uid="{00000000-0005-0000-0000-0000C8210000}"/>
    <cellStyle name="Calculation 2 5 9 2 2" xfId="9315" xr:uid="{00000000-0005-0000-0000-0000C9210000}"/>
    <cellStyle name="Calculation 2 5 9 2 3" xfId="9316" xr:uid="{00000000-0005-0000-0000-0000CA210000}"/>
    <cellStyle name="Calculation 2 5 9 2 4" xfId="9317" xr:uid="{00000000-0005-0000-0000-0000CB210000}"/>
    <cellStyle name="Calculation 2 5 9 2 5" xfId="9318" xr:uid="{00000000-0005-0000-0000-0000CC210000}"/>
    <cellStyle name="Calculation 2 5 9 2 6" xfId="9319" xr:uid="{00000000-0005-0000-0000-0000CD210000}"/>
    <cellStyle name="Calculation 2 5 9 2 7" xfId="9320" xr:uid="{00000000-0005-0000-0000-0000CE210000}"/>
    <cellStyle name="Calculation 2 5 9 3" xfId="9321" xr:uid="{00000000-0005-0000-0000-0000CF210000}"/>
    <cellStyle name="Calculation 2 5 9 4" xfId="9322" xr:uid="{00000000-0005-0000-0000-0000D0210000}"/>
    <cellStyle name="Calculation 2 5 9 5" xfId="9323" xr:uid="{00000000-0005-0000-0000-0000D1210000}"/>
    <cellStyle name="Calculation 2 6" xfId="9324" xr:uid="{00000000-0005-0000-0000-0000D2210000}"/>
    <cellStyle name="Calculation 2 6 10" xfId="9325" xr:uid="{00000000-0005-0000-0000-0000D3210000}"/>
    <cellStyle name="Calculation 2 6 10 2" xfId="9326" xr:uid="{00000000-0005-0000-0000-0000D4210000}"/>
    <cellStyle name="Calculation 2 6 10 3" xfId="9327" xr:uid="{00000000-0005-0000-0000-0000D5210000}"/>
    <cellStyle name="Calculation 2 6 10 4" xfId="9328" xr:uid="{00000000-0005-0000-0000-0000D6210000}"/>
    <cellStyle name="Calculation 2 6 10 5" xfId="9329" xr:uid="{00000000-0005-0000-0000-0000D7210000}"/>
    <cellStyle name="Calculation 2 6 10 6" xfId="9330" xr:uid="{00000000-0005-0000-0000-0000D8210000}"/>
    <cellStyle name="Calculation 2 6 10 7" xfId="9331" xr:uid="{00000000-0005-0000-0000-0000D9210000}"/>
    <cellStyle name="Calculation 2 6 11" xfId="9332" xr:uid="{00000000-0005-0000-0000-0000DA210000}"/>
    <cellStyle name="Calculation 2 6 11 2" xfId="9333" xr:uid="{00000000-0005-0000-0000-0000DB210000}"/>
    <cellStyle name="Calculation 2 6 11 3" xfId="9334" xr:uid="{00000000-0005-0000-0000-0000DC210000}"/>
    <cellStyle name="Calculation 2 6 11 4" xfId="9335" xr:uid="{00000000-0005-0000-0000-0000DD210000}"/>
    <cellStyle name="Calculation 2 6 11 5" xfId="9336" xr:uid="{00000000-0005-0000-0000-0000DE210000}"/>
    <cellStyle name="Calculation 2 6 12" xfId="9337" xr:uid="{00000000-0005-0000-0000-0000DF210000}"/>
    <cellStyle name="Calculation 2 6 12 2" xfId="9338" xr:uid="{00000000-0005-0000-0000-0000E0210000}"/>
    <cellStyle name="Calculation 2 6 12 3" xfId="9339" xr:uid="{00000000-0005-0000-0000-0000E1210000}"/>
    <cellStyle name="Calculation 2 6 12 4" xfId="9340" xr:uid="{00000000-0005-0000-0000-0000E2210000}"/>
    <cellStyle name="Calculation 2 6 12 5" xfId="9341" xr:uid="{00000000-0005-0000-0000-0000E3210000}"/>
    <cellStyle name="Calculation 2 6 13" xfId="9342" xr:uid="{00000000-0005-0000-0000-0000E4210000}"/>
    <cellStyle name="Calculation 2 6 13 2" xfId="9343" xr:uid="{00000000-0005-0000-0000-0000E5210000}"/>
    <cellStyle name="Calculation 2 6 13 3" xfId="9344" xr:uid="{00000000-0005-0000-0000-0000E6210000}"/>
    <cellStyle name="Calculation 2 6 13 4" xfId="9345" xr:uid="{00000000-0005-0000-0000-0000E7210000}"/>
    <cellStyle name="Calculation 2 6 13 5" xfId="9346" xr:uid="{00000000-0005-0000-0000-0000E8210000}"/>
    <cellStyle name="Calculation 2 6 14" xfId="9347" xr:uid="{00000000-0005-0000-0000-0000E9210000}"/>
    <cellStyle name="Calculation 2 6 14 2" xfId="9348" xr:uid="{00000000-0005-0000-0000-0000EA210000}"/>
    <cellStyle name="Calculation 2 6 14 3" xfId="9349" xr:uid="{00000000-0005-0000-0000-0000EB210000}"/>
    <cellStyle name="Calculation 2 6 14 4" xfId="9350" xr:uid="{00000000-0005-0000-0000-0000EC210000}"/>
    <cellStyle name="Calculation 2 6 14 5" xfId="9351" xr:uid="{00000000-0005-0000-0000-0000ED210000}"/>
    <cellStyle name="Calculation 2 6 15" xfId="9352" xr:uid="{00000000-0005-0000-0000-0000EE210000}"/>
    <cellStyle name="Calculation 2 6 15 2" xfId="9353" xr:uid="{00000000-0005-0000-0000-0000EF210000}"/>
    <cellStyle name="Calculation 2 6 15 3" xfId="9354" xr:uid="{00000000-0005-0000-0000-0000F0210000}"/>
    <cellStyle name="Calculation 2 6 15 4" xfId="9355" xr:uid="{00000000-0005-0000-0000-0000F1210000}"/>
    <cellStyle name="Calculation 2 6 15 5" xfId="9356" xr:uid="{00000000-0005-0000-0000-0000F2210000}"/>
    <cellStyle name="Calculation 2 6 16" xfId="9357" xr:uid="{00000000-0005-0000-0000-0000F3210000}"/>
    <cellStyle name="Calculation 2 6 16 2" xfId="9358" xr:uid="{00000000-0005-0000-0000-0000F4210000}"/>
    <cellStyle name="Calculation 2 6 16 3" xfId="9359" xr:uid="{00000000-0005-0000-0000-0000F5210000}"/>
    <cellStyle name="Calculation 2 6 16 4" xfId="9360" xr:uid="{00000000-0005-0000-0000-0000F6210000}"/>
    <cellStyle name="Calculation 2 6 16 5" xfId="9361" xr:uid="{00000000-0005-0000-0000-0000F7210000}"/>
    <cellStyle name="Calculation 2 6 17" xfId="9362" xr:uid="{00000000-0005-0000-0000-0000F8210000}"/>
    <cellStyle name="Calculation 2 6 17 2" xfId="9363" xr:uid="{00000000-0005-0000-0000-0000F9210000}"/>
    <cellStyle name="Calculation 2 6 17 3" xfId="9364" xr:uid="{00000000-0005-0000-0000-0000FA210000}"/>
    <cellStyle name="Calculation 2 6 17 4" xfId="9365" xr:uid="{00000000-0005-0000-0000-0000FB210000}"/>
    <cellStyle name="Calculation 2 6 17 5" xfId="9366" xr:uid="{00000000-0005-0000-0000-0000FC210000}"/>
    <cellStyle name="Calculation 2 6 18" xfId="9367" xr:uid="{00000000-0005-0000-0000-0000FD210000}"/>
    <cellStyle name="Calculation 2 6 2" xfId="9368" xr:uid="{00000000-0005-0000-0000-0000FE210000}"/>
    <cellStyle name="Calculation 2 6 2 10" xfId="9369" xr:uid="{00000000-0005-0000-0000-0000FF210000}"/>
    <cellStyle name="Calculation 2 6 2 10 2" xfId="9370" xr:uid="{00000000-0005-0000-0000-000000220000}"/>
    <cellStyle name="Calculation 2 6 2 10 3" xfId="9371" xr:uid="{00000000-0005-0000-0000-000001220000}"/>
    <cellStyle name="Calculation 2 6 2 10 4" xfId="9372" xr:uid="{00000000-0005-0000-0000-000002220000}"/>
    <cellStyle name="Calculation 2 6 2 10 5" xfId="9373" xr:uid="{00000000-0005-0000-0000-000003220000}"/>
    <cellStyle name="Calculation 2 6 2 11" xfId="9374" xr:uid="{00000000-0005-0000-0000-000004220000}"/>
    <cellStyle name="Calculation 2 6 2 11 2" xfId="9375" xr:uid="{00000000-0005-0000-0000-000005220000}"/>
    <cellStyle name="Calculation 2 6 2 11 3" xfId="9376" xr:uid="{00000000-0005-0000-0000-000006220000}"/>
    <cellStyle name="Calculation 2 6 2 11 4" xfId="9377" xr:uid="{00000000-0005-0000-0000-000007220000}"/>
    <cellStyle name="Calculation 2 6 2 11 5" xfId="9378" xr:uid="{00000000-0005-0000-0000-000008220000}"/>
    <cellStyle name="Calculation 2 6 2 12" xfId="9379" xr:uid="{00000000-0005-0000-0000-000009220000}"/>
    <cellStyle name="Calculation 2 6 2 12 2" xfId="9380" xr:uid="{00000000-0005-0000-0000-00000A220000}"/>
    <cellStyle name="Calculation 2 6 2 12 3" xfId="9381" xr:uid="{00000000-0005-0000-0000-00000B220000}"/>
    <cellStyle name="Calculation 2 6 2 12 4" xfId="9382" xr:uid="{00000000-0005-0000-0000-00000C220000}"/>
    <cellStyle name="Calculation 2 6 2 12 5" xfId="9383" xr:uid="{00000000-0005-0000-0000-00000D220000}"/>
    <cellStyle name="Calculation 2 6 2 13" xfId="9384" xr:uid="{00000000-0005-0000-0000-00000E220000}"/>
    <cellStyle name="Calculation 2 6 2 13 2" xfId="9385" xr:uid="{00000000-0005-0000-0000-00000F220000}"/>
    <cellStyle name="Calculation 2 6 2 13 3" xfId="9386" xr:uid="{00000000-0005-0000-0000-000010220000}"/>
    <cellStyle name="Calculation 2 6 2 13 4" xfId="9387" xr:uid="{00000000-0005-0000-0000-000011220000}"/>
    <cellStyle name="Calculation 2 6 2 13 5" xfId="9388" xr:uid="{00000000-0005-0000-0000-000012220000}"/>
    <cellStyle name="Calculation 2 6 2 14" xfId="9389" xr:uid="{00000000-0005-0000-0000-000013220000}"/>
    <cellStyle name="Calculation 2 6 2 14 2" xfId="9390" xr:uid="{00000000-0005-0000-0000-000014220000}"/>
    <cellStyle name="Calculation 2 6 2 14 3" xfId="9391" xr:uid="{00000000-0005-0000-0000-000015220000}"/>
    <cellStyle name="Calculation 2 6 2 14 4" xfId="9392" xr:uid="{00000000-0005-0000-0000-000016220000}"/>
    <cellStyle name="Calculation 2 6 2 14 5" xfId="9393" xr:uid="{00000000-0005-0000-0000-000017220000}"/>
    <cellStyle name="Calculation 2 6 2 15" xfId="9394" xr:uid="{00000000-0005-0000-0000-000018220000}"/>
    <cellStyle name="Calculation 2 6 2 15 2" xfId="9395" xr:uid="{00000000-0005-0000-0000-000019220000}"/>
    <cellStyle name="Calculation 2 6 2 15 3" xfId="9396" xr:uid="{00000000-0005-0000-0000-00001A220000}"/>
    <cellStyle name="Calculation 2 6 2 15 4" xfId="9397" xr:uid="{00000000-0005-0000-0000-00001B220000}"/>
    <cellStyle name="Calculation 2 6 2 15 5" xfId="9398" xr:uid="{00000000-0005-0000-0000-00001C220000}"/>
    <cellStyle name="Calculation 2 6 2 16" xfId="9399" xr:uid="{00000000-0005-0000-0000-00001D220000}"/>
    <cellStyle name="Calculation 2 6 2 16 2" xfId="9400" xr:uid="{00000000-0005-0000-0000-00001E220000}"/>
    <cellStyle name="Calculation 2 6 2 16 3" xfId="9401" xr:uid="{00000000-0005-0000-0000-00001F220000}"/>
    <cellStyle name="Calculation 2 6 2 16 4" xfId="9402" xr:uid="{00000000-0005-0000-0000-000020220000}"/>
    <cellStyle name="Calculation 2 6 2 16 5" xfId="9403" xr:uid="{00000000-0005-0000-0000-000021220000}"/>
    <cellStyle name="Calculation 2 6 2 17" xfId="9404" xr:uid="{00000000-0005-0000-0000-000022220000}"/>
    <cellStyle name="Calculation 2 6 2 17 2" xfId="9405" xr:uid="{00000000-0005-0000-0000-000023220000}"/>
    <cellStyle name="Calculation 2 6 2 17 3" xfId="9406" xr:uid="{00000000-0005-0000-0000-000024220000}"/>
    <cellStyle name="Calculation 2 6 2 17 4" xfId="9407" xr:uid="{00000000-0005-0000-0000-000025220000}"/>
    <cellStyle name="Calculation 2 6 2 17 5" xfId="9408" xr:uid="{00000000-0005-0000-0000-000026220000}"/>
    <cellStyle name="Calculation 2 6 2 18" xfId="9409" xr:uid="{00000000-0005-0000-0000-000027220000}"/>
    <cellStyle name="Calculation 2 6 2 2" xfId="9410" xr:uid="{00000000-0005-0000-0000-000028220000}"/>
    <cellStyle name="Calculation 2 6 2 2 10" xfId="9411" xr:uid="{00000000-0005-0000-0000-000029220000}"/>
    <cellStyle name="Calculation 2 6 2 2 2" xfId="9412" xr:uid="{00000000-0005-0000-0000-00002A220000}"/>
    <cellStyle name="Calculation 2 6 2 2 2 2" xfId="9413" xr:uid="{00000000-0005-0000-0000-00002B220000}"/>
    <cellStyle name="Calculation 2 6 2 2 2 2 2" xfId="9414" xr:uid="{00000000-0005-0000-0000-00002C220000}"/>
    <cellStyle name="Calculation 2 6 2 2 2 2 3" xfId="9415" xr:uid="{00000000-0005-0000-0000-00002D220000}"/>
    <cellStyle name="Calculation 2 6 2 2 2 2 4" xfId="9416" xr:uid="{00000000-0005-0000-0000-00002E220000}"/>
    <cellStyle name="Calculation 2 6 2 2 2 2 5" xfId="9417" xr:uid="{00000000-0005-0000-0000-00002F220000}"/>
    <cellStyle name="Calculation 2 6 2 2 2 2 6" xfId="9418" xr:uid="{00000000-0005-0000-0000-000030220000}"/>
    <cellStyle name="Calculation 2 6 2 2 2 2 7" xfId="9419" xr:uid="{00000000-0005-0000-0000-000031220000}"/>
    <cellStyle name="Calculation 2 6 2 2 2 3" xfId="9420" xr:uid="{00000000-0005-0000-0000-000032220000}"/>
    <cellStyle name="Calculation 2 6 2 2 2 4" xfId="9421" xr:uid="{00000000-0005-0000-0000-000033220000}"/>
    <cellStyle name="Calculation 2 6 2 2 3" xfId="9422" xr:uid="{00000000-0005-0000-0000-000034220000}"/>
    <cellStyle name="Calculation 2 6 2 2 3 2" xfId="9423" xr:uid="{00000000-0005-0000-0000-000035220000}"/>
    <cellStyle name="Calculation 2 6 2 2 3 2 2" xfId="9424" xr:uid="{00000000-0005-0000-0000-000036220000}"/>
    <cellStyle name="Calculation 2 6 2 2 3 2 3" xfId="9425" xr:uid="{00000000-0005-0000-0000-000037220000}"/>
    <cellStyle name="Calculation 2 6 2 2 3 2 4" xfId="9426" xr:uid="{00000000-0005-0000-0000-000038220000}"/>
    <cellStyle name="Calculation 2 6 2 2 3 2 5" xfId="9427" xr:uid="{00000000-0005-0000-0000-000039220000}"/>
    <cellStyle name="Calculation 2 6 2 2 3 2 6" xfId="9428" xr:uid="{00000000-0005-0000-0000-00003A220000}"/>
    <cellStyle name="Calculation 2 6 2 2 3 2 7" xfId="9429" xr:uid="{00000000-0005-0000-0000-00003B220000}"/>
    <cellStyle name="Calculation 2 6 2 2 3 3" xfId="9430" xr:uid="{00000000-0005-0000-0000-00003C220000}"/>
    <cellStyle name="Calculation 2 6 2 2 3 4" xfId="9431" xr:uid="{00000000-0005-0000-0000-00003D220000}"/>
    <cellStyle name="Calculation 2 6 2 2 4" xfId="9432" xr:uid="{00000000-0005-0000-0000-00003E220000}"/>
    <cellStyle name="Calculation 2 6 2 2 4 2" xfId="9433" xr:uid="{00000000-0005-0000-0000-00003F220000}"/>
    <cellStyle name="Calculation 2 6 2 2 4 2 2" xfId="9434" xr:uid="{00000000-0005-0000-0000-000040220000}"/>
    <cellStyle name="Calculation 2 6 2 2 4 2 3" xfId="9435" xr:uid="{00000000-0005-0000-0000-000041220000}"/>
    <cellStyle name="Calculation 2 6 2 2 4 2 4" xfId="9436" xr:uid="{00000000-0005-0000-0000-000042220000}"/>
    <cellStyle name="Calculation 2 6 2 2 4 2 5" xfId="9437" xr:uid="{00000000-0005-0000-0000-000043220000}"/>
    <cellStyle name="Calculation 2 6 2 2 4 2 6" xfId="9438" xr:uid="{00000000-0005-0000-0000-000044220000}"/>
    <cellStyle name="Calculation 2 6 2 2 4 2 7" xfId="9439" xr:uid="{00000000-0005-0000-0000-000045220000}"/>
    <cellStyle name="Calculation 2 6 2 2 4 3" xfId="9440" xr:uid="{00000000-0005-0000-0000-000046220000}"/>
    <cellStyle name="Calculation 2 6 2 2 4 4" xfId="9441" xr:uid="{00000000-0005-0000-0000-000047220000}"/>
    <cellStyle name="Calculation 2 6 2 2 5" xfId="9442" xr:uid="{00000000-0005-0000-0000-000048220000}"/>
    <cellStyle name="Calculation 2 6 2 2 5 2" xfId="9443" xr:uid="{00000000-0005-0000-0000-000049220000}"/>
    <cellStyle name="Calculation 2 6 2 2 5 3" xfId="9444" xr:uid="{00000000-0005-0000-0000-00004A220000}"/>
    <cellStyle name="Calculation 2 6 2 2 5 4" xfId="9445" xr:uid="{00000000-0005-0000-0000-00004B220000}"/>
    <cellStyle name="Calculation 2 6 2 2 5 5" xfId="9446" xr:uid="{00000000-0005-0000-0000-00004C220000}"/>
    <cellStyle name="Calculation 2 6 2 2 5 6" xfId="9447" xr:uid="{00000000-0005-0000-0000-00004D220000}"/>
    <cellStyle name="Calculation 2 6 2 2 5 7" xfId="9448" xr:uid="{00000000-0005-0000-0000-00004E220000}"/>
    <cellStyle name="Calculation 2 6 2 2 5 8" xfId="9449" xr:uid="{00000000-0005-0000-0000-00004F220000}"/>
    <cellStyle name="Calculation 2 6 2 2 6" xfId="9450" xr:uid="{00000000-0005-0000-0000-000050220000}"/>
    <cellStyle name="Calculation 2 6 2 2 6 2" xfId="9451" xr:uid="{00000000-0005-0000-0000-000051220000}"/>
    <cellStyle name="Calculation 2 6 2 2 6 3" xfId="9452" xr:uid="{00000000-0005-0000-0000-000052220000}"/>
    <cellStyle name="Calculation 2 6 2 2 6 4" xfId="9453" xr:uid="{00000000-0005-0000-0000-000053220000}"/>
    <cellStyle name="Calculation 2 6 2 2 6 5" xfId="9454" xr:uid="{00000000-0005-0000-0000-000054220000}"/>
    <cellStyle name="Calculation 2 6 2 2 6 6" xfId="9455" xr:uid="{00000000-0005-0000-0000-000055220000}"/>
    <cellStyle name="Calculation 2 6 2 2 6 7" xfId="9456" xr:uid="{00000000-0005-0000-0000-000056220000}"/>
    <cellStyle name="Calculation 2 6 2 2 7" xfId="9457" xr:uid="{00000000-0005-0000-0000-000057220000}"/>
    <cellStyle name="Calculation 2 6 2 2 8" xfId="9458" xr:uid="{00000000-0005-0000-0000-000058220000}"/>
    <cellStyle name="Calculation 2 6 2 2 9" xfId="9459" xr:uid="{00000000-0005-0000-0000-000059220000}"/>
    <cellStyle name="Calculation 2 6 2 3" xfId="9460" xr:uid="{00000000-0005-0000-0000-00005A220000}"/>
    <cellStyle name="Calculation 2 6 2 3 2" xfId="9461" xr:uid="{00000000-0005-0000-0000-00005B220000}"/>
    <cellStyle name="Calculation 2 6 2 3 2 2" xfId="9462" xr:uid="{00000000-0005-0000-0000-00005C220000}"/>
    <cellStyle name="Calculation 2 6 2 3 2 3" xfId="9463" xr:uid="{00000000-0005-0000-0000-00005D220000}"/>
    <cellStyle name="Calculation 2 6 2 3 2 4" xfId="9464" xr:uid="{00000000-0005-0000-0000-00005E220000}"/>
    <cellStyle name="Calculation 2 6 2 3 2 5" xfId="9465" xr:uid="{00000000-0005-0000-0000-00005F220000}"/>
    <cellStyle name="Calculation 2 6 2 3 2 6" xfId="9466" xr:uid="{00000000-0005-0000-0000-000060220000}"/>
    <cellStyle name="Calculation 2 6 2 3 2 7" xfId="9467" xr:uid="{00000000-0005-0000-0000-000061220000}"/>
    <cellStyle name="Calculation 2 6 2 3 3" xfId="9468" xr:uid="{00000000-0005-0000-0000-000062220000}"/>
    <cellStyle name="Calculation 2 6 2 3 4" xfId="9469" xr:uid="{00000000-0005-0000-0000-000063220000}"/>
    <cellStyle name="Calculation 2 6 2 3 5" xfId="9470" xr:uid="{00000000-0005-0000-0000-000064220000}"/>
    <cellStyle name="Calculation 2 6 2 4" xfId="9471" xr:uid="{00000000-0005-0000-0000-000065220000}"/>
    <cellStyle name="Calculation 2 6 2 4 2" xfId="9472" xr:uid="{00000000-0005-0000-0000-000066220000}"/>
    <cellStyle name="Calculation 2 6 2 4 2 2" xfId="9473" xr:uid="{00000000-0005-0000-0000-000067220000}"/>
    <cellStyle name="Calculation 2 6 2 4 2 3" xfId="9474" xr:uid="{00000000-0005-0000-0000-000068220000}"/>
    <cellStyle name="Calculation 2 6 2 4 2 4" xfId="9475" xr:uid="{00000000-0005-0000-0000-000069220000}"/>
    <cellStyle name="Calculation 2 6 2 4 2 5" xfId="9476" xr:uid="{00000000-0005-0000-0000-00006A220000}"/>
    <cellStyle name="Calculation 2 6 2 4 2 6" xfId="9477" xr:uid="{00000000-0005-0000-0000-00006B220000}"/>
    <cellStyle name="Calculation 2 6 2 4 2 7" xfId="9478" xr:uid="{00000000-0005-0000-0000-00006C220000}"/>
    <cellStyle name="Calculation 2 6 2 4 3" xfId="9479" xr:uid="{00000000-0005-0000-0000-00006D220000}"/>
    <cellStyle name="Calculation 2 6 2 4 4" xfId="9480" xr:uid="{00000000-0005-0000-0000-00006E220000}"/>
    <cellStyle name="Calculation 2 6 2 4 5" xfId="9481" xr:uid="{00000000-0005-0000-0000-00006F220000}"/>
    <cellStyle name="Calculation 2 6 2 5" xfId="9482" xr:uid="{00000000-0005-0000-0000-000070220000}"/>
    <cellStyle name="Calculation 2 6 2 5 2" xfId="9483" xr:uid="{00000000-0005-0000-0000-000071220000}"/>
    <cellStyle name="Calculation 2 6 2 5 2 2" xfId="9484" xr:uid="{00000000-0005-0000-0000-000072220000}"/>
    <cellStyle name="Calculation 2 6 2 5 2 3" xfId="9485" xr:uid="{00000000-0005-0000-0000-000073220000}"/>
    <cellStyle name="Calculation 2 6 2 5 2 4" xfId="9486" xr:uid="{00000000-0005-0000-0000-000074220000}"/>
    <cellStyle name="Calculation 2 6 2 5 2 5" xfId="9487" xr:uid="{00000000-0005-0000-0000-000075220000}"/>
    <cellStyle name="Calculation 2 6 2 5 2 6" xfId="9488" xr:uid="{00000000-0005-0000-0000-000076220000}"/>
    <cellStyle name="Calculation 2 6 2 5 2 7" xfId="9489" xr:uid="{00000000-0005-0000-0000-000077220000}"/>
    <cellStyle name="Calculation 2 6 2 5 3" xfId="9490" xr:uid="{00000000-0005-0000-0000-000078220000}"/>
    <cellStyle name="Calculation 2 6 2 5 4" xfId="9491" xr:uid="{00000000-0005-0000-0000-000079220000}"/>
    <cellStyle name="Calculation 2 6 2 5 5" xfId="9492" xr:uid="{00000000-0005-0000-0000-00007A220000}"/>
    <cellStyle name="Calculation 2 6 2 6" xfId="9493" xr:uid="{00000000-0005-0000-0000-00007B220000}"/>
    <cellStyle name="Calculation 2 6 2 6 2" xfId="9494" xr:uid="{00000000-0005-0000-0000-00007C220000}"/>
    <cellStyle name="Calculation 2 6 2 6 3" xfId="9495" xr:uid="{00000000-0005-0000-0000-00007D220000}"/>
    <cellStyle name="Calculation 2 6 2 6 4" xfId="9496" xr:uid="{00000000-0005-0000-0000-00007E220000}"/>
    <cellStyle name="Calculation 2 6 2 6 5" xfId="9497" xr:uid="{00000000-0005-0000-0000-00007F220000}"/>
    <cellStyle name="Calculation 2 6 2 6 6" xfId="9498" xr:uid="{00000000-0005-0000-0000-000080220000}"/>
    <cellStyle name="Calculation 2 6 2 6 7" xfId="9499" xr:uid="{00000000-0005-0000-0000-000081220000}"/>
    <cellStyle name="Calculation 2 6 2 6 8" xfId="9500" xr:uid="{00000000-0005-0000-0000-000082220000}"/>
    <cellStyle name="Calculation 2 6 2 7" xfId="9501" xr:uid="{00000000-0005-0000-0000-000083220000}"/>
    <cellStyle name="Calculation 2 6 2 7 2" xfId="9502" xr:uid="{00000000-0005-0000-0000-000084220000}"/>
    <cellStyle name="Calculation 2 6 2 7 3" xfId="9503" xr:uid="{00000000-0005-0000-0000-000085220000}"/>
    <cellStyle name="Calculation 2 6 2 7 4" xfId="9504" xr:uid="{00000000-0005-0000-0000-000086220000}"/>
    <cellStyle name="Calculation 2 6 2 7 5" xfId="9505" xr:uid="{00000000-0005-0000-0000-000087220000}"/>
    <cellStyle name="Calculation 2 6 2 7 6" xfId="9506" xr:uid="{00000000-0005-0000-0000-000088220000}"/>
    <cellStyle name="Calculation 2 6 2 7 7" xfId="9507" xr:uid="{00000000-0005-0000-0000-000089220000}"/>
    <cellStyle name="Calculation 2 6 2 8" xfId="9508" xr:uid="{00000000-0005-0000-0000-00008A220000}"/>
    <cellStyle name="Calculation 2 6 2 8 2" xfId="9509" xr:uid="{00000000-0005-0000-0000-00008B220000}"/>
    <cellStyle name="Calculation 2 6 2 8 3" xfId="9510" xr:uid="{00000000-0005-0000-0000-00008C220000}"/>
    <cellStyle name="Calculation 2 6 2 8 4" xfId="9511" xr:uid="{00000000-0005-0000-0000-00008D220000}"/>
    <cellStyle name="Calculation 2 6 2 8 5" xfId="9512" xr:uid="{00000000-0005-0000-0000-00008E220000}"/>
    <cellStyle name="Calculation 2 6 2 9" xfId="9513" xr:uid="{00000000-0005-0000-0000-00008F220000}"/>
    <cellStyle name="Calculation 2 6 2 9 2" xfId="9514" xr:uid="{00000000-0005-0000-0000-000090220000}"/>
    <cellStyle name="Calculation 2 6 2 9 3" xfId="9515" xr:uid="{00000000-0005-0000-0000-000091220000}"/>
    <cellStyle name="Calculation 2 6 2 9 4" xfId="9516" xr:uid="{00000000-0005-0000-0000-000092220000}"/>
    <cellStyle name="Calculation 2 6 2 9 5" xfId="9517" xr:uid="{00000000-0005-0000-0000-000093220000}"/>
    <cellStyle name="Calculation 2 6 3" xfId="9518" xr:uid="{00000000-0005-0000-0000-000094220000}"/>
    <cellStyle name="Calculation 2 6 3 10" xfId="9519" xr:uid="{00000000-0005-0000-0000-000095220000}"/>
    <cellStyle name="Calculation 2 6 3 2" xfId="9520" xr:uid="{00000000-0005-0000-0000-000096220000}"/>
    <cellStyle name="Calculation 2 6 3 2 2" xfId="9521" xr:uid="{00000000-0005-0000-0000-000097220000}"/>
    <cellStyle name="Calculation 2 6 3 2 2 2" xfId="9522" xr:uid="{00000000-0005-0000-0000-000098220000}"/>
    <cellStyle name="Calculation 2 6 3 2 2 3" xfId="9523" xr:uid="{00000000-0005-0000-0000-000099220000}"/>
    <cellStyle name="Calculation 2 6 3 2 2 4" xfId="9524" xr:uid="{00000000-0005-0000-0000-00009A220000}"/>
    <cellStyle name="Calculation 2 6 3 2 2 5" xfId="9525" xr:uid="{00000000-0005-0000-0000-00009B220000}"/>
    <cellStyle name="Calculation 2 6 3 2 2 6" xfId="9526" xr:uid="{00000000-0005-0000-0000-00009C220000}"/>
    <cellStyle name="Calculation 2 6 3 2 2 7" xfId="9527" xr:uid="{00000000-0005-0000-0000-00009D220000}"/>
    <cellStyle name="Calculation 2 6 3 2 3" xfId="9528" xr:uid="{00000000-0005-0000-0000-00009E220000}"/>
    <cellStyle name="Calculation 2 6 3 2 4" xfId="9529" xr:uid="{00000000-0005-0000-0000-00009F220000}"/>
    <cellStyle name="Calculation 2 6 3 3" xfId="9530" xr:uid="{00000000-0005-0000-0000-0000A0220000}"/>
    <cellStyle name="Calculation 2 6 3 3 2" xfId="9531" xr:uid="{00000000-0005-0000-0000-0000A1220000}"/>
    <cellStyle name="Calculation 2 6 3 3 2 2" xfId="9532" xr:uid="{00000000-0005-0000-0000-0000A2220000}"/>
    <cellStyle name="Calculation 2 6 3 3 2 3" xfId="9533" xr:uid="{00000000-0005-0000-0000-0000A3220000}"/>
    <cellStyle name="Calculation 2 6 3 3 2 4" xfId="9534" xr:uid="{00000000-0005-0000-0000-0000A4220000}"/>
    <cellStyle name="Calculation 2 6 3 3 2 5" xfId="9535" xr:uid="{00000000-0005-0000-0000-0000A5220000}"/>
    <cellStyle name="Calculation 2 6 3 3 2 6" xfId="9536" xr:uid="{00000000-0005-0000-0000-0000A6220000}"/>
    <cellStyle name="Calculation 2 6 3 3 2 7" xfId="9537" xr:uid="{00000000-0005-0000-0000-0000A7220000}"/>
    <cellStyle name="Calculation 2 6 3 3 3" xfId="9538" xr:uid="{00000000-0005-0000-0000-0000A8220000}"/>
    <cellStyle name="Calculation 2 6 3 3 4" xfId="9539" xr:uid="{00000000-0005-0000-0000-0000A9220000}"/>
    <cellStyle name="Calculation 2 6 3 4" xfId="9540" xr:uid="{00000000-0005-0000-0000-0000AA220000}"/>
    <cellStyle name="Calculation 2 6 3 4 2" xfId="9541" xr:uid="{00000000-0005-0000-0000-0000AB220000}"/>
    <cellStyle name="Calculation 2 6 3 4 2 2" xfId="9542" xr:uid="{00000000-0005-0000-0000-0000AC220000}"/>
    <cellStyle name="Calculation 2 6 3 4 2 3" xfId="9543" xr:uid="{00000000-0005-0000-0000-0000AD220000}"/>
    <cellStyle name="Calculation 2 6 3 4 2 4" xfId="9544" xr:uid="{00000000-0005-0000-0000-0000AE220000}"/>
    <cellStyle name="Calculation 2 6 3 4 2 5" xfId="9545" xr:uid="{00000000-0005-0000-0000-0000AF220000}"/>
    <cellStyle name="Calculation 2 6 3 4 2 6" xfId="9546" xr:uid="{00000000-0005-0000-0000-0000B0220000}"/>
    <cellStyle name="Calculation 2 6 3 4 2 7" xfId="9547" xr:uid="{00000000-0005-0000-0000-0000B1220000}"/>
    <cellStyle name="Calculation 2 6 3 4 3" xfId="9548" xr:uid="{00000000-0005-0000-0000-0000B2220000}"/>
    <cellStyle name="Calculation 2 6 3 4 4" xfId="9549" xr:uid="{00000000-0005-0000-0000-0000B3220000}"/>
    <cellStyle name="Calculation 2 6 3 5" xfId="9550" xr:uid="{00000000-0005-0000-0000-0000B4220000}"/>
    <cellStyle name="Calculation 2 6 3 5 2" xfId="9551" xr:uid="{00000000-0005-0000-0000-0000B5220000}"/>
    <cellStyle name="Calculation 2 6 3 5 3" xfId="9552" xr:uid="{00000000-0005-0000-0000-0000B6220000}"/>
    <cellStyle name="Calculation 2 6 3 5 4" xfId="9553" xr:uid="{00000000-0005-0000-0000-0000B7220000}"/>
    <cellStyle name="Calculation 2 6 3 5 5" xfId="9554" xr:uid="{00000000-0005-0000-0000-0000B8220000}"/>
    <cellStyle name="Calculation 2 6 3 5 6" xfId="9555" xr:uid="{00000000-0005-0000-0000-0000B9220000}"/>
    <cellStyle name="Calculation 2 6 3 5 7" xfId="9556" xr:uid="{00000000-0005-0000-0000-0000BA220000}"/>
    <cellStyle name="Calculation 2 6 3 5 8" xfId="9557" xr:uid="{00000000-0005-0000-0000-0000BB220000}"/>
    <cellStyle name="Calculation 2 6 3 6" xfId="9558" xr:uid="{00000000-0005-0000-0000-0000BC220000}"/>
    <cellStyle name="Calculation 2 6 3 6 2" xfId="9559" xr:uid="{00000000-0005-0000-0000-0000BD220000}"/>
    <cellStyle name="Calculation 2 6 3 6 3" xfId="9560" xr:uid="{00000000-0005-0000-0000-0000BE220000}"/>
    <cellStyle name="Calculation 2 6 3 6 4" xfId="9561" xr:uid="{00000000-0005-0000-0000-0000BF220000}"/>
    <cellStyle name="Calculation 2 6 3 6 5" xfId="9562" xr:uid="{00000000-0005-0000-0000-0000C0220000}"/>
    <cellStyle name="Calculation 2 6 3 6 6" xfId="9563" xr:uid="{00000000-0005-0000-0000-0000C1220000}"/>
    <cellStyle name="Calculation 2 6 3 6 7" xfId="9564" xr:uid="{00000000-0005-0000-0000-0000C2220000}"/>
    <cellStyle name="Calculation 2 6 3 7" xfId="9565" xr:uid="{00000000-0005-0000-0000-0000C3220000}"/>
    <cellStyle name="Calculation 2 6 3 8" xfId="9566" xr:uid="{00000000-0005-0000-0000-0000C4220000}"/>
    <cellStyle name="Calculation 2 6 3 9" xfId="9567" xr:uid="{00000000-0005-0000-0000-0000C5220000}"/>
    <cellStyle name="Calculation 2 6 4" xfId="9568" xr:uid="{00000000-0005-0000-0000-0000C6220000}"/>
    <cellStyle name="Calculation 2 6 4 10" xfId="9569" xr:uid="{00000000-0005-0000-0000-0000C7220000}"/>
    <cellStyle name="Calculation 2 6 4 2" xfId="9570" xr:uid="{00000000-0005-0000-0000-0000C8220000}"/>
    <cellStyle name="Calculation 2 6 4 2 2" xfId="9571" xr:uid="{00000000-0005-0000-0000-0000C9220000}"/>
    <cellStyle name="Calculation 2 6 4 2 2 2" xfId="9572" xr:uid="{00000000-0005-0000-0000-0000CA220000}"/>
    <cellStyle name="Calculation 2 6 4 2 2 3" xfId="9573" xr:uid="{00000000-0005-0000-0000-0000CB220000}"/>
    <cellStyle name="Calculation 2 6 4 2 2 4" xfId="9574" xr:uid="{00000000-0005-0000-0000-0000CC220000}"/>
    <cellStyle name="Calculation 2 6 4 2 2 5" xfId="9575" xr:uid="{00000000-0005-0000-0000-0000CD220000}"/>
    <cellStyle name="Calculation 2 6 4 2 2 6" xfId="9576" xr:uid="{00000000-0005-0000-0000-0000CE220000}"/>
    <cellStyle name="Calculation 2 6 4 2 2 7" xfId="9577" xr:uid="{00000000-0005-0000-0000-0000CF220000}"/>
    <cellStyle name="Calculation 2 6 4 2 3" xfId="9578" xr:uid="{00000000-0005-0000-0000-0000D0220000}"/>
    <cellStyle name="Calculation 2 6 4 2 4" xfId="9579" xr:uid="{00000000-0005-0000-0000-0000D1220000}"/>
    <cellStyle name="Calculation 2 6 4 3" xfId="9580" xr:uid="{00000000-0005-0000-0000-0000D2220000}"/>
    <cellStyle name="Calculation 2 6 4 3 2" xfId="9581" xr:uid="{00000000-0005-0000-0000-0000D3220000}"/>
    <cellStyle name="Calculation 2 6 4 3 2 2" xfId="9582" xr:uid="{00000000-0005-0000-0000-0000D4220000}"/>
    <cellStyle name="Calculation 2 6 4 3 2 3" xfId="9583" xr:uid="{00000000-0005-0000-0000-0000D5220000}"/>
    <cellStyle name="Calculation 2 6 4 3 2 4" xfId="9584" xr:uid="{00000000-0005-0000-0000-0000D6220000}"/>
    <cellStyle name="Calculation 2 6 4 3 2 5" xfId="9585" xr:uid="{00000000-0005-0000-0000-0000D7220000}"/>
    <cellStyle name="Calculation 2 6 4 3 2 6" xfId="9586" xr:uid="{00000000-0005-0000-0000-0000D8220000}"/>
    <cellStyle name="Calculation 2 6 4 3 2 7" xfId="9587" xr:uid="{00000000-0005-0000-0000-0000D9220000}"/>
    <cellStyle name="Calculation 2 6 4 3 3" xfId="9588" xr:uid="{00000000-0005-0000-0000-0000DA220000}"/>
    <cellStyle name="Calculation 2 6 4 3 4" xfId="9589" xr:uid="{00000000-0005-0000-0000-0000DB220000}"/>
    <cellStyle name="Calculation 2 6 4 4" xfId="9590" xr:uid="{00000000-0005-0000-0000-0000DC220000}"/>
    <cellStyle name="Calculation 2 6 4 4 2" xfId="9591" xr:uid="{00000000-0005-0000-0000-0000DD220000}"/>
    <cellStyle name="Calculation 2 6 4 4 2 2" xfId="9592" xr:uid="{00000000-0005-0000-0000-0000DE220000}"/>
    <cellStyle name="Calculation 2 6 4 4 2 3" xfId="9593" xr:uid="{00000000-0005-0000-0000-0000DF220000}"/>
    <cellStyle name="Calculation 2 6 4 4 2 4" xfId="9594" xr:uid="{00000000-0005-0000-0000-0000E0220000}"/>
    <cellStyle name="Calculation 2 6 4 4 2 5" xfId="9595" xr:uid="{00000000-0005-0000-0000-0000E1220000}"/>
    <cellStyle name="Calculation 2 6 4 4 2 6" xfId="9596" xr:uid="{00000000-0005-0000-0000-0000E2220000}"/>
    <cellStyle name="Calculation 2 6 4 4 2 7" xfId="9597" xr:uid="{00000000-0005-0000-0000-0000E3220000}"/>
    <cellStyle name="Calculation 2 6 4 4 3" xfId="9598" xr:uid="{00000000-0005-0000-0000-0000E4220000}"/>
    <cellStyle name="Calculation 2 6 4 4 4" xfId="9599" xr:uid="{00000000-0005-0000-0000-0000E5220000}"/>
    <cellStyle name="Calculation 2 6 4 5" xfId="9600" xr:uid="{00000000-0005-0000-0000-0000E6220000}"/>
    <cellStyle name="Calculation 2 6 4 5 2" xfId="9601" xr:uid="{00000000-0005-0000-0000-0000E7220000}"/>
    <cellStyle name="Calculation 2 6 4 5 3" xfId="9602" xr:uid="{00000000-0005-0000-0000-0000E8220000}"/>
    <cellStyle name="Calculation 2 6 4 5 4" xfId="9603" xr:uid="{00000000-0005-0000-0000-0000E9220000}"/>
    <cellStyle name="Calculation 2 6 4 5 5" xfId="9604" xr:uid="{00000000-0005-0000-0000-0000EA220000}"/>
    <cellStyle name="Calculation 2 6 4 5 6" xfId="9605" xr:uid="{00000000-0005-0000-0000-0000EB220000}"/>
    <cellStyle name="Calculation 2 6 4 5 7" xfId="9606" xr:uid="{00000000-0005-0000-0000-0000EC220000}"/>
    <cellStyle name="Calculation 2 6 4 5 8" xfId="9607" xr:uid="{00000000-0005-0000-0000-0000ED220000}"/>
    <cellStyle name="Calculation 2 6 4 6" xfId="9608" xr:uid="{00000000-0005-0000-0000-0000EE220000}"/>
    <cellStyle name="Calculation 2 6 4 6 2" xfId="9609" xr:uid="{00000000-0005-0000-0000-0000EF220000}"/>
    <cellStyle name="Calculation 2 6 4 6 3" xfId="9610" xr:uid="{00000000-0005-0000-0000-0000F0220000}"/>
    <cellStyle name="Calculation 2 6 4 6 4" xfId="9611" xr:uid="{00000000-0005-0000-0000-0000F1220000}"/>
    <cellStyle name="Calculation 2 6 4 6 5" xfId="9612" xr:uid="{00000000-0005-0000-0000-0000F2220000}"/>
    <cellStyle name="Calculation 2 6 4 6 6" xfId="9613" xr:uid="{00000000-0005-0000-0000-0000F3220000}"/>
    <cellStyle name="Calculation 2 6 4 6 7" xfId="9614" xr:uid="{00000000-0005-0000-0000-0000F4220000}"/>
    <cellStyle name="Calculation 2 6 4 7" xfId="9615" xr:uid="{00000000-0005-0000-0000-0000F5220000}"/>
    <cellStyle name="Calculation 2 6 4 8" xfId="9616" xr:uid="{00000000-0005-0000-0000-0000F6220000}"/>
    <cellStyle name="Calculation 2 6 4 9" xfId="9617" xr:uid="{00000000-0005-0000-0000-0000F7220000}"/>
    <cellStyle name="Calculation 2 6 5" xfId="9618" xr:uid="{00000000-0005-0000-0000-0000F8220000}"/>
    <cellStyle name="Calculation 2 6 5 2" xfId="9619" xr:uid="{00000000-0005-0000-0000-0000F9220000}"/>
    <cellStyle name="Calculation 2 6 5 2 2" xfId="9620" xr:uid="{00000000-0005-0000-0000-0000FA220000}"/>
    <cellStyle name="Calculation 2 6 5 2 3" xfId="9621" xr:uid="{00000000-0005-0000-0000-0000FB220000}"/>
    <cellStyle name="Calculation 2 6 5 2 4" xfId="9622" xr:uid="{00000000-0005-0000-0000-0000FC220000}"/>
    <cellStyle name="Calculation 2 6 5 2 5" xfId="9623" xr:uid="{00000000-0005-0000-0000-0000FD220000}"/>
    <cellStyle name="Calculation 2 6 5 2 6" xfId="9624" xr:uid="{00000000-0005-0000-0000-0000FE220000}"/>
    <cellStyle name="Calculation 2 6 5 2 7" xfId="9625" xr:uid="{00000000-0005-0000-0000-0000FF220000}"/>
    <cellStyle name="Calculation 2 6 5 3" xfId="9626" xr:uid="{00000000-0005-0000-0000-000000230000}"/>
    <cellStyle name="Calculation 2 6 5 4" xfId="9627" xr:uid="{00000000-0005-0000-0000-000001230000}"/>
    <cellStyle name="Calculation 2 6 5 5" xfId="9628" xr:uid="{00000000-0005-0000-0000-000002230000}"/>
    <cellStyle name="Calculation 2 6 6" xfId="9629" xr:uid="{00000000-0005-0000-0000-000003230000}"/>
    <cellStyle name="Calculation 2 6 6 2" xfId="9630" xr:uid="{00000000-0005-0000-0000-000004230000}"/>
    <cellStyle name="Calculation 2 6 6 2 2" xfId="9631" xr:uid="{00000000-0005-0000-0000-000005230000}"/>
    <cellStyle name="Calculation 2 6 6 2 3" xfId="9632" xr:uid="{00000000-0005-0000-0000-000006230000}"/>
    <cellStyle name="Calculation 2 6 6 2 4" xfId="9633" xr:uid="{00000000-0005-0000-0000-000007230000}"/>
    <cellStyle name="Calculation 2 6 6 2 5" xfId="9634" xr:uid="{00000000-0005-0000-0000-000008230000}"/>
    <cellStyle name="Calculation 2 6 6 2 6" xfId="9635" xr:uid="{00000000-0005-0000-0000-000009230000}"/>
    <cellStyle name="Calculation 2 6 6 2 7" xfId="9636" xr:uid="{00000000-0005-0000-0000-00000A230000}"/>
    <cellStyle name="Calculation 2 6 6 3" xfId="9637" xr:uid="{00000000-0005-0000-0000-00000B230000}"/>
    <cellStyle name="Calculation 2 6 6 4" xfId="9638" xr:uid="{00000000-0005-0000-0000-00000C230000}"/>
    <cellStyle name="Calculation 2 6 6 5" xfId="9639" xr:uid="{00000000-0005-0000-0000-00000D230000}"/>
    <cellStyle name="Calculation 2 6 7" xfId="9640" xr:uid="{00000000-0005-0000-0000-00000E230000}"/>
    <cellStyle name="Calculation 2 6 7 2" xfId="9641" xr:uid="{00000000-0005-0000-0000-00000F230000}"/>
    <cellStyle name="Calculation 2 6 7 2 2" xfId="9642" xr:uid="{00000000-0005-0000-0000-000010230000}"/>
    <cellStyle name="Calculation 2 6 7 2 3" xfId="9643" xr:uid="{00000000-0005-0000-0000-000011230000}"/>
    <cellStyle name="Calculation 2 6 7 2 4" xfId="9644" xr:uid="{00000000-0005-0000-0000-000012230000}"/>
    <cellStyle name="Calculation 2 6 7 2 5" xfId="9645" xr:uid="{00000000-0005-0000-0000-000013230000}"/>
    <cellStyle name="Calculation 2 6 7 2 6" xfId="9646" xr:uid="{00000000-0005-0000-0000-000014230000}"/>
    <cellStyle name="Calculation 2 6 7 2 7" xfId="9647" xr:uid="{00000000-0005-0000-0000-000015230000}"/>
    <cellStyle name="Calculation 2 6 7 3" xfId="9648" xr:uid="{00000000-0005-0000-0000-000016230000}"/>
    <cellStyle name="Calculation 2 6 7 4" xfId="9649" xr:uid="{00000000-0005-0000-0000-000017230000}"/>
    <cellStyle name="Calculation 2 6 7 5" xfId="9650" xr:uid="{00000000-0005-0000-0000-000018230000}"/>
    <cellStyle name="Calculation 2 6 8" xfId="9651" xr:uid="{00000000-0005-0000-0000-000019230000}"/>
    <cellStyle name="Calculation 2 6 8 2" xfId="9652" xr:uid="{00000000-0005-0000-0000-00001A230000}"/>
    <cellStyle name="Calculation 2 6 8 2 2" xfId="9653" xr:uid="{00000000-0005-0000-0000-00001B230000}"/>
    <cellStyle name="Calculation 2 6 8 2 3" xfId="9654" xr:uid="{00000000-0005-0000-0000-00001C230000}"/>
    <cellStyle name="Calculation 2 6 8 2 4" xfId="9655" xr:uid="{00000000-0005-0000-0000-00001D230000}"/>
    <cellStyle name="Calculation 2 6 8 2 5" xfId="9656" xr:uid="{00000000-0005-0000-0000-00001E230000}"/>
    <cellStyle name="Calculation 2 6 8 2 6" xfId="9657" xr:uid="{00000000-0005-0000-0000-00001F230000}"/>
    <cellStyle name="Calculation 2 6 8 2 7" xfId="9658" xr:uid="{00000000-0005-0000-0000-000020230000}"/>
    <cellStyle name="Calculation 2 6 8 3" xfId="9659" xr:uid="{00000000-0005-0000-0000-000021230000}"/>
    <cellStyle name="Calculation 2 6 8 4" xfId="9660" xr:uid="{00000000-0005-0000-0000-000022230000}"/>
    <cellStyle name="Calculation 2 6 8 5" xfId="9661" xr:uid="{00000000-0005-0000-0000-000023230000}"/>
    <cellStyle name="Calculation 2 6 9" xfId="9662" xr:uid="{00000000-0005-0000-0000-000024230000}"/>
    <cellStyle name="Calculation 2 6 9 2" xfId="9663" xr:uid="{00000000-0005-0000-0000-000025230000}"/>
    <cellStyle name="Calculation 2 6 9 3" xfId="9664" xr:uid="{00000000-0005-0000-0000-000026230000}"/>
    <cellStyle name="Calculation 2 6 9 4" xfId="9665" xr:uid="{00000000-0005-0000-0000-000027230000}"/>
    <cellStyle name="Calculation 2 6 9 5" xfId="9666" xr:uid="{00000000-0005-0000-0000-000028230000}"/>
    <cellStyle name="Calculation 2 6 9 6" xfId="9667" xr:uid="{00000000-0005-0000-0000-000029230000}"/>
    <cellStyle name="Calculation 2 6 9 7" xfId="9668" xr:uid="{00000000-0005-0000-0000-00002A230000}"/>
    <cellStyle name="Calculation 2 6 9 8" xfId="9669" xr:uid="{00000000-0005-0000-0000-00002B230000}"/>
    <cellStyle name="Calculation 2 7" xfId="9670" xr:uid="{00000000-0005-0000-0000-00002C230000}"/>
    <cellStyle name="Calculation 2 7 10" xfId="9671" xr:uid="{00000000-0005-0000-0000-00002D230000}"/>
    <cellStyle name="Calculation 2 7 10 2" xfId="9672" xr:uid="{00000000-0005-0000-0000-00002E230000}"/>
    <cellStyle name="Calculation 2 7 10 3" xfId="9673" xr:uid="{00000000-0005-0000-0000-00002F230000}"/>
    <cellStyle name="Calculation 2 7 10 4" xfId="9674" xr:uid="{00000000-0005-0000-0000-000030230000}"/>
    <cellStyle name="Calculation 2 7 10 5" xfId="9675" xr:uid="{00000000-0005-0000-0000-000031230000}"/>
    <cellStyle name="Calculation 2 7 11" xfId="9676" xr:uid="{00000000-0005-0000-0000-000032230000}"/>
    <cellStyle name="Calculation 2 7 11 2" xfId="9677" xr:uid="{00000000-0005-0000-0000-000033230000}"/>
    <cellStyle name="Calculation 2 7 11 3" xfId="9678" xr:uid="{00000000-0005-0000-0000-000034230000}"/>
    <cellStyle name="Calculation 2 7 11 4" xfId="9679" xr:uid="{00000000-0005-0000-0000-000035230000}"/>
    <cellStyle name="Calculation 2 7 11 5" xfId="9680" xr:uid="{00000000-0005-0000-0000-000036230000}"/>
    <cellStyle name="Calculation 2 7 12" xfId="9681" xr:uid="{00000000-0005-0000-0000-000037230000}"/>
    <cellStyle name="Calculation 2 7 12 2" xfId="9682" xr:uid="{00000000-0005-0000-0000-000038230000}"/>
    <cellStyle name="Calculation 2 7 12 3" xfId="9683" xr:uid="{00000000-0005-0000-0000-000039230000}"/>
    <cellStyle name="Calculation 2 7 12 4" xfId="9684" xr:uid="{00000000-0005-0000-0000-00003A230000}"/>
    <cellStyle name="Calculation 2 7 12 5" xfId="9685" xr:uid="{00000000-0005-0000-0000-00003B230000}"/>
    <cellStyle name="Calculation 2 7 13" xfId="9686" xr:uid="{00000000-0005-0000-0000-00003C230000}"/>
    <cellStyle name="Calculation 2 7 13 2" xfId="9687" xr:uid="{00000000-0005-0000-0000-00003D230000}"/>
    <cellStyle name="Calculation 2 7 13 3" xfId="9688" xr:uid="{00000000-0005-0000-0000-00003E230000}"/>
    <cellStyle name="Calculation 2 7 13 4" xfId="9689" xr:uid="{00000000-0005-0000-0000-00003F230000}"/>
    <cellStyle name="Calculation 2 7 13 5" xfId="9690" xr:uid="{00000000-0005-0000-0000-000040230000}"/>
    <cellStyle name="Calculation 2 7 14" xfId="9691" xr:uid="{00000000-0005-0000-0000-000041230000}"/>
    <cellStyle name="Calculation 2 7 14 2" xfId="9692" xr:uid="{00000000-0005-0000-0000-000042230000}"/>
    <cellStyle name="Calculation 2 7 14 3" xfId="9693" xr:uid="{00000000-0005-0000-0000-000043230000}"/>
    <cellStyle name="Calculation 2 7 14 4" xfId="9694" xr:uid="{00000000-0005-0000-0000-000044230000}"/>
    <cellStyle name="Calculation 2 7 14 5" xfId="9695" xr:uid="{00000000-0005-0000-0000-000045230000}"/>
    <cellStyle name="Calculation 2 7 15" xfId="9696" xr:uid="{00000000-0005-0000-0000-000046230000}"/>
    <cellStyle name="Calculation 2 7 15 2" xfId="9697" xr:uid="{00000000-0005-0000-0000-000047230000}"/>
    <cellStyle name="Calculation 2 7 15 3" xfId="9698" xr:uid="{00000000-0005-0000-0000-000048230000}"/>
    <cellStyle name="Calculation 2 7 15 4" xfId="9699" xr:uid="{00000000-0005-0000-0000-000049230000}"/>
    <cellStyle name="Calculation 2 7 15 5" xfId="9700" xr:uid="{00000000-0005-0000-0000-00004A230000}"/>
    <cellStyle name="Calculation 2 7 16" xfId="9701" xr:uid="{00000000-0005-0000-0000-00004B230000}"/>
    <cellStyle name="Calculation 2 7 16 2" xfId="9702" xr:uid="{00000000-0005-0000-0000-00004C230000}"/>
    <cellStyle name="Calculation 2 7 16 3" xfId="9703" xr:uid="{00000000-0005-0000-0000-00004D230000}"/>
    <cellStyle name="Calculation 2 7 16 4" xfId="9704" xr:uid="{00000000-0005-0000-0000-00004E230000}"/>
    <cellStyle name="Calculation 2 7 16 5" xfId="9705" xr:uid="{00000000-0005-0000-0000-00004F230000}"/>
    <cellStyle name="Calculation 2 7 17" xfId="9706" xr:uid="{00000000-0005-0000-0000-000050230000}"/>
    <cellStyle name="Calculation 2 7 17 2" xfId="9707" xr:uid="{00000000-0005-0000-0000-000051230000}"/>
    <cellStyle name="Calculation 2 7 17 3" xfId="9708" xr:uid="{00000000-0005-0000-0000-000052230000}"/>
    <cellStyle name="Calculation 2 7 17 4" xfId="9709" xr:uid="{00000000-0005-0000-0000-000053230000}"/>
    <cellStyle name="Calculation 2 7 17 5" xfId="9710" xr:uid="{00000000-0005-0000-0000-000054230000}"/>
    <cellStyle name="Calculation 2 7 18" xfId="9711" xr:uid="{00000000-0005-0000-0000-000055230000}"/>
    <cellStyle name="Calculation 2 7 2" xfId="9712" xr:uid="{00000000-0005-0000-0000-000056230000}"/>
    <cellStyle name="Calculation 2 7 2 10" xfId="9713" xr:uid="{00000000-0005-0000-0000-000057230000}"/>
    <cellStyle name="Calculation 2 7 2 2" xfId="9714" xr:uid="{00000000-0005-0000-0000-000058230000}"/>
    <cellStyle name="Calculation 2 7 2 2 2" xfId="9715" xr:uid="{00000000-0005-0000-0000-000059230000}"/>
    <cellStyle name="Calculation 2 7 2 2 2 2" xfId="9716" xr:uid="{00000000-0005-0000-0000-00005A230000}"/>
    <cellStyle name="Calculation 2 7 2 2 2 3" xfId="9717" xr:uid="{00000000-0005-0000-0000-00005B230000}"/>
    <cellStyle name="Calculation 2 7 2 2 2 4" xfId="9718" xr:uid="{00000000-0005-0000-0000-00005C230000}"/>
    <cellStyle name="Calculation 2 7 2 2 2 5" xfId="9719" xr:uid="{00000000-0005-0000-0000-00005D230000}"/>
    <cellStyle name="Calculation 2 7 2 2 2 6" xfId="9720" xr:uid="{00000000-0005-0000-0000-00005E230000}"/>
    <cellStyle name="Calculation 2 7 2 2 2 7" xfId="9721" xr:uid="{00000000-0005-0000-0000-00005F230000}"/>
    <cellStyle name="Calculation 2 7 2 2 3" xfId="9722" xr:uid="{00000000-0005-0000-0000-000060230000}"/>
    <cellStyle name="Calculation 2 7 2 2 4" xfId="9723" xr:uid="{00000000-0005-0000-0000-000061230000}"/>
    <cellStyle name="Calculation 2 7 2 3" xfId="9724" xr:uid="{00000000-0005-0000-0000-000062230000}"/>
    <cellStyle name="Calculation 2 7 2 3 2" xfId="9725" xr:uid="{00000000-0005-0000-0000-000063230000}"/>
    <cellStyle name="Calculation 2 7 2 3 2 2" xfId="9726" xr:uid="{00000000-0005-0000-0000-000064230000}"/>
    <cellStyle name="Calculation 2 7 2 3 2 3" xfId="9727" xr:uid="{00000000-0005-0000-0000-000065230000}"/>
    <cellStyle name="Calculation 2 7 2 3 2 4" xfId="9728" xr:uid="{00000000-0005-0000-0000-000066230000}"/>
    <cellStyle name="Calculation 2 7 2 3 2 5" xfId="9729" xr:uid="{00000000-0005-0000-0000-000067230000}"/>
    <cellStyle name="Calculation 2 7 2 3 2 6" xfId="9730" xr:uid="{00000000-0005-0000-0000-000068230000}"/>
    <cellStyle name="Calculation 2 7 2 3 2 7" xfId="9731" xr:uid="{00000000-0005-0000-0000-000069230000}"/>
    <cellStyle name="Calculation 2 7 2 3 3" xfId="9732" xr:uid="{00000000-0005-0000-0000-00006A230000}"/>
    <cellStyle name="Calculation 2 7 2 3 4" xfId="9733" xr:uid="{00000000-0005-0000-0000-00006B230000}"/>
    <cellStyle name="Calculation 2 7 2 4" xfId="9734" xr:uid="{00000000-0005-0000-0000-00006C230000}"/>
    <cellStyle name="Calculation 2 7 2 4 2" xfId="9735" xr:uid="{00000000-0005-0000-0000-00006D230000}"/>
    <cellStyle name="Calculation 2 7 2 4 2 2" xfId="9736" xr:uid="{00000000-0005-0000-0000-00006E230000}"/>
    <cellStyle name="Calculation 2 7 2 4 2 3" xfId="9737" xr:uid="{00000000-0005-0000-0000-00006F230000}"/>
    <cellStyle name="Calculation 2 7 2 4 2 4" xfId="9738" xr:uid="{00000000-0005-0000-0000-000070230000}"/>
    <cellStyle name="Calculation 2 7 2 4 2 5" xfId="9739" xr:uid="{00000000-0005-0000-0000-000071230000}"/>
    <cellStyle name="Calculation 2 7 2 4 2 6" xfId="9740" xr:uid="{00000000-0005-0000-0000-000072230000}"/>
    <cellStyle name="Calculation 2 7 2 4 2 7" xfId="9741" xr:uid="{00000000-0005-0000-0000-000073230000}"/>
    <cellStyle name="Calculation 2 7 2 4 3" xfId="9742" xr:uid="{00000000-0005-0000-0000-000074230000}"/>
    <cellStyle name="Calculation 2 7 2 4 4" xfId="9743" xr:uid="{00000000-0005-0000-0000-000075230000}"/>
    <cellStyle name="Calculation 2 7 2 5" xfId="9744" xr:uid="{00000000-0005-0000-0000-000076230000}"/>
    <cellStyle name="Calculation 2 7 2 5 2" xfId="9745" xr:uid="{00000000-0005-0000-0000-000077230000}"/>
    <cellStyle name="Calculation 2 7 2 5 3" xfId="9746" xr:uid="{00000000-0005-0000-0000-000078230000}"/>
    <cellStyle name="Calculation 2 7 2 5 4" xfId="9747" xr:uid="{00000000-0005-0000-0000-000079230000}"/>
    <cellStyle name="Calculation 2 7 2 5 5" xfId="9748" xr:uid="{00000000-0005-0000-0000-00007A230000}"/>
    <cellStyle name="Calculation 2 7 2 5 6" xfId="9749" xr:uid="{00000000-0005-0000-0000-00007B230000}"/>
    <cellStyle name="Calculation 2 7 2 5 7" xfId="9750" xr:uid="{00000000-0005-0000-0000-00007C230000}"/>
    <cellStyle name="Calculation 2 7 2 5 8" xfId="9751" xr:uid="{00000000-0005-0000-0000-00007D230000}"/>
    <cellStyle name="Calculation 2 7 2 6" xfId="9752" xr:uid="{00000000-0005-0000-0000-00007E230000}"/>
    <cellStyle name="Calculation 2 7 2 6 2" xfId="9753" xr:uid="{00000000-0005-0000-0000-00007F230000}"/>
    <cellStyle name="Calculation 2 7 2 6 3" xfId="9754" xr:uid="{00000000-0005-0000-0000-000080230000}"/>
    <cellStyle name="Calculation 2 7 2 6 4" xfId="9755" xr:uid="{00000000-0005-0000-0000-000081230000}"/>
    <cellStyle name="Calculation 2 7 2 6 5" xfId="9756" xr:uid="{00000000-0005-0000-0000-000082230000}"/>
    <cellStyle name="Calculation 2 7 2 6 6" xfId="9757" xr:uid="{00000000-0005-0000-0000-000083230000}"/>
    <cellStyle name="Calculation 2 7 2 6 7" xfId="9758" xr:uid="{00000000-0005-0000-0000-000084230000}"/>
    <cellStyle name="Calculation 2 7 2 7" xfId="9759" xr:uid="{00000000-0005-0000-0000-000085230000}"/>
    <cellStyle name="Calculation 2 7 2 8" xfId="9760" xr:uid="{00000000-0005-0000-0000-000086230000}"/>
    <cellStyle name="Calculation 2 7 2 9" xfId="9761" xr:uid="{00000000-0005-0000-0000-000087230000}"/>
    <cellStyle name="Calculation 2 7 3" xfId="9762" xr:uid="{00000000-0005-0000-0000-000088230000}"/>
    <cellStyle name="Calculation 2 7 3 2" xfId="9763" xr:uid="{00000000-0005-0000-0000-000089230000}"/>
    <cellStyle name="Calculation 2 7 3 2 2" xfId="9764" xr:uid="{00000000-0005-0000-0000-00008A230000}"/>
    <cellStyle name="Calculation 2 7 3 2 3" xfId="9765" xr:uid="{00000000-0005-0000-0000-00008B230000}"/>
    <cellStyle name="Calculation 2 7 3 2 4" xfId="9766" xr:uid="{00000000-0005-0000-0000-00008C230000}"/>
    <cellStyle name="Calculation 2 7 3 2 5" xfId="9767" xr:uid="{00000000-0005-0000-0000-00008D230000}"/>
    <cellStyle name="Calculation 2 7 3 2 6" xfId="9768" xr:uid="{00000000-0005-0000-0000-00008E230000}"/>
    <cellStyle name="Calculation 2 7 3 2 7" xfId="9769" xr:uid="{00000000-0005-0000-0000-00008F230000}"/>
    <cellStyle name="Calculation 2 7 3 3" xfId="9770" xr:uid="{00000000-0005-0000-0000-000090230000}"/>
    <cellStyle name="Calculation 2 7 3 4" xfId="9771" xr:uid="{00000000-0005-0000-0000-000091230000}"/>
    <cellStyle name="Calculation 2 7 3 5" xfId="9772" xr:uid="{00000000-0005-0000-0000-000092230000}"/>
    <cellStyle name="Calculation 2 7 4" xfId="9773" xr:uid="{00000000-0005-0000-0000-000093230000}"/>
    <cellStyle name="Calculation 2 7 4 2" xfId="9774" xr:uid="{00000000-0005-0000-0000-000094230000}"/>
    <cellStyle name="Calculation 2 7 4 2 2" xfId="9775" xr:uid="{00000000-0005-0000-0000-000095230000}"/>
    <cellStyle name="Calculation 2 7 4 2 3" xfId="9776" xr:uid="{00000000-0005-0000-0000-000096230000}"/>
    <cellStyle name="Calculation 2 7 4 2 4" xfId="9777" xr:uid="{00000000-0005-0000-0000-000097230000}"/>
    <cellStyle name="Calculation 2 7 4 2 5" xfId="9778" xr:uid="{00000000-0005-0000-0000-000098230000}"/>
    <cellStyle name="Calculation 2 7 4 2 6" xfId="9779" xr:uid="{00000000-0005-0000-0000-000099230000}"/>
    <cellStyle name="Calculation 2 7 4 2 7" xfId="9780" xr:uid="{00000000-0005-0000-0000-00009A230000}"/>
    <cellStyle name="Calculation 2 7 4 3" xfId="9781" xr:uid="{00000000-0005-0000-0000-00009B230000}"/>
    <cellStyle name="Calculation 2 7 4 4" xfId="9782" xr:uid="{00000000-0005-0000-0000-00009C230000}"/>
    <cellStyle name="Calculation 2 7 4 5" xfId="9783" xr:uid="{00000000-0005-0000-0000-00009D230000}"/>
    <cellStyle name="Calculation 2 7 5" xfId="9784" xr:uid="{00000000-0005-0000-0000-00009E230000}"/>
    <cellStyle name="Calculation 2 7 5 2" xfId="9785" xr:uid="{00000000-0005-0000-0000-00009F230000}"/>
    <cellStyle name="Calculation 2 7 5 2 2" xfId="9786" xr:uid="{00000000-0005-0000-0000-0000A0230000}"/>
    <cellStyle name="Calculation 2 7 5 2 3" xfId="9787" xr:uid="{00000000-0005-0000-0000-0000A1230000}"/>
    <cellStyle name="Calculation 2 7 5 2 4" xfId="9788" xr:uid="{00000000-0005-0000-0000-0000A2230000}"/>
    <cellStyle name="Calculation 2 7 5 2 5" xfId="9789" xr:uid="{00000000-0005-0000-0000-0000A3230000}"/>
    <cellStyle name="Calculation 2 7 5 2 6" xfId="9790" xr:uid="{00000000-0005-0000-0000-0000A4230000}"/>
    <cellStyle name="Calculation 2 7 5 2 7" xfId="9791" xr:uid="{00000000-0005-0000-0000-0000A5230000}"/>
    <cellStyle name="Calculation 2 7 5 3" xfId="9792" xr:uid="{00000000-0005-0000-0000-0000A6230000}"/>
    <cellStyle name="Calculation 2 7 5 4" xfId="9793" xr:uid="{00000000-0005-0000-0000-0000A7230000}"/>
    <cellStyle name="Calculation 2 7 5 5" xfId="9794" xr:uid="{00000000-0005-0000-0000-0000A8230000}"/>
    <cellStyle name="Calculation 2 7 6" xfId="9795" xr:uid="{00000000-0005-0000-0000-0000A9230000}"/>
    <cellStyle name="Calculation 2 7 6 2" xfId="9796" xr:uid="{00000000-0005-0000-0000-0000AA230000}"/>
    <cellStyle name="Calculation 2 7 6 3" xfId="9797" xr:uid="{00000000-0005-0000-0000-0000AB230000}"/>
    <cellStyle name="Calculation 2 7 6 4" xfId="9798" xr:uid="{00000000-0005-0000-0000-0000AC230000}"/>
    <cellStyle name="Calculation 2 7 6 5" xfId="9799" xr:uid="{00000000-0005-0000-0000-0000AD230000}"/>
    <cellStyle name="Calculation 2 7 6 6" xfId="9800" xr:uid="{00000000-0005-0000-0000-0000AE230000}"/>
    <cellStyle name="Calculation 2 7 6 7" xfId="9801" xr:uid="{00000000-0005-0000-0000-0000AF230000}"/>
    <cellStyle name="Calculation 2 7 6 8" xfId="9802" xr:uid="{00000000-0005-0000-0000-0000B0230000}"/>
    <cellStyle name="Calculation 2 7 7" xfId="9803" xr:uid="{00000000-0005-0000-0000-0000B1230000}"/>
    <cellStyle name="Calculation 2 7 7 2" xfId="9804" xr:uid="{00000000-0005-0000-0000-0000B2230000}"/>
    <cellStyle name="Calculation 2 7 7 3" xfId="9805" xr:uid="{00000000-0005-0000-0000-0000B3230000}"/>
    <cellStyle name="Calculation 2 7 7 4" xfId="9806" xr:uid="{00000000-0005-0000-0000-0000B4230000}"/>
    <cellStyle name="Calculation 2 7 7 5" xfId="9807" xr:uid="{00000000-0005-0000-0000-0000B5230000}"/>
    <cellStyle name="Calculation 2 7 7 6" xfId="9808" xr:uid="{00000000-0005-0000-0000-0000B6230000}"/>
    <cellStyle name="Calculation 2 7 7 7" xfId="9809" xr:uid="{00000000-0005-0000-0000-0000B7230000}"/>
    <cellStyle name="Calculation 2 7 8" xfId="9810" xr:uid="{00000000-0005-0000-0000-0000B8230000}"/>
    <cellStyle name="Calculation 2 7 8 2" xfId="9811" xr:uid="{00000000-0005-0000-0000-0000B9230000}"/>
    <cellStyle name="Calculation 2 7 8 3" xfId="9812" xr:uid="{00000000-0005-0000-0000-0000BA230000}"/>
    <cellStyle name="Calculation 2 7 8 4" xfId="9813" xr:uid="{00000000-0005-0000-0000-0000BB230000}"/>
    <cellStyle name="Calculation 2 7 8 5" xfId="9814" xr:uid="{00000000-0005-0000-0000-0000BC230000}"/>
    <cellStyle name="Calculation 2 7 9" xfId="9815" xr:uid="{00000000-0005-0000-0000-0000BD230000}"/>
    <cellStyle name="Calculation 2 7 9 2" xfId="9816" xr:uid="{00000000-0005-0000-0000-0000BE230000}"/>
    <cellStyle name="Calculation 2 7 9 3" xfId="9817" xr:uid="{00000000-0005-0000-0000-0000BF230000}"/>
    <cellStyle name="Calculation 2 7 9 4" xfId="9818" xr:uid="{00000000-0005-0000-0000-0000C0230000}"/>
    <cellStyle name="Calculation 2 7 9 5" xfId="9819" xr:uid="{00000000-0005-0000-0000-0000C1230000}"/>
    <cellStyle name="Calculation 2 8" xfId="9820" xr:uid="{00000000-0005-0000-0000-0000C2230000}"/>
    <cellStyle name="Calculation 2 8 10" xfId="9821" xr:uid="{00000000-0005-0000-0000-0000C3230000}"/>
    <cellStyle name="Calculation 2 8 2" xfId="9822" xr:uid="{00000000-0005-0000-0000-0000C4230000}"/>
    <cellStyle name="Calculation 2 8 2 2" xfId="9823" xr:uid="{00000000-0005-0000-0000-0000C5230000}"/>
    <cellStyle name="Calculation 2 8 2 2 2" xfId="9824" xr:uid="{00000000-0005-0000-0000-0000C6230000}"/>
    <cellStyle name="Calculation 2 8 2 2 3" xfId="9825" xr:uid="{00000000-0005-0000-0000-0000C7230000}"/>
    <cellStyle name="Calculation 2 8 2 2 4" xfId="9826" xr:uid="{00000000-0005-0000-0000-0000C8230000}"/>
    <cellStyle name="Calculation 2 8 2 2 5" xfId="9827" xr:uid="{00000000-0005-0000-0000-0000C9230000}"/>
    <cellStyle name="Calculation 2 8 2 2 6" xfId="9828" xr:uid="{00000000-0005-0000-0000-0000CA230000}"/>
    <cellStyle name="Calculation 2 8 2 2 7" xfId="9829" xr:uid="{00000000-0005-0000-0000-0000CB230000}"/>
    <cellStyle name="Calculation 2 8 2 3" xfId="9830" xr:uid="{00000000-0005-0000-0000-0000CC230000}"/>
    <cellStyle name="Calculation 2 8 2 4" xfId="9831" xr:uid="{00000000-0005-0000-0000-0000CD230000}"/>
    <cellStyle name="Calculation 2 8 3" xfId="9832" xr:uid="{00000000-0005-0000-0000-0000CE230000}"/>
    <cellStyle name="Calculation 2 8 3 2" xfId="9833" xr:uid="{00000000-0005-0000-0000-0000CF230000}"/>
    <cellStyle name="Calculation 2 8 3 2 2" xfId="9834" xr:uid="{00000000-0005-0000-0000-0000D0230000}"/>
    <cellStyle name="Calculation 2 8 3 2 3" xfId="9835" xr:uid="{00000000-0005-0000-0000-0000D1230000}"/>
    <cellStyle name="Calculation 2 8 3 2 4" xfId="9836" xr:uid="{00000000-0005-0000-0000-0000D2230000}"/>
    <cellStyle name="Calculation 2 8 3 2 5" xfId="9837" xr:uid="{00000000-0005-0000-0000-0000D3230000}"/>
    <cellStyle name="Calculation 2 8 3 2 6" xfId="9838" xr:uid="{00000000-0005-0000-0000-0000D4230000}"/>
    <cellStyle name="Calculation 2 8 3 2 7" xfId="9839" xr:uid="{00000000-0005-0000-0000-0000D5230000}"/>
    <cellStyle name="Calculation 2 8 3 3" xfId="9840" xr:uid="{00000000-0005-0000-0000-0000D6230000}"/>
    <cellStyle name="Calculation 2 8 3 4" xfId="9841" xr:uid="{00000000-0005-0000-0000-0000D7230000}"/>
    <cellStyle name="Calculation 2 8 4" xfId="9842" xr:uid="{00000000-0005-0000-0000-0000D8230000}"/>
    <cellStyle name="Calculation 2 8 4 2" xfId="9843" xr:uid="{00000000-0005-0000-0000-0000D9230000}"/>
    <cellStyle name="Calculation 2 8 4 2 2" xfId="9844" xr:uid="{00000000-0005-0000-0000-0000DA230000}"/>
    <cellStyle name="Calculation 2 8 4 2 3" xfId="9845" xr:uid="{00000000-0005-0000-0000-0000DB230000}"/>
    <cellStyle name="Calculation 2 8 4 2 4" xfId="9846" xr:uid="{00000000-0005-0000-0000-0000DC230000}"/>
    <cellStyle name="Calculation 2 8 4 2 5" xfId="9847" xr:uid="{00000000-0005-0000-0000-0000DD230000}"/>
    <cellStyle name="Calculation 2 8 4 2 6" xfId="9848" xr:uid="{00000000-0005-0000-0000-0000DE230000}"/>
    <cellStyle name="Calculation 2 8 4 2 7" xfId="9849" xr:uid="{00000000-0005-0000-0000-0000DF230000}"/>
    <cellStyle name="Calculation 2 8 4 3" xfId="9850" xr:uid="{00000000-0005-0000-0000-0000E0230000}"/>
    <cellStyle name="Calculation 2 8 4 4" xfId="9851" xr:uid="{00000000-0005-0000-0000-0000E1230000}"/>
    <cellStyle name="Calculation 2 8 5" xfId="9852" xr:uid="{00000000-0005-0000-0000-0000E2230000}"/>
    <cellStyle name="Calculation 2 8 5 2" xfId="9853" xr:uid="{00000000-0005-0000-0000-0000E3230000}"/>
    <cellStyle name="Calculation 2 8 5 3" xfId="9854" xr:uid="{00000000-0005-0000-0000-0000E4230000}"/>
    <cellStyle name="Calculation 2 8 5 4" xfId="9855" xr:uid="{00000000-0005-0000-0000-0000E5230000}"/>
    <cellStyle name="Calculation 2 8 5 5" xfId="9856" xr:uid="{00000000-0005-0000-0000-0000E6230000}"/>
    <cellStyle name="Calculation 2 8 5 6" xfId="9857" xr:uid="{00000000-0005-0000-0000-0000E7230000}"/>
    <cellStyle name="Calculation 2 8 5 7" xfId="9858" xr:uid="{00000000-0005-0000-0000-0000E8230000}"/>
    <cellStyle name="Calculation 2 8 5 8" xfId="9859" xr:uid="{00000000-0005-0000-0000-0000E9230000}"/>
    <cellStyle name="Calculation 2 8 6" xfId="9860" xr:uid="{00000000-0005-0000-0000-0000EA230000}"/>
    <cellStyle name="Calculation 2 8 6 2" xfId="9861" xr:uid="{00000000-0005-0000-0000-0000EB230000}"/>
    <cellStyle name="Calculation 2 8 6 3" xfId="9862" xr:uid="{00000000-0005-0000-0000-0000EC230000}"/>
    <cellStyle name="Calculation 2 8 6 4" xfId="9863" xr:uid="{00000000-0005-0000-0000-0000ED230000}"/>
    <cellStyle name="Calculation 2 8 6 5" xfId="9864" xr:uid="{00000000-0005-0000-0000-0000EE230000}"/>
    <cellStyle name="Calculation 2 8 6 6" xfId="9865" xr:uid="{00000000-0005-0000-0000-0000EF230000}"/>
    <cellStyle name="Calculation 2 8 6 7" xfId="9866" xr:uid="{00000000-0005-0000-0000-0000F0230000}"/>
    <cellStyle name="Calculation 2 8 7" xfId="9867" xr:uid="{00000000-0005-0000-0000-0000F1230000}"/>
    <cellStyle name="Calculation 2 8 8" xfId="9868" xr:uid="{00000000-0005-0000-0000-0000F2230000}"/>
    <cellStyle name="Calculation 2 8 9" xfId="9869" xr:uid="{00000000-0005-0000-0000-0000F3230000}"/>
    <cellStyle name="Calculation 2 9" xfId="9870" xr:uid="{00000000-0005-0000-0000-0000F4230000}"/>
    <cellStyle name="Calculation 2 9 10" xfId="9871" xr:uid="{00000000-0005-0000-0000-0000F5230000}"/>
    <cellStyle name="Calculation 2 9 2" xfId="9872" xr:uid="{00000000-0005-0000-0000-0000F6230000}"/>
    <cellStyle name="Calculation 2 9 2 2" xfId="9873" xr:uid="{00000000-0005-0000-0000-0000F7230000}"/>
    <cellStyle name="Calculation 2 9 2 2 2" xfId="9874" xr:uid="{00000000-0005-0000-0000-0000F8230000}"/>
    <cellStyle name="Calculation 2 9 2 2 3" xfId="9875" xr:uid="{00000000-0005-0000-0000-0000F9230000}"/>
    <cellStyle name="Calculation 2 9 2 2 4" xfId="9876" xr:uid="{00000000-0005-0000-0000-0000FA230000}"/>
    <cellStyle name="Calculation 2 9 2 2 5" xfId="9877" xr:uid="{00000000-0005-0000-0000-0000FB230000}"/>
    <cellStyle name="Calculation 2 9 2 2 6" xfId="9878" xr:uid="{00000000-0005-0000-0000-0000FC230000}"/>
    <cellStyle name="Calculation 2 9 2 2 7" xfId="9879" xr:uid="{00000000-0005-0000-0000-0000FD230000}"/>
    <cellStyle name="Calculation 2 9 2 3" xfId="9880" xr:uid="{00000000-0005-0000-0000-0000FE230000}"/>
    <cellStyle name="Calculation 2 9 2 4" xfId="9881" xr:uid="{00000000-0005-0000-0000-0000FF230000}"/>
    <cellStyle name="Calculation 2 9 3" xfId="9882" xr:uid="{00000000-0005-0000-0000-000000240000}"/>
    <cellStyle name="Calculation 2 9 3 2" xfId="9883" xr:uid="{00000000-0005-0000-0000-000001240000}"/>
    <cellStyle name="Calculation 2 9 3 2 2" xfId="9884" xr:uid="{00000000-0005-0000-0000-000002240000}"/>
    <cellStyle name="Calculation 2 9 3 2 3" xfId="9885" xr:uid="{00000000-0005-0000-0000-000003240000}"/>
    <cellStyle name="Calculation 2 9 3 2 4" xfId="9886" xr:uid="{00000000-0005-0000-0000-000004240000}"/>
    <cellStyle name="Calculation 2 9 3 2 5" xfId="9887" xr:uid="{00000000-0005-0000-0000-000005240000}"/>
    <cellStyle name="Calculation 2 9 3 2 6" xfId="9888" xr:uid="{00000000-0005-0000-0000-000006240000}"/>
    <cellStyle name="Calculation 2 9 3 2 7" xfId="9889" xr:uid="{00000000-0005-0000-0000-000007240000}"/>
    <cellStyle name="Calculation 2 9 3 3" xfId="9890" xr:uid="{00000000-0005-0000-0000-000008240000}"/>
    <cellStyle name="Calculation 2 9 3 4" xfId="9891" xr:uid="{00000000-0005-0000-0000-000009240000}"/>
    <cellStyle name="Calculation 2 9 4" xfId="9892" xr:uid="{00000000-0005-0000-0000-00000A240000}"/>
    <cellStyle name="Calculation 2 9 4 2" xfId="9893" xr:uid="{00000000-0005-0000-0000-00000B240000}"/>
    <cellStyle name="Calculation 2 9 4 2 2" xfId="9894" xr:uid="{00000000-0005-0000-0000-00000C240000}"/>
    <cellStyle name="Calculation 2 9 4 2 3" xfId="9895" xr:uid="{00000000-0005-0000-0000-00000D240000}"/>
    <cellStyle name="Calculation 2 9 4 2 4" xfId="9896" xr:uid="{00000000-0005-0000-0000-00000E240000}"/>
    <cellStyle name="Calculation 2 9 4 2 5" xfId="9897" xr:uid="{00000000-0005-0000-0000-00000F240000}"/>
    <cellStyle name="Calculation 2 9 4 2 6" xfId="9898" xr:uid="{00000000-0005-0000-0000-000010240000}"/>
    <cellStyle name="Calculation 2 9 4 2 7" xfId="9899" xr:uid="{00000000-0005-0000-0000-000011240000}"/>
    <cellStyle name="Calculation 2 9 4 3" xfId="9900" xr:uid="{00000000-0005-0000-0000-000012240000}"/>
    <cellStyle name="Calculation 2 9 4 4" xfId="9901" xr:uid="{00000000-0005-0000-0000-000013240000}"/>
    <cellStyle name="Calculation 2 9 5" xfId="9902" xr:uid="{00000000-0005-0000-0000-000014240000}"/>
    <cellStyle name="Calculation 2 9 5 2" xfId="9903" xr:uid="{00000000-0005-0000-0000-000015240000}"/>
    <cellStyle name="Calculation 2 9 5 3" xfId="9904" xr:uid="{00000000-0005-0000-0000-000016240000}"/>
    <cellStyle name="Calculation 2 9 5 4" xfId="9905" xr:uid="{00000000-0005-0000-0000-000017240000}"/>
    <cellStyle name="Calculation 2 9 5 5" xfId="9906" xr:uid="{00000000-0005-0000-0000-000018240000}"/>
    <cellStyle name="Calculation 2 9 5 6" xfId="9907" xr:uid="{00000000-0005-0000-0000-000019240000}"/>
    <cellStyle name="Calculation 2 9 5 7" xfId="9908" xr:uid="{00000000-0005-0000-0000-00001A240000}"/>
    <cellStyle name="Calculation 2 9 5 8" xfId="9909" xr:uid="{00000000-0005-0000-0000-00001B240000}"/>
    <cellStyle name="Calculation 2 9 6" xfId="9910" xr:uid="{00000000-0005-0000-0000-00001C240000}"/>
    <cellStyle name="Calculation 2 9 6 2" xfId="9911" xr:uid="{00000000-0005-0000-0000-00001D240000}"/>
    <cellStyle name="Calculation 2 9 6 3" xfId="9912" xr:uid="{00000000-0005-0000-0000-00001E240000}"/>
    <cellStyle name="Calculation 2 9 6 4" xfId="9913" xr:uid="{00000000-0005-0000-0000-00001F240000}"/>
    <cellStyle name="Calculation 2 9 6 5" xfId="9914" xr:uid="{00000000-0005-0000-0000-000020240000}"/>
    <cellStyle name="Calculation 2 9 6 6" xfId="9915" xr:uid="{00000000-0005-0000-0000-000021240000}"/>
    <cellStyle name="Calculation 2 9 6 7" xfId="9916" xr:uid="{00000000-0005-0000-0000-000022240000}"/>
    <cellStyle name="Calculation 2 9 7" xfId="9917" xr:uid="{00000000-0005-0000-0000-000023240000}"/>
    <cellStyle name="Calculation 2 9 8" xfId="9918" xr:uid="{00000000-0005-0000-0000-000024240000}"/>
    <cellStyle name="Calculation 2 9 9" xfId="9919" xr:uid="{00000000-0005-0000-0000-000025240000}"/>
    <cellStyle name="Calculation 3" xfId="421" xr:uid="{00000000-0005-0000-0000-000026240000}"/>
    <cellStyle name="Calculation 4" xfId="9920" xr:uid="{00000000-0005-0000-0000-000027240000}"/>
    <cellStyle name="Calculation 5" xfId="9921" xr:uid="{00000000-0005-0000-0000-000028240000}"/>
    <cellStyle name="Calculation 6" xfId="9922" xr:uid="{00000000-0005-0000-0000-000029240000}"/>
    <cellStyle name="Cell Link" xfId="9923" xr:uid="{00000000-0005-0000-0000-00002A240000}"/>
    <cellStyle name="Center Currency" xfId="9924" xr:uid="{00000000-0005-0000-0000-00002B240000}"/>
    <cellStyle name="Center Date" xfId="9925" xr:uid="{00000000-0005-0000-0000-00002C240000}"/>
    <cellStyle name="Center Multiple" xfId="9926" xr:uid="{00000000-0005-0000-0000-00002D240000}"/>
    <cellStyle name="Center Number" xfId="9927" xr:uid="{00000000-0005-0000-0000-00002E240000}"/>
    <cellStyle name="Center Percentage" xfId="9928" xr:uid="{00000000-0005-0000-0000-00002F240000}"/>
    <cellStyle name="Center Year" xfId="9929" xr:uid="{00000000-0005-0000-0000-000030240000}"/>
    <cellStyle name="Check" xfId="245" xr:uid="{00000000-0005-0000-0000-000031240000}"/>
    <cellStyle name="Check Cell 2" xfId="68" xr:uid="{00000000-0005-0000-0000-000032240000}"/>
    <cellStyle name="Check Cell 2 2" xfId="9930" xr:uid="{00000000-0005-0000-0000-000033240000}"/>
    <cellStyle name="Check Cell 2 2 2" xfId="9931" xr:uid="{00000000-0005-0000-0000-000034240000}"/>
    <cellStyle name="Check Cell 2 2 2 2" xfId="422" xr:uid="{00000000-0005-0000-0000-000035240000}"/>
    <cellStyle name="Check Cell 3" xfId="9932" xr:uid="{00000000-0005-0000-0000-000036240000}"/>
    <cellStyle name="Check Cell 4" xfId="9933" xr:uid="{00000000-0005-0000-0000-000037240000}"/>
    <cellStyle name="Check Cell 5" xfId="9934" xr:uid="{00000000-0005-0000-0000-000038240000}"/>
    <cellStyle name="Check Cell 6" xfId="9935" xr:uid="{00000000-0005-0000-0000-000039240000}"/>
    <cellStyle name="Check RedRedGreen" xfId="423" xr:uid="{00000000-0005-0000-0000-00003A240000}"/>
    <cellStyle name="Column_Heading_1" xfId="246" xr:uid="{00000000-0005-0000-0000-00003B240000}"/>
    <cellStyle name="Comma" xfId="6" builtinId="3"/>
    <cellStyle name="Comma [0]7Z_87C" xfId="69" xr:uid="{00000000-0005-0000-0000-00003D240000}"/>
    <cellStyle name="Comma 0" xfId="70" xr:uid="{00000000-0005-0000-0000-00003E240000}"/>
    <cellStyle name="Comma 1" xfId="71" xr:uid="{00000000-0005-0000-0000-00003F240000}"/>
    <cellStyle name="Comma 1 2" xfId="72" xr:uid="{00000000-0005-0000-0000-000040240000}"/>
    <cellStyle name="Comma 10" xfId="424" xr:uid="{00000000-0005-0000-0000-000041240000}"/>
    <cellStyle name="Comma 10 2" xfId="425" xr:uid="{00000000-0005-0000-0000-000042240000}"/>
    <cellStyle name="Comma 10 3" xfId="841" xr:uid="{00000000-0005-0000-0000-000043240000}"/>
    <cellStyle name="Comma 11" xfId="426" xr:uid="{00000000-0005-0000-0000-000044240000}"/>
    <cellStyle name="Comma 11 2" xfId="304" xr:uid="{00000000-0005-0000-0000-000045240000}"/>
    <cellStyle name="Comma 12" xfId="427" xr:uid="{00000000-0005-0000-0000-000046240000}"/>
    <cellStyle name="Comma 13" xfId="840" xr:uid="{00000000-0005-0000-0000-000047240000}"/>
    <cellStyle name="Comma 14" xfId="9936" xr:uid="{00000000-0005-0000-0000-000048240000}"/>
    <cellStyle name="Comma 2" xfId="8" xr:uid="{00000000-0005-0000-0000-000049240000}"/>
    <cellStyle name="Comma 2 2" xfId="73" xr:uid="{00000000-0005-0000-0000-00004A240000}"/>
    <cellStyle name="Comma 2 2 2" xfId="428" xr:uid="{00000000-0005-0000-0000-00004B240000}"/>
    <cellStyle name="Comma 2 2 3" xfId="429" xr:uid="{00000000-0005-0000-0000-00004C240000}"/>
    <cellStyle name="Comma 2 2 4" xfId="430" xr:uid="{00000000-0005-0000-0000-00004D240000}"/>
    <cellStyle name="Comma 2 2 5" xfId="9937" xr:uid="{00000000-0005-0000-0000-00004E240000}"/>
    <cellStyle name="Comma 2 3" xfId="74" xr:uid="{00000000-0005-0000-0000-00004F240000}"/>
    <cellStyle name="Comma 2 3 2" xfId="75" xr:uid="{00000000-0005-0000-0000-000050240000}"/>
    <cellStyle name="Comma 2 4" xfId="76" xr:uid="{00000000-0005-0000-0000-000051240000}"/>
    <cellStyle name="Comma 2 5" xfId="77" xr:uid="{00000000-0005-0000-0000-000052240000}"/>
    <cellStyle name="Comma 2 6" xfId="431" xr:uid="{00000000-0005-0000-0000-000053240000}"/>
    <cellStyle name="Comma 2 7" xfId="432" xr:uid="{00000000-0005-0000-0000-000054240000}"/>
    <cellStyle name="Comma 3" xfId="78" xr:uid="{00000000-0005-0000-0000-000055240000}"/>
    <cellStyle name="Comma 3 2" xfId="79" xr:uid="{00000000-0005-0000-0000-000056240000}"/>
    <cellStyle name="Comma 3 2 2" xfId="433" xr:uid="{00000000-0005-0000-0000-000057240000}"/>
    <cellStyle name="Comma 3 2 3" xfId="434" xr:uid="{00000000-0005-0000-0000-000058240000}"/>
    <cellStyle name="Comma 3 3" xfId="80" xr:uid="{00000000-0005-0000-0000-000059240000}"/>
    <cellStyle name="Comma 3 3 2" xfId="435" xr:uid="{00000000-0005-0000-0000-00005A240000}"/>
    <cellStyle name="Comma 3 3 3" xfId="436" xr:uid="{00000000-0005-0000-0000-00005B240000}"/>
    <cellStyle name="Comma 3 4" xfId="437" xr:uid="{00000000-0005-0000-0000-00005C240000}"/>
    <cellStyle name="Comma 3 5" xfId="438" xr:uid="{00000000-0005-0000-0000-00005D240000}"/>
    <cellStyle name="Comma 3 6" xfId="439" xr:uid="{00000000-0005-0000-0000-00005E240000}"/>
    <cellStyle name="Comma 4" xfId="81" xr:uid="{00000000-0005-0000-0000-00005F240000}"/>
    <cellStyle name="Comma 4 2" xfId="440" xr:uid="{00000000-0005-0000-0000-000060240000}"/>
    <cellStyle name="Comma 4 3" xfId="9938" xr:uid="{00000000-0005-0000-0000-000061240000}"/>
    <cellStyle name="Comma 5" xfId="82" xr:uid="{00000000-0005-0000-0000-000062240000}"/>
    <cellStyle name="Comma 5 2" xfId="9939" xr:uid="{00000000-0005-0000-0000-000063240000}"/>
    <cellStyle name="Comma 6" xfId="83" xr:uid="{00000000-0005-0000-0000-000064240000}"/>
    <cellStyle name="Comma 6 2" xfId="9940" xr:uid="{00000000-0005-0000-0000-000065240000}"/>
    <cellStyle name="Comma 7" xfId="84" xr:uid="{00000000-0005-0000-0000-000066240000}"/>
    <cellStyle name="Comma 8" xfId="85" xr:uid="{00000000-0005-0000-0000-000067240000}"/>
    <cellStyle name="Comma 9" xfId="301" xr:uid="{00000000-0005-0000-0000-000068240000}"/>
    <cellStyle name="Comma 9 2" xfId="441" xr:uid="{00000000-0005-0000-0000-000069240000}"/>
    <cellStyle name="Comma 9 3" xfId="442" xr:uid="{00000000-0005-0000-0000-00006A240000}"/>
    <cellStyle name="Comma 9 4" xfId="443" xr:uid="{00000000-0005-0000-0000-00006B240000}"/>
    <cellStyle name="Comma 9 5" xfId="444" xr:uid="{00000000-0005-0000-0000-00006C240000}"/>
    <cellStyle name="Comma0" xfId="86" xr:uid="{00000000-0005-0000-0000-00006E240000}"/>
    <cellStyle name="Company Name" xfId="9941" xr:uid="{00000000-0005-0000-0000-00006F240000}"/>
    <cellStyle name="Cover Link Note" xfId="9942" xr:uid="{00000000-0005-0000-0000-000070240000}"/>
    <cellStyle name="Currency 0" xfId="9943" xr:uid="{00000000-0005-0000-0000-000071240000}"/>
    <cellStyle name="Currency 11" xfId="87" xr:uid="{00000000-0005-0000-0000-000072240000}"/>
    <cellStyle name="Currency 11 2" xfId="88" xr:uid="{00000000-0005-0000-0000-000073240000}"/>
    <cellStyle name="Currency 11 3" xfId="9944" xr:uid="{00000000-0005-0000-0000-000074240000}"/>
    <cellStyle name="Currency 2" xfId="89" xr:uid="{00000000-0005-0000-0000-000075240000}"/>
    <cellStyle name="Currency 2 2" xfId="90" xr:uid="{00000000-0005-0000-0000-000076240000}"/>
    <cellStyle name="Currency 2 2 2" xfId="445" xr:uid="{00000000-0005-0000-0000-000077240000}"/>
    <cellStyle name="Currency 2 3" xfId="446" xr:uid="{00000000-0005-0000-0000-000078240000}"/>
    <cellStyle name="Currency 2 3 2" xfId="447" xr:uid="{00000000-0005-0000-0000-000079240000}"/>
    <cellStyle name="Currency 3" xfId="91" xr:uid="{00000000-0005-0000-0000-00007A240000}"/>
    <cellStyle name="Currency 3 2" xfId="92" xr:uid="{00000000-0005-0000-0000-00007B240000}"/>
    <cellStyle name="Currency 4" xfId="93" xr:uid="{00000000-0005-0000-0000-00007C240000}"/>
    <cellStyle name="Currency 4 2" xfId="94" xr:uid="{00000000-0005-0000-0000-00007D240000}"/>
    <cellStyle name="Currency 5" xfId="243" xr:uid="{00000000-0005-0000-0000-00007E240000}"/>
    <cellStyle name="Currency 5 2" xfId="448" xr:uid="{00000000-0005-0000-0000-00007F240000}"/>
    <cellStyle name="Currency 5 3" xfId="449" xr:uid="{00000000-0005-0000-0000-000080240000}"/>
    <cellStyle name="Currency 5 4" xfId="60237" xr:uid="{00000000-0005-0000-0000-000081240000}"/>
    <cellStyle name="Currency 6" xfId="450" xr:uid="{00000000-0005-0000-0000-000082240000}"/>
    <cellStyle name="Currency 6 2" xfId="451" xr:uid="{00000000-0005-0000-0000-000083240000}"/>
    <cellStyle name="Currency 6 3" xfId="452" xr:uid="{00000000-0005-0000-0000-000084240000}"/>
    <cellStyle name="Currency 6 4" xfId="453" xr:uid="{00000000-0005-0000-0000-000085240000}"/>
    <cellStyle name="Currency 7" xfId="454" xr:uid="{00000000-0005-0000-0000-000086240000}"/>
    <cellStyle name="Currency 7 2" xfId="455" xr:uid="{00000000-0005-0000-0000-000087240000}"/>
    <cellStyle name="D4_B8B1_005004B79812_.wvu.PrintTitlest" xfId="95" xr:uid="{00000000-0005-0000-0000-000088240000}"/>
    <cellStyle name="Date" xfId="96" xr:uid="{00000000-0005-0000-0000-000089240000}"/>
    <cellStyle name="Date 2" xfId="97" xr:uid="{00000000-0005-0000-0000-00008A240000}"/>
    <cellStyle name="Date Aligned" xfId="9945" xr:uid="{00000000-0005-0000-0000-00008B240000}"/>
    <cellStyle name="dms_1" xfId="60240" xr:uid="{EFFDC0D9-5014-43B1-9093-CD1399725594}"/>
    <cellStyle name="Dotted Line" xfId="9946" xr:uid="{00000000-0005-0000-0000-00008D240000}"/>
    <cellStyle name="Emphasis 1" xfId="98" xr:uid="{00000000-0005-0000-0000-00008E240000}"/>
    <cellStyle name="Emphasis 2" xfId="99" xr:uid="{00000000-0005-0000-0000-00008F240000}"/>
    <cellStyle name="Emphasis 3" xfId="100" xr:uid="{00000000-0005-0000-0000-000090240000}"/>
    <cellStyle name="Empty_Cell" xfId="247" xr:uid="{00000000-0005-0000-0000-000091240000}"/>
    <cellStyle name="Euro" xfId="101" xr:uid="{00000000-0005-0000-0000-000092240000}"/>
    <cellStyle name="Example Heading" xfId="9947" xr:uid="{00000000-0005-0000-0000-000093240000}"/>
    <cellStyle name="Explanatory Text 2" xfId="102" xr:uid="{00000000-0005-0000-0000-000094240000}"/>
    <cellStyle name="Explanatory Text 2 2" xfId="9948" xr:uid="{00000000-0005-0000-0000-000095240000}"/>
    <cellStyle name="Explanatory Text 3" xfId="9949" xr:uid="{00000000-0005-0000-0000-000096240000}"/>
    <cellStyle name="Explanatory Text 4" xfId="9950" xr:uid="{00000000-0005-0000-0000-000097240000}"/>
    <cellStyle name="Explanatory Text 5" xfId="9951" xr:uid="{00000000-0005-0000-0000-000098240000}"/>
    <cellStyle name="Explanatory Text 6" xfId="9952" xr:uid="{00000000-0005-0000-0000-000099240000}"/>
    <cellStyle name="External Link" xfId="456" xr:uid="{00000000-0005-0000-0000-00009A240000}"/>
    <cellStyle name="FAS Input Currency" xfId="9953" xr:uid="{00000000-0005-0000-0000-00009B240000}"/>
    <cellStyle name="FAS Input Date" xfId="9954" xr:uid="{00000000-0005-0000-0000-00009C240000}"/>
    <cellStyle name="FAS Input Multiple" xfId="9955" xr:uid="{00000000-0005-0000-0000-00009D240000}"/>
    <cellStyle name="FAS Input Number" xfId="9956" xr:uid="{00000000-0005-0000-0000-00009E240000}"/>
    <cellStyle name="FAS Input Percentage" xfId="9957" xr:uid="{00000000-0005-0000-0000-00009F240000}"/>
    <cellStyle name="FAS Input Title / Name" xfId="9958" xr:uid="{00000000-0005-0000-0000-0000A0240000}"/>
    <cellStyle name="FAS Input Year" xfId="9959" xr:uid="{00000000-0005-0000-0000-0000A1240000}"/>
    <cellStyle name="Fixed" xfId="103" xr:uid="{00000000-0005-0000-0000-0000A2240000}"/>
    <cellStyle name="Fixed 2" xfId="104" xr:uid="{00000000-0005-0000-0000-0000A3240000}"/>
    <cellStyle name="Footnote" xfId="9960" xr:uid="{00000000-0005-0000-0000-0000A4240000}"/>
    <cellStyle name="Forecast Currency" xfId="9961" xr:uid="{00000000-0005-0000-0000-0000A5240000}"/>
    <cellStyle name="Forecast Date" xfId="9962" xr:uid="{00000000-0005-0000-0000-0000A6240000}"/>
    <cellStyle name="Forecast Multiple" xfId="9963" xr:uid="{00000000-0005-0000-0000-0000A7240000}"/>
    <cellStyle name="Forecast Number" xfId="9964" xr:uid="{00000000-0005-0000-0000-0000A8240000}"/>
    <cellStyle name="Forecast Percentage" xfId="9965" xr:uid="{00000000-0005-0000-0000-0000A9240000}"/>
    <cellStyle name="Forecast Period Title" xfId="9966" xr:uid="{00000000-0005-0000-0000-0000AA240000}"/>
    <cellStyle name="Forecast Year" xfId="9967" xr:uid="{00000000-0005-0000-0000-0000AB240000}"/>
    <cellStyle name="Format" xfId="9968" xr:uid="{00000000-0005-0000-0000-0000AC240000}"/>
    <cellStyle name="Format 2" xfId="9969" xr:uid="{00000000-0005-0000-0000-0000AD240000}"/>
    <cellStyle name="Gilsans" xfId="105" xr:uid="{00000000-0005-0000-0000-0000AE240000}"/>
    <cellStyle name="Gilsansl" xfId="106" xr:uid="{00000000-0005-0000-0000-0000AF240000}"/>
    <cellStyle name="Good 2" xfId="107" xr:uid="{00000000-0005-0000-0000-0000B0240000}"/>
    <cellStyle name="Good 2 2" xfId="457" xr:uid="{00000000-0005-0000-0000-0000B1240000}"/>
    <cellStyle name="Good 3" xfId="9970" xr:uid="{00000000-0005-0000-0000-0000B2240000}"/>
    <cellStyle name="Good 4" xfId="9971" xr:uid="{00000000-0005-0000-0000-0000B3240000}"/>
    <cellStyle name="Good 5" xfId="9972" xr:uid="{00000000-0005-0000-0000-0000B4240000}"/>
    <cellStyle name="Good 6" xfId="9973" xr:uid="{00000000-0005-0000-0000-0000B5240000}"/>
    <cellStyle name="Hard Percent" xfId="9974" xr:uid="{00000000-0005-0000-0000-0000B6240000}"/>
    <cellStyle name="Header" xfId="9975" xr:uid="{00000000-0005-0000-0000-0000B7240000}"/>
    <cellStyle name="Header1" xfId="248" xr:uid="{00000000-0005-0000-0000-0000B8240000}"/>
    <cellStyle name="Header2" xfId="249" xr:uid="{00000000-0005-0000-0000-0000B9240000}"/>
    <cellStyle name="Header3" xfId="250" xr:uid="{00000000-0005-0000-0000-0000BA240000}"/>
    <cellStyle name="Header4" xfId="251" xr:uid="{00000000-0005-0000-0000-0000BB240000}"/>
    <cellStyle name="Header5" xfId="252" xr:uid="{00000000-0005-0000-0000-0000BC240000}"/>
    <cellStyle name="Heading 1 2" xfId="108" xr:uid="{00000000-0005-0000-0000-0000BD240000}"/>
    <cellStyle name="Heading 1 2 2" xfId="109" xr:uid="{00000000-0005-0000-0000-0000BE240000}"/>
    <cellStyle name="Heading 1 2 2 2" xfId="458" xr:uid="{00000000-0005-0000-0000-0000BF240000}"/>
    <cellStyle name="Heading 1 2 3" xfId="459" xr:uid="{00000000-0005-0000-0000-0000C0240000}"/>
    <cellStyle name="Heading 1 3" xfId="110" xr:uid="{00000000-0005-0000-0000-0000C1240000}"/>
    <cellStyle name="Heading 1 4" xfId="460" xr:uid="{00000000-0005-0000-0000-0000C2240000}"/>
    <cellStyle name="Heading 1 5" xfId="461" xr:uid="{00000000-0005-0000-0000-0000C3240000}"/>
    <cellStyle name="Heading 1 6" xfId="9976" xr:uid="{00000000-0005-0000-0000-0000C4240000}"/>
    <cellStyle name="Heading 2 2" xfId="111" xr:uid="{00000000-0005-0000-0000-0000C5240000}"/>
    <cellStyle name="Heading 2 2 2" xfId="112" xr:uid="{00000000-0005-0000-0000-0000C6240000}"/>
    <cellStyle name="Heading 2 2 2 2" xfId="462" xr:uid="{00000000-0005-0000-0000-0000C7240000}"/>
    <cellStyle name="Heading 2 2 3" xfId="463" xr:uid="{00000000-0005-0000-0000-0000C8240000}"/>
    <cellStyle name="Heading 2 3" xfId="113" xr:uid="{00000000-0005-0000-0000-0000C9240000}"/>
    <cellStyle name="Heading 2 4" xfId="464" xr:uid="{00000000-0005-0000-0000-0000CA240000}"/>
    <cellStyle name="Heading 2 5" xfId="9977" xr:uid="{00000000-0005-0000-0000-0000CB240000}"/>
    <cellStyle name="Heading 2 6" xfId="9978" xr:uid="{00000000-0005-0000-0000-0000CC240000}"/>
    <cellStyle name="Heading 2 Input" xfId="465" xr:uid="{00000000-0005-0000-0000-0000CD240000}"/>
    <cellStyle name="Heading 2." xfId="9979" xr:uid="{00000000-0005-0000-0000-0000CE240000}"/>
    <cellStyle name="Heading 3 2" xfId="114" xr:uid="{00000000-0005-0000-0000-0000CF240000}"/>
    <cellStyle name="Heading 3 2 2" xfId="115" xr:uid="{00000000-0005-0000-0000-0000D0240000}"/>
    <cellStyle name="Heading 3 2 2 2" xfId="466" xr:uid="{00000000-0005-0000-0000-0000D1240000}"/>
    <cellStyle name="Heading 3 2 2 2 2" xfId="467" xr:uid="{00000000-0005-0000-0000-0000D2240000}"/>
    <cellStyle name="Heading 3 2 2 2 2 2" xfId="468" xr:uid="{00000000-0005-0000-0000-0000D3240000}"/>
    <cellStyle name="Heading 3 2 2 2 2 3" xfId="469" xr:uid="{00000000-0005-0000-0000-0000D4240000}"/>
    <cellStyle name="Heading 3 2 2 2 2 4" xfId="470" xr:uid="{00000000-0005-0000-0000-0000D5240000}"/>
    <cellStyle name="Heading 3 2 2 2 3" xfId="471" xr:uid="{00000000-0005-0000-0000-0000D6240000}"/>
    <cellStyle name="Heading 3 2 2 2 4" xfId="472" xr:uid="{00000000-0005-0000-0000-0000D7240000}"/>
    <cellStyle name="Heading 3 2 2 2 5" xfId="473" xr:uid="{00000000-0005-0000-0000-0000D8240000}"/>
    <cellStyle name="Heading 3 2 2 2 6" xfId="9980" xr:uid="{00000000-0005-0000-0000-0000D9240000}"/>
    <cellStyle name="Heading 3 2 2 3" xfId="474" xr:uid="{00000000-0005-0000-0000-0000DA240000}"/>
    <cellStyle name="Heading 3 2 2 3 2" xfId="475" xr:uid="{00000000-0005-0000-0000-0000DB240000}"/>
    <cellStyle name="Heading 3 2 2 3 2 2" xfId="476" xr:uid="{00000000-0005-0000-0000-0000DC240000}"/>
    <cellStyle name="Heading 3 2 2 3 2 3" xfId="477" xr:uid="{00000000-0005-0000-0000-0000DD240000}"/>
    <cellStyle name="Heading 3 2 2 3 2 4" xfId="478" xr:uid="{00000000-0005-0000-0000-0000DE240000}"/>
    <cellStyle name="Heading 3 2 2 3 3" xfId="479" xr:uid="{00000000-0005-0000-0000-0000DF240000}"/>
    <cellStyle name="Heading 3 2 2 3 4" xfId="480" xr:uid="{00000000-0005-0000-0000-0000E0240000}"/>
    <cellStyle name="Heading 3 2 2 3 5" xfId="481" xr:uid="{00000000-0005-0000-0000-0000E1240000}"/>
    <cellStyle name="Heading 3 2 2 4" xfId="482" xr:uid="{00000000-0005-0000-0000-0000E2240000}"/>
    <cellStyle name="Heading 3 2 2 4 2" xfId="483" xr:uid="{00000000-0005-0000-0000-0000E3240000}"/>
    <cellStyle name="Heading 3 2 2 4 3" xfId="484" xr:uid="{00000000-0005-0000-0000-0000E4240000}"/>
    <cellStyle name="Heading 3 2 2 4 4" xfId="485" xr:uid="{00000000-0005-0000-0000-0000E5240000}"/>
    <cellStyle name="Heading 3 2 2 5" xfId="486" xr:uid="{00000000-0005-0000-0000-0000E6240000}"/>
    <cellStyle name="Heading 3 2 2 5 2" xfId="487" xr:uid="{00000000-0005-0000-0000-0000E7240000}"/>
    <cellStyle name="Heading 3 2 2 5 3" xfId="488" xr:uid="{00000000-0005-0000-0000-0000E8240000}"/>
    <cellStyle name="Heading 3 2 2 6" xfId="489" xr:uid="{00000000-0005-0000-0000-0000E9240000}"/>
    <cellStyle name="Heading 3 2 2 7" xfId="490" xr:uid="{00000000-0005-0000-0000-0000EA240000}"/>
    <cellStyle name="Heading 3 2 3" xfId="491" xr:uid="{00000000-0005-0000-0000-0000EB240000}"/>
    <cellStyle name="Heading 3 2 3 2" xfId="9981" xr:uid="{00000000-0005-0000-0000-0000EC240000}"/>
    <cellStyle name="Heading 3 2 3 2 2" xfId="9982" xr:uid="{00000000-0005-0000-0000-0000ED240000}"/>
    <cellStyle name="Heading 3 2 3 2 3" xfId="9983" xr:uid="{00000000-0005-0000-0000-0000EE240000}"/>
    <cellStyle name="Heading 3 2 3 2 4" xfId="9984" xr:uid="{00000000-0005-0000-0000-0000EF240000}"/>
    <cellStyle name="Heading 3 2 3 3" xfId="9985" xr:uid="{00000000-0005-0000-0000-0000F0240000}"/>
    <cellStyle name="Heading 3 2 3 4" xfId="9986" xr:uid="{00000000-0005-0000-0000-0000F1240000}"/>
    <cellStyle name="Heading 3 2 3 5" xfId="9987" xr:uid="{00000000-0005-0000-0000-0000F2240000}"/>
    <cellStyle name="Heading 3 2 3 6" xfId="9988" xr:uid="{00000000-0005-0000-0000-0000F3240000}"/>
    <cellStyle name="Heading 3 2 4" xfId="492" xr:uid="{00000000-0005-0000-0000-0000F4240000}"/>
    <cellStyle name="Heading 3 2 4 2" xfId="493" xr:uid="{00000000-0005-0000-0000-0000F5240000}"/>
    <cellStyle name="Heading 3 2 4 2 2" xfId="494" xr:uid="{00000000-0005-0000-0000-0000F6240000}"/>
    <cellStyle name="Heading 3 2 4 2 3" xfId="495" xr:uid="{00000000-0005-0000-0000-0000F7240000}"/>
    <cellStyle name="Heading 3 2 4 2 4" xfId="496" xr:uid="{00000000-0005-0000-0000-0000F8240000}"/>
    <cellStyle name="Heading 3 2 4 3" xfId="497" xr:uid="{00000000-0005-0000-0000-0000F9240000}"/>
    <cellStyle name="Heading 3 2 4 4" xfId="498" xr:uid="{00000000-0005-0000-0000-0000FA240000}"/>
    <cellStyle name="Heading 3 2 4 5" xfId="499" xr:uid="{00000000-0005-0000-0000-0000FB240000}"/>
    <cellStyle name="Heading 3 2 5" xfId="500" xr:uid="{00000000-0005-0000-0000-0000FC240000}"/>
    <cellStyle name="Heading 3 2 5 2" xfId="501" xr:uid="{00000000-0005-0000-0000-0000FD240000}"/>
    <cellStyle name="Heading 3 2 5 2 2" xfId="502" xr:uid="{00000000-0005-0000-0000-0000FE240000}"/>
    <cellStyle name="Heading 3 2 5 2 3" xfId="503" xr:uid="{00000000-0005-0000-0000-0000FF240000}"/>
    <cellStyle name="Heading 3 2 5 2 4" xfId="504" xr:uid="{00000000-0005-0000-0000-000000250000}"/>
    <cellStyle name="Heading 3 2 5 3" xfId="505" xr:uid="{00000000-0005-0000-0000-000001250000}"/>
    <cellStyle name="Heading 3 2 5 4" xfId="506" xr:uid="{00000000-0005-0000-0000-000002250000}"/>
    <cellStyle name="Heading 3 2 5 5" xfId="507" xr:uid="{00000000-0005-0000-0000-000003250000}"/>
    <cellStyle name="Heading 3 2 6" xfId="508" xr:uid="{00000000-0005-0000-0000-000004250000}"/>
    <cellStyle name="Heading 3 2 6 2" xfId="509" xr:uid="{00000000-0005-0000-0000-000005250000}"/>
    <cellStyle name="Heading 3 2 6 3" xfId="510" xr:uid="{00000000-0005-0000-0000-000006250000}"/>
    <cellStyle name="Heading 3 2 6 4" xfId="511" xr:uid="{00000000-0005-0000-0000-000007250000}"/>
    <cellStyle name="Heading 3 2 7" xfId="512" xr:uid="{00000000-0005-0000-0000-000008250000}"/>
    <cellStyle name="Heading 3 2 7 2" xfId="513" xr:uid="{00000000-0005-0000-0000-000009250000}"/>
    <cellStyle name="Heading 3 2 7 3" xfId="514" xr:uid="{00000000-0005-0000-0000-00000A250000}"/>
    <cellStyle name="Heading 3 2 8" xfId="515" xr:uid="{00000000-0005-0000-0000-00000B250000}"/>
    <cellStyle name="Heading 3 2 9" xfId="516" xr:uid="{00000000-0005-0000-0000-00000C250000}"/>
    <cellStyle name="Heading 3 3" xfId="116" xr:uid="{00000000-0005-0000-0000-00000D250000}"/>
    <cellStyle name="Heading 3 3 2" xfId="517" xr:uid="{00000000-0005-0000-0000-00000E250000}"/>
    <cellStyle name="Heading 3 3 2 2" xfId="9989" xr:uid="{00000000-0005-0000-0000-00000F250000}"/>
    <cellStyle name="Heading 3 3 3" xfId="9990" xr:uid="{00000000-0005-0000-0000-000010250000}"/>
    <cellStyle name="Heading 3 3 3 2" xfId="9991" xr:uid="{00000000-0005-0000-0000-000011250000}"/>
    <cellStyle name="Heading 3 3 4" xfId="9992" xr:uid="{00000000-0005-0000-0000-000012250000}"/>
    <cellStyle name="Heading 3 4" xfId="518" xr:uid="{00000000-0005-0000-0000-000013250000}"/>
    <cellStyle name="Heading 3 5" xfId="519" xr:uid="{00000000-0005-0000-0000-000014250000}"/>
    <cellStyle name="Heading 3 6" xfId="9993" xr:uid="{00000000-0005-0000-0000-000015250000}"/>
    <cellStyle name="Heading 3 Output" xfId="520" xr:uid="{00000000-0005-0000-0000-000016250000}"/>
    <cellStyle name="Heading 3." xfId="9994" xr:uid="{00000000-0005-0000-0000-000017250000}"/>
    <cellStyle name="Heading 4 2" xfId="117" xr:uid="{00000000-0005-0000-0000-000018250000}"/>
    <cellStyle name="Heading 4 2 2" xfId="118" xr:uid="{00000000-0005-0000-0000-000019250000}"/>
    <cellStyle name="Heading 4 2 3" xfId="521" xr:uid="{00000000-0005-0000-0000-00001A250000}"/>
    <cellStyle name="Heading 4 3" xfId="119" xr:uid="{00000000-0005-0000-0000-00001B250000}"/>
    <cellStyle name="Heading 4 4" xfId="522" xr:uid="{00000000-0005-0000-0000-00001C250000}"/>
    <cellStyle name="Heading 4 5" xfId="9995" xr:uid="{00000000-0005-0000-0000-00001D250000}"/>
    <cellStyle name="Heading 4 6" xfId="9996" xr:uid="{00000000-0005-0000-0000-00001E250000}"/>
    <cellStyle name="Heading 4 Output" xfId="523" xr:uid="{00000000-0005-0000-0000-00001F250000}"/>
    <cellStyle name="Heading(4)" xfId="120" xr:uid="{00000000-0005-0000-0000-000020250000}"/>
    <cellStyle name="Hyperlink" xfId="3" builtinId="8"/>
    <cellStyle name="Hyperlink 2" xfId="121" xr:uid="{00000000-0005-0000-0000-000022250000}"/>
    <cellStyle name="Hyperlink 2 2" xfId="524" xr:uid="{00000000-0005-0000-0000-000023250000}"/>
    <cellStyle name="Hyperlink 2 3" xfId="525" xr:uid="{00000000-0005-0000-0000-000024250000}"/>
    <cellStyle name="Hyperlink 2 4" xfId="526" xr:uid="{00000000-0005-0000-0000-000025250000}"/>
    <cellStyle name="Hyperlink 2 5" xfId="527" xr:uid="{00000000-0005-0000-0000-000026250000}"/>
    <cellStyle name="Hyperlink 3" xfId="264" xr:uid="{00000000-0005-0000-0000-000027250000}"/>
    <cellStyle name="Hyperlink 3 2" xfId="528" xr:uid="{00000000-0005-0000-0000-000028250000}"/>
    <cellStyle name="Hyperlink 3 3" xfId="529" xr:uid="{00000000-0005-0000-0000-000029250000}"/>
    <cellStyle name="Hyperlink 4" xfId="530" xr:uid="{00000000-0005-0000-0000-00002A250000}"/>
    <cellStyle name="Hyperlink 4 2" xfId="9997" xr:uid="{00000000-0005-0000-0000-00002B250000}"/>
    <cellStyle name="Hyperlink Arrow" xfId="122" xr:uid="{00000000-0005-0000-0000-00002C250000}"/>
    <cellStyle name="Hyperlink Arrow." xfId="9998" xr:uid="{00000000-0005-0000-0000-00002D250000}"/>
    <cellStyle name="Hyperlink Check" xfId="9999" xr:uid="{00000000-0005-0000-0000-00002E250000}"/>
    <cellStyle name="Hyperlink Text" xfId="123" xr:uid="{00000000-0005-0000-0000-00002F250000}"/>
    <cellStyle name="Hyperlink Text." xfId="10000" xr:uid="{00000000-0005-0000-0000-000030250000}"/>
    <cellStyle name="import" xfId="531" xr:uid="{00000000-0005-0000-0000-000031250000}"/>
    <cellStyle name="import%" xfId="532" xr:uid="{00000000-0005-0000-0000-000032250000}"/>
    <cellStyle name="import_AER final decision for EA distribution - RFM" xfId="533" xr:uid="{00000000-0005-0000-0000-000033250000}"/>
    <cellStyle name="Input 2" xfId="124" xr:uid="{00000000-0005-0000-0000-000034250000}"/>
    <cellStyle name="Input 2 10" xfId="10001" xr:uid="{00000000-0005-0000-0000-000035250000}"/>
    <cellStyle name="Input 2 10 2" xfId="10002" xr:uid="{00000000-0005-0000-0000-000036250000}"/>
    <cellStyle name="Input 2 10 2 2" xfId="10003" xr:uid="{00000000-0005-0000-0000-000037250000}"/>
    <cellStyle name="Input 2 10 2 3" xfId="10004" xr:uid="{00000000-0005-0000-0000-000038250000}"/>
    <cellStyle name="Input 2 10 2 4" xfId="10005" xr:uid="{00000000-0005-0000-0000-000039250000}"/>
    <cellStyle name="Input 2 10 2 5" xfId="10006" xr:uid="{00000000-0005-0000-0000-00003A250000}"/>
    <cellStyle name="Input 2 10 2 6" xfId="10007" xr:uid="{00000000-0005-0000-0000-00003B250000}"/>
    <cellStyle name="Input 2 10 2 7" xfId="10008" xr:uid="{00000000-0005-0000-0000-00003C250000}"/>
    <cellStyle name="Input 2 10 3" xfId="10009" xr:uid="{00000000-0005-0000-0000-00003D250000}"/>
    <cellStyle name="Input 2 10 4" xfId="10010" xr:uid="{00000000-0005-0000-0000-00003E250000}"/>
    <cellStyle name="Input 2 10 5" xfId="10011" xr:uid="{00000000-0005-0000-0000-00003F250000}"/>
    <cellStyle name="Input 2 11" xfId="10012" xr:uid="{00000000-0005-0000-0000-000040250000}"/>
    <cellStyle name="Input 2 11 2" xfId="10013" xr:uid="{00000000-0005-0000-0000-000041250000}"/>
    <cellStyle name="Input 2 11 2 2" xfId="10014" xr:uid="{00000000-0005-0000-0000-000042250000}"/>
    <cellStyle name="Input 2 11 2 3" xfId="10015" xr:uid="{00000000-0005-0000-0000-000043250000}"/>
    <cellStyle name="Input 2 11 2 4" xfId="10016" xr:uid="{00000000-0005-0000-0000-000044250000}"/>
    <cellStyle name="Input 2 11 2 5" xfId="10017" xr:uid="{00000000-0005-0000-0000-000045250000}"/>
    <cellStyle name="Input 2 11 2 6" xfId="10018" xr:uid="{00000000-0005-0000-0000-000046250000}"/>
    <cellStyle name="Input 2 11 2 7" xfId="10019" xr:uid="{00000000-0005-0000-0000-000047250000}"/>
    <cellStyle name="Input 2 11 3" xfId="10020" xr:uid="{00000000-0005-0000-0000-000048250000}"/>
    <cellStyle name="Input 2 11 4" xfId="10021" xr:uid="{00000000-0005-0000-0000-000049250000}"/>
    <cellStyle name="Input 2 11 5" xfId="10022" xr:uid="{00000000-0005-0000-0000-00004A250000}"/>
    <cellStyle name="Input 2 12" xfId="10023" xr:uid="{00000000-0005-0000-0000-00004B250000}"/>
    <cellStyle name="Input 2 12 2" xfId="10024" xr:uid="{00000000-0005-0000-0000-00004C250000}"/>
    <cellStyle name="Input 2 12 2 2" xfId="10025" xr:uid="{00000000-0005-0000-0000-00004D250000}"/>
    <cellStyle name="Input 2 12 2 3" xfId="10026" xr:uid="{00000000-0005-0000-0000-00004E250000}"/>
    <cellStyle name="Input 2 12 2 4" xfId="10027" xr:uid="{00000000-0005-0000-0000-00004F250000}"/>
    <cellStyle name="Input 2 12 2 5" xfId="10028" xr:uid="{00000000-0005-0000-0000-000050250000}"/>
    <cellStyle name="Input 2 12 2 6" xfId="10029" xr:uid="{00000000-0005-0000-0000-000051250000}"/>
    <cellStyle name="Input 2 12 2 7" xfId="10030" xr:uid="{00000000-0005-0000-0000-000052250000}"/>
    <cellStyle name="Input 2 12 3" xfId="10031" xr:uid="{00000000-0005-0000-0000-000053250000}"/>
    <cellStyle name="Input 2 12 4" xfId="10032" xr:uid="{00000000-0005-0000-0000-000054250000}"/>
    <cellStyle name="Input 2 12 5" xfId="10033" xr:uid="{00000000-0005-0000-0000-000055250000}"/>
    <cellStyle name="Input 2 13" xfId="10034" xr:uid="{00000000-0005-0000-0000-000056250000}"/>
    <cellStyle name="Input 2 13 2" xfId="10035" xr:uid="{00000000-0005-0000-0000-000057250000}"/>
    <cellStyle name="Input 2 13 2 2" xfId="10036" xr:uid="{00000000-0005-0000-0000-000058250000}"/>
    <cellStyle name="Input 2 13 2 3" xfId="10037" xr:uid="{00000000-0005-0000-0000-000059250000}"/>
    <cellStyle name="Input 2 13 2 4" xfId="10038" xr:uid="{00000000-0005-0000-0000-00005A250000}"/>
    <cellStyle name="Input 2 13 2 5" xfId="10039" xr:uid="{00000000-0005-0000-0000-00005B250000}"/>
    <cellStyle name="Input 2 13 2 6" xfId="10040" xr:uid="{00000000-0005-0000-0000-00005C250000}"/>
    <cellStyle name="Input 2 13 2 7" xfId="10041" xr:uid="{00000000-0005-0000-0000-00005D250000}"/>
    <cellStyle name="Input 2 13 3" xfId="10042" xr:uid="{00000000-0005-0000-0000-00005E250000}"/>
    <cellStyle name="Input 2 13 4" xfId="10043" xr:uid="{00000000-0005-0000-0000-00005F250000}"/>
    <cellStyle name="Input 2 13 5" xfId="10044" xr:uid="{00000000-0005-0000-0000-000060250000}"/>
    <cellStyle name="Input 2 14" xfId="10045" xr:uid="{00000000-0005-0000-0000-000061250000}"/>
    <cellStyle name="Input 2 14 2" xfId="10046" xr:uid="{00000000-0005-0000-0000-000062250000}"/>
    <cellStyle name="Input 2 14 3" xfId="10047" xr:uid="{00000000-0005-0000-0000-000063250000}"/>
    <cellStyle name="Input 2 14 4" xfId="10048" xr:uid="{00000000-0005-0000-0000-000064250000}"/>
    <cellStyle name="Input 2 14 5" xfId="10049" xr:uid="{00000000-0005-0000-0000-000065250000}"/>
    <cellStyle name="Input 2 14 6" xfId="10050" xr:uid="{00000000-0005-0000-0000-000066250000}"/>
    <cellStyle name="Input 2 14 7" xfId="10051" xr:uid="{00000000-0005-0000-0000-000067250000}"/>
    <cellStyle name="Input 2 14 8" xfId="10052" xr:uid="{00000000-0005-0000-0000-000068250000}"/>
    <cellStyle name="Input 2 15" xfId="10053" xr:uid="{00000000-0005-0000-0000-000069250000}"/>
    <cellStyle name="Input 2 15 2" xfId="10054" xr:uid="{00000000-0005-0000-0000-00006A250000}"/>
    <cellStyle name="Input 2 15 3" xfId="10055" xr:uid="{00000000-0005-0000-0000-00006B250000}"/>
    <cellStyle name="Input 2 15 4" xfId="10056" xr:uid="{00000000-0005-0000-0000-00006C250000}"/>
    <cellStyle name="Input 2 15 5" xfId="10057" xr:uid="{00000000-0005-0000-0000-00006D250000}"/>
    <cellStyle name="Input 2 15 6" xfId="10058" xr:uid="{00000000-0005-0000-0000-00006E250000}"/>
    <cellStyle name="Input 2 15 7" xfId="10059" xr:uid="{00000000-0005-0000-0000-00006F250000}"/>
    <cellStyle name="Input 2 16" xfId="10060" xr:uid="{00000000-0005-0000-0000-000070250000}"/>
    <cellStyle name="Input 2 16 2" xfId="10061" xr:uid="{00000000-0005-0000-0000-000071250000}"/>
    <cellStyle name="Input 2 16 3" xfId="10062" xr:uid="{00000000-0005-0000-0000-000072250000}"/>
    <cellStyle name="Input 2 16 4" xfId="10063" xr:uid="{00000000-0005-0000-0000-000073250000}"/>
    <cellStyle name="Input 2 16 5" xfId="10064" xr:uid="{00000000-0005-0000-0000-000074250000}"/>
    <cellStyle name="Input 2 17" xfId="10065" xr:uid="{00000000-0005-0000-0000-000075250000}"/>
    <cellStyle name="Input 2 17 2" xfId="10066" xr:uid="{00000000-0005-0000-0000-000076250000}"/>
    <cellStyle name="Input 2 17 3" xfId="10067" xr:uid="{00000000-0005-0000-0000-000077250000}"/>
    <cellStyle name="Input 2 17 4" xfId="10068" xr:uid="{00000000-0005-0000-0000-000078250000}"/>
    <cellStyle name="Input 2 17 5" xfId="10069" xr:uid="{00000000-0005-0000-0000-000079250000}"/>
    <cellStyle name="Input 2 18" xfId="10070" xr:uid="{00000000-0005-0000-0000-00007A250000}"/>
    <cellStyle name="Input 2 18 2" xfId="10071" xr:uid="{00000000-0005-0000-0000-00007B250000}"/>
    <cellStyle name="Input 2 18 3" xfId="10072" xr:uid="{00000000-0005-0000-0000-00007C250000}"/>
    <cellStyle name="Input 2 18 4" xfId="10073" xr:uid="{00000000-0005-0000-0000-00007D250000}"/>
    <cellStyle name="Input 2 18 5" xfId="10074" xr:uid="{00000000-0005-0000-0000-00007E250000}"/>
    <cellStyle name="Input 2 19" xfId="10075" xr:uid="{00000000-0005-0000-0000-00007F250000}"/>
    <cellStyle name="Input 2 2" xfId="534" xr:uid="{00000000-0005-0000-0000-000080250000}"/>
    <cellStyle name="Input 2 2 10" xfId="10076" xr:uid="{00000000-0005-0000-0000-000081250000}"/>
    <cellStyle name="Input 2 2 10 2" xfId="10077" xr:uid="{00000000-0005-0000-0000-000082250000}"/>
    <cellStyle name="Input 2 2 10 2 2" xfId="10078" xr:uid="{00000000-0005-0000-0000-000083250000}"/>
    <cellStyle name="Input 2 2 10 2 3" xfId="10079" xr:uid="{00000000-0005-0000-0000-000084250000}"/>
    <cellStyle name="Input 2 2 10 2 4" xfId="10080" xr:uid="{00000000-0005-0000-0000-000085250000}"/>
    <cellStyle name="Input 2 2 10 2 5" xfId="10081" xr:uid="{00000000-0005-0000-0000-000086250000}"/>
    <cellStyle name="Input 2 2 10 2 6" xfId="10082" xr:uid="{00000000-0005-0000-0000-000087250000}"/>
    <cellStyle name="Input 2 2 10 2 7" xfId="10083" xr:uid="{00000000-0005-0000-0000-000088250000}"/>
    <cellStyle name="Input 2 2 10 3" xfId="10084" xr:uid="{00000000-0005-0000-0000-000089250000}"/>
    <cellStyle name="Input 2 2 10 4" xfId="10085" xr:uid="{00000000-0005-0000-0000-00008A250000}"/>
    <cellStyle name="Input 2 2 10 5" xfId="10086" xr:uid="{00000000-0005-0000-0000-00008B250000}"/>
    <cellStyle name="Input 2 2 11" xfId="10087" xr:uid="{00000000-0005-0000-0000-00008C250000}"/>
    <cellStyle name="Input 2 2 11 2" xfId="10088" xr:uid="{00000000-0005-0000-0000-00008D250000}"/>
    <cellStyle name="Input 2 2 11 2 2" xfId="10089" xr:uid="{00000000-0005-0000-0000-00008E250000}"/>
    <cellStyle name="Input 2 2 11 2 3" xfId="10090" xr:uid="{00000000-0005-0000-0000-00008F250000}"/>
    <cellStyle name="Input 2 2 11 2 4" xfId="10091" xr:uid="{00000000-0005-0000-0000-000090250000}"/>
    <cellStyle name="Input 2 2 11 2 5" xfId="10092" xr:uid="{00000000-0005-0000-0000-000091250000}"/>
    <cellStyle name="Input 2 2 11 2 6" xfId="10093" xr:uid="{00000000-0005-0000-0000-000092250000}"/>
    <cellStyle name="Input 2 2 11 2 7" xfId="10094" xr:uid="{00000000-0005-0000-0000-000093250000}"/>
    <cellStyle name="Input 2 2 11 3" xfId="10095" xr:uid="{00000000-0005-0000-0000-000094250000}"/>
    <cellStyle name="Input 2 2 11 4" xfId="10096" xr:uid="{00000000-0005-0000-0000-000095250000}"/>
    <cellStyle name="Input 2 2 11 5" xfId="10097" xr:uid="{00000000-0005-0000-0000-000096250000}"/>
    <cellStyle name="Input 2 2 12" xfId="10098" xr:uid="{00000000-0005-0000-0000-000097250000}"/>
    <cellStyle name="Input 2 2 12 2" xfId="10099" xr:uid="{00000000-0005-0000-0000-000098250000}"/>
    <cellStyle name="Input 2 2 12 3" xfId="10100" xr:uid="{00000000-0005-0000-0000-000099250000}"/>
    <cellStyle name="Input 2 2 12 4" xfId="10101" xr:uid="{00000000-0005-0000-0000-00009A250000}"/>
    <cellStyle name="Input 2 2 12 5" xfId="10102" xr:uid="{00000000-0005-0000-0000-00009B250000}"/>
    <cellStyle name="Input 2 2 12 6" xfId="10103" xr:uid="{00000000-0005-0000-0000-00009C250000}"/>
    <cellStyle name="Input 2 2 12 7" xfId="10104" xr:uid="{00000000-0005-0000-0000-00009D250000}"/>
    <cellStyle name="Input 2 2 12 8" xfId="10105" xr:uid="{00000000-0005-0000-0000-00009E250000}"/>
    <cellStyle name="Input 2 2 13" xfId="10106" xr:uid="{00000000-0005-0000-0000-00009F250000}"/>
    <cellStyle name="Input 2 2 13 2" xfId="10107" xr:uid="{00000000-0005-0000-0000-0000A0250000}"/>
    <cellStyle name="Input 2 2 13 3" xfId="10108" xr:uid="{00000000-0005-0000-0000-0000A1250000}"/>
    <cellStyle name="Input 2 2 13 4" xfId="10109" xr:uid="{00000000-0005-0000-0000-0000A2250000}"/>
    <cellStyle name="Input 2 2 13 5" xfId="10110" xr:uid="{00000000-0005-0000-0000-0000A3250000}"/>
    <cellStyle name="Input 2 2 13 6" xfId="10111" xr:uid="{00000000-0005-0000-0000-0000A4250000}"/>
    <cellStyle name="Input 2 2 13 7" xfId="10112" xr:uid="{00000000-0005-0000-0000-0000A5250000}"/>
    <cellStyle name="Input 2 2 14" xfId="10113" xr:uid="{00000000-0005-0000-0000-0000A6250000}"/>
    <cellStyle name="Input 2 2 14 2" xfId="10114" xr:uid="{00000000-0005-0000-0000-0000A7250000}"/>
    <cellStyle name="Input 2 2 14 3" xfId="10115" xr:uid="{00000000-0005-0000-0000-0000A8250000}"/>
    <cellStyle name="Input 2 2 14 4" xfId="10116" xr:uid="{00000000-0005-0000-0000-0000A9250000}"/>
    <cellStyle name="Input 2 2 14 5" xfId="10117" xr:uid="{00000000-0005-0000-0000-0000AA250000}"/>
    <cellStyle name="Input 2 2 15" xfId="10118" xr:uid="{00000000-0005-0000-0000-0000AB250000}"/>
    <cellStyle name="Input 2 2 15 2" xfId="10119" xr:uid="{00000000-0005-0000-0000-0000AC250000}"/>
    <cellStyle name="Input 2 2 15 3" xfId="10120" xr:uid="{00000000-0005-0000-0000-0000AD250000}"/>
    <cellStyle name="Input 2 2 15 4" xfId="10121" xr:uid="{00000000-0005-0000-0000-0000AE250000}"/>
    <cellStyle name="Input 2 2 15 5" xfId="10122" xr:uid="{00000000-0005-0000-0000-0000AF250000}"/>
    <cellStyle name="Input 2 2 16" xfId="10123" xr:uid="{00000000-0005-0000-0000-0000B0250000}"/>
    <cellStyle name="Input 2 2 16 2" xfId="10124" xr:uid="{00000000-0005-0000-0000-0000B1250000}"/>
    <cellStyle name="Input 2 2 16 3" xfId="10125" xr:uid="{00000000-0005-0000-0000-0000B2250000}"/>
    <cellStyle name="Input 2 2 16 4" xfId="10126" xr:uid="{00000000-0005-0000-0000-0000B3250000}"/>
    <cellStyle name="Input 2 2 16 5" xfId="10127" xr:uid="{00000000-0005-0000-0000-0000B4250000}"/>
    <cellStyle name="Input 2 2 17" xfId="10128" xr:uid="{00000000-0005-0000-0000-0000B5250000}"/>
    <cellStyle name="Input 2 2 17 2" xfId="10129" xr:uid="{00000000-0005-0000-0000-0000B6250000}"/>
    <cellStyle name="Input 2 2 17 3" xfId="10130" xr:uid="{00000000-0005-0000-0000-0000B7250000}"/>
    <cellStyle name="Input 2 2 17 4" xfId="10131" xr:uid="{00000000-0005-0000-0000-0000B8250000}"/>
    <cellStyle name="Input 2 2 17 5" xfId="10132" xr:uid="{00000000-0005-0000-0000-0000B9250000}"/>
    <cellStyle name="Input 2 2 18" xfId="10133" xr:uid="{00000000-0005-0000-0000-0000BA250000}"/>
    <cellStyle name="Input 2 2 19" xfId="10134" xr:uid="{00000000-0005-0000-0000-0000BB250000}"/>
    <cellStyle name="Input 2 2 2" xfId="535" xr:uid="{00000000-0005-0000-0000-0000BC250000}"/>
    <cellStyle name="Input 2 2 2 10" xfId="10135" xr:uid="{00000000-0005-0000-0000-0000BD250000}"/>
    <cellStyle name="Input 2 2 2 10 2" xfId="10136" xr:uid="{00000000-0005-0000-0000-0000BE250000}"/>
    <cellStyle name="Input 2 2 2 10 3" xfId="10137" xr:uid="{00000000-0005-0000-0000-0000BF250000}"/>
    <cellStyle name="Input 2 2 2 10 4" xfId="10138" xr:uid="{00000000-0005-0000-0000-0000C0250000}"/>
    <cellStyle name="Input 2 2 2 10 5" xfId="10139" xr:uid="{00000000-0005-0000-0000-0000C1250000}"/>
    <cellStyle name="Input 2 2 2 10 6" xfId="10140" xr:uid="{00000000-0005-0000-0000-0000C2250000}"/>
    <cellStyle name="Input 2 2 2 10 7" xfId="10141" xr:uid="{00000000-0005-0000-0000-0000C3250000}"/>
    <cellStyle name="Input 2 2 2 10 8" xfId="10142" xr:uid="{00000000-0005-0000-0000-0000C4250000}"/>
    <cellStyle name="Input 2 2 2 11" xfId="10143" xr:uid="{00000000-0005-0000-0000-0000C5250000}"/>
    <cellStyle name="Input 2 2 2 11 2" xfId="10144" xr:uid="{00000000-0005-0000-0000-0000C6250000}"/>
    <cellStyle name="Input 2 2 2 11 3" xfId="10145" xr:uid="{00000000-0005-0000-0000-0000C7250000}"/>
    <cellStyle name="Input 2 2 2 11 4" xfId="10146" xr:uid="{00000000-0005-0000-0000-0000C8250000}"/>
    <cellStyle name="Input 2 2 2 11 5" xfId="10147" xr:uid="{00000000-0005-0000-0000-0000C9250000}"/>
    <cellStyle name="Input 2 2 2 11 6" xfId="10148" xr:uid="{00000000-0005-0000-0000-0000CA250000}"/>
    <cellStyle name="Input 2 2 2 11 7" xfId="10149" xr:uid="{00000000-0005-0000-0000-0000CB250000}"/>
    <cellStyle name="Input 2 2 2 12" xfId="10150" xr:uid="{00000000-0005-0000-0000-0000CC250000}"/>
    <cellStyle name="Input 2 2 2 12 2" xfId="10151" xr:uid="{00000000-0005-0000-0000-0000CD250000}"/>
    <cellStyle name="Input 2 2 2 12 3" xfId="10152" xr:uid="{00000000-0005-0000-0000-0000CE250000}"/>
    <cellStyle name="Input 2 2 2 12 4" xfId="10153" xr:uid="{00000000-0005-0000-0000-0000CF250000}"/>
    <cellStyle name="Input 2 2 2 12 5" xfId="10154" xr:uid="{00000000-0005-0000-0000-0000D0250000}"/>
    <cellStyle name="Input 2 2 2 13" xfId="10155" xr:uid="{00000000-0005-0000-0000-0000D1250000}"/>
    <cellStyle name="Input 2 2 2 13 2" xfId="10156" xr:uid="{00000000-0005-0000-0000-0000D2250000}"/>
    <cellStyle name="Input 2 2 2 13 3" xfId="10157" xr:uid="{00000000-0005-0000-0000-0000D3250000}"/>
    <cellStyle name="Input 2 2 2 13 4" xfId="10158" xr:uid="{00000000-0005-0000-0000-0000D4250000}"/>
    <cellStyle name="Input 2 2 2 13 5" xfId="10159" xr:uid="{00000000-0005-0000-0000-0000D5250000}"/>
    <cellStyle name="Input 2 2 2 14" xfId="10160" xr:uid="{00000000-0005-0000-0000-0000D6250000}"/>
    <cellStyle name="Input 2 2 2 14 2" xfId="10161" xr:uid="{00000000-0005-0000-0000-0000D7250000}"/>
    <cellStyle name="Input 2 2 2 14 3" xfId="10162" xr:uid="{00000000-0005-0000-0000-0000D8250000}"/>
    <cellStyle name="Input 2 2 2 14 4" xfId="10163" xr:uid="{00000000-0005-0000-0000-0000D9250000}"/>
    <cellStyle name="Input 2 2 2 14 5" xfId="10164" xr:uid="{00000000-0005-0000-0000-0000DA250000}"/>
    <cellStyle name="Input 2 2 2 15" xfId="10165" xr:uid="{00000000-0005-0000-0000-0000DB250000}"/>
    <cellStyle name="Input 2 2 2 15 2" xfId="10166" xr:uid="{00000000-0005-0000-0000-0000DC250000}"/>
    <cellStyle name="Input 2 2 2 15 3" xfId="10167" xr:uid="{00000000-0005-0000-0000-0000DD250000}"/>
    <cellStyle name="Input 2 2 2 15 4" xfId="10168" xr:uid="{00000000-0005-0000-0000-0000DE250000}"/>
    <cellStyle name="Input 2 2 2 15 5" xfId="10169" xr:uid="{00000000-0005-0000-0000-0000DF250000}"/>
    <cellStyle name="Input 2 2 2 16" xfId="10170" xr:uid="{00000000-0005-0000-0000-0000E0250000}"/>
    <cellStyle name="Input 2 2 2 17" xfId="10171" xr:uid="{00000000-0005-0000-0000-0000E1250000}"/>
    <cellStyle name="Input 2 2 2 2" xfId="10172" xr:uid="{00000000-0005-0000-0000-0000E2250000}"/>
    <cellStyle name="Input 2 2 2 2 10" xfId="10173" xr:uid="{00000000-0005-0000-0000-0000E3250000}"/>
    <cellStyle name="Input 2 2 2 2 10 2" xfId="10174" xr:uid="{00000000-0005-0000-0000-0000E4250000}"/>
    <cellStyle name="Input 2 2 2 2 10 3" xfId="10175" xr:uid="{00000000-0005-0000-0000-0000E5250000}"/>
    <cellStyle name="Input 2 2 2 2 10 4" xfId="10176" xr:uid="{00000000-0005-0000-0000-0000E6250000}"/>
    <cellStyle name="Input 2 2 2 2 10 5" xfId="10177" xr:uid="{00000000-0005-0000-0000-0000E7250000}"/>
    <cellStyle name="Input 2 2 2 2 10 6" xfId="10178" xr:uid="{00000000-0005-0000-0000-0000E8250000}"/>
    <cellStyle name="Input 2 2 2 2 10 7" xfId="10179" xr:uid="{00000000-0005-0000-0000-0000E9250000}"/>
    <cellStyle name="Input 2 2 2 2 11" xfId="10180" xr:uid="{00000000-0005-0000-0000-0000EA250000}"/>
    <cellStyle name="Input 2 2 2 2 11 2" xfId="10181" xr:uid="{00000000-0005-0000-0000-0000EB250000}"/>
    <cellStyle name="Input 2 2 2 2 11 3" xfId="10182" xr:uid="{00000000-0005-0000-0000-0000EC250000}"/>
    <cellStyle name="Input 2 2 2 2 11 4" xfId="10183" xr:uid="{00000000-0005-0000-0000-0000ED250000}"/>
    <cellStyle name="Input 2 2 2 2 11 5" xfId="10184" xr:uid="{00000000-0005-0000-0000-0000EE250000}"/>
    <cellStyle name="Input 2 2 2 2 12" xfId="10185" xr:uid="{00000000-0005-0000-0000-0000EF250000}"/>
    <cellStyle name="Input 2 2 2 2 12 2" xfId="10186" xr:uid="{00000000-0005-0000-0000-0000F0250000}"/>
    <cellStyle name="Input 2 2 2 2 12 3" xfId="10187" xr:uid="{00000000-0005-0000-0000-0000F1250000}"/>
    <cellStyle name="Input 2 2 2 2 12 4" xfId="10188" xr:uid="{00000000-0005-0000-0000-0000F2250000}"/>
    <cellStyle name="Input 2 2 2 2 12 5" xfId="10189" xr:uid="{00000000-0005-0000-0000-0000F3250000}"/>
    <cellStyle name="Input 2 2 2 2 13" xfId="10190" xr:uid="{00000000-0005-0000-0000-0000F4250000}"/>
    <cellStyle name="Input 2 2 2 2 13 2" xfId="10191" xr:uid="{00000000-0005-0000-0000-0000F5250000}"/>
    <cellStyle name="Input 2 2 2 2 13 3" xfId="10192" xr:uid="{00000000-0005-0000-0000-0000F6250000}"/>
    <cellStyle name="Input 2 2 2 2 13 4" xfId="10193" xr:uid="{00000000-0005-0000-0000-0000F7250000}"/>
    <cellStyle name="Input 2 2 2 2 13 5" xfId="10194" xr:uid="{00000000-0005-0000-0000-0000F8250000}"/>
    <cellStyle name="Input 2 2 2 2 14" xfId="10195" xr:uid="{00000000-0005-0000-0000-0000F9250000}"/>
    <cellStyle name="Input 2 2 2 2 14 2" xfId="10196" xr:uid="{00000000-0005-0000-0000-0000FA250000}"/>
    <cellStyle name="Input 2 2 2 2 14 3" xfId="10197" xr:uid="{00000000-0005-0000-0000-0000FB250000}"/>
    <cellStyle name="Input 2 2 2 2 14 4" xfId="10198" xr:uid="{00000000-0005-0000-0000-0000FC250000}"/>
    <cellStyle name="Input 2 2 2 2 14 5" xfId="10199" xr:uid="{00000000-0005-0000-0000-0000FD250000}"/>
    <cellStyle name="Input 2 2 2 2 15" xfId="10200" xr:uid="{00000000-0005-0000-0000-0000FE250000}"/>
    <cellStyle name="Input 2 2 2 2 15 2" xfId="10201" xr:uid="{00000000-0005-0000-0000-0000FF250000}"/>
    <cellStyle name="Input 2 2 2 2 15 3" xfId="10202" xr:uid="{00000000-0005-0000-0000-000000260000}"/>
    <cellStyle name="Input 2 2 2 2 15 4" xfId="10203" xr:uid="{00000000-0005-0000-0000-000001260000}"/>
    <cellStyle name="Input 2 2 2 2 15 5" xfId="10204" xr:uid="{00000000-0005-0000-0000-000002260000}"/>
    <cellStyle name="Input 2 2 2 2 16" xfId="10205" xr:uid="{00000000-0005-0000-0000-000003260000}"/>
    <cellStyle name="Input 2 2 2 2 16 2" xfId="10206" xr:uid="{00000000-0005-0000-0000-000004260000}"/>
    <cellStyle name="Input 2 2 2 2 16 3" xfId="10207" xr:uid="{00000000-0005-0000-0000-000005260000}"/>
    <cellStyle name="Input 2 2 2 2 16 4" xfId="10208" xr:uid="{00000000-0005-0000-0000-000006260000}"/>
    <cellStyle name="Input 2 2 2 2 16 5" xfId="10209" xr:uid="{00000000-0005-0000-0000-000007260000}"/>
    <cellStyle name="Input 2 2 2 2 17" xfId="10210" xr:uid="{00000000-0005-0000-0000-000008260000}"/>
    <cellStyle name="Input 2 2 2 2 17 2" xfId="10211" xr:uid="{00000000-0005-0000-0000-000009260000}"/>
    <cellStyle name="Input 2 2 2 2 17 3" xfId="10212" xr:uid="{00000000-0005-0000-0000-00000A260000}"/>
    <cellStyle name="Input 2 2 2 2 17 4" xfId="10213" xr:uid="{00000000-0005-0000-0000-00000B260000}"/>
    <cellStyle name="Input 2 2 2 2 17 5" xfId="10214" xr:uid="{00000000-0005-0000-0000-00000C260000}"/>
    <cellStyle name="Input 2 2 2 2 18" xfId="10215" xr:uid="{00000000-0005-0000-0000-00000D260000}"/>
    <cellStyle name="Input 2 2 2 2 2" xfId="10216" xr:uid="{00000000-0005-0000-0000-00000E260000}"/>
    <cellStyle name="Input 2 2 2 2 2 10" xfId="10217" xr:uid="{00000000-0005-0000-0000-00000F260000}"/>
    <cellStyle name="Input 2 2 2 2 2 10 2" xfId="10218" xr:uid="{00000000-0005-0000-0000-000010260000}"/>
    <cellStyle name="Input 2 2 2 2 2 10 3" xfId="10219" xr:uid="{00000000-0005-0000-0000-000011260000}"/>
    <cellStyle name="Input 2 2 2 2 2 10 4" xfId="10220" xr:uid="{00000000-0005-0000-0000-000012260000}"/>
    <cellStyle name="Input 2 2 2 2 2 10 5" xfId="10221" xr:uid="{00000000-0005-0000-0000-000013260000}"/>
    <cellStyle name="Input 2 2 2 2 2 11" xfId="10222" xr:uid="{00000000-0005-0000-0000-000014260000}"/>
    <cellStyle name="Input 2 2 2 2 2 11 2" xfId="10223" xr:uid="{00000000-0005-0000-0000-000015260000}"/>
    <cellStyle name="Input 2 2 2 2 2 11 3" xfId="10224" xr:uid="{00000000-0005-0000-0000-000016260000}"/>
    <cellStyle name="Input 2 2 2 2 2 11 4" xfId="10225" xr:uid="{00000000-0005-0000-0000-000017260000}"/>
    <cellStyle name="Input 2 2 2 2 2 11 5" xfId="10226" xr:uid="{00000000-0005-0000-0000-000018260000}"/>
    <cellStyle name="Input 2 2 2 2 2 12" xfId="10227" xr:uid="{00000000-0005-0000-0000-000019260000}"/>
    <cellStyle name="Input 2 2 2 2 2 12 2" xfId="10228" xr:uid="{00000000-0005-0000-0000-00001A260000}"/>
    <cellStyle name="Input 2 2 2 2 2 12 3" xfId="10229" xr:uid="{00000000-0005-0000-0000-00001B260000}"/>
    <cellStyle name="Input 2 2 2 2 2 12 4" xfId="10230" xr:uid="{00000000-0005-0000-0000-00001C260000}"/>
    <cellStyle name="Input 2 2 2 2 2 12 5" xfId="10231" xr:uid="{00000000-0005-0000-0000-00001D260000}"/>
    <cellStyle name="Input 2 2 2 2 2 13" xfId="10232" xr:uid="{00000000-0005-0000-0000-00001E260000}"/>
    <cellStyle name="Input 2 2 2 2 2 13 2" xfId="10233" xr:uid="{00000000-0005-0000-0000-00001F260000}"/>
    <cellStyle name="Input 2 2 2 2 2 13 3" xfId="10234" xr:uid="{00000000-0005-0000-0000-000020260000}"/>
    <cellStyle name="Input 2 2 2 2 2 13 4" xfId="10235" xr:uid="{00000000-0005-0000-0000-000021260000}"/>
    <cellStyle name="Input 2 2 2 2 2 13 5" xfId="10236" xr:uid="{00000000-0005-0000-0000-000022260000}"/>
    <cellStyle name="Input 2 2 2 2 2 14" xfId="10237" xr:uid="{00000000-0005-0000-0000-000023260000}"/>
    <cellStyle name="Input 2 2 2 2 2 14 2" xfId="10238" xr:uid="{00000000-0005-0000-0000-000024260000}"/>
    <cellStyle name="Input 2 2 2 2 2 14 3" xfId="10239" xr:uid="{00000000-0005-0000-0000-000025260000}"/>
    <cellStyle name="Input 2 2 2 2 2 14 4" xfId="10240" xr:uid="{00000000-0005-0000-0000-000026260000}"/>
    <cellStyle name="Input 2 2 2 2 2 14 5" xfId="10241" xr:uid="{00000000-0005-0000-0000-000027260000}"/>
    <cellStyle name="Input 2 2 2 2 2 15" xfId="10242" xr:uid="{00000000-0005-0000-0000-000028260000}"/>
    <cellStyle name="Input 2 2 2 2 2 15 2" xfId="10243" xr:uid="{00000000-0005-0000-0000-000029260000}"/>
    <cellStyle name="Input 2 2 2 2 2 15 3" xfId="10244" xr:uid="{00000000-0005-0000-0000-00002A260000}"/>
    <cellStyle name="Input 2 2 2 2 2 15 4" xfId="10245" xr:uid="{00000000-0005-0000-0000-00002B260000}"/>
    <cellStyle name="Input 2 2 2 2 2 15 5" xfId="10246" xr:uid="{00000000-0005-0000-0000-00002C260000}"/>
    <cellStyle name="Input 2 2 2 2 2 16" xfId="10247" xr:uid="{00000000-0005-0000-0000-00002D260000}"/>
    <cellStyle name="Input 2 2 2 2 2 16 2" xfId="10248" xr:uid="{00000000-0005-0000-0000-00002E260000}"/>
    <cellStyle name="Input 2 2 2 2 2 16 3" xfId="10249" xr:uid="{00000000-0005-0000-0000-00002F260000}"/>
    <cellStyle name="Input 2 2 2 2 2 16 4" xfId="10250" xr:uid="{00000000-0005-0000-0000-000030260000}"/>
    <cellStyle name="Input 2 2 2 2 2 16 5" xfId="10251" xr:uid="{00000000-0005-0000-0000-000031260000}"/>
    <cellStyle name="Input 2 2 2 2 2 17" xfId="10252" xr:uid="{00000000-0005-0000-0000-000032260000}"/>
    <cellStyle name="Input 2 2 2 2 2 17 2" xfId="10253" xr:uid="{00000000-0005-0000-0000-000033260000}"/>
    <cellStyle name="Input 2 2 2 2 2 17 3" xfId="10254" xr:uid="{00000000-0005-0000-0000-000034260000}"/>
    <cellStyle name="Input 2 2 2 2 2 17 4" xfId="10255" xr:uid="{00000000-0005-0000-0000-000035260000}"/>
    <cellStyle name="Input 2 2 2 2 2 17 5" xfId="10256" xr:uid="{00000000-0005-0000-0000-000036260000}"/>
    <cellStyle name="Input 2 2 2 2 2 18" xfId="10257" xr:uid="{00000000-0005-0000-0000-000037260000}"/>
    <cellStyle name="Input 2 2 2 2 2 2" xfId="10258" xr:uid="{00000000-0005-0000-0000-000038260000}"/>
    <cellStyle name="Input 2 2 2 2 2 2 10" xfId="10259" xr:uid="{00000000-0005-0000-0000-000039260000}"/>
    <cellStyle name="Input 2 2 2 2 2 2 2" xfId="10260" xr:uid="{00000000-0005-0000-0000-00003A260000}"/>
    <cellStyle name="Input 2 2 2 2 2 2 2 2" xfId="10261" xr:uid="{00000000-0005-0000-0000-00003B260000}"/>
    <cellStyle name="Input 2 2 2 2 2 2 2 2 2" xfId="10262" xr:uid="{00000000-0005-0000-0000-00003C260000}"/>
    <cellStyle name="Input 2 2 2 2 2 2 2 2 3" xfId="10263" xr:uid="{00000000-0005-0000-0000-00003D260000}"/>
    <cellStyle name="Input 2 2 2 2 2 2 2 2 4" xfId="10264" xr:uid="{00000000-0005-0000-0000-00003E260000}"/>
    <cellStyle name="Input 2 2 2 2 2 2 2 2 5" xfId="10265" xr:uid="{00000000-0005-0000-0000-00003F260000}"/>
    <cellStyle name="Input 2 2 2 2 2 2 2 2 6" xfId="10266" xr:uid="{00000000-0005-0000-0000-000040260000}"/>
    <cellStyle name="Input 2 2 2 2 2 2 2 2 7" xfId="10267" xr:uid="{00000000-0005-0000-0000-000041260000}"/>
    <cellStyle name="Input 2 2 2 2 2 2 2 3" xfId="10268" xr:uid="{00000000-0005-0000-0000-000042260000}"/>
    <cellStyle name="Input 2 2 2 2 2 2 2 4" xfId="10269" xr:uid="{00000000-0005-0000-0000-000043260000}"/>
    <cellStyle name="Input 2 2 2 2 2 2 3" xfId="10270" xr:uid="{00000000-0005-0000-0000-000044260000}"/>
    <cellStyle name="Input 2 2 2 2 2 2 3 2" xfId="10271" xr:uid="{00000000-0005-0000-0000-000045260000}"/>
    <cellStyle name="Input 2 2 2 2 2 2 3 2 2" xfId="10272" xr:uid="{00000000-0005-0000-0000-000046260000}"/>
    <cellStyle name="Input 2 2 2 2 2 2 3 2 3" xfId="10273" xr:uid="{00000000-0005-0000-0000-000047260000}"/>
    <cellStyle name="Input 2 2 2 2 2 2 3 2 4" xfId="10274" xr:uid="{00000000-0005-0000-0000-000048260000}"/>
    <cellStyle name="Input 2 2 2 2 2 2 3 2 5" xfId="10275" xr:uid="{00000000-0005-0000-0000-000049260000}"/>
    <cellStyle name="Input 2 2 2 2 2 2 3 2 6" xfId="10276" xr:uid="{00000000-0005-0000-0000-00004A260000}"/>
    <cellStyle name="Input 2 2 2 2 2 2 3 2 7" xfId="10277" xr:uid="{00000000-0005-0000-0000-00004B260000}"/>
    <cellStyle name="Input 2 2 2 2 2 2 3 3" xfId="10278" xr:uid="{00000000-0005-0000-0000-00004C260000}"/>
    <cellStyle name="Input 2 2 2 2 2 2 3 4" xfId="10279" xr:uid="{00000000-0005-0000-0000-00004D260000}"/>
    <cellStyle name="Input 2 2 2 2 2 2 4" xfId="10280" xr:uid="{00000000-0005-0000-0000-00004E260000}"/>
    <cellStyle name="Input 2 2 2 2 2 2 4 2" xfId="10281" xr:uid="{00000000-0005-0000-0000-00004F260000}"/>
    <cellStyle name="Input 2 2 2 2 2 2 4 2 2" xfId="10282" xr:uid="{00000000-0005-0000-0000-000050260000}"/>
    <cellStyle name="Input 2 2 2 2 2 2 4 2 3" xfId="10283" xr:uid="{00000000-0005-0000-0000-000051260000}"/>
    <cellStyle name="Input 2 2 2 2 2 2 4 2 4" xfId="10284" xr:uid="{00000000-0005-0000-0000-000052260000}"/>
    <cellStyle name="Input 2 2 2 2 2 2 4 2 5" xfId="10285" xr:uid="{00000000-0005-0000-0000-000053260000}"/>
    <cellStyle name="Input 2 2 2 2 2 2 4 2 6" xfId="10286" xr:uid="{00000000-0005-0000-0000-000054260000}"/>
    <cellStyle name="Input 2 2 2 2 2 2 4 2 7" xfId="10287" xr:uid="{00000000-0005-0000-0000-000055260000}"/>
    <cellStyle name="Input 2 2 2 2 2 2 4 3" xfId="10288" xr:uid="{00000000-0005-0000-0000-000056260000}"/>
    <cellStyle name="Input 2 2 2 2 2 2 4 4" xfId="10289" xr:uid="{00000000-0005-0000-0000-000057260000}"/>
    <cellStyle name="Input 2 2 2 2 2 2 5" xfId="10290" xr:uid="{00000000-0005-0000-0000-000058260000}"/>
    <cellStyle name="Input 2 2 2 2 2 2 5 2" xfId="10291" xr:uid="{00000000-0005-0000-0000-000059260000}"/>
    <cellStyle name="Input 2 2 2 2 2 2 5 3" xfId="10292" xr:uid="{00000000-0005-0000-0000-00005A260000}"/>
    <cellStyle name="Input 2 2 2 2 2 2 5 4" xfId="10293" xr:uid="{00000000-0005-0000-0000-00005B260000}"/>
    <cellStyle name="Input 2 2 2 2 2 2 5 5" xfId="10294" xr:uid="{00000000-0005-0000-0000-00005C260000}"/>
    <cellStyle name="Input 2 2 2 2 2 2 5 6" xfId="10295" xr:uid="{00000000-0005-0000-0000-00005D260000}"/>
    <cellStyle name="Input 2 2 2 2 2 2 5 7" xfId="10296" xr:uid="{00000000-0005-0000-0000-00005E260000}"/>
    <cellStyle name="Input 2 2 2 2 2 2 5 8" xfId="10297" xr:uid="{00000000-0005-0000-0000-00005F260000}"/>
    <cellStyle name="Input 2 2 2 2 2 2 6" xfId="10298" xr:uid="{00000000-0005-0000-0000-000060260000}"/>
    <cellStyle name="Input 2 2 2 2 2 2 6 2" xfId="10299" xr:uid="{00000000-0005-0000-0000-000061260000}"/>
    <cellStyle name="Input 2 2 2 2 2 2 6 3" xfId="10300" xr:uid="{00000000-0005-0000-0000-000062260000}"/>
    <cellStyle name="Input 2 2 2 2 2 2 6 4" xfId="10301" xr:uid="{00000000-0005-0000-0000-000063260000}"/>
    <cellStyle name="Input 2 2 2 2 2 2 6 5" xfId="10302" xr:uid="{00000000-0005-0000-0000-000064260000}"/>
    <cellStyle name="Input 2 2 2 2 2 2 6 6" xfId="10303" xr:uid="{00000000-0005-0000-0000-000065260000}"/>
    <cellStyle name="Input 2 2 2 2 2 2 6 7" xfId="10304" xr:uid="{00000000-0005-0000-0000-000066260000}"/>
    <cellStyle name="Input 2 2 2 2 2 2 7" xfId="10305" xr:uid="{00000000-0005-0000-0000-000067260000}"/>
    <cellStyle name="Input 2 2 2 2 2 2 8" xfId="10306" xr:uid="{00000000-0005-0000-0000-000068260000}"/>
    <cellStyle name="Input 2 2 2 2 2 2 9" xfId="10307" xr:uid="{00000000-0005-0000-0000-000069260000}"/>
    <cellStyle name="Input 2 2 2 2 2 3" xfId="10308" xr:uid="{00000000-0005-0000-0000-00006A260000}"/>
    <cellStyle name="Input 2 2 2 2 2 3 2" xfId="10309" xr:uid="{00000000-0005-0000-0000-00006B260000}"/>
    <cellStyle name="Input 2 2 2 2 2 3 2 2" xfId="10310" xr:uid="{00000000-0005-0000-0000-00006C260000}"/>
    <cellStyle name="Input 2 2 2 2 2 3 2 3" xfId="10311" xr:uid="{00000000-0005-0000-0000-00006D260000}"/>
    <cellStyle name="Input 2 2 2 2 2 3 2 4" xfId="10312" xr:uid="{00000000-0005-0000-0000-00006E260000}"/>
    <cellStyle name="Input 2 2 2 2 2 3 2 5" xfId="10313" xr:uid="{00000000-0005-0000-0000-00006F260000}"/>
    <cellStyle name="Input 2 2 2 2 2 3 2 6" xfId="10314" xr:uid="{00000000-0005-0000-0000-000070260000}"/>
    <cellStyle name="Input 2 2 2 2 2 3 2 7" xfId="10315" xr:uid="{00000000-0005-0000-0000-000071260000}"/>
    <cellStyle name="Input 2 2 2 2 2 3 3" xfId="10316" xr:uid="{00000000-0005-0000-0000-000072260000}"/>
    <cellStyle name="Input 2 2 2 2 2 3 4" xfId="10317" xr:uid="{00000000-0005-0000-0000-000073260000}"/>
    <cellStyle name="Input 2 2 2 2 2 3 5" xfId="10318" xr:uid="{00000000-0005-0000-0000-000074260000}"/>
    <cellStyle name="Input 2 2 2 2 2 4" xfId="10319" xr:uid="{00000000-0005-0000-0000-000075260000}"/>
    <cellStyle name="Input 2 2 2 2 2 4 2" xfId="10320" xr:uid="{00000000-0005-0000-0000-000076260000}"/>
    <cellStyle name="Input 2 2 2 2 2 4 2 2" xfId="10321" xr:uid="{00000000-0005-0000-0000-000077260000}"/>
    <cellStyle name="Input 2 2 2 2 2 4 2 3" xfId="10322" xr:uid="{00000000-0005-0000-0000-000078260000}"/>
    <cellStyle name="Input 2 2 2 2 2 4 2 4" xfId="10323" xr:uid="{00000000-0005-0000-0000-000079260000}"/>
    <cellStyle name="Input 2 2 2 2 2 4 2 5" xfId="10324" xr:uid="{00000000-0005-0000-0000-00007A260000}"/>
    <cellStyle name="Input 2 2 2 2 2 4 2 6" xfId="10325" xr:uid="{00000000-0005-0000-0000-00007B260000}"/>
    <cellStyle name="Input 2 2 2 2 2 4 2 7" xfId="10326" xr:uid="{00000000-0005-0000-0000-00007C260000}"/>
    <cellStyle name="Input 2 2 2 2 2 4 3" xfId="10327" xr:uid="{00000000-0005-0000-0000-00007D260000}"/>
    <cellStyle name="Input 2 2 2 2 2 4 4" xfId="10328" xr:uid="{00000000-0005-0000-0000-00007E260000}"/>
    <cellStyle name="Input 2 2 2 2 2 4 5" xfId="10329" xr:uid="{00000000-0005-0000-0000-00007F260000}"/>
    <cellStyle name="Input 2 2 2 2 2 5" xfId="10330" xr:uid="{00000000-0005-0000-0000-000080260000}"/>
    <cellStyle name="Input 2 2 2 2 2 5 2" xfId="10331" xr:uid="{00000000-0005-0000-0000-000081260000}"/>
    <cellStyle name="Input 2 2 2 2 2 5 2 2" xfId="10332" xr:uid="{00000000-0005-0000-0000-000082260000}"/>
    <cellStyle name="Input 2 2 2 2 2 5 2 3" xfId="10333" xr:uid="{00000000-0005-0000-0000-000083260000}"/>
    <cellStyle name="Input 2 2 2 2 2 5 2 4" xfId="10334" xr:uid="{00000000-0005-0000-0000-000084260000}"/>
    <cellStyle name="Input 2 2 2 2 2 5 2 5" xfId="10335" xr:uid="{00000000-0005-0000-0000-000085260000}"/>
    <cellStyle name="Input 2 2 2 2 2 5 2 6" xfId="10336" xr:uid="{00000000-0005-0000-0000-000086260000}"/>
    <cellStyle name="Input 2 2 2 2 2 5 2 7" xfId="10337" xr:uid="{00000000-0005-0000-0000-000087260000}"/>
    <cellStyle name="Input 2 2 2 2 2 5 3" xfId="10338" xr:uid="{00000000-0005-0000-0000-000088260000}"/>
    <cellStyle name="Input 2 2 2 2 2 5 4" xfId="10339" xr:uid="{00000000-0005-0000-0000-000089260000}"/>
    <cellStyle name="Input 2 2 2 2 2 5 5" xfId="10340" xr:uid="{00000000-0005-0000-0000-00008A260000}"/>
    <cellStyle name="Input 2 2 2 2 2 6" xfId="10341" xr:uid="{00000000-0005-0000-0000-00008B260000}"/>
    <cellStyle name="Input 2 2 2 2 2 6 2" xfId="10342" xr:uid="{00000000-0005-0000-0000-00008C260000}"/>
    <cellStyle name="Input 2 2 2 2 2 6 3" xfId="10343" xr:uid="{00000000-0005-0000-0000-00008D260000}"/>
    <cellStyle name="Input 2 2 2 2 2 6 4" xfId="10344" xr:uid="{00000000-0005-0000-0000-00008E260000}"/>
    <cellStyle name="Input 2 2 2 2 2 6 5" xfId="10345" xr:uid="{00000000-0005-0000-0000-00008F260000}"/>
    <cellStyle name="Input 2 2 2 2 2 6 6" xfId="10346" xr:uid="{00000000-0005-0000-0000-000090260000}"/>
    <cellStyle name="Input 2 2 2 2 2 6 7" xfId="10347" xr:uid="{00000000-0005-0000-0000-000091260000}"/>
    <cellStyle name="Input 2 2 2 2 2 6 8" xfId="10348" xr:uid="{00000000-0005-0000-0000-000092260000}"/>
    <cellStyle name="Input 2 2 2 2 2 7" xfId="10349" xr:uid="{00000000-0005-0000-0000-000093260000}"/>
    <cellStyle name="Input 2 2 2 2 2 7 2" xfId="10350" xr:uid="{00000000-0005-0000-0000-000094260000}"/>
    <cellStyle name="Input 2 2 2 2 2 7 3" xfId="10351" xr:uid="{00000000-0005-0000-0000-000095260000}"/>
    <cellStyle name="Input 2 2 2 2 2 7 4" xfId="10352" xr:uid="{00000000-0005-0000-0000-000096260000}"/>
    <cellStyle name="Input 2 2 2 2 2 7 5" xfId="10353" xr:uid="{00000000-0005-0000-0000-000097260000}"/>
    <cellStyle name="Input 2 2 2 2 2 7 6" xfId="10354" xr:uid="{00000000-0005-0000-0000-000098260000}"/>
    <cellStyle name="Input 2 2 2 2 2 7 7" xfId="10355" xr:uid="{00000000-0005-0000-0000-000099260000}"/>
    <cellStyle name="Input 2 2 2 2 2 8" xfId="10356" xr:uid="{00000000-0005-0000-0000-00009A260000}"/>
    <cellStyle name="Input 2 2 2 2 2 8 2" xfId="10357" xr:uid="{00000000-0005-0000-0000-00009B260000}"/>
    <cellStyle name="Input 2 2 2 2 2 8 3" xfId="10358" xr:uid="{00000000-0005-0000-0000-00009C260000}"/>
    <cellStyle name="Input 2 2 2 2 2 8 4" xfId="10359" xr:uid="{00000000-0005-0000-0000-00009D260000}"/>
    <cellStyle name="Input 2 2 2 2 2 8 5" xfId="10360" xr:uid="{00000000-0005-0000-0000-00009E260000}"/>
    <cellStyle name="Input 2 2 2 2 2 9" xfId="10361" xr:uid="{00000000-0005-0000-0000-00009F260000}"/>
    <cellStyle name="Input 2 2 2 2 2 9 2" xfId="10362" xr:uid="{00000000-0005-0000-0000-0000A0260000}"/>
    <cellStyle name="Input 2 2 2 2 2 9 3" xfId="10363" xr:uid="{00000000-0005-0000-0000-0000A1260000}"/>
    <cellStyle name="Input 2 2 2 2 2 9 4" xfId="10364" xr:uid="{00000000-0005-0000-0000-0000A2260000}"/>
    <cellStyle name="Input 2 2 2 2 2 9 5" xfId="10365" xr:uid="{00000000-0005-0000-0000-0000A3260000}"/>
    <cellStyle name="Input 2 2 2 2 3" xfId="10366" xr:uid="{00000000-0005-0000-0000-0000A4260000}"/>
    <cellStyle name="Input 2 2 2 2 3 10" xfId="10367" xr:uid="{00000000-0005-0000-0000-0000A5260000}"/>
    <cellStyle name="Input 2 2 2 2 3 2" xfId="10368" xr:uid="{00000000-0005-0000-0000-0000A6260000}"/>
    <cellStyle name="Input 2 2 2 2 3 2 2" xfId="10369" xr:uid="{00000000-0005-0000-0000-0000A7260000}"/>
    <cellStyle name="Input 2 2 2 2 3 2 2 2" xfId="10370" xr:uid="{00000000-0005-0000-0000-0000A8260000}"/>
    <cellStyle name="Input 2 2 2 2 3 2 2 3" xfId="10371" xr:uid="{00000000-0005-0000-0000-0000A9260000}"/>
    <cellStyle name="Input 2 2 2 2 3 2 2 4" xfId="10372" xr:uid="{00000000-0005-0000-0000-0000AA260000}"/>
    <cellStyle name="Input 2 2 2 2 3 2 2 5" xfId="10373" xr:uid="{00000000-0005-0000-0000-0000AB260000}"/>
    <cellStyle name="Input 2 2 2 2 3 2 2 6" xfId="10374" xr:uid="{00000000-0005-0000-0000-0000AC260000}"/>
    <cellStyle name="Input 2 2 2 2 3 2 2 7" xfId="10375" xr:uid="{00000000-0005-0000-0000-0000AD260000}"/>
    <cellStyle name="Input 2 2 2 2 3 2 3" xfId="10376" xr:uid="{00000000-0005-0000-0000-0000AE260000}"/>
    <cellStyle name="Input 2 2 2 2 3 2 4" xfId="10377" xr:uid="{00000000-0005-0000-0000-0000AF260000}"/>
    <cellStyle name="Input 2 2 2 2 3 3" xfId="10378" xr:uid="{00000000-0005-0000-0000-0000B0260000}"/>
    <cellStyle name="Input 2 2 2 2 3 3 2" xfId="10379" xr:uid="{00000000-0005-0000-0000-0000B1260000}"/>
    <cellStyle name="Input 2 2 2 2 3 3 2 2" xfId="10380" xr:uid="{00000000-0005-0000-0000-0000B2260000}"/>
    <cellStyle name="Input 2 2 2 2 3 3 2 3" xfId="10381" xr:uid="{00000000-0005-0000-0000-0000B3260000}"/>
    <cellStyle name="Input 2 2 2 2 3 3 2 4" xfId="10382" xr:uid="{00000000-0005-0000-0000-0000B4260000}"/>
    <cellStyle name="Input 2 2 2 2 3 3 2 5" xfId="10383" xr:uid="{00000000-0005-0000-0000-0000B5260000}"/>
    <cellStyle name="Input 2 2 2 2 3 3 2 6" xfId="10384" xr:uid="{00000000-0005-0000-0000-0000B6260000}"/>
    <cellStyle name="Input 2 2 2 2 3 3 2 7" xfId="10385" xr:uid="{00000000-0005-0000-0000-0000B7260000}"/>
    <cellStyle name="Input 2 2 2 2 3 3 3" xfId="10386" xr:uid="{00000000-0005-0000-0000-0000B8260000}"/>
    <cellStyle name="Input 2 2 2 2 3 3 4" xfId="10387" xr:uid="{00000000-0005-0000-0000-0000B9260000}"/>
    <cellStyle name="Input 2 2 2 2 3 4" xfId="10388" xr:uid="{00000000-0005-0000-0000-0000BA260000}"/>
    <cellStyle name="Input 2 2 2 2 3 4 2" xfId="10389" xr:uid="{00000000-0005-0000-0000-0000BB260000}"/>
    <cellStyle name="Input 2 2 2 2 3 4 2 2" xfId="10390" xr:uid="{00000000-0005-0000-0000-0000BC260000}"/>
    <cellStyle name="Input 2 2 2 2 3 4 2 3" xfId="10391" xr:uid="{00000000-0005-0000-0000-0000BD260000}"/>
    <cellStyle name="Input 2 2 2 2 3 4 2 4" xfId="10392" xr:uid="{00000000-0005-0000-0000-0000BE260000}"/>
    <cellStyle name="Input 2 2 2 2 3 4 2 5" xfId="10393" xr:uid="{00000000-0005-0000-0000-0000BF260000}"/>
    <cellStyle name="Input 2 2 2 2 3 4 2 6" xfId="10394" xr:uid="{00000000-0005-0000-0000-0000C0260000}"/>
    <cellStyle name="Input 2 2 2 2 3 4 2 7" xfId="10395" xr:uid="{00000000-0005-0000-0000-0000C1260000}"/>
    <cellStyle name="Input 2 2 2 2 3 4 3" xfId="10396" xr:uid="{00000000-0005-0000-0000-0000C2260000}"/>
    <cellStyle name="Input 2 2 2 2 3 4 4" xfId="10397" xr:uid="{00000000-0005-0000-0000-0000C3260000}"/>
    <cellStyle name="Input 2 2 2 2 3 5" xfId="10398" xr:uid="{00000000-0005-0000-0000-0000C4260000}"/>
    <cellStyle name="Input 2 2 2 2 3 5 2" xfId="10399" xr:uid="{00000000-0005-0000-0000-0000C5260000}"/>
    <cellStyle name="Input 2 2 2 2 3 5 3" xfId="10400" xr:uid="{00000000-0005-0000-0000-0000C6260000}"/>
    <cellStyle name="Input 2 2 2 2 3 5 4" xfId="10401" xr:uid="{00000000-0005-0000-0000-0000C7260000}"/>
    <cellStyle name="Input 2 2 2 2 3 5 5" xfId="10402" xr:uid="{00000000-0005-0000-0000-0000C8260000}"/>
    <cellStyle name="Input 2 2 2 2 3 5 6" xfId="10403" xr:uid="{00000000-0005-0000-0000-0000C9260000}"/>
    <cellStyle name="Input 2 2 2 2 3 5 7" xfId="10404" xr:uid="{00000000-0005-0000-0000-0000CA260000}"/>
    <cellStyle name="Input 2 2 2 2 3 5 8" xfId="10405" xr:uid="{00000000-0005-0000-0000-0000CB260000}"/>
    <cellStyle name="Input 2 2 2 2 3 6" xfId="10406" xr:uid="{00000000-0005-0000-0000-0000CC260000}"/>
    <cellStyle name="Input 2 2 2 2 3 6 2" xfId="10407" xr:uid="{00000000-0005-0000-0000-0000CD260000}"/>
    <cellStyle name="Input 2 2 2 2 3 6 3" xfId="10408" xr:uid="{00000000-0005-0000-0000-0000CE260000}"/>
    <cellStyle name="Input 2 2 2 2 3 6 4" xfId="10409" xr:uid="{00000000-0005-0000-0000-0000CF260000}"/>
    <cellStyle name="Input 2 2 2 2 3 6 5" xfId="10410" xr:uid="{00000000-0005-0000-0000-0000D0260000}"/>
    <cellStyle name="Input 2 2 2 2 3 6 6" xfId="10411" xr:uid="{00000000-0005-0000-0000-0000D1260000}"/>
    <cellStyle name="Input 2 2 2 2 3 6 7" xfId="10412" xr:uid="{00000000-0005-0000-0000-0000D2260000}"/>
    <cellStyle name="Input 2 2 2 2 3 7" xfId="10413" xr:uid="{00000000-0005-0000-0000-0000D3260000}"/>
    <cellStyle name="Input 2 2 2 2 3 8" xfId="10414" xr:uid="{00000000-0005-0000-0000-0000D4260000}"/>
    <cellStyle name="Input 2 2 2 2 3 9" xfId="10415" xr:uid="{00000000-0005-0000-0000-0000D5260000}"/>
    <cellStyle name="Input 2 2 2 2 4" xfId="10416" xr:uid="{00000000-0005-0000-0000-0000D6260000}"/>
    <cellStyle name="Input 2 2 2 2 4 10" xfId="10417" xr:uid="{00000000-0005-0000-0000-0000D7260000}"/>
    <cellStyle name="Input 2 2 2 2 4 2" xfId="10418" xr:uid="{00000000-0005-0000-0000-0000D8260000}"/>
    <cellStyle name="Input 2 2 2 2 4 2 2" xfId="10419" xr:uid="{00000000-0005-0000-0000-0000D9260000}"/>
    <cellStyle name="Input 2 2 2 2 4 2 2 2" xfId="10420" xr:uid="{00000000-0005-0000-0000-0000DA260000}"/>
    <cellStyle name="Input 2 2 2 2 4 2 2 3" xfId="10421" xr:uid="{00000000-0005-0000-0000-0000DB260000}"/>
    <cellStyle name="Input 2 2 2 2 4 2 2 4" xfId="10422" xr:uid="{00000000-0005-0000-0000-0000DC260000}"/>
    <cellStyle name="Input 2 2 2 2 4 2 2 5" xfId="10423" xr:uid="{00000000-0005-0000-0000-0000DD260000}"/>
    <cellStyle name="Input 2 2 2 2 4 2 2 6" xfId="10424" xr:uid="{00000000-0005-0000-0000-0000DE260000}"/>
    <cellStyle name="Input 2 2 2 2 4 2 2 7" xfId="10425" xr:uid="{00000000-0005-0000-0000-0000DF260000}"/>
    <cellStyle name="Input 2 2 2 2 4 2 3" xfId="10426" xr:uid="{00000000-0005-0000-0000-0000E0260000}"/>
    <cellStyle name="Input 2 2 2 2 4 2 4" xfId="10427" xr:uid="{00000000-0005-0000-0000-0000E1260000}"/>
    <cellStyle name="Input 2 2 2 2 4 3" xfId="10428" xr:uid="{00000000-0005-0000-0000-0000E2260000}"/>
    <cellStyle name="Input 2 2 2 2 4 3 2" xfId="10429" xr:uid="{00000000-0005-0000-0000-0000E3260000}"/>
    <cellStyle name="Input 2 2 2 2 4 3 2 2" xfId="10430" xr:uid="{00000000-0005-0000-0000-0000E4260000}"/>
    <cellStyle name="Input 2 2 2 2 4 3 2 3" xfId="10431" xr:uid="{00000000-0005-0000-0000-0000E5260000}"/>
    <cellStyle name="Input 2 2 2 2 4 3 2 4" xfId="10432" xr:uid="{00000000-0005-0000-0000-0000E6260000}"/>
    <cellStyle name="Input 2 2 2 2 4 3 2 5" xfId="10433" xr:uid="{00000000-0005-0000-0000-0000E7260000}"/>
    <cellStyle name="Input 2 2 2 2 4 3 2 6" xfId="10434" xr:uid="{00000000-0005-0000-0000-0000E8260000}"/>
    <cellStyle name="Input 2 2 2 2 4 3 2 7" xfId="10435" xr:uid="{00000000-0005-0000-0000-0000E9260000}"/>
    <cellStyle name="Input 2 2 2 2 4 3 3" xfId="10436" xr:uid="{00000000-0005-0000-0000-0000EA260000}"/>
    <cellStyle name="Input 2 2 2 2 4 3 4" xfId="10437" xr:uid="{00000000-0005-0000-0000-0000EB260000}"/>
    <cellStyle name="Input 2 2 2 2 4 4" xfId="10438" xr:uid="{00000000-0005-0000-0000-0000EC260000}"/>
    <cellStyle name="Input 2 2 2 2 4 4 2" xfId="10439" xr:uid="{00000000-0005-0000-0000-0000ED260000}"/>
    <cellStyle name="Input 2 2 2 2 4 4 2 2" xfId="10440" xr:uid="{00000000-0005-0000-0000-0000EE260000}"/>
    <cellStyle name="Input 2 2 2 2 4 4 2 3" xfId="10441" xr:uid="{00000000-0005-0000-0000-0000EF260000}"/>
    <cellStyle name="Input 2 2 2 2 4 4 2 4" xfId="10442" xr:uid="{00000000-0005-0000-0000-0000F0260000}"/>
    <cellStyle name="Input 2 2 2 2 4 4 2 5" xfId="10443" xr:uid="{00000000-0005-0000-0000-0000F1260000}"/>
    <cellStyle name="Input 2 2 2 2 4 4 2 6" xfId="10444" xr:uid="{00000000-0005-0000-0000-0000F2260000}"/>
    <cellStyle name="Input 2 2 2 2 4 4 2 7" xfId="10445" xr:uid="{00000000-0005-0000-0000-0000F3260000}"/>
    <cellStyle name="Input 2 2 2 2 4 4 3" xfId="10446" xr:uid="{00000000-0005-0000-0000-0000F4260000}"/>
    <cellStyle name="Input 2 2 2 2 4 4 4" xfId="10447" xr:uid="{00000000-0005-0000-0000-0000F5260000}"/>
    <cellStyle name="Input 2 2 2 2 4 5" xfId="10448" xr:uid="{00000000-0005-0000-0000-0000F6260000}"/>
    <cellStyle name="Input 2 2 2 2 4 5 2" xfId="10449" xr:uid="{00000000-0005-0000-0000-0000F7260000}"/>
    <cellStyle name="Input 2 2 2 2 4 5 3" xfId="10450" xr:uid="{00000000-0005-0000-0000-0000F8260000}"/>
    <cellStyle name="Input 2 2 2 2 4 5 4" xfId="10451" xr:uid="{00000000-0005-0000-0000-0000F9260000}"/>
    <cellStyle name="Input 2 2 2 2 4 5 5" xfId="10452" xr:uid="{00000000-0005-0000-0000-0000FA260000}"/>
    <cellStyle name="Input 2 2 2 2 4 5 6" xfId="10453" xr:uid="{00000000-0005-0000-0000-0000FB260000}"/>
    <cellStyle name="Input 2 2 2 2 4 5 7" xfId="10454" xr:uid="{00000000-0005-0000-0000-0000FC260000}"/>
    <cellStyle name="Input 2 2 2 2 4 5 8" xfId="10455" xr:uid="{00000000-0005-0000-0000-0000FD260000}"/>
    <cellStyle name="Input 2 2 2 2 4 6" xfId="10456" xr:uid="{00000000-0005-0000-0000-0000FE260000}"/>
    <cellStyle name="Input 2 2 2 2 4 6 2" xfId="10457" xr:uid="{00000000-0005-0000-0000-0000FF260000}"/>
    <cellStyle name="Input 2 2 2 2 4 6 3" xfId="10458" xr:uid="{00000000-0005-0000-0000-000000270000}"/>
    <cellStyle name="Input 2 2 2 2 4 6 4" xfId="10459" xr:uid="{00000000-0005-0000-0000-000001270000}"/>
    <cellStyle name="Input 2 2 2 2 4 6 5" xfId="10460" xr:uid="{00000000-0005-0000-0000-000002270000}"/>
    <cellStyle name="Input 2 2 2 2 4 6 6" xfId="10461" xr:uid="{00000000-0005-0000-0000-000003270000}"/>
    <cellStyle name="Input 2 2 2 2 4 6 7" xfId="10462" xr:uid="{00000000-0005-0000-0000-000004270000}"/>
    <cellStyle name="Input 2 2 2 2 4 7" xfId="10463" xr:uid="{00000000-0005-0000-0000-000005270000}"/>
    <cellStyle name="Input 2 2 2 2 4 8" xfId="10464" xr:uid="{00000000-0005-0000-0000-000006270000}"/>
    <cellStyle name="Input 2 2 2 2 4 9" xfId="10465" xr:uid="{00000000-0005-0000-0000-000007270000}"/>
    <cellStyle name="Input 2 2 2 2 5" xfId="10466" xr:uid="{00000000-0005-0000-0000-000008270000}"/>
    <cellStyle name="Input 2 2 2 2 5 2" xfId="10467" xr:uid="{00000000-0005-0000-0000-000009270000}"/>
    <cellStyle name="Input 2 2 2 2 5 2 2" xfId="10468" xr:uid="{00000000-0005-0000-0000-00000A270000}"/>
    <cellStyle name="Input 2 2 2 2 5 2 3" xfId="10469" xr:uid="{00000000-0005-0000-0000-00000B270000}"/>
    <cellStyle name="Input 2 2 2 2 5 2 4" xfId="10470" xr:uid="{00000000-0005-0000-0000-00000C270000}"/>
    <cellStyle name="Input 2 2 2 2 5 2 5" xfId="10471" xr:uid="{00000000-0005-0000-0000-00000D270000}"/>
    <cellStyle name="Input 2 2 2 2 5 2 6" xfId="10472" xr:uid="{00000000-0005-0000-0000-00000E270000}"/>
    <cellStyle name="Input 2 2 2 2 5 2 7" xfId="10473" xr:uid="{00000000-0005-0000-0000-00000F270000}"/>
    <cellStyle name="Input 2 2 2 2 5 3" xfId="10474" xr:uid="{00000000-0005-0000-0000-000010270000}"/>
    <cellStyle name="Input 2 2 2 2 5 4" xfId="10475" xr:uid="{00000000-0005-0000-0000-000011270000}"/>
    <cellStyle name="Input 2 2 2 2 5 5" xfId="10476" xr:uid="{00000000-0005-0000-0000-000012270000}"/>
    <cellStyle name="Input 2 2 2 2 6" xfId="10477" xr:uid="{00000000-0005-0000-0000-000013270000}"/>
    <cellStyle name="Input 2 2 2 2 6 2" xfId="10478" xr:uid="{00000000-0005-0000-0000-000014270000}"/>
    <cellStyle name="Input 2 2 2 2 6 2 2" xfId="10479" xr:uid="{00000000-0005-0000-0000-000015270000}"/>
    <cellStyle name="Input 2 2 2 2 6 2 3" xfId="10480" xr:uid="{00000000-0005-0000-0000-000016270000}"/>
    <cellStyle name="Input 2 2 2 2 6 2 4" xfId="10481" xr:uid="{00000000-0005-0000-0000-000017270000}"/>
    <cellStyle name="Input 2 2 2 2 6 2 5" xfId="10482" xr:uid="{00000000-0005-0000-0000-000018270000}"/>
    <cellStyle name="Input 2 2 2 2 6 2 6" xfId="10483" xr:uid="{00000000-0005-0000-0000-000019270000}"/>
    <cellStyle name="Input 2 2 2 2 6 2 7" xfId="10484" xr:uid="{00000000-0005-0000-0000-00001A270000}"/>
    <cellStyle name="Input 2 2 2 2 6 3" xfId="10485" xr:uid="{00000000-0005-0000-0000-00001B270000}"/>
    <cellStyle name="Input 2 2 2 2 6 4" xfId="10486" xr:uid="{00000000-0005-0000-0000-00001C270000}"/>
    <cellStyle name="Input 2 2 2 2 6 5" xfId="10487" xr:uid="{00000000-0005-0000-0000-00001D270000}"/>
    <cellStyle name="Input 2 2 2 2 7" xfId="10488" xr:uid="{00000000-0005-0000-0000-00001E270000}"/>
    <cellStyle name="Input 2 2 2 2 7 2" xfId="10489" xr:uid="{00000000-0005-0000-0000-00001F270000}"/>
    <cellStyle name="Input 2 2 2 2 7 2 2" xfId="10490" xr:uid="{00000000-0005-0000-0000-000020270000}"/>
    <cellStyle name="Input 2 2 2 2 7 2 3" xfId="10491" xr:uid="{00000000-0005-0000-0000-000021270000}"/>
    <cellStyle name="Input 2 2 2 2 7 2 4" xfId="10492" xr:uid="{00000000-0005-0000-0000-000022270000}"/>
    <cellStyle name="Input 2 2 2 2 7 2 5" xfId="10493" xr:uid="{00000000-0005-0000-0000-000023270000}"/>
    <cellStyle name="Input 2 2 2 2 7 2 6" xfId="10494" xr:uid="{00000000-0005-0000-0000-000024270000}"/>
    <cellStyle name="Input 2 2 2 2 7 2 7" xfId="10495" xr:uid="{00000000-0005-0000-0000-000025270000}"/>
    <cellStyle name="Input 2 2 2 2 7 3" xfId="10496" xr:uid="{00000000-0005-0000-0000-000026270000}"/>
    <cellStyle name="Input 2 2 2 2 7 4" xfId="10497" xr:uid="{00000000-0005-0000-0000-000027270000}"/>
    <cellStyle name="Input 2 2 2 2 7 5" xfId="10498" xr:uid="{00000000-0005-0000-0000-000028270000}"/>
    <cellStyle name="Input 2 2 2 2 8" xfId="10499" xr:uid="{00000000-0005-0000-0000-000029270000}"/>
    <cellStyle name="Input 2 2 2 2 8 2" xfId="10500" xr:uid="{00000000-0005-0000-0000-00002A270000}"/>
    <cellStyle name="Input 2 2 2 2 8 2 2" xfId="10501" xr:uid="{00000000-0005-0000-0000-00002B270000}"/>
    <cellStyle name="Input 2 2 2 2 8 2 3" xfId="10502" xr:uid="{00000000-0005-0000-0000-00002C270000}"/>
    <cellStyle name="Input 2 2 2 2 8 2 4" xfId="10503" xr:uid="{00000000-0005-0000-0000-00002D270000}"/>
    <cellStyle name="Input 2 2 2 2 8 2 5" xfId="10504" xr:uid="{00000000-0005-0000-0000-00002E270000}"/>
    <cellStyle name="Input 2 2 2 2 8 2 6" xfId="10505" xr:uid="{00000000-0005-0000-0000-00002F270000}"/>
    <cellStyle name="Input 2 2 2 2 8 2 7" xfId="10506" xr:uid="{00000000-0005-0000-0000-000030270000}"/>
    <cellStyle name="Input 2 2 2 2 8 3" xfId="10507" xr:uid="{00000000-0005-0000-0000-000031270000}"/>
    <cellStyle name="Input 2 2 2 2 8 4" xfId="10508" xr:uid="{00000000-0005-0000-0000-000032270000}"/>
    <cellStyle name="Input 2 2 2 2 8 5" xfId="10509" xr:uid="{00000000-0005-0000-0000-000033270000}"/>
    <cellStyle name="Input 2 2 2 2 9" xfId="10510" xr:uid="{00000000-0005-0000-0000-000034270000}"/>
    <cellStyle name="Input 2 2 2 2 9 2" xfId="10511" xr:uid="{00000000-0005-0000-0000-000035270000}"/>
    <cellStyle name="Input 2 2 2 2 9 3" xfId="10512" xr:uid="{00000000-0005-0000-0000-000036270000}"/>
    <cellStyle name="Input 2 2 2 2 9 4" xfId="10513" xr:uid="{00000000-0005-0000-0000-000037270000}"/>
    <cellStyle name="Input 2 2 2 2 9 5" xfId="10514" xr:uid="{00000000-0005-0000-0000-000038270000}"/>
    <cellStyle name="Input 2 2 2 2 9 6" xfId="10515" xr:uid="{00000000-0005-0000-0000-000039270000}"/>
    <cellStyle name="Input 2 2 2 2 9 7" xfId="10516" xr:uid="{00000000-0005-0000-0000-00003A270000}"/>
    <cellStyle name="Input 2 2 2 2 9 8" xfId="10517" xr:uid="{00000000-0005-0000-0000-00003B270000}"/>
    <cellStyle name="Input 2 2 2 3" xfId="10518" xr:uid="{00000000-0005-0000-0000-00003C270000}"/>
    <cellStyle name="Input 2 2 2 3 10" xfId="10519" xr:uid="{00000000-0005-0000-0000-00003D270000}"/>
    <cellStyle name="Input 2 2 2 3 10 2" xfId="10520" xr:uid="{00000000-0005-0000-0000-00003E270000}"/>
    <cellStyle name="Input 2 2 2 3 10 3" xfId="10521" xr:uid="{00000000-0005-0000-0000-00003F270000}"/>
    <cellStyle name="Input 2 2 2 3 10 4" xfId="10522" xr:uid="{00000000-0005-0000-0000-000040270000}"/>
    <cellStyle name="Input 2 2 2 3 10 5" xfId="10523" xr:uid="{00000000-0005-0000-0000-000041270000}"/>
    <cellStyle name="Input 2 2 2 3 11" xfId="10524" xr:uid="{00000000-0005-0000-0000-000042270000}"/>
    <cellStyle name="Input 2 2 2 3 11 2" xfId="10525" xr:uid="{00000000-0005-0000-0000-000043270000}"/>
    <cellStyle name="Input 2 2 2 3 11 3" xfId="10526" xr:uid="{00000000-0005-0000-0000-000044270000}"/>
    <cellStyle name="Input 2 2 2 3 11 4" xfId="10527" xr:uid="{00000000-0005-0000-0000-000045270000}"/>
    <cellStyle name="Input 2 2 2 3 11 5" xfId="10528" xr:uid="{00000000-0005-0000-0000-000046270000}"/>
    <cellStyle name="Input 2 2 2 3 12" xfId="10529" xr:uid="{00000000-0005-0000-0000-000047270000}"/>
    <cellStyle name="Input 2 2 2 3 12 2" xfId="10530" xr:uid="{00000000-0005-0000-0000-000048270000}"/>
    <cellStyle name="Input 2 2 2 3 12 3" xfId="10531" xr:uid="{00000000-0005-0000-0000-000049270000}"/>
    <cellStyle name="Input 2 2 2 3 12 4" xfId="10532" xr:uid="{00000000-0005-0000-0000-00004A270000}"/>
    <cellStyle name="Input 2 2 2 3 12 5" xfId="10533" xr:uid="{00000000-0005-0000-0000-00004B270000}"/>
    <cellStyle name="Input 2 2 2 3 13" xfId="10534" xr:uid="{00000000-0005-0000-0000-00004C270000}"/>
    <cellStyle name="Input 2 2 2 3 13 2" xfId="10535" xr:uid="{00000000-0005-0000-0000-00004D270000}"/>
    <cellStyle name="Input 2 2 2 3 13 3" xfId="10536" xr:uid="{00000000-0005-0000-0000-00004E270000}"/>
    <cellStyle name="Input 2 2 2 3 13 4" xfId="10537" xr:uid="{00000000-0005-0000-0000-00004F270000}"/>
    <cellStyle name="Input 2 2 2 3 13 5" xfId="10538" xr:uid="{00000000-0005-0000-0000-000050270000}"/>
    <cellStyle name="Input 2 2 2 3 14" xfId="10539" xr:uid="{00000000-0005-0000-0000-000051270000}"/>
    <cellStyle name="Input 2 2 2 3 14 2" xfId="10540" xr:uid="{00000000-0005-0000-0000-000052270000}"/>
    <cellStyle name="Input 2 2 2 3 14 3" xfId="10541" xr:uid="{00000000-0005-0000-0000-000053270000}"/>
    <cellStyle name="Input 2 2 2 3 14 4" xfId="10542" xr:uid="{00000000-0005-0000-0000-000054270000}"/>
    <cellStyle name="Input 2 2 2 3 14 5" xfId="10543" xr:uid="{00000000-0005-0000-0000-000055270000}"/>
    <cellStyle name="Input 2 2 2 3 15" xfId="10544" xr:uid="{00000000-0005-0000-0000-000056270000}"/>
    <cellStyle name="Input 2 2 2 3 15 2" xfId="10545" xr:uid="{00000000-0005-0000-0000-000057270000}"/>
    <cellStyle name="Input 2 2 2 3 15 3" xfId="10546" xr:uid="{00000000-0005-0000-0000-000058270000}"/>
    <cellStyle name="Input 2 2 2 3 15 4" xfId="10547" xr:uid="{00000000-0005-0000-0000-000059270000}"/>
    <cellStyle name="Input 2 2 2 3 15 5" xfId="10548" xr:uid="{00000000-0005-0000-0000-00005A270000}"/>
    <cellStyle name="Input 2 2 2 3 16" xfId="10549" xr:uid="{00000000-0005-0000-0000-00005B270000}"/>
    <cellStyle name="Input 2 2 2 3 16 2" xfId="10550" xr:uid="{00000000-0005-0000-0000-00005C270000}"/>
    <cellStyle name="Input 2 2 2 3 16 3" xfId="10551" xr:uid="{00000000-0005-0000-0000-00005D270000}"/>
    <cellStyle name="Input 2 2 2 3 16 4" xfId="10552" xr:uid="{00000000-0005-0000-0000-00005E270000}"/>
    <cellStyle name="Input 2 2 2 3 16 5" xfId="10553" xr:uid="{00000000-0005-0000-0000-00005F270000}"/>
    <cellStyle name="Input 2 2 2 3 17" xfId="10554" xr:uid="{00000000-0005-0000-0000-000060270000}"/>
    <cellStyle name="Input 2 2 2 3 17 2" xfId="10555" xr:uid="{00000000-0005-0000-0000-000061270000}"/>
    <cellStyle name="Input 2 2 2 3 17 3" xfId="10556" xr:uid="{00000000-0005-0000-0000-000062270000}"/>
    <cellStyle name="Input 2 2 2 3 17 4" xfId="10557" xr:uid="{00000000-0005-0000-0000-000063270000}"/>
    <cellStyle name="Input 2 2 2 3 17 5" xfId="10558" xr:uid="{00000000-0005-0000-0000-000064270000}"/>
    <cellStyle name="Input 2 2 2 3 18" xfId="10559" xr:uid="{00000000-0005-0000-0000-000065270000}"/>
    <cellStyle name="Input 2 2 2 3 2" xfId="10560" xr:uid="{00000000-0005-0000-0000-000066270000}"/>
    <cellStyle name="Input 2 2 2 3 2 10" xfId="10561" xr:uid="{00000000-0005-0000-0000-000067270000}"/>
    <cellStyle name="Input 2 2 2 3 2 2" xfId="10562" xr:uid="{00000000-0005-0000-0000-000068270000}"/>
    <cellStyle name="Input 2 2 2 3 2 2 2" xfId="10563" xr:uid="{00000000-0005-0000-0000-000069270000}"/>
    <cellStyle name="Input 2 2 2 3 2 2 2 2" xfId="10564" xr:uid="{00000000-0005-0000-0000-00006A270000}"/>
    <cellStyle name="Input 2 2 2 3 2 2 2 3" xfId="10565" xr:uid="{00000000-0005-0000-0000-00006B270000}"/>
    <cellStyle name="Input 2 2 2 3 2 2 2 4" xfId="10566" xr:uid="{00000000-0005-0000-0000-00006C270000}"/>
    <cellStyle name="Input 2 2 2 3 2 2 2 5" xfId="10567" xr:uid="{00000000-0005-0000-0000-00006D270000}"/>
    <cellStyle name="Input 2 2 2 3 2 2 2 6" xfId="10568" xr:uid="{00000000-0005-0000-0000-00006E270000}"/>
    <cellStyle name="Input 2 2 2 3 2 2 2 7" xfId="10569" xr:uid="{00000000-0005-0000-0000-00006F270000}"/>
    <cellStyle name="Input 2 2 2 3 2 2 3" xfId="10570" xr:uid="{00000000-0005-0000-0000-000070270000}"/>
    <cellStyle name="Input 2 2 2 3 2 2 4" xfId="10571" xr:uid="{00000000-0005-0000-0000-000071270000}"/>
    <cellStyle name="Input 2 2 2 3 2 3" xfId="10572" xr:uid="{00000000-0005-0000-0000-000072270000}"/>
    <cellStyle name="Input 2 2 2 3 2 3 2" xfId="10573" xr:uid="{00000000-0005-0000-0000-000073270000}"/>
    <cellStyle name="Input 2 2 2 3 2 3 2 2" xfId="10574" xr:uid="{00000000-0005-0000-0000-000074270000}"/>
    <cellStyle name="Input 2 2 2 3 2 3 2 3" xfId="10575" xr:uid="{00000000-0005-0000-0000-000075270000}"/>
    <cellStyle name="Input 2 2 2 3 2 3 2 4" xfId="10576" xr:uid="{00000000-0005-0000-0000-000076270000}"/>
    <cellStyle name="Input 2 2 2 3 2 3 2 5" xfId="10577" xr:uid="{00000000-0005-0000-0000-000077270000}"/>
    <cellStyle name="Input 2 2 2 3 2 3 2 6" xfId="10578" xr:uid="{00000000-0005-0000-0000-000078270000}"/>
    <cellStyle name="Input 2 2 2 3 2 3 2 7" xfId="10579" xr:uid="{00000000-0005-0000-0000-000079270000}"/>
    <cellStyle name="Input 2 2 2 3 2 3 3" xfId="10580" xr:uid="{00000000-0005-0000-0000-00007A270000}"/>
    <cellStyle name="Input 2 2 2 3 2 3 4" xfId="10581" xr:uid="{00000000-0005-0000-0000-00007B270000}"/>
    <cellStyle name="Input 2 2 2 3 2 4" xfId="10582" xr:uid="{00000000-0005-0000-0000-00007C270000}"/>
    <cellStyle name="Input 2 2 2 3 2 4 2" xfId="10583" xr:uid="{00000000-0005-0000-0000-00007D270000}"/>
    <cellStyle name="Input 2 2 2 3 2 4 2 2" xfId="10584" xr:uid="{00000000-0005-0000-0000-00007E270000}"/>
    <cellStyle name="Input 2 2 2 3 2 4 2 3" xfId="10585" xr:uid="{00000000-0005-0000-0000-00007F270000}"/>
    <cellStyle name="Input 2 2 2 3 2 4 2 4" xfId="10586" xr:uid="{00000000-0005-0000-0000-000080270000}"/>
    <cellStyle name="Input 2 2 2 3 2 4 2 5" xfId="10587" xr:uid="{00000000-0005-0000-0000-000081270000}"/>
    <cellStyle name="Input 2 2 2 3 2 4 2 6" xfId="10588" xr:uid="{00000000-0005-0000-0000-000082270000}"/>
    <cellStyle name="Input 2 2 2 3 2 4 2 7" xfId="10589" xr:uid="{00000000-0005-0000-0000-000083270000}"/>
    <cellStyle name="Input 2 2 2 3 2 4 3" xfId="10590" xr:uid="{00000000-0005-0000-0000-000084270000}"/>
    <cellStyle name="Input 2 2 2 3 2 4 4" xfId="10591" xr:uid="{00000000-0005-0000-0000-000085270000}"/>
    <cellStyle name="Input 2 2 2 3 2 5" xfId="10592" xr:uid="{00000000-0005-0000-0000-000086270000}"/>
    <cellStyle name="Input 2 2 2 3 2 5 2" xfId="10593" xr:uid="{00000000-0005-0000-0000-000087270000}"/>
    <cellStyle name="Input 2 2 2 3 2 5 3" xfId="10594" xr:uid="{00000000-0005-0000-0000-000088270000}"/>
    <cellStyle name="Input 2 2 2 3 2 5 4" xfId="10595" xr:uid="{00000000-0005-0000-0000-000089270000}"/>
    <cellStyle name="Input 2 2 2 3 2 5 5" xfId="10596" xr:uid="{00000000-0005-0000-0000-00008A270000}"/>
    <cellStyle name="Input 2 2 2 3 2 5 6" xfId="10597" xr:uid="{00000000-0005-0000-0000-00008B270000}"/>
    <cellStyle name="Input 2 2 2 3 2 5 7" xfId="10598" xr:uid="{00000000-0005-0000-0000-00008C270000}"/>
    <cellStyle name="Input 2 2 2 3 2 5 8" xfId="10599" xr:uid="{00000000-0005-0000-0000-00008D270000}"/>
    <cellStyle name="Input 2 2 2 3 2 6" xfId="10600" xr:uid="{00000000-0005-0000-0000-00008E270000}"/>
    <cellStyle name="Input 2 2 2 3 2 6 2" xfId="10601" xr:uid="{00000000-0005-0000-0000-00008F270000}"/>
    <cellStyle name="Input 2 2 2 3 2 6 3" xfId="10602" xr:uid="{00000000-0005-0000-0000-000090270000}"/>
    <cellStyle name="Input 2 2 2 3 2 6 4" xfId="10603" xr:uid="{00000000-0005-0000-0000-000091270000}"/>
    <cellStyle name="Input 2 2 2 3 2 6 5" xfId="10604" xr:uid="{00000000-0005-0000-0000-000092270000}"/>
    <cellStyle name="Input 2 2 2 3 2 6 6" xfId="10605" xr:uid="{00000000-0005-0000-0000-000093270000}"/>
    <cellStyle name="Input 2 2 2 3 2 6 7" xfId="10606" xr:uid="{00000000-0005-0000-0000-000094270000}"/>
    <cellStyle name="Input 2 2 2 3 2 7" xfId="10607" xr:uid="{00000000-0005-0000-0000-000095270000}"/>
    <cellStyle name="Input 2 2 2 3 2 8" xfId="10608" xr:uid="{00000000-0005-0000-0000-000096270000}"/>
    <cellStyle name="Input 2 2 2 3 2 9" xfId="10609" xr:uid="{00000000-0005-0000-0000-000097270000}"/>
    <cellStyle name="Input 2 2 2 3 3" xfId="10610" xr:uid="{00000000-0005-0000-0000-000098270000}"/>
    <cellStyle name="Input 2 2 2 3 3 2" xfId="10611" xr:uid="{00000000-0005-0000-0000-000099270000}"/>
    <cellStyle name="Input 2 2 2 3 3 2 2" xfId="10612" xr:uid="{00000000-0005-0000-0000-00009A270000}"/>
    <cellStyle name="Input 2 2 2 3 3 2 3" xfId="10613" xr:uid="{00000000-0005-0000-0000-00009B270000}"/>
    <cellStyle name="Input 2 2 2 3 3 2 4" xfId="10614" xr:uid="{00000000-0005-0000-0000-00009C270000}"/>
    <cellStyle name="Input 2 2 2 3 3 2 5" xfId="10615" xr:uid="{00000000-0005-0000-0000-00009D270000}"/>
    <cellStyle name="Input 2 2 2 3 3 2 6" xfId="10616" xr:uid="{00000000-0005-0000-0000-00009E270000}"/>
    <cellStyle name="Input 2 2 2 3 3 2 7" xfId="10617" xr:uid="{00000000-0005-0000-0000-00009F270000}"/>
    <cellStyle name="Input 2 2 2 3 3 3" xfId="10618" xr:uid="{00000000-0005-0000-0000-0000A0270000}"/>
    <cellStyle name="Input 2 2 2 3 3 4" xfId="10619" xr:uid="{00000000-0005-0000-0000-0000A1270000}"/>
    <cellStyle name="Input 2 2 2 3 3 5" xfId="10620" xr:uid="{00000000-0005-0000-0000-0000A2270000}"/>
    <cellStyle name="Input 2 2 2 3 4" xfId="10621" xr:uid="{00000000-0005-0000-0000-0000A3270000}"/>
    <cellStyle name="Input 2 2 2 3 4 2" xfId="10622" xr:uid="{00000000-0005-0000-0000-0000A4270000}"/>
    <cellStyle name="Input 2 2 2 3 4 2 2" xfId="10623" xr:uid="{00000000-0005-0000-0000-0000A5270000}"/>
    <cellStyle name="Input 2 2 2 3 4 2 3" xfId="10624" xr:uid="{00000000-0005-0000-0000-0000A6270000}"/>
    <cellStyle name="Input 2 2 2 3 4 2 4" xfId="10625" xr:uid="{00000000-0005-0000-0000-0000A7270000}"/>
    <cellStyle name="Input 2 2 2 3 4 2 5" xfId="10626" xr:uid="{00000000-0005-0000-0000-0000A8270000}"/>
    <cellStyle name="Input 2 2 2 3 4 2 6" xfId="10627" xr:uid="{00000000-0005-0000-0000-0000A9270000}"/>
    <cellStyle name="Input 2 2 2 3 4 2 7" xfId="10628" xr:uid="{00000000-0005-0000-0000-0000AA270000}"/>
    <cellStyle name="Input 2 2 2 3 4 3" xfId="10629" xr:uid="{00000000-0005-0000-0000-0000AB270000}"/>
    <cellStyle name="Input 2 2 2 3 4 4" xfId="10630" xr:uid="{00000000-0005-0000-0000-0000AC270000}"/>
    <cellStyle name="Input 2 2 2 3 4 5" xfId="10631" xr:uid="{00000000-0005-0000-0000-0000AD270000}"/>
    <cellStyle name="Input 2 2 2 3 5" xfId="10632" xr:uid="{00000000-0005-0000-0000-0000AE270000}"/>
    <cellStyle name="Input 2 2 2 3 5 2" xfId="10633" xr:uid="{00000000-0005-0000-0000-0000AF270000}"/>
    <cellStyle name="Input 2 2 2 3 5 2 2" xfId="10634" xr:uid="{00000000-0005-0000-0000-0000B0270000}"/>
    <cellStyle name="Input 2 2 2 3 5 2 3" xfId="10635" xr:uid="{00000000-0005-0000-0000-0000B1270000}"/>
    <cellStyle name="Input 2 2 2 3 5 2 4" xfId="10636" xr:uid="{00000000-0005-0000-0000-0000B2270000}"/>
    <cellStyle name="Input 2 2 2 3 5 2 5" xfId="10637" xr:uid="{00000000-0005-0000-0000-0000B3270000}"/>
    <cellStyle name="Input 2 2 2 3 5 2 6" xfId="10638" xr:uid="{00000000-0005-0000-0000-0000B4270000}"/>
    <cellStyle name="Input 2 2 2 3 5 2 7" xfId="10639" xr:uid="{00000000-0005-0000-0000-0000B5270000}"/>
    <cellStyle name="Input 2 2 2 3 5 3" xfId="10640" xr:uid="{00000000-0005-0000-0000-0000B6270000}"/>
    <cellStyle name="Input 2 2 2 3 5 4" xfId="10641" xr:uid="{00000000-0005-0000-0000-0000B7270000}"/>
    <cellStyle name="Input 2 2 2 3 5 5" xfId="10642" xr:uid="{00000000-0005-0000-0000-0000B8270000}"/>
    <cellStyle name="Input 2 2 2 3 6" xfId="10643" xr:uid="{00000000-0005-0000-0000-0000B9270000}"/>
    <cellStyle name="Input 2 2 2 3 6 2" xfId="10644" xr:uid="{00000000-0005-0000-0000-0000BA270000}"/>
    <cellStyle name="Input 2 2 2 3 6 3" xfId="10645" xr:uid="{00000000-0005-0000-0000-0000BB270000}"/>
    <cellStyle name="Input 2 2 2 3 6 4" xfId="10646" xr:uid="{00000000-0005-0000-0000-0000BC270000}"/>
    <cellStyle name="Input 2 2 2 3 6 5" xfId="10647" xr:uid="{00000000-0005-0000-0000-0000BD270000}"/>
    <cellStyle name="Input 2 2 2 3 6 6" xfId="10648" xr:uid="{00000000-0005-0000-0000-0000BE270000}"/>
    <cellStyle name="Input 2 2 2 3 6 7" xfId="10649" xr:uid="{00000000-0005-0000-0000-0000BF270000}"/>
    <cellStyle name="Input 2 2 2 3 6 8" xfId="10650" xr:uid="{00000000-0005-0000-0000-0000C0270000}"/>
    <cellStyle name="Input 2 2 2 3 7" xfId="10651" xr:uid="{00000000-0005-0000-0000-0000C1270000}"/>
    <cellStyle name="Input 2 2 2 3 7 2" xfId="10652" xr:uid="{00000000-0005-0000-0000-0000C2270000}"/>
    <cellStyle name="Input 2 2 2 3 7 3" xfId="10653" xr:uid="{00000000-0005-0000-0000-0000C3270000}"/>
    <cellStyle name="Input 2 2 2 3 7 4" xfId="10654" xr:uid="{00000000-0005-0000-0000-0000C4270000}"/>
    <cellStyle name="Input 2 2 2 3 7 5" xfId="10655" xr:uid="{00000000-0005-0000-0000-0000C5270000}"/>
    <cellStyle name="Input 2 2 2 3 7 6" xfId="10656" xr:uid="{00000000-0005-0000-0000-0000C6270000}"/>
    <cellStyle name="Input 2 2 2 3 7 7" xfId="10657" xr:uid="{00000000-0005-0000-0000-0000C7270000}"/>
    <cellStyle name="Input 2 2 2 3 8" xfId="10658" xr:uid="{00000000-0005-0000-0000-0000C8270000}"/>
    <cellStyle name="Input 2 2 2 3 8 2" xfId="10659" xr:uid="{00000000-0005-0000-0000-0000C9270000}"/>
    <cellStyle name="Input 2 2 2 3 8 3" xfId="10660" xr:uid="{00000000-0005-0000-0000-0000CA270000}"/>
    <cellStyle name="Input 2 2 2 3 8 4" xfId="10661" xr:uid="{00000000-0005-0000-0000-0000CB270000}"/>
    <cellStyle name="Input 2 2 2 3 8 5" xfId="10662" xr:uid="{00000000-0005-0000-0000-0000CC270000}"/>
    <cellStyle name="Input 2 2 2 3 9" xfId="10663" xr:uid="{00000000-0005-0000-0000-0000CD270000}"/>
    <cellStyle name="Input 2 2 2 3 9 2" xfId="10664" xr:uid="{00000000-0005-0000-0000-0000CE270000}"/>
    <cellStyle name="Input 2 2 2 3 9 3" xfId="10665" xr:uid="{00000000-0005-0000-0000-0000CF270000}"/>
    <cellStyle name="Input 2 2 2 3 9 4" xfId="10666" xr:uid="{00000000-0005-0000-0000-0000D0270000}"/>
    <cellStyle name="Input 2 2 2 3 9 5" xfId="10667" xr:uid="{00000000-0005-0000-0000-0000D1270000}"/>
    <cellStyle name="Input 2 2 2 4" xfId="10668" xr:uid="{00000000-0005-0000-0000-0000D2270000}"/>
    <cellStyle name="Input 2 2 2 4 10" xfId="10669" xr:uid="{00000000-0005-0000-0000-0000D3270000}"/>
    <cellStyle name="Input 2 2 2 4 2" xfId="10670" xr:uid="{00000000-0005-0000-0000-0000D4270000}"/>
    <cellStyle name="Input 2 2 2 4 2 2" xfId="10671" xr:uid="{00000000-0005-0000-0000-0000D5270000}"/>
    <cellStyle name="Input 2 2 2 4 2 2 2" xfId="10672" xr:uid="{00000000-0005-0000-0000-0000D6270000}"/>
    <cellStyle name="Input 2 2 2 4 2 2 3" xfId="10673" xr:uid="{00000000-0005-0000-0000-0000D7270000}"/>
    <cellStyle name="Input 2 2 2 4 2 2 4" xfId="10674" xr:uid="{00000000-0005-0000-0000-0000D8270000}"/>
    <cellStyle name="Input 2 2 2 4 2 2 5" xfId="10675" xr:uid="{00000000-0005-0000-0000-0000D9270000}"/>
    <cellStyle name="Input 2 2 2 4 2 2 6" xfId="10676" xr:uid="{00000000-0005-0000-0000-0000DA270000}"/>
    <cellStyle name="Input 2 2 2 4 2 2 7" xfId="10677" xr:uid="{00000000-0005-0000-0000-0000DB270000}"/>
    <cellStyle name="Input 2 2 2 4 2 3" xfId="10678" xr:uid="{00000000-0005-0000-0000-0000DC270000}"/>
    <cellStyle name="Input 2 2 2 4 2 4" xfId="10679" xr:uid="{00000000-0005-0000-0000-0000DD270000}"/>
    <cellStyle name="Input 2 2 2 4 3" xfId="10680" xr:uid="{00000000-0005-0000-0000-0000DE270000}"/>
    <cellStyle name="Input 2 2 2 4 3 2" xfId="10681" xr:uid="{00000000-0005-0000-0000-0000DF270000}"/>
    <cellStyle name="Input 2 2 2 4 3 2 2" xfId="10682" xr:uid="{00000000-0005-0000-0000-0000E0270000}"/>
    <cellStyle name="Input 2 2 2 4 3 2 3" xfId="10683" xr:uid="{00000000-0005-0000-0000-0000E1270000}"/>
    <cellStyle name="Input 2 2 2 4 3 2 4" xfId="10684" xr:uid="{00000000-0005-0000-0000-0000E2270000}"/>
    <cellStyle name="Input 2 2 2 4 3 2 5" xfId="10685" xr:uid="{00000000-0005-0000-0000-0000E3270000}"/>
    <cellStyle name="Input 2 2 2 4 3 2 6" xfId="10686" xr:uid="{00000000-0005-0000-0000-0000E4270000}"/>
    <cellStyle name="Input 2 2 2 4 3 2 7" xfId="10687" xr:uid="{00000000-0005-0000-0000-0000E5270000}"/>
    <cellStyle name="Input 2 2 2 4 3 3" xfId="10688" xr:uid="{00000000-0005-0000-0000-0000E6270000}"/>
    <cellStyle name="Input 2 2 2 4 3 4" xfId="10689" xr:uid="{00000000-0005-0000-0000-0000E7270000}"/>
    <cellStyle name="Input 2 2 2 4 4" xfId="10690" xr:uid="{00000000-0005-0000-0000-0000E8270000}"/>
    <cellStyle name="Input 2 2 2 4 4 2" xfId="10691" xr:uid="{00000000-0005-0000-0000-0000E9270000}"/>
    <cellStyle name="Input 2 2 2 4 4 2 2" xfId="10692" xr:uid="{00000000-0005-0000-0000-0000EA270000}"/>
    <cellStyle name="Input 2 2 2 4 4 2 3" xfId="10693" xr:uid="{00000000-0005-0000-0000-0000EB270000}"/>
    <cellStyle name="Input 2 2 2 4 4 2 4" xfId="10694" xr:uid="{00000000-0005-0000-0000-0000EC270000}"/>
    <cellStyle name="Input 2 2 2 4 4 2 5" xfId="10695" xr:uid="{00000000-0005-0000-0000-0000ED270000}"/>
    <cellStyle name="Input 2 2 2 4 4 2 6" xfId="10696" xr:uid="{00000000-0005-0000-0000-0000EE270000}"/>
    <cellStyle name="Input 2 2 2 4 4 2 7" xfId="10697" xr:uid="{00000000-0005-0000-0000-0000EF270000}"/>
    <cellStyle name="Input 2 2 2 4 4 3" xfId="10698" xr:uid="{00000000-0005-0000-0000-0000F0270000}"/>
    <cellStyle name="Input 2 2 2 4 4 4" xfId="10699" xr:uid="{00000000-0005-0000-0000-0000F1270000}"/>
    <cellStyle name="Input 2 2 2 4 5" xfId="10700" xr:uid="{00000000-0005-0000-0000-0000F2270000}"/>
    <cellStyle name="Input 2 2 2 4 5 2" xfId="10701" xr:uid="{00000000-0005-0000-0000-0000F3270000}"/>
    <cellStyle name="Input 2 2 2 4 5 3" xfId="10702" xr:uid="{00000000-0005-0000-0000-0000F4270000}"/>
    <cellStyle name="Input 2 2 2 4 5 4" xfId="10703" xr:uid="{00000000-0005-0000-0000-0000F5270000}"/>
    <cellStyle name="Input 2 2 2 4 5 5" xfId="10704" xr:uid="{00000000-0005-0000-0000-0000F6270000}"/>
    <cellStyle name="Input 2 2 2 4 5 6" xfId="10705" xr:uid="{00000000-0005-0000-0000-0000F7270000}"/>
    <cellStyle name="Input 2 2 2 4 5 7" xfId="10706" xr:uid="{00000000-0005-0000-0000-0000F8270000}"/>
    <cellStyle name="Input 2 2 2 4 5 8" xfId="10707" xr:uid="{00000000-0005-0000-0000-0000F9270000}"/>
    <cellStyle name="Input 2 2 2 4 6" xfId="10708" xr:uid="{00000000-0005-0000-0000-0000FA270000}"/>
    <cellStyle name="Input 2 2 2 4 6 2" xfId="10709" xr:uid="{00000000-0005-0000-0000-0000FB270000}"/>
    <cellStyle name="Input 2 2 2 4 6 3" xfId="10710" xr:uid="{00000000-0005-0000-0000-0000FC270000}"/>
    <cellStyle name="Input 2 2 2 4 6 4" xfId="10711" xr:uid="{00000000-0005-0000-0000-0000FD270000}"/>
    <cellStyle name="Input 2 2 2 4 6 5" xfId="10712" xr:uid="{00000000-0005-0000-0000-0000FE270000}"/>
    <cellStyle name="Input 2 2 2 4 6 6" xfId="10713" xr:uid="{00000000-0005-0000-0000-0000FF270000}"/>
    <cellStyle name="Input 2 2 2 4 6 7" xfId="10714" xr:uid="{00000000-0005-0000-0000-000000280000}"/>
    <cellStyle name="Input 2 2 2 4 7" xfId="10715" xr:uid="{00000000-0005-0000-0000-000001280000}"/>
    <cellStyle name="Input 2 2 2 4 8" xfId="10716" xr:uid="{00000000-0005-0000-0000-000002280000}"/>
    <cellStyle name="Input 2 2 2 4 9" xfId="10717" xr:uid="{00000000-0005-0000-0000-000003280000}"/>
    <cellStyle name="Input 2 2 2 5" xfId="10718" xr:uid="{00000000-0005-0000-0000-000004280000}"/>
    <cellStyle name="Input 2 2 2 5 10" xfId="10719" xr:uid="{00000000-0005-0000-0000-000005280000}"/>
    <cellStyle name="Input 2 2 2 5 2" xfId="10720" xr:uid="{00000000-0005-0000-0000-000006280000}"/>
    <cellStyle name="Input 2 2 2 5 2 2" xfId="10721" xr:uid="{00000000-0005-0000-0000-000007280000}"/>
    <cellStyle name="Input 2 2 2 5 2 2 2" xfId="10722" xr:uid="{00000000-0005-0000-0000-000008280000}"/>
    <cellStyle name="Input 2 2 2 5 2 2 3" xfId="10723" xr:uid="{00000000-0005-0000-0000-000009280000}"/>
    <cellStyle name="Input 2 2 2 5 2 2 4" xfId="10724" xr:uid="{00000000-0005-0000-0000-00000A280000}"/>
    <cellStyle name="Input 2 2 2 5 2 2 5" xfId="10725" xr:uid="{00000000-0005-0000-0000-00000B280000}"/>
    <cellStyle name="Input 2 2 2 5 2 2 6" xfId="10726" xr:uid="{00000000-0005-0000-0000-00000C280000}"/>
    <cellStyle name="Input 2 2 2 5 2 2 7" xfId="10727" xr:uid="{00000000-0005-0000-0000-00000D280000}"/>
    <cellStyle name="Input 2 2 2 5 2 3" xfId="10728" xr:uid="{00000000-0005-0000-0000-00000E280000}"/>
    <cellStyle name="Input 2 2 2 5 2 4" xfId="10729" xr:uid="{00000000-0005-0000-0000-00000F280000}"/>
    <cellStyle name="Input 2 2 2 5 3" xfId="10730" xr:uid="{00000000-0005-0000-0000-000010280000}"/>
    <cellStyle name="Input 2 2 2 5 3 2" xfId="10731" xr:uid="{00000000-0005-0000-0000-000011280000}"/>
    <cellStyle name="Input 2 2 2 5 3 2 2" xfId="10732" xr:uid="{00000000-0005-0000-0000-000012280000}"/>
    <cellStyle name="Input 2 2 2 5 3 2 3" xfId="10733" xr:uid="{00000000-0005-0000-0000-000013280000}"/>
    <cellStyle name="Input 2 2 2 5 3 2 4" xfId="10734" xr:uid="{00000000-0005-0000-0000-000014280000}"/>
    <cellStyle name="Input 2 2 2 5 3 2 5" xfId="10735" xr:uid="{00000000-0005-0000-0000-000015280000}"/>
    <cellStyle name="Input 2 2 2 5 3 2 6" xfId="10736" xr:uid="{00000000-0005-0000-0000-000016280000}"/>
    <cellStyle name="Input 2 2 2 5 3 2 7" xfId="10737" xr:uid="{00000000-0005-0000-0000-000017280000}"/>
    <cellStyle name="Input 2 2 2 5 3 3" xfId="10738" xr:uid="{00000000-0005-0000-0000-000018280000}"/>
    <cellStyle name="Input 2 2 2 5 3 4" xfId="10739" xr:uid="{00000000-0005-0000-0000-000019280000}"/>
    <cellStyle name="Input 2 2 2 5 4" xfId="10740" xr:uid="{00000000-0005-0000-0000-00001A280000}"/>
    <cellStyle name="Input 2 2 2 5 4 2" xfId="10741" xr:uid="{00000000-0005-0000-0000-00001B280000}"/>
    <cellStyle name="Input 2 2 2 5 4 2 2" xfId="10742" xr:uid="{00000000-0005-0000-0000-00001C280000}"/>
    <cellStyle name="Input 2 2 2 5 4 2 3" xfId="10743" xr:uid="{00000000-0005-0000-0000-00001D280000}"/>
    <cellStyle name="Input 2 2 2 5 4 2 4" xfId="10744" xr:uid="{00000000-0005-0000-0000-00001E280000}"/>
    <cellStyle name="Input 2 2 2 5 4 2 5" xfId="10745" xr:uid="{00000000-0005-0000-0000-00001F280000}"/>
    <cellStyle name="Input 2 2 2 5 4 2 6" xfId="10746" xr:uid="{00000000-0005-0000-0000-000020280000}"/>
    <cellStyle name="Input 2 2 2 5 4 2 7" xfId="10747" xr:uid="{00000000-0005-0000-0000-000021280000}"/>
    <cellStyle name="Input 2 2 2 5 4 3" xfId="10748" xr:uid="{00000000-0005-0000-0000-000022280000}"/>
    <cellStyle name="Input 2 2 2 5 4 4" xfId="10749" xr:uid="{00000000-0005-0000-0000-000023280000}"/>
    <cellStyle name="Input 2 2 2 5 5" xfId="10750" xr:uid="{00000000-0005-0000-0000-000024280000}"/>
    <cellStyle name="Input 2 2 2 5 5 2" xfId="10751" xr:uid="{00000000-0005-0000-0000-000025280000}"/>
    <cellStyle name="Input 2 2 2 5 5 3" xfId="10752" xr:uid="{00000000-0005-0000-0000-000026280000}"/>
    <cellStyle name="Input 2 2 2 5 5 4" xfId="10753" xr:uid="{00000000-0005-0000-0000-000027280000}"/>
    <cellStyle name="Input 2 2 2 5 5 5" xfId="10754" xr:uid="{00000000-0005-0000-0000-000028280000}"/>
    <cellStyle name="Input 2 2 2 5 5 6" xfId="10755" xr:uid="{00000000-0005-0000-0000-000029280000}"/>
    <cellStyle name="Input 2 2 2 5 5 7" xfId="10756" xr:uid="{00000000-0005-0000-0000-00002A280000}"/>
    <cellStyle name="Input 2 2 2 5 5 8" xfId="10757" xr:uid="{00000000-0005-0000-0000-00002B280000}"/>
    <cellStyle name="Input 2 2 2 5 6" xfId="10758" xr:uid="{00000000-0005-0000-0000-00002C280000}"/>
    <cellStyle name="Input 2 2 2 5 6 2" xfId="10759" xr:uid="{00000000-0005-0000-0000-00002D280000}"/>
    <cellStyle name="Input 2 2 2 5 6 3" xfId="10760" xr:uid="{00000000-0005-0000-0000-00002E280000}"/>
    <cellStyle name="Input 2 2 2 5 6 4" xfId="10761" xr:uid="{00000000-0005-0000-0000-00002F280000}"/>
    <cellStyle name="Input 2 2 2 5 6 5" xfId="10762" xr:uid="{00000000-0005-0000-0000-000030280000}"/>
    <cellStyle name="Input 2 2 2 5 6 6" xfId="10763" xr:uid="{00000000-0005-0000-0000-000031280000}"/>
    <cellStyle name="Input 2 2 2 5 6 7" xfId="10764" xr:uid="{00000000-0005-0000-0000-000032280000}"/>
    <cellStyle name="Input 2 2 2 5 7" xfId="10765" xr:uid="{00000000-0005-0000-0000-000033280000}"/>
    <cellStyle name="Input 2 2 2 5 8" xfId="10766" xr:uid="{00000000-0005-0000-0000-000034280000}"/>
    <cellStyle name="Input 2 2 2 5 9" xfId="10767" xr:uid="{00000000-0005-0000-0000-000035280000}"/>
    <cellStyle name="Input 2 2 2 6" xfId="10768" xr:uid="{00000000-0005-0000-0000-000036280000}"/>
    <cellStyle name="Input 2 2 2 6 2" xfId="10769" xr:uid="{00000000-0005-0000-0000-000037280000}"/>
    <cellStyle name="Input 2 2 2 6 2 2" xfId="10770" xr:uid="{00000000-0005-0000-0000-000038280000}"/>
    <cellStyle name="Input 2 2 2 6 2 3" xfId="10771" xr:uid="{00000000-0005-0000-0000-000039280000}"/>
    <cellStyle name="Input 2 2 2 6 2 4" xfId="10772" xr:uid="{00000000-0005-0000-0000-00003A280000}"/>
    <cellStyle name="Input 2 2 2 6 2 5" xfId="10773" xr:uid="{00000000-0005-0000-0000-00003B280000}"/>
    <cellStyle name="Input 2 2 2 6 2 6" xfId="10774" xr:uid="{00000000-0005-0000-0000-00003C280000}"/>
    <cellStyle name="Input 2 2 2 6 2 7" xfId="10775" xr:uid="{00000000-0005-0000-0000-00003D280000}"/>
    <cellStyle name="Input 2 2 2 6 3" xfId="10776" xr:uid="{00000000-0005-0000-0000-00003E280000}"/>
    <cellStyle name="Input 2 2 2 6 4" xfId="10777" xr:uid="{00000000-0005-0000-0000-00003F280000}"/>
    <cellStyle name="Input 2 2 2 6 5" xfId="10778" xr:uid="{00000000-0005-0000-0000-000040280000}"/>
    <cellStyle name="Input 2 2 2 7" xfId="10779" xr:uid="{00000000-0005-0000-0000-000041280000}"/>
    <cellStyle name="Input 2 2 2 7 2" xfId="10780" xr:uid="{00000000-0005-0000-0000-000042280000}"/>
    <cellStyle name="Input 2 2 2 7 2 2" xfId="10781" xr:uid="{00000000-0005-0000-0000-000043280000}"/>
    <cellStyle name="Input 2 2 2 7 2 3" xfId="10782" xr:uid="{00000000-0005-0000-0000-000044280000}"/>
    <cellStyle name="Input 2 2 2 7 2 4" xfId="10783" xr:uid="{00000000-0005-0000-0000-000045280000}"/>
    <cellStyle name="Input 2 2 2 7 2 5" xfId="10784" xr:uid="{00000000-0005-0000-0000-000046280000}"/>
    <cellStyle name="Input 2 2 2 7 2 6" xfId="10785" xr:uid="{00000000-0005-0000-0000-000047280000}"/>
    <cellStyle name="Input 2 2 2 7 2 7" xfId="10786" xr:uid="{00000000-0005-0000-0000-000048280000}"/>
    <cellStyle name="Input 2 2 2 7 3" xfId="10787" xr:uid="{00000000-0005-0000-0000-000049280000}"/>
    <cellStyle name="Input 2 2 2 7 4" xfId="10788" xr:uid="{00000000-0005-0000-0000-00004A280000}"/>
    <cellStyle name="Input 2 2 2 7 5" xfId="10789" xr:uid="{00000000-0005-0000-0000-00004B280000}"/>
    <cellStyle name="Input 2 2 2 8" xfId="10790" xr:uid="{00000000-0005-0000-0000-00004C280000}"/>
    <cellStyle name="Input 2 2 2 8 2" xfId="10791" xr:uid="{00000000-0005-0000-0000-00004D280000}"/>
    <cellStyle name="Input 2 2 2 8 2 2" xfId="10792" xr:uid="{00000000-0005-0000-0000-00004E280000}"/>
    <cellStyle name="Input 2 2 2 8 2 3" xfId="10793" xr:uid="{00000000-0005-0000-0000-00004F280000}"/>
    <cellStyle name="Input 2 2 2 8 2 4" xfId="10794" xr:uid="{00000000-0005-0000-0000-000050280000}"/>
    <cellStyle name="Input 2 2 2 8 2 5" xfId="10795" xr:uid="{00000000-0005-0000-0000-000051280000}"/>
    <cellStyle name="Input 2 2 2 8 2 6" xfId="10796" xr:uid="{00000000-0005-0000-0000-000052280000}"/>
    <cellStyle name="Input 2 2 2 8 2 7" xfId="10797" xr:uid="{00000000-0005-0000-0000-000053280000}"/>
    <cellStyle name="Input 2 2 2 8 3" xfId="10798" xr:uid="{00000000-0005-0000-0000-000054280000}"/>
    <cellStyle name="Input 2 2 2 8 4" xfId="10799" xr:uid="{00000000-0005-0000-0000-000055280000}"/>
    <cellStyle name="Input 2 2 2 8 5" xfId="10800" xr:uid="{00000000-0005-0000-0000-000056280000}"/>
    <cellStyle name="Input 2 2 2 9" xfId="10801" xr:uid="{00000000-0005-0000-0000-000057280000}"/>
    <cellStyle name="Input 2 2 2 9 2" xfId="10802" xr:uid="{00000000-0005-0000-0000-000058280000}"/>
    <cellStyle name="Input 2 2 2 9 2 2" xfId="10803" xr:uid="{00000000-0005-0000-0000-000059280000}"/>
    <cellStyle name="Input 2 2 2 9 2 3" xfId="10804" xr:uid="{00000000-0005-0000-0000-00005A280000}"/>
    <cellStyle name="Input 2 2 2 9 2 4" xfId="10805" xr:uid="{00000000-0005-0000-0000-00005B280000}"/>
    <cellStyle name="Input 2 2 2 9 2 5" xfId="10806" xr:uid="{00000000-0005-0000-0000-00005C280000}"/>
    <cellStyle name="Input 2 2 2 9 2 6" xfId="10807" xr:uid="{00000000-0005-0000-0000-00005D280000}"/>
    <cellStyle name="Input 2 2 2 9 2 7" xfId="10808" xr:uid="{00000000-0005-0000-0000-00005E280000}"/>
    <cellStyle name="Input 2 2 2 9 3" xfId="10809" xr:uid="{00000000-0005-0000-0000-00005F280000}"/>
    <cellStyle name="Input 2 2 2 9 4" xfId="10810" xr:uid="{00000000-0005-0000-0000-000060280000}"/>
    <cellStyle name="Input 2 2 2 9 5" xfId="10811" xr:uid="{00000000-0005-0000-0000-000061280000}"/>
    <cellStyle name="Input 2 2 20" xfId="10812" xr:uid="{00000000-0005-0000-0000-000062280000}"/>
    <cellStyle name="Input 2 2 3" xfId="10813" xr:uid="{00000000-0005-0000-0000-000063280000}"/>
    <cellStyle name="Input 2 2 3 10" xfId="10814" xr:uid="{00000000-0005-0000-0000-000064280000}"/>
    <cellStyle name="Input 2 2 3 10 2" xfId="10815" xr:uid="{00000000-0005-0000-0000-000065280000}"/>
    <cellStyle name="Input 2 2 3 10 3" xfId="10816" xr:uid="{00000000-0005-0000-0000-000066280000}"/>
    <cellStyle name="Input 2 2 3 10 4" xfId="10817" xr:uid="{00000000-0005-0000-0000-000067280000}"/>
    <cellStyle name="Input 2 2 3 10 5" xfId="10818" xr:uid="{00000000-0005-0000-0000-000068280000}"/>
    <cellStyle name="Input 2 2 3 10 6" xfId="10819" xr:uid="{00000000-0005-0000-0000-000069280000}"/>
    <cellStyle name="Input 2 2 3 10 7" xfId="10820" xr:uid="{00000000-0005-0000-0000-00006A280000}"/>
    <cellStyle name="Input 2 2 3 10 8" xfId="10821" xr:uid="{00000000-0005-0000-0000-00006B280000}"/>
    <cellStyle name="Input 2 2 3 11" xfId="10822" xr:uid="{00000000-0005-0000-0000-00006C280000}"/>
    <cellStyle name="Input 2 2 3 11 2" xfId="10823" xr:uid="{00000000-0005-0000-0000-00006D280000}"/>
    <cellStyle name="Input 2 2 3 11 3" xfId="10824" xr:uid="{00000000-0005-0000-0000-00006E280000}"/>
    <cellStyle name="Input 2 2 3 11 4" xfId="10825" xr:uid="{00000000-0005-0000-0000-00006F280000}"/>
    <cellStyle name="Input 2 2 3 11 5" xfId="10826" xr:uid="{00000000-0005-0000-0000-000070280000}"/>
    <cellStyle name="Input 2 2 3 11 6" xfId="10827" xr:uid="{00000000-0005-0000-0000-000071280000}"/>
    <cellStyle name="Input 2 2 3 11 7" xfId="10828" xr:uid="{00000000-0005-0000-0000-000072280000}"/>
    <cellStyle name="Input 2 2 3 12" xfId="10829" xr:uid="{00000000-0005-0000-0000-000073280000}"/>
    <cellStyle name="Input 2 2 3 12 2" xfId="10830" xr:uid="{00000000-0005-0000-0000-000074280000}"/>
    <cellStyle name="Input 2 2 3 12 3" xfId="10831" xr:uid="{00000000-0005-0000-0000-000075280000}"/>
    <cellStyle name="Input 2 2 3 12 4" xfId="10832" xr:uid="{00000000-0005-0000-0000-000076280000}"/>
    <cellStyle name="Input 2 2 3 12 5" xfId="10833" xr:uid="{00000000-0005-0000-0000-000077280000}"/>
    <cellStyle name="Input 2 2 3 13" xfId="10834" xr:uid="{00000000-0005-0000-0000-000078280000}"/>
    <cellStyle name="Input 2 2 3 13 2" xfId="10835" xr:uid="{00000000-0005-0000-0000-000079280000}"/>
    <cellStyle name="Input 2 2 3 13 3" xfId="10836" xr:uid="{00000000-0005-0000-0000-00007A280000}"/>
    <cellStyle name="Input 2 2 3 13 4" xfId="10837" xr:uid="{00000000-0005-0000-0000-00007B280000}"/>
    <cellStyle name="Input 2 2 3 13 5" xfId="10838" xr:uid="{00000000-0005-0000-0000-00007C280000}"/>
    <cellStyle name="Input 2 2 3 14" xfId="10839" xr:uid="{00000000-0005-0000-0000-00007D280000}"/>
    <cellStyle name="Input 2 2 3 14 2" xfId="10840" xr:uid="{00000000-0005-0000-0000-00007E280000}"/>
    <cellStyle name="Input 2 2 3 14 3" xfId="10841" xr:uid="{00000000-0005-0000-0000-00007F280000}"/>
    <cellStyle name="Input 2 2 3 14 4" xfId="10842" xr:uid="{00000000-0005-0000-0000-000080280000}"/>
    <cellStyle name="Input 2 2 3 14 5" xfId="10843" xr:uid="{00000000-0005-0000-0000-000081280000}"/>
    <cellStyle name="Input 2 2 3 15" xfId="10844" xr:uid="{00000000-0005-0000-0000-000082280000}"/>
    <cellStyle name="Input 2 2 3 15 2" xfId="10845" xr:uid="{00000000-0005-0000-0000-000083280000}"/>
    <cellStyle name="Input 2 2 3 15 3" xfId="10846" xr:uid="{00000000-0005-0000-0000-000084280000}"/>
    <cellStyle name="Input 2 2 3 15 4" xfId="10847" xr:uid="{00000000-0005-0000-0000-000085280000}"/>
    <cellStyle name="Input 2 2 3 15 5" xfId="10848" xr:uid="{00000000-0005-0000-0000-000086280000}"/>
    <cellStyle name="Input 2 2 3 16" xfId="10849" xr:uid="{00000000-0005-0000-0000-000087280000}"/>
    <cellStyle name="Input 2 2 3 17" xfId="10850" xr:uid="{00000000-0005-0000-0000-000088280000}"/>
    <cellStyle name="Input 2 2 3 2" xfId="10851" xr:uid="{00000000-0005-0000-0000-000089280000}"/>
    <cellStyle name="Input 2 2 3 2 10" xfId="10852" xr:uid="{00000000-0005-0000-0000-00008A280000}"/>
    <cellStyle name="Input 2 2 3 2 10 2" xfId="10853" xr:uid="{00000000-0005-0000-0000-00008B280000}"/>
    <cellStyle name="Input 2 2 3 2 10 3" xfId="10854" xr:uid="{00000000-0005-0000-0000-00008C280000}"/>
    <cellStyle name="Input 2 2 3 2 10 4" xfId="10855" xr:uid="{00000000-0005-0000-0000-00008D280000}"/>
    <cellStyle name="Input 2 2 3 2 10 5" xfId="10856" xr:uid="{00000000-0005-0000-0000-00008E280000}"/>
    <cellStyle name="Input 2 2 3 2 10 6" xfId="10857" xr:uid="{00000000-0005-0000-0000-00008F280000}"/>
    <cellStyle name="Input 2 2 3 2 10 7" xfId="10858" xr:uid="{00000000-0005-0000-0000-000090280000}"/>
    <cellStyle name="Input 2 2 3 2 11" xfId="10859" xr:uid="{00000000-0005-0000-0000-000091280000}"/>
    <cellStyle name="Input 2 2 3 2 11 2" xfId="10860" xr:uid="{00000000-0005-0000-0000-000092280000}"/>
    <cellStyle name="Input 2 2 3 2 11 3" xfId="10861" xr:uid="{00000000-0005-0000-0000-000093280000}"/>
    <cellStyle name="Input 2 2 3 2 11 4" xfId="10862" xr:uid="{00000000-0005-0000-0000-000094280000}"/>
    <cellStyle name="Input 2 2 3 2 11 5" xfId="10863" xr:uid="{00000000-0005-0000-0000-000095280000}"/>
    <cellStyle name="Input 2 2 3 2 12" xfId="10864" xr:uid="{00000000-0005-0000-0000-000096280000}"/>
    <cellStyle name="Input 2 2 3 2 12 2" xfId="10865" xr:uid="{00000000-0005-0000-0000-000097280000}"/>
    <cellStyle name="Input 2 2 3 2 12 3" xfId="10866" xr:uid="{00000000-0005-0000-0000-000098280000}"/>
    <cellStyle name="Input 2 2 3 2 12 4" xfId="10867" xr:uid="{00000000-0005-0000-0000-000099280000}"/>
    <cellStyle name="Input 2 2 3 2 12 5" xfId="10868" xr:uid="{00000000-0005-0000-0000-00009A280000}"/>
    <cellStyle name="Input 2 2 3 2 13" xfId="10869" xr:uid="{00000000-0005-0000-0000-00009B280000}"/>
    <cellStyle name="Input 2 2 3 2 13 2" xfId="10870" xr:uid="{00000000-0005-0000-0000-00009C280000}"/>
    <cellStyle name="Input 2 2 3 2 13 3" xfId="10871" xr:uid="{00000000-0005-0000-0000-00009D280000}"/>
    <cellStyle name="Input 2 2 3 2 13 4" xfId="10872" xr:uid="{00000000-0005-0000-0000-00009E280000}"/>
    <cellStyle name="Input 2 2 3 2 13 5" xfId="10873" xr:uid="{00000000-0005-0000-0000-00009F280000}"/>
    <cellStyle name="Input 2 2 3 2 14" xfId="10874" xr:uid="{00000000-0005-0000-0000-0000A0280000}"/>
    <cellStyle name="Input 2 2 3 2 14 2" xfId="10875" xr:uid="{00000000-0005-0000-0000-0000A1280000}"/>
    <cellStyle name="Input 2 2 3 2 14 3" xfId="10876" xr:uid="{00000000-0005-0000-0000-0000A2280000}"/>
    <cellStyle name="Input 2 2 3 2 14 4" xfId="10877" xr:uid="{00000000-0005-0000-0000-0000A3280000}"/>
    <cellStyle name="Input 2 2 3 2 14 5" xfId="10878" xr:uid="{00000000-0005-0000-0000-0000A4280000}"/>
    <cellStyle name="Input 2 2 3 2 15" xfId="10879" xr:uid="{00000000-0005-0000-0000-0000A5280000}"/>
    <cellStyle name="Input 2 2 3 2 15 2" xfId="10880" xr:uid="{00000000-0005-0000-0000-0000A6280000}"/>
    <cellStyle name="Input 2 2 3 2 15 3" xfId="10881" xr:uid="{00000000-0005-0000-0000-0000A7280000}"/>
    <cellStyle name="Input 2 2 3 2 15 4" xfId="10882" xr:uid="{00000000-0005-0000-0000-0000A8280000}"/>
    <cellStyle name="Input 2 2 3 2 15 5" xfId="10883" xr:uid="{00000000-0005-0000-0000-0000A9280000}"/>
    <cellStyle name="Input 2 2 3 2 16" xfId="10884" xr:uid="{00000000-0005-0000-0000-0000AA280000}"/>
    <cellStyle name="Input 2 2 3 2 16 2" xfId="10885" xr:uid="{00000000-0005-0000-0000-0000AB280000}"/>
    <cellStyle name="Input 2 2 3 2 16 3" xfId="10886" xr:uid="{00000000-0005-0000-0000-0000AC280000}"/>
    <cellStyle name="Input 2 2 3 2 16 4" xfId="10887" xr:uid="{00000000-0005-0000-0000-0000AD280000}"/>
    <cellStyle name="Input 2 2 3 2 16 5" xfId="10888" xr:uid="{00000000-0005-0000-0000-0000AE280000}"/>
    <cellStyle name="Input 2 2 3 2 17" xfId="10889" xr:uid="{00000000-0005-0000-0000-0000AF280000}"/>
    <cellStyle name="Input 2 2 3 2 17 2" xfId="10890" xr:uid="{00000000-0005-0000-0000-0000B0280000}"/>
    <cellStyle name="Input 2 2 3 2 17 3" xfId="10891" xr:uid="{00000000-0005-0000-0000-0000B1280000}"/>
    <cellStyle name="Input 2 2 3 2 17 4" xfId="10892" xr:uid="{00000000-0005-0000-0000-0000B2280000}"/>
    <cellStyle name="Input 2 2 3 2 17 5" xfId="10893" xr:uid="{00000000-0005-0000-0000-0000B3280000}"/>
    <cellStyle name="Input 2 2 3 2 18" xfId="10894" xr:uid="{00000000-0005-0000-0000-0000B4280000}"/>
    <cellStyle name="Input 2 2 3 2 2" xfId="10895" xr:uid="{00000000-0005-0000-0000-0000B5280000}"/>
    <cellStyle name="Input 2 2 3 2 2 10" xfId="10896" xr:uid="{00000000-0005-0000-0000-0000B6280000}"/>
    <cellStyle name="Input 2 2 3 2 2 10 2" xfId="10897" xr:uid="{00000000-0005-0000-0000-0000B7280000}"/>
    <cellStyle name="Input 2 2 3 2 2 10 3" xfId="10898" xr:uid="{00000000-0005-0000-0000-0000B8280000}"/>
    <cellStyle name="Input 2 2 3 2 2 10 4" xfId="10899" xr:uid="{00000000-0005-0000-0000-0000B9280000}"/>
    <cellStyle name="Input 2 2 3 2 2 10 5" xfId="10900" xr:uid="{00000000-0005-0000-0000-0000BA280000}"/>
    <cellStyle name="Input 2 2 3 2 2 11" xfId="10901" xr:uid="{00000000-0005-0000-0000-0000BB280000}"/>
    <cellStyle name="Input 2 2 3 2 2 11 2" xfId="10902" xr:uid="{00000000-0005-0000-0000-0000BC280000}"/>
    <cellStyle name="Input 2 2 3 2 2 11 3" xfId="10903" xr:uid="{00000000-0005-0000-0000-0000BD280000}"/>
    <cellStyle name="Input 2 2 3 2 2 11 4" xfId="10904" xr:uid="{00000000-0005-0000-0000-0000BE280000}"/>
    <cellStyle name="Input 2 2 3 2 2 11 5" xfId="10905" xr:uid="{00000000-0005-0000-0000-0000BF280000}"/>
    <cellStyle name="Input 2 2 3 2 2 12" xfId="10906" xr:uid="{00000000-0005-0000-0000-0000C0280000}"/>
    <cellStyle name="Input 2 2 3 2 2 12 2" xfId="10907" xr:uid="{00000000-0005-0000-0000-0000C1280000}"/>
    <cellStyle name="Input 2 2 3 2 2 12 3" xfId="10908" xr:uid="{00000000-0005-0000-0000-0000C2280000}"/>
    <cellStyle name="Input 2 2 3 2 2 12 4" xfId="10909" xr:uid="{00000000-0005-0000-0000-0000C3280000}"/>
    <cellStyle name="Input 2 2 3 2 2 12 5" xfId="10910" xr:uid="{00000000-0005-0000-0000-0000C4280000}"/>
    <cellStyle name="Input 2 2 3 2 2 13" xfId="10911" xr:uid="{00000000-0005-0000-0000-0000C5280000}"/>
    <cellStyle name="Input 2 2 3 2 2 13 2" xfId="10912" xr:uid="{00000000-0005-0000-0000-0000C6280000}"/>
    <cellStyle name="Input 2 2 3 2 2 13 3" xfId="10913" xr:uid="{00000000-0005-0000-0000-0000C7280000}"/>
    <cellStyle name="Input 2 2 3 2 2 13 4" xfId="10914" xr:uid="{00000000-0005-0000-0000-0000C8280000}"/>
    <cellStyle name="Input 2 2 3 2 2 13 5" xfId="10915" xr:uid="{00000000-0005-0000-0000-0000C9280000}"/>
    <cellStyle name="Input 2 2 3 2 2 14" xfId="10916" xr:uid="{00000000-0005-0000-0000-0000CA280000}"/>
    <cellStyle name="Input 2 2 3 2 2 14 2" xfId="10917" xr:uid="{00000000-0005-0000-0000-0000CB280000}"/>
    <cellStyle name="Input 2 2 3 2 2 14 3" xfId="10918" xr:uid="{00000000-0005-0000-0000-0000CC280000}"/>
    <cellStyle name="Input 2 2 3 2 2 14 4" xfId="10919" xr:uid="{00000000-0005-0000-0000-0000CD280000}"/>
    <cellStyle name="Input 2 2 3 2 2 14 5" xfId="10920" xr:uid="{00000000-0005-0000-0000-0000CE280000}"/>
    <cellStyle name="Input 2 2 3 2 2 15" xfId="10921" xr:uid="{00000000-0005-0000-0000-0000CF280000}"/>
    <cellStyle name="Input 2 2 3 2 2 15 2" xfId="10922" xr:uid="{00000000-0005-0000-0000-0000D0280000}"/>
    <cellStyle name="Input 2 2 3 2 2 15 3" xfId="10923" xr:uid="{00000000-0005-0000-0000-0000D1280000}"/>
    <cellStyle name="Input 2 2 3 2 2 15 4" xfId="10924" xr:uid="{00000000-0005-0000-0000-0000D2280000}"/>
    <cellStyle name="Input 2 2 3 2 2 15 5" xfId="10925" xr:uid="{00000000-0005-0000-0000-0000D3280000}"/>
    <cellStyle name="Input 2 2 3 2 2 16" xfId="10926" xr:uid="{00000000-0005-0000-0000-0000D4280000}"/>
    <cellStyle name="Input 2 2 3 2 2 16 2" xfId="10927" xr:uid="{00000000-0005-0000-0000-0000D5280000}"/>
    <cellStyle name="Input 2 2 3 2 2 16 3" xfId="10928" xr:uid="{00000000-0005-0000-0000-0000D6280000}"/>
    <cellStyle name="Input 2 2 3 2 2 16 4" xfId="10929" xr:uid="{00000000-0005-0000-0000-0000D7280000}"/>
    <cellStyle name="Input 2 2 3 2 2 16 5" xfId="10930" xr:uid="{00000000-0005-0000-0000-0000D8280000}"/>
    <cellStyle name="Input 2 2 3 2 2 17" xfId="10931" xr:uid="{00000000-0005-0000-0000-0000D9280000}"/>
    <cellStyle name="Input 2 2 3 2 2 17 2" xfId="10932" xr:uid="{00000000-0005-0000-0000-0000DA280000}"/>
    <cellStyle name="Input 2 2 3 2 2 17 3" xfId="10933" xr:uid="{00000000-0005-0000-0000-0000DB280000}"/>
    <cellStyle name="Input 2 2 3 2 2 17 4" xfId="10934" xr:uid="{00000000-0005-0000-0000-0000DC280000}"/>
    <cellStyle name="Input 2 2 3 2 2 17 5" xfId="10935" xr:uid="{00000000-0005-0000-0000-0000DD280000}"/>
    <cellStyle name="Input 2 2 3 2 2 18" xfId="10936" xr:uid="{00000000-0005-0000-0000-0000DE280000}"/>
    <cellStyle name="Input 2 2 3 2 2 2" xfId="10937" xr:uid="{00000000-0005-0000-0000-0000DF280000}"/>
    <cellStyle name="Input 2 2 3 2 2 2 10" xfId="10938" xr:uid="{00000000-0005-0000-0000-0000E0280000}"/>
    <cellStyle name="Input 2 2 3 2 2 2 2" xfId="10939" xr:uid="{00000000-0005-0000-0000-0000E1280000}"/>
    <cellStyle name="Input 2 2 3 2 2 2 2 2" xfId="10940" xr:uid="{00000000-0005-0000-0000-0000E2280000}"/>
    <cellStyle name="Input 2 2 3 2 2 2 2 2 2" xfId="10941" xr:uid="{00000000-0005-0000-0000-0000E3280000}"/>
    <cellStyle name="Input 2 2 3 2 2 2 2 2 3" xfId="10942" xr:uid="{00000000-0005-0000-0000-0000E4280000}"/>
    <cellStyle name="Input 2 2 3 2 2 2 2 2 4" xfId="10943" xr:uid="{00000000-0005-0000-0000-0000E5280000}"/>
    <cellStyle name="Input 2 2 3 2 2 2 2 2 5" xfId="10944" xr:uid="{00000000-0005-0000-0000-0000E6280000}"/>
    <cellStyle name="Input 2 2 3 2 2 2 2 2 6" xfId="10945" xr:uid="{00000000-0005-0000-0000-0000E7280000}"/>
    <cellStyle name="Input 2 2 3 2 2 2 2 2 7" xfId="10946" xr:uid="{00000000-0005-0000-0000-0000E8280000}"/>
    <cellStyle name="Input 2 2 3 2 2 2 2 3" xfId="10947" xr:uid="{00000000-0005-0000-0000-0000E9280000}"/>
    <cellStyle name="Input 2 2 3 2 2 2 2 4" xfId="10948" xr:uid="{00000000-0005-0000-0000-0000EA280000}"/>
    <cellStyle name="Input 2 2 3 2 2 2 3" xfId="10949" xr:uid="{00000000-0005-0000-0000-0000EB280000}"/>
    <cellStyle name="Input 2 2 3 2 2 2 3 2" xfId="10950" xr:uid="{00000000-0005-0000-0000-0000EC280000}"/>
    <cellStyle name="Input 2 2 3 2 2 2 3 2 2" xfId="10951" xr:uid="{00000000-0005-0000-0000-0000ED280000}"/>
    <cellStyle name="Input 2 2 3 2 2 2 3 2 3" xfId="10952" xr:uid="{00000000-0005-0000-0000-0000EE280000}"/>
    <cellStyle name="Input 2 2 3 2 2 2 3 2 4" xfId="10953" xr:uid="{00000000-0005-0000-0000-0000EF280000}"/>
    <cellStyle name="Input 2 2 3 2 2 2 3 2 5" xfId="10954" xr:uid="{00000000-0005-0000-0000-0000F0280000}"/>
    <cellStyle name="Input 2 2 3 2 2 2 3 2 6" xfId="10955" xr:uid="{00000000-0005-0000-0000-0000F1280000}"/>
    <cellStyle name="Input 2 2 3 2 2 2 3 2 7" xfId="10956" xr:uid="{00000000-0005-0000-0000-0000F2280000}"/>
    <cellStyle name="Input 2 2 3 2 2 2 3 3" xfId="10957" xr:uid="{00000000-0005-0000-0000-0000F3280000}"/>
    <cellStyle name="Input 2 2 3 2 2 2 3 4" xfId="10958" xr:uid="{00000000-0005-0000-0000-0000F4280000}"/>
    <cellStyle name="Input 2 2 3 2 2 2 4" xfId="10959" xr:uid="{00000000-0005-0000-0000-0000F5280000}"/>
    <cellStyle name="Input 2 2 3 2 2 2 4 2" xfId="10960" xr:uid="{00000000-0005-0000-0000-0000F6280000}"/>
    <cellStyle name="Input 2 2 3 2 2 2 4 2 2" xfId="10961" xr:uid="{00000000-0005-0000-0000-0000F7280000}"/>
    <cellStyle name="Input 2 2 3 2 2 2 4 2 3" xfId="10962" xr:uid="{00000000-0005-0000-0000-0000F8280000}"/>
    <cellStyle name="Input 2 2 3 2 2 2 4 2 4" xfId="10963" xr:uid="{00000000-0005-0000-0000-0000F9280000}"/>
    <cellStyle name="Input 2 2 3 2 2 2 4 2 5" xfId="10964" xr:uid="{00000000-0005-0000-0000-0000FA280000}"/>
    <cellStyle name="Input 2 2 3 2 2 2 4 2 6" xfId="10965" xr:uid="{00000000-0005-0000-0000-0000FB280000}"/>
    <cellStyle name="Input 2 2 3 2 2 2 4 2 7" xfId="10966" xr:uid="{00000000-0005-0000-0000-0000FC280000}"/>
    <cellStyle name="Input 2 2 3 2 2 2 4 3" xfId="10967" xr:uid="{00000000-0005-0000-0000-0000FD280000}"/>
    <cellStyle name="Input 2 2 3 2 2 2 4 4" xfId="10968" xr:uid="{00000000-0005-0000-0000-0000FE280000}"/>
    <cellStyle name="Input 2 2 3 2 2 2 5" xfId="10969" xr:uid="{00000000-0005-0000-0000-0000FF280000}"/>
    <cellStyle name="Input 2 2 3 2 2 2 5 2" xfId="10970" xr:uid="{00000000-0005-0000-0000-000000290000}"/>
    <cellStyle name="Input 2 2 3 2 2 2 5 3" xfId="10971" xr:uid="{00000000-0005-0000-0000-000001290000}"/>
    <cellStyle name="Input 2 2 3 2 2 2 5 4" xfId="10972" xr:uid="{00000000-0005-0000-0000-000002290000}"/>
    <cellStyle name="Input 2 2 3 2 2 2 5 5" xfId="10973" xr:uid="{00000000-0005-0000-0000-000003290000}"/>
    <cellStyle name="Input 2 2 3 2 2 2 5 6" xfId="10974" xr:uid="{00000000-0005-0000-0000-000004290000}"/>
    <cellStyle name="Input 2 2 3 2 2 2 5 7" xfId="10975" xr:uid="{00000000-0005-0000-0000-000005290000}"/>
    <cellStyle name="Input 2 2 3 2 2 2 5 8" xfId="10976" xr:uid="{00000000-0005-0000-0000-000006290000}"/>
    <cellStyle name="Input 2 2 3 2 2 2 6" xfId="10977" xr:uid="{00000000-0005-0000-0000-000007290000}"/>
    <cellStyle name="Input 2 2 3 2 2 2 6 2" xfId="10978" xr:uid="{00000000-0005-0000-0000-000008290000}"/>
    <cellStyle name="Input 2 2 3 2 2 2 6 3" xfId="10979" xr:uid="{00000000-0005-0000-0000-000009290000}"/>
    <cellStyle name="Input 2 2 3 2 2 2 6 4" xfId="10980" xr:uid="{00000000-0005-0000-0000-00000A290000}"/>
    <cellStyle name="Input 2 2 3 2 2 2 6 5" xfId="10981" xr:uid="{00000000-0005-0000-0000-00000B290000}"/>
    <cellStyle name="Input 2 2 3 2 2 2 6 6" xfId="10982" xr:uid="{00000000-0005-0000-0000-00000C290000}"/>
    <cellStyle name="Input 2 2 3 2 2 2 6 7" xfId="10983" xr:uid="{00000000-0005-0000-0000-00000D290000}"/>
    <cellStyle name="Input 2 2 3 2 2 2 7" xfId="10984" xr:uid="{00000000-0005-0000-0000-00000E290000}"/>
    <cellStyle name="Input 2 2 3 2 2 2 8" xfId="10985" xr:uid="{00000000-0005-0000-0000-00000F290000}"/>
    <cellStyle name="Input 2 2 3 2 2 2 9" xfId="10986" xr:uid="{00000000-0005-0000-0000-000010290000}"/>
    <cellStyle name="Input 2 2 3 2 2 3" xfId="10987" xr:uid="{00000000-0005-0000-0000-000011290000}"/>
    <cellStyle name="Input 2 2 3 2 2 3 2" xfId="10988" xr:uid="{00000000-0005-0000-0000-000012290000}"/>
    <cellStyle name="Input 2 2 3 2 2 3 2 2" xfId="10989" xr:uid="{00000000-0005-0000-0000-000013290000}"/>
    <cellStyle name="Input 2 2 3 2 2 3 2 3" xfId="10990" xr:uid="{00000000-0005-0000-0000-000014290000}"/>
    <cellStyle name="Input 2 2 3 2 2 3 2 4" xfId="10991" xr:uid="{00000000-0005-0000-0000-000015290000}"/>
    <cellStyle name="Input 2 2 3 2 2 3 2 5" xfId="10992" xr:uid="{00000000-0005-0000-0000-000016290000}"/>
    <cellStyle name="Input 2 2 3 2 2 3 2 6" xfId="10993" xr:uid="{00000000-0005-0000-0000-000017290000}"/>
    <cellStyle name="Input 2 2 3 2 2 3 2 7" xfId="10994" xr:uid="{00000000-0005-0000-0000-000018290000}"/>
    <cellStyle name="Input 2 2 3 2 2 3 3" xfId="10995" xr:uid="{00000000-0005-0000-0000-000019290000}"/>
    <cellStyle name="Input 2 2 3 2 2 3 4" xfId="10996" xr:uid="{00000000-0005-0000-0000-00001A290000}"/>
    <cellStyle name="Input 2 2 3 2 2 3 5" xfId="10997" xr:uid="{00000000-0005-0000-0000-00001B290000}"/>
    <cellStyle name="Input 2 2 3 2 2 4" xfId="10998" xr:uid="{00000000-0005-0000-0000-00001C290000}"/>
    <cellStyle name="Input 2 2 3 2 2 4 2" xfId="10999" xr:uid="{00000000-0005-0000-0000-00001D290000}"/>
    <cellStyle name="Input 2 2 3 2 2 4 2 2" xfId="11000" xr:uid="{00000000-0005-0000-0000-00001E290000}"/>
    <cellStyle name="Input 2 2 3 2 2 4 2 3" xfId="11001" xr:uid="{00000000-0005-0000-0000-00001F290000}"/>
    <cellStyle name="Input 2 2 3 2 2 4 2 4" xfId="11002" xr:uid="{00000000-0005-0000-0000-000020290000}"/>
    <cellStyle name="Input 2 2 3 2 2 4 2 5" xfId="11003" xr:uid="{00000000-0005-0000-0000-000021290000}"/>
    <cellStyle name="Input 2 2 3 2 2 4 2 6" xfId="11004" xr:uid="{00000000-0005-0000-0000-000022290000}"/>
    <cellStyle name="Input 2 2 3 2 2 4 2 7" xfId="11005" xr:uid="{00000000-0005-0000-0000-000023290000}"/>
    <cellStyle name="Input 2 2 3 2 2 4 3" xfId="11006" xr:uid="{00000000-0005-0000-0000-000024290000}"/>
    <cellStyle name="Input 2 2 3 2 2 4 4" xfId="11007" xr:uid="{00000000-0005-0000-0000-000025290000}"/>
    <cellStyle name="Input 2 2 3 2 2 4 5" xfId="11008" xr:uid="{00000000-0005-0000-0000-000026290000}"/>
    <cellStyle name="Input 2 2 3 2 2 5" xfId="11009" xr:uid="{00000000-0005-0000-0000-000027290000}"/>
    <cellStyle name="Input 2 2 3 2 2 5 2" xfId="11010" xr:uid="{00000000-0005-0000-0000-000028290000}"/>
    <cellStyle name="Input 2 2 3 2 2 5 2 2" xfId="11011" xr:uid="{00000000-0005-0000-0000-000029290000}"/>
    <cellStyle name="Input 2 2 3 2 2 5 2 3" xfId="11012" xr:uid="{00000000-0005-0000-0000-00002A290000}"/>
    <cellStyle name="Input 2 2 3 2 2 5 2 4" xfId="11013" xr:uid="{00000000-0005-0000-0000-00002B290000}"/>
    <cellStyle name="Input 2 2 3 2 2 5 2 5" xfId="11014" xr:uid="{00000000-0005-0000-0000-00002C290000}"/>
    <cellStyle name="Input 2 2 3 2 2 5 2 6" xfId="11015" xr:uid="{00000000-0005-0000-0000-00002D290000}"/>
    <cellStyle name="Input 2 2 3 2 2 5 2 7" xfId="11016" xr:uid="{00000000-0005-0000-0000-00002E290000}"/>
    <cellStyle name="Input 2 2 3 2 2 5 3" xfId="11017" xr:uid="{00000000-0005-0000-0000-00002F290000}"/>
    <cellStyle name="Input 2 2 3 2 2 5 4" xfId="11018" xr:uid="{00000000-0005-0000-0000-000030290000}"/>
    <cellStyle name="Input 2 2 3 2 2 5 5" xfId="11019" xr:uid="{00000000-0005-0000-0000-000031290000}"/>
    <cellStyle name="Input 2 2 3 2 2 6" xfId="11020" xr:uid="{00000000-0005-0000-0000-000032290000}"/>
    <cellStyle name="Input 2 2 3 2 2 6 2" xfId="11021" xr:uid="{00000000-0005-0000-0000-000033290000}"/>
    <cellStyle name="Input 2 2 3 2 2 6 3" xfId="11022" xr:uid="{00000000-0005-0000-0000-000034290000}"/>
    <cellStyle name="Input 2 2 3 2 2 6 4" xfId="11023" xr:uid="{00000000-0005-0000-0000-000035290000}"/>
    <cellStyle name="Input 2 2 3 2 2 6 5" xfId="11024" xr:uid="{00000000-0005-0000-0000-000036290000}"/>
    <cellStyle name="Input 2 2 3 2 2 6 6" xfId="11025" xr:uid="{00000000-0005-0000-0000-000037290000}"/>
    <cellStyle name="Input 2 2 3 2 2 6 7" xfId="11026" xr:uid="{00000000-0005-0000-0000-000038290000}"/>
    <cellStyle name="Input 2 2 3 2 2 6 8" xfId="11027" xr:uid="{00000000-0005-0000-0000-000039290000}"/>
    <cellStyle name="Input 2 2 3 2 2 7" xfId="11028" xr:uid="{00000000-0005-0000-0000-00003A290000}"/>
    <cellStyle name="Input 2 2 3 2 2 7 2" xfId="11029" xr:uid="{00000000-0005-0000-0000-00003B290000}"/>
    <cellStyle name="Input 2 2 3 2 2 7 3" xfId="11030" xr:uid="{00000000-0005-0000-0000-00003C290000}"/>
    <cellStyle name="Input 2 2 3 2 2 7 4" xfId="11031" xr:uid="{00000000-0005-0000-0000-00003D290000}"/>
    <cellStyle name="Input 2 2 3 2 2 7 5" xfId="11032" xr:uid="{00000000-0005-0000-0000-00003E290000}"/>
    <cellStyle name="Input 2 2 3 2 2 7 6" xfId="11033" xr:uid="{00000000-0005-0000-0000-00003F290000}"/>
    <cellStyle name="Input 2 2 3 2 2 7 7" xfId="11034" xr:uid="{00000000-0005-0000-0000-000040290000}"/>
    <cellStyle name="Input 2 2 3 2 2 8" xfId="11035" xr:uid="{00000000-0005-0000-0000-000041290000}"/>
    <cellStyle name="Input 2 2 3 2 2 8 2" xfId="11036" xr:uid="{00000000-0005-0000-0000-000042290000}"/>
    <cellStyle name="Input 2 2 3 2 2 8 3" xfId="11037" xr:uid="{00000000-0005-0000-0000-000043290000}"/>
    <cellStyle name="Input 2 2 3 2 2 8 4" xfId="11038" xr:uid="{00000000-0005-0000-0000-000044290000}"/>
    <cellStyle name="Input 2 2 3 2 2 8 5" xfId="11039" xr:uid="{00000000-0005-0000-0000-000045290000}"/>
    <cellStyle name="Input 2 2 3 2 2 9" xfId="11040" xr:uid="{00000000-0005-0000-0000-000046290000}"/>
    <cellStyle name="Input 2 2 3 2 2 9 2" xfId="11041" xr:uid="{00000000-0005-0000-0000-000047290000}"/>
    <cellStyle name="Input 2 2 3 2 2 9 3" xfId="11042" xr:uid="{00000000-0005-0000-0000-000048290000}"/>
    <cellStyle name="Input 2 2 3 2 2 9 4" xfId="11043" xr:uid="{00000000-0005-0000-0000-000049290000}"/>
    <cellStyle name="Input 2 2 3 2 2 9 5" xfId="11044" xr:uid="{00000000-0005-0000-0000-00004A290000}"/>
    <cellStyle name="Input 2 2 3 2 3" xfId="11045" xr:uid="{00000000-0005-0000-0000-00004B290000}"/>
    <cellStyle name="Input 2 2 3 2 3 10" xfId="11046" xr:uid="{00000000-0005-0000-0000-00004C290000}"/>
    <cellStyle name="Input 2 2 3 2 3 2" xfId="11047" xr:uid="{00000000-0005-0000-0000-00004D290000}"/>
    <cellStyle name="Input 2 2 3 2 3 2 2" xfId="11048" xr:uid="{00000000-0005-0000-0000-00004E290000}"/>
    <cellStyle name="Input 2 2 3 2 3 2 2 2" xfId="11049" xr:uid="{00000000-0005-0000-0000-00004F290000}"/>
    <cellStyle name="Input 2 2 3 2 3 2 2 3" xfId="11050" xr:uid="{00000000-0005-0000-0000-000050290000}"/>
    <cellStyle name="Input 2 2 3 2 3 2 2 4" xfId="11051" xr:uid="{00000000-0005-0000-0000-000051290000}"/>
    <cellStyle name="Input 2 2 3 2 3 2 2 5" xfId="11052" xr:uid="{00000000-0005-0000-0000-000052290000}"/>
    <cellStyle name="Input 2 2 3 2 3 2 2 6" xfId="11053" xr:uid="{00000000-0005-0000-0000-000053290000}"/>
    <cellStyle name="Input 2 2 3 2 3 2 2 7" xfId="11054" xr:uid="{00000000-0005-0000-0000-000054290000}"/>
    <cellStyle name="Input 2 2 3 2 3 2 3" xfId="11055" xr:uid="{00000000-0005-0000-0000-000055290000}"/>
    <cellStyle name="Input 2 2 3 2 3 2 4" xfId="11056" xr:uid="{00000000-0005-0000-0000-000056290000}"/>
    <cellStyle name="Input 2 2 3 2 3 3" xfId="11057" xr:uid="{00000000-0005-0000-0000-000057290000}"/>
    <cellStyle name="Input 2 2 3 2 3 3 2" xfId="11058" xr:uid="{00000000-0005-0000-0000-000058290000}"/>
    <cellStyle name="Input 2 2 3 2 3 3 2 2" xfId="11059" xr:uid="{00000000-0005-0000-0000-000059290000}"/>
    <cellStyle name="Input 2 2 3 2 3 3 2 3" xfId="11060" xr:uid="{00000000-0005-0000-0000-00005A290000}"/>
    <cellStyle name="Input 2 2 3 2 3 3 2 4" xfId="11061" xr:uid="{00000000-0005-0000-0000-00005B290000}"/>
    <cellStyle name="Input 2 2 3 2 3 3 2 5" xfId="11062" xr:uid="{00000000-0005-0000-0000-00005C290000}"/>
    <cellStyle name="Input 2 2 3 2 3 3 2 6" xfId="11063" xr:uid="{00000000-0005-0000-0000-00005D290000}"/>
    <cellStyle name="Input 2 2 3 2 3 3 2 7" xfId="11064" xr:uid="{00000000-0005-0000-0000-00005E290000}"/>
    <cellStyle name="Input 2 2 3 2 3 3 3" xfId="11065" xr:uid="{00000000-0005-0000-0000-00005F290000}"/>
    <cellStyle name="Input 2 2 3 2 3 3 4" xfId="11066" xr:uid="{00000000-0005-0000-0000-000060290000}"/>
    <cellStyle name="Input 2 2 3 2 3 4" xfId="11067" xr:uid="{00000000-0005-0000-0000-000061290000}"/>
    <cellStyle name="Input 2 2 3 2 3 4 2" xfId="11068" xr:uid="{00000000-0005-0000-0000-000062290000}"/>
    <cellStyle name="Input 2 2 3 2 3 4 2 2" xfId="11069" xr:uid="{00000000-0005-0000-0000-000063290000}"/>
    <cellStyle name="Input 2 2 3 2 3 4 2 3" xfId="11070" xr:uid="{00000000-0005-0000-0000-000064290000}"/>
    <cellStyle name="Input 2 2 3 2 3 4 2 4" xfId="11071" xr:uid="{00000000-0005-0000-0000-000065290000}"/>
    <cellStyle name="Input 2 2 3 2 3 4 2 5" xfId="11072" xr:uid="{00000000-0005-0000-0000-000066290000}"/>
    <cellStyle name="Input 2 2 3 2 3 4 2 6" xfId="11073" xr:uid="{00000000-0005-0000-0000-000067290000}"/>
    <cellStyle name="Input 2 2 3 2 3 4 2 7" xfId="11074" xr:uid="{00000000-0005-0000-0000-000068290000}"/>
    <cellStyle name="Input 2 2 3 2 3 4 3" xfId="11075" xr:uid="{00000000-0005-0000-0000-000069290000}"/>
    <cellStyle name="Input 2 2 3 2 3 4 4" xfId="11076" xr:uid="{00000000-0005-0000-0000-00006A290000}"/>
    <cellStyle name="Input 2 2 3 2 3 5" xfId="11077" xr:uid="{00000000-0005-0000-0000-00006B290000}"/>
    <cellStyle name="Input 2 2 3 2 3 5 2" xfId="11078" xr:uid="{00000000-0005-0000-0000-00006C290000}"/>
    <cellStyle name="Input 2 2 3 2 3 5 3" xfId="11079" xr:uid="{00000000-0005-0000-0000-00006D290000}"/>
    <cellStyle name="Input 2 2 3 2 3 5 4" xfId="11080" xr:uid="{00000000-0005-0000-0000-00006E290000}"/>
    <cellStyle name="Input 2 2 3 2 3 5 5" xfId="11081" xr:uid="{00000000-0005-0000-0000-00006F290000}"/>
    <cellStyle name="Input 2 2 3 2 3 5 6" xfId="11082" xr:uid="{00000000-0005-0000-0000-000070290000}"/>
    <cellStyle name="Input 2 2 3 2 3 5 7" xfId="11083" xr:uid="{00000000-0005-0000-0000-000071290000}"/>
    <cellStyle name="Input 2 2 3 2 3 5 8" xfId="11084" xr:uid="{00000000-0005-0000-0000-000072290000}"/>
    <cellStyle name="Input 2 2 3 2 3 6" xfId="11085" xr:uid="{00000000-0005-0000-0000-000073290000}"/>
    <cellStyle name="Input 2 2 3 2 3 6 2" xfId="11086" xr:uid="{00000000-0005-0000-0000-000074290000}"/>
    <cellStyle name="Input 2 2 3 2 3 6 3" xfId="11087" xr:uid="{00000000-0005-0000-0000-000075290000}"/>
    <cellStyle name="Input 2 2 3 2 3 6 4" xfId="11088" xr:uid="{00000000-0005-0000-0000-000076290000}"/>
    <cellStyle name="Input 2 2 3 2 3 6 5" xfId="11089" xr:uid="{00000000-0005-0000-0000-000077290000}"/>
    <cellStyle name="Input 2 2 3 2 3 6 6" xfId="11090" xr:uid="{00000000-0005-0000-0000-000078290000}"/>
    <cellStyle name="Input 2 2 3 2 3 6 7" xfId="11091" xr:uid="{00000000-0005-0000-0000-000079290000}"/>
    <cellStyle name="Input 2 2 3 2 3 7" xfId="11092" xr:uid="{00000000-0005-0000-0000-00007A290000}"/>
    <cellStyle name="Input 2 2 3 2 3 8" xfId="11093" xr:uid="{00000000-0005-0000-0000-00007B290000}"/>
    <cellStyle name="Input 2 2 3 2 3 9" xfId="11094" xr:uid="{00000000-0005-0000-0000-00007C290000}"/>
    <cellStyle name="Input 2 2 3 2 4" xfId="11095" xr:uid="{00000000-0005-0000-0000-00007D290000}"/>
    <cellStyle name="Input 2 2 3 2 4 10" xfId="11096" xr:uid="{00000000-0005-0000-0000-00007E290000}"/>
    <cellStyle name="Input 2 2 3 2 4 2" xfId="11097" xr:uid="{00000000-0005-0000-0000-00007F290000}"/>
    <cellStyle name="Input 2 2 3 2 4 2 2" xfId="11098" xr:uid="{00000000-0005-0000-0000-000080290000}"/>
    <cellStyle name="Input 2 2 3 2 4 2 2 2" xfId="11099" xr:uid="{00000000-0005-0000-0000-000081290000}"/>
    <cellStyle name="Input 2 2 3 2 4 2 2 3" xfId="11100" xr:uid="{00000000-0005-0000-0000-000082290000}"/>
    <cellStyle name="Input 2 2 3 2 4 2 2 4" xfId="11101" xr:uid="{00000000-0005-0000-0000-000083290000}"/>
    <cellStyle name="Input 2 2 3 2 4 2 2 5" xfId="11102" xr:uid="{00000000-0005-0000-0000-000084290000}"/>
    <cellStyle name="Input 2 2 3 2 4 2 2 6" xfId="11103" xr:uid="{00000000-0005-0000-0000-000085290000}"/>
    <cellStyle name="Input 2 2 3 2 4 2 2 7" xfId="11104" xr:uid="{00000000-0005-0000-0000-000086290000}"/>
    <cellStyle name="Input 2 2 3 2 4 2 3" xfId="11105" xr:uid="{00000000-0005-0000-0000-000087290000}"/>
    <cellStyle name="Input 2 2 3 2 4 2 4" xfId="11106" xr:uid="{00000000-0005-0000-0000-000088290000}"/>
    <cellStyle name="Input 2 2 3 2 4 3" xfId="11107" xr:uid="{00000000-0005-0000-0000-000089290000}"/>
    <cellStyle name="Input 2 2 3 2 4 3 2" xfId="11108" xr:uid="{00000000-0005-0000-0000-00008A290000}"/>
    <cellStyle name="Input 2 2 3 2 4 3 2 2" xfId="11109" xr:uid="{00000000-0005-0000-0000-00008B290000}"/>
    <cellStyle name="Input 2 2 3 2 4 3 2 3" xfId="11110" xr:uid="{00000000-0005-0000-0000-00008C290000}"/>
    <cellStyle name="Input 2 2 3 2 4 3 2 4" xfId="11111" xr:uid="{00000000-0005-0000-0000-00008D290000}"/>
    <cellStyle name="Input 2 2 3 2 4 3 2 5" xfId="11112" xr:uid="{00000000-0005-0000-0000-00008E290000}"/>
    <cellStyle name="Input 2 2 3 2 4 3 2 6" xfId="11113" xr:uid="{00000000-0005-0000-0000-00008F290000}"/>
    <cellStyle name="Input 2 2 3 2 4 3 2 7" xfId="11114" xr:uid="{00000000-0005-0000-0000-000090290000}"/>
    <cellStyle name="Input 2 2 3 2 4 3 3" xfId="11115" xr:uid="{00000000-0005-0000-0000-000091290000}"/>
    <cellStyle name="Input 2 2 3 2 4 3 4" xfId="11116" xr:uid="{00000000-0005-0000-0000-000092290000}"/>
    <cellStyle name="Input 2 2 3 2 4 4" xfId="11117" xr:uid="{00000000-0005-0000-0000-000093290000}"/>
    <cellStyle name="Input 2 2 3 2 4 4 2" xfId="11118" xr:uid="{00000000-0005-0000-0000-000094290000}"/>
    <cellStyle name="Input 2 2 3 2 4 4 2 2" xfId="11119" xr:uid="{00000000-0005-0000-0000-000095290000}"/>
    <cellStyle name="Input 2 2 3 2 4 4 2 3" xfId="11120" xr:uid="{00000000-0005-0000-0000-000096290000}"/>
    <cellStyle name="Input 2 2 3 2 4 4 2 4" xfId="11121" xr:uid="{00000000-0005-0000-0000-000097290000}"/>
    <cellStyle name="Input 2 2 3 2 4 4 2 5" xfId="11122" xr:uid="{00000000-0005-0000-0000-000098290000}"/>
    <cellStyle name="Input 2 2 3 2 4 4 2 6" xfId="11123" xr:uid="{00000000-0005-0000-0000-000099290000}"/>
    <cellStyle name="Input 2 2 3 2 4 4 2 7" xfId="11124" xr:uid="{00000000-0005-0000-0000-00009A290000}"/>
    <cellStyle name="Input 2 2 3 2 4 4 3" xfId="11125" xr:uid="{00000000-0005-0000-0000-00009B290000}"/>
    <cellStyle name="Input 2 2 3 2 4 4 4" xfId="11126" xr:uid="{00000000-0005-0000-0000-00009C290000}"/>
    <cellStyle name="Input 2 2 3 2 4 5" xfId="11127" xr:uid="{00000000-0005-0000-0000-00009D290000}"/>
    <cellStyle name="Input 2 2 3 2 4 5 2" xfId="11128" xr:uid="{00000000-0005-0000-0000-00009E290000}"/>
    <cellStyle name="Input 2 2 3 2 4 5 3" xfId="11129" xr:uid="{00000000-0005-0000-0000-00009F290000}"/>
    <cellStyle name="Input 2 2 3 2 4 5 4" xfId="11130" xr:uid="{00000000-0005-0000-0000-0000A0290000}"/>
    <cellStyle name="Input 2 2 3 2 4 5 5" xfId="11131" xr:uid="{00000000-0005-0000-0000-0000A1290000}"/>
    <cellStyle name="Input 2 2 3 2 4 5 6" xfId="11132" xr:uid="{00000000-0005-0000-0000-0000A2290000}"/>
    <cellStyle name="Input 2 2 3 2 4 5 7" xfId="11133" xr:uid="{00000000-0005-0000-0000-0000A3290000}"/>
    <cellStyle name="Input 2 2 3 2 4 5 8" xfId="11134" xr:uid="{00000000-0005-0000-0000-0000A4290000}"/>
    <cellStyle name="Input 2 2 3 2 4 6" xfId="11135" xr:uid="{00000000-0005-0000-0000-0000A5290000}"/>
    <cellStyle name="Input 2 2 3 2 4 6 2" xfId="11136" xr:uid="{00000000-0005-0000-0000-0000A6290000}"/>
    <cellStyle name="Input 2 2 3 2 4 6 3" xfId="11137" xr:uid="{00000000-0005-0000-0000-0000A7290000}"/>
    <cellStyle name="Input 2 2 3 2 4 6 4" xfId="11138" xr:uid="{00000000-0005-0000-0000-0000A8290000}"/>
    <cellStyle name="Input 2 2 3 2 4 6 5" xfId="11139" xr:uid="{00000000-0005-0000-0000-0000A9290000}"/>
    <cellStyle name="Input 2 2 3 2 4 6 6" xfId="11140" xr:uid="{00000000-0005-0000-0000-0000AA290000}"/>
    <cellStyle name="Input 2 2 3 2 4 6 7" xfId="11141" xr:uid="{00000000-0005-0000-0000-0000AB290000}"/>
    <cellStyle name="Input 2 2 3 2 4 7" xfId="11142" xr:uid="{00000000-0005-0000-0000-0000AC290000}"/>
    <cellStyle name="Input 2 2 3 2 4 8" xfId="11143" xr:uid="{00000000-0005-0000-0000-0000AD290000}"/>
    <cellStyle name="Input 2 2 3 2 4 9" xfId="11144" xr:uid="{00000000-0005-0000-0000-0000AE290000}"/>
    <cellStyle name="Input 2 2 3 2 5" xfId="11145" xr:uid="{00000000-0005-0000-0000-0000AF290000}"/>
    <cellStyle name="Input 2 2 3 2 5 2" xfId="11146" xr:uid="{00000000-0005-0000-0000-0000B0290000}"/>
    <cellStyle name="Input 2 2 3 2 5 2 2" xfId="11147" xr:uid="{00000000-0005-0000-0000-0000B1290000}"/>
    <cellStyle name="Input 2 2 3 2 5 2 3" xfId="11148" xr:uid="{00000000-0005-0000-0000-0000B2290000}"/>
    <cellStyle name="Input 2 2 3 2 5 2 4" xfId="11149" xr:uid="{00000000-0005-0000-0000-0000B3290000}"/>
    <cellStyle name="Input 2 2 3 2 5 2 5" xfId="11150" xr:uid="{00000000-0005-0000-0000-0000B4290000}"/>
    <cellStyle name="Input 2 2 3 2 5 2 6" xfId="11151" xr:uid="{00000000-0005-0000-0000-0000B5290000}"/>
    <cellStyle name="Input 2 2 3 2 5 2 7" xfId="11152" xr:uid="{00000000-0005-0000-0000-0000B6290000}"/>
    <cellStyle name="Input 2 2 3 2 5 3" xfId="11153" xr:uid="{00000000-0005-0000-0000-0000B7290000}"/>
    <cellStyle name="Input 2 2 3 2 5 4" xfId="11154" xr:uid="{00000000-0005-0000-0000-0000B8290000}"/>
    <cellStyle name="Input 2 2 3 2 5 5" xfId="11155" xr:uid="{00000000-0005-0000-0000-0000B9290000}"/>
    <cellStyle name="Input 2 2 3 2 6" xfId="11156" xr:uid="{00000000-0005-0000-0000-0000BA290000}"/>
    <cellStyle name="Input 2 2 3 2 6 2" xfId="11157" xr:uid="{00000000-0005-0000-0000-0000BB290000}"/>
    <cellStyle name="Input 2 2 3 2 6 2 2" xfId="11158" xr:uid="{00000000-0005-0000-0000-0000BC290000}"/>
    <cellStyle name="Input 2 2 3 2 6 2 3" xfId="11159" xr:uid="{00000000-0005-0000-0000-0000BD290000}"/>
    <cellStyle name="Input 2 2 3 2 6 2 4" xfId="11160" xr:uid="{00000000-0005-0000-0000-0000BE290000}"/>
    <cellStyle name="Input 2 2 3 2 6 2 5" xfId="11161" xr:uid="{00000000-0005-0000-0000-0000BF290000}"/>
    <cellStyle name="Input 2 2 3 2 6 2 6" xfId="11162" xr:uid="{00000000-0005-0000-0000-0000C0290000}"/>
    <cellStyle name="Input 2 2 3 2 6 2 7" xfId="11163" xr:uid="{00000000-0005-0000-0000-0000C1290000}"/>
    <cellStyle name="Input 2 2 3 2 6 3" xfId="11164" xr:uid="{00000000-0005-0000-0000-0000C2290000}"/>
    <cellStyle name="Input 2 2 3 2 6 4" xfId="11165" xr:uid="{00000000-0005-0000-0000-0000C3290000}"/>
    <cellStyle name="Input 2 2 3 2 6 5" xfId="11166" xr:uid="{00000000-0005-0000-0000-0000C4290000}"/>
    <cellStyle name="Input 2 2 3 2 7" xfId="11167" xr:uid="{00000000-0005-0000-0000-0000C5290000}"/>
    <cellStyle name="Input 2 2 3 2 7 2" xfId="11168" xr:uid="{00000000-0005-0000-0000-0000C6290000}"/>
    <cellStyle name="Input 2 2 3 2 7 2 2" xfId="11169" xr:uid="{00000000-0005-0000-0000-0000C7290000}"/>
    <cellStyle name="Input 2 2 3 2 7 2 3" xfId="11170" xr:uid="{00000000-0005-0000-0000-0000C8290000}"/>
    <cellStyle name="Input 2 2 3 2 7 2 4" xfId="11171" xr:uid="{00000000-0005-0000-0000-0000C9290000}"/>
    <cellStyle name="Input 2 2 3 2 7 2 5" xfId="11172" xr:uid="{00000000-0005-0000-0000-0000CA290000}"/>
    <cellStyle name="Input 2 2 3 2 7 2 6" xfId="11173" xr:uid="{00000000-0005-0000-0000-0000CB290000}"/>
    <cellStyle name="Input 2 2 3 2 7 2 7" xfId="11174" xr:uid="{00000000-0005-0000-0000-0000CC290000}"/>
    <cellStyle name="Input 2 2 3 2 7 3" xfId="11175" xr:uid="{00000000-0005-0000-0000-0000CD290000}"/>
    <cellStyle name="Input 2 2 3 2 7 4" xfId="11176" xr:uid="{00000000-0005-0000-0000-0000CE290000}"/>
    <cellStyle name="Input 2 2 3 2 7 5" xfId="11177" xr:uid="{00000000-0005-0000-0000-0000CF290000}"/>
    <cellStyle name="Input 2 2 3 2 8" xfId="11178" xr:uid="{00000000-0005-0000-0000-0000D0290000}"/>
    <cellStyle name="Input 2 2 3 2 8 2" xfId="11179" xr:uid="{00000000-0005-0000-0000-0000D1290000}"/>
    <cellStyle name="Input 2 2 3 2 8 2 2" xfId="11180" xr:uid="{00000000-0005-0000-0000-0000D2290000}"/>
    <cellStyle name="Input 2 2 3 2 8 2 3" xfId="11181" xr:uid="{00000000-0005-0000-0000-0000D3290000}"/>
    <cellStyle name="Input 2 2 3 2 8 2 4" xfId="11182" xr:uid="{00000000-0005-0000-0000-0000D4290000}"/>
    <cellStyle name="Input 2 2 3 2 8 2 5" xfId="11183" xr:uid="{00000000-0005-0000-0000-0000D5290000}"/>
    <cellStyle name="Input 2 2 3 2 8 2 6" xfId="11184" xr:uid="{00000000-0005-0000-0000-0000D6290000}"/>
    <cellStyle name="Input 2 2 3 2 8 2 7" xfId="11185" xr:uid="{00000000-0005-0000-0000-0000D7290000}"/>
    <cellStyle name="Input 2 2 3 2 8 3" xfId="11186" xr:uid="{00000000-0005-0000-0000-0000D8290000}"/>
    <cellStyle name="Input 2 2 3 2 8 4" xfId="11187" xr:uid="{00000000-0005-0000-0000-0000D9290000}"/>
    <cellStyle name="Input 2 2 3 2 8 5" xfId="11188" xr:uid="{00000000-0005-0000-0000-0000DA290000}"/>
    <cellStyle name="Input 2 2 3 2 9" xfId="11189" xr:uid="{00000000-0005-0000-0000-0000DB290000}"/>
    <cellStyle name="Input 2 2 3 2 9 2" xfId="11190" xr:uid="{00000000-0005-0000-0000-0000DC290000}"/>
    <cellStyle name="Input 2 2 3 2 9 3" xfId="11191" xr:uid="{00000000-0005-0000-0000-0000DD290000}"/>
    <cellStyle name="Input 2 2 3 2 9 4" xfId="11192" xr:uid="{00000000-0005-0000-0000-0000DE290000}"/>
    <cellStyle name="Input 2 2 3 2 9 5" xfId="11193" xr:uid="{00000000-0005-0000-0000-0000DF290000}"/>
    <cellStyle name="Input 2 2 3 2 9 6" xfId="11194" xr:uid="{00000000-0005-0000-0000-0000E0290000}"/>
    <cellStyle name="Input 2 2 3 2 9 7" xfId="11195" xr:uid="{00000000-0005-0000-0000-0000E1290000}"/>
    <cellStyle name="Input 2 2 3 2 9 8" xfId="11196" xr:uid="{00000000-0005-0000-0000-0000E2290000}"/>
    <cellStyle name="Input 2 2 3 3" xfId="11197" xr:uid="{00000000-0005-0000-0000-0000E3290000}"/>
    <cellStyle name="Input 2 2 3 3 10" xfId="11198" xr:uid="{00000000-0005-0000-0000-0000E4290000}"/>
    <cellStyle name="Input 2 2 3 3 10 2" xfId="11199" xr:uid="{00000000-0005-0000-0000-0000E5290000}"/>
    <cellStyle name="Input 2 2 3 3 10 3" xfId="11200" xr:uid="{00000000-0005-0000-0000-0000E6290000}"/>
    <cellStyle name="Input 2 2 3 3 10 4" xfId="11201" xr:uid="{00000000-0005-0000-0000-0000E7290000}"/>
    <cellStyle name="Input 2 2 3 3 10 5" xfId="11202" xr:uid="{00000000-0005-0000-0000-0000E8290000}"/>
    <cellStyle name="Input 2 2 3 3 11" xfId="11203" xr:uid="{00000000-0005-0000-0000-0000E9290000}"/>
    <cellStyle name="Input 2 2 3 3 11 2" xfId="11204" xr:uid="{00000000-0005-0000-0000-0000EA290000}"/>
    <cellStyle name="Input 2 2 3 3 11 3" xfId="11205" xr:uid="{00000000-0005-0000-0000-0000EB290000}"/>
    <cellStyle name="Input 2 2 3 3 11 4" xfId="11206" xr:uid="{00000000-0005-0000-0000-0000EC290000}"/>
    <cellStyle name="Input 2 2 3 3 11 5" xfId="11207" xr:uid="{00000000-0005-0000-0000-0000ED290000}"/>
    <cellStyle name="Input 2 2 3 3 12" xfId="11208" xr:uid="{00000000-0005-0000-0000-0000EE290000}"/>
    <cellStyle name="Input 2 2 3 3 12 2" xfId="11209" xr:uid="{00000000-0005-0000-0000-0000EF290000}"/>
    <cellStyle name="Input 2 2 3 3 12 3" xfId="11210" xr:uid="{00000000-0005-0000-0000-0000F0290000}"/>
    <cellStyle name="Input 2 2 3 3 12 4" xfId="11211" xr:uid="{00000000-0005-0000-0000-0000F1290000}"/>
    <cellStyle name="Input 2 2 3 3 12 5" xfId="11212" xr:uid="{00000000-0005-0000-0000-0000F2290000}"/>
    <cellStyle name="Input 2 2 3 3 13" xfId="11213" xr:uid="{00000000-0005-0000-0000-0000F3290000}"/>
    <cellStyle name="Input 2 2 3 3 13 2" xfId="11214" xr:uid="{00000000-0005-0000-0000-0000F4290000}"/>
    <cellStyle name="Input 2 2 3 3 13 3" xfId="11215" xr:uid="{00000000-0005-0000-0000-0000F5290000}"/>
    <cellStyle name="Input 2 2 3 3 13 4" xfId="11216" xr:uid="{00000000-0005-0000-0000-0000F6290000}"/>
    <cellStyle name="Input 2 2 3 3 13 5" xfId="11217" xr:uid="{00000000-0005-0000-0000-0000F7290000}"/>
    <cellStyle name="Input 2 2 3 3 14" xfId="11218" xr:uid="{00000000-0005-0000-0000-0000F8290000}"/>
    <cellStyle name="Input 2 2 3 3 14 2" xfId="11219" xr:uid="{00000000-0005-0000-0000-0000F9290000}"/>
    <cellStyle name="Input 2 2 3 3 14 3" xfId="11220" xr:uid="{00000000-0005-0000-0000-0000FA290000}"/>
    <cellStyle name="Input 2 2 3 3 14 4" xfId="11221" xr:uid="{00000000-0005-0000-0000-0000FB290000}"/>
    <cellStyle name="Input 2 2 3 3 14 5" xfId="11222" xr:uid="{00000000-0005-0000-0000-0000FC290000}"/>
    <cellStyle name="Input 2 2 3 3 15" xfId="11223" xr:uid="{00000000-0005-0000-0000-0000FD290000}"/>
    <cellStyle name="Input 2 2 3 3 15 2" xfId="11224" xr:uid="{00000000-0005-0000-0000-0000FE290000}"/>
    <cellStyle name="Input 2 2 3 3 15 3" xfId="11225" xr:uid="{00000000-0005-0000-0000-0000FF290000}"/>
    <cellStyle name="Input 2 2 3 3 15 4" xfId="11226" xr:uid="{00000000-0005-0000-0000-0000002A0000}"/>
    <cellStyle name="Input 2 2 3 3 15 5" xfId="11227" xr:uid="{00000000-0005-0000-0000-0000012A0000}"/>
    <cellStyle name="Input 2 2 3 3 16" xfId="11228" xr:uid="{00000000-0005-0000-0000-0000022A0000}"/>
    <cellStyle name="Input 2 2 3 3 16 2" xfId="11229" xr:uid="{00000000-0005-0000-0000-0000032A0000}"/>
    <cellStyle name="Input 2 2 3 3 16 3" xfId="11230" xr:uid="{00000000-0005-0000-0000-0000042A0000}"/>
    <cellStyle name="Input 2 2 3 3 16 4" xfId="11231" xr:uid="{00000000-0005-0000-0000-0000052A0000}"/>
    <cellStyle name="Input 2 2 3 3 16 5" xfId="11232" xr:uid="{00000000-0005-0000-0000-0000062A0000}"/>
    <cellStyle name="Input 2 2 3 3 17" xfId="11233" xr:uid="{00000000-0005-0000-0000-0000072A0000}"/>
    <cellStyle name="Input 2 2 3 3 17 2" xfId="11234" xr:uid="{00000000-0005-0000-0000-0000082A0000}"/>
    <cellStyle name="Input 2 2 3 3 17 3" xfId="11235" xr:uid="{00000000-0005-0000-0000-0000092A0000}"/>
    <cellStyle name="Input 2 2 3 3 17 4" xfId="11236" xr:uid="{00000000-0005-0000-0000-00000A2A0000}"/>
    <cellStyle name="Input 2 2 3 3 17 5" xfId="11237" xr:uid="{00000000-0005-0000-0000-00000B2A0000}"/>
    <cellStyle name="Input 2 2 3 3 18" xfId="11238" xr:uid="{00000000-0005-0000-0000-00000C2A0000}"/>
    <cellStyle name="Input 2 2 3 3 2" xfId="11239" xr:uid="{00000000-0005-0000-0000-00000D2A0000}"/>
    <cellStyle name="Input 2 2 3 3 2 10" xfId="11240" xr:uid="{00000000-0005-0000-0000-00000E2A0000}"/>
    <cellStyle name="Input 2 2 3 3 2 2" xfId="11241" xr:uid="{00000000-0005-0000-0000-00000F2A0000}"/>
    <cellStyle name="Input 2 2 3 3 2 2 2" xfId="11242" xr:uid="{00000000-0005-0000-0000-0000102A0000}"/>
    <cellStyle name="Input 2 2 3 3 2 2 2 2" xfId="11243" xr:uid="{00000000-0005-0000-0000-0000112A0000}"/>
    <cellStyle name="Input 2 2 3 3 2 2 2 3" xfId="11244" xr:uid="{00000000-0005-0000-0000-0000122A0000}"/>
    <cellStyle name="Input 2 2 3 3 2 2 2 4" xfId="11245" xr:uid="{00000000-0005-0000-0000-0000132A0000}"/>
    <cellStyle name="Input 2 2 3 3 2 2 2 5" xfId="11246" xr:uid="{00000000-0005-0000-0000-0000142A0000}"/>
    <cellStyle name="Input 2 2 3 3 2 2 2 6" xfId="11247" xr:uid="{00000000-0005-0000-0000-0000152A0000}"/>
    <cellStyle name="Input 2 2 3 3 2 2 2 7" xfId="11248" xr:uid="{00000000-0005-0000-0000-0000162A0000}"/>
    <cellStyle name="Input 2 2 3 3 2 2 3" xfId="11249" xr:uid="{00000000-0005-0000-0000-0000172A0000}"/>
    <cellStyle name="Input 2 2 3 3 2 2 4" xfId="11250" xr:uid="{00000000-0005-0000-0000-0000182A0000}"/>
    <cellStyle name="Input 2 2 3 3 2 3" xfId="11251" xr:uid="{00000000-0005-0000-0000-0000192A0000}"/>
    <cellStyle name="Input 2 2 3 3 2 3 2" xfId="11252" xr:uid="{00000000-0005-0000-0000-00001A2A0000}"/>
    <cellStyle name="Input 2 2 3 3 2 3 2 2" xfId="11253" xr:uid="{00000000-0005-0000-0000-00001B2A0000}"/>
    <cellStyle name="Input 2 2 3 3 2 3 2 3" xfId="11254" xr:uid="{00000000-0005-0000-0000-00001C2A0000}"/>
    <cellStyle name="Input 2 2 3 3 2 3 2 4" xfId="11255" xr:uid="{00000000-0005-0000-0000-00001D2A0000}"/>
    <cellStyle name="Input 2 2 3 3 2 3 2 5" xfId="11256" xr:uid="{00000000-0005-0000-0000-00001E2A0000}"/>
    <cellStyle name="Input 2 2 3 3 2 3 2 6" xfId="11257" xr:uid="{00000000-0005-0000-0000-00001F2A0000}"/>
    <cellStyle name="Input 2 2 3 3 2 3 2 7" xfId="11258" xr:uid="{00000000-0005-0000-0000-0000202A0000}"/>
    <cellStyle name="Input 2 2 3 3 2 3 3" xfId="11259" xr:uid="{00000000-0005-0000-0000-0000212A0000}"/>
    <cellStyle name="Input 2 2 3 3 2 3 4" xfId="11260" xr:uid="{00000000-0005-0000-0000-0000222A0000}"/>
    <cellStyle name="Input 2 2 3 3 2 4" xfId="11261" xr:uid="{00000000-0005-0000-0000-0000232A0000}"/>
    <cellStyle name="Input 2 2 3 3 2 4 2" xfId="11262" xr:uid="{00000000-0005-0000-0000-0000242A0000}"/>
    <cellStyle name="Input 2 2 3 3 2 4 2 2" xfId="11263" xr:uid="{00000000-0005-0000-0000-0000252A0000}"/>
    <cellStyle name="Input 2 2 3 3 2 4 2 3" xfId="11264" xr:uid="{00000000-0005-0000-0000-0000262A0000}"/>
    <cellStyle name="Input 2 2 3 3 2 4 2 4" xfId="11265" xr:uid="{00000000-0005-0000-0000-0000272A0000}"/>
    <cellStyle name="Input 2 2 3 3 2 4 2 5" xfId="11266" xr:uid="{00000000-0005-0000-0000-0000282A0000}"/>
    <cellStyle name="Input 2 2 3 3 2 4 2 6" xfId="11267" xr:uid="{00000000-0005-0000-0000-0000292A0000}"/>
    <cellStyle name="Input 2 2 3 3 2 4 2 7" xfId="11268" xr:uid="{00000000-0005-0000-0000-00002A2A0000}"/>
    <cellStyle name="Input 2 2 3 3 2 4 3" xfId="11269" xr:uid="{00000000-0005-0000-0000-00002B2A0000}"/>
    <cellStyle name="Input 2 2 3 3 2 4 4" xfId="11270" xr:uid="{00000000-0005-0000-0000-00002C2A0000}"/>
    <cellStyle name="Input 2 2 3 3 2 5" xfId="11271" xr:uid="{00000000-0005-0000-0000-00002D2A0000}"/>
    <cellStyle name="Input 2 2 3 3 2 5 2" xfId="11272" xr:uid="{00000000-0005-0000-0000-00002E2A0000}"/>
    <cellStyle name="Input 2 2 3 3 2 5 3" xfId="11273" xr:uid="{00000000-0005-0000-0000-00002F2A0000}"/>
    <cellStyle name="Input 2 2 3 3 2 5 4" xfId="11274" xr:uid="{00000000-0005-0000-0000-0000302A0000}"/>
    <cellStyle name="Input 2 2 3 3 2 5 5" xfId="11275" xr:uid="{00000000-0005-0000-0000-0000312A0000}"/>
    <cellStyle name="Input 2 2 3 3 2 5 6" xfId="11276" xr:uid="{00000000-0005-0000-0000-0000322A0000}"/>
    <cellStyle name="Input 2 2 3 3 2 5 7" xfId="11277" xr:uid="{00000000-0005-0000-0000-0000332A0000}"/>
    <cellStyle name="Input 2 2 3 3 2 5 8" xfId="11278" xr:uid="{00000000-0005-0000-0000-0000342A0000}"/>
    <cellStyle name="Input 2 2 3 3 2 6" xfId="11279" xr:uid="{00000000-0005-0000-0000-0000352A0000}"/>
    <cellStyle name="Input 2 2 3 3 2 6 2" xfId="11280" xr:uid="{00000000-0005-0000-0000-0000362A0000}"/>
    <cellStyle name="Input 2 2 3 3 2 6 3" xfId="11281" xr:uid="{00000000-0005-0000-0000-0000372A0000}"/>
    <cellStyle name="Input 2 2 3 3 2 6 4" xfId="11282" xr:uid="{00000000-0005-0000-0000-0000382A0000}"/>
    <cellStyle name="Input 2 2 3 3 2 6 5" xfId="11283" xr:uid="{00000000-0005-0000-0000-0000392A0000}"/>
    <cellStyle name="Input 2 2 3 3 2 6 6" xfId="11284" xr:uid="{00000000-0005-0000-0000-00003A2A0000}"/>
    <cellStyle name="Input 2 2 3 3 2 6 7" xfId="11285" xr:uid="{00000000-0005-0000-0000-00003B2A0000}"/>
    <cellStyle name="Input 2 2 3 3 2 7" xfId="11286" xr:uid="{00000000-0005-0000-0000-00003C2A0000}"/>
    <cellStyle name="Input 2 2 3 3 2 8" xfId="11287" xr:uid="{00000000-0005-0000-0000-00003D2A0000}"/>
    <cellStyle name="Input 2 2 3 3 2 9" xfId="11288" xr:uid="{00000000-0005-0000-0000-00003E2A0000}"/>
    <cellStyle name="Input 2 2 3 3 3" xfId="11289" xr:uid="{00000000-0005-0000-0000-00003F2A0000}"/>
    <cellStyle name="Input 2 2 3 3 3 2" xfId="11290" xr:uid="{00000000-0005-0000-0000-0000402A0000}"/>
    <cellStyle name="Input 2 2 3 3 3 2 2" xfId="11291" xr:uid="{00000000-0005-0000-0000-0000412A0000}"/>
    <cellStyle name="Input 2 2 3 3 3 2 3" xfId="11292" xr:uid="{00000000-0005-0000-0000-0000422A0000}"/>
    <cellStyle name="Input 2 2 3 3 3 2 4" xfId="11293" xr:uid="{00000000-0005-0000-0000-0000432A0000}"/>
    <cellStyle name="Input 2 2 3 3 3 2 5" xfId="11294" xr:uid="{00000000-0005-0000-0000-0000442A0000}"/>
    <cellStyle name="Input 2 2 3 3 3 2 6" xfId="11295" xr:uid="{00000000-0005-0000-0000-0000452A0000}"/>
    <cellStyle name="Input 2 2 3 3 3 2 7" xfId="11296" xr:uid="{00000000-0005-0000-0000-0000462A0000}"/>
    <cellStyle name="Input 2 2 3 3 3 3" xfId="11297" xr:uid="{00000000-0005-0000-0000-0000472A0000}"/>
    <cellStyle name="Input 2 2 3 3 3 4" xfId="11298" xr:uid="{00000000-0005-0000-0000-0000482A0000}"/>
    <cellStyle name="Input 2 2 3 3 3 5" xfId="11299" xr:uid="{00000000-0005-0000-0000-0000492A0000}"/>
    <cellStyle name="Input 2 2 3 3 4" xfId="11300" xr:uid="{00000000-0005-0000-0000-00004A2A0000}"/>
    <cellStyle name="Input 2 2 3 3 4 2" xfId="11301" xr:uid="{00000000-0005-0000-0000-00004B2A0000}"/>
    <cellStyle name="Input 2 2 3 3 4 2 2" xfId="11302" xr:uid="{00000000-0005-0000-0000-00004C2A0000}"/>
    <cellStyle name="Input 2 2 3 3 4 2 3" xfId="11303" xr:uid="{00000000-0005-0000-0000-00004D2A0000}"/>
    <cellStyle name="Input 2 2 3 3 4 2 4" xfId="11304" xr:uid="{00000000-0005-0000-0000-00004E2A0000}"/>
    <cellStyle name="Input 2 2 3 3 4 2 5" xfId="11305" xr:uid="{00000000-0005-0000-0000-00004F2A0000}"/>
    <cellStyle name="Input 2 2 3 3 4 2 6" xfId="11306" xr:uid="{00000000-0005-0000-0000-0000502A0000}"/>
    <cellStyle name="Input 2 2 3 3 4 2 7" xfId="11307" xr:uid="{00000000-0005-0000-0000-0000512A0000}"/>
    <cellStyle name="Input 2 2 3 3 4 3" xfId="11308" xr:uid="{00000000-0005-0000-0000-0000522A0000}"/>
    <cellStyle name="Input 2 2 3 3 4 4" xfId="11309" xr:uid="{00000000-0005-0000-0000-0000532A0000}"/>
    <cellStyle name="Input 2 2 3 3 4 5" xfId="11310" xr:uid="{00000000-0005-0000-0000-0000542A0000}"/>
    <cellStyle name="Input 2 2 3 3 5" xfId="11311" xr:uid="{00000000-0005-0000-0000-0000552A0000}"/>
    <cellStyle name="Input 2 2 3 3 5 2" xfId="11312" xr:uid="{00000000-0005-0000-0000-0000562A0000}"/>
    <cellStyle name="Input 2 2 3 3 5 2 2" xfId="11313" xr:uid="{00000000-0005-0000-0000-0000572A0000}"/>
    <cellStyle name="Input 2 2 3 3 5 2 3" xfId="11314" xr:uid="{00000000-0005-0000-0000-0000582A0000}"/>
    <cellStyle name="Input 2 2 3 3 5 2 4" xfId="11315" xr:uid="{00000000-0005-0000-0000-0000592A0000}"/>
    <cellStyle name="Input 2 2 3 3 5 2 5" xfId="11316" xr:uid="{00000000-0005-0000-0000-00005A2A0000}"/>
    <cellStyle name="Input 2 2 3 3 5 2 6" xfId="11317" xr:uid="{00000000-0005-0000-0000-00005B2A0000}"/>
    <cellStyle name="Input 2 2 3 3 5 2 7" xfId="11318" xr:uid="{00000000-0005-0000-0000-00005C2A0000}"/>
    <cellStyle name="Input 2 2 3 3 5 3" xfId="11319" xr:uid="{00000000-0005-0000-0000-00005D2A0000}"/>
    <cellStyle name="Input 2 2 3 3 5 4" xfId="11320" xr:uid="{00000000-0005-0000-0000-00005E2A0000}"/>
    <cellStyle name="Input 2 2 3 3 5 5" xfId="11321" xr:uid="{00000000-0005-0000-0000-00005F2A0000}"/>
    <cellStyle name="Input 2 2 3 3 6" xfId="11322" xr:uid="{00000000-0005-0000-0000-0000602A0000}"/>
    <cellStyle name="Input 2 2 3 3 6 2" xfId="11323" xr:uid="{00000000-0005-0000-0000-0000612A0000}"/>
    <cellStyle name="Input 2 2 3 3 6 3" xfId="11324" xr:uid="{00000000-0005-0000-0000-0000622A0000}"/>
    <cellStyle name="Input 2 2 3 3 6 4" xfId="11325" xr:uid="{00000000-0005-0000-0000-0000632A0000}"/>
    <cellStyle name="Input 2 2 3 3 6 5" xfId="11326" xr:uid="{00000000-0005-0000-0000-0000642A0000}"/>
    <cellStyle name="Input 2 2 3 3 6 6" xfId="11327" xr:uid="{00000000-0005-0000-0000-0000652A0000}"/>
    <cellStyle name="Input 2 2 3 3 6 7" xfId="11328" xr:uid="{00000000-0005-0000-0000-0000662A0000}"/>
    <cellStyle name="Input 2 2 3 3 6 8" xfId="11329" xr:uid="{00000000-0005-0000-0000-0000672A0000}"/>
    <cellStyle name="Input 2 2 3 3 7" xfId="11330" xr:uid="{00000000-0005-0000-0000-0000682A0000}"/>
    <cellStyle name="Input 2 2 3 3 7 2" xfId="11331" xr:uid="{00000000-0005-0000-0000-0000692A0000}"/>
    <cellStyle name="Input 2 2 3 3 7 3" xfId="11332" xr:uid="{00000000-0005-0000-0000-00006A2A0000}"/>
    <cellStyle name="Input 2 2 3 3 7 4" xfId="11333" xr:uid="{00000000-0005-0000-0000-00006B2A0000}"/>
    <cellStyle name="Input 2 2 3 3 7 5" xfId="11334" xr:uid="{00000000-0005-0000-0000-00006C2A0000}"/>
    <cellStyle name="Input 2 2 3 3 7 6" xfId="11335" xr:uid="{00000000-0005-0000-0000-00006D2A0000}"/>
    <cellStyle name="Input 2 2 3 3 7 7" xfId="11336" xr:uid="{00000000-0005-0000-0000-00006E2A0000}"/>
    <cellStyle name="Input 2 2 3 3 8" xfId="11337" xr:uid="{00000000-0005-0000-0000-00006F2A0000}"/>
    <cellStyle name="Input 2 2 3 3 8 2" xfId="11338" xr:uid="{00000000-0005-0000-0000-0000702A0000}"/>
    <cellStyle name="Input 2 2 3 3 8 3" xfId="11339" xr:uid="{00000000-0005-0000-0000-0000712A0000}"/>
    <cellStyle name="Input 2 2 3 3 8 4" xfId="11340" xr:uid="{00000000-0005-0000-0000-0000722A0000}"/>
    <cellStyle name="Input 2 2 3 3 8 5" xfId="11341" xr:uid="{00000000-0005-0000-0000-0000732A0000}"/>
    <cellStyle name="Input 2 2 3 3 9" xfId="11342" xr:uid="{00000000-0005-0000-0000-0000742A0000}"/>
    <cellStyle name="Input 2 2 3 3 9 2" xfId="11343" xr:uid="{00000000-0005-0000-0000-0000752A0000}"/>
    <cellStyle name="Input 2 2 3 3 9 3" xfId="11344" xr:uid="{00000000-0005-0000-0000-0000762A0000}"/>
    <cellStyle name="Input 2 2 3 3 9 4" xfId="11345" xr:uid="{00000000-0005-0000-0000-0000772A0000}"/>
    <cellStyle name="Input 2 2 3 3 9 5" xfId="11346" xr:uid="{00000000-0005-0000-0000-0000782A0000}"/>
    <cellStyle name="Input 2 2 3 4" xfId="11347" xr:uid="{00000000-0005-0000-0000-0000792A0000}"/>
    <cellStyle name="Input 2 2 3 4 10" xfId="11348" xr:uid="{00000000-0005-0000-0000-00007A2A0000}"/>
    <cellStyle name="Input 2 2 3 4 2" xfId="11349" xr:uid="{00000000-0005-0000-0000-00007B2A0000}"/>
    <cellStyle name="Input 2 2 3 4 2 2" xfId="11350" xr:uid="{00000000-0005-0000-0000-00007C2A0000}"/>
    <cellStyle name="Input 2 2 3 4 2 2 2" xfId="11351" xr:uid="{00000000-0005-0000-0000-00007D2A0000}"/>
    <cellStyle name="Input 2 2 3 4 2 2 3" xfId="11352" xr:uid="{00000000-0005-0000-0000-00007E2A0000}"/>
    <cellStyle name="Input 2 2 3 4 2 2 4" xfId="11353" xr:uid="{00000000-0005-0000-0000-00007F2A0000}"/>
    <cellStyle name="Input 2 2 3 4 2 2 5" xfId="11354" xr:uid="{00000000-0005-0000-0000-0000802A0000}"/>
    <cellStyle name="Input 2 2 3 4 2 2 6" xfId="11355" xr:uid="{00000000-0005-0000-0000-0000812A0000}"/>
    <cellStyle name="Input 2 2 3 4 2 2 7" xfId="11356" xr:uid="{00000000-0005-0000-0000-0000822A0000}"/>
    <cellStyle name="Input 2 2 3 4 2 3" xfId="11357" xr:uid="{00000000-0005-0000-0000-0000832A0000}"/>
    <cellStyle name="Input 2 2 3 4 2 4" xfId="11358" xr:uid="{00000000-0005-0000-0000-0000842A0000}"/>
    <cellStyle name="Input 2 2 3 4 3" xfId="11359" xr:uid="{00000000-0005-0000-0000-0000852A0000}"/>
    <cellStyle name="Input 2 2 3 4 3 2" xfId="11360" xr:uid="{00000000-0005-0000-0000-0000862A0000}"/>
    <cellStyle name="Input 2 2 3 4 3 2 2" xfId="11361" xr:uid="{00000000-0005-0000-0000-0000872A0000}"/>
    <cellStyle name="Input 2 2 3 4 3 2 3" xfId="11362" xr:uid="{00000000-0005-0000-0000-0000882A0000}"/>
    <cellStyle name="Input 2 2 3 4 3 2 4" xfId="11363" xr:uid="{00000000-0005-0000-0000-0000892A0000}"/>
    <cellStyle name="Input 2 2 3 4 3 2 5" xfId="11364" xr:uid="{00000000-0005-0000-0000-00008A2A0000}"/>
    <cellStyle name="Input 2 2 3 4 3 2 6" xfId="11365" xr:uid="{00000000-0005-0000-0000-00008B2A0000}"/>
    <cellStyle name="Input 2 2 3 4 3 2 7" xfId="11366" xr:uid="{00000000-0005-0000-0000-00008C2A0000}"/>
    <cellStyle name="Input 2 2 3 4 3 3" xfId="11367" xr:uid="{00000000-0005-0000-0000-00008D2A0000}"/>
    <cellStyle name="Input 2 2 3 4 3 4" xfId="11368" xr:uid="{00000000-0005-0000-0000-00008E2A0000}"/>
    <cellStyle name="Input 2 2 3 4 4" xfId="11369" xr:uid="{00000000-0005-0000-0000-00008F2A0000}"/>
    <cellStyle name="Input 2 2 3 4 4 2" xfId="11370" xr:uid="{00000000-0005-0000-0000-0000902A0000}"/>
    <cellStyle name="Input 2 2 3 4 4 2 2" xfId="11371" xr:uid="{00000000-0005-0000-0000-0000912A0000}"/>
    <cellStyle name="Input 2 2 3 4 4 2 3" xfId="11372" xr:uid="{00000000-0005-0000-0000-0000922A0000}"/>
    <cellStyle name="Input 2 2 3 4 4 2 4" xfId="11373" xr:uid="{00000000-0005-0000-0000-0000932A0000}"/>
    <cellStyle name="Input 2 2 3 4 4 2 5" xfId="11374" xr:uid="{00000000-0005-0000-0000-0000942A0000}"/>
    <cellStyle name="Input 2 2 3 4 4 2 6" xfId="11375" xr:uid="{00000000-0005-0000-0000-0000952A0000}"/>
    <cellStyle name="Input 2 2 3 4 4 2 7" xfId="11376" xr:uid="{00000000-0005-0000-0000-0000962A0000}"/>
    <cellStyle name="Input 2 2 3 4 4 3" xfId="11377" xr:uid="{00000000-0005-0000-0000-0000972A0000}"/>
    <cellStyle name="Input 2 2 3 4 4 4" xfId="11378" xr:uid="{00000000-0005-0000-0000-0000982A0000}"/>
    <cellStyle name="Input 2 2 3 4 5" xfId="11379" xr:uid="{00000000-0005-0000-0000-0000992A0000}"/>
    <cellStyle name="Input 2 2 3 4 5 2" xfId="11380" xr:uid="{00000000-0005-0000-0000-00009A2A0000}"/>
    <cellStyle name="Input 2 2 3 4 5 3" xfId="11381" xr:uid="{00000000-0005-0000-0000-00009B2A0000}"/>
    <cellStyle name="Input 2 2 3 4 5 4" xfId="11382" xr:uid="{00000000-0005-0000-0000-00009C2A0000}"/>
    <cellStyle name="Input 2 2 3 4 5 5" xfId="11383" xr:uid="{00000000-0005-0000-0000-00009D2A0000}"/>
    <cellStyle name="Input 2 2 3 4 5 6" xfId="11384" xr:uid="{00000000-0005-0000-0000-00009E2A0000}"/>
    <cellStyle name="Input 2 2 3 4 5 7" xfId="11385" xr:uid="{00000000-0005-0000-0000-00009F2A0000}"/>
    <cellStyle name="Input 2 2 3 4 5 8" xfId="11386" xr:uid="{00000000-0005-0000-0000-0000A02A0000}"/>
    <cellStyle name="Input 2 2 3 4 6" xfId="11387" xr:uid="{00000000-0005-0000-0000-0000A12A0000}"/>
    <cellStyle name="Input 2 2 3 4 6 2" xfId="11388" xr:uid="{00000000-0005-0000-0000-0000A22A0000}"/>
    <cellStyle name="Input 2 2 3 4 6 3" xfId="11389" xr:uid="{00000000-0005-0000-0000-0000A32A0000}"/>
    <cellStyle name="Input 2 2 3 4 6 4" xfId="11390" xr:uid="{00000000-0005-0000-0000-0000A42A0000}"/>
    <cellStyle name="Input 2 2 3 4 6 5" xfId="11391" xr:uid="{00000000-0005-0000-0000-0000A52A0000}"/>
    <cellStyle name="Input 2 2 3 4 6 6" xfId="11392" xr:uid="{00000000-0005-0000-0000-0000A62A0000}"/>
    <cellStyle name="Input 2 2 3 4 6 7" xfId="11393" xr:uid="{00000000-0005-0000-0000-0000A72A0000}"/>
    <cellStyle name="Input 2 2 3 4 7" xfId="11394" xr:uid="{00000000-0005-0000-0000-0000A82A0000}"/>
    <cellStyle name="Input 2 2 3 4 8" xfId="11395" xr:uid="{00000000-0005-0000-0000-0000A92A0000}"/>
    <cellStyle name="Input 2 2 3 4 9" xfId="11396" xr:uid="{00000000-0005-0000-0000-0000AA2A0000}"/>
    <cellStyle name="Input 2 2 3 5" xfId="11397" xr:uid="{00000000-0005-0000-0000-0000AB2A0000}"/>
    <cellStyle name="Input 2 2 3 5 10" xfId="11398" xr:uid="{00000000-0005-0000-0000-0000AC2A0000}"/>
    <cellStyle name="Input 2 2 3 5 2" xfId="11399" xr:uid="{00000000-0005-0000-0000-0000AD2A0000}"/>
    <cellStyle name="Input 2 2 3 5 2 2" xfId="11400" xr:uid="{00000000-0005-0000-0000-0000AE2A0000}"/>
    <cellStyle name="Input 2 2 3 5 2 2 2" xfId="11401" xr:uid="{00000000-0005-0000-0000-0000AF2A0000}"/>
    <cellStyle name="Input 2 2 3 5 2 2 3" xfId="11402" xr:uid="{00000000-0005-0000-0000-0000B02A0000}"/>
    <cellStyle name="Input 2 2 3 5 2 2 4" xfId="11403" xr:uid="{00000000-0005-0000-0000-0000B12A0000}"/>
    <cellStyle name="Input 2 2 3 5 2 2 5" xfId="11404" xr:uid="{00000000-0005-0000-0000-0000B22A0000}"/>
    <cellStyle name="Input 2 2 3 5 2 2 6" xfId="11405" xr:uid="{00000000-0005-0000-0000-0000B32A0000}"/>
    <cellStyle name="Input 2 2 3 5 2 2 7" xfId="11406" xr:uid="{00000000-0005-0000-0000-0000B42A0000}"/>
    <cellStyle name="Input 2 2 3 5 2 3" xfId="11407" xr:uid="{00000000-0005-0000-0000-0000B52A0000}"/>
    <cellStyle name="Input 2 2 3 5 2 4" xfId="11408" xr:uid="{00000000-0005-0000-0000-0000B62A0000}"/>
    <cellStyle name="Input 2 2 3 5 3" xfId="11409" xr:uid="{00000000-0005-0000-0000-0000B72A0000}"/>
    <cellStyle name="Input 2 2 3 5 3 2" xfId="11410" xr:uid="{00000000-0005-0000-0000-0000B82A0000}"/>
    <cellStyle name="Input 2 2 3 5 3 2 2" xfId="11411" xr:uid="{00000000-0005-0000-0000-0000B92A0000}"/>
    <cellStyle name="Input 2 2 3 5 3 2 3" xfId="11412" xr:uid="{00000000-0005-0000-0000-0000BA2A0000}"/>
    <cellStyle name="Input 2 2 3 5 3 2 4" xfId="11413" xr:uid="{00000000-0005-0000-0000-0000BB2A0000}"/>
    <cellStyle name="Input 2 2 3 5 3 2 5" xfId="11414" xr:uid="{00000000-0005-0000-0000-0000BC2A0000}"/>
    <cellStyle name="Input 2 2 3 5 3 2 6" xfId="11415" xr:uid="{00000000-0005-0000-0000-0000BD2A0000}"/>
    <cellStyle name="Input 2 2 3 5 3 2 7" xfId="11416" xr:uid="{00000000-0005-0000-0000-0000BE2A0000}"/>
    <cellStyle name="Input 2 2 3 5 3 3" xfId="11417" xr:uid="{00000000-0005-0000-0000-0000BF2A0000}"/>
    <cellStyle name="Input 2 2 3 5 3 4" xfId="11418" xr:uid="{00000000-0005-0000-0000-0000C02A0000}"/>
    <cellStyle name="Input 2 2 3 5 4" xfId="11419" xr:uid="{00000000-0005-0000-0000-0000C12A0000}"/>
    <cellStyle name="Input 2 2 3 5 4 2" xfId="11420" xr:uid="{00000000-0005-0000-0000-0000C22A0000}"/>
    <cellStyle name="Input 2 2 3 5 4 2 2" xfId="11421" xr:uid="{00000000-0005-0000-0000-0000C32A0000}"/>
    <cellStyle name="Input 2 2 3 5 4 2 3" xfId="11422" xr:uid="{00000000-0005-0000-0000-0000C42A0000}"/>
    <cellStyle name="Input 2 2 3 5 4 2 4" xfId="11423" xr:uid="{00000000-0005-0000-0000-0000C52A0000}"/>
    <cellStyle name="Input 2 2 3 5 4 2 5" xfId="11424" xr:uid="{00000000-0005-0000-0000-0000C62A0000}"/>
    <cellStyle name="Input 2 2 3 5 4 2 6" xfId="11425" xr:uid="{00000000-0005-0000-0000-0000C72A0000}"/>
    <cellStyle name="Input 2 2 3 5 4 2 7" xfId="11426" xr:uid="{00000000-0005-0000-0000-0000C82A0000}"/>
    <cellStyle name="Input 2 2 3 5 4 3" xfId="11427" xr:uid="{00000000-0005-0000-0000-0000C92A0000}"/>
    <cellStyle name="Input 2 2 3 5 4 4" xfId="11428" xr:uid="{00000000-0005-0000-0000-0000CA2A0000}"/>
    <cellStyle name="Input 2 2 3 5 5" xfId="11429" xr:uid="{00000000-0005-0000-0000-0000CB2A0000}"/>
    <cellStyle name="Input 2 2 3 5 5 2" xfId="11430" xr:uid="{00000000-0005-0000-0000-0000CC2A0000}"/>
    <cellStyle name="Input 2 2 3 5 5 3" xfId="11431" xr:uid="{00000000-0005-0000-0000-0000CD2A0000}"/>
    <cellStyle name="Input 2 2 3 5 5 4" xfId="11432" xr:uid="{00000000-0005-0000-0000-0000CE2A0000}"/>
    <cellStyle name="Input 2 2 3 5 5 5" xfId="11433" xr:uid="{00000000-0005-0000-0000-0000CF2A0000}"/>
    <cellStyle name="Input 2 2 3 5 5 6" xfId="11434" xr:uid="{00000000-0005-0000-0000-0000D02A0000}"/>
    <cellStyle name="Input 2 2 3 5 5 7" xfId="11435" xr:uid="{00000000-0005-0000-0000-0000D12A0000}"/>
    <cellStyle name="Input 2 2 3 5 5 8" xfId="11436" xr:uid="{00000000-0005-0000-0000-0000D22A0000}"/>
    <cellStyle name="Input 2 2 3 5 6" xfId="11437" xr:uid="{00000000-0005-0000-0000-0000D32A0000}"/>
    <cellStyle name="Input 2 2 3 5 6 2" xfId="11438" xr:uid="{00000000-0005-0000-0000-0000D42A0000}"/>
    <cellStyle name="Input 2 2 3 5 6 3" xfId="11439" xr:uid="{00000000-0005-0000-0000-0000D52A0000}"/>
    <cellStyle name="Input 2 2 3 5 6 4" xfId="11440" xr:uid="{00000000-0005-0000-0000-0000D62A0000}"/>
    <cellStyle name="Input 2 2 3 5 6 5" xfId="11441" xr:uid="{00000000-0005-0000-0000-0000D72A0000}"/>
    <cellStyle name="Input 2 2 3 5 6 6" xfId="11442" xr:uid="{00000000-0005-0000-0000-0000D82A0000}"/>
    <cellStyle name="Input 2 2 3 5 6 7" xfId="11443" xr:uid="{00000000-0005-0000-0000-0000D92A0000}"/>
    <cellStyle name="Input 2 2 3 5 7" xfId="11444" xr:uid="{00000000-0005-0000-0000-0000DA2A0000}"/>
    <cellStyle name="Input 2 2 3 5 8" xfId="11445" xr:uid="{00000000-0005-0000-0000-0000DB2A0000}"/>
    <cellStyle name="Input 2 2 3 5 9" xfId="11446" xr:uid="{00000000-0005-0000-0000-0000DC2A0000}"/>
    <cellStyle name="Input 2 2 3 6" xfId="11447" xr:uid="{00000000-0005-0000-0000-0000DD2A0000}"/>
    <cellStyle name="Input 2 2 3 6 2" xfId="11448" xr:uid="{00000000-0005-0000-0000-0000DE2A0000}"/>
    <cellStyle name="Input 2 2 3 6 2 2" xfId="11449" xr:uid="{00000000-0005-0000-0000-0000DF2A0000}"/>
    <cellStyle name="Input 2 2 3 6 2 3" xfId="11450" xr:uid="{00000000-0005-0000-0000-0000E02A0000}"/>
    <cellStyle name="Input 2 2 3 6 2 4" xfId="11451" xr:uid="{00000000-0005-0000-0000-0000E12A0000}"/>
    <cellStyle name="Input 2 2 3 6 2 5" xfId="11452" xr:uid="{00000000-0005-0000-0000-0000E22A0000}"/>
    <cellStyle name="Input 2 2 3 6 2 6" xfId="11453" xr:uid="{00000000-0005-0000-0000-0000E32A0000}"/>
    <cellStyle name="Input 2 2 3 6 2 7" xfId="11454" xr:uid="{00000000-0005-0000-0000-0000E42A0000}"/>
    <cellStyle name="Input 2 2 3 6 3" xfId="11455" xr:uid="{00000000-0005-0000-0000-0000E52A0000}"/>
    <cellStyle name="Input 2 2 3 6 4" xfId="11456" xr:uid="{00000000-0005-0000-0000-0000E62A0000}"/>
    <cellStyle name="Input 2 2 3 6 5" xfId="11457" xr:uid="{00000000-0005-0000-0000-0000E72A0000}"/>
    <cellStyle name="Input 2 2 3 7" xfId="11458" xr:uid="{00000000-0005-0000-0000-0000E82A0000}"/>
    <cellStyle name="Input 2 2 3 7 2" xfId="11459" xr:uid="{00000000-0005-0000-0000-0000E92A0000}"/>
    <cellStyle name="Input 2 2 3 7 2 2" xfId="11460" xr:uid="{00000000-0005-0000-0000-0000EA2A0000}"/>
    <cellStyle name="Input 2 2 3 7 2 3" xfId="11461" xr:uid="{00000000-0005-0000-0000-0000EB2A0000}"/>
    <cellStyle name="Input 2 2 3 7 2 4" xfId="11462" xr:uid="{00000000-0005-0000-0000-0000EC2A0000}"/>
    <cellStyle name="Input 2 2 3 7 2 5" xfId="11463" xr:uid="{00000000-0005-0000-0000-0000ED2A0000}"/>
    <cellStyle name="Input 2 2 3 7 2 6" xfId="11464" xr:uid="{00000000-0005-0000-0000-0000EE2A0000}"/>
    <cellStyle name="Input 2 2 3 7 2 7" xfId="11465" xr:uid="{00000000-0005-0000-0000-0000EF2A0000}"/>
    <cellStyle name="Input 2 2 3 7 3" xfId="11466" xr:uid="{00000000-0005-0000-0000-0000F02A0000}"/>
    <cellStyle name="Input 2 2 3 7 4" xfId="11467" xr:uid="{00000000-0005-0000-0000-0000F12A0000}"/>
    <cellStyle name="Input 2 2 3 7 5" xfId="11468" xr:uid="{00000000-0005-0000-0000-0000F22A0000}"/>
    <cellStyle name="Input 2 2 3 8" xfId="11469" xr:uid="{00000000-0005-0000-0000-0000F32A0000}"/>
    <cellStyle name="Input 2 2 3 8 2" xfId="11470" xr:uid="{00000000-0005-0000-0000-0000F42A0000}"/>
    <cellStyle name="Input 2 2 3 8 2 2" xfId="11471" xr:uid="{00000000-0005-0000-0000-0000F52A0000}"/>
    <cellStyle name="Input 2 2 3 8 2 3" xfId="11472" xr:uid="{00000000-0005-0000-0000-0000F62A0000}"/>
    <cellStyle name="Input 2 2 3 8 2 4" xfId="11473" xr:uid="{00000000-0005-0000-0000-0000F72A0000}"/>
    <cellStyle name="Input 2 2 3 8 2 5" xfId="11474" xr:uid="{00000000-0005-0000-0000-0000F82A0000}"/>
    <cellStyle name="Input 2 2 3 8 2 6" xfId="11475" xr:uid="{00000000-0005-0000-0000-0000F92A0000}"/>
    <cellStyle name="Input 2 2 3 8 2 7" xfId="11476" xr:uid="{00000000-0005-0000-0000-0000FA2A0000}"/>
    <cellStyle name="Input 2 2 3 8 3" xfId="11477" xr:uid="{00000000-0005-0000-0000-0000FB2A0000}"/>
    <cellStyle name="Input 2 2 3 8 4" xfId="11478" xr:uid="{00000000-0005-0000-0000-0000FC2A0000}"/>
    <cellStyle name="Input 2 2 3 8 5" xfId="11479" xr:uid="{00000000-0005-0000-0000-0000FD2A0000}"/>
    <cellStyle name="Input 2 2 3 9" xfId="11480" xr:uid="{00000000-0005-0000-0000-0000FE2A0000}"/>
    <cellStyle name="Input 2 2 3 9 2" xfId="11481" xr:uid="{00000000-0005-0000-0000-0000FF2A0000}"/>
    <cellStyle name="Input 2 2 3 9 2 2" xfId="11482" xr:uid="{00000000-0005-0000-0000-0000002B0000}"/>
    <cellStyle name="Input 2 2 3 9 2 3" xfId="11483" xr:uid="{00000000-0005-0000-0000-0000012B0000}"/>
    <cellStyle name="Input 2 2 3 9 2 4" xfId="11484" xr:uid="{00000000-0005-0000-0000-0000022B0000}"/>
    <cellStyle name="Input 2 2 3 9 2 5" xfId="11485" xr:uid="{00000000-0005-0000-0000-0000032B0000}"/>
    <cellStyle name="Input 2 2 3 9 2 6" xfId="11486" xr:uid="{00000000-0005-0000-0000-0000042B0000}"/>
    <cellStyle name="Input 2 2 3 9 2 7" xfId="11487" xr:uid="{00000000-0005-0000-0000-0000052B0000}"/>
    <cellStyle name="Input 2 2 3 9 3" xfId="11488" xr:uid="{00000000-0005-0000-0000-0000062B0000}"/>
    <cellStyle name="Input 2 2 3 9 4" xfId="11489" xr:uid="{00000000-0005-0000-0000-0000072B0000}"/>
    <cellStyle name="Input 2 2 3 9 5" xfId="11490" xr:uid="{00000000-0005-0000-0000-0000082B0000}"/>
    <cellStyle name="Input 2 2 4" xfId="11491" xr:uid="{00000000-0005-0000-0000-0000092B0000}"/>
    <cellStyle name="Input 2 2 4 10" xfId="11492" xr:uid="{00000000-0005-0000-0000-00000A2B0000}"/>
    <cellStyle name="Input 2 2 4 10 2" xfId="11493" xr:uid="{00000000-0005-0000-0000-00000B2B0000}"/>
    <cellStyle name="Input 2 2 4 10 3" xfId="11494" xr:uid="{00000000-0005-0000-0000-00000C2B0000}"/>
    <cellStyle name="Input 2 2 4 10 4" xfId="11495" xr:uid="{00000000-0005-0000-0000-00000D2B0000}"/>
    <cellStyle name="Input 2 2 4 10 5" xfId="11496" xr:uid="{00000000-0005-0000-0000-00000E2B0000}"/>
    <cellStyle name="Input 2 2 4 10 6" xfId="11497" xr:uid="{00000000-0005-0000-0000-00000F2B0000}"/>
    <cellStyle name="Input 2 2 4 10 7" xfId="11498" xr:uid="{00000000-0005-0000-0000-0000102B0000}"/>
    <cellStyle name="Input 2 2 4 11" xfId="11499" xr:uid="{00000000-0005-0000-0000-0000112B0000}"/>
    <cellStyle name="Input 2 2 4 11 2" xfId="11500" xr:uid="{00000000-0005-0000-0000-0000122B0000}"/>
    <cellStyle name="Input 2 2 4 11 3" xfId="11501" xr:uid="{00000000-0005-0000-0000-0000132B0000}"/>
    <cellStyle name="Input 2 2 4 11 4" xfId="11502" xr:uid="{00000000-0005-0000-0000-0000142B0000}"/>
    <cellStyle name="Input 2 2 4 11 5" xfId="11503" xr:uid="{00000000-0005-0000-0000-0000152B0000}"/>
    <cellStyle name="Input 2 2 4 12" xfId="11504" xr:uid="{00000000-0005-0000-0000-0000162B0000}"/>
    <cellStyle name="Input 2 2 4 12 2" xfId="11505" xr:uid="{00000000-0005-0000-0000-0000172B0000}"/>
    <cellStyle name="Input 2 2 4 12 3" xfId="11506" xr:uid="{00000000-0005-0000-0000-0000182B0000}"/>
    <cellStyle name="Input 2 2 4 12 4" xfId="11507" xr:uid="{00000000-0005-0000-0000-0000192B0000}"/>
    <cellStyle name="Input 2 2 4 12 5" xfId="11508" xr:uid="{00000000-0005-0000-0000-00001A2B0000}"/>
    <cellStyle name="Input 2 2 4 13" xfId="11509" xr:uid="{00000000-0005-0000-0000-00001B2B0000}"/>
    <cellStyle name="Input 2 2 4 13 2" xfId="11510" xr:uid="{00000000-0005-0000-0000-00001C2B0000}"/>
    <cellStyle name="Input 2 2 4 13 3" xfId="11511" xr:uid="{00000000-0005-0000-0000-00001D2B0000}"/>
    <cellStyle name="Input 2 2 4 13 4" xfId="11512" xr:uid="{00000000-0005-0000-0000-00001E2B0000}"/>
    <cellStyle name="Input 2 2 4 13 5" xfId="11513" xr:uid="{00000000-0005-0000-0000-00001F2B0000}"/>
    <cellStyle name="Input 2 2 4 14" xfId="11514" xr:uid="{00000000-0005-0000-0000-0000202B0000}"/>
    <cellStyle name="Input 2 2 4 14 2" xfId="11515" xr:uid="{00000000-0005-0000-0000-0000212B0000}"/>
    <cellStyle name="Input 2 2 4 14 3" xfId="11516" xr:uid="{00000000-0005-0000-0000-0000222B0000}"/>
    <cellStyle name="Input 2 2 4 14 4" xfId="11517" xr:uid="{00000000-0005-0000-0000-0000232B0000}"/>
    <cellStyle name="Input 2 2 4 14 5" xfId="11518" xr:uid="{00000000-0005-0000-0000-0000242B0000}"/>
    <cellStyle name="Input 2 2 4 15" xfId="11519" xr:uid="{00000000-0005-0000-0000-0000252B0000}"/>
    <cellStyle name="Input 2 2 4 15 2" xfId="11520" xr:uid="{00000000-0005-0000-0000-0000262B0000}"/>
    <cellStyle name="Input 2 2 4 15 3" xfId="11521" xr:uid="{00000000-0005-0000-0000-0000272B0000}"/>
    <cellStyle name="Input 2 2 4 15 4" xfId="11522" xr:uid="{00000000-0005-0000-0000-0000282B0000}"/>
    <cellStyle name="Input 2 2 4 15 5" xfId="11523" xr:uid="{00000000-0005-0000-0000-0000292B0000}"/>
    <cellStyle name="Input 2 2 4 16" xfId="11524" xr:uid="{00000000-0005-0000-0000-00002A2B0000}"/>
    <cellStyle name="Input 2 2 4 16 2" xfId="11525" xr:uid="{00000000-0005-0000-0000-00002B2B0000}"/>
    <cellStyle name="Input 2 2 4 16 3" xfId="11526" xr:uid="{00000000-0005-0000-0000-00002C2B0000}"/>
    <cellStyle name="Input 2 2 4 16 4" xfId="11527" xr:uid="{00000000-0005-0000-0000-00002D2B0000}"/>
    <cellStyle name="Input 2 2 4 16 5" xfId="11528" xr:uid="{00000000-0005-0000-0000-00002E2B0000}"/>
    <cellStyle name="Input 2 2 4 17" xfId="11529" xr:uid="{00000000-0005-0000-0000-00002F2B0000}"/>
    <cellStyle name="Input 2 2 4 17 2" xfId="11530" xr:uid="{00000000-0005-0000-0000-0000302B0000}"/>
    <cellStyle name="Input 2 2 4 17 3" xfId="11531" xr:uid="{00000000-0005-0000-0000-0000312B0000}"/>
    <cellStyle name="Input 2 2 4 17 4" xfId="11532" xr:uid="{00000000-0005-0000-0000-0000322B0000}"/>
    <cellStyle name="Input 2 2 4 17 5" xfId="11533" xr:uid="{00000000-0005-0000-0000-0000332B0000}"/>
    <cellStyle name="Input 2 2 4 18" xfId="11534" xr:uid="{00000000-0005-0000-0000-0000342B0000}"/>
    <cellStyle name="Input 2 2 4 2" xfId="11535" xr:uid="{00000000-0005-0000-0000-0000352B0000}"/>
    <cellStyle name="Input 2 2 4 2 10" xfId="11536" xr:uid="{00000000-0005-0000-0000-0000362B0000}"/>
    <cellStyle name="Input 2 2 4 2 10 2" xfId="11537" xr:uid="{00000000-0005-0000-0000-0000372B0000}"/>
    <cellStyle name="Input 2 2 4 2 10 3" xfId="11538" xr:uid="{00000000-0005-0000-0000-0000382B0000}"/>
    <cellStyle name="Input 2 2 4 2 10 4" xfId="11539" xr:uid="{00000000-0005-0000-0000-0000392B0000}"/>
    <cellStyle name="Input 2 2 4 2 10 5" xfId="11540" xr:uid="{00000000-0005-0000-0000-00003A2B0000}"/>
    <cellStyle name="Input 2 2 4 2 11" xfId="11541" xr:uid="{00000000-0005-0000-0000-00003B2B0000}"/>
    <cellStyle name="Input 2 2 4 2 11 2" xfId="11542" xr:uid="{00000000-0005-0000-0000-00003C2B0000}"/>
    <cellStyle name="Input 2 2 4 2 11 3" xfId="11543" xr:uid="{00000000-0005-0000-0000-00003D2B0000}"/>
    <cellStyle name="Input 2 2 4 2 11 4" xfId="11544" xr:uid="{00000000-0005-0000-0000-00003E2B0000}"/>
    <cellStyle name="Input 2 2 4 2 11 5" xfId="11545" xr:uid="{00000000-0005-0000-0000-00003F2B0000}"/>
    <cellStyle name="Input 2 2 4 2 12" xfId="11546" xr:uid="{00000000-0005-0000-0000-0000402B0000}"/>
    <cellStyle name="Input 2 2 4 2 12 2" xfId="11547" xr:uid="{00000000-0005-0000-0000-0000412B0000}"/>
    <cellStyle name="Input 2 2 4 2 12 3" xfId="11548" xr:uid="{00000000-0005-0000-0000-0000422B0000}"/>
    <cellStyle name="Input 2 2 4 2 12 4" xfId="11549" xr:uid="{00000000-0005-0000-0000-0000432B0000}"/>
    <cellStyle name="Input 2 2 4 2 12 5" xfId="11550" xr:uid="{00000000-0005-0000-0000-0000442B0000}"/>
    <cellStyle name="Input 2 2 4 2 13" xfId="11551" xr:uid="{00000000-0005-0000-0000-0000452B0000}"/>
    <cellStyle name="Input 2 2 4 2 13 2" xfId="11552" xr:uid="{00000000-0005-0000-0000-0000462B0000}"/>
    <cellStyle name="Input 2 2 4 2 13 3" xfId="11553" xr:uid="{00000000-0005-0000-0000-0000472B0000}"/>
    <cellStyle name="Input 2 2 4 2 13 4" xfId="11554" xr:uid="{00000000-0005-0000-0000-0000482B0000}"/>
    <cellStyle name="Input 2 2 4 2 13 5" xfId="11555" xr:uid="{00000000-0005-0000-0000-0000492B0000}"/>
    <cellStyle name="Input 2 2 4 2 14" xfId="11556" xr:uid="{00000000-0005-0000-0000-00004A2B0000}"/>
    <cellStyle name="Input 2 2 4 2 14 2" xfId="11557" xr:uid="{00000000-0005-0000-0000-00004B2B0000}"/>
    <cellStyle name="Input 2 2 4 2 14 3" xfId="11558" xr:uid="{00000000-0005-0000-0000-00004C2B0000}"/>
    <cellStyle name="Input 2 2 4 2 14 4" xfId="11559" xr:uid="{00000000-0005-0000-0000-00004D2B0000}"/>
    <cellStyle name="Input 2 2 4 2 14 5" xfId="11560" xr:uid="{00000000-0005-0000-0000-00004E2B0000}"/>
    <cellStyle name="Input 2 2 4 2 15" xfId="11561" xr:uid="{00000000-0005-0000-0000-00004F2B0000}"/>
    <cellStyle name="Input 2 2 4 2 15 2" xfId="11562" xr:uid="{00000000-0005-0000-0000-0000502B0000}"/>
    <cellStyle name="Input 2 2 4 2 15 3" xfId="11563" xr:uid="{00000000-0005-0000-0000-0000512B0000}"/>
    <cellStyle name="Input 2 2 4 2 15 4" xfId="11564" xr:uid="{00000000-0005-0000-0000-0000522B0000}"/>
    <cellStyle name="Input 2 2 4 2 15 5" xfId="11565" xr:uid="{00000000-0005-0000-0000-0000532B0000}"/>
    <cellStyle name="Input 2 2 4 2 16" xfId="11566" xr:uid="{00000000-0005-0000-0000-0000542B0000}"/>
    <cellStyle name="Input 2 2 4 2 16 2" xfId="11567" xr:uid="{00000000-0005-0000-0000-0000552B0000}"/>
    <cellStyle name="Input 2 2 4 2 16 3" xfId="11568" xr:uid="{00000000-0005-0000-0000-0000562B0000}"/>
    <cellStyle name="Input 2 2 4 2 16 4" xfId="11569" xr:uid="{00000000-0005-0000-0000-0000572B0000}"/>
    <cellStyle name="Input 2 2 4 2 16 5" xfId="11570" xr:uid="{00000000-0005-0000-0000-0000582B0000}"/>
    <cellStyle name="Input 2 2 4 2 17" xfId="11571" xr:uid="{00000000-0005-0000-0000-0000592B0000}"/>
    <cellStyle name="Input 2 2 4 2 17 2" xfId="11572" xr:uid="{00000000-0005-0000-0000-00005A2B0000}"/>
    <cellStyle name="Input 2 2 4 2 17 3" xfId="11573" xr:uid="{00000000-0005-0000-0000-00005B2B0000}"/>
    <cellStyle name="Input 2 2 4 2 17 4" xfId="11574" xr:uid="{00000000-0005-0000-0000-00005C2B0000}"/>
    <cellStyle name="Input 2 2 4 2 17 5" xfId="11575" xr:uid="{00000000-0005-0000-0000-00005D2B0000}"/>
    <cellStyle name="Input 2 2 4 2 18" xfId="11576" xr:uid="{00000000-0005-0000-0000-00005E2B0000}"/>
    <cellStyle name="Input 2 2 4 2 2" xfId="11577" xr:uid="{00000000-0005-0000-0000-00005F2B0000}"/>
    <cellStyle name="Input 2 2 4 2 2 10" xfId="11578" xr:uid="{00000000-0005-0000-0000-0000602B0000}"/>
    <cellStyle name="Input 2 2 4 2 2 2" xfId="11579" xr:uid="{00000000-0005-0000-0000-0000612B0000}"/>
    <cellStyle name="Input 2 2 4 2 2 2 2" xfId="11580" xr:uid="{00000000-0005-0000-0000-0000622B0000}"/>
    <cellStyle name="Input 2 2 4 2 2 2 2 2" xfId="11581" xr:uid="{00000000-0005-0000-0000-0000632B0000}"/>
    <cellStyle name="Input 2 2 4 2 2 2 2 3" xfId="11582" xr:uid="{00000000-0005-0000-0000-0000642B0000}"/>
    <cellStyle name="Input 2 2 4 2 2 2 2 4" xfId="11583" xr:uid="{00000000-0005-0000-0000-0000652B0000}"/>
    <cellStyle name="Input 2 2 4 2 2 2 2 5" xfId="11584" xr:uid="{00000000-0005-0000-0000-0000662B0000}"/>
    <cellStyle name="Input 2 2 4 2 2 2 2 6" xfId="11585" xr:uid="{00000000-0005-0000-0000-0000672B0000}"/>
    <cellStyle name="Input 2 2 4 2 2 2 2 7" xfId="11586" xr:uid="{00000000-0005-0000-0000-0000682B0000}"/>
    <cellStyle name="Input 2 2 4 2 2 2 3" xfId="11587" xr:uid="{00000000-0005-0000-0000-0000692B0000}"/>
    <cellStyle name="Input 2 2 4 2 2 2 4" xfId="11588" xr:uid="{00000000-0005-0000-0000-00006A2B0000}"/>
    <cellStyle name="Input 2 2 4 2 2 3" xfId="11589" xr:uid="{00000000-0005-0000-0000-00006B2B0000}"/>
    <cellStyle name="Input 2 2 4 2 2 3 2" xfId="11590" xr:uid="{00000000-0005-0000-0000-00006C2B0000}"/>
    <cellStyle name="Input 2 2 4 2 2 3 2 2" xfId="11591" xr:uid="{00000000-0005-0000-0000-00006D2B0000}"/>
    <cellStyle name="Input 2 2 4 2 2 3 2 3" xfId="11592" xr:uid="{00000000-0005-0000-0000-00006E2B0000}"/>
    <cellStyle name="Input 2 2 4 2 2 3 2 4" xfId="11593" xr:uid="{00000000-0005-0000-0000-00006F2B0000}"/>
    <cellStyle name="Input 2 2 4 2 2 3 2 5" xfId="11594" xr:uid="{00000000-0005-0000-0000-0000702B0000}"/>
    <cellStyle name="Input 2 2 4 2 2 3 2 6" xfId="11595" xr:uid="{00000000-0005-0000-0000-0000712B0000}"/>
    <cellStyle name="Input 2 2 4 2 2 3 2 7" xfId="11596" xr:uid="{00000000-0005-0000-0000-0000722B0000}"/>
    <cellStyle name="Input 2 2 4 2 2 3 3" xfId="11597" xr:uid="{00000000-0005-0000-0000-0000732B0000}"/>
    <cellStyle name="Input 2 2 4 2 2 3 4" xfId="11598" xr:uid="{00000000-0005-0000-0000-0000742B0000}"/>
    <cellStyle name="Input 2 2 4 2 2 4" xfId="11599" xr:uid="{00000000-0005-0000-0000-0000752B0000}"/>
    <cellStyle name="Input 2 2 4 2 2 4 2" xfId="11600" xr:uid="{00000000-0005-0000-0000-0000762B0000}"/>
    <cellStyle name="Input 2 2 4 2 2 4 2 2" xfId="11601" xr:uid="{00000000-0005-0000-0000-0000772B0000}"/>
    <cellStyle name="Input 2 2 4 2 2 4 2 3" xfId="11602" xr:uid="{00000000-0005-0000-0000-0000782B0000}"/>
    <cellStyle name="Input 2 2 4 2 2 4 2 4" xfId="11603" xr:uid="{00000000-0005-0000-0000-0000792B0000}"/>
    <cellStyle name="Input 2 2 4 2 2 4 2 5" xfId="11604" xr:uid="{00000000-0005-0000-0000-00007A2B0000}"/>
    <cellStyle name="Input 2 2 4 2 2 4 2 6" xfId="11605" xr:uid="{00000000-0005-0000-0000-00007B2B0000}"/>
    <cellStyle name="Input 2 2 4 2 2 4 2 7" xfId="11606" xr:uid="{00000000-0005-0000-0000-00007C2B0000}"/>
    <cellStyle name="Input 2 2 4 2 2 4 3" xfId="11607" xr:uid="{00000000-0005-0000-0000-00007D2B0000}"/>
    <cellStyle name="Input 2 2 4 2 2 4 4" xfId="11608" xr:uid="{00000000-0005-0000-0000-00007E2B0000}"/>
    <cellStyle name="Input 2 2 4 2 2 5" xfId="11609" xr:uid="{00000000-0005-0000-0000-00007F2B0000}"/>
    <cellStyle name="Input 2 2 4 2 2 5 2" xfId="11610" xr:uid="{00000000-0005-0000-0000-0000802B0000}"/>
    <cellStyle name="Input 2 2 4 2 2 5 3" xfId="11611" xr:uid="{00000000-0005-0000-0000-0000812B0000}"/>
    <cellStyle name="Input 2 2 4 2 2 5 4" xfId="11612" xr:uid="{00000000-0005-0000-0000-0000822B0000}"/>
    <cellStyle name="Input 2 2 4 2 2 5 5" xfId="11613" xr:uid="{00000000-0005-0000-0000-0000832B0000}"/>
    <cellStyle name="Input 2 2 4 2 2 5 6" xfId="11614" xr:uid="{00000000-0005-0000-0000-0000842B0000}"/>
    <cellStyle name="Input 2 2 4 2 2 5 7" xfId="11615" xr:uid="{00000000-0005-0000-0000-0000852B0000}"/>
    <cellStyle name="Input 2 2 4 2 2 5 8" xfId="11616" xr:uid="{00000000-0005-0000-0000-0000862B0000}"/>
    <cellStyle name="Input 2 2 4 2 2 6" xfId="11617" xr:uid="{00000000-0005-0000-0000-0000872B0000}"/>
    <cellStyle name="Input 2 2 4 2 2 6 2" xfId="11618" xr:uid="{00000000-0005-0000-0000-0000882B0000}"/>
    <cellStyle name="Input 2 2 4 2 2 6 3" xfId="11619" xr:uid="{00000000-0005-0000-0000-0000892B0000}"/>
    <cellStyle name="Input 2 2 4 2 2 6 4" xfId="11620" xr:uid="{00000000-0005-0000-0000-00008A2B0000}"/>
    <cellStyle name="Input 2 2 4 2 2 6 5" xfId="11621" xr:uid="{00000000-0005-0000-0000-00008B2B0000}"/>
    <cellStyle name="Input 2 2 4 2 2 6 6" xfId="11622" xr:uid="{00000000-0005-0000-0000-00008C2B0000}"/>
    <cellStyle name="Input 2 2 4 2 2 6 7" xfId="11623" xr:uid="{00000000-0005-0000-0000-00008D2B0000}"/>
    <cellStyle name="Input 2 2 4 2 2 7" xfId="11624" xr:uid="{00000000-0005-0000-0000-00008E2B0000}"/>
    <cellStyle name="Input 2 2 4 2 2 8" xfId="11625" xr:uid="{00000000-0005-0000-0000-00008F2B0000}"/>
    <cellStyle name="Input 2 2 4 2 2 9" xfId="11626" xr:uid="{00000000-0005-0000-0000-0000902B0000}"/>
    <cellStyle name="Input 2 2 4 2 3" xfId="11627" xr:uid="{00000000-0005-0000-0000-0000912B0000}"/>
    <cellStyle name="Input 2 2 4 2 3 2" xfId="11628" xr:uid="{00000000-0005-0000-0000-0000922B0000}"/>
    <cellStyle name="Input 2 2 4 2 3 2 2" xfId="11629" xr:uid="{00000000-0005-0000-0000-0000932B0000}"/>
    <cellStyle name="Input 2 2 4 2 3 2 3" xfId="11630" xr:uid="{00000000-0005-0000-0000-0000942B0000}"/>
    <cellStyle name="Input 2 2 4 2 3 2 4" xfId="11631" xr:uid="{00000000-0005-0000-0000-0000952B0000}"/>
    <cellStyle name="Input 2 2 4 2 3 2 5" xfId="11632" xr:uid="{00000000-0005-0000-0000-0000962B0000}"/>
    <cellStyle name="Input 2 2 4 2 3 2 6" xfId="11633" xr:uid="{00000000-0005-0000-0000-0000972B0000}"/>
    <cellStyle name="Input 2 2 4 2 3 2 7" xfId="11634" xr:uid="{00000000-0005-0000-0000-0000982B0000}"/>
    <cellStyle name="Input 2 2 4 2 3 3" xfId="11635" xr:uid="{00000000-0005-0000-0000-0000992B0000}"/>
    <cellStyle name="Input 2 2 4 2 3 4" xfId="11636" xr:uid="{00000000-0005-0000-0000-00009A2B0000}"/>
    <cellStyle name="Input 2 2 4 2 3 5" xfId="11637" xr:uid="{00000000-0005-0000-0000-00009B2B0000}"/>
    <cellStyle name="Input 2 2 4 2 4" xfId="11638" xr:uid="{00000000-0005-0000-0000-00009C2B0000}"/>
    <cellStyle name="Input 2 2 4 2 4 2" xfId="11639" xr:uid="{00000000-0005-0000-0000-00009D2B0000}"/>
    <cellStyle name="Input 2 2 4 2 4 2 2" xfId="11640" xr:uid="{00000000-0005-0000-0000-00009E2B0000}"/>
    <cellStyle name="Input 2 2 4 2 4 2 3" xfId="11641" xr:uid="{00000000-0005-0000-0000-00009F2B0000}"/>
    <cellStyle name="Input 2 2 4 2 4 2 4" xfId="11642" xr:uid="{00000000-0005-0000-0000-0000A02B0000}"/>
    <cellStyle name="Input 2 2 4 2 4 2 5" xfId="11643" xr:uid="{00000000-0005-0000-0000-0000A12B0000}"/>
    <cellStyle name="Input 2 2 4 2 4 2 6" xfId="11644" xr:uid="{00000000-0005-0000-0000-0000A22B0000}"/>
    <cellStyle name="Input 2 2 4 2 4 2 7" xfId="11645" xr:uid="{00000000-0005-0000-0000-0000A32B0000}"/>
    <cellStyle name="Input 2 2 4 2 4 3" xfId="11646" xr:uid="{00000000-0005-0000-0000-0000A42B0000}"/>
    <cellStyle name="Input 2 2 4 2 4 4" xfId="11647" xr:uid="{00000000-0005-0000-0000-0000A52B0000}"/>
    <cellStyle name="Input 2 2 4 2 4 5" xfId="11648" xr:uid="{00000000-0005-0000-0000-0000A62B0000}"/>
    <cellStyle name="Input 2 2 4 2 5" xfId="11649" xr:uid="{00000000-0005-0000-0000-0000A72B0000}"/>
    <cellStyle name="Input 2 2 4 2 5 2" xfId="11650" xr:uid="{00000000-0005-0000-0000-0000A82B0000}"/>
    <cellStyle name="Input 2 2 4 2 5 2 2" xfId="11651" xr:uid="{00000000-0005-0000-0000-0000A92B0000}"/>
    <cellStyle name="Input 2 2 4 2 5 2 3" xfId="11652" xr:uid="{00000000-0005-0000-0000-0000AA2B0000}"/>
    <cellStyle name="Input 2 2 4 2 5 2 4" xfId="11653" xr:uid="{00000000-0005-0000-0000-0000AB2B0000}"/>
    <cellStyle name="Input 2 2 4 2 5 2 5" xfId="11654" xr:uid="{00000000-0005-0000-0000-0000AC2B0000}"/>
    <cellStyle name="Input 2 2 4 2 5 2 6" xfId="11655" xr:uid="{00000000-0005-0000-0000-0000AD2B0000}"/>
    <cellStyle name="Input 2 2 4 2 5 2 7" xfId="11656" xr:uid="{00000000-0005-0000-0000-0000AE2B0000}"/>
    <cellStyle name="Input 2 2 4 2 5 3" xfId="11657" xr:uid="{00000000-0005-0000-0000-0000AF2B0000}"/>
    <cellStyle name="Input 2 2 4 2 5 4" xfId="11658" xr:uid="{00000000-0005-0000-0000-0000B02B0000}"/>
    <cellStyle name="Input 2 2 4 2 5 5" xfId="11659" xr:uid="{00000000-0005-0000-0000-0000B12B0000}"/>
    <cellStyle name="Input 2 2 4 2 6" xfId="11660" xr:uid="{00000000-0005-0000-0000-0000B22B0000}"/>
    <cellStyle name="Input 2 2 4 2 6 2" xfId="11661" xr:uid="{00000000-0005-0000-0000-0000B32B0000}"/>
    <cellStyle name="Input 2 2 4 2 6 3" xfId="11662" xr:uid="{00000000-0005-0000-0000-0000B42B0000}"/>
    <cellStyle name="Input 2 2 4 2 6 4" xfId="11663" xr:uid="{00000000-0005-0000-0000-0000B52B0000}"/>
    <cellStyle name="Input 2 2 4 2 6 5" xfId="11664" xr:uid="{00000000-0005-0000-0000-0000B62B0000}"/>
    <cellStyle name="Input 2 2 4 2 6 6" xfId="11665" xr:uid="{00000000-0005-0000-0000-0000B72B0000}"/>
    <cellStyle name="Input 2 2 4 2 6 7" xfId="11666" xr:uid="{00000000-0005-0000-0000-0000B82B0000}"/>
    <cellStyle name="Input 2 2 4 2 6 8" xfId="11667" xr:uid="{00000000-0005-0000-0000-0000B92B0000}"/>
    <cellStyle name="Input 2 2 4 2 7" xfId="11668" xr:uid="{00000000-0005-0000-0000-0000BA2B0000}"/>
    <cellStyle name="Input 2 2 4 2 7 2" xfId="11669" xr:uid="{00000000-0005-0000-0000-0000BB2B0000}"/>
    <cellStyle name="Input 2 2 4 2 7 3" xfId="11670" xr:uid="{00000000-0005-0000-0000-0000BC2B0000}"/>
    <cellStyle name="Input 2 2 4 2 7 4" xfId="11671" xr:uid="{00000000-0005-0000-0000-0000BD2B0000}"/>
    <cellStyle name="Input 2 2 4 2 7 5" xfId="11672" xr:uid="{00000000-0005-0000-0000-0000BE2B0000}"/>
    <cellStyle name="Input 2 2 4 2 7 6" xfId="11673" xr:uid="{00000000-0005-0000-0000-0000BF2B0000}"/>
    <cellStyle name="Input 2 2 4 2 7 7" xfId="11674" xr:uid="{00000000-0005-0000-0000-0000C02B0000}"/>
    <cellStyle name="Input 2 2 4 2 8" xfId="11675" xr:uid="{00000000-0005-0000-0000-0000C12B0000}"/>
    <cellStyle name="Input 2 2 4 2 8 2" xfId="11676" xr:uid="{00000000-0005-0000-0000-0000C22B0000}"/>
    <cellStyle name="Input 2 2 4 2 8 3" xfId="11677" xr:uid="{00000000-0005-0000-0000-0000C32B0000}"/>
    <cellStyle name="Input 2 2 4 2 8 4" xfId="11678" xr:uid="{00000000-0005-0000-0000-0000C42B0000}"/>
    <cellStyle name="Input 2 2 4 2 8 5" xfId="11679" xr:uid="{00000000-0005-0000-0000-0000C52B0000}"/>
    <cellStyle name="Input 2 2 4 2 9" xfId="11680" xr:uid="{00000000-0005-0000-0000-0000C62B0000}"/>
    <cellStyle name="Input 2 2 4 2 9 2" xfId="11681" xr:uid="{00000000-0005-0000-0000-0000C72B0000}"/>
    <cellStyle name="Input 2 2 4 2 9 3" xfId="11682" xr:uid="{00000000-0005-0000-0000-0000C82B0000}"/>
    <cellStyle name="Input 2 2 4 2 9 4" xfId="11683" xr:uid="{00000000-0005-0000-0000-0000C92B0000}"/>
    <cellStyle name="Input 2 2 4 2 9 5" xfId="11684" xr:uid="{00000000-0005-0000-0000-0000CA2B0000}"/>
    <cellStyle name="Input 2 2 4 3" xfId="11685" xr:uid="{00000000-0005-0000-0000-0000CB2B0000}"/>
    <cellStyle name="Input 2 2 4 3 10" xfId="11686" xr:uid="{00000000-0005-0000-0000-0000CC2B0000}"/>
    <cellStyle name="Input 2 2 4 3 2" xfId="11687" xr:uid="{00000000-0005-0000-0000-0000CD2B0000}"/>
    <cellStyle name="Input 2 2 4 3 2 2" xfId="11688" xr:uid="{00000000-0005-0000-0000-0000CE2B0000}"/>
    <cellStyle name="Input 2 2 4 3 2 2 2" xfId="11689" xr:uid="{00000000-0005-0000-0000-0000CF2B0000}"/>
    <cellStyle name="Input 2 2 4 3 2 2 3" xfId="11690" xr:uid="{00000000-0005-0000-0000-0000D02B0000}"/>
    <cellStyle name="Input 2 2 4 3 2 2 4" xfId="11691" xr:uid="{00000000-0005-0000-0000-0000D12B0000}"/>
    <cellStyle name="Input 2 2 4 3 2 2 5" xfId="11692" xr:uid="{00000000-0005-0000-0000-0000D22B0000}"/>
    <cellStyle name="Input 2 2 4 3 2 2 6" xfId="11693" xr:uid="{00000000-0005-0000-0000-0000D32B0000}"/>
    <cellStyle name="Input 2 2 4 3 2 2 7" xfId="11694" xr:uid="{00000000-0005-0000-0000-0000D42B0000}"/>
    <cellStyle name="Input 2 2 4 3 2 3" xfId="11695" xr:uid="{00000000-0005-0000-0000-0000D52B0000}"/>
    <cellStyle name="Input 2 2 4 3 2 4" xfId="11696" xr:uid="{00000000-0005-0000-0000-0000D62B0000}"/>
    <cellStyle name="Input 2 2 4 3 3" xfId="11697" xr:uid="{00000000-0005-0000-0000-0000D72B0000}"/>
    <cellStyle name="Input 2 2 4 3 3 2" xfId="11698" xr:uid="{00000000-0005-0000-0000-0000D82B0000}"/>
    <cellStyle name="Input 2 2 4 3 3 2 2" xfId="11699" xr:uid="{00000000-0005-0000-0000-0000D92B0000}"/>
    <cellStyle name="Input 2 2 4 3 3 2 3" xfId="11700" xr:uid="{00000000-0005-0000-0000-0000DA2B0000}"/>
    <cellStyle name="Input 2 2 4 3 3 2 4" xfId="11701" xr:uid="{00000000-0005-0000-0000-0000DB2B0000}"/>
    <cellStyle name="Input 2 2 4 3 3 2 5" xfId="11702" xr:uid="{00000000-0005-0000-0000-0000DC2B0000}"/>
    <cellStyle name="Input 2 2 4 3 3 2 6" xfId="11703" xr:uid="{00000000-0005-0000-0000-0000DD2B0000}"/>
    <cellStyle name="Input 2 2 4 3 3 2 7" xfId="11704" xr:uid="{00000000-0005-0000-0000-0000DE2B0000}"/>
    <cellStyle name="Input 2 2 4 3 3 3" xfId="11705" xr:uid="{00000000-0005-0000-0000-0000DF2B0000}"/>
    <cellStyle name="Input 2 2 4 3 3 4" xfId="11706" xr:uid="{00000000-0005-0000-0000-0000E02B0000}"/>
    <cellStyle name="Input 2 2 4 3 4" xfId="11707" xr:uid="{00000000-0005-0000-0000-0000E12B0000}"/>
    <cellStyle name="Input 2 2 4 3 4 2" xfId="11708" xr:uid="{00000000-0005-0000-0000-0000E22B0000}"/>
    <cellStyle name="Input 2 2 4 3 4 2 2" xfId="11709" xr:uid="{00000000-0005-0000-0000-0000E32B0000}"/>
    <cellStyle name="Input 2 2 4 3 4 2 3" xfId="11710" xr:uid="{00000000-0005-0000-0000-0000E42B0000}"/>
    <cellStyle name="Input 2 2 4 3 4 2 4" xfId="11711" xr:uid="{00000000-0005-0000-0000-0000E52B0000}"/>
    <cellStyle name="Input 2 2 4 3 4 2 5" xfId="11712" xr:uid="{00000000-0005-0000-0000-0000E62B0000}"/>
    <cellStyle name="Input 2 2 4 3 4 2 6" xfId="11713" xr:uid="{00000000-0005-0000-0000-0000E72B0000}"/>
    <cellStyle name="Input 2 2 4 3 4 2 7" xfId="11714" xr:uid="{00000000-0005-0000-0000-0000E82B0000}"/>
    <cellStyle name="Input 2 2 4 3 4 3" xfId="11715" xr:uid="{00000000-0005-0000-0000-0000E92B0000}"/>
    <cellStyle name="Input 2 2 4 3 4 4" xfId="11716" xr:uid="{00000000-0005-0000-0000-0000EA2B0000}"/>
    <cellStyle name="Input 2 2 4 3 5" xfId="11717" xr:uid="{00000000-0005-0000-0000-0000EB2B0000}"/>
    <cellStyle name="Input 2 2 4 3 5 2" xfId="11718" xr:uid="{00000000-0005-0000-0000-0000EC2B0000}"/>
    <cellStyle name="Input 2 2 4 3 5 3" xfId="11719" xr:uid="{00000000-0005-0000-0000-0000ED2B0000}"/>
    <cellStyle name="Input 2 2 4 3 5 4" xfId="11720" xr:uid="{00000000-0005-0000-0000-0000EE2B0000}"/>
    <cellStyle name="Input 2 2 4 3 5 5" xfId="11721" xr:uid="{00000000-0005-0000-0000-0000EF2B0000}"/>
    <cellStyle name="Input 2 2 4 3 5 6" xfId="11722" xr:uid="{00000000-0005-0000-0000-0000F02B0000}"/>
    <cellStyle name="Input 2 2 4 3 5 7" xfId="11723" xr:uid="{00000000-0005-0000-0000-0000F12B0000}"/>
    <cellStyle name="Input 2 2 4 3 5 8" xfId="11724" xr:uid="{00000000-0005-0000-0000-0000F22B0000}"/>
    <cellStyle name="Input 2 2 4 3 6" xfId="11725" xr:uid="{00000000-0005-0000-0000-0000F32B0000}"/>
    <cellStyle name="Input 2 2 4 3 6 2" xfId="11726" xr:uid="{00000000-0005-0000-0000-0000F42B0000}"/>
    <cellStyle name="Input 2 2 4 3 6 3" xfId="11727" xr:uid="{00000000-0005-0000-0000-0000F52B0000}"/>
    <cellStyle name="Input 2 2 4 3 6 4" xfId="11728" xr:uid="{00000000-0005-0000-0000-0000F62B0000}"/>
    <cellStyle name="Input 2 2 4 3 6 5" xfId="11729" xr:uid="{00000000-0005-0000-0000-0000F72B0000}"/>
    <cellStyle name="Input 2 2 4 3 6 6" xfId="11730" xr:uid="{00000000-0005-0000-0000-0000F82B0000}"/>
    <cellStyle name="Input 2 2 4 3 6 7" xfId="11731" xr:uid="{00000000-0005-0000-0000-0000F92B0000}"/>
    <cellStyle name="Input 2 2 4 3 7" xfId="11732" xr:uid="{00000000-0005-0000-0000-0000FA2B0000}"/>
    <cellStyle name="Input 2 2 4 3 8" xfId="11733" xr:uid="{00000000-0005-0000-0000-0000FB2B0000}"/>
    <cellStyle name="Input 2 2 4 3 9" xfId="11734" xr:uid="{00000000-0005-0000-0000-0000FC2B0000}"/>
    <cellStyle name="Input 2 2 4 4" xfId="11735" xr:uid="{00000000-0005-0000-0000-0000FD2B0000}"/>
    <cellStyle name="Input 2 2 4 4 10" xfId="11736" xr:uid="{00000000-0005-0000-0000-0000FE2B0000}"/>
    <cellStyle name="Input 2 2 4 4 2" xfId="11737" xr:uid="{00000000-0005-0000-0000-0000FF2B0000}"/>
    <cellStyle name="Input 2 2 4 4 2 2" xfId="11738" xr:uid="{00000000-0005-0000-0000-0000002C0000}"/>
    <cellStyle name="Input 2 2 4 4 2 2 2" xfId="11739" xr:uid="{00000000-0005-0000-0000-0000012C0000}"/>
    <cellStyle name="Input 2 2 4 4 2 2 3" xfId="11740" xr:uid="{00000000-0005-0000-0000-0000022C0000}"/>
    <cellStyle name="Input 2 2 4 4 2 2 4" xfId="11741" xr:uid="{00000000-0005-0000-0000-0000032C0000}"/>
    <cellStyle name="Input 2 2 4 4 2 2 5" xfId="11742" xr:uid="{00000000-0005-0000-0000-0000042C0000}"/>
    <cellStyle name="Input 2 2 4 4 2 2 6" xfId="11743" xr:uid="{00000000-0005-0000-0000-0000052C0000}"/>
    <cellStyle name="Input 2 2 4 4 2 2 7" xfId="11744" xr:uid="{00000000-0005-0000-0000-0000062C0000}"/>
    <cellStyle name="Input 2 2 4 4 2 3" xfId="11745" xr:uid="{00000000-0005-0000-0000-0000072C0000}"/>
    <cellStyle name="Input 2 2 4 4 2 4" xfId="11746" xr:uid="{00000000-0005-0000-0000-0000082C0000}"/>
    <cellStyle name="Input 2 2 4 4 3" xfId="11747" xr:uid="{00000000-0005-0000-0000-0000092C0000}"/>
    <cellStyle name="Input 2 2 4 4 3 2" xfId="11748" xr:uid="{00000000-0005-0000-0000-00000A2C0000}"/>
    <cellStyle name="Input 2 2 4 4 3 2 2" xfId="11749" xr:uid="{00000000-0005-0000-0000-00000B2C0000}"/>
    <cellStyle name="Input 2 2 4 4 3 2 3" xfId="11750" xr:uid="{00000000-0005-0000-0000-00000C2C0000}"/>
    <cellStyle name="Input 2 2 4 4 3 2 4" xfId="11751" xr:uid="{00000000-0005-0000-0000-00000D2C0000}"/>
    <cellStyle name="Input 2 2 4 4 3 2 5" xfId="11752" xr:uid="{00000000-0005-0000-0000-00000E2C0000}"/>
    <cellStyle name="Input 2 2 4 4 3 2 6" xfId="11753" xr:uid="{00000000-0005-0000-0000-00000F2C0000}"/>
    <cellStyle name="Input 2 2 4 4 3 2 7" xfId="11754" xr:uid="{00000000-0005-0000-0000-0000102C0000}"/>
    <cellStyle name="Input 2 2 4 4 3 3" xfId="11755" xr:uid="{00000000-0005-0000-0000-0000112C0000}"/>
    <cellStyle name="Input 2 2 4 4 3 4" xfId="11756" xr:uid="{00000000-0005-0000-0000-0000122C0000}"/>
    <cellStyle name="Input 2 2 4 4 4" xfId="11757" xr:uid="{00000000-0005-0000-0000-0000132C0000}"/>
    <cellStyle name="Input 2 2 4 4 4 2" xfId="11758" xr:uid="{00000000-0005-0000-0000-0000142C0000}"/>
    <cellStyle name="Input 2 2 4 4 4 2 2" xfId="11759" xr:uid="{00000000-0005-0000-0000-0000152C0000}"/>
    <cellStyle name="Input 2 2 4 4 4 2 3" xfId="11760" xr:uid="{00000000-0005-0000-0000-0000162C0000}"/>
    <cellStyle name="Input 2 2 4 4 4 2 4" xfId="11761" xr:uid="{00000000-0005-0000-0000-0000172C0000}"/>
    <cellStyle name="Input 2 2 4 4 4 2 5" xfId="11762" xr:uid="{00000000-0005-0000-0000-0000182C0000}"/>
    <cellStyle name="Input 2 2 4 4 4 2 6" xfId="11763" xr:uid="{00000000-0005-0000-0000-0000192C0000}"/>
    <cellStyle name="Input 2 2 4 4 4 2 7" xfId="11764" xr:uid="{00000000-0005-0000-0000-00001A2C0000}"/>
    <cellStyle name="Input 2 2 4 4 4 3" xfId="11765" xr:uid="{00000000-0005-0000-0000-00001B2C0000}"/>
    <cellStyle name="Input 2 2 4 4 4 4" xfId="11766" xr:uid="{00000000-0005-0000-0000-00001C2C0000}"/>
    <cellStyle name="Input 2 2 4 4 5" xfId="11767" xr:uid="{00000000-0005-0000-0000-00001D2C0000}"/>
    <cellStyle name="Input 2 2 4 4 5 2" xfId="11768" xr:uid="{00000000-0005-0000-0000-00001E2C0000}"/>
    <cellStyle name="Input 2 2 4 4 5 3" xfId="11769" xr:uid="{00000000-0005-0000-0000-00001F2C0000}"/>
    <cellStyle name="Input 2 2 4 4 5 4" xfId="11770" xr:uid="{00000000-0005-0000-0000-0000202C0000}"/>
    <cellStyle name="Input 2 2 4 4 5 5" xfId="11771" xr:uid="{00000000-0005-0000-0000-0000212C0000}"/>
    <cellStyle name="Input 2 2 4 4 5 6" xfId="11772" xr:uid="{00000000-0005-0000-0000-0000222C0000}"/>
    <cellStyle name="Input 2 2 4 4 5 7" xfId="11773" xr:uid="{00000000-0005-0000-0000-0000232C0000}"/>
    <cellStyle name="Input 2 2 4 4 5 8" xfId="11774" xr:uid="{00000000-0005-0000-0000-0000242C0000}"/>
    <cellStyle name="Input 2 2 4 4 6" xfId="11775" xr:uid="{00000000-0005-0000-0000-0000252C0000}"/>
    <cellStyle name="Input 2 2 4 4 6 2" xfId="11776" xr:uid="{00000000-0005-0000-0000-0000262C0000}"/>
    <cellStyle name="Input 2 2 4 4 6 3" xfId="11777" xr:uid="{00000000-0005-0000-0000-0000272C0000}"/>
    <cellStyle name="Input 2 2 4 4 6 4" xfId="11778" xr:uid="{00000000-0005-0000-0000-0000282C0000}"/>
    <cellStyle name="Input 2 2 4 4 6 5" xfId="11779" xr:uid="{00000000-0005-0000-0000-0000292C0000}"/>
    <cellStyle name="Input 2 2 4 4 6 6" xfId="11780" xr:uid="{00000000-0005-0000-0000-00002A2C0000}"/>
    <cellStyle name="Input 2 2 4 4 6 7" xfId="11781" xr:uid="{00000000-0005-0000-0000-00002B2C0000}"/>
    <cellStyle name="Input 2 2 4 4 7" xfId="11782" xr:uid="{00000000-0005-0000-0000-00002C2C0000}"/>
    <cellStyle name="Input 2 2 4 4 8" xfId="11783" xr:uid="{00000000-0005-0000-0000-00002D2C0000}"/>
    <cellStyle name="Input 2 2 4 4 9" xfId="11784" xr:uid="{00000000-0005-0000-0000-00002E2C0000}"/>
    <cellStyle name="Input 2 2 4 5" xfId="11785" xr:uid="{00000000-0005-0000-0000-00002F2C0000}"/>
    <cellStyle name="Input 2 2 4 5 2" xfId="11786" xr:uid="{00000000-0005-0000-0000-0000302C0000}"/>
    <cellStyle name="Input 2 2 4 5 2 2" xfId="11787" xr:uid="{00000000-0005-0000-0000-0000312C0000}"/>
    <cellStyle name="Input 2 2 4 5 2 3" xfId="11788" xr:uid="{00000000-0005-0000-0000-0000322C0000}"/>
    <cellStyle name="Input 2 2 4 5 2 4" xfId="11789" xr:uid="{00000000-0005-0000-0000-0000332C0000}"/>
    <cellStyle name="Input 2 2 4 5 2 5" xfId="11790" xr:uid="{00000000-0005-0000-0000-0000342C0000}"/>
    <cellStyle name="Input 2 2 4 5 2 6" xfId="11791" xr:uid="{00000000-0005-0000-0000-0000352C0000}"/>
    <cellStyle name="Input 2 2 4 5 2 7" xfId="11792" xr:uid="{00000000-0005-0000-0000-0000362C0000}"/>
    <cellStyle name="Input 2 2 4 5 3" xfId="11793" xr:uid="{00000000-0005-0000-0000-0000372C0000}"/>
    <cellStyle name="Input 2 2 4 5 4" xfId="11794" xr:uid="{00000000-0005-0000-0000-0000382C0000}"/>
    <cellStyle name="Input 2 2 4 5 5" xfId="11795" xr:uid="{00000000-0005-0000-0000-0000392C0000}"/>
    <cellStyle name="Input 2 2 4 6" xfId="11796" xr:uid="{00000000-0005-0000-0000-00003A2C0000}"/>
    <cellStyle name="Input 2 2 4 6 2" xfId="11797" xr:uid="{00000000-0005-0000-0000-00003B2C0000}"/>
    <cellStyle name="Input 2 2 4 6 2 2" xfId="11798" xr:uid="{00000000-0005-0000-0000-00003C2C0000}"/>
    <cellStyle name="Input 2 2 4 6 2 3" xfId="11799" xr:uid="{00000000-0005-0000-0000-00003D2C0000}"/>
    <cellStyle name="Input 2 2 4 6 2 4" xfId="11800" xr:uid="{00000000-0005-0000-0000-00003E2C0000}"/>
    <cellStyle name="Input 2 2 4 6 2 5" xfId="11801" xr:uid="{00000000-0005-0000-0000-00003F2C0000}"/>
    <cellStyle name="Input 2 2 4 6 2 6" xfId="11802" xr:uid="{00000000-0005-0000-0000-0000402C0000}"/>
    <cellStyle name="Input 2 2 4 6 2 7" xfId="11803" xr:uid="{00000000-0005-0000-0000-0000412C0000}"/>
    <cellStyle name="Input 2 2 4 6 3" xfId="11804" xr:uid="{00000000-0005-0000-0000-0000422C0000}"/>
    <cellStyle name="Input 2 2 4 6 4" xfId="11805" xr:uid="{00000000-0005-0000-0000-0000432C0000}"/>
    <cellStyle name="Input 2 2 4 6 5" xfId="11806" xr:uid="{00000000-0005-0000-0000-0000442C0000}"/>
    <cellStyle name="Input 2 2 4 7" xfId="11807" xr:uid="{00000000-0005-0000-0000-0000452C0000}"/>
    <cellStyle name="Input 2 2 4 7 2" xfId="11808" xr:uid="{00000000-0005-0000-0000-0000462C0000}"/>
    <cellStyle name="Input 2 2 4 7 2 2" xfId="11809" xr:uid="{00000000-0005-0000-0000-0000472C0000}"/>
    <cellStyle name="Input 2 2 4 7 2 3" xfId="11810" xr:uid="{00000000-0005-0000-0000-0000482C0000}"/>
    <cellStyle name="Input 2 2 4 7 2 4" xfId="11811" xr:uid="{00000000-0005-0000-0000-0000492C0000}"/>
    <cellStyle name="Input 2 2 4 7 2 5" xfId="11812" xr:uid="{00000000-0005-0000-0000-00004A2C0000}"/>
    <cellStyle name="Input 2 2 4 7 2 6" xfId="11813" xr:uid="{00000000-0005-0000-0000-00004B2C0000}"/>
    <cellStyle name="Input 2 2 4 7 2 7" xfId="11814" xr:uid="{00000000-0005-0000-0000-00004C2C0000}"/>
    <cellStyle name="Input 2 2 4 7 3" xfId="11815" xr:uid="{00000000-0005-0000-0000-00004D2C0000}"/>
    <cellStyle name="Input 2 2 4 7 4" xfId="11816" xr:uid="{00000000-0005-0000-0000-00004E2C0000}"/>
    <cellStyle name="Input 2 2 4 7 5" xfId="11817" xr:uid="{00000000-0005-0000-0000-00004F2C0000}"/>
    <cellStyle name="Input 2 2 4 8" xfId="11818" xr:uid="{00000000-0005-0000-0000-0000502C0000}"/>
    <cellStyle name="Input 2 2 4 8 2" xfId="11819" xr:uid="{00000000-0005-0000-0000-0000512C0000}"/>
    <cellStyle name="Input 2 2 4 8 2 2" xfId="11820" xr:uid="{00000000-0005-0000-0000-0000522C0000}"/>
    <cellStyle name="Input 2 2 4 8 2 3" xfId="11821" xr:uid="{00000000-0005-0000-0000-0000532C0000}"/>
    <cellStyle name="Input 2 2 4 8 2 4" xfId="11822" xr:uid="{00000000-0005-0000-0000-0000542C0000}"/>
    <cellStyle name="Input 2 2 4 8 2 5" xfId="11823" xr:uid="{00000000-0005-0000-0000-0000552C0000}"/>
    <cellStyle name="Input 2 2 4 8 2 6" xfId="11824" xr:uid="{00000000-0005-0000-0000-0000562C0000}"/>
    <cellStyle name="Input 2 2 4 8 2 7" xfId="11825" xr:uid="{00000000-0005-0000-0000-0000572C0000}"/>
    <cellStyle name="Input 2 2 4 8 3" xfId="11826" xr:uid="{00000000-0005-0000-0000-0000582C0000}"/>
    <cellStyle name="Input 2 2 4 8 4" xfId="11827" xr:uid="{00000000-0005-0000-0000-0000592C0000}"/>
    <cellStyle name="Input 2 2 4 8 5" xfId="11828" xr:uid="{00000000-0005-0000-0000-00005A2C0000}"/>
    <cellStyle name="Input 2 2 4 9" xfId="11829" xr:uid="{00000000-0005-0000-0000-00005B2C0000}"/>
    <cellStyle name="Input 2 2 4 9 2" xfId="11830" xr:uid="{00000000-0005-0000-0000-00005C2C0000}"/>
    <cellStyle name="Input 2 2 4 9 3" xfId="11831" xr:uid="{00000000-0005-0000-0000-00005D2C0000}"/>
    <cellStyle name="Input 2 2 4 9 4" xfId="11832" xr:uid="{00000000-0005-0000-0000-00005E2C0000}"/>
    <cellStyle name="Input 2 2 4 9 5" xfId="11833" xr:uid="{00000000-0005-0000-0000-00005F2C0000}"/>
    <cellStyle name="Input 2 2 4 9 6" xfId="11834" xr:uid="{00000000-0005-0000-0000-0000602C0000}"/>
    <cellStyle name="Input 2 2 4 9 7" xfId="11835" xr:uid="{00000000-0005-0000-0000-0000612C0000}"/>
    <cellStyle name="Input 2 2 4 9 8" xfId="11836" xr:uid="{00000000-0005-0000-0000-0000622C0000}"/>
    <cellStyle name="Input 2 2 5" xfId="11837" xr:uid="{00000000-0005-0000-0000-0000632C0000}"/>
    <cellStyle name="Input 2 2 5 10" xfId="11838" xr:uid="{00000000-0005-0000-0000-0000642C0000}"/>
    <cellStyle name="Input 2 2 5 10 2" xfId="11839" xr:uid="{00000000-0005-0000-0000-0000652C0000}"/>
    <cellStyle name="Input 2 2 5 10 3" xfId="11840" xr:uid="{00000000-0005-0000-0000-0000662C0000}"/>
    <cellStyle name="Input 2 2 5 10 4" xfId="11841" xr:uid="{00000000-0005-0000-0000-0000672C0000}"/>
    <cellStyle name="Input 2 2 5 10 5" xfId="11842" xr:uid="{00000000-0005-0000-0000-0000682C0000}"/>
    <cellStyle name="Input 2 2 5 11" xfId="11843" xr:uid="{00000000-0005-0000-0000-0000692C0000}"/>
    <cellStyle name="Input 2 2 5 11 2" xfId="11844" xr:uid="{00000000-0005-0000-0000-00006A2C0000}"/>
    <cellStyle name="Input 2 2 5 11 3" xfId="11845" xr:uid="{00000000-0005-0000-0000-00006B2C0000}"/>
    <cellStyle name="Input 2 2 5 11 4" xfId="11846" xr:uid="{00000000-0005-0000-0000-00006C2C0000}"/>
    <cellStyle name="Input 2 2 5 11 5" xfId="11847" xr:uid="{00000000-0005-0000-0000-00006D2C0000}"/>
    <cellStyle name="Input 2 2 5 12" xfId="11848" xr:uid="{00000000-0005-0000-0000-00006E2C0000}"/>
    <cellStyle name="Input 2 2 5 12 2" xfId="11849" xr:uid="{00000000-0005-0000-0000-00006F2C0000}"/>
    <cellStyle name="Input 2 2 5 12 3" xfId="11850" xr:uid="{00000000-0005-0000-0000-0000702C0000}"/>
    <cellStyle name="Input 2 2 5 12 4" xfId="11851" xr:uid="{00000000-0005-0000-0000-0000712C0000}"/>
    <cellStyle name="Input 2 2 5 12 5" xfId="11852" xr:uid="{00000000-0005-0000-0000-0000722C0000}"/>
    <cellStyle name="Input 2 2 5 13" xfId="11853" xr:uid="{00000000-0005-0000-0000-0000732C0000}"/>
    <cellStyle name="Input 2 2 5 13 2" xfId="11854" xr:uid="{00000000-0005-0000-0000-0000742C0000}"/>
    <cellStyle name="Input 2 2 5 13 3" xfId="11855" xr:uid="{00000000-0005-0000-0000-0000752C0000}"/>
    <cellStyle name="Input 2 2 5 13 4" xfId="11856" xr:uid="{00000000-0005-0000-0000-0000762C0000}"/>
    <cellStyle name="Input 2 2 5 13 5" xfId="11857" xr:uid="{00000000-0005-0000-0000-0000772C0000}"/>
    <cellStyle name="Input 2 2 5 14" xfId="11858" xr:uid="{00000000-0005-0000-0000-0000782C0000}"/>
    <cellStyle name="Input 2 2 5 14 2" xfId="11859" xr:uid="{00000000-0005-0000-0000-0000792C0000}"/>
    <cellStyle name="Input 2 2 5 14 3" xfId="11860" xr:uid="{00000000-0005-0000-0000-00007A2C0000}"/>
    <cellStyle name="Input 2 2 5 14 4" xfId="11861" xr:uid="{00000000-0005-0000-0000-00007B2C0000}"/>
    <cellStyle name="Input 2 2 5 14 5" xfId="11862" xr:uid="{00000000-0005-0000-0000-00007C2C0000}"/>
    <cellStyle name="Input 2 2 5 15" xfId="11863" xr:uid="{00000000-0005-0000-0000-00007D2C0000}"/>
    <cellStyle name="Input 2 2 5 15 2" xfId="11864" xr:uid="{00000000-0005-0000-0000-00007E2C0000}"/>
    <cellStyle name="Input 2 2 5 15 3" xfId="11865" xr:uid="{00000000-0005-0000-0000-00007F2C0000}"/>
    <cellStyle name="Input 2 2 5 15 4" xfId="11866" xr:uid="{00000000-0005-0000-0000-0000802C0000}"/>
    <cellStyle name="Input 2 2 5 15 5" xfId="11867" xr:uid="{00000000-0005-0000-0000-0000812C0000}"/>
    <cellStyle name="Input 2 2 5 16" xfId="11868" xr:uid="{00000000-0005-0000-0000-0000822C0000}"/>
    <cellStyle name="Input 2 2 5 16 2" xfId="11869" xr:uid="{00000000-0005-0000-0000-0000832C0000}"/>
    <cellStyle name="Input 2 2 5 16 3" xfId="11870" xr:uid="{00000000-0005-0000-0000-0000842C0000}"/>
    <cellStyle name="Input 2 2 5 16 4" xfId="11871" xr:uid="{00000000-0005-0000-0000-0000852C0000}"/>
    <cellStyle name="Input 2 2 5 16 5" xfId="11872" xr:uid="{00000000-0005-0000-0000-0000862C0000}"/>
    <cellStyle name="Input 2 2 5 17" xfId="11873" xr:uid="{00000000-0005-0000-0000-0000872C0000}"/>
    <cellStyle name="Input 2 2 5 17 2" xfId="11874" xr:uid="{00000000-0005-0000-0000-0000882C0000}"/>
    <cellStyle name="Input 2 2 5 17 3" xfId="11875" xr:uid="{00000000-0005-0000-0000-0000892C0000}"/>
    <cellStyle name="Input 2 2 5 17 4" xfId="11876" xr:uid="{00000000-0005-0000-0000-00008A2C0000}"/>
    <cellStyle name="Input 2 2 5 17 5" xfId="11877" xr:uid="{00000000-0005-0000-0000-00008B2C0000}"/>
    <cellStyle name="Input 2 2 5 18" xfId="11878" xr:uid="{00000000-0005-0000-0000-00008C2C0000}"/>
    <cellStyle name="Input 2 2 5 2" xfId="11879" xr:uid="{00000000-0005-0000-0000-00008D2C0000}"/>
    <cellStyle name="Input 2 2 5 2 10" xfId="11880" xr:uid="{00000000-0005-0000-0000-00008E2C0000}"/>
    <cellStyle name="Input 2 2 5 2 2" xfId="11881" xr:uid="{00000000-0005-0000-0000-00008F2C0000}"/>
    <cellStyle name="Input 2 2 5 2 2 2" xfId="11882" xr:uid="{00000000-0005-0000-0000-0000902C0000}"/>
    <cellStyle name="Input 2 2 5 2 2 2 2" xfId="11883" xr:uid="{00000000-0005-0000-0000-0000912C0000}"/>
    <cellStyle name="Input 2 2 5 2 2 2 3" xfId="11884" xr:uid="{00000000-0005-0000-0000-0000922C0000}"/>
    <cellStyle name="Input 2 2 5 2 2 2 4" xfId="11885" xr:uid="{00000000-0005-0000-0000-0000932C0000}"/>
    <cellStyle name="Input 2 2 5 2 2 2 5" xfId="11886" xr:uid="{00000000-0005-0000-0000-0000942C0000}"/>
    <cellStyle name="Input 2 2 5 2 2 2 6" xfId="11887" xr:uid="{00000000-0005-0000-0000-0000952C0000}"/>
    <cellStyle name="Input 2 2 5 2 2 2 7" xfId="11888" xr:uid="{00000000-0005-0000-0000-0000962C0000}"/>
    <cellStyle name="Input 2 2 5 2 2 3" xfId="11889" xr:uid="{00000000-0005-0000-0000-0000972C0000}"/>
    <cellStyle name="Input 2 2 5 2 2 4" xfId="11890" xr:uid="{00000000-0005-0000-0000-0000982C0000}"/>
    <cellStyle name="Input 2 2 5 2 3" xfId="11891" xr:uid="{00000000-0005-0000-0000-0000992C0000}"/>
    <cellStyle name="Input 2 2 5 2 3 2" xfId="11892" xr:uid="{00000000-0005-0000-0000-00009A2C0000}"/>
    <cellStyle name="Input 2 2 5 2 3 2 2" xfId="11893" xr:uid="{00000000-0005-0000-0000-00009B2C0000}"/>
    <cellStyle name="Input 2 2 5 2 3 2 3" xfId="11894" xr:uid="{00000000-0005-0000-0000-00009C2C0000}"/>
    <cellStyle name="Input 2 2 5 2 3 2 4" xfId="11895" xr:uid="{00000000-0005-0000-0000-00009D2C0000}"/>
    <cellStyle name="Input 2 2 5 2 3 2 5" xfId="11896" xr:uid="{00000000-0005-0000-0000-00009E2C0000}"/>
    <cellStyle name="Input 2 2 5 2 3 2 6" xfId="11897" xr:uid="{00000000-0005-0000-0000-00009F2C0000}"/>
    <cellStyle name="Input 2 2 5 2 3 2 7" xfId="11898" xr:uid="{00000000-0005-0000-0000-0000A02C0000}"/>
    <cellStyle name="Input 2 2 5 2 3 3" xfId="11899" xr:uid="{00000000-0005-0000-0000-0000A12C0000}"/>
    <cellStyle name="Input 2 2 5 2 3 4" xfId="11900" xr:uid="{00000000-0005-0000-0000-0000A22C0000}"/>
    <cellStyle name="Input 2 2 5 2 4" xfId="11901" xr:uid="{00000000-0005-0000-0000-0000A32C0000}"/>
    <cellStyle name="Input 2 2 5 2 4 2" xfId="11902" xr:uid="{00000000-0005-0000-0000-0000A42C0000}"/>
    <cellStyle name="Input 2 2 5 2 4 2 2" xfId="11903" xr:uid="{00000000-0005-0000-0000-0000A52C0000}"/>
    <cellStyle name="Input 2 2 5 2 4 2 3" xfId="11904" xr:uid="{00000000-0005-0000-0000-0000A62C0000}"/>
    <cellStyle name="Input 2 2 5 2 4 2 4" xfId="11905" xr:uid="{00000000-0005-0000-0000-0000A72C0000}"/>
    <cellStyle name="Input 2 2 5 2 4 2 5" xfId="11906" xr:uid="{00000000-0005-0000-0000-0000A82C0000}"/>
    <cellStyle name="Input 2 2 5 2 4 2 6" xfId="11907" xr:uid="{00000000-0005-0000-0000-0000A92C0000}"/>
    <cellStyle name="Input 2 2 5 2 4 2 7" xfId="11908" xr:uid="{00000000-0005-0000-0000-0000AA2C0000}"/>
    <cellStyle name="Input 2 2 5 2 4 3" xfId="11909" xr:uid="{00000000-0005-0000-0000-0000AB2C0000}"/>
    <cellStyle name="Input 2 2 5 2 4 4" xfId="11910" xr:uid="{00000000-0005-0000-0000-0000AC2C0000}"/>
    <cellStyle name="Input 2 2 5 2 5" xfId="11911" xr:uid="{00000000-0005-0000-0000-0000AD2C0000}"/>
    <cellStyle name="Input 2 2 5 2 5 2" xfId="11912" xr:uid="{00000000-0005-0000-0000-0000AE2C0000}"/>
    <cellStyle name="Input 2 2 5 2 5 3" xfId="11913" xr:uid="{00000000-0005-0000-0000-0000AF2C0000}"/>
    <cellStyle name="Input 2 2 5 2 5 4" xfId="11914" xr:uid="{00000000-0005-0000-0000-0000B02C0000}"/>
    <cellStyle name="Input 2 2 5 2 5 5" xfId="11915" xr:uid="{00000000-0005-0000-0000-0000B12C0000}"/>
    <cellStyle name="Input 2 2 5 2 5 6" xfId="11916" xr:uid="{00000000-0005-0000-0000-0000B22C0000}"/>
    <cellStyle name="Input 2 2 5 2 5 7" xfId="11917" xr:uid="{00000000-0005-0000-0000-0000B32C0000}"/>
    <cellStyle name="Input 2 2 5 2 5 8" xfId="11918" xr:uid="{00000000-0005-0000-0000-0000B42C0000}"/>
    <cellStyle name="Input 2 2 5 2 6" xfId="11919" xr:uid="{00000000-0005-0000-0000-0000B52C0000}"/>
    <cellStyle name="Input 2 2 5 2 6 2" xfId="11920" xr:uid="{00000000-0005-0000-0000-0000B62C0000}"/>
    <cellStyle name="Input 2 2 5 2 6 3" xfId="11921" xr:uid="{00000000-0005-0000-0000-0000B72C0000}"/>
    <cellStyle name="Input 2 2 5 2 6 4" xfId="11922" xr:uid="{00000000-0005-0000-0000-0000B82C0000}"/>
    <cellStyle name="Input 2 2 5 2 6 5" xfId="11923" xr:uid="{00000000-0005-0000-0000-0000B92C0000}"/>
    <cellStyle name="Input 2 2 5 2 6 6" xfId="11924" xr:uid="{00000000-0005-0000-0000-0000BA2C0000}"/>
    <cellStyle name="Input 2 2 5 2 6 7" xfId="11925" xr:uid="{00000000-0005-0000-0000-0000BB2C0000}"/>
    <cellStyle name="Input 2 2 5 2 7" xfId="11926" xr:uid="{00000000-0005-0000-0000-0000BC2C0000}"/>
    <cellStyle name="Input 2 2 5 2 8" xfId="11927" xr:uid="{00000000-0005-0000-0000-0000BD2C0000}"/>
    <cellStyle name="Input 2 2 5 2 9" xfId="11928" xr:uid="{00000000-0005-0000-0000-0000BE2C0000}"/>
    <cellStyle name="Input 2 2 5 3" xfId="11929" xr:uid="{00000000-0005-0000-0000-0000BF2C0000}"/>
    <cellStyle name="Input 2 2 5 3 2" xfId="11930" xr:uid="{00000000-0005-0000-0000-0000C02C0000}"/>
    <cellStyle name="Input 2 2 5 3 2 2" xfId="11931" xr:uid="{00000000-0005-0000-0000-0000C12C0000}"/>
    <cellStyle name="Input 2 2 5 3 2 3" xfId="11932" xr:uid="{00000000-0005-0000-0000-0000C22C0000}"/>
    <cellStyle name="Input 2 2 5 3 2 4" xfId="11933" xr:uid="{00000000-0005-0000-0000-0000C32C0000}"/>
    <cellStyle name="Input 2 2 5 3 2 5" xfId="11934" xr:uid="{00000000-0005-0000-0000-0000C42C0000}"/>
    <cellStyle name="Input 2 2 5 3 2 6" xfId="11935" xr:uid="{00000000-0005-0000-0000-0000C52C0000}"/>
    <cellStyle name="Input 2 2 5 3 2 7" xfId="11936" xr:uid="{00000000-0005-0000-0000-0000C62C0000}"/>
    <cellStyle name="Input 2 2 5 3 3" xfId="11937" xr:uid="{00000000-0005-0000-0000-0000C72C0000}"/>
    <cellStyle name="Input 2 2 5 3 4" xfId="11938" xr:uid="{00000000-0005-0000-0000-0000C82C0000}"/>
    <cellStyle name="Input 2 2 5 3 5" xfId="11939" xr:uid="{00000000-0005-0000-0000-0000C92C0000}"/>
    <cellStyle name="Input 2 2 5 4" xfId="11940" xr:uid="{00000000-0005-0000-0000-0000CA2C0000}"/>
    <cellStyle name="Input 2 2 5 4 2" xfId="11941" xr:uid="{00000000-0005-0000-0000-0000CB2C0000}"/>
    <cellStyle name="Input 2 2 5 4 2 2" xfId="11942" xr:uid="{00000000-0005-0000-0000-0000CC2C0000}"/>
    <cellStyle name="Input 2 2 5 4 2 3" xfId="11943" xr:uid="{00000000-0005-0000-0000-0000CD2C0000}"/>
    <cellStyle name="Input 2 2 5 4 2 4" xfId="11944" xr:uid="{00000000-0005-0000-0000-0000CE2C0000}"/>
    <cellStyle name="Input 2 2 5 4 2 5" xfId="11945" xr:uid="{00000000-0005-0000-0000-0000CF2C0000}"/>
    <cellStyle name="Input 2 2 5 4 2 6" xfId="11946" xr:uid="{00000000-0005-0000-0000-0000D02C0000}"/>
    <cellStyle name="Input 2 2 5 4 2 7" xfId="11947" xr:uid="{00000000-0005-0000-0000-0000D12C0000}"/>
    <cellStyle name="Input 2 2 5 4 3" xfId="11948" xr:uid="{00000000-0005-0000-0000-0000D22C0000}"/>
    <cellStyle name="Input 2 2 5 4 4" xfId="11949" xr:uid="{00000000-0005-0000-0000-0000D32C0000}"/>
    <cellStyle name="Input 2 2 5 4 5" xfId="11950" xr:uid="{00000000-0005-0000-0000-0000D42C0000}"/>
    <cellStyle name="Input 2 2 5 5" xfId="11951" xr:uid="{00000000-0005-0000-0000-0000D52C0000}"/>
    <cellStyle name="Input 2 2 5 5 2" xfId="11952" xr:uid="{00000000-0005-0000-0000-0000D62C0000}"/>
    <cellStyle name="Input 2 2 5 5 2 2" xfId="11953" xr:uid="{00000000-0005-0000-0000-0000D72C0000}"/>
    <cellStyle name="Input 2 2 5 5 2 3" xfId="11954" xr:uid="{00000000-0005-0000-0000-0000D82C0000}"/>
    <cellStyle name="Input 2 2 5 5 2 4" xfId="11955" xr:uid="{00000000-0005-0000-0000-0000D92C0000}"/>
    <cellStyle name="Input 2 2 5 5 2 5" xfId="11956" xr:uid="{00000000-0005-0000-0000-0000DA2C0000}"/>
    <cellStyle name="Input 2 2 5 5 2 6" xfId="11957" xr:uid="{00000000-0005-0000-0000-0000DB2C0000}"/>
    <cellStyle name="Input 2 2 5 5 2 7" xfId="11958" xr:uid="{00000000-0005-0000-0000-0000DC2C0000}"/>
    <cellStyle name="Input 2 2 5 5 3" xfId="11959" xr:uid="{00000000-0005-0000-0000-0000DD2C0000}"/>
    <cellStyle name="Input 2 2 5 5 4" xfId="11960" xr:uid="{00000000-0005-0000-0000-0000DE2C0000}"/>
    <cellStyle name="Input 2 2 5 5 5" xfId="11961" xr:uid="{00000000-0005-0000-0000-0000DF2C0000}"/>
    <cellStyle name="Input 2 2 5 6" xfId="11962" xr:uid="{00000000-0005-0000-0000-0000E02C0000}"/>
    <cellStyle name="Input 2 2 5 6 2" xfId="11963" xr:uid="{00000000-0005-0000-0000-0000E12C0000}"/>
    <cellStyle name="Input 2 2 5 6 3" xfId="11964" xr:uid="{00000000-0005-0000-0000-0000E22C0000}"/>
    <cellStyle name="Input 2 2 5 6 4" xfId="11965" xr:uid="{00000000-0005-0000-0000-0000E32C0000}"/>
    <cellStyle name="Input 2 2 5 6 5" xfId="11966" xr:uid="{00000000-0005-0000-0000-0000E42C0000}"/>
    <cellStyle name="Input 2 2 5 6 6" xfId="11967" xr:uid="{00000000-0005-0000-0000-0000E52C0000}"/>
    <cellStyle name="Input 2 2 5 6 7" xfId="11968" xr:uid="{00000000-0005-0000-0000-0000E62C0000}"/>
    <cellStyle name="Input 2 2 5 6 8" xfId="11969" xr:uid="{00000000-0005-0000-0000-0000E72C0000}"/>
    <cellStyle name="Input 2 2 5 7" xfId="11970" xr:uid="{00000000-0005-0000-0000-0000E82C0000}"/>
    <cellStyle name="Input 2 2 5 7 2" xfId="11971" xr:uid="{00000000-0005-0000-0000-0000E92C0000}"/>
    <cellStyle name="Input 2 2 5 7 3" xfId="11972" xr:uid="{00000000-0005-0000-0000-0000EA2C0000}"/>
    <cellStyle name="Input 2 2 5 7 4" xfId="11973" xr:uid="{00000000-0005-0000-0000-0000EB2C0000}"/>
    <cellStyle name="Input 2 2 5 7 5" xfId="11974" xr:uid="{00000000-0005-0000-0000-0000EC2C0000}"/>
    <cellStyle name="Input 2 2 5 7 6" xfId="11975" xr:uid="{00000000-0005-0000-0000-0000ED2C0000}"/>
    <cellStyle name="Input 2 2 5 7 7" xfId="11976" xr:uid="{00000000-0005-0000-0000-0000EE2C0000}"/>
    <cellStyle name="Input 2 2 5 8" xfId="11977" xr:uid="{00000000-0005-0000-0000-0000EF2C0000}"/>
    <cellStyle name="Input 2 2 5 8 2" xfId="11978" xr:uid="{00000000-0005-0000-0000-0000F02C0000}"/>
    <cellStyle name="Input 2 2 5 8 3" xfId="11979" xr:uid="{00000000-0005-0000-0000-0000F12C0000}"/>
    <cellStyle name="Input 2 2 5 8 4" xfId="11980" xr:uid="{00000000-0005-0000-0000-0000F22C0000}"/>
    <cellStyle name="Input 2 2 5 8 5" xfId="11981" xr:uid="{00000000-0005-0000-0000-0000F32C0000}"/>
    <cellStyle name="Input 2 2 5 9" xfId="11982" xr:uid="{00000000-0005-0000-0000-0000F42C0000}"/>
    <cellStyle name="Input 2 2 5 9 2" xfId="11983" xr:uid="{00000000-0005-0000-0000-0000F52C0000}"/>
    <cellStyle name="Input 2 2 5 9 3" xfId="11984" xr:uid="{00000000-0005-0000-0000-0000F62C0000}"/>
    <cellStyle name="Input 2 2 5 9 4" xfId="11985" xr:uid="{00000000-0005-0000-0000-0000F72C0000}"/>
    <cellStyle name="Input 2 2 5 9 5" xfId="11986" xr:uid="{00000000-0005-0000-0000-0000F82C0000}"/>
    <cellStyle name="Input 2 2 6" xfId="11987" xr:uid="{00000000-0005-0000-0000-0000F92C0000}"/>
    <cellStyle name="Input 2 2 6 10" xfId="11988" xr:uid="{00000000-0005-0000-0000-0000FA2C0000}"/>
    <cellStyle name="Input 2 2 6 2" xfId="11989" xr:uid="{00000000-0005-0000-0000-0000FB2C0000}"/>
    <cellStyle name="Input 2 2 6 2 2" xfId="11990" xr:uid="{00000000-0005-0000-0000-0000FC2C0000}"/>
    <cellStyle name="Input 2 2 6 2 2 2" xfId="11991" xr:uid="{00000000-0005-0000-0000-0000FD2C0000}"/>
    <cellStyle name="Input 2 2 6 2 2 3" xfId="11992" xr:uid="{00000000-0005-0000-0000-0000FE2C0000}"/>
    <cellStyle name="Input 2 2 6 2 2 4" xfId="11993" xr:uid="{00000000-0005-0000-0000-0000FF2C0000}"/>
    <cellStyle name="Input 2 2 6 2 2 5" xfId="11994" xr:uid="{00000000-0005-0000-0000-0000002D0000}"/>
    <cellStyle name="Input 2 2 6 2 2 6" xfId="11995" xr:uid="{00000000-0005-0000-0000-0000012D0000}"/>
    <cellStyle name="Input 2 2 6 2 2 7" xfId="11996" xr:uid="{00000000-0005-0000-0000-0000022D0000}"/>
    <cellStyle name="Input 2 2 6 2 3" xfId="11997" xr:uid="{00000000-0005-0000-0000-0000032D0000}"/>
    <cellStyle name="Input 2 2 6 2 4" xfId="11998" xr:uid="{00000000-0005-0000-0000-0000042D0000}"/>
    <cellStyle name="Input 2 2 6 3" xfId="11999" xr:uid="{00000000-0005-0000-0000-0000052D0000}"/>
    <cellStyle name="Input 2 2 6 3 2" xfId="12000" xr:uid="{00000000-0005-0000-0000-0000062D0000}"/>
    <cellStyle name="Input 2 2 6 3 2 2" xfId="12001" xr:uid="{00000000-0005-0000-0000-0000072D0000}"/>
    <cellStyle name="Input 2 2 6 3 2 3" xfId="12002" xr:uid="{00000000-0005-0000-0000-0000082D0000}"/>
    <cellStyle name="Input 2 2 6 3 2 4" xfId="12003" xr:uid="{00000000-0005-0000-0000-0000092D0000}"/>
    <cellStyle name="Input 2 2 6 3 2 5" xfId="12004" xr:uid="{00000000-0005-0000-0000-00000A2D0000}"/>
    <cellStyle name="Input 2 2 6 3 2 6" xfId="12005" xr:uid="{00000000-0005-0000-0000-00000B2D0000}"/>
    <cellStyle name="Input 2 2 6 3 2 7" xfId="12006" xr:uid="{00000000-0005-0000-0000-00000C2D0000}"/>
    <cellStyle name="Input 2 2 6 3 3" xfId="12007" xr:uid="{00000000-0005-0000-0000-00000D2D0000}"/>
    <cellStyle name="Input 2 2 6 3 4" xfId="12008" xr:uid="{00000000-0005-0000-0000-00000E2D0000}"/>
    <cellStyle name="Input 2 2 6 4" xfId="12009" xr:uid="{00000000-0005-0000-0000-00000F2D0000}"/>
    <cellStyle name="Input 2 2 6 4 2" xfId="12010" xr:uid="{00000000-0005-0000-0000-0000102D0000}"/>
    <cellStyle name="Input 2 2 6 4 2 2" xfId="12011" xr:uid="{00000000-0005-0000-0000-0000112D0000}"/>
    <cellStyle name="Input 2 2 6 4 2 3" xfId="12012" xr:uid="{00000000-0005-0000-0000-0000122D0000}"/>
    <cellStyle name="Input 2 2 6 4 2 4" xfId="12013" xr:uid="{00000000-0005-0000-0000-0000132D0000}"/>
    <cellStyle name="Input 2 2 6 4 2 5" xfId="12014" xr:uid="{00000000-0005-0000-0000-0000142D0000}"/>
    <cellStyle name="Input 2 2 6 4 2 6" xfId="12015" xr:uid="{00000000-0005-0000-0000-0000152D0000}"/>
    <cellStyle name="Input 2 2 6 4 2 7" xfId="12016" xr:uid="{00000000-0005-0000-0000-0000162D0000}"/>
    <cellStyle name="Input 2 2 6 4 3" xfId="12017" xr:uid="{00000000-0005-0000-0000-0000172D0000}"/>
    <cellStyle name="Input 2 2 6 4 4" xfId="12018" xr:uid="{00000000-0005-0000-0000-0000182D0000}"/>
    <cellStyle name="Input 2 2 6 5" xfId="12019" xr:uid="{00000000-0005-0000-0000-0000192D0000}"/>
    <cellStyle name="Input 2 2 6 5 2" xfId="12020" xr:uid="{00000000-0005-0000-0000-00001A2D0000}"/>
    <cellStyle name="Input 2 2 6 5 3" xfId="12021" xr:uid="{00000000-0005-0000-0000-00001B2D0000}"/>
    <cellStyle name="Input 2 2 6 5 4" xfId="12022" xr:uid="{00000000-0005-0000-0000-00001C2D0000}"/>
    <cellStyle name="Input 2 2 6 5 5" xfId="12023" xr:uid="{00000000-0005-0000-0000-00001D2D0000}"/>
    <cellStyle name="Input 2 2 6 5 6" xfId="12024" xr:uid="{00000000-0005-0000-0000-00001E2D0000}"/>
    <cellStyle name="Input 2 2 6 5 7" xfId="12025" xr:uid="{00000000-0005-0000-0000-00001F2D0000}"/>
    <cellStyle name="Input 2 2 6 5 8" xfId="12026" xr:uid="{00000000-0005-0000-0000-0000202D0000}"/>
    <cellStyle name="Input 2 2 6 6" xfId="12027" xr:uid="{00000000-0005-0000-0000-0000212D0000}"/>
    <cellStyle name="Input 2 2 6 6 2" xfId="12028" xr:uid="{00000000-0005-0000-0000-0000222D0000}"/>
    <cellStyle name="Input 2 2 6 6 3" xfId="12029" xr:uid="{00000000-0005-0000-0000-0000232D0000}"/>
    <cellStyle name="Input 2 2 6 6 4" xfId="12030" xr:uid="{00000000-0005-0000-0000-0000242D0000}"/>
    <cellStyle name="Input 2 2 6 6 5" xfId="12031" xr:uid="{00000000-0005-0000-0000-0000252D0000}"/>
    <cellStyle name="Input 2 2 6 6 6" xfId="12032" xr:uid="{00000000-0005-0000-0000-0000262D0000}"/>
    <cellStyle name="Input 2 2 6 6 7" xfId="12033" xr:uid="{00000000-0005-0000-0000-0000272D0000}"/>
    <cellStyle name="Input 2 2 6 7" xfId="12034" xr:uid="{00000000-0005-0000-0000-0000282D0000}"/>
    <cellStyle name="Input 2 2 6 8" xfId="12035" xr:uid="{00000000-0005-0000-0000-0000292D0000}"/>
    <cellStyle name="Input 2 2 6 9" xfId="12036" xr:uid="{00000000-0005-0000-0000-00002A2D0000}"/>
    <cellStyle name="Input 2 2 7" xfId="12037" xr:uid="{00000000-0005-0000-0000-00002B2D0000}"/>
    <cellStyle name="Input 2 2 7 10" xfId="12038" xr:uid="{00000000-0005-0000-0000-00002C2D0000}"/>
    <cellStyle name="Input 2 2 7 2" xfId="12039" xr:uid="{00000000-0005-0000-0000-00002D2D0000}"/>
    <cellStyle name="Input 2 2 7 2 2" xfId="12040" xr:uid="{00000000-0005-0000-0000-00002E2D0000}"/>
    <cellStyle name="Input 2 2 7 2 2 2" xfId="12041" xr:uid="{00000000-0005-0000-0000-00002F2D0000}"/>
    <cellStyle name="Input 2 2 7 2 2 3" xfId="12042" xr:uid="{00000000-0005-0000-0000-0000302D0000}"/>
    <cellStyle name="Input 2 2 7 2 2 4" xfId="12043" xr:uid="{00000000-0005-0000-0000-0000312D0000}"/>
    <cellStyle name="Input 2 2 7 2 2 5" xfId="12044" xr:uid="{00000000-0005-0000-0000-0000322D0000}"/>
    <cellStyle name="Input 2 2 7 2 2 6" xfId="12045" xr:uid="{00000000-0005-0000-0000-0000332D0000}"/>
    <cellStyle name="Input 2 2 7 2 2 7" xfId="12046" xr:uid="{00000000-0005-0000-0000-0000342D0000}"/>
    <cellStyle name="Input 2 2 7 2 3" xfId="12047" xr:uid="{00000000-0005-0000-0000-0000352D0000}"/>
    <cellStyle name="Input 2 2 7 2 4" xfId="12048" xr:uid="{00000000-0005-0000-0000-0000362D0000}"/>
    <cellStyle name="Input 2 2 7 3" xfId="12049" xr:uid="{00000000-0005-0000-0000-0000372D0000}"/>
    <cellStyle name="Input 2 2 7 3 2" xfId="12050" xr:uid="{00000000-0005-0000-0000-0000382D0000}"/>
    <cellStyle name="Input 2 2 7 3 2 2" xfId="12051" xr:uid="{00000000-0005-0000-0000-0000392D0000}"/>
    <cellStyle name="Input 2 2 7 3 2 3" xfId="12052" xr:uid="{00000000-0005-0000-0000-00003A2D0000}"/>
    <cellStyle name="Input 2 2 7 3 2 4" xfId="12053" xr:uid="{00000000-0005-0000-0000-00003B2D0000}"/>
    <cellStyle name="Input 2 2 7 3 2 5" xfId="12054" xr:uid="{00000000-0005-0000-0000-00003C2D0000}"/>
    <cellStyle name="Input 2 2 7 3 2 6" xfId="12055" xr:uid="{00000000-0005-0000-0000-00003D2D0000}"/>
    <cellStyle name="Input 2 2 7 3 2 7" xfId="12056" xr:uid="{00000000-0005-0000-0000-00003E2D0000}"/>
    <cellStyle name="Input 2 2 7 3 3" xfId="12057" xr:uid="{00000000-0005-0000-0000-00003F2D0000}"/>
    <cellStyle name="Input 2 2 7 3 4" xfId="12058" xr:uid="{00000000-0005-0000-0000-0000402D0000}"/>
    <cellStyle name="Input 2 2 7 4" xfId="12059" xr:uid="{00000000-0005-0000-0000-0000412D0000}"/>
    <cellStyle name="Input 2 2 7 4 2" xfId="12060" xr:uid="{00000000-0005-0000-0000-0000422D0000}"/>
    <cellStyle name="Input 2 2 7 4 2 2" xfId="12061" xr:uid="{00000000-0005-0000-0000-0000432D0000}"/>
    <cellStyle name="Input 2 2 7 4 2 3" xfId="12062" xr:uid="{00000000-0005-0000-0000-0000442D0000}"/>
    <cellStyle name="Input 2 2 7 4 2 4" xfId="12063" xr:uid="{00000000-0005-0000-0000-0000452D0000}"/>
    <cellStyle name="Input 2 2 7 4 2 5" xfId="12064" xr:uid="{00000000-0005-0000-0000-0000462D0000}"/>
    <cellStyle name="Input 2 2 7 4 2 6" xfId="12065" xr:uid="{00000000-0005-0000-0000-0000472D0000}"/>
    <cellStyle name="Input 2 2 7 4 2 7" xfId="12066" xr:uid="{00000000-0005-0000-0000-0000482D0000}"/>
    <cellStyle name="Input 2 2 7 4 3" xfId="12067" xr:uid="{00000000-0005-0000-0000-0000492D0000}"/>
    <cellStyle name="Input 2 2 7 4 4" xfId="12068" xr:uid="{00000000-0005-0000-0000-00004A2D0000}"/>
    <cellStyle name="Input 2 2 7 5" xfId="12069" xr:uid="{00000000-0005-0000-0000-00004B2D0000}"/>
    <cellStyle name="Input 2 2 7 5 2" xfId="12070" xr:uid="{00000000-0005-0000-0000-00004C2D0000}"/>
    <cellStyle name="Input 2 2 7 5 3" xfId="12071" xr:uid="{00000000-0005-0000-0000-00004D2D0000}"/>
    <cellStyle name="Input 2 2 7 5 4" xfId="12072" xr:uid="{00000000-0005-0000-0000-00004E2D0000}"/>
    <cellStyle name="Input 2 2 7 5 5" xfId="12073" xr:uid="{00000000-0005-0000-0000-00004F2D0000}"/>
    <cellStyle name="Input 2 2 7 5 6" xfId="12074" xr:uid="{00000000-0005-0000-0000-0000502D0000}"/>
    <cellStyle name="Input 2 2 7 5 7" xfId="12075" xr:uid="{00000000-0005-0000-0000-0000512D0000}"/>
    <cellStyle name="Input 2 2 7 5 8" xfId="12076" xr:uid="{00000000-0005-0000-0000-0000522D0000}"/>
    <cellStyle name="Input 2 2 7 6" xfId="12077" xr:uid="{00000000-0005-0000-0000-0000532D0000}"/>
    <cellStyle name="Input 2 2 7 6 2" xfId="12078" xr:uid="{00000000-0005-0000-0000-0000542D0000}"/>
    <cellStyle name="Input 2 2 7 6 3" xfId="12079" xr:uid="{00000000-0005-0000-0000-0000552D0000}"/>
    <cellStyle name="Input 2 2 7 6 4" xfId="12080" xr:uid="{00000000-0005-0000-0000-0000562D0000}"/>
    <cellStyle name="Input 2 2 7 6 5" xfId="12081" xr:uid="{00000000-0005-0000-0000-0000572D0000}"/>
    <cellStyle name="Input 2 2 7 6 6" xfId="12082" xr:uid="{00000000-0005-0000-0000-0000582D0000}"/>
    <cellStyle name="Input 2 2 7 6 7" xfId="12083" xr:uid="{00000000-0005-0000-0000-0000592D0000}"/>
    <cellStyle name="Input 2 2 7 7" xfId="12084" xr:uid="{00000000-0005-0000-0000-00005A2D0000}"/>
    <cellStyle name="Input 2 2 7 8" xfId="12085" xr:uid="{00000000-0005-0000-0000-00005B2D0000}"/>
    <cellStyle name="Input 2 2 7 9" xfId="12086" xr:uid="{00000000-0005-0000-0000-00005C2D0000}"/>
    <cellStyle name="Input 2 2 8" xfId="12087" xr:uid="{00000000-0005-0000-0000-00005D2D0000}"/>
    <cellStyle name="Input 2 2 8 2" xfId="12088" xr:uid="{00000000-0005-0000-0000-00005E2D0000}"/>
    <cellStyle name="Input 2 2 8 2 2" xfId="12089" xr:uid="{00000000-0005-0000-0000-00005F2D0000}"/>
    <cellStyle name="Input 2 2 8 2 3" xfId="12090" xr:uid="{00000000-0005-0000-0000-0000602D0000}"/>
    <cellStyle name="Input 2 2 8 2 4" xfId="12091" xr:uid="{00000000-0005-0000-0000-0000612D0000}"/>
    <cellStyle name="Input 2 2 8 2 5" xfId="12092" xr:uid="{00000000-0005-0000-0000-0000622D0000}"/>
    <cellStyle name="Input 2 2 8 2 6" xfId="12093" xr:uid="{00000000-0005-0000-0000-0000632D0000}"/>
    <cellStyle name="Input 2 2 8 2 7" xfId="12094" xr:uid="{00000000-0005-0000-0000-0000642D0000}"/>
    <cellStyle name="Input 2 2 8 3" xfId="12095" xr:uid="{00000000-0005-0000-0000-0000652D0000}"/>
    <cellStyle name="Input 2 2 8 4" xfId="12096" xr:uid="{00000000-0005-0000-0000-0000662D0000}"/>
    <cellStyle name="Input 2 2 8 5" xfId="12097" xr:uid="{00000000-0005-0000-0000-0000672D0000}"/>
    <cellStyle name="Input 2 2 9" xfId="12098" xr:uid="{00000000-0005-0000-0000-0000682D0000}"/>
    <cellStyle name="Input 2 2 9 2" xfId="12099" xr:uid="{00000000-0005-0000-0000-0000692D0000}"/>
    <cellStyle name="Input 2 2 9 2 2" xfId="12100" xr:uid="{00000000-0005-0000-0000-00006A2D0000}"/>
    <cellStyle name="Input 2 2 9 2 3" xfId="12101" xr:uid="{00000000-0005-0000-0000-00006B2D0000}"/>
    <cellStyle name="Input 2 2 9 2 4" xfId="12102" xr:uid="{00000000-0005-0000-0000-00006C2D0000}"/>
    <cellStyle name="Input 2 2 9 2 5" xfId="12103" xr:uid="{00000000-0005-0000-0000-00006D2D0000}"/>
    <cellStyle name="Input 2 2 9 2 6" xfId="12104" xr:uid="{00000000-0005-0000-0000-00006E2D0000}"/>
    <cellStyle name="Input 2 2 9 2 7" xfId="12105" xr:uid="{00000000-0005-0000-0000-00006F2D0000}"/>
    <cellStyle name="Input 2 2 9 3" xfId="12106" xr:uid="{00000000-0005-0000-0000-0000702D0000}"/>
    <cellStyle name="Input 2 2 9 4" xfId="12107" xr:uid="{00000000-0005-0000-0000-0000712D0000}"/>
    <cellStyle name="Input 2 2 9 5" xfId="12108" xr:uid="{00000000-0005-0000-0000-0000722D0000}"/>
    <cellStyle name="Input 2 20" xfId="12109" xr:uid="{00000000-0005-0000-0000-0000732D0000}"/>
    <cellStyle name="Input 2 21" xfId="12110" xr:uid="{00000000-0005-0000-0000-0000742D0000}"/>
    <cellStyle name="Input 2 22" xfId="12111" xr:uid="{00000000-0005-0000-0000-0000752D0000}"/>
    <cellStyle name="Input 2 3" xfId="536" xr:uid="{00000000-0005-0000-0000-0000762D0000}"/>
    <cellStyle name="Input 2 3 10" xfId="12112" xr:uid="{00000000-0005-0000-0000-0000772D0000}"/>
    <cellStyle name="Input 2 3 10 2" xfId="12113" xr:uid="{00000000-0005-0000-0000-0000782D0000}"/>
    <cellStyle name="Input 2 3 10 2 2" xfId="12114" xr:uid="{00000000-0005-0000-0000-0000792D0000}"/>
    <cellStyle name="Input 2 3 10 2 3" xfId="12115" xr:uid="{00000000-0005-0000-0000-00007A2D0000}"/>
    <cellStyle name="Input 2 3 10 2 4" xfId="12116" xr:uid="{00000000-0005-0000-0000-00007B2D0000}"/>
    <cellStyle name="Input 2 3 10 2 5" xfId="12117" xr:uid="{00000000-0005-0000-0000-00007C2D0000}"/>
    <cellStyle name="Input 2 3 10 2 6" xfId="12118" xr:uid="{00000000-0005-0000-0000-00007D2D0000}"/>
    <cellStyle name="Input 2 3 10 2 7" xfId="12119" xr:uid="{00000000-0005-0000-0000-00007E2D0000}"/>
    <cellStyle name="Input 2 3 10 3" xfId="12120" xr:uid="{00000000-0005-0000-0000-00007F2D0000}"/>
    <cellStyle name="Input 2 3 10 4" xfId="12121" xr:uid="{00000000-0005-0000-0000-0000802D0000}"/>
    <cellStyle name="Input 2 3 10 5" xfId="12122" xr:uid="{00000000-0005-0000-0000-0000812D0000}"/>
    <cellStyle name="Input 2 3 11" xfId="12123" xr:uid="{00000000-0005-0000-0000-0000822D0000}"/>
    <cellStyle name="Input 2 3 11 2" xfId="12124" xr:uid="{00000000-0005-0000-0000-0000832D0000}"/>
    <cellStyle name="Input 2 3 11 2 2" xfId="12125" xr:uid="{00000000-0005-0000-0000-0000842D0000}"/>
    <cellStyle name="Input 2 3 11 2 3" xfId="12126" xr:uid="{00000000-0005-0000-0000-0000852D0000}"/>
    <cellStyle name="Input 2 3 11 2 4" xfId="12127" xr:uid="{00000000-0005-0000-0000-0000862D0000}"/>
    <cellStyle name="Input 2 3 11 2 5" xfId="12128" xr:uid="{00000000-0005-0000-0000-0000872D0000}"/>
    <cellStyle name="Input 2 3 11 2 6" xfId="12129" xr:uid="{00000000-0005-0000-0000-0000882D0000}"/>
    <cellStyle name="Input 2 3 11 2 7" xfId="12130" xr:uid="{00000000-0005-0000-0000-0000892D0000}"/>
    <cellStyle name="Input 2 3 11 3" xfId="12131" xr:uid="{00000000-0005-0000-0000-00008A2D0000}"/>
    <cellStyle name="Input 2 3 11 4" xfId="12132" xr:uid="{00000000-0005-0000-0000-00008B2D0000}"/>
    <cellStyle name="Input 2 3 11 5" xfId="12133" xr:uid="{00000000-0005-0000-0000-00008C2D0000}"/>
    <cellStyle name="Input 2 3 12" xfId="12134" xr:uid="{00000000-0005-0000-0000-00008D2D0000}"/>
    <cellStyle name="Input 2 3 12 2" xfId="12135" xr:uid="{00000000-0005-0000-0000-00008E2D0000}"/>
    <cellStyle name="Input 2 3 12 3" xfId="12136" xr:uid="{00000000-0005-0000-0000-00008F2D0000}"/>
    <cellStyle name="Input 2 3 12 4" xfId="12137" xr:uid="{00000000-0005-0000-0000-0000902D0000}"/>
    <cellStyle name="Input 2 3 12 5" xfId="12138" xr:uid="{00000000-0005-0000-0000-0000912D0000}"/>
    <cellStyle name="Input 2 3 12 6" xfId="12139" xr:uid="{00000000-0005-0000-0000-0000922D0000}"/>
    <cellStyle name="Input 2 3 12 7" xfId="12140" xr:uid="{00000000-0005-0000-0000-0000932D0000}"/>
    <cellStyle name="Input 2 3 12 8" xfId="12141" xr:uid="{00000000-0005-0000-0000-0000942D0000}"/>
    <cellStyle name="Input 2 3 13" xfId="12142" xr:uid="{00000000-0005-0000-0000-0000952D0000}"/>
    <cellStyle name="Input 2 3 13 2" xfId="12143" xr:uid="{00000000-0005-0000-0000-0000962D0000}"/>
    <cellStyle name="Input 2 3 13 3" xfId="12144" xr:uid="{00000000-0005-0000-0000-0000972D0000}"/>
    <cellStyle name="Input 2 3 13 4" xfId="12145" xr:uid="{00000000-0005-0000-0000-0000982D0000}"/>
    <cellStyle name="Input 2 3 13 5" xfId="12146" xr:uid="{00000000-0005-0000-0000-0000992D0000}"/>
    <cellStyle name="Input 2 3 13 6" xfId="12147" xr:uid="{00000000-0005-0000-0000-00009A2D0000}"/>
    <cellStyle name="Input 2 3 13 7" xfId="12148" xr:uid="{00000000-0005-0000-0000-00009B2D0000}"/>
    <cellStyle name="Input 2 3 14" xfId="12149" xr:uid="{00000000-0005-0000-0000-00009C2D0000}"/>
    <cellStyle name="Input 2 3 14 2" xfId="12150" xr:uid="{00000000-0005-0000-0000-00009D2D0000}"/>
    <cellStyle name="Input 2 3 14 3" xfId="12151" xr:uid="{00000000-0005-0000-0000-00009E2D0000}"/>
    <cellStyle name="Input 2 3 14 4" xfId="12152" xr:uid="{00000000-0005-0000-0000-00009F2D0000}"/>
    <cellStyle name="Input 2 3 14 5" xfId="12153" xr:uid="{00000000-0005-0000-0000-0000A02D0000}"/>
    <cellStyle name="Input 2 3 15" xfId="12154" xr:uid="{00000000-0005-0000-0000-0000A12D0000}"/>
    <cellStyle name="Input 2 3 15 2" xfId="12155" xr:uid="{00000000-0005-0000-0000-0000A22D0000}"/>
    <cellStyle name="Input 2 3 15 3" xfId="12156" xr:uid="{00000000-0005-0000-0000-0000A32D0000}"/>
    <cellStyle name="Input 2 3 15 4" xfId="12157" xr:uid="{00000000-0005-0000-0000-0000A42D0000}"/>
    <cellStyle name="Input 2 3 15 5" xfId="12158" xr:uid="{00000000-0005-0000-0000-0000A52D0000}"/>
    <cellStyle name="Input 2 3 16" xfId="12159" xr:uid="{00000000-0005-0000-0000-0000A62D0000}"/>
    <cellStyle name="Input 2 3 16 2" xfId="12160" xr:uid="{00000000-0005-0000-0000-0000A72D0000}"/>
    <cellStyle name="Input 2 3 16 3" xfId="12161" xr:uid="{00000000-0005-0000-0000-0000A82D0000}"/>
    <cellStyle name="Input 2 3 16 4" xfId="12162" xr:uid="{00000000-0005-0000-0000-0000A92D0000}"/>
    <cellStyle name="Input 2 3 16 5" xfId="12163" xr:uid="{00000000-0005-0000-0000-0000AA2D0000}"/>
    <cellStyle name="Input 2 3 17" xfId="12164" xr:uid="{00000000-0005-0000-0000-0000AB2D0000}"/>
    <cellStyle name="Input 2 3 17 2" xfId="12165" xr:uid="{00000000-0005-0000-0000-0000AC2D0000}"/>
    <cellStyle name="Input 2 3 17 3" xfId="12166" xr:uid="{00000000-0005-0000-0000-0000AD2D0000}"/>
    <cellStyle name="Input 2 3 17 4" xfId="12167" xr:uid="{00000000-0005-0000-0000-0000AE2D0000}"/>
    <cellStyle name="Input 2 3 17 5" xfId="12168" xr:uid="{00000000-0005-0000-0000-0000AF2D0000}"/>
    <cellStyle name="Input 2 3 18" xfId="12169" xr:uid="{00000000-0005-0000-0000-0000B02D0000}"/>
    <cellStyle name="Input 2 3 19" xfId="12170" xr:uid="{00000000-0005-0000-0000-0000B12D0000}"/>
    <cellStyle name="Input 2 3 2" xfId="12171" xr:uid="{00000000-0005-0000-0000-0000B22D0000}"/>
    <cellStyle name="Input 2 3 2 10" xfId="12172" xr:uid="{00000000-0005-0000-0000-0000B32D0000}"/>
    <cellStyle name="Input 2 3 2 10 2" xfId="12173" xr:uid="{00000000-0005-0000-0000-0000B42D0000}"/>
    <cellStyle name="Input 2 3 2 10 3" xfId="12174" xr:uid="{00000000-0005-0000-0000-0000B52D0000}"/>
    <cellStyle name="Input 2 3 2 10 4" xfId="12175" xr:uid="{00000000-0005-0000-0000-0000B62D0000}"/>
    <cellStyle name="Input 2 3 2 10 5" xfId="12176" xr:uid="{00000000-0005-0000-0000-0000B72D0000}"/>
    <cellStyle name="Input 2 3 2 10 6" xfId="12177" xr:uid="{00000000-0005-0000-0000-0000B82D0000}"/>
    <cellStyle name="Input 2 3 2 10 7" xfId="12178" xr:uid="{00000000-0005-0000-0000-0000B92D0000}"/>
    <cellStyle name="Input 2 3 2 10 8" xfId="12179" xr:uid="{00000000-0005-0000-0000-0000BA2D0000}"/>
    <cellStyle name="Input 2 3 2 11" xfId="12180" xr:uid="{00000000-0005-0000-0000-0000BB2D0000}"/>
    <cellStyle name="Input 2 3 2 11 2" xfId="12181" xr:uid="{00000000-0005-0000-0000-0000BC2D0000}"/>
    <cellStyle name="Input 2 3 2 11 3" xfId="12182" xr:uid="{00000000-0005-0000-0000-0000BD2D0000}"/>
    <cellStyle name="Input 2 3 2 11 4" xfId="12183" xr:uid="{00000000-0005-0000-0000-0000BE2D0000}"/>
    <cellStyle name="Input 2 3 2 11 5" xfId="12184" xr:uid="{00000000-0005-0000-0000-0000BF2D0000}"/>
    <cellStyle name="Input 2 3 2 11 6" xfId="12185" xr:uid="{00000000-0005-0000-0000-0000C02D0000}"/>
    <cellStyle name="Input 2 3 2 11 7" xfId="12186" xr:uid="{00000000-0005-0000-0000-0000C12D0000}"/>
    <cellStyle name="Input 2 3 2 12" xfId="12187" xr:uid="{00000000-0005-0000-0000-0000C22D0000}"/>
    <cellStyle name="Input 2 3 2 12 2" xfId="12188" xr:uid="{00000000-0005-0000-0000-0000C32D0000}"/>
    <cellStyle name="Input 2 3 2 12 3" xfId="12189" xr:uid="{00000000-0005-0000-0000-0000C42D0000}"/>
    <cellStyle name="Input 2 3 2 12 4" xfId="12190" xr:uid="{00000000-0005-0000-0000-0000C52D0000}"/>
    <cellStyle name="Input 2 3 2 12 5" xfId="12191" xr:uid="{00000000-0005-0000-0000-0000C62D0000}"/>
    <cellStyle name="Input 2 3 2 13" xfId="12192" xr:uid="{00000000-0005-0000-0000-0000C72D0000}"/>
    <cellStyle name="Input 2 3 2 13 2" xfId="12193" xr:uid="{00000000-0005-0000-0000-0000C82D0000}"/>
    <cellStyle name="Input 2 3 2 13 3" xfId="12194" xr:uid="{00000000-0005-0000-0000-0000C92D0000}"/>
    <cellStyle name="Input 2 3 2 13 4" xfId="12195" xr:uid="{00000000-0005-0000-0000-0000CA2D0000}"/>
    <cellStyle name="Input 2 3 2 13 5" xfId="12196" xr:uid="{00000000-0005-0000-0000-0000CB2D0000}"/>
    <cellStyle name="Input 2 3 2 14" xfId="12197" xr:uid="{00000000-0005-0000-0000-0000CC2D0000}"/>
    <cellStyle name="Input 2 3 2 14 2" xfId="12198" xr:uid="{00000000-0005-0000-0000-0000CD2D0000}"/>
    <cellStyle name="Input 2 3 2 14 3" xfId="12199" xr:uid="{00000000-0005-0000-0000-0000CE2D0000}"/>
    <cellStyle name="Input 2 3 2 14 4" xfId="12200" xr:uid="{00000000-0005-0000-0000-0000CF2D0000}"/>
    <cellStyle name="Input 2 3 2 14 5" xfId="12201" xr:uid="{00000000-0005-0000-0000-0000D02D0000}"/>
    <cellStyle name="Input 2 3 2 15" xfId="12202" xr:uid="{00000000-0005-0000-0000-0000D12D0000}"/>
    <cellStyle name="Input 2 3 2 15 2" xfId="12203" xr:uid="{00000000-0005-0000-0000-0000D22D0000}"/>
    <cellStyle name="Input 2 3 2 15 3" xfId="12204" xr:uid="{00000000-0005-0000-0000-0000D32D0000}"/>
    <cellStyle name="Input 2 3 2 15 4" xfId="12205" xr:uid="{00000000-0005-0000-0000-0000D42D0000}"/>
    <cellStyle name="Input 2 3 2 15 5" xfId="12206" xr:uid="{00000000-0005-0000-0000-0000D52D0000}"/>
    <cellStyle name="Input 2 3 2 16" xfId="12207" xr:uid="{00000000-0005-0000-0000-0000D62D0000}"/>
    <cellStyle name="Input 2 3 2 17" xfId="12208" xr:uid="{00000000-0005-0000-0000-0000D72D0000}"/>
    <cellStyle name="Input 2 3 2 2" xfId="12209" xr:uid="{00000000-0005-0000-0000-0000D82D0000}"/>
    <cellStyle name="Input 2 3 2 2 10" xfId="12210" xr:uid="{00000000-0005-0000-0000-0000D92D0000}"/>
    <cellStyle name="Input 2 3 2 2 10 2" xfId="12211" xr:uid="{00000000-0005-0000-0000-0000DA2D0000}"/>
    <cellStyle name="Input 2 3 2 2 10 3" xfId="12212" xr:uid="{00000000-0005-0000-0000-0000DB2D0000}"/>
    <cellStyle name="Input 2 3 2 2 10 4" xfId="12213" xr:uid="{00000000-0005-0000-0000-0000DC2D0000}"/>
    <cellStyle name="Input 2 3 2 2 10 5" xfId="12214" xr:uid="{00000000-0005-0000-0000-0000DD2D0000}"/>
    <cellStyle name="Input 2 3 2 2 10 6" xfId="12215" xr:uid="{00000000-0005-0000-0000-0000DE2D0000}"/>
    <cellStyle name="Input 2 3 2 2 10 7" xfId="12216" xr:uid="{00000000-0005-0000-0000-0000DF2D0000}"/>
    <cellStyle name="Input 2 3 2 2 11" xfId="12217" xr:uid="{00000000-0005-0000-0000-0000E02D0000}"/>
    <cellStyle name="Input 2 3 2 2 11 2" xfId="12218" xr:uid="{00000000-0005-0000-0000-0000E12D0000}"/>
    <cellStyle name="Input 2 3 2 2 11 3" xfId="12219" xr:uid="{00000000-0005-0000-0000-0000E22D0000}"/>
    <cellStyle name="Input 2 3 2 2 11 4" xfId="12220" xr:uid="{00000000-0005-0000-0000-0000E32D0000}"/>
    <cellStyle name="Input 2 3 2 2 11 5" xfId="12221" xr:uid="{00000000-0005-0000-0000-0000E42D0000}"/>
    <cellStyle name="Input 2 3 2 2 12" xfId="12222" xr:uid="{00000000-0005-0000-0000-0000E52D0000}"/>
    <cellStyle name="Input 2 3 2 2 12 2" xfId="12223" xr:uid="{00000000-0005-0000-0000-0000E62D0000}"/>
    <cellStyle name="Input 2 3 2 2 12 3" xfId="12224" xr:uid="{00000000-0005-0000-0000-0000E72D0000}"/>
    <cellStyle name="Input 2 3 2 2 12 4" xfId="12225" xr:uid="{00000000-0005-0000-0000-0000E82D0000}"/>
    <cellStyle name="Input 2 3 2 2 12 5" xfId="12226" xr:uid="{00000000-0005-0000-0000-0000E92D0000}"/>
    <cellStyle name="Input 2 3 2 2 13" xfId="12227" xr:uid="{00000000-0005-0000-0000-0000EA2D0000}"/>
    <cellStyle name="Input 2 3 2 2 13 2" xfId="12228" xr:uid="{00000000-0005-0000-0000-0000EB2D0000}"/>
    <cellStyle name="Input 2 3 2 2 13 3" xfId="12229" xr:uid="{00000000-0005-0000-0000-0000EC2D0000}"/>
    <cellStyle name="Input 2 3 2 2 13 4" xfId="12230" xr:uid="{00000000-0005-0000-0000-0000ED2D0000}"/>
    <cellStyle name="Input 2 3 2 2 13 5" xfId="12231" xr:uid="{00000000-0005-0000-0000-0000EE2D0000}"/>
    <cellStyle name="Input 2 3 2 2 14" xfId="12232" xr:uid="{00000000-0005-0000-0000-0000EF2D0000}"/>
    <cellStyle name="Input 2 3 2 2 14 2" xfId="12233" xr:uid="{00000000-0005-0000-0000-0000F02D0000}"/>
    <cellStyle name="Input 2 3 2 2 14 3" xfId="12234" xr:uid="{00000000-0005-0000-0000-0000F12D0000}"/>
    <cellStyle name="Input 2 3 2 2 14 4" xfId="12235" xr:uid="{00000000-0005-0000-0000-0000F22D0000}"/>
    <cellStyle name="Input 2 3 2 2 14 5" xfId="12236" xr:uid="{00000000-0005-0000-0000-0000F32D0000}"/>
    <cellStyle name="Input 2 3 2 2 15" xfId="12237" xr:uid="{00000000-0005-0000-0000-0000F42D0000}"/>
    <cellStyle name="Input 2 3 2 2 15 2" xfId="12238" xr:uid="{00000000-0005-0000-0000-0000F52D0000}"/>
    <cellStyle name="Input 2 3 2 2 15 3" xfId="12239" xr:uid="{00000000-0005-0000-0000-0000F62D0000}"/>
    <cellStyle name="Input 2 3 2 2 15 4" xfId="12240" xr:uid="{00000000-0005-0000-0000-0000F72D0000}"/>
    <cellStyle name="Input 2 3 2 2 15 5" xfId="12241" xr:uid="{00000000-0005-0000-0000-0000F82D0000}"/>
    <cellStyle name="Input 2 3 2 2 16" xfId="12242" xr:uid="{00000000-0005-0000-0000-0000F92D0000}"/>
    <cellStyle name="Input 2 3 2 2 16 2" xfId="12243" xr:uid="{00000000-0005-0000-0000-0000FA2D0000}"/>
    <cellStyle name="Input 2 3 2 2 16 3" xfId="12244" xr:uid="{00000000-0005-0000-0000-0000FB2D0000}"/>
    <cellStyle name="Input 2 3 2 2 16 4" xfId="12245" xr:uid="{00000000-0005-0000-0000-0000FC2D0000}"/>
    <cellStyle name="Input 2 3 2 2 16 5" xfId="12246" xr:uid="{00000000-0005-0000-0000-0000FD2D0000}"/>
    <cellStyle name="Input 2 3 2 2 17" xfId="12247" xr:uid="{00000000-0005-0000-0000-0000FE2D0000}"/>
    <cellStyle name="Input 2 3 2 2 17 2" xfId="12248" xr:uid="{00000000-0005-0000-0000-0000FF2D0000}"/>
    <cellStyle name="Input 2 3 2 2 17 3" xfId="12249" xr:uid="{00000000-0005-0000-0000-0000002E0000}"/>
    <cellStyle name="Input 2 3 2 2 17 4" xfId="12250" xr:uid="{00000000-0005-0000-0000-0000012E0000}"/>
    <cellStyle name="Input 2 3 2 2 17 5" xfId="12251" xr:uid="{00000000-0005-0000-0000-0000022E0000}"/>
    <cellStyle name="Input 2 3 2 2 18" xfId="12252" xr:uid="{00000000-0005-0000-0000-0000032E0000}"/>
    <cellStyle name="Input 2 3 2 2 2" xfId="12253" xr:uid="{00000000-0005-0000-0000-0000042E0000}"/>
    <cellStyle name="Input 2 3 2 2 2 10" xfId="12254" xr:uid="{00000000-0005-0000-0000-0000052E0000}"/>
    <cellStyle name="Input 2 3 2 2 2 10 2" xfId="12255" xr:uid="{00000000-0005-0000-0000-0000062E0000}"/>
    <cellStyle name="Input 2 3 2 2 2 10 3" xfId="12256" xr:uid="{00000000-0005-0000-0000-0000072E0000}"/>
    <cellStyle name="Input 2 3 2 2 2 10 4" xfId="12257" xr:uid="{00000000-0005-0000-0000-0000082E0000}"/>
    <cellStyle name="Input 2 3 2 2 2 10 5" xfId="12258" xr:uid="{00000000-0005-0000-0000-0000092E0000}"/>
    <cellStyle name="Input 2 3 2 2 2 11" xfId="12259" xr:uid="{00000000-0005-0000-0000-00000A2E0000}"/>
    <cellStyle name="Input 2 3 2 2 2 11 2" xfId="12260" xr:uid="{00000000-0005-0000-0000-00000B2E0000}"/>
    <cellStyle name="Input 2 3 2 2 2 11 3" xfId="12261" xr:uid="{00000000-0005-0000-0000-00000C2E0000}"/>
    <cellStyle name="Input 2 3 2 2 2 11 4" xfId="12262" xr:uid="{00000000-0005-0000-0000-00000D2E0000}"/>
    <cellStyle name="Input 2 3 2 2 2 11 5" xfId="12263" xr:uid="{00000000-0005-0000-0000-00000E2E0000}"/>
    <cellStyle name="Input 2 3 2 2 2 12" xfId="12264" xr:uid="{00000000-0005-0000-0000-00000F2E0000}"/>
    <cellStyle name="Input 2 3 2 2 2 12 2" xfId="12265" xr:uid="{00000000-0005-0000-0000-0000102E0000}"/>
    <cellStyle name="Input 2 3 2 2 2 12 3" xfId="12266" xr:uid="{00000000-0005-0000-0000-0000112E0000}"/>
    <cellStyle name="Input 2 3 2 2 2 12 4" xfId="12267" xr:uid="{00000000-0005-0000-0000-0000122E0000}"/>
    <cellStyle name="Input 2 3 2 2 2 12 5" xfId="12268" xr:uid="{00000000-0005-0000-0000-0000132E0000}"/>
    <cellStyle name="Input 2 3 2 2 2 13" xfId="12269" xr:uid="{00000000-0005-0000-0000-0000142E0000}"/>
    <cellStyle name="Input 2 3 2 2 2 13 2" xfId="12270" xr:uid="{00000000-0005-0000-0000-0000152E0000}"/>
    <cellStyle name="Input 2 3 2 2 2 13 3" xfId="12271" xr:uid="{00000000-0005-0000-0000-0000162E0000}"/>
    <cellStyle name="Input 2 3 2 2 2 13 4" xfId="12272" xr:uid="{00000000-0005-0000-0000-0000172E0000}"/>
    <cellStyle name="Input 2 3 2 2 2 13 5" xfId="12273" xr:uid="{00000000-0005-0000-0000-0000182E0000}"/>
    <cellStyle name="Input 2 3 2 2 2 14" xfId="12274" xr:uid="{00000000-0005-0000-0000-0000192E0000}"/>
    <cellStyle name="Input 2 3 2 2 2 14 2" xfId="12275" xr:uid="{00000000-0005-0000-0000-00001A2E0000}"/>
    <cellStyle name="Input 2 3 2 2 2 14 3" xfId="12276" xr:uid="{00000000-0005-0000-0000-00001B2E0000}"/>
    <cellStyle name="Input 2 3 2 2 2 14 4" xfId="12277" xr:uid="{00000000-0005-0000-0000-00001C2E0000}"/>
    <cellStyle name="Input 2 3 2 2 2 14 5" xfId="12278" xr:uid="{00000000-0005-0000-0000-00001D2E0000}"/>
    <cellStyle name="Input 2 3 2 2 2 15" xfId="12279" xr:uid="{00000000-0005-0000-0000-00001E2E0000}"/>
    <cellStyle name="Input 2 3 2 2 2 15 2" xfId="12280" xr:uid="{00000000-0005-0000-0000-00001F2E0000}"/>
    <cellStyle name="Input 2 3 2 2 2 15 3" xfId="12281" xr:uid="{00000000-0005-0000-0000-0000202E0000}"/>
    <cellStyle name="Input 2 3 2 2 2 15 4" xfId="12282" xr:uid="{00000000-0005-0000-0000-0000212E0000}"/>
    <cellStyle name="Input 2 3 2 2 2 15 5" xfId="12283" xr:uid="{00000000-0005-0000-0000-0000222E0000}"/>
    <cellStyle name="Input 2 3 2 2 2 16" xfId="12284" xr:uid="{00000000-0005-0000-0000-0000232E0000}"/>
    <cellStyle name="Input 2 3 2 2 2 16 2" xfId="12285" xr:uid="{00000000-0005-0000-0000-0000242E0000}"/>
    <cellStyle name="Input 2 3 2 2 2 16 3" xfId="12286" xr:uid="{00000000-0005-0000-0000-0000252E0000}"/>
    <cellStyle name="Input 2 3 2 2 2 16 4" xfId="12287" xr:uid="{00000000-0005-0000-0000-0000262E0000}"/>
    <cellStyle name="Input 2 3 2 2 2 16 5" xfId="12288" xr:uid="{00000000-0005-0000-0000-0000272E0000}"/>
    <cellStyle name="Input 2 3 2 2 2 17" xfId="12289" xr:uid="{00000000-0005-0000-0000-0000282E0000}"/>
    <cellStyle name="Input 2 3 2 2 2 17 2" xfId="12290" xr:uid="{00000000-0005-0000-0000-0000292E0000}"/>
    <cellStyle name="Input 2 3 2 2 2 17 3" xfId="12291" xr:uid="{00000000-0005-0000-0000-00002A2E0000}"/>
    <cellStyle name="Input 2 3 2 2 2 17 4" xfId="12292" xr:uid="{00000000-0005-0000-0000-00002B2E0000}"/>
    <cellStyle name="Input 2 3 2 2 2 17 5" xfId="12293" xr:uid="{00000000-0005-0000-0000-00002C2E0000}"/>
    <cellStyle name="Input 2 3 2 2 2 18" xfId="12294" xr:uid="{00000000-0005-0000-0000-00002D2E0000}"/>
    <cellStyle name="Input 2 3 2 2 2 2" xfId="12295" xr:uid="{00000000-0005-0000-0000-00002E2E0000}"/>
    <cellStyle name="Input 2 3 2 2 2 2 10" xfId="12296" xr:uid="{00000000-0005-0000-0000-00002F2E0000}"/>
    <cellStyle name="Input 2 3 2 2 2 2 2" xfId="12297" xr:uid="{00000000-0005-0000-0000-0000302E0000}"/>
    <cellStyle name="Input 2 3 2 2 2 2 2 2" xfId="12298" xr:uid="{00000000-0005-0000-0000-0000312E0000}"/>
    <cellStyle name="Input 2 3 2 2 2 2 2 2 2" xfId="12299" xr:uid="{00000000-0005-0000-0000-0000322E0000}"/>
    <cellStyle name="Input 2 3 2 2 2 2 2 2 3" xfId="12300" xr:uid="{00000000-0005-0000-0000-0000332E0000}"/>
    <cellStyle name="Input 2 3 2 2 2 2 2 2 4" xfId="12301" xr:uid="{00000000-0005-0000-0000-0000342E0000}"/>
    <cellStyle name="Input 2 3 2 2 2 2 2 2 5" xfId="12302" xr:uid="{00000000-0005-0000-0000-0000352E0000}"/>
    <cellStyle name="Input 2 3 2 2 2 2 2 2 6" xfId="12303" xr:uid="{00000000-0005-0000-0000-0000362E0000}"/>
    <cellStyle name="Input 2 3 2 2 2 2 2 2 7" xfId="12304" xr:uid="{00000000-0005-0000-0000-0000372E0000}"/>
    <cellStyle name="Input 2 3 2 2 2 2 2 3" xfId="12305" xr:uid="{00000000-0005-0000-0000-0000382E0000}"/>
    <cellStyle name="Input 2 3 2 2 2 2 2 4" xfId="12306" xr:uid="{00000000-0005-0000-0000-0000392E0000}"/>
    <cellStyle name="Input 2 3 2 2 2 2 3" xfId="12307" xr:uid="{00000000-0005-0000-0000-00003A2E0000}"/>
    <cellStyle name="Input 2 3 2 2 2 2 3 2" xfId="12308" xr:uid="{00000000-0005-0000-0000-00003B2E0000}"/>
    <cellStyle name="Input 2 3 2 2 2 2 3 2 2" xfId="12309" xr:uid="{00000000-0005-0000-0000-00003C2E0000}"/>
    <cellStyle name="Input 2 3 2 2 2 2 3 2 3" xfId="12310" xr:uid="{00000000-0005-0000-0000-00003D2E0000}"/>
    <cellStyle name="Input 2 3 2 2 2 2 3 2 4" xfId="12311" xr:uid="{00000000-0005-0000-0000-00003E2E0000}"/>
    <cellStyle name="Input 2 3 2 2 2 2 3 2 5" xfId="12312" xr:uid="{00000000-0005-0000-0000-00003F2E0000}"/>
    <cellStyle name="Input 2 3 2 2 2 2 3 2 6" xfId="12313" xr:uid="{00000000-0005-0000-0000-0000402E0000}"/>
    <cellStyle name="Input 2 3 2 2 2 2 3 2 7" xfId="12314" xr:uid="{00000000-0005-0000-0000-0000412E0000}"/>
    <cellStyle name="Input 2 3 2 2 2 2 3 3" xfId="12315" xr:uid="{00000000-0005-0000-0000-0000422E0000}"/>
    <cellStyle name="Input 2 3 2 2 2 2 3 4" xfId="12316" xr:uid="{00000000-0005-0000-0000-0000432E0000}"/>
    <cellStyle name="Input 2 3 2 2 2 2 4" xfId="12317" xr:uid="{00000000-0005-0000-0000-0000442E0000}"/>
    <cellStyle name="Input 2 3 2 2 2 2 4 2" xfId="12318" xr:uid="{00000000-0005-0000-0000-0000452E0000}"/>
    <cellStyle name="Input 2 3 2 2 2 2 4 2 2" xfId="12319" xr:uid="{00000000-0005-0000-0000-0000462E0000}"/>
    <cellStyle name="Input 2 3 2 2 2 2 4 2 3" xfId="12320" xr:uid="{00000000-0005-0000-0000-0000472E0000}"/>
    <cellStyle name="Input 2 3 2 2 2 2 4 2 4" xfId="12321" xr:uid="{00000000-0005-0000-0000-0000482E0000}"/>
    <cellStyle name="Input 2 3 2 2 2 2 4 2 5" xfId="12322" xr:uid="{00000000-0005-0000-0000-0000492E0000}"/>
    <cellStyle name="Input 2 3 2 2 2 2 4 2 6" xfId="12323" xr:uid="{00000000-0005-0000-0000-00004A2E0000}"/>
    <cellStyle name="Input 2 3 2 2 2 2 4 2 7" xfId="12324" xr:uid="{00000000-0005-0000-0000-00004B2E0000}"/>
    <cellStyle name="Input 2 3 2 2 2 2 4 3" xfId="12325" xr:uid="{00000000-0005-0000-0000-00004C2E0000}"/>
    <cellStyle name="Input 2 3 2 2 2 2 4 4" xfId="12326" xr:uid="{00000000-0005-0000-0000-00004D2E0000}"/>
    <cellStyle name="Input 2 3 2 2 2 2 5" xfId="12327" xr:uid="{00000000-0005-0000-0000-00004E2E0000}"/>
    <cellStyle name="Input 2 3 2 2 2 2 5 2" xfId="12328" xr:uid="{00000000-0005-0000-0000-00004F2E0000}"/>
    <cellStyle name="Input 2 3 2 2 2 2 5 3" xfId="12329" xr:uid="{00000000-0005-0000-0000-0000502E0000}"/>
    <cellStyle name="Input 2 3 2 2 2 2 5 4" xfId="12330" xr:uid="{00000000-0005-0000-0000-0000512E0000}"/>
    <cellStyle name="Input 2 3 2 2 2 2 5 5" xfId="12331" xr:uid="{00000000-0005-0000-0000-0000522E0000}"/>
    <cellStyle name="Input 2 3 2 2 2 2 5 6" xfId="12332" xr:uid="{00000000-0005-0000-0000-0000532E0000}"/>
    <cellStyle name="Input 2 3 2 2 2 2 5 7" xfId="12333" xr:uid="{00000000-0005-0000-0000-0000542E0000}"/>
    <cellStyle name="Input 2 3 2 2 2 2 5 8" xfId="12334" xr:uid="{00000000-0005-0000-0000-0000552E0000}"/>
    <cellStyle name="Input 2 3 2 2 2 2 6" xfId="12335" xr:uid="{00000000-0005-0000-0000-0000562E0000}"/>
    <cellStyle name="Input 2 3 2 2 2 2 6 2" xfId="12336" xr:uid="{00000000-0005-0000-0000-0000572E0000}"/>
    <cellStyle name="Input 2 3 2 2 2 2 6 3" xfId="12337" xr:uid="{00000000-0005-0000-0000-0000582E0000}"/>
    <cellStyle name="Input 2 3 2 2 2 2 6 4" xfId="12338" xr:uid="{00000000-0005-0000-0000-0000592E0000}"/>
    <cellStyle name="Input 2 3 2 2 2 2 6 5" xfId="12339" xr:uid="{00000000-0005-0000-0000-00005A2E0000}"/>
    <cellStyle name="Input 2 3 2 2 2 2 6 6" xfId="12340" xr:uid="{00000000-0005-0000-0000-00005B2E0000}"/>
    <cellStyle name="Input 2 3 2 2 2 2 6 7" xfId="12341" xr:uid="{00000000-0005-0000-0000-00005C2E0000}"/>
    <cellStyle name="Input 2 3 2 2 2 2 7" xfId="12342" xr:uid="{00000000-0005-0000-0000-00005D2E0000}"/>
    <cellStyle name="Input 2 3 2 2 2 2 8" xfId="12343" xr:uid="{00000000-0005-0000-0000-00005E2E0000}"/>
    <cellStyle name="Input 2 3 2 2 2 2 9" xfId="12344" xr:uid="{00000000-0005-0000-0000-00005F2E0000}"/>
    <cellStyle name="Input 2 3 2 2 2 3" xfId="12345" xr:uid="{00000000-0005-0000-0000-0000602E0000}"/>
    <cellStyle name="Input 2 3 2 2 2 3 2" xfId="12346" xr:uid="{00000000-0005-0000-0000-0000612E0000}"/>
    <cellStyle name="Input 2 3 2 2 2 3 2 2" xfId="12347" xr:uid="{00000000-0005-0000-0000-0000622E0000}"/>
    <cellStyle name="Input 2 3 2 2 2 3 2 3" xfId="12348" xr:uid="{00000000-0005-0000-0000-0000632E0000}"/>
    <cellStyle name="Input 2 3 2 2 2 3 2 4" xfId="12349" xr:uid="{00000000-0005-0000-0000-0000642E0000}"/>
    <cellStyle name="Input 2 3 2 2 2 3 2 5" xfId="12350" xr:uid="{00000000-0005-0000-0000-0000652E0000}"/>
    <cellStyle name="Input 2 3 2 2 2 3 2 6" xfId="12351" xr:uid="{00000000-0005-0000-0000-0000662E0000}"/>
    <cellStyle name="Input 2 3 2 2 2 3 2 7" xfId="12352" xr:uid="{00000000-0005-0000-0000-0000672E0000}"/>
    <cellStyle name="Input 2 3 2 2 2 3 3" xfId="12353" xr:uid="{00000000-0005-0000-0000-0000682E0000}"/>
    <cellStyle name="Input 2 3 2 2 2 3 4" xfId="12354" xr:uid="{00000000-0005-0000-0000-0000692E0000}"/>
    <cellStyle name="Input 2 3 2 2 2 3 5" xfId="12355" xr:uid="{00000000-0005-0000-0000-00006A2E0000}"/>
    <cellStyle name="Input 2 3 2 2 2 4" xfId="12356" xr:uid="{00000000-0005-0000-0000-00006B2E0000}"/>
    <cellStyle name="Input 2 3 2 2 2 4 2" xfId="12357" xr:uid="{00000000-0005-0000-0000-00006C2E0000}"/>
    <cellStyle name="Input 2 3 2 2 2 4 2 2" xfId="12358" xr:uid="{00000000-0005-0000-0000-00006D2E0000}"/>
    <cellStyle name="Input 2 3 2 2 2 4 2 3" xfId="12359" xr:uid="{00000000-0005-0000-0000-00006E2E0000}"/>
    <cellStyle name="Input 2 3 2 2 2 4 2 4" xfId="12360" xr:uid="{00000000-0005-0000-0000-00006F2E0000}"/>
    <cellStyle name="Input 2 3 2 2 2 4 2 5" xfId="12361" xr:uid="{00000000-0005-0000-0000-0000702E0000}"/>
    <cellStyle name="Input 2 3 2 2 2 4 2 6" xfId="12362" xr:uid="{00000000-0005-0000-0000-0000712E0000}"/>
    <cellStyle name="Input 2 3 2 2 2 4 2 7" xfId="12363" xr:uid="{00000000-0005-0000-0000-0000722E0000}"/>
    <cellStyle name="Input 2 3 2 2 2 4 3" xfId="12364" xr:uid="{00000000-0005-0000-0000-0000732E0000}"/>
    <cellStyle name="Input 2 3 2 2 2 4 4" xfId="12365" xr:uid="{00000000-0005-0000-0000-0000742E0000}"/>
    <cellStyle name="Input 2 3 2 2 2 4 5" xfId="12366" xr:uid="{00000000-0005-0000-0000-0000752E0000}"/>
    <cellStyle name="Input 2 3 2 2 2 5" xfId="12367" xr:uid="{00000000-0005-0000-0000-0000762E0000}"/>
    <cellStyle name="Input 2 3 2 2 2 5 2" xfId="12368" xr:uid="{00000000-0005-0000-0000-0000772E0000}"/>
    <cellStyle name="Input 2 3 2 2 2 5 2 2" xfId="12369" xr:uid="{00000000-0005-0000-0000-0000782E0000}"/>
    <cellStyle name="Input 2 3 2 2 2 5 2 3" xfId="12370" xr:uid="{00000000-0005-0000-0000-0000792E0000}"/>
    <cellStyle name="Input 2 3 2 2 2 5 2 4" xfId="12371" xr:uid="{00000000-0005-0000-0000-00007A2E0000}"/>
    <cellStyle name="Input 2 3 2 2 2 5 2 5" xfId="12372" xr:uid="{00000000-0005-0000-0000-00007B2E0000}"/>
    <cellStyle name="Input 2 3 2 2 2 5 2 6" xfId="12373" xr:uid="{00000000-0005-0000-0000-00007C2E0000}"/>
    <cellStyle name="Input 2 3 2 2 2 5 2 7" xfId="12374" xr:uid="{00000000-0005-0000-0000-00007D2E0000}"/>
    <cellStyle name="Input 2 3 2 2 2 5 3" xfId="12375" xr:uid="{00000000-0005-0000-0000-00007E2E0000}"/>
    <cellStyle name="Input 2 3 2 2 2 5 4" xfId="12376" xr:uid="{00000000-0005-0000-0000-00007F2E0000}"/>
    <cellStyle name="Input 2 3 2 2 2 5 5" xfId="12377" xr:uid="{00000000-0005-0000-0000-0000802E0000}"/>
    <cellStyle name="Input 2 3 2 2 2 6" xfId="12378" xr:uid="{00000000-0005-0000-0000-0000812E0000}"/>
    <cellStyle name="Input 2 3 2 2 2 6 2" xfId="12379" xr:uid="{00000000-0005-0000-0000-0000822E0000}"/>
    <cellStyle name="Input 2 3 2 2 2 6 3" xfId="12380" xr:uid="{00000000-0005-0000-0000-0000832E0000}"/>
    <cellStyle name="Input 2 3 2 2 2 6 4" xfId="12381" xr:uid="{00000000-0005-0000-0000-0000842E0000}"/>
    <cellStyle name="Input 2 3 2 2 2 6 5" xfId="12382" xr:uid="{00000000-0005-0000-0000-0000852E0000}"/>
    <cellStyle name="Input 2 3 2 2 2 6 6" xfId="12383" xr:uid="{00000000-0005-0000-0000-0000862E0000}"/>
    <cellStyle name="Input 2 3 2 2 2 6 7" xfId="12384" xr:uid="{00000000-0005-0000-0000-0000872E0000}"/>
    <cellStyle name="Input 2 3 2 2 2 6 8" xfId="12385" xr:uid="{00000000-0005-0000-0000-0000882E0000}"/>
    <cellStyle name="Input 2 3 2 2 2 7" xfId="12386" xr:uid="{00000000-0005-0000-0000-0000892E0000}"/>
    <cellStyle name="Input 2 3 2 2 2 7 2" xfId="12387" xr:uid="{00000000-0005-0000-0000-00008A2E0000}"/>
    <cellStyle name="Input 2 3 2 2 2 7 3" xfId="12388" xr:uid="{00000000-0005-0000-0000-00008B2E0000}"/>
    <cellStyle name="Input 2 3 2 2 2 7 4" xfId="12389" xr:uid="{00000000-0005-0000-0000-00008C2E0000}"/>
    <cellStyle name="Input 2 3 2 2 2 7 5" xfId="12390" xr:uid="{00000000-0005-0000-0000-00008D2E0000}"/>
    <cellStyle name="Input 2 3 2 2 2 7 6" xfId="12391" xr:uid="{00000000-0005-0000-0000-00008E2E0000}"/>
    <cellStyle name="Input 2 3 2 2 2 7 7" xfId="12392" xr:uid="{00000000-0005-0000-0000-00008F2E0000}"/>
    <cellStyle name="Input 2 3 2 2 2 8" xfId="12393" xr:uid="{00000000-0005-0000-0000-0000902E0000}"/>
    <cellStyle name="Input 2 3 2 2 2 8 2" xfId="12394" xr:uid="{00000000-0005-0000-0000-0000912E0000}"/>
    <cellStyle name="Input 2 3 2 2 2 8 3" xfId="12395" xr:uid="{00000000-0005-0000-0000-0000922E0000}"/>
    <cellStyle name="Input 2 3 2 2 2 8 4" xfId="12396" xr:uid="{00000000-0005-0000-0000-0000932E0000}"/>
    <cellStyle name="Input 2 3 2 2 2 8 5" xfId="12397" xr:uid="{00000000-0005-0000-0000-0000942E0000}"/>
    <cellStyle name="Input 2 3 2 2 2 9" xfId="12398" xr:uid="{00000000-0005-0000-0000-0000952E0000}"/>
    <cellStyle name="Input 2 3 2 2 2 9 2" xfId="12399" xr:uid="{00000000-0005-0000-0000-0000962E0000}"/>
    <cellStyle name="Input 2 3 2 2 2 9 3" xfId="12400" xr:uid="{00000000-0005-0000-0000-0000972E0000}"/>
    <cellStyle name="Input 2 3 2 2 2 9 4" xfId="12401" xr:uid="{00000000-0005-0000-0000-0000982E0000}"/>
    <cellStyle name="Input 2 3 2 2 2 9 5" xfId="12402" xr:uid="{00000000-0005-0000-0000-0000992E0000}"/>
    <cellStyle name="Input 2 3 2 2 3" xfId="12403" xr:uid="{00000000-0005-0000-0000-00009A2E0000}"/>
    <cellStyle name="Input 2 3 2 2 3 10" xfId="12404" xr:uid="{00000000-0005-0000-0000-00009B2E0000}"/>
    <cellStyle name="Input 2 3 2 2 3 2" xfId="12405" xr:uid="{00000000-0005-0000-0000-00009C2E0000}"/>
    <cellStyle name="Input 2 3 2 2 3 2 2" xfId="12406" xr:uid="{00000000-0005-0000-0000-00009D2E0000}"/>
    <cellStyle name="Input 2 3 2 2 3 2 2 2" xfId="12407" xr:uid="{00000000-0005-0000-0000-00009E2E0000}"/>
    <cellStyle name="Input 2 3 2 2 3 2 2 3" xfId="12408" xr:uid="{00000000-0005-0000-0000-00009F2E0000}"/>
    <cellStyle name="Input 2 3 2 2 3 2 2 4" xfId="12409" xr:uid="{00000000-0005-0000-0000-0000A02E0000}"/>
    <cellStyle name="Input 2 3 2 2 3 2 2 5" xfId="12410" xr:uid="{00000000-0005-0000-0000-0000A12E0000}"/>
    <cellStyle name="Input 2 3 2 2 3 2 2 6" xfId="12411" xr:uid="{00000000-0005-0000-0000-0000A22E0000}"/>
    <cellStyle name="Input 2 3 2 2 3 2 2 7" xfId="12412" xr:uid="{00000000-0005-0000-0000-0000A32E0000}"/>
    <cellStyle name="Input 2 3 2 2 3 2 3" xfId="12413" xr:uid="{00000000-0005-0000-0000-0000A42E0000}"/>
    <cellStyle name="Input 2 3 2 2 3 2 4" xfId="12414" xr:uid="{00000000-0005-0000-0000-0000A52E0000}"/>
    <cellStyle name="Input 2 3 2 2 3 3" xfId="12415" xr:uid="{00000000-0005-0000-0000-0000A62E0000}"/>
    <cellStyle name="Input 2 3 2 2 3 3 2" xfId="12416" xr:uid="{00000000-0005-0000-0000-0000A72E0000}"/>
    <cellStyle name="Input 2 3 2 2 3 3 2 2" xfId="12417" xr:uid="{00000000-0005-0000-0000-0000A82E0000}"/>
    <cellStyle name="Input 2 3 2 2 3 3 2 3" xfId="12418" xr:uid="{00000000-0005-0000-0000-0000A92E0000}"/>
    <cellStyle name="Input 2 3 2 2 3 3 2 4" xfId="12419" xr:uid="{00000000-0005-0000-0000-0000AA2E0000}"/>
    <cellStyle name="Input 2 3 2 2 3 3 2 5" xfId="12420" xr:uid="{00000000-0005-0000-0000-0000AB2E0000}"/>
    <cellStyle name="Input 2 3 2 2 3 3 2 6" xfId="12421" xr:uid="{00000000-0005-0000-0000-0000AC2E0000}"/>
    <cellStyle name="Input 2 3 2 2 3 3 2 7" xfId="12422" xr:uid="{00000000-0005-0000-0000-0000AD2E0000}"/>
    <cellStyle name="Input 2 3 2 2 3 3 3" xfId="12423" xr:uid="{00000000-0005-0000-0000-0000AE2E0000}"/>
    <cellStyle name="Input 2 3 2 2 3 3 4" xfId="12424" xr:uid="{00000000-0005-0000-0000-0000AF2E0000}"/>
    <cellStyle name="Input 2 3 2 2 3 4" xfId="12425" xr:uid="{00000000-0005-0000-0000-0000B02E0000}"/>
    <cellStyle name="Input 2 3 2 2 3 4 2" xfId="12426" xr:uid="{00000000-0005-0000-0000-0000B12E0000}"/>
    <cellStyle name="Input 2 3 2 2 3 4 2 2" xfId="12427" xr:uid="{00000000-0005-0000-0000-0000B22E0000}"/>
    <cellStyle name="Input 2 3 2 2 3 4 2 3" xfId="12428" xr:uid="{00000000-0005-0000-0000-0000B32E0000}"/>
    <cellStyle name="Input 2 3 2 2 3 4 2 4" xfId="12429" xr:uid="{00000000-0005-0000-0000-0000B42E0000}"/>
    <cellStyle name="Input 2 3 2 2 3 4 2 5" xfId="12430" xr:uid="{00000000-0005-0000-0000-0000B52E0000}"/>
    <cellStyle name="Input 2 3 2 2 3 4 2 6" xfId="12431" xr:uid="{00000000-0005-0000-0000-0000B62E0000}"/>
    <cellStyle name="Input 2 3 2 2 3 4 2 7" xfId="12432" xr:uid="{00000000-0005-0000-0000-0000B72E0000}"/>
    <cellStyle name="Input 2 3 2 2 3 4 3" xfId="12433" xr:uid="{00000000-0005-0000-0000-0000B82E0000}"/>
    <cellStyle name="Input 2 3 2 2 3 4 4" xfId="12434" xr:uid="{00000000-0005-0000-0000-0000B92E0000}"/>
    <cellStyle name="Input 2 3 2 2 3 5" xfId="12435" xr:uid="{00000000-0005-0000-0000-0000BA2E0000}"/>
    <cellStyle name="Input 2 3 2 2 3 5 2" xfId="12436" xr:uid="{00000000-0005-0000-0000-0000BB2E0000}"/>
    <cellStyle name="Input 2 3 2 2 3 5 3" xfId="12437" xr:uid="{00000000-0005-0000-0000-0000BC2E0000}"/>
    <cellStyle name="Input 2 3 2 2 3 5 4" xfId="12438" xr:uid="{00000000-0005-0000-0000-0000BD2E0000}"/>
    <cellStyle name="Input 2 3 2 2 3 5 5" xfId="12439" xr:uid="{00000000-0005-0000-0000-0000BE2E0000}"/>
    <cellStyle name="Input 2 3 2 2 3 5 6" xfId="12440" xr:uid="{00000000-0005-0000-0000-0000BF2E0000}"/>
    <cellStyle name="Input 2 3 2 2 3 5 7" xfId="12441" xr:uid="{00000000-0005-0000-0000-0000C02E0000}"/>
    <cellStyle name="Input 2 3 2 2 3 5 8" xfId="12442" xr:uid="{00000000-0005-0000-0000-0000C12E0000}"/>
    <cellStyle name="Input 2 3 2 2 3 6" xfId="12443" xr:uid="{00000000-0005-0000-0000-0000C22E0000}"/>
    <cellStyle name="Input 2 3 2 2 3 6 2" xfId="12444" xr:uid="{00000000-0005-0000-0000-0000C32E0000}"/>
    <cellStyle name="Input 2 3 2 2 3 6 3" xfId="12445" xr:uid="{00000000-0005-0000-0000-0000C42E0000}"/>
    <cellStyle name="Input 2 3 2 2 3 6 4" xfId="12446" xr:uid="{00000000-0005-0000-0000-0000C52E0000}"/>
    <cellStyle name="Input 2 3 2 2 3 6 5" xfId="12447" xr:uid="{00000000-0005-0000-0000-0000C62E0000}"/>
    <cellStyle name="Input 2 3 2 2 3 6 6" xfId="12448" xr:uid="{00000000-0005-0000-0000-0000C72E0000}"/>
    <cellStyle name="Input 2 3 2 2 3 6 7" xfId="12449" xr:uid="{00000000-0005-0000-0000-0000C82E0000}"/>
    <cellStyle name="Input 2 3 2 2 3 7" xfId="12450" xr:uid="{00000000-0005-0000-0000-0000C92E0000}"/>
    <cellStyle name="Input 2 3 2 2 3 8" xfId="12451" xr:uid="{00000000-0005-0000-0000-0000CA2E0000}"/>
    <cellStyle name="Input 2 3 2 2 3 9" xfId="12452" xr:uid="{00000000-0005-0000-0000-0000CB2E0000}"/>
    <cellStyle name="Input 2 3 2 2 4" xfId="12453" xr:uid="{00000000-0005-0000-0000-0000CC2E0000}"/>
    <cellStyle name="Input 2 3 2 2 4 10" xfId="12454" xr:uid="{00000000-0005-0000-0000-0000CD2E0000}"/>
    <cellStyle name="Input 2 3 2 2 4 2" xfId="12455" xr:uid="{00000000-0005-0000-0000-0000CE2E0000}"/>
    <cellStyle name="Input 2 3 2 2 4 2 2" xfId="12456" xr:uid="{00000000-0005-0000-0000-0000CF2E0000}"/>
    <cellStyle name="Input 2 3 2 2 4 2 2 2" xfId="12457" xr:uid="{00000000-0005-0000-0000-0000D02E0000}"/>
    <cellStyle name="Input 2 3 2 2 4 2 2 3" xfId="12458" xr:uid="{00000000-0005-0000-0000-0000D12E0000}"/>
    <cellStyle name="Input 2 3 2 2 4 2 2 4" xfId="12459" xr:uid="{00000000-0005-0000-0000-0000D22E0000}"/>
    <cellStyle name="Input 2 3 2 2 4 2 2 5" xfId="12460" xr:uid="{00000000-0005-0000-0000-0000D32E0000}"/>
    <cellStyle name="Input 2 3 2 2 4 2 2 6" xfId="12461" xr:uid="{00000000-0005-0000-0000-0000D42E0000}"/>
    <cellStyle name="Input 2 3 2 2 4 2 2 7" xfId="12462" xr:uid="{00000000-0005-0000-0000-0000D52E0000}"/>
    <cellStyle name="Input 2 3 2 2 4 2 3" xfId="12463" xr:uid="{00000000-0005-0000-0000-0000D62E0000}"/>
    <cellStyle name="Input 2 3 2 2 4 2 4" xfId="12464" xr:uid="{00000000-0005-0000-0000-0000D72E0000}"/>
    <cellStyle name="Input 2 3 2 2 4 3" xfId="12465" xr:uid="{00000000-0005-0000-0000-0000D82E0000}"/>
    <cellStyle name="Input 2 3 2 2 4 3 2" xfId="12466" xr:uid="{00000000-0005-0000-0000-0000D92E0000}"/>
    <cellStyle name="Input 2 3 2 2 4 3 2 2" xfId="12467" xr:uid="{00000000-0005-0000-0000-0000DA2E0000}"/>
    <cellStyle name="Input 2 3 2 2 4 3 2 3" xfId="12468" xr:uid="{00000000-0005-0000-0000-0000DB2E0000}"/>
    <cellStyle name="Input 2 3 2 2 4 3 2 4" xfId="12469" xr:uid="{00000000-0005-0000-0000-0000DC2E0000}"/>
    <cellStyle name="Input 2 3 2 2 4 3 2 5" xfId="12470" xr:uid="{00000000-0005-0000-0000-0000DD2E0000}"/>
    <cellStyle name="Input 2 3 2 2 4 3 2 6" xfId="12471" xr:uid="{00000000-0005-0000-0000-0000DE2E0000}"/>
    <cellStyle name="Input 2 3 2 2 4 3 2 7" xfId="12472" xr:uid="{00000000-0005-0000-0000-0000DF2E0000}"/>
    <cellStyle name="Input 2 3 2 2 4 3 3" xfId="12473" xr:uid="{00000000-0005-0000-0000-0000E02E0000}"/>
    <cellStyle name="Input 2 3 2 2 4 3 4" xfId="12474" xr:uid="{00000000-0005-0000-0000-0000E12E0000}"/>
    <cellStyle name="Input 2 3 2 2 4 4" xfId="12475" xr:uid="{00000000-0005-0000-0000-0000E22E0000}"/>
    <cellStyle name="Input 2 3 2 2 4 4 2" xfId="12476" xr:uid="{00000000-0005-0000-0000-0000E32E0000}"/>
    <cellStyle name="Input 2 3 2 2 4 4 2 2" xfId="12477" xr:uid="{00000000-0005-0000-0000-0000E42E0000}"/>
    <cellStyle name="Input 2 3 2 2 4 4 2 3" xfId="12478" xr:uid="{00000000-0005-0000-0000-0000E52E0000}"/>
    <cellStyle name="Input 2 3 2 2 4 4 2 4" xfId="12479" xr:uid="{00000000-0005-0000-0000-0000E62E0000}"/>
    <cellStyle name="Input 2 3 2 2 4 4 2 5" xfId="12480" xr:uid="{00000000-0005-0000-0000-0000E72E0000}"/>
    <cellStyle name="Input 2 3 2 2 4 4 2 6" xfId="12481" xr:uid="{00000000-0005-0000-0000-0000E82E0000}"/>
    <cellStyle name="Input 2 3 2 2 4 4 2 7" xfId="12482" xr:uid="{00000000-0005-0000-0000-0000E92E0000}"/>
    <cellStyle name="Input 2 3 2 2 4 4 3" xfId="12483" xr:uid="{00000000-0005-0000-0000-0000EA2E0000}"/>
    <cellStyle name="Input 2 3 2 2 4 4 4" xfId="12484" xr:uid="{00000000-0005-0000-0000-0000EB2E0000}"/>
    <cellStyle name="Input 2 3 2 2 4 5" xfId="12485" xr:uid="{00000000-0005-0000-0000-0000EC2E0000}"/>
    <cellStyle name="Input 2 3 2 2 4 5 2" xfId="12486" xr:uid="{00000000-0005-0000-0000-0000ED2E0000}"/>
    <cellStyle name="Input 2 3 2 2 4 5 3" xfId="12487" xr:uid="{00000000-0005-0000-0000-0000EE2E0000}"/>
    <cellStyle name="Input 2 3 2 2 4 5 4" xfId="12488" xr:uid="{00000000-0005-0000-0000-0000EF2E0000}"/>
    <cellStyle name="Input 2 3 2 2 4 5 5" xfId="12489" xr:uid="{00000000-0005-0000-0000-0000F02E0000}"/>
    <cellStyle name="Input 2 3 2 2 4 5 6" xfId="12490" xr:uid="{00000000-0005-0000-0000-0000F12E0000}"/>
    <cellStyle name="Input 2 3 2 2 4 5 7" xfId="12491" xr:uid="{00000000-0005-0000-0000-0000F22E0000}"/>
    <cellStyle name="Input 2 3 2 2 4 5 8" xfId="12492" xr:uid="{00000000-0005-0000-0000-0000F32E0000}"/>
    <cellStyle name="Input 2 3 2 2 4 6" xfId="12493" xr:uid="{00000000-0005-0000-0000-0000F42E0000}"/>
    <cellStyle name="Input 2 3 2 2 4 6 2" xfId="12494" xr:uid="{00000000-0005-0000-0000-0000F52E0000}"/>
    <cellStyle name="Input 2 3 2 2 4 6 3" xfId="12495" xr:uid="{00000000-0005-0000-0000-0000F62E0000}"/>
    <cellStyle name="Input 2 3 2 2 4 6 4" xfId="12496" xr:uid="{00000000-0005-0000-0000-0000F72E0000}"/>
    <cellStyle name="Input 2 3 2 2 4 6 5" xfId="12497" xr:uid="{00000000-0005-0000-0000-0000F82E0000}"/>
    <cellStyle name="Input 2 3 2 2 4 6 6" xfId="12498" xr:uid="{00000000-0005-0000-0000-0000F92E0000}"/>
    <cellStyle name="Input 2 3 2 2 4 6 7" xfId="12499" xr:uid="{00000000-0005-0000-0000-0000FA2E0000}"/>
    <cellStyle name="Input 2 3 2 2 4 7" xfId="12500" xr:uid="{00000000-0005-0000-0000-0000FB2E0000}"/>
    <cellStyle name="Input 2 3 2 2 4 8" xfId="12501" xr:uid="{00000000-0005-0000-0000-0000FC2E0000}"/>
    <cellStyle name="Input 2 3 2 2 4 9" xfId="12502" xr:uid="{00000000-0005-0000-0000-0000FD2E0000}"/>
    <cellStyle name="Input 2 3 2 2 5" xfId="12503" xr:uid="{00000000-0005-0000-0000-0000FE2E0000}"/>
    <cellStyle name="Input 2 3 2 2 5 2" xfId="12504" xr:uid="{00000000-0005-0000-0000-0000FF2E0000}"/>
    <cellStyle name="Input 2 3 2 2 5 2 2" xfId="12505" xr:uid="{00000000-0005-0000-0000-0000002F0000}"/>
    <cellStyle name="Input 2 3 2 2 5 2 3" xfId="12506" xr:uid="{00000000-0005-0000-0000-0000012F0000}"/>
    <cellStyle name="Input 2 3 2 2 5 2 4" xfId="12507" xr:uid="{00000000-0005-0000-0000-0000022F0000}"/>
    <cellStyle name="Input 2 3 2 2 5 2 5" xfId="12508" xr:uid="{00000000-0005-0000-0000-0000032F0000}"/>
    <cellStyle name="Input 2 3 2 2 5 2 6" xfId="12509" xr:uid="{00000000-0005-0000-0000-0000042F0000}"/>
    <cellStyle name="Input 2 3 2 2 5 2 7" xfId="12510" xr:uid="{00000000-0005-0000-0000-0000052F0000}"/>
    <cellStyle name="Input 2 3 2 2 5 3" xfId="12511" xr:uid="{00000000-0005-0000-0000-0000062F0000}"/>
    <cellStyle name="Input 2 3 2 2 5 4" xfId="12512" xr:uid="{00000000-0005-0000-0000-0000072F0000}"/>
    <cellStyle name="Input 2 3 2 2 5 5" xfId="12513" xr:uid="{00000000-0005-0000-0000-0000082F0000}"/>
    <cellStyle name="Input 2 3 2 2 6" xfId="12514" xr:uid="{00000000-0005-0000-0000-0000092F0000}"/>
    <cellStyle name="Input 2 3 2 2 6 2" xfId="12515" xr:uid="{00000000-0005-0000-0000-00000A2F0000}"/>
    <cellStyle name="Input 2 3 2 2 6 2 2" xfId="12516" xr:uid="{00000000-0005-0000-0000-00000B2F0000}"/>
    <cellStyle name="Input 2 3 2 2 6 2 3" xfId="12517" xr:uid="{00000000-0005-0000-0000-00000C2F0000}"/>
    <cellStyle name="Input 2 3 2 2 6 2 4" xfId="12518" xr:uid="{00000000-0005-0000-0000-00000D2F0000}"/>
    <cellStyle name="Input 2 3 2 2 6 2 5" xfId="12519" xr:uid="{00000000-0005-0000-0000-00000E2F0000}"/>
    <cellStyle name="Input 2 3 2 2 6 2 6" xfId="12520" xr:uid="{00000000-0005-0000-0000-00000F2F0000}"/>
    <cellStyle name="Input 2 3 2 2 6 2 7" xfId="12521" xr:uid="{00000000-0005-0000-0000-0000102F0000}"/>
    <cellStyle name="Input 2 3 2 2 6 3" xfId="12522" xr:uid="{00000000-0005-0000-0000-0000112F0000}"/>
    <cellStyle name="Input 2 3 2 2 6 4" xfId="12523" xr:uid="{00000000-0005-0000-0000-0000122F0000}"/>
    <cellStyle name="Input 2 3 2 2 6 5" xfId="12524" xr:uid="{00000000-0005-0000-0000-0000132F0000}"/>
    <cellStyle name="Input 2 3 2 2 7" xfId="12525" xr:uid="{00000000-0005-0000-0000-0000142F0000}"/>
    <cellStyle name="Input 2 3 2 2 7 2" xfId="12526" xr:uid="{00000000-0005-0000-0000-0000152F0000}"/>
    <cellStyle name="Input 2 3 2 2 7 2 2" xfId="12527" xr:uid="{00000000-0005-0000-0000-0000162F0000}"/>
    <cellStyle name="Input 2 3 2 2 7 2 3" xfId="12528" xr:uid="{00000000-0005-0000-0000-0000172F0000}"/>
    <cellStyle name="Input 2 3 2 2 7 2 4" xfId="12529" xr:uid="{00000000-0005-0000-0000-0000182F0000}"/>
    <cellStyle name="Input 2 3 2 2 7 2 5" xfId="12530" xr:uid="{00000000-0005-0000-0000-0000192F0000}"/>
    <cellStyle name="Input 2 3 2 2 7 2 6" xfId="12531" xr:uid="{00000000-0005-0000-0000-00001A2F0000}"/>
    <cellStyle name="Input 2 3 2 2 7 2 7" xfId="12532" xr:uid="{00000000-0005-0000-0000-00001B2F0000}"/>
    <cellStyle name="Input 2 3 2 2 7 3" xfId="12533" xr:uid="{00000000-0005-0000-0000-00001C2F0000}"/>
    <cellStyle name="Input 2 3 2 2 7 4" xfId="12534" xr:uid="{00000000-0005-0000-0000-00001D2F0000}"/>
    <cellStyle name="Input 2 3 2 2 7 5" xfId="12535" xr:uid="{00000000-0005-0000-0000-00001E2F0000}"/>
    <cellStyle name="Input 2 3 2 2 8" xfId="12536" xr:uid="{00000000-0005-0000-0000-00001F2F0000}"/>
    <cellStyle name="Input 2 3 2 2 8 2" xfId="12537" xr:uid="{00000000-0005-0000-0000-0000202F0000}"/>
    <cellStyle name="Input 2 3 2 2 8 2 2" xfId="12538" xr:uid="{00000000-0005-0000-0000-0000212F0000}"/>
    <cellStyle name="Input 2 3 2 2 8 2 3" xfId="12539" xr:uid="{00000000-0005-0000-0000-0000222F0000}"/>
    <cellStyle name="Input 2 3 2 2 8 2 4" xfId="12540" xr:uid="{00000000-0005-0000-0000-0000232F0000}"/>
    <cellStyle name="Input 2 3 2 2 8 2 5" xfId="12541" xr:uid="{00000000-0005-0000-0000-0000242F0000}"/>
    <cellStyle name="Input 2 3 2 2 8 2 6" xfId="12542" xr:uid="{00000000-0005-0000-0000-0000252F0000}"/>
    <cellStyle name="Input 2 3 2 2 8 2 7" xfId="12543" xr:uid="{00000000-0005-0000-0000-0000262F0000}"/>
    <cellStyle name="Input 2 3 2 2 8 3" xfId="12544" xr:uid="{00000000-0005-0000-0000-0000272F0000}"/>
    <cellStyle name="Input 2 3 2 2 8 4" xfId="12545" xr:uid="{00000000-0005-0000-0000-0000282F0000}"/>
    <cellStyle name="Input 2 3 2 2 8 5" xfId="12546" xr:uid="{00000000-0005-0000-0000-0000292F0000}"/>
    <cellStyle name="Input 2 3 2 2 9" xfId="12547" xr:uid="{00000000-0005-0000-0000-00002A2F0000}"/>
    <cellStyle name="Input 2 3 2 2 9 2" xfId="12548" xr:uid="{00000000-0005-0000-0000-00002B2F0000}"/>
    <cellStyle name="Input 2 3 2 2 9 3" xfId="12549" xr:uid="{00000000-0005-0000-0000-00002C2F0000}"/>
    <cellStyle name="Input 2 3 2 2 9 4" xfId="12550" xr:uid="{00000000-0005-0000-0000-00002D2F0000}"/>
    <cellStyle name="Input 2 3 2 2 9 5" xfId="12551" xr:uid="{00000000-0005-0000-0000-00002E2F0000}"/>
    <cellStyle name="Input 2 3 2 2 9 6" xfId="12552" xr:uid="{00000000-0005-0000-0000-00002F2F0000}"/>
    <cellStyle name="Input 2 3 2 2 9 7" xfId="12553" xr:uid="{00000000-0005-0000-0000-0000302F0000}"/>
    <cellStyle name="Input 2 3 2 2 9 8" xfId="12554" xr:uid="{00000000-0005-0000-0000-0000312F0000}"/>
    <cellStyle name="Input 2 3 2 3" xfId="12555" xr:uid="{00000000-0005-0000-0000-0000322F0000}"/>
    <cellStyle name="Input 2 3 2 3 10" xfId="12556" xr:uid="{00000000-0005-0000-0000-0000332F0000}"/>
    <cellStyle name="Input 2 3 2 3 10 2" xfId="12557" xr:uid="{00000000-0005-0000-0000-0000342F0000}"/>
    <cellStyle name="Input 2 3 2 3 10 3" xfId="12558" xr:uid="{00000000-0005-0000-0000-0000352F0000}"/>
    <cellStyle name="Input 2 3 2 3 10 4" xfId="12559" xr:uid="{00000000-0005-0000-0000-0000362F0000}"/>
    <cellStyle name="Input 2 3 2 3 10 5" xfId="12560" xr:uid="{00000000-0005-0000-0000-0000372F0000}"/>
    <cellStyle name="Input 2 3 2 3 11" xfId="12561" xr:uid="{00000000-0005-0000-0000-0000382F0000}"/>
    <cellStyle name="Input 2 3 2 3 11 2" xfId="12562" xr:uid="{00000000-0005-0000-0000-0000392F0000}"/>
    <cellStyle name="Input 2 3 2 3 11 3" xfId="12563" xr:uid="{00000000-0005-0000-0000-00003A2F0000}"/>
    <cellStyle name="Input 2 3 2 3 11 4" xfId="12564" xr:uid="{00000000-0005-0000-0000-00003B2F0000}"/>
    <cellStyle name="Input 2 3 2 3 11 5" xfId="12565" xr:uid="{00000000-0005-0000-0000-00003C2F0000}"/>
    <cellStyle name="Input 2 3 2 3 12" xfId="12566" xr:uid="{00000000-0005-0000-0000-00003D2F0000}"/>
    <cellStyle name="Input 2 3 2 3 12 2" xfId="12567" xr:uid="{00000000-0005-0000-0000-00003E2F0000}"/>
    <cellStyle name="Input 2 3 2 3 12 3" xfId="12568" xr:uid="{00000000-0005-0000-0000-00003F2F0000}"/>
    <cellStyle name="Input 2 3 2 3 12 4" xfId="12569" xr:uid="{00000000-0005-0000-0000-0000402F0000}"/>
    <cellStyle name="Input 2 3 2 3 12 5" xfId="12570" xr:uid="{00000000-0005-0000-0000-0000412F0000}"/>
    <cellStyle name="Input 2 3 2 3 13" xfId="12571" xr:uid="{00000000-0005-0000-0000-0000422F0000}"/>
    <cellStyle name="Input 2 3 2 3 13 2" xfId="12572" xr:uid="{00000000-0005-0000-0000-0000432F0000}"/>
    <cellStyle name="Input 2 3 2 3 13 3" xfId="12573" xr:uid="{00000000-0005-0000-0000-0000442F0000}"/>
    <cellStyle name="Input 2 3 2 3 13 4" xfId="12574" xr:uid="{00000000-0005-0000-0000-0000452F0000}"/>
    <cellStyle name="Input 2 3 2 3 13 5" xfId="12575" xr:uid="{00000000-0005-0000-0000-0000462F0000}"/>
    <cellStyle name="Input 2 3 2 3 14" xfId="12576" xr:uid="{00000000-0005-0000-0000-0000472F0000}"/>
    <cellStyle name="Input 2 3 2 3 14 2" xfId="12577" xr:uid="{00000000-0005-0000-0000-0000482F0000}"/>
    <cellStyle name="Input 2 3 2 3 14 3" xfId="12578" xr:uid="{00000000-0005-0000-0000-0000492F0000}"/>
    <cellStyle name="Input 2 3 2 3 14 4" xfId="12579" xr:uid="{00000000-0005-0000-0000-00004A2F0000}"/>
    <cellStyle name="Input 2 3 2 3 14 5" xfId="12580" xr:uid="{00000000-0005-0000-0000-00004B2F0000}"/>
    <cellStyle name="Input 2 3 2 3 15" xfId="12581" xr:uid="{00000000-0005-0000-0000-00004C2F0000}"/>
    <cellStyle name="Input 2 3 2 3 15 2" xfId="12582" xr:uid="{00000000-0005-0000-0000-00004D2F0000}"/>
    <cellStyle name="Input 2 3 2 3 15 3" xfId="12583" xr:uid="{00000000-0005-0000-0000-00004E2F0000}"/>
    <cellStyle name="Input 2 3 2 3 15 4" xfId="12584" xr:uid="{00000000-0005-0000-0000-00004F2F0000}"/>
    <cellStyle name="Input 2 3 2 3 15 5" xfId="12585" xr:uid="{00000000-0005-0000-0000-0000502F0000}"/>
    <cellStyle name="Input 2 3 2 3 16" xfId="12586" xr:uid="{00000000-0005-0000-0000-0000512F0000}"/>
    <cellStyle name="Input 2 3 2 3 16 2" xfId="12587" xr:uid="{00000000-0005-0000-0000-0000522F0000}"/>
    <cellStyle name="Input 2 3 2 3 16 3" xfId="12588" xr:uid="{00000000-0005-0000-0000-0000532F0000}"/>
    <cellStyle name="Input 2 3 2 3 16 4" xfId="12589" xr:uid="{00000000-0005-0000-0000-0000542F0000}"/>
    <cellStyle name="Input 2 3 2 3 16 5" xfId="12590" xr:uid="{00000000-0005-0000-0000-0000552F0000}"/>
    <cellStyle name="Input 2 3 2 3 17" xfId="12591" xr:uid="{00000000-0005-0000-0000-0000562F0000}"/>
    <cellStyle name="Input 2 3 2 3 17 2" xfId="12592" xr:uid="{00000000-0005-0000-0000-0000572F0000}"/>
    <cellStyle name="Input 2 3 2 3 17 3" xfId="12593" xr:uid="{00000000-0005-0000-0000-0000582F0000}"/>
    <cellStyle name="Input 2 3 2 3 17 4" xfId="12594" xr:uid="{00000000-0005-0000-0000-0000592F0000}"/>
    <cellStyle name="Input 2 3 2 3 17 5" xfId="12595" xr:uid="{00000000-0005-0000-0000-00005A2F0000}"/>
    <cellStyle name="Input 2 3 2 3 18" xfId="12596" xr:uid="{00000000-0005-0000-0000-00005B2F0000}"/>
    <cellStyle name="Input 2 3 2 3 2" xfId="12597" xr:uid="{00000000-0005-0000-0000-00005C2F0000}"/>
    <cellStyle name="Input 2 3 2 3 2 10" xfId="12598" xr:uid="{00000000-0005-0000-0000-00005D2F0000}"/>
    <cellStyle name="Input 2 3 2 3 2 2" xfId="12599" xr:uid="{00000000-0005-0000-0000-00005E2F0000}"/>
    <cellStyle name="Input 2 3 2 3 2 2 2" xfId="12600" xr:uid="{00000000-0005-0000-0000-00005F2F0000}"/>
    <cellStyle name="Input 2 3 2 3 2 2 2 2" xfId="12601" xr:uid="{00000000-0005-0000-0000-0000602F0000}"/>
    <cellStyle name="Input 2 3 2 3 2 2 2 3" xfId="12602" xr:uid="{00000000-0005-0000-0000-0000612F0000}"/>
    <cellStyle name="Input 2 3 2 3 2 2 2 4" xfId="12603" xr:uid="{00000000-0005-0000-0000-0000622F0000}"/>
    <cellStyle name="Input 2 3 2 3 2 2 2 5" xfId="12604" xr:uid="{00000000-0005-0000-0000-0000632F0000}"/>
    <cellStyle name="Input 2 3 2 3 2 2 2 6" xfId="12605" xr:uid="{00000000-0005-0000-0000-0000642F0000}"/>
    <cellStyle name="Input 2 3 2 3 2 2 2 7" xfId="12606" xr:uid="{00000000-0005-0000-0000-0000652F0000}"/>
    <cellStyle name="Input 2 3 2 3 2 2 3" xfId="12607" xr:uid="{00000000-0005-0000-0000-0000662F0000}"/>
    <cellStyle name="Input 2 3 2 3 2 2 4" xfId="12608" xr:uid="{00000000-0005-0000-0000-0000672F0000}"/>
    <cellStyle name="Input 2 3 2 3 2 3" xfId="12609" xr:uid="{00000000-0005-0000-0000-0000682F0000}"/>
    <cellStyle name="Input 2 3 2 3 2 3 2" xfId="12610" xr:uid="{00000000-0005-0000-0000-0000692F0000}"/>
    <cellStyle name="Input 2 3 2 3 2 3 2 2" xfId="12611" xr:uid="{00000000-0005-0000-0000-00006A2F0000}"/>
    <cellStyle name="Input 2 3 2 3 2 3 2 3" xfId="12612" xr:uid="{00000000-0005-0000-0000-00006B2F0000}"/>
    <cellStyle name="Input 2 3 2 3 2 3 2 4" xfId="12613" xr:uid="{00000000-0005-0000-0000-00006C2F0000}"/>
    <cellStyle name="Input 2 3 2 3 2 3 2 5" xfId="12614" xr:uid="{00000000-0005-0000-0000-00006D2F0000}"/>
    <cellStyle name="Input 2 3 2 3 2 3 2 6" xfId="12615" xr:uid="{00000000-0005-0000-0000-00006E2F0000}"/>
    <cellStyle name="Input 2 3 2 3 2 3 2 7" xfId="12616" xr:uid="{00000000-0005-0000-0000-00006F2F0000}"/>
    <cellStyle name="Input 2 3 2 3 2 3 3" xfId="12617" xr:uid="{00000000-0005-0000-0000-0000702F0000}"/>
    <cellStyle name="Input 2 3 2 3 2 3 4" xfId="12618" xr:uid="{00000000-0005-0000-0000-0000712F0000}"/>
    <cellStyle name="Input 2 3 2 3 2 4" xfId="12619" xr:uid="{00000000-0005-0000-0000-0000722F0000}"/>
    <cellStyle name="Input 2 3 2 3 2 4 2" xfId="12620" xr:uid="{00000000-0005-0000-0000-0000732F0000}"/>
    <cellStyle name="Input 2 3 2 3 2 4 2 2" xfId="12621" xr:uid="{00000000-0005-0000-0000-0000742F0000}"/>
    <cellStyle name="Input 2 3 2 3 2 4 2 3" xfId="12622" xr:uid="{00000000-0005-0000-0000-0000752F0000}"/>
    <cellStyle name="Input 2 3 2 3 2 4 2 4" xfId="12623" xr:uid="{00000000-0005-0000-0000-0000762F0000}"/>
    <cellStyle name="Input 2 3 2 3 2 4 2 5" xfId="12624" xr:uid="{00000000-0005-0000-0000-0000772F0000}"/>
    <cellStyle name="Input 2 3 2 3 2 4 2 6" xfId="12625" xr:uid="{00000000-0005-0000-0000-0000782F0000}"/>
    <cellStyle name="Input 2 3 2 3 2 4 2 7" xfId="12626" xr:uid="{00000000-0005-0000-0000-0000792F0000}"/>
    <cellStyle name="Input 2 3 2 3 2 4 3" xfId="12627" xr:uid="{00000000-0005-0000-0000-00007A2F0000}"/>
    <cellStyle name="Input 2 3 2 3 2 4 4" xfId="12628" xr:uid="{00000000-0005-0000-0000-00007B2F0000}"/>
    <cellStyle name="Input 2 3 2 3 2 5" xfId="12629" xr:uid="{00000000-0005-0000-0000-00007C2F0000}"/>
    <cellStyle name="Input 2 3 2 3 2 5 2" xfId="12630" xr:uid="{00000000-0005-0000-0000-00007D2F0000}"/>
    <cellStyle name="Input 2 3 2 3 2 5 3" xfId="12631" xr:uid="{00000000-0005-0000-0000-00007E2F0000}"/>
    <cellStyle name="Input 2 3 2 3 2 5 4" xfId="12632" xr:uid="{00000000-0005-0000-0000-00007F2F0000}"/>
    <cellStyle name="Input 2 3 2 3 2 5 5" xfId="12633" xr:uid="{00000000-0005-0000-0000-0000802F0000}"/>
    <cellStyle name="Input 2 3 2 3 2 5 6" xfId="12634" xr:uid="{00000000-0005-0000-0000-0000812F0000}"/>
    <cellStyle name="Input 2 3 2 3 2 5 7" xfId="12635" xr:uid="{00000000-0005-0000-0000-0000822F0000}"/>
    <cellStyle name="Input 2 3 2 3 2 5 8" xfId="12636" xr:uid="{00000000-0005-0000-0000-0000832F0000}"/>
    <cellStyle name="Input 2 3 2 3 2 6" xfId="12637" xr:uid="{00000000-0005-0000-0000-0000842F0000}"/>
    <cellStyle name="Input 2 3 2 3 2 6 2" xfId="12638" xr:uid="{00000000-0005-0000-0000-0000852F0000}"/>
    <cellStyle name="Input 2 3 2 3 2 6 3" xfId="12639" xr:uid="{00000000-0005-0000-0000-0000862F0000}"/>
    <cellStyle name="Input 2 3 2 3 2 6 4" xfId="12640" xr:uid="{00000000-0005-0000-0000-0000872F0000}"/>
    <cellStyle name="Input 2 3 2 3 2 6 5" xfId="12641" xr:uid="{00000000-0005-0000-0000-0000882F0000}"/>
    <cellStyle name="Input 2 3 2 3 2 6 6" xfId="12642" xr:uid="{00000000-0005-0000-0000-0000892F0000}"/>
    <cellStyle name="Input 2 3 2 3 2 6 7" xfId="12643" xr:uid="{00000000-0005-0000-0000-00008A2F0000}"/>
    <cellStyle name="Input 2 3 2 3 2 7" xfId="12644" xr:uid="{00000000-0005-0000-0000-00008B2F0000}"/>
    <cellStyle name="Input 2 3 2 3 2 8" xfId="12645" xr:uid="{00000000-0005-0000-0000-00008C2F0000}"/>
    <cellStyle name="Input 2 3 2 3 2 9" xfId="12646" xr:uid="{00000000-0005-0000-0000-00008D2F0000}"/>
    <cellStyle name="Input 2 3 2 3 3" xfId="12647" xr:uid="{00000000-0005-0000-0000-00008E2F0000}"/>
    <cellStyle name="Input 2 3 2 3 3 2" xfId="12648" xr:uid="{00000000-0005-0000-0000-00008F2F0000}"/>
    <cellStyle name="Input 2 3 2 3 3 2 2" xfId="12649" xr:uid="{00000000-0005-0000-0000-0000902F0000}"/>
    <cellStyle name="Input 2 3 2 3 3 2 3" xfId="12650" xr:uid="{00000000-0005-0000-0000-0000912F0000}"/>
    <cellStyle name="Input 2 3 2 3 3 2 4" xfId="12651" xr:uid="{00000000-0005-0000-0000-0000922F0000}"/>
    <cellStyle name="Input 2 3 2 3 3 2 5" xfId="12652" xr:uid="{00000000-0005-0000-0000-0000932F0000}"/>
    <cellStyle name="Input 2 3 2 3 3 2 6" xfId="12653" xr:uid="{00000000-0005-0000-0000-0000942F0000}"/>
    <cellStyle name="Input 2 3 2 3 3 2 7" xfId="12654" xr:uid="{00000000-0005-0000-0000-0000952F0000}"/>
    <cellStyle name="Input 2 3 2 3 3 3" xfId="12655" xr:uid="{00000000-0005-0000-0000-0000962F0000}"/>
    <cellStyle name="Input 2 3 2 3 3 4" xfId="12656" xr:uid="{00000000-0005-0000-0000-0000972F0000}"/>
    <cellStyle name="Input 2 3 2 3 3 5" xfId="12657" xr:uid="{00000000-0005-0000-0000-0000982F0000}"/>
    <cellStyle name="Input 2 3 2 3 4" xfId="12658" xr:uid="{00000000-0005-0000-0000-0000992F0000}"/>
    <cellStyle name="Input 2 3 2 3 4 2" xfId="12659" xr:uid="{00000000-0005-0000-0000-00009A2F0000}"/>
    <cellStyle name="Input 2 3 2 3 4 2 2" xfId="12660" xr:uid="{00000000-0005-0000-0000-00009B2F0000}"/>
    <cellStyle name="Input 2 3 2 3 4 2 3" xfId="12661" xr:uid="{00000000-0005-0000-0000-00009C2F0000}"/>
    <cellStyle name="Input 2 3 2 3 4 2 4" xfId="12662" xr:uid="{00000000-0005-0000-0000-00009D2F0000}"/>
    <cellStyle name="Input 2 3 2 3 4 2 5" xfId="12663" xr:uid="{00000000-0005-0000-0000-00009E2F0000}"/>
    <cellStyle name="Input 2 3 2 3 4 2 6" xfId="12664" xr:uid="{00000000-0005-0000-0000-00009F2F0000}"/>
    <cellStyle name="Input 2 3 2 3 4 2 7" xfId="12665" xr:uid="{00000000-0005-0000-0000-0000A02F0000}"/>
    <cellStyle name="Input 2 3 2 3 4 3" xfId="12666" xr:uid="{00000000-0005-0000-0000-0000A12F0000}"/>
    <cellStyle name="Input 2 3 2 3 4 4" xfId="12667" xr:uid="{00000000-0005-0000-0000-0000A22F0000}"/>
    <cellStyle name="Input 2 3 2 3 4 5" xfId="12668" xr:uid="{00000000-0005-0000-0000-0000A32F0000}"/>
    <cellStyle name="Input 2 3 2 3 5" xfId="12669" xr:uid="{00000000-0005-0000-0000-0000A42F0000}"/>
    <cellStyle name="Input 2 3 2 3 5 2" xfId="12670" xr:uid="{00000000-0005-0000-0000-0000A52F0000}"/>
    <cellStyle name="Input 2 3 2 3 5 2 2" xfId="12671" xr:uid="{00000000-0005-0000-0000-0000A62F0000}"/>
    <cellStyle name="Input 2 3 2 3 5 2 3" xfId="12672" xr:uid="{00000000-0005-0000-0000-0000A72F0000}"/>
    <cellStyle name="Input 2 3 2 3 5 2 4" xfId="12673" xr:uid="{00000000-0005-0000-0000-0000A82F0000}"/>
    <cellStyle name="Input 2 3 2 3 5 2 5" xfId="12674" xr:uid="{00000000-0005-0000-0000-0000A92F0000}"/>
    <cellStyle name="Input 2 3 2 3 5 2 6" xfId="12675" xr:uid="{00000000-0005-0000-0000-0000AA2F0000}"/>
    <cellStyle name="Input 2 3 2 3 5 2 7" xfId="12676" xr:uid="{00000000-0005-0000-0000-0000AB2F0000}"/>
    <cellStyle name="Input 2 3 2 3 5 3" xfId="12677" xr:uid="{00000000-0005-0000-0000-0000AC2F0000}"/>
    <cellStyle name="Input 2 3 2 3 5 4" xfId="12678" xr:uid="{00000000-0005-0000-0000-0000AD2F0000}"/>
    <cellStyle name="Input 2 3 2 3 5 5" xfId="12679" xr:uid="{00000000-0005-0000-0000-0000AE2F0000}"/>
    <cellStyle name="Input 2 3 2 3 6" xfId="12680" xr:uid="{00000000-0005-0000-0000-0000AF2F0000}"/>
    <cellStyle name="Input 2 3 2 3 6 2" xfId="12681" xr:uid="{00000000-0005-0000-0000-0000B02F0000}"/>
    <cellStyle name="Input 2 3 2 3 6 3" xfId="12682" xr:uid="{00000000-0005-0000-0000-0000B12F0000}"/>
    <cellStyle name="Input 2 3 2 3 6 4" xfId="12683" xr:uid="{00000000-0005-0000-0000-0000B22F0000}"/>
    <cellStyle name="Input 2 3 2 3 6 5" xfId="12684" xr:uid="{00000000-0005-0000-0000-0000B32F0000}"/>
    <cellStyle name="Input 2 3 2 3 6 6" xfId="12685" xr:uid="{00000000-0005-0000-0000-0000B42F0000}"/>
    <cellStyle name="Input 2 3 2 3 6 7" xfId="12686" xr:uid="{00000000-0005-0000-0000-0000B52F0000}"/>
    <cellStyle name="Input 2 3 2 3 6 8" xfId="12687" xr:uid="{00000000-0005-0000-0000-0000B62F0000}"/>
    <cellStyle name="Input 2 3 2 3 7" xfId="12688" xr:uid="{00000000-0005-0000-0000-0000B72F0000}"/>
    <cellStyle name="Input 2 3 2 3 7 2" xfId="12689" xr:uid="{00000000-0005-0000-0000-0000B82F0000}"/>
    <cellStyle name="Input 2 3 2 3 7 3" xfId="12690" xr:uid="{00000000-0005-0000-0000-0000B92F0000}"/>
    <cellStyle name="Input 2 3 2 3 7 4" xfId="12691" xr:uid="{00000000-0005-0000-0000-0000BA2F0000}"/>
    <cellStyle name="Input 2 3 2 3 7 5" xfId="12692" xr:uid="{00000000-0005-0000-0000-0000BB2F0000}"/>
    <cellStyle name="Input 2 3 2 3 7 6" xfId="12693" xr:uid="{00000000-0005-0000-0000-0000BC2F0000}"/>
    <cellStyle name="Input 2 3 2 3 7 7" xfId="12694" xr:uid="{00000000-0005-0000-0000-0000BD2F0000}"/>
    <cellStyle name="Input 2 3 2 3 8" xfId="12695" xr:uid="{00000000-0005-0000-0000-0000BE2F0000}"/>
    <cellStyle name="Input 2 3 2 3 8 2" xfId="12696" xr:uid="{00000000-0005-0000-0000-0000BF2F0000}"/>
    <cellStyle name="Input 2 3 2 3 8 3" xfId="12697" xr:uid="{00000000-0005-0000-0000-0000C02F0000}"/>
    <cellStyle name="Input 2 3 2 3 8 4" xfId="12698" xr:uid="{00000000-0005-0000-0000-0000C12F0000}"/>
    <cellStyle name="Input 2 3 2 3 8 5" xfId="12699" xr:uid="{00000000-0005-0000-0000-0000C22F0000}"/>
    <cellStyle name="Input 2 3 2 3 9" xfId="12700" xr:uid="{00000000-0005-0000-0000-0000C32F0000}"/>
    <cellStyle name="Input 2 3 2 3 9 2" xfId="12701" xr:uid="{00000000-0005-0000-0000-0000C42F0000}"/>
    <cellStyle name="Input 2 3 2 3 9 3" xfId="12702" xr:uid="{00000000-0005-0000-0000-0000C52F0000}"/>
    <cellStyle name="Input 2 3 2 3 9 4" xfId="12703" xr:uid="{00000000-0005-0000-0000-0000C62F0000}"/>
    <cellStyle name="Input 2 3 2 3 9 5" xfId="12704" xr:uid="{00000000-0005-0000-0000-0000C72F0000}"/>
    <cellStyle name="Input 2 3 2 4" xfId="12705" xr:uid="{00000000-0005-0000-0000-0000C82F0000}"/>
    <cellStyle name="Input 2 3 2 4 10" xfId="12706" xr:uid="{00000000-0005-0000-0000-0000C92F0000}"/>
    <cellStyle name="Input 2 3 2 4 2" xfId="12707" xr:uid="{00000000-0005-0000-0000-0000CA2F0000}"/>
    <cellStyle name="Input 2 3 2 4 2 2" xfId="12708" xr:uid="{00000000-0005-0000-0000-0000CB2F0000}"/>
    <cellStyle name="Input 2 3 2 4 2 2 2" xfId="12709" xr:uid="{00000000-0005-0000-0000-0000CC2F0000}"/>
    <cellStyle name="Input 2 3 2 4 2 2 3" xfId="12710" xr:uid="{00000000-0005-0000-0000-0000CD2F0000}"/>
    <cellStyle name="Input 2 3 2 4 2 2 4" xfId="12711" xr:uid="{00000000-0005-0000-0000-0000CE2F0000}"/>
    <cellStyle name="Input 2 3 2 4 2 2 5" xfId="12712" xr:uid="{00000000-0005-0000-0000-0000CF2F0000}"/>
    <cellStyle name="Input 2 3 2 4 2 2 6" xfId="12713" xr:uid="{00000000-0005-0000-0000-0000D02F0000}"/>
    <cellStyle name="Input 2 3 2 4 2 2 7" xfId="12714" xr:uid="{00000000-0005-0000-0000-0000D12F0000}"/>
    <cellStyle name="Input 2 3 2 4 2 3" xfId="12715" xr:uid="{00000000-0005-0000-0000-0000D22F0000}"/>
    <cellStyle name="Input 2 3 2 4 2 4" xfId="12716" xr:uid="{00000000-0005-0000-0000-0000D32F0000}"/>
    <cellStyle name="Input 2 3 2 4 3" xfId="12717" xr:uid="{00000000-0005-0000-0000-0000D42F0000}"/>
    <cellStyle name="Input 2 3 2 4 3 2" xfId="12718" xr:uid="{00000000-0005-0000-0000-0000D52F0000}"/>
    <cellStyle name="Input 2 3 2 4 3 2 2" xfId="12719" xr:uid="{00000000-0005-0000-0000-0000D62F0000}"/>
    <cellStyle name="Input 2 3 2 4 3 2 3" xfId="12720" xr:uid="{00000000-0005-0000-0000-0000D72F0000}"/>
    <cellStyle name="Input 2 3 2 4 3 2 4" xfId="12721" xr:uid="{00000000-0005-0000-0000-0000D82F0000}"/>
    <cellStyle name="Input 2 3 2 4 3 2 5" xfId="12722" xr:uid="{00000000-0005-0000-0000-0000D92F0000}"/>
    <cellStyle name="Input 2 3 2 4 3 2 6" xfId="12723" xr:uid="{00000000-0005-0000-0000-0000DA2F0000}"/>
    <cellStyle name="Input 2 3 2 4 3 2 7" xfId="12724" xr:uid="{00000000-0005-0000-0000-0000DB2F0000}"/>
    <cellStyle name="Input 2 3 2 4 3 3" xfId="12725" xr:uid="{00000000-0005-0000-0000-0000DC2F0000}"/>
    <cellStyle name="Input 2 3 2 4 3 4" xfId="12726" xr:uid="{00000000-0005-0000-0000-0000DD2F0000}"/>
    <cellStyle name="Input 2 3 2 4 4" xfId="12727" xr:uid="{00000000-0005-0000-0000-0000DE2F0000}"/>
    <cellStyle name="Input 2 3 2 4 4 2" xfId="12728" xr:uid="{00000000-0005-0000-0000-0000DF2F0000}"/>
    <cellStyle name="Input 2 3 2 4 4 2 2" xfId="12729" xr:uid="{00000000-0005-0000-0000-0000E02F0000}"/>
    <cellStyle name="Input 2 3 2 4 4 2 3" xfId="12730" xr:uid="{00000000-0005-0000-0000-0000E12F0000}"/>
    <cellStyle name="Input 2 3 2 4 4 2 4" xfId="12731" xr:uid="{00000000-0005-0000-0000-0000E22F0000}"/>
    <cellStyle name="Input 2 3 2 4 4 2 5" xfId="12732" xr:uid="{00000000-0005-0000-0000-0000E32F0000}"/>
    <cellStyle name="Input 2 3 2 4 4 2 6" xfId="12733" xr:uid="{00000000-0005-0000-0000-0000E42F0000}"/>
    <cellStyle name="Input 2 3 2 4 4 2 7" xfId="12734" xr:uid="{00000000-0005-0000-0000-0000E52F0000}"/>
    <cellStyle name="Input 2 3 2 4 4 3" xfId="12735" xr:uid="{00000000-0005-0000-0000-0000E62F0000}"/>
    <cellStyle name="Input 2 3 2 4 4 4" xfId="12736" xr:uid="{00000000-0005-0000-0000-0000E72F0000}"/>
    <cellStyle name="Input 2 3 2 4 5" xfId="12737" xr:uid="{00000000-0005-0000-0000-0000E82F0000}"/>
    <cellStyle name="Input 2 3 2 4 5 2" xfId="12738" xr:uid="{00000000-0005-0000-0000-0000E92F0000}"/>
    <cellStyle name="Input 2 3 2 4 5 3" xfId="12739" xr:uid="{00000000-0005-0000-0000-0000EA2F0000}"/>
    <cellStyle name="Input 2 3 2 4 5 4" xfId="12740" xr:uid="{00000000-0005-0000-0000-0000EB2F0000}"/>
    <cellStyle name="Input 2 3 2 4 5 5" xfId="12741" xr:uid="{00000000-0005-0000-0000-0000EC2F0000}"/>
    <cellStyle name="Input 2 3 2 4 5 6" xfId="12742" xr:uid="{00000000-0005-0000-0000-0000ED2F0000}"/>
    <cellStyle name="Input 2 3 2 4 5 7" xfId="12743" xr:uid="{00000000-0005-0000-0000-0000EE2F0000}"/>
    <cellStyle name="Input 2 3 2 4 5 8" xfId="12744" xr:uid="{00000000-0005-0000-0000-0000EF2F0000}"/>
    <cellStyle name="Input 2 3 2 4 6" xfId="12745" xr:uid="{00000000-0005-0000-0000-0000F02F0000}"/>
    <cellStyle name="Input 2 3 2 4 6 2" xfId="12746" xr:uid="{00000000-0005-0000-0000-0000F12F0000}"/>
    <cellStyle name="Input 2 3 2 4 6 3" xfId="12747" xr:uid="{00000000-0005-0000-0000-0000F22F0000}"/>
    <cellStyle name="Input 2 3 2 4 6 4" xfId="12748" xr:uid="{00000000-0005-0000-0000-0000F32F0000}"/>
    <cellStyle name="Input 2 3 2 4 6 5" xfId="12749" xr:uid="{00000000-0005-0000-0000-0000F42F0000}"/>
    <cellStyle name="Input 2 3 2 4 6 6" xfId="12750" xr:uid="{00000000-0005-0000-0000-0000F52F0000}"/>
    <cellStyle name="Input 2 3 2 4 6 7" xfId="12751" xr:uid="{00000000-0005-0000-0000-0000F62F0000}"/>
    <cellStyle name="Input 2 3 2 4 7" xfId="12752" xr:uid="{00000000-0005-0000-0000-0000F72F0000}"/>
    <cellStyle name="Input 2 3 2 4 8" xfId="12753" xr:uid="{00000000-0005-0000-0000-0000F82F0000}"/>
    <cellStyle name="Input 2 3 2 4 9" xfId="12754" xr:uid="{00000000-0005-0000-0000-0000F92F0000}"/>
    <cellStyle name="Input 2 3 2 5" xfId="12755" xr:uid="{00000000-0005-0000-0000-0000FA2F0000}"/>
    <cellStyle name="Input 2 3 2 5 10" xfId="12756" xr:uid="{00000000-0005-0000-0000-0000FB2F0000}"/>
    <cellStyle name="Input 2 3 2 5 2" xfId="12757" xr:uid="{00000000-0005-0000-0000-0000FC2F0000}"/>
    <cellStyle name="Input 2 3 2 5 2 2" xfId="12758" xr:uid="{00000000-0005-0000-0000-0000FD2F0000}"/>
    <cellStyle name="Input 2 3 2 5 2 2 2" xfId="12759" xr:uid="{00000000-0005-0000-0000-0000FE2F0000}"/>
    <cellStyle name="Input 2 3 2 5 2 2 3" xfId="12760" xr:uid="{00000000-0005-0000-0000-0000FF2F0000}"/>
    <cellStyle name="Input 2 3 2 5 2 2 4" xfId="12761" xr:uid="{00000000-0005-0000-0000-000000300000}"/>
    <cellStyle name="Input 2 3 2 5 2 2 5" xfId="12762" xr:uid="{00000000-0005-0000-0000-000001300000}"/>
    <cellStyle name="Input 2 3 2 5 2 2 6" xfId="12763" xr:uid="{00000000-0005-0000-0000-000002300000}"/>
    <cellStyle name="Input 2 3 2 5 2 2 7" xfId="12764" xr:uid="{00000000-0005-0000-0000-000003300000}"/>
    <cellStyle name="Input 2 3 2 5 2 3" xfId="12765" xr:uid="{00000000-0005-0000-0000-000004300000}"/>
    <cellStyle name="Input 2 3 2 5 2 4" xfId="12766" xr:uid="{00000000-0005-0000-0000-000005300000}"/>
    <cellStyle name="Input 2 3 2 5 3" xfId="12767" xr:uid="{00000000-0005-0000-0000-000006300000}"/>
    <cellStyle name="Input 2 3 2 5 3 2" xfId="12768" xr:uid="{00000000-0005-0000-0000-000007300000}"/>
    <cellStyle name="Input 2 3 2 5 3 2 2" xfId="12769" xr:uid="{00000000-0005-0000-0000-000008300000}"/>
    <cellStyle name="Input 2 3 2 5 3 2 3" xfId="12770" xr:uid="{00000000-0005-0000-0000-000009300000}"/>
    <cellStyle name="Input 2 3 2 5 3 2 4" xfId="12771" xr:uid="{00000000-0005-0000-0000-00000A300000}"/>
    <cellStyle name="Input 2 3 2 5 3 2 5" xfId="12772" xr:uid="{00000000-0005-0000-0000-00000B300000}"/>
    <cellStyle name="Input 2 3 2 5 3 2 6" xfId="12773" xr:uid="{00000000-0005-0000-0000-00000C300000}"/>
    <cellStyle name="Input 2 3 2 5 3 2 7" xfId="12774" xr:uid="{00000000-0005-0000-0000-00000D300000}"/>
    <cellStyle name="Input 2 3 2 5 3 3" xfId="12775" xr:uid="{00000000-0005-0000-0000-00000E300000}"/>
    <cellStyle name="Input 2 3 2 5 3 4" xfId="12776" xr:uid="{00000000-0005-0000-0000-00000F300000}"/>
    <cellStyle name="Input 2 3 2 5 4" xfId="12777" xr:uid="{00000000-0005-0000-0000-000010300000}"/>
    <cellStyle name="Input 2 3 2 5 4 2" xfId="12778" xr:uid="{00000000-0005-0000-0000-000011300000}"/>
    <cellStyle name="Input 2 3 2 5 4 2 2" xfId="12779" xr:uid="{00000000-0005-0000-0000-000012300000}"/>
    <cellStyle name="Input 2 3 2 5 4 2 3" xfId="12780" xr:uid="{00000000-0005-0000-0000-000013300000}"/>
    <cellStyle name="Input 2 3 2 5 4 2 4" xfId="12781" xr:uid="{00000000-0005-0000-0000-000014300000}"/>
    <cellStyle name="Input 2 3 2 5 4 2 5" xfId="12782" xr:uid="{00000000-0005-0000-0000-000015300000}"/>
    <cellStyle name="Input 2 3 2 5 4 2 6" xfId="12783" xr:uid="{00000000-0005-0000-0000-000016300000}"/>
    <cellStyle name="Input 2 3 2 5 4 2 7" xfId="12784" xr:uid="{00000000-0005-0000-0000-000017300000}"/>
    <cellStyle name="Input 2 3 2 5 4 3" xfId="12785" xr:uid="{00000000-0005-0000-0000-000018300000}"/>
    <cellStyle name="Input 2 3 2 5 4 4" xfId="12786" xr:uid="{00000000-0005-0000-0000-000019300000}"/>
    <cellStyle name="Input 2 3 2 5 5" xfId="12787" xr:uid="{00000000-0005-0000-0000-00001A300000}"/>
    <cellStyle name="Input 2 3 2 5 5 2" xfId="12788" xr:uid="{00000000-0005-0000-0000-00001B300000}"/>
    <cellStyle name="Input 2 3 2 5 5 3" xfId="12789" xr:uid="{00000000-0005-0000-0000-00001C300000}"/>
    <cellStyle name="Input 2 3 2 5 5 4" xfId="12790" xr:uid="{00000000-0005-0000-0000-00001D300000}"/>
    <cellStyle name="Input 2 3 2 5 5 5" xfId="12791" xr:uid="{00000000-0005-0000-0000-00001E300000}"/>
    <cellStyle name="Input 2 3 2 5 5 6" xfId="12792" xr:uid="{00000000-0005-0000-0000-00001F300000}"/>
    <cellStyle name="Input 2 3 2 5 5 7" xfId="12793" xr:uid="{00000000-0005-0000-0000-000020300000}"/>
    <cellStyle name="Input 2 3 2 5 5 8" xfId="12794" xr:uid="{00000000-0005-0000-0000-000021300000}"/>
    <cellStyle name="Input 2 3 2 5 6" xfId="12795" xr:uid="{00000000-0005-0000-0000-000022300000}"/>
    <cellStyle name="Input 2 3 2 5 6 2" xfId="12796" xr:uid="{00000000-0005-0000-0000-000023300000}"/>
    <cellStyle name="Input 2 3 2 5 6 3" xfId="12797" xr:uid="{00000000-0005-0000-0000-000024300000}"/>
    <cellStyle name="Input 2 3 2 5 6 4" xfId="12798" xr:uid="{00000000-0005-0000-0000-000025300000}"/>
    <cellStyle name="Input 2 3 2 5 6 5" xfId="12799" xr:uid="{00000000-0005-0000-0000-000026300000}"/>
    <cellStyle name="Input 2 3 2 5 6 6" xfId="12800" xr:uid="{00000000-0005-0000-0000-000027300000}"/>
    <cellStyle name="Input 2 3 2 5 6 7" xfId="12801" xr:uid="{00000000-0005-0000-0000-000028300000}"/>
    <cellStyle name="Input 2 3 2 5 7" xfId="12802" xr:uid="{00000000-0005-0000-0000-000029300000}"/>
    <cellStyle name="Input 2 3 2 5 8" xfId="12803" xr:uid="{00000000-0005-0000-0000-00002A300000}"/>
    <cellStyle name="Input 2 3 2 5 9" xfId="12804" xr:uid="{00000000-0005-0000-0000-00002B300000}"/>
    <cellStyle name="Input 2 3 2 6" xfId="12805" xr:uid="{00000000-0005-0000-0000-00002C300000}"/>
    <cellStyle name="Input 2 3 2 6 2" xfId="12806" xr:uid="{00000000-0005-0000-0000-00002D300000}"/>
    <cellStyle name="Input 2 3 2 6 2 2" xfId="12807" xr:uid="{00000000-0005-0000-0000-00002E300000}"/>
    <cellStyle name="Input 2 3 2 6 2 3" xfId="12808" xr:uid="{00000000-0005-0000-0000-00002F300000}"/>
    <cellStyle name="Input 2 3 2 6 2 4" xfId="12809" xr:uid="{00000000-0005-0000-0000-000030300000}"/>
    <cellStyle name="Input 2 3 2 6 2 5" xfId="12810" xr:uid="{00000000-0005-0000-0000-000031300000}"/>
    <cellStyle name="Input 2 3 2 6 2 6" xfId="12811" xr:uid="{00000000-0005-0000-0000-000032300000}"/>
    <cellStyle name="Input 2 3 2 6 2 7" xfId="12812" xr:uid="{00000000-0005-0000-0000-000033300000}"/>
    <cellStyle name="Input 2 3 2 6 3" xfId="12813" xr:uid="{00000000-0005-0000-0000-000034300000}"/>
    <cellStyle name="Input 2 3 2 6 4" xfId="12814" xr:uid="{00000000-0005-0000-0000-000035300000}"/>
    <cellStyle name="Input 2 3 2 6 5" xfId="12815" xr:uid="{00000000-0005-0000-0000-000036300000}"/>
    <cellStyle name="Input 2 3 2 7" xfId="12816" xr:uid="{00000000-0005-0000-0000-000037300000}"/>
    <cellStyle name="Input 2 3 2 7 2" xfId="12817" xr:uid="{00000000-0005-0000-0000-000038300000}"/>
    <cellStyle name="Input 2 3 2 7 2 2" xfId="12818" xr:uid="{00000000-0005-0000-0000-000039300000}"/>
    <cellStyle name="Input 2 3 2 7 2 3" xfId="12819" xr:uid="{00000000-0005-0000-0000-00003A300000}"/>
    <cellStyle name="Input 2 3 2 7 2 4" xfId="12820" xr:uid="{00000000-0005-0000-0000-00003B300000}"/>
    <cellStyle name="Input 2 3 2 7 2 5" xfId="12821" xr:uid="{00000000-0005-0000-0000-00003C300000}"/>
    <cellStyle name="Input 2 3 2 7 2 6" xfId="12822" xr:uid="{00000000-0005-0000-0000-00003D300000}"/>
    <cellStyle name="Input 2 3 2 7 2 7" xfId="12823" xr:uid="{00000000-0005-0000-0000-00003E300000}"/>
    <cellStyle name="Input 2 3 2 7 3" xfId="12824" xr:uid="{00000000-0005-0000-0000-00003F300000}"/>
    <cellStyle name="Input 2 3 2 7 4" xfId="12825" xr:uid="{00000000-0005-0000-0000-000040300000}"/>
    <cellStyle name="Input 2 3 2 7 5" xfId="12826" xr:uid="{00000000-0005-0000-0000-000041300000}"/>
    <cellStyle name="Input 2 3 2 8" xfId="12827" xr:uid="{00000000-0005-0000-0000-000042300000}"/>
    <cellStyle name="Input 2 3 2 8 2" xfId="12828" xr:uid="{00000000-0005-0000-0000-000043300000}"/>
    <cellStyle name="Input 2 3 2 8 2 2" xfId="12829" xr:uid="{00000000-0005-0000-0000-000044300000}"/>
    <cellStyle name="Input 2 3 2 8 2 3" xfId="12830" xr:uid="{00000000-0005-0000-0000-000045300000}"/>
    <cellStyle name="Input 2 3 2 8 2 4" xfId="12831" xr:uid="{00000000-0005-0000-0000-000046300000}"/>
    <cellStyle name="Input 2 3 2 8 2 5" xfId="12832" xr:uid="{00000000-0005-0000-0000-000047300000}"/>
    <cellStyle name="Input 2 3 2 8 2 6" xfId="12833" xr:uid="{00000000-0005-0000-0000-000048300000}"/>
    <cellStyle name="Input 2 3 2 8 2 7" xfId="12834" xr:uid="{00000000-0005-0000-0000-000049300000}"/>
    <cellStyle name="Input 2 3 2 8 3" xfId="12835" xr:uid="{00000000-0005-0000-0000-00004A300000}"/>
    <cellStyle name="Input 2 3 2 8 4" xfId="12836" xr:uid="{00000000-0005-0000-0000-00004B300000}"/>
    <cellStyle name="Input 2 3 2 8 5" xfId="12837" xr:uid="{00000000-0005-0000-0000-00004C300000}"/>
    <cellStyle name="Input 2 3 2 9" xfId="12838" xr:uid="{00000000-0005-0000-0000-00004D300000}"/>
    <cellStyle name="Input 2 3 2 9 2" xfId="12839" xr:uid="{00000000-0005-0000-0000-00004E300000}"/>
    <cellStyle name="Input 2 3 2 9 2 2" xfId="12840" xr:uid="{00000000-0005-0000-0000-00004F300000}"/>
    <cellStyle name="Input 2 3 2 9 2 3" xfId="12841" xr:uid="{00000000-0005-0000-0000-000050300000}"/>
    <cellStyle name="Input 2 3 2 9 2 4" xfId="12842" xr:uid="{00000000-0005-0000-0000-000051300000}"/>
    <cellStyle name="Input 2 3 2 9 2 5" xfId="12843" xr:uid="{00000000-0005-0000-0000-000052300000}"/>
    <cellStyle name="Input 2 3 2 9 2 6" xfId="12844" xr:uid="{00000000-0005-0000-0000-000053300000}"/>
    <cellStyle name="Input 2 3 2 9 2 7" xfId="12845" xr:uid="{00000000-0005-0000-0000-000054300000}"/>
    <cellStyle name="Input 2 3 2 9 3" xfId="12846" xr:uid="{00000000-0005-0000-0000-000055300000}"/>
    <cellStyle name="Input 2 3 2 9 4" xfId="12847" xr:uid="{00000000-0005-0000-0000-000056300000}"/>
    <cellStyle name="Input 2 3 2 9 5" xfId="12848" xr:uid="{00000000-0005-0000-0000-000057300000}"/>
    <cellStyle name="Input 2 3 3" xfId="12849" xr:uid="{00000000-0005-0000-0000-000058300000}"/>
    <cellStyle name="Input 2 3 3 10" xfId="12850" xr:uid="{00000000-0005-0000-0000-000059300000}"/>
    <cellStyle name="Input 2 3 3 10 2" xfId="12851" xr:uid="{00000000-0005-0000-0000-00005A300000}"/>
    <cellStyle name="Input 2 3 3 10 3" xfId="12852" xr:uid="{00000000-0005-0000-0000-00005B300000}"/>
    <cellStyle name="Input 2 3 3 10 4" xfId="12853" xr:uid="{00000000-0005-0000-0000-00005C300000}"/>
    <cellStyle name="Input 2 3 3 10 5" xfId="12854" xr:uid="{00000000-0005-0000-0000-00005D300000}"/>
    <cellStyle name="Input 2 3 3 10 6" xfId="12855" xr:uid="{00000000-0005-0000-0000-00005E300000}"/>
    <cellStyle name="Input 2 3 3 10 7" xfId="12856" xr:uid="{00000000-0005-0000-0000-00005F300000}"/>
    <cellStyle name="Input 2 3 3 10 8" xfId="12857" xr:uid="{00000000-0005-0000-0000-000060300000}"/>
    <cellStyle name="Input 2 3 3 11" xfId="12858" xr:uid="{00000000-0005-0000-0000-000061300000}"/>
    <cellStyle name="Input 2 3 3 11 2" xfId="12859" xr:uid="{00000000-0005-0000-0000-000062300000}"/>
    <cellStyle name="Input 2 3 3 11 3" xfId="12860" xr:uid="{00000000-0005-0000-0000-000063300000}"/>
    <cellStyle name="Input 2 3 3 11 4" xfId="12861" xr:uid="{00000000-0005-0000-0000-000064300000}"/>
    <cellStyle name="Input 2 3 3 11 5" xfId="12862" xr:uid="{00000000-0005-0000-0000-000065300000}"/>
    <cellStyle name="Input 2 3 3 11 6" xfId="12863" xr:uid="{00000000-0005-0000-0000-000066300000}"/>
    <cellStyle name="Input 2 3 3 11 7" xfId="12864" xr:uid="{00000000-0005-0000-0000-000067300000}"/>
    <cellStyle name="Input 2 3 3 12" xfId="12865" xr:uid="{00000000-0005-0000-0000-000068300000}"/>
    <cellStyle name="Input 2 3 3 12 2" xfId="12866" xr:uid="{00000000-0005-0000-0000-000069300000}"/>
    <cellStyle name="Input 2 3 3 12 3" xfId="12867" xr:uid="{00000000-0005-0000-0000-00006A300000}"/>
    <cellStyle name="Input 2 3 3 12 4" xfId="12868" xr:uid="{00000000-0005-0000-0000-00006B300000}"/>
    <cellStyle name="Input 2 3 3 12 5" xfId="12869" xr:uid="{00000000-0005-0000-0000-00006C300000}"/>
    <cellStyle name="Input 2 3 3 13" xfId="12870" xr:uid="{00000000-0005-0000-0000-00006D300000}"/>
    <cellStyle name="Input 2 3 3 13 2" xfId="12871" xr:uid="{00000000-0005-0000-0000-00006E300000}"/>
    <cellStyle name="Input 2 3 3 13 3" xfId="12872" xr:uid="{00000000-0005-0000-0000-00006F300000}"/>
    <cellStyle name="Input 2 3 3 13 4" xfId="12873" xr:uid="{00000000-0005-0000-0000-000070300000}"/>
    <cellStyle name="Input 2 3 3 13 5" xfId="12874" xr:uid="{00000000-0005-0000-0000-000071300000}"/>
    <cellStyle name="Input 2 3 3 14" xfId="12875" xr:uid="{00000000-0005-0000-0000-000072300000}"/>
    <cellStyle name="Input 2 3 3 14 2" xfId="12876" xr:uid="{00000000-0005-0000-0000-000073300000}"/>
    <cellStyle name="Input 2 3 3 14 3" xfId="12877" xr:uid="{00000000-0005-0000-0000-000074300000}"/>
    <cellStyle name="Input 2 3 3 14 4" xfId="12878" xr:uid="{00000000-0005-0000-0000-000075300000}"/>
    <cellStyle name="Input 2 3 3 14 5" xfId="12879" xr:uid="{00000000-0005-0000-0000-000076300000}"/>
    <cellStyle name="Input 2 3 3 15" xfId="12880" xr:uid="{00000000-0005-0000-0000-000077300000}"/>
    <cellStyle name="Input 2 3 3 15 2" xfId="12881" xr:uid="{00000000-0005-0000-0000-000078300000}"/>
    <cellStyle name="Input 2 3 3 15 3" xfId="12882" xr:uid="{00000000-0005-0000-0000-000079300000}"/>
    <cellStyle name="Input 2 3 3 15 4" xfId="12883" xr:uid="{00000000-0005-0000-0000-00007A300000}"/>
    <cellStyle name="Input 2 3 3 15 5" xfId="12884" xr:uid="{00000000-0005-0000-0000-00007B300000}"/>
    <cellStyle name="Input 2 3 3 16" xfId="12885" xr:uid="{00000000-0005-0000-0000-00007C300000}"/>
    <cellStyle name="Input 2 3 3 17" xfId="12886" xr:uid="{00000000-0005-0000-0000-00007D300000}"/>
    <cellStyle name="Input 2 3 3 2" xfId="12887" xr:uid="{00000000-0005-0000-0000-00007E300000}"/>
    <cellStyle name="Input 2 3 3 2 10" xfId="12888" xr:uid="{00000000-0005-0000-0000-00007F300000}"/>
    <cellStyle name="Input 2 3 3 2 10 2" xfId="12889" xr:uid="{00000000-0005-0000-0000-000080300000}"/>
    <cellStyle name="Input 2 3 3 2 10 3" xfId="12890" xr:uid="{00000000-0005-0000-0000-000081300000}"/>
    <cellStyle name="Input 2 3 3 2 10 4" xfId="12891" xr:uid="{00000000-0005-0000-0000-000082300000}"/>
    <cellStyle name="Input 2 3 3 2 10 5" xfId="12892" xr:uid="{00000000-0005-0000-0000-000083300000}"/>
    <cellStyle name="Input 2 3 3 2 10 6" xfId="12893" xr:uid="{00000000-0005-0000-0000-000084300000}"/>
    <cellStyle name="Input 2 3 3 2 10 7" xfId="12894" xr:uid="{00000000-0005-0000-0000-000085300000}"/>
    <cellStyle name="Input 2 3 3 2 11" xfId="12895" xr:uid="{00000000-0005-0000-0000-000086300000}"/>
    <cellStyle name="Input 2 3 3 2 11 2" xfId="12896" xr:uid="{00000000-0005-0000-0000-000087300000}"/>
    <cellStyle name="Input 2 3 3 2 11 3" xfId="12897" xr:uid="{00000000-0005-0000-0000-000088300000}"/>
    <cellStyle name="Input 2 3 3 2 11 4" xfId="12898" xr:uid="{00000000-0005-0000-0000-000089300000}"/>
    <cellStyle name="Input 2 3 3 2 11 5" xfId="12899" xr:uid="{00000000-0005-0000-0000-00008A300000}"/>
    <cellStyle name="Input 2 3 3 2 12" xfId="12900" xr:uid="{00000000-0005-0000-0000-00008B300000}"/>
    <cellStyle name="Input 2 3 3 2 12 2" xfId="12901" xr:uid="{00000000-0005-0000-0000-00008C300000}"/>
    <cellStyle name="Input 2 3 3 2 12 3" xfId="12902" xr:uid="{00000000-0005-0000-0000-00008D300000}"/>
    <cellStyle name="Input 2 3 3 2 12 4" xfId="12903" xr:uid="{00000000-0005-0000-0000-00008E300000}"/>
    <cellStyle name="Input 2 3 3 2 12 5" xfId="12904" xr:uid="{00000000-0005-0000-0000-00008F300000}"/>
    <cellStyle name="Input 2 3 3 2 13" xfId="12905" xr:uid="{00000000-0005-0000-0000-000090300000}"/>
    <cellStyle name="Input 2 3 3 2 13 2" xfId="12906" xr:uid="{00000000-0005-0000-0000-000091300000}"/>
    <cellStyle name="Input 2 3 3 2 13 3" xfId="12907" xr:uid="{00000000-0005-0000-0000-000092300000}"/>
    <cellStyle name="Input 2 3 3 2 13 4" xfId="12908" xr:uid="{00000000-0005-0000-0000-000093300000}"/>
    <cellStyle name="Input 2 3 3 2 13 5" xfId="12909" xr:uid="{00000000-0005-0000-0000-000094300000}"/>
    <cellStyle name="Input 2 3 3 2 14" xfId="12910" xr:uid="{00000000-0005-0000-0000-000095300000}"/>
    <cellStyle name="Input 2 3 3 2 14 2" xfId="12911" xr:uid="{00000000-0005-0000-0000-000096300000}"/>
    <cellStyle name="Input 2 3 3 2 14 3" xfId="12912" xr:uid="{00000000-0005-0000-0000-000097300000}"/>
    <cellStyle name="Input 2 3 3 2 14 4" xfId="12913" xr:uid="{00000000-0005-0000-0000-000098300000}"/>
    <cellStyle name="Input 2 3 3 2 14 5" xfId="12914" xr:uid="{00000000-0005-0000-0000-000099300000}"/>
    <cellStyle name="Input 2 3 3 2 15" xfId="12915" xr:uid="{00000000-0005-0000-0000-00009A300000}"/>
    <cellStyle name="Input 2 3 3 2 15 2" xfId="12916" xr:uid="{00000000-0005-0000-0000-00009B300000}"/>
    <cellStyle name="Input 2 3 3 2 15 3" xfId="12917" xr:uid="{00000000-0005-0000-0000-00009C300000}"/>
    <cellStyle name="Input 2 3 3 2 15 4" xfId="12918" xr:uid="{00000000-0005-0000-0000-00009D300000}"/>
    <cellStyle name="Input 2 3 3 2 15 5" xfId="12919" xr:uid="{00000000-0005-0000-0000-00009E300000}"/>
    <cellStyle name="Input 2 3 3 2 16" xfId="12920" xr:uid="{00000000-0005-0000-0000-00009F300000}"/>
    <cellStyle name="Input 2 3 3 2 16 2" xfId="12921" xr:uid="{00000000-0005-0000-0000-0000A0300000}"/>
    <cellStyle name="Input 2 3 3 2 16 3" xfId="12922" xr:uid="{00000000-0005-0000-0000-0000A1300000}"/>
    <cellStyle name="Input 2 3 3 2 16 4" xfId="12923" xr:uid="{00000000-0005-0000-0000-0000A2300000}"/>
    <cellStyle name="Input 2 3 3 2 16 5" xfId="12924" xr:uid="{00000000-0005-0000-0000-0000A3300000}"/>
    <cellStyle name="Input 2 3 3 2 17" xfId="12925" xr:uid="{00000000-0005-0000-0000-0000A4300000}"/>
    <cellStyle name="Input 2 3 3 2 17 2" xfId="12926" xr:uid="{00000000-0005-0000-0000-0000A5300000}"/>
    <cellStyle name="Input 2 3 3 2 17 3" xfId="12927" xr:uid="{00000000-0005-0000-0000-0000A6300000}"/>
    <cellStyle name="Input 2 3 3 2 17 4" xfId="12928" xr:uid="{00000000-0005-0000-0000-0000A7300000}"/>
    <cellStyle name="Input 2 3 3 2 17 5" xfId="12929" xr:uid="{00000000-0005-0000-0000-0000A8300000}"/>
    <cellStyle name="Input 2 3 3 2 18" xfId="12930" xr:uid="{00000000-0005-0000-0000-0000A9300000}"/>
    <cellStyle name="Input 2 3 3 2 2" xfId="12931" xr:uid="{00000000-0005-0000-0000-0000AA300000}"/>
    <cellStyle name="Input 2 3 3 2 2 10" xfId="12932" xr:uid="{00000000-0005-0000-0000-0000AB300000}"/>
    <cellStyle name="Input 2 3 3 2 2 10 2" xfId="12933" xr:uid="{00000000-0005-0000-0000-0000AC300000}"/>
    <cellStyle name="Input 2 3 3 2 2 10 3" xfId="12934" xr:uid="{00000000-0005-0000-0000-0000AD300000}"/>
    <cellStyle name="Input 2 3 3 2 2 10 4" xfId="12935" xr:uid="{00000000-0005-0000-0000-0000AE300000}"/>
    <cellStyle name="Input 2 3 3 2 2 10 5" xfId="12936" xr:uid="{00000000-0005-0000-0000-0000AF300000}"/>
    <cellStyle name="Input 2 3 3 2 2 11" xfId="12937" xr:uid="{00000000-0005-0000-0000-0000B0300000}"/>
    <cellStyle name="Input 2 3 3 2 2 11 2" xfId="12938" xr:uid="{00000000-0005-0000-0000-0000B1300000}"/>
    <cellStyle name="Input 2 3 3 2 2 11 3" xfId="12939" xr:uid="{00000000-0005-0000-0000-0000B2300000}"/>
    <cellStyle name="Input 2 3 3 2 2 11 4" xfId="12940" xr:uid="{00000000-0005-0000-0000-0000B3300000}"/>
    <cellStyle name="Input 2 3 3 2 2 11 5" xfId="12941" xr:uid="{00000000-0005-0000-0000-0000B4300000}"/>
    <cellStyle name="Input 2 3 3 2 2 12" xfId="12942" xr:uid="{00000000-0005-0000-0000-0000B5300000}"/>
    <cellStyle name="Input 2 3 3 2 2 12 2" xfId="12943" xr:uid="{00000000-0005-0000-0000-0000B6300000}"/>
    <cellStyle name="Input 2 3 3 2 2 12 3" xfId="12944" xr:uid="{00000000-0005-0000-0000-0000B7300000}"/>
    <cellStyle name="Input 2 3 3 2 2 12 4" xfId="12945" xr:uid="{00000000-0005-0000-0000-0000B8300000}"/>
    <cellStyle name="Input 2 3 3 2 2 12 5" xfId="12946" xr:uid="{00000000-0005-0000-0000-0000B9300000}"/>
    <cellStyle name="Input 2 3 3 2 2 13" xfId="12947" xr:uid="{00000000-0005-0000-0000-0000BA300000}"/>
    <cellStyle name="Input 2 3 3 2 2 13 2" xfId="12948" xr:uid="{00000000-0005-0000-0000-0000BB300000}"/>
    <cellStyle name="Input 2 3 3 2 2 13 3" xfId="12949" xr:uid="{00000000-0005-0000-0000-0000BC300000}"/>
    <cellStyle name="Input 2 3 3 2 2 13 4" xfId="12950" xr:uid="{00000000-0005-0000-0000-0000BD300000}"/>
    <cellStyle name="Input 2 3 3 2 2 13 5" xfId="12951" xr:uid="{00000000-0005-0000-0000-0000BE300000}"/>
    <cellStyle name="Input 2 3 3 2 2 14" xfId="12952" xr:uid="{00000000-0005-0000-0000-0000BF300000}"/>
    <cellStyle name="Input 2 3 3 2 2 14 2" xfId="12953" xr:uid="{00000000-0005-0000-0000-0000C0300000}"/>
    <cellStyle name="Input 2 3 3 2 2 14 3" xfId="12954" xr:uid="{00000000-0005-0000-0000-0000C1300000}"/>
    <cellStyle name="Input 2 3 3 2 2 14 4" xfId="12955" xr:uid="{00000000-0005-0000-0000-0000C2300000}"/>
    <cellStyle name="Input 2 3 3 2 2 14 5" xfId="12956" xr:uid="{00000000-0005-0000-0000-0000C3300000}"/>
    <cellStyle name="Input 2 3 3 2 2 15" xfId="12957" xr:uid="{00000000-0005-0000-0000-0000C4300000}"/>
    <cellStyle name="Input 2 3 3 2 2 15 2" xfId="12958" xr:uid="{00000000-0005-0000-0000-0000C5300000}"/>
    <cellStyle name="Input 2 3 3 2 2 15 3" xfId="12959" xr:uid="{00000000-0005-0000-0000-0000C6300000}"/>
    <cellStyle name="Input 2 3 3 2 2 15 4" xfId="12960" xr:uid="{00000000-0005-0000-0000-0000C7300000}"/>
    <cellStyle name="Input 2 3 3 2 2 15 5" xfId="12961" xr:uid="{00000000-0005-0000-0000-0000C8300000}"/>
    <cellStyle name="Input 2 3 3 2 2 16" xfId="12962" xr:uid="{00000000-0005-0000-0000-0000C9300000}"/>
    <cellStyle name="Input 2 3 3 2 2 16 2" xfId="12963" xr:uid="{00000000-0005-0000-0000-0000CA300000}"/>
    <cellStyle name="Input 2 3 3 2 2 16 3" xfId="12964" xr:uid="{00000000-0005-0000-0000-0000CB300000}"/>
    <cellStyle name="Input 2 3 3 2 2 16 4" xfId="12965" xr:uid="{00000000-0005-0000-0000-0000CC300000}"/>
    <cellStyle name="Input 2 3 3 2 2 16 5" xfId="12966" xr:uid="{00000000-0005-0000-0000-0000CD300000}"/>
    <cellStyle name="Input 2 3 3 2 2 17" xfId="12967" xr:uid="{00000000-0005-0000-0000-0000CE300000}"/>
    <cellStyle name="Input 2 3 3 2 2 17 2" xfId="12968" xr:uid="{00000000-0005-0000-0000-0000CF300000}"/>
    <cellStyle name="Input 2 3 3 2 2 17 3" xfId="12969" xr:uid="{00000000-0005-0000-0000-0000D0300000}"/>
    <cellStyle name="Input 2 3 3 2 2 17 4" xfId="12970" xr:uid="{00000000-0005-0000-0000-0000D1300000}"/>
    <cellStyle name="Input 2 3 3 2 2 17 5" xfId="12971" xr:uid="{00000000-0005-0000-0000-0000D2300000}"/>
    <cellStyle name="Input 2 3 3 2 2 18" xfId="12972" xr:uid="{00000000-0005-0000-0000-0000D3300000}"/>
    <cellStyle name="Input 2 3 3 2 2 2" xfId="12973" xr:uid="{00000000-0005-0000-0000-0000D4300000}"/>
    <cellStyle name="Input 2 3 3 2 2 2 10" xfId="12974" xr:uid="{00000000-0005-0000-0000-0000D5300000}"/>
    <cellStyle name="Input 2 3 3 2 2 2 2" xfId="12975" xr:uid="{00000000-0005-0000-0000-0000D6300000}"/>
    <cellStyle name="Input 2 3 3 2 2 2 2 2" xfId="12976" xr:uid="{00000000-0005-0000-0000-0000D7300000}"/>
    <cellStyle name="Input 2 3 3 2 2 2 2 2 2" xfId="12977" xr:uid="{00000000-0005-0000-0000-0000D8300000}"/>
    <cellStyle name="Input 2 3 3 2 2 2 2 2 3" xfId="12978" xr:uid="{00000000-0005-0000-0000-0000D9300000}"/>
    <cellStyle name="Input 2 3 3 2 2 2 2 2 4" xfId="12979" xr:uid="{00000000-0005-0000-0000-0000DA300000}"/>
    <cellStyle name="Input 2 3 3 2 2 2 2 2 5" xfId="12980" xr:uid="{00000000-0005-0000-0000-0000DB300000}"/>
    <cellStyle name="Input 2 3 3 2 2 2 2 2 6" xfId="12981" xr:uid="{00000000-0005-0000-0000-0000DC300000}"/>
    <cellStyle name="Input 2 3 3 2 2 2 2 2 7" xfId="12982" xr:uid="{00000000-0005-0000-0000-0000DD300000}"/>
    <cellStyle name="Input 2 3 3 2 2 2 2 3" xfId="12983" xr:uid="{00000000-0005-0000-0000-0000DE300000}"/>
    <cellStyle name="Input 2 3 3 2 2 2 2 4" xfId="12984" xr:uid="{00000000-0005-0000-0000-0000DF300000}"/>
    <cellStyle name="Input 2 3 3 2 2 2 3" xfId="12985" xr:uid="{00000000-0005-0000-0000-0000E0300000}"/>
    <cellStyle name="Input 2 3 3 2 2 2 3 2" xfId="12986" xr:uid="{00000000-0005-0000-0000-0000E1300000}"/>
    <cellStyle name="Input 2 3 3 2 2 2 3 2 2" xfId="12987" xr:uid="{00000000-0005-0000-0000-0000E2300000}"/>
    <cellStyle name="Input 2 3 3 2 2 2 3 2 3" xfId="12988" xr:uid="{00000000-0005-0000-0000-0000E3300000}"/>
    <cellStyle name="Input 2 3 3 2 2 2 3 2 4" xfId="12989" xr:uid="{00000000-0005-0000-0000-0000E4300000}"/>
    <cellStyle name="Input 2 3 3 2 2 2 3 2 5" xfId="12990" xr:uid="{00000000-0005-0000-0000-0000E5300000}"/>
    <cellStyle name="Input 2 3 3 2 2 2 3 2 6" xfId="12991" xr:uid="{00000000-0005-0000-0000-0000E6300000}"/>
    <cellStyle name="Input 2 3 3 2 2 2 3 2 7" xfId="12992" xr:uid="{00000000-0005-0000-0000-0000E7300000}"/>
    <cellStyle name="Input 2 3 3 2 2 2 3 3" xfId="12993" xr:uid="{00000000-0005-0000-0000-0000E8300000}"/>
    <cellStyle name="Input 2 3 3 2 2 2 3 4" xfId="12994" xr:uid="{00000000-0005-0000-0000-0000E9300000}"/>
    <cellStyle name="Input 2 3 3 2 2 2 4" xfId="12995" xr:uid="{00000000-0005-0000-0000-0000EA300000}"/>
    <cellStyle name="Input 2 3 3 2 2 2 4 2" xfId="12996" xr:uid="{00000000-0005-0000-0000-0000EB300000}"/>
    <cellStyle name="Input 2 3 3 2 2 2 4 2 2" xfId="12997" xr:uid="{00000000-0005-0000-0000-0000EC300000}"/>
    <cellStyle name="Input 2 3 3 2 2 2 4 2 3" xfId="12998" xr:uid="{00000000-0005-0000-0000-0000ED300000}"/>
    <cellStyle name="Input 2 3 3 2 2 2 4 2 4" xfId="12999" xr:uid="{00000000-0005-0000-0000-0000EE300000}"/>
    <cellStyle name="Input 2 3 3 2 2 2 4 2 5" xfId="13000" xr:uid="{00000000-0005-0000-0000-0000EF300000}"/>
    <cellStyle name="Input 2 3 3 2 2 2 4 2 6" xfId="13001" xr:uid="{00000000-0005-0000-0000-0000F0300000}"/>
    <cellStyle name="Input 2 3 3 2 2 2 4 2 7" xfId="13002" xr:uid="{00000000-0005-0000-0000-0000F1300000}"/>
    <cellStyle name="Input 2 3 3 2 2 2 4 3" xfId="13003" xr:uid="{00000000-0005-0000-0000-0000F2300000}"/>
    <cellStyle name="Input 2 3 3 2 2 2 4 4" xfId="13004" xr:uid="{00000000-0005-0000-0000-0000F3300000}"/>
    <cellStyle name="Input 2 3 3 2 2 2 5" xfId="13005" xr:uid="{00000000-0005-0000-0000-0000F4300000}"/>
    <cellStyle name="Input 2 3 3 2 2 2 5 2" xfId="13006" xr:uid="{00000000-0005-0000-0000-0000F5300000}"/>
    <cellStyle name="Input 2 3 3 2 2 2 5 3" xfId="13007" xr:uid="{00000000-0005-0000-0000-0000F6300000}"/>
    <cellStyle name="Input 2 3 3 2 2 2 5 4" xfId="13008" xr:uid="{00000000-0005-0000-0000-0000F7300000}"/>
    <cellStyle name="Input 2 3 3 2 2 2 5 5" xfId="13009" xr:uid="{00000000-0005-0000-0000-0000F8300000}"/>
    <cellStyle name="Input 2 3 3 2 2 2 5 6" xfId="13010" xr:uid="{00000000-0005-0000-0000-0000F9300000}"/>
    <cellStyle name="Input 2 3 3 2 2 2 5 7" xfId="13011" xr:uid="{00000000-0005-0000-0000-0000FA300000}"/>
    <cellStyle name="Input 2 3 3 2 2 2 5 8" xfId="13012" xr:uid="{00000000-0005-0000-0000-0000FB300000}"/>
    <cellStyle name="Input 2 3 3 2 2 2 6" xfId="13013" xr:uid="{00000000-0005-0000-0000-0000FC300000}"/>
    <cellStyle name="Input 2 3 3 2 2 2 6 2" xfId="13014" xr:uid="{00000000-0005-0000-0000-0000FD300000}"/>
    <cellStyle name="Input 2 3 3 2 2 2 6 3" xfId="13015" xr:uid="{00000000-0005-0000-0000-0000FE300000}"/>
    <cellStyle name="Input 2 3 3 2 2 2 6 4" xfId="13016" xr:uid="{00000000-0005-0000-0000-0000FF300000}"/>
    <cellStyle name="Input 2 3 3 2 2 2 6 5" xfId="13017" xr:uid="{00000000-0005-0000-0000-000000310000}"/>
    <cellStyle name="Input 2 3 3 2 2 2 6 6" xfId="13018" xr:uid="{00000000-0005-0000-0000-000001310000}"/>
    <cellStyle name="Input 2 3 3 2 2 2 6 7" xfId="13019" xr:uid="{00000000-0005-0000-0000-000002310000}"/>
    <cellStyle name="Input 2 3 3 2 2 2 7" xfId="13020" xr:uid="{00000000-0005-0000-0000-000003310000}"/>
    <cellStyle name="Input 2 3 3 2 2 2 8" xfId="13021" xr:uid="{00000000-0005-0000-0000-000004310000}"/>
    <cellStyle name="Input 2 3 3 2 2 2 9" xfId="13022" xr:uid="{00000000-0005-0000-0000-000005310000}"/>
    <cellStyle name="Input 2 3 3 2 2 3" xfId="13023" xr:uid="{00000000-0005-0000-0000-000006310000}"/>
    <cellStyle name="Input 2 3 3 2 2 3 2" xfId="13024" xr:uid="{00000000-0005-0000-0000-000007310000}"/>
    <cellStyle name="Input 2 3 3 2 2 3 2 2" xfId="13025" xr:uid="{00000000-0005-0000-0000-000008310000}"/>
    <cellStyle name="Input 2 3 3 2 2 3 2 3" xfId="13026" xr:uid="{00000000-0005-0000-0000-000009310000}"/>
    <cellStyle name="Input 2 3 3 2 2 3 2 4" xfId="13027" xr:uid="{00000000-0005-0000-0000-00000A310000}"/>
    <cellStyle name="Input 2 3 3 2 2 3 2 5" xfId="13028" xr:uid="{00000000-0005-0000-0000-00000B310000}"/>
    <cellStyle name="Input 2 3 3 2 2 3 2 6" xfId="13029" xr:uid="{00000000-0005-0000-0000-00000C310000}"/>
    <cellStyle name="Input 2 3 3 2 2 3 2 7" xfId="13030" xr:uid="{00000000-0005-0000-0000-00000D310000}"/>
    <cellStyle name="Input 2 3 3 2 2 3 3" xfId="13031" xr:uid="{00000000-0005-0000-0000-00000E310000}"/>
    <cellStyle name="Input 2 3 3 2 2 3 4" xfId="13032" xr:uid="{00000000-0005-0000-0000-00000F310000}"/>
    <cellStyle name="Input 2 3 3 2 2 3 5" xfId="13033" xr:uid="{00000000-0005-0000-0000-000010310000}"/>
    <cellStyle name="Input 2 3 3 2 2 4" xfId="13034" xr:uid="{00000000-0005-0000-0000-000011310000}"/>
    <cellStyle name="Input 2 3 3 2 2 4 2" xfId="13035" xr:uid="{00000000-0005-0000-0000-000012310000}"/>
    <cellStyle name="Input 2 3 3 2 2 4 2 2" xfId="13036" xr:uid="{00000000-0005-0000-0000-000013310000}"/>
    <cellStyle name="Input 2 3 3 2 2 4 2 3" xfId="13037" xr:uid="{00000000-0005-0000-0000-000014310000}"/>
    <cellStyle name="Input 2 3 3 2 2 4 2 4" xfId="13038" xr:uid="{00000000-0005-0000-0000-000015310000}"/>
    <cellStyle name="Input 2 3 3 2 2 4 2 5" xfId="13039" xr:uid="{00000000-0005-0000-0000-000016310000}"/>
    <cellStyle name="Input 2 3 3 2 2 4 2 6" xfId="13040" xr:uid="{00000000-0005-0000-0000-000017310000}"/>
    <cellStyle name="Input 2 3 3 2 2 4 2 7" xfId="13041" xr:uid="{00000000-0005-0000-0000-000018310000}"/>
    <cellStyle name="Input 2 3 3 2 2 4 3" xfId="13042" xr:uid="{00000000-0005-0000-0000-000019310000}"/>
    <cellStyle name="Input 2 3 3 2 2 4 4" xfId="13043" xr:uid="{00000000-0005-0000-0000-00001A310000}"/>
    <cellStyle name="Input 2 3 3 2 2 4 5" xfId="13044" xr:uid="{00000000-0005-0000-0000-00001B310000}"/>
    <cellStyle name="Input 2 3 3 2 2 5" xfId="13045" xr:uid="{00000000-0005-0000-0000-00001C310000}"/>
    <cellStyle name="Input 2 3 3 2 2 5 2" xfId="13046" xr:uid="{00000000-0005-0000-0000-00001D310000}"/>
    <cellStyle name="Input 2 3 3 2 2 5 2 2" xfId="13047" xr:uid="{00000000-0005-0000-0000-00001E310000}"/>
    <cellStyle name="Input 2 3 3 2 2 5 2 3" xfId="13048" xr:uid="{00000000-0005-0000-0000-00001F310000}"/>
    <cellStyle name="Input 2 3 3 2 2 5 2 4" xfId="13049" xr:uid="{00000000-0005-0000-0000-000020310000}"/>
    <cellStyle name="Input 2 3 3 2 2 5 2 5" xfId="13050" xr:uid="{00000000-0005-0000-0000-000021310000}"/>
    <cellStyle name="Input 2 3 3 2 2 5 2 6" xfId="13051" xr:uid="{00000000-0005-0000-0000-000022310000}"/>
    <cellStyle name="Input 2 3 3 2 2 5 2 7" xfId="13052" xr:uid="{00000000-0005-0000-0000-000023310000}"/>
    <cellStyle name="Input 2 3 3 2 2 5 3" xfId="13053" xr:uid="{00000000-0005-0000-0000-000024310000}"/>
    <cellStyle name="Input 2 3 3 2 2 5 4" xfId="13054" xr:uid="{00000000-0005-0000-0000-000025310000}"/>
    <cellStyle name="Input 2 3 3 2 2 5 5" xfId="13055" xr:uid="{00000000-0005-0000-0000-000026310000}"/>
    <cellStyle name="Input 2 3 3 2 2 6" xfId="13056" xr:uid="{00000000-0005-0000-0000-000027310000}"/>
    <cellStyle name="Input 2 3 3 2 2 6 2" xfId="13057" xr:uid="{00000000-0005-0000-0000-000028310000}"/>
    <cellStyle name="Input 2 3 3 2 2 6 3" xfId="13058" xr:uid="{00000000-0005-0000-0000-000029310000}"/>
    <cellStyle name="Input 2 3 3 2 2 6 4" xfId="13059" xr:uid="{00000000-0005-0000-0000-00002A310000}"/>
    <cellStyle name="Input 2 3 3 2 2 6 5" xfId="13060" xr:uid="{00000000-0005-0000-0000-00002B310000}"/>
    <cellStyle name="Input 2 3 3 2 2 6 6" xfId="13061" xr:uid="{00000000-0005-0000-0000-00002C310000}"/>
    <cellStyle name="Input 2 3 3 2 2 6 7" xfId="13062" xr:uid="{00000000-0005-0000-0000-00002D310000}"/>
    <cellStyle name="Input 2 3 3 2 2 6 8" xfId="13063" xr:uid="{00000000-0005-0000-0000-00002E310000}"/>
    <cellStyle name="Input 2 3 3 2 2 7" xfId="13064" xr:uid="{00000000-0005-0000-0000-00002F310000}"/>
    <cellStyle name="Input 2 3 3 2 2 7 2" xfId="13065" xr:uid="{00000000-0005-0000-0000-000030310000}"/>
    <cellStyle name="Input 2 3 3 2 2 7 3" xfId="13066" xr:uid="{00000000-0005-0000-0000-000031310000}"/>
    <cellStyle name="Input 2 3 3 2 2 7 4" xfId="13067" xr:uid="{00000000-0005-0000-0000-000032310000}"/>
    <cellStyle name="Input 2 3 3 2 2 7 5" xfId="13068" xr:uid="{00000000-0005-0000-0000-000033310000}"/>
    <cellStyle name="Input 2 3 3 2 2 7 6" xfId="13069" xr:uid="{00000000-0005-0000-0000-000034310000}"/>
    <cellStyle name="Input 2 3 3 2 2 7 7" xfId="13070" xr:uid="{00000000-0005-0000-0000-000035310000}"/>
    <cellStyle name="Input 2 3 3 2 2 8" xfId="13071" xr:uid="{00000000-0005-0000-0000-000036310000}"/>
    <cellStyle name="Input 2 3 3 2 2 8 2" xfId="13072" xr:uid="{00000000-0005-0000-0000-000037310000}"/>
    <cellStyle name="Input 2 3 3 2 2 8 3" xfId="13073" xr:uid="{00000000-0005-0000-0000-000038310000}"/>
    <cellStyle name="Input 2 3 3 2 2 8 4" xfId="13074" xr:uid="{00000000-0005-0000-0000-000039310000}"/>
    <cellStyle name="Input 2 3 3 2 2 8 5" xfId="13075" xr:uid="{00000000-0005-0000-0000-00003A310000}"/>
    <cellStyle name="Input 2 3 3 2 2 9" xfId="13076" xr:uid="{00000000-0005-0000-0000-00003B310000}"/>
    <cellStyle name="Input 2 3 3 2 2 9 2" xfId="13077" xr:uid="{00000000-0005-0000-0000-00003C310000}"/>
    <cellStyle name="Input 2 3 3 2 2 9 3" xfId="13078" xr:uid="{00000000-0005-0000-0000-00003D310000}"/>
    <cellStyle name="Input 2 3 3 2 2 9 4" xfId="13079" xr:uid="{00000000-0005-0000-0000-00003E310000}"/>
    <cellStyle name="Input 2 3 3 2 2 9 5" xfId="13080" xr:uid="{00000000-0005-0000-0000-00003F310000}"/>
    <cellStyle name="Input 2 3 3 2 3" xfId="13081" xr:uid="{00000000-0005-0000-0000-000040310000}"/>
    <cellStyle name="Input 2 3 3 2 3 10" xfId="13082" xr:uid="{00000000-0005-0000-0000-000041310000}"/>
    <cellStyle name="Input 2 3 3 2 3 2" xfId="13083" xr:uid="{00000000-0005-0000-0000-000042310000}"/>
    <cellStyle name="Input 2 3 3 2 3 2 2" xfId="13084" xr:uid="{00000000-0005-0000-0000-000043310000}"/>
    <cellStyle name="Input 2 3 3 2 3 2 2 2" xfId="13085" xr:uid="{00000000-0005-0000-0000-000044310000}"/>
    <cellStyle name="Input 2 3 3 2 3 2 2 3" xfId="13086" xr:uid="{00000000-0005-0000-0000-000045310000}"/>
    <cellStyle name="Input 2 3 3 2 3 2 2 4" xfId="13087" xr:uid="{00000000-0005-0000-0000-000046310000}"/>
    <cellStyle name="Input 2 3 3 2 3 2 2 5" xfId="13088" xr:uid="{00000000-0005-0000-0000-000047310000}"/>
    <cellStyle name="Input 2 3 3 2 3 2 2 6" xfId="13089" xr:uid="{00000000-0005-0000-0000-000048310000}"/>
    <cellStyle name="Input 2 3 3 2 3 2 2 7" xfId="13090" xr:uid="{00000000-0005-0000-0000-000049310000}"/>
    <cellStyle name="Input 2 3 3 2 3 2 3" xfId="13091" xr:uid="{00000000-0005-0000-0000-00004A310000}"/>
    <cellStyle name="Input 2 3 3 2 3 2 4" xfId="13092" xr:uid="{00000000-0005-0000-0000-00004B310000}"/>
    <cellStyle name="Input 2 3 3 2 3 3" xfId="13093" xr:uid="{00000000-0005-0000-0000-00004C310000}"/>
    <cellStyle name="Input 2 3 3 2 3 3 2" xfId="13094" xr:uid="{00000000-0005-0000-0000-00004D310000}"/>
    <cellStyle name="Input 2 3 3 2 3 3 2 2" xfId="13095" xr:uid="{00000000-0005-0000-0000-00004E310000}"/>
    <cellStyle name="Input 2 3 3 2 3 3 2 3" xfId="13096" xr:uid="{00000000-0005-0000-0000-00004F310000}"/>
    <cellStyle name="Input 2 3 3 2 3 3 2 4" xfId="13097" xr:uid="{00000000-0005-0000-0000-000050310000}"/>
    <cellStyle name="Input 2 3 3 2 3 3 2 5" xfId="13098" xr:uid="{00000000-0005-0000-0000-000051310000}"/>
    <cellStyle name="Input 2 3 3 2 3 3 2 6" xfId="13099" xr:uid="{00000000-0005-0000-0000-000052310000}"/>
    <cellStyle name="Input 2 3 3 2 3 3 2 7" xfId="13100" xr:uid="{00000000-0005-0000-0000-000053310000}"/>
    <cellStyle name="Input 2 3 3 2 3 3 3" xfId="13101" xr:uid="{00000000-0005-0000-0000-000054310000}"/>
    <cellStyle name="Input 2 3 3 2 3 3 4" xfId="13102" xr:uid="{00000000-0005-0000-0000-000055310000}"/>
    <cellStyle name="Input 2 3 3 2 3 4" xfId="13103" xr:uid="{00000000-0005-0000-0000-000056310000}"/>
    <cellStyle name="Input 2 3 3 2 3 4 2" xfId="13104" xr:uid="{00000000-0005-0000-0000-000057310000}"/>
    <cellStyle name="Input 2 3 3 2 3 4 2 2" xfId="13105" xr:uid="{00000000-0005-0000-0000-000058310000}"/>
    <cellStyle name="Input 2 3 3 2 3 4 2 3" xfId="13106" xr:uid="{00000000-0005-0000-0000-000059310000}"/>
    <cellStyle name="Input 2 3 3 2 3 4 2 4" xfId="13107" xr:uid="{00000000-0005-0000-0000-00005A310000}"/>
    <cellStyle name="Input 2 3 3 2 3 4 2 5" xfId="13108" xr:uid="{00000000-0005-0000-0000-00005B310000}"/>
    <cellStyle name="Input 2 3 3 2 3 4 2 6" xfId="13109" xr:uid="{00000000-0005-0000-0000-00005C310000}"/>
    <cellStyle name="Input 2 3 3 2 3 4 2 7" xfId="13110" xr:uid="{00000000-0005-0000-0000-00005D310000}"/>
    <cellStyle name="Input 2 3 3 2 3 4 3" xfId="13111" xr:uid="{00000000-0005-0000-0000-00005E310000}"/>
    <cellStyle name="Input 2 3 3 2 3 4 4" xfId="13112" xr:uid="{00000000-0005-0000-0000-00005F310000}"/>
    <cellStyle name="Input 2 3 3 2 3 5" xfId="13113" xr:uid="{00000000-0005-0000-0000-000060310000}"/>
    <cellStyle name="Input 2 3 3 2 3 5 2" xfId="13114" xr:uid="{00000000-0005-0000-0000-000061310000}"/>
    <cellStyle name="Input 2 3 3 2 3 5 3" xfId="13115" xr:uid="{00000000-0005-0000-0000-000062310000}"/>
    <cellStyle name="Input 2 3 3 2 3 5 4" xfId="13116" xr:uid="{00000000-0005-0000-0000-000063310000}"/>
    <cellStyle name="Input 2 3 3 2 3 5 5" xfId="13117" xr:uid="{00000000-0005-0000-0000-000064310000}"/>
    <cellStyle name="Input 2 3 3 2 3 5 6" xfId="13118" xr:uid="{00000000-0005-0000-0000-000065310000}"/>
    <cellStyle name="Input 2 3 3 2 3 5 7" xfId="13119" xr:uid="{00000000-0005-0000-0000-000066310000}"/>
    <cellStyle name="Input 2 3 3 2 3 5 8" xfId="13120" xr:uid="{00000000-0005-0000-0000-000067310000}"/>
    <cellStyle name="Input 2 3 3 2 3 6" xfId="13121" xr:uid="{00000000-0005-0000-0000-000068310000}"/>
    <cellStyle name="Input 2 3 3 2 3 6 2" xfId="13122" xr:uid="{00000000-0005-0000-0000-000069310000}"/>
    <cellStyle name="Input 2 3 3 2 3 6 3" xfId="13123" xr:uid="{00000000-0005-0000-0000-00006A310000}"/>
    <cellStyle name="Input 2 3 3 2 3 6 4" xfId="13124" xr:uid="{00000000-0005-0000-0000-00006B310000}"/>
    <cellStyle name="Input 2 3 3 2 3 6 5" xfId="13125" xr:uid="{00000000-0005-0000-0000-00006C310000}"/>
    <cellStyle name="Input 2 3 3 2 3 6 6" xfId="13126" xr:uid="{00000000-0005-0000-0000-00006D310000}"/>
    <cellStyle name="Input 2 3 3 2 3 6 7" xfId="13127" xr:uid="{00000000-0005-0000-0000-00006E310000}"/>
    <cellStyle name="Input 2 3 3 2 3 7" xfId="13128" xr:uid="{00000000-0005-0000-0000-00006F310000}"/>
    <cellStyle name="Input 2 3 3 2 3 8" xfId="13129" xr:uid="{00000000-0005-0000-0000-000070310000}"/>
    <cellStyle name="Input 2 3 3 2 3 9" xfId="13130" xr:uid="{00000000-0005-0000-0000-000071310000}"/>
    <cellStyle name="Input 2 3 3 2 4" xfId="13131" xr:uid="{00000000-0005-0000-0000-000072310000}"/>
    <cellStyle name="Input 2 3 3 2 4 10" xfId="13132" xr:uid="{00000000-0005-0000-0000-000073310000}"/>
    <cellStyle name="Input 2 3 3 2 4 2" xfId="13133" xr:uid="{00000000-0005-0000-0000-000074310000}"/>
    <cellStyle name="Input 2 3 3 2 4 2 2" xfId="13134" xr:uid="{00000000-0005-0000-0000-000075310000}"/>
    <cellStyle name="Input 2 3 3 2 4 2 2 2" xfId="13135" xr:uid="{00000000-0005-0000-0000-000076310000}"/>
    <cellStyle name="Input 2 3 3 2 4 2 2 3" xfId="13136" xr:uid="{00000000-0005-0000-0000-000077310000}"/>
    <cellStyle name="Input 2 3 3 2 4 2 2 4" xfId="13137" xr:uid="{00000000-0005-0000-0000-000078310000}"/>
    <cellStyle name="Input 2 3 3 2 4 2 2 5" xfId="13138" xr:uid="{00000000-0005-0000-0000-000079310000}"/>
    <cellStyle name="Input 2 3 3 2 4 2 2 6" xfId="13139" xr:uid="{00000000-0005-0000-0000-00007A310000}"/>
    <cellStyle name="Input 2 3 3 2 4 2 2 7" xfId="13140" xr:uid="{00000000-0005-0000-0000-00007B310000}"/>
    <cellStyle name="Input 2 3 3 2 4 2 3" xfId="13141" xr:uid="{00000000-0005-0000-0000-00007C310000}"/>
    <cellStyle name="Input 2 3 3 2 4 2 4" xfId="13142" xr:uid="{00000000-0005-0000-0000-00007D310000}"/>
    <cellStyle name="Input 2 3 3 2 4 3" xfId="13143" xr:uid="{00000000-0005-0000-0000-00007E310000}"/>
    <cellStyle name="Input 2 3 3 2 4 3 2" xfId="13144" xr:uid="{00000000-0005-0000-0000-00007F310000}"/>
    <cellStyle name="Input 2 3 3 2 4 3 2 2" xfId="13145" xr:uid="{00000000-0005-0000-0000-000080310000}"/>
    <cellStyle name="Input 2 3 3 2 4 3 2 3" xfId="13146" xr:uid="{00000000-0005-0000-0000-000081310000}"/>
    <cellStyle name="Input 2 3 3 2 4 3 2 4" xfId="13147" xr:uid="{00000000-0005-0000-0000-000082310000}"/>
    <cellStyle name="Input 2 3 3 2 4 3 2 5" xfId="13148" xr:uid="{00000000-0005-0000-0000-000083310000}"/>
    <cellStyle name="Input 2 3 3 2 4 3 2 6" xfId="13149" xr:uid="{00000000-0005-0000-0000-000084310000}"/>
    <cellStyle name="Input 2 3 3 2 4 3 2 7" xfId="13150" xr:uid="{00000000-0005-0000-0000-000085310000}"/>
    <cellStyle name="Input 2 3 3 2 4 3 3" xfId="13151" xr:uid="{00000000-0005-0000-0000-000086310000}"/>
    <cellStyle name="Input 2 3 3 2 4 3 4" xfId="13152" xr:uid="{00000000-0005-0000-0000-000087310000}"/>
    <cellStyle name="Input 2 3 3 2 4 4" xfId="13153" xr:uid="{00000000-0005-0000-0000-000088310000}"/>
    <cellStyle name="Input 2 3 3 2 4 4 2" xfId="13154" xr:uid="{00000000-0005-0000-0000-000089310000}"/>
    <cellStyle name="Input 2 3 3 2 4 4 2 2" xfId="13155" xr:uid="{00000000-0005-0000-0000-00008A310000}"/>
    <cellStyle name="Input 2 3 3 2 4 4 2 3" xfId="13156" xr:uid="{00000000-0005-0000-0000-00008B310000}"/>
    <cellStyle name="Input 2 3 3 2 4 4 2 4" xfId="13157" xr:uid="{00000000-0005-0000-0000-00008C310000}"/>
    <cellStyle name="Input 2 3 3 2 4 4 2 5" xfId="13158" xr:uid="{00000000-0005-0000-0000-00008D310000}"/>
    <cellStyle name="Input 2 3 3 2 4 4 2 6" xfId="13159" xr:uid="{00000000-0005-0000-0000-00008E310000}"/>
    <cellStyle name="Input 2 3 3 2 4 4 2 7" xfId="13160" xr:uid="{00000000-0005-0000-0000-00008F310000}"/>
    <cellStyle name="Input 2 3 3 2 4 4 3" xfId="13161" xr:uid="{00000000-0005-0000-0000-000090310000}"/>
    <cellStyle name="Input 2 3 3 2 4 4 4" xfId="13162" xr:uid="{00000000-0005-0000-0000-000091310000}"/>
    <cellStyle name="Input 2 3 3 2 4 5" xfId="13163" xr:uid="{00000000-0005-0000-0000-000092310000}"/>
    <cellStyle name="Input 2 3 3 2 4 5 2" xfId="13164" xr:uid="{00000000-0005-0000-0000-000093310000}"/>
    <cellStyle name="Input 2 3 3 2 4 5 3" xfId="13165" xr:uid="{00000000-0005-0000-0000-000094310000}"/>
    <cellStyle name="Input 2 3 3 2 4 5 4" xfId="13166" xr:uid="{00000000-0005-0000-0000-000095310000}"/>
    <cellStyle name="Input 2 3 3 2 4 5 5" xfId="13167" xr:uid="{00000000-0005-0000-0000-000096310000}"/>
    <cellStyle name="Input 2 3 3 2 4 5 6" xfId="13168" xr:uid="{00000000-0005-0000-0000-000097310000}"/>
    <cellStyle name="Input 2 3 3 2 4 5 7" xfId="13169" xr:uid="{00000000-0005-0000-0000-000098310000}"/>
    <cellStyle name="Input 2 3 3 2 4 5 8" xfId="13170" xr:uid="{00000000-0005-0000-0000-000099310000}"/>
    <cellStyle name="Input 2 3 3 2 4 6" xfId="13171" xr:uid="{00000000-0005-0000-0000-00009A310000}"/>
    <cellStyle name="Input 2 3 3 2 4 6 2" xfId="13172" xr:uid="{00000000-0005-0000-0000-00009B310000}"/>
    <cellStyle name="Input 2 3 3 2 4 6 3" xfId="13173" xr:uid="{00000000-0005-0000-0000-00009C310000}"/>
    <cellStyle name="Input 2 3 3 2 4 6 4" xfId="13174" xr:uid="{00000000-0005-0000-0000-00009D310000}"/>
    <cellStyle name="Input 2 3 3 2 4 6 5" xfId="13175" xr:uid="{00000000-0005-0000-0000-00009E310000}"/>
    <cellStyle name="Input 2 3 3 2 4 6 6" xfId="13176" xr:uid="{00000000-0005-0000-0000-00009F310000}"/>
    <cellStyle name="Input 2 3 3 2 4 6 7" xfId="13177" xr:uid="{00000000-0005-0000-0000-0000A0310000}"/>
    <cellStyle name="Input 2 3 3 2 4 7" xfId="13178" xr:uid="{00000000-0005-0000-0000-0000A1310000}"/>
    <cellStyle name="Input 2 3 3 2 4 8" xfId="13179" xr:uid="{00000000-0005-0000-0000-0000A2310000}"/>
    <cellStyle name="Input 2 3 3 2 4 9" xfId="13180" xr:uid="{00000000-0005-0000-0000-0000A3310000}"/>
    <cellStyle name="Input 2 3 3 2 5" xfId="13181" xr:uid="{00000000-0005-0000-0000-0000A4310000}"/>
    <cellStyle name="Input 2 3 3 2 5 2" xfId="13182" xr:uid="{00000000-0005-0000-0000-0000A5310000}"/>
    <cellStyle name="Input 2 3 3 2 5 2 2" xfId="13183" xr:uid="{00000000-0005-0000-0000-0000A6310000}"/>
    <cellStyle name="Input 2 3 3 2 5 2 3" xfId="13184" xr:uid="{00000000-0005-0000-0000-0000A7310000}"/>
    <cellStyle name="Input 2 3 3 2 5 2 4" xfId="13185" xr:uid="{00000000-0005-0000-0000-0000A8310000}"/>
    <cellStyle name="Input 2 3 3 2 5 2 5" xfId="13186" xr:uid="{00000000-0005-0000-0000-0000A9310000}"/>
    <cellStyle name="Input 2 3 3 2 5 2 6" xfId="13187" xr:uid="{00000000-0005-0000-0000-0000AA310000}"/>
    <cellStyle name="Input 2 3 3 2 5 2 7" xfId="13188" xr:uid="{00000000-0005-0000-0000-0000AB310000}"/>
    <cellStyle name="Input 2 3 3 2 5 3" xfId="13189" xr:uid="{00000000-0005-0000-0000-0000AC310000}"/>
    <cellStyle name="Input 2 3 3 2 5 4" xfId="13190" xr:uid="{00000000-0005-0000-0000-0000AD310000}"/>
    <cellStyle name="Input 2 3 3 2 5 5" xfId="13191" xr:uid="{00000000-0005-0000-0000-0000AE310000}"/>
    <cellStyle name="Input 2 3 3 2 6" xfId="13192" xr:uid="{00000000-0005-0000-0000-0000AF310000}"/>
    <cellStyle name="Input 2 3 3 2 6 2" xfId="13193" xr:uid="{00000000-0005-0000-0000-0000B0310000}"/>
    <cellStyle name="Input 2 3 3 2 6 2 2" xfId="13194" xr:uid="{00000000-0005-0000-0000-0000B1310000}"/>
    <cellStyle name="Input 2 3 3 2 6 2 3" xfId="13195" xr:uid="{00000000-0005-0000-0000-0000B2310000}"/>
    <cellStyle name="Input 2 3 3 2 6 2 4" xfId="13196" xr:uid="{00000000-0005-0000-0000-0000B3310000}"/>
    <cellStyle name="Input 2 3 3 2 6 2 5" xfId="13197" xr:uid="{00000000-0005-0000-0000-0000B4310000}"/>
    <cellStyle name="Input 2 3 3 2 6 2 6" xfId="13198" xr:uid="{00000000-0005-0000-0000-0000B5310000}"/>
    <cellStyle name="Input 2 3 3 2 6 2 7" xfId="13199" xr:uid="{00000000-0005-0000-0000-0000B6310000}"/>
    <cellStyle name="Input 2 3 3 2 6 3" xfId="13200" xr:uid="{00000000-0005-0000-0000-0000B7310000}"/>
    <cellStyle name="Input 2 3 3 2 6 4" xfId="13201" xr:uid="{00000000-0005-0000-0000-0000B8310000}"/>
    <cellStyle name="Input 2 3 3 2 6 5" xfId="13202" xr:uid="{00000000-0005-0000-0000-0000B9310000}"/>
    <cellStyle name="Input 2 3 3 2 7" xfId="13203" xr:uid="{00000000-0005-0000-0000-0000BA310000}"/>
    <cellStyle name="Input 2 3 3 2 7 2" xfId="13204" xr:uid="{00000000-0005-0000-0000-0000BB310000}"/>
    <cellStyle name="Input 2 3 3 2 7 2 2" xfId="13205" xr:uid="{00000000-0005-0000-0000-0000BC310000}"/>
    <cellStyle name="Input 2 3 3 2 7 2 3" xfId="13206" xr:uid="{00000000-0005-0000-0000-0000BD310000}"/>
    <cellStyle name="Input 2 3 3 2 7 2 4" xfId="13207" xr:uid="{00000000-0005-0000-0000-0000BE310000}"/>
    <cellStyle name="Input 2 3 3 2 7 2 5" xfId="13208" xr:uid="{00000000-0005-0000-0000-0000BF310000}"/>
    <cellStyle name="Input 2 3 3 2 7 2 6" xfId="13209" xr:uid="{00000000-0005-0000-0000-0000C0310000}"/>
    <cellStyle name="Input 2 3 3 2 7 2 7" xfId="13210" xr:uid="{00000000-0005-0000-0000-0000C1310000}"/>
    <cellStyle name="Input 2 3 3 2 7 3" xfId="13211" xr:uid="{00000000-0005-0000-0000-0000C2310000}"/>
    <cellStyle name="Input 2 3 3 2 7 4" xfId="13212" xr:uid="{00000000-0005-0000-0000-0000C3310000}"/>
    <cellStyle name="Input 2 3 3 2 7 5" xfId="13213" xr:uid="{00000000-0005-0000-0000-0000C4310000}"/>
    <cellStyle name="Input 2 3 3 2 8" xfId="13214" xr:uid="{00000000-0005-0000-0000-0000C5310000}"/>
    <cellStyle name="Input 2 3 3 2 8 2" xfId="13215" xr:uid="{00000000-0005-0000-0000-0000C6310000}"/>
    <cellStyle name="Input 2 3 3 2 8 2 2" xfId="13216" xr:uid="{00000000-0005-0000-0000-0000C7310000}"/>
    <cellStyle name="Input 2 3 3 2 8 2 3" xfId="13217" xr:uid="{00000000-0005-0000-0000-0000C8310000}"/>
    <cellStyle name="Input 2 3 3 2 8 2 4" xfId="13218" xr:uid="{00000000-0005-0000-0000-0000C9310000}"/>
    <cellStyle name="Input 2 3 3 2 8 2 5" xfId="13219" xr:uid="{00000000-0005-0000-0000-0000CA310000}"/>
    <cellStyle name="Input 2 3 3 2 8 2 6" xfId="13220" xr:uid="{00000000-0005-0000-0000-0000CB310000}"/>
    <cellStyle name="Input 2 3 3 2 8 2 7" xfId="13221" xr:uid="{00000000-0005-0000-0000-0000CC310000}"/>
    <cellStyle name="Input 2 3 3 2 8 3" xfId="13222" xr:uid="{00000000-0005-0000-0000-0000CD310000}"/>
    <cellStyle name="Input 2 3 3 2 8 4" xfId="13223" xr:uid="{00000000-0005-0000-0000-0000CE310000}"/>
    <cellStyle name="Input 2 3 3 2 8 5" xfId="13224" xr:uid="{00000000-0005-0000-0000-0000CF310000}"/>
    <cellStyle name="Input 2 3 3 2 9" xfId="13225" xr:uid="{00000000-0005-0000-0000-0000D0310000}"/>
    <cellStyle name="Input 2 3 3 2 9 2" xfId="13226" xr:uid="{00000000-0005-0000-0000-0000D1310000}"/>
    <cellStyle name="Input 2 3 3 2 9 3" xfId="13227" xr:uid="{00000000-0005-0000-0000-0000D2310000}"/>
    <cellStyle name="Input 2 3 3 2 9 4" xfId="13228" xr:uid="{00000000-0005-0000-0000-0000D3310000}"/>
    <cellStyle name="Input 2 3 3 2 9 5" xfId="13229" xr:uid="{00000000-0005-0000-0000-0000D4310000}"/>
    <cellStyle name="Input 2 3 3 2 9 6" xfId="13230" xr:uid="{00000000-0005-0000-0000-0000D5310000}"/>
    <cellStyle name="Input 2 3 3 2 9 7" xfId="13231" xr:uid="{00000000-0005-0000-0000-0000D6310000}"/>
    <cellStyle name="Input 2 3 3 2 9 8" xfId="13232" xr:uid="{00000000-0005-0000-0000-0000D7310000}"/>
    <cellStyle name="Input 2 3 3 3" xfId="13233" xr:uid="{00000000-0005-0000-0000-0000D8310000}"/>
    <cellStyle name="Input 2 3 3 3 10" xfId="13234" xr:uid="{00000000-0005-0000-0000-0000D9310000}"/>
    <cellStyle name="Input 2 3 3 3 10 2" xfId="13235" xr:uid="{00000000-0005-0000-0000-0000DA310000}"/>
    <cellStyle name="Input 2 3 3 3 10 3" xfId="13236" xr:uid="{00000000-0005-0000-0000-0000DB310000}"/>
    <cellStyle name="Input 2 3 3 3 10 4" xfId="13237" xr:uid="{00000000-0005-0000-0000-0000DC310000}"/>
    <cellStyle name="Input 2 3 3 3 10 5" xfId="13238" xr:uid="{00000000-0005-0000-0000-0000DD310000}"/>
    <cellStyle name="Input 2 3 3 3 11" xfId="13239" xr:uid="{00000000-0005-0000-0000-0000DE310000}"/>
    <cellStyle name="Input 2 3 3 3 11 2" xfId="13240" xr:uid="{00000000-0005-0000-0000-0000DF310000}"/>
    <cellStyle name="Input 2 3 3 3 11 3" xfId="13241" xr:uid="{00000000-0005-0000-0000-0000E0310000}"/>
    <cellStyle name="Input 2 3 3 3 11 4" xfId="13242" xr:uid="{00000000-0005-0000-0000-0000E1310000}"/>
    <cellStyle name="Input 2 3 3 3 11 5" xfId="13243" xr:uid="{00000000-0005-0000-0000-0000E2310000}"/>
    <cellStyle name="Input 2 3 3 3 12" xfId="13244" xr:uid="{00000000-0005-0000-0000-0000E3310000}"/>
    <cellStyle name="Input 2 3 3 3 12 2" xfId="13245" xr:uid="{00000000-0005-0000-0000-0000E4310000}"/>
    <cellStyle name="Input 2 3 3 3 12 3" xfId="13246" xr:uid="{00000000-0005-0000-0000-0000E5310000}"/>
    <cellStyle name="Input 2 3 3 3 12 4" xfId="13247" xr:uid="{00000000-0005-0000-0000-0000E6310000}"/>
    <cellStyle name="Input 2 3 3 3 12 5" xfId="13248" xr:uid="{00000000-0005-0000-0000-0000E7310000}"/>
    <cellStyle name="Input 2 3 3 3 13" xfId="13249" xr:uid="{00000000-0005-0000-0000-0000E8310000}"/>
    <cellStyle name="Input 2 3 3 3 13 2" xfId="13250" xr:uid="{00000000-0005-0000-0000-0000E9310000}"/>
    <cellStyle name="Input 2 3 3 3 13 3" xfId="13251" xr:uid="{00000000-0005-0000-0000-0000EA310000}"/>
    <cellStyle name="Input 2 3 3 3 13 4" xfId="13252" xr:uid="{00000000-0005-0000-0000-0000EB310000}"/>
    <cellStyle name="Input 2 3 3 3 13 5" xfId="13253" xr:uid="{00000000-0005-0000-0000-0000EC310000}"/>
    <cellStyle name="Input 2 3 3 3 14" xfId="13254" xr:uid="{00000000-0005-0000-0000-0000ED310000}"/>
    <cellStyle name="Input 2 3 3 3 14 2" xfId="13255" xr:uid="{00000000-0005-0000-0000-0000EE310000}"/>
    <cellStyle name="Input 2 3 3 3 14 3" xfId="13256" xr:uid="{00000000-0005-0000-0000-0000EF310000}"/>
    <cellStyle name="Input 2 3 3 3 14 4" xfId="13257" xr:uid="{00000000-0005-0000-0000-0000F0310000}"/>
    <cellStyle name="Input 2 3 3 3 14 5" xfId="13258" xr:uid="{00000000-0005-0000-0000-0000F1310000}"/>
    <cellStyle name="Input 2 3 3 3 15" xfId="13259" xr:uid="{00000000-0005-0000-0000-0000F2310000}"/>
    <cellStyle name="Input 2 3 3 3 15 2" xfId="13260" xr:uid="{00000000-0005-0000-0000-0000F3310000}"/>
    <cellStyle name="Input 2 3 3 3 15 3" xfId="13261" xr:uid="{00000000-0005-0000-0000-0000F4310000}"/>
    <cellStyle name="Input 2 3 3 3 15 4" xfId="13262" xr:uid="{00000000-0005-0000-0000-0000F5310000}"/>
    <cellStyle name="Input 2 3 3 3 15 5" xfId="13263" xr:uid="{00000000-0005-0000-0000-0000F6310000}"/>
    <cellStyle name="Input 2 3 3 3 16" xfId="13264" xr:uid="{00000000-0005-0000-0000-0000F7310000}"/>
    <cellStyle name="Input 2 3 3 3 16 2" xfId="13265" xr:uid="{00000000-0005-0000-0000-0000F8310000}"/>
    <cellStyle name="Input 2 3 3 3 16 3" xfId="13266" xr:uid="{00000000-0005-0000-0000-0000F9310000}"/>
    <cellStyle name="Input 2 3 3 3 16 4" xfId="13267" xr:uid="{00000000-0005-0000-0000-0000FA310000}"/>
    <cellStyle name="Input 2 3 3 3 16 5" xfId="13268" xr:uid="{00000000-0005-0000-0000-0000FB310000}"/>
    <cellStyle name="Input 2 3 3 3 17" xfId="13269" xr:uid="{00000000-0005-0000-0000-0000FC310000}"/>
    <cellStyle name="Input 2 3 3 3 17 2" xfId="13270" xr:uid="{00000000-0005-0000-0000-0000FD310000}"/>
    <cellStyle name="Input 2 3 3 3 17 3" xfId="13271" xr:uid="{00000000-0005-0000-0000-0000FE310000}"/>
    <cellStyle name="Input 2 3 3 3 17 4" xfId="13272" xr:uid="{00000000-0005-0000-0000-0000FF310000}"/>
    <cellStyle name="Input 2 3 3 3 17 5" xfId="13273" xr:uid="{00000000-0005-0000-0000-000000320000}"/>
    <cellStyle name="Input 2 3 3 3 18" xfId="13274" xr:uid="{00000000-0005-0000-0000-000001320000}"/>
    <cellStyle name="Input 2 3 3 3 2" xfId="13275" xr:uid="{00000000-0005-0000-0000-000002320000}"/>
    <cellStyle name="Input 2 3 3 3 2 10" xfId="13276" xr:uid="{00000000-0005-0000-0000-000003320000}"/>
    <cellStyle name="Input 2 3 3 3 2 2" xfId="13277" xr:uid="{00000000-0005-0000-0000-000004320000}"/>
    <cellStyle name="Input 2 3 3 3 2 2 2" xfId="13278" xr:uid="{00000000-0005-0000-0000-000005320000}"/>
    <cellStyle name="Input 2 3 3 3 2 2 2 2" xfId="13279" xr:uid="{00000000-0005-0000-0000-000006320000}"/>
    <cellStyle name="Input 2 3 3 3 2 2 2 3" xfId="13280" xr:uid="{00000000-0005-0000-0000-000007320000}"/>
    <cellStyle name="Input 2 3 3 3 2 2 2 4" xfId="13281" xr:uid="{00000000-0005-0000-0000-000008320000}"/>
    <cellStyle name="Input 2 3 3 3 2 2 2 5" xfId="13282" xr:uid="{00000000-0005-0000-0000-000009320000}"/>
    <cellStyle name="Input 2 3 3 3 2 2 2 6" xfId="13283" xr:uid="{00000000-0005-0000-0000-00000A320000}"/>
    <cellStyle name="Input 2 3 3 3 2 2 2 7" xfId="13284" xr:uid="{00000000-0005-0000-0000-00000B320000}"/>
    <cellStyle name="Input 2 3 3 3 2 2 3" xfId="13285" xr:uid="{00000000-0005-0000-0000-00000C320000}"/>
    <cellStyle name="Input 2 3 3 3 2 2 4" xfId="13286" xr:uid="{00000000-0005-0000-0000-00000D320000}"/>
    <cellStyle name="Input 2 3 3 3 2 3" xfId="13287" xr:uid="{00000000-0005-0000-0000-00000E320000}"/>
    <cellStyle name="Input 2 3 3 3 2 3 2" xfId="13288" xr:uid="{00000000-0005-0000-0000-00000F320000}"/>
    <cellStyle name="Input 2 3 3 3 2 3 2 2" xfId="13289" xr:uid="{00000000-0005-0000-0000-000010320000}"/>
    <cellStyle name="Input 2 3 3 3 2 3 2 3" xfId="13290" xr:uid="{00000000-0005-0000-0000-000011320000}"/>
    <cellStyle name="Input 2 3 3 3 2 3 2 4" xfId="13291" xr:uid="{00000000-0005-0000-0000-000012320000}"/>
    <cellStyle name="Input 2 3 3 3 2 3 2 5" xfId="13292" xr:uid="{00000000-0005-0000-0000-000013320000}"/>
    <cellStyle name="Input 2 3 3 3 2 3 2 6" xfId="13293" xr:uid="{00000000-0005-0000-0000-000014320000}"/>
    <cellStyle name="Input 2 3 3 3 2 3 2 7" xfId="13294" xr:uid="{00000000-0005-0000-0000-000015320000}"/>
    <cellStyle name="Input 2 3 3 3 2 3 3" xfId="13295" xr:uid="{00000000-0005-0000-0000-000016320000}"/>
    <cellStyle name="Input 2 3 3 3 2 3 4" xfId="13296" xr:uid="{00000000-0005-0000-0000-000017320000}"/>
    <cellStyle name="Input 2 3 3 3 2 4" xfId="13297" xr:uid="{00000000-0005-0000-0000-000018320000}"/>
    <cellStyle name="Input 2 3 3 3 2 4 2" xfId="13298" xr:uid="{00000000-0005-0000-0000-000019320000}"/>
    <cellStyle name="Input 2 3 3 3 2 4 2 2" xfId="13299" xr:uid="{00000000-0005-0000-0000-00001A320000}"/>
    <cellStyle name="Input 2 3 3 3 2 4 2 3" xfId="13300" xr:uid="{00000000-0005-0000-0000-00001B320000}"/>
    <cellStyle name="Input 2 3 3 3 2 4 2 4" xfId="13301" xr:uid="{00000000-0005-0000-0000-00001C320000}"/>
    <cellStyle name="Input 2 3 3 3 2 4 2 5" xfId="13302" xr:uid="{00000000-0005-0000-0000-00001D320000}"/>
    <cellStyle name="Input 2 3 3 3 2 4 2 6" xfId="13303" xr:uid="{00000000-0005-0000-0000-00001E320000}"/>
    <cellStyle name="Input 2 3 3 3 2 4 2 7" xfId="13304" xr:uid="{00000000-0005-0000-0000-00001F320000}"/>
    <cellStyle name="Input 2 3 3 3 2 4 3" xfId="13305" xr:uid="{00000000-0005-0000-0000-000020320000}"/>
    <cellStyle name="Input 2 3 3 3 2 4 4" xfId="13306" xr:uid="{00000000-0005-0000-0000-000021320000}"/>
    <cellStyle name="Input 2 3 3 3 2 5" xfId="13307" xr:uid="{00000000-0005-0000-0000-000022320000}"/>
    <cellStyle name="Input 2 3 3 3 2 5 2" xfId="13308" xr:uid="{00000000-0005-0000-0000-000023320000}"/>
    <cellStyle name="Input 2 3 3 3 2 5 3" xfId="13309" xr:uid="{00000000-0005-0000-0000-000024320000}"/>
    <cellStyle name="Input 2 3 3 3 2 5 4" xfId="13310" xr:uid="{00000000-0005-0000-0000-000025320000}"/>
    <cellStyle name="Input 2 3 3 3 2 5 5" xfId="13311" xr:uid="{00000000-0005-0000-0000-000026320000}"/>
    <cellStyle name="Input 2 3 3 3 2 5 6" xfId="13312" xr:uid="{00000000-0005-0000-0000-000027320000}"/>
    <cellStyle name="Input 2 3 3 3 2 5 7" xfId="13313" xr:uid="{00000000-0005-0000-0000-000028320000}"/>
    <cellStyle name="Input 2 3 3 3 2 5 8" xfId="13314" xr:uid="{00000000-0005-0000-0000-000029320000}"/>
    <cellStyle name="Input 2 3 3 3 2 6" xfId="13315" xr:uid="{00000000-0005-0000-0000-00002A320000}"/>
    <cellStyle name="Input 2 3 3 3 2 6 2" xfId="13316" xr:uid="{00000000-0005-0000-0000-00002B320000}"/>
    <cellStyle name="Input 2 3 3 3 2 6 3" xfId="13317" xr:uid="{00000000-0005-0000-0000-00002C320000}"/>
    <cellStyle name="Input 2 3 3 3 2 6 4" xfId="13318" xr:uid="{00000000-0005-0000-0000-00002D320000}"/>
    <cellStyle name="Input 2 3 3 3 2 6 5" xfId="13319" xr:uid="{00000000-0005-0000-0000-00002E320000}"/>
    <cellStyle name="Input 2 3 3 3 2 6 6" xfId="13320" xr:uid="{00000000-0005-0000-0000-00002F320000}"/>
    <cellStyle name="Input 2 3 3 3 2 6 7" xfId="13321" xr:uid="{00000000-0005-0000-0000-000030320000}"/>
    <cellStyle name="Input 2 3 3 3 2 7" xfId="13322" xr:uid="{00000000-0005-0000-0000-000031320000}"/>
    <cellStyle name="Input 2 3 3 3 2 8" xfId="13323" xr:uid="{00000000-0005-0000-0000-000032320000}"/>
    <cellStyle name="Input 2 3 3 3 2 9" xfId="13324" xr:uid="{00000000-0005-0000-0000-000033320000}"/>
    <cellStyle name="Input 2 3 3 3 3" xfId="13325" xr:uid="{00000000-0005-0000-0000-000034320000}"/>
    <cellStyle name="Input 2 3 3 3 3 2" xfId="13326" xr:uid="{00000000-0005-0000-0000-000035320000}"/>
    <cellStyle name="Input 2 3 3 3 3 2 2" xfId="13327" xr:uid="{00000000-0005-0000-0000-000036320000}"/>
    <cellStyle name="Input 2 3 3 3 3 2 3" xfId="13328" xr:uid="{00000000-0005-0000-0000-000037320000}"/>
    <cellStyle name="Input 2 3 3 3 3 2 4" xfId="13329" xr:uid="{00000000-0005-0000-0000-000038320000}"/>
    <cellStyle name="Input 2 3 3 3 3 2 5" xfId="13330" xr:uid="{00000000-0005-0000-0000-000039320000}"/>
    <cellStyle name="Input 2 3 3 3 3 2 6" xfId="13331" xr:uid="{00000000-0005-0000-0000-00003A320000}"/>
    <cellStyle name="Input 2 3 3 3 3 2 7" xfId="13332" xr:uid="{00000000-0005-0000-0000-00003B320000}"/>
    <cellStyle name="Input 2 3 3 3 3 3" xfId="13333" xr:uid="{00000000-0005-0000-0000-00003C320000}"/>
    <cellStyle name="Input 2 3 3 3 3 4" xfId="13334" xr:uid="{00000000-0005-0000-0000-00003D320000}"/>
    <cellStyle name="Input 2 3 3 3 3 5" xfId="13335" xr:uid="{00000000-0005-0000-0000-00003E320000}"/>
    <cellStyle name="Input 2 3 3 3 4" xfId="13336" xr:uid="{00000000-0005-0000-0000-00003F320000}"/>
    <cellStyle name="Input 2 3 3 3 4 2" xfId="13337" xr:uid="{00000000-0005-0000-0000-000040320000}"/>
    <cellStyle name="Input 2 3 3 3 4 2 2" xfId="13338" xr:uid="{00000000-0005-0000-0000-000041320000}"/>
    <cellStyle name="Input 2 3 3 3 4 2 3" xfId="13339" xr:uid="{00000000-0005-0000-0000-000042320000}"/>
    <cellStyle name="Input 2 3 3 3 4 2 4" xfId="13340" xr:uid="{00000000-0005-0000-0000-000043320000}"/>
    <cellStyle name="Input 2 3 3 3 4 2 5" xfId="13341" xr:uid="{00000000-0005-0000-0000-000044320000}"/>
    <cellStyle name="Input 2 3 3 3 4 2 6" xfId="13342" xr:uid="{00000000-0005-0000-0000-000045320000}"/>
    <cellStyle name="Input 2 3 3 3 4 2 7" xfId="13343" xr:uid="{00000000-0005-0000-0000-000046320000}"/>
    <cellStyle name="Input 2 3 3 3 4 3" xfId="13344" xr:uid="{00000000-0005-0000-0000-000047320000}"/>
    <cellStyle name="Input 2 3 3 3 4 4" xfId="13345" xr:uid="{00000000-0005-0000-0000-000048320000}"/>
    <cellStyle name="Input 2 3 3 3 4 5" xfId="13346" xr:uid="{00000000-0005-0000-0000-000049320000}"/>
    <cellStyle name="Input 2 3 3 3 5" xfId="13347" xr:uid="{00000000-0005-0000-0000-00004A320000}"/>
    <cellStyle name="Input 2 3 3 3 5 2" xfId="13348" xr:uid="{00000000-0005-0000-0000-00004B320000}"/>
    <cellStyle name="Input 2 3 3 3 5 2 2" xfId="13349" xr:uid="{00000000-0005-0000-0000-00004C320000}"/>
    <cellStyle name="Input 2 3 3 3 5 2 3" xfId="13350" xr:uid="{00000000-0005-0000-0000-00004D320000}"/>
    <cellStyle name="Input 2 3 3 3 5 2 4" xfId="13351" xr:uid="{00000000-0005-0000-0000-00004E320000}"/>
    <cellStyle name="Input 2 3 3 3 5 2 5" xfId="13352" xr:uid="{00000000-0005-0000-0000-00004F320000}"/>
    <cellStyle name="Input 2 3 3 3 5 2 6" xfId="13353" xr:uid="{00000000-0005-0000-0000-000050320000}"/>
    <cellStyle name="Input 2 3 3 3 5 2 7" xfId="13354" xr:uid="{00000000-0005-0000-0000-000051320000}"/>
    <cellStyle name="Input 2 3 3 3 5 3" xfId="13355" xr:uid="{00000000-0005-0000-0000-000052320000}"/>
    <cellStyle name="Input 2 3 3 3 5 4" xfId="13356" xr:uid="{00000000-0005-0000-0000-000053320000}"/>
    <cellStyle name="Input 2 3 3 3 5 5" xfId="13357" xr:uid="{00000000-0005-0000-0000-000054320000}"/>
    <cellStyle name="Input 2 3 3 3 6" xfId="13358" xr:uid="{00000000-0005-0000-0000-000055320000}"/>
    <cellStyle name="Input 2 3 3 3 6 2" xfId="13359" xr:uid="{00000000-0005-0000-0000-000056320000}"/>
    <cellStyle name="Input 2 3 3 3 6 3" xfId="13360" xr:uid="{00000000-0005-0000-0000-000057320000}"/>
    <cellStyle name="Input 2 3 3 3 6 4" xfId="13361" xr:uid="{00000000-0005-0000-0000-000058320000}"/>
    <cellStyle name="Input 2 3 3 3 6 5" xfId="13362" xr:uid="{00000000-0005-0000-0000-000059320000}"/>
    <cellStyle name="Input 2 3 3 3 6 6" xfId="13363" xr:uid="{00000000-0005-0000-0000-00005A320000}"/>
    <cellStyle name="Input 2 3 3 3 6 7" xfId="13364" xr:uid="{00000000-0005-0000-0000-00005B320000}"/>
    <cellStyle name="Input 2 3 3 3 6 8" xfId="13365" xr:uid="{00000000-0005-0000-0000-00005C320000}"/>
    <cellStyle name="Input 2 3 3 3 7" xfId="13366" xr:uid="{00000000-0005-0000-0000-00005D320000}"/>
    <cellStyle name="Input 2 3 3 3 7 2" xfId="13367" xr:uid="{00000000-0005-0000-0000-00005E320000}"/>
    <cellStyle name="Input 2 3 3 3 7 3" xfId="13368" xr:uid="{00000000-0005-0000-0000-00005F320000}"/>
    <cellStyle name="Input 2 3 3 3 7 4" xfId="13369" xr:uid="{00000000-0005-0000-0000-000060320000}"/>
    <cellStyle name="Input 2 3 3 3 7 5" xfId="13370" xr:uid="{00000000-0005-0000-0000-000061320000}"/>
    <cellStyle name="Input 2 3 3 3 7 6" xfId="13371" xr:uid="{00000000-0005-0000-0000-000062320000}"/>
    <cellStyle name="Input 2 3 3 3 7 7" xfId="13372" xr:uid="{00000000-0005-0000-0000-000063320000}"/>
    <cellStyle name="Input 2 3 3 3 8" xfId="13373" xr:uid="{00000000-0005-0000-0000-000064320000}"/>
    <cellStyle name="Input 2 3 3 3 8 2" xfId="13374" xr:uid="{00000000-0005-0000-0000-000065320000}"/>
    <cellStyle name="Input 2 3 3 3 8 3" xfId="13375" xr:uid="{00000000-0005-0000-0000-000066320000}"/>
    <cellStyle name="Input 2 3 3 3 8 4" xfId="13376" xr:uid="{00000000-0005-0000-0000-000067320000}"/>
    <cellStyle name="Input 2 3 3 3 8 5" xfId="13377" xr:uid="{00000000-0005-0000-0000-000068320000}"/>
    <cellStyle name="Input 2 3 3 3 9" xfId="13378" xr:uid="{00000000-0005-0000-0000-000069320000}"/>
    <cellStyle name="Input 2 3 3 3 9 2" xfId="13379" xr:uid="{00000000-0005-0000-0000-00006A320000}"/>
    <cellStyle name="Input 2 3 3 3 9 3" xfId="13380" xr:uid="{00000000-0005-0000-0000-00006B320000}"/>
    <cellStyle name="Input 2 3 3 3 9 4" xfId="13381" xr:uid="{00000000-0005-0000-0000-00006C320000}"/>
    <cellStyle name="Input 2 3 3 3 9 5" xfId="13382" xr:uid="{00000000-0005-0000-0000-00006D320000}"/>
    <cellStyle name="Input 2 3 3 4" xfId="13383" xr:uid="{00000000-0005-0000-0000-00006E320000}"/>
    <cellStyle name="Input 2 3 3 4 10" xfId="13384" xr:uid="{00000000-0005-0000-0000-00006F320000}"/>
    <cellStyle name="Input 2 3 3 4 2" xfId="13385" xr:uid="{00000000-0005-0000-0000-000070320000}"/>
    <cellStyle name="Input 2 3 3 4 2 2" xfId="13386" xr:uid="{00000000-0005-0000-0000-000071320000}"/>
    <cellStyle name="Input 2 3 3 4 2 2 2" xfId="13387" xr:uid="{00000000-0005-0000-0000-000072320000}"/>
    <cellStyle name="Input 2 3 3 4 2 2 3" xfId="13388" xr:uid="{00000000-0005-0000-0000-000073320000}"/>
    <cellStyle name="Input 2 3 3 4 2 2 4" xfId="13389" xr:uid="{00000000-0005-0000-0000-000074320000}"/>
    <cellStyle name="Input 2 3 3 4 2 2 5" xfId="13390" xr:uid="{00000000-0005-0000-0000-000075320000}"/>
    <cellStyle name="Input 2 3 3 4 2 2 6" xfId="13391" xr:uid="{00000000-0005-0000-0000-000076320000}"/>
    <cellStyle name="Input 2 3 3 4 2 2 7" xfId="13392" xr:uid="{00000000-0005-0000-0000-000077320000}"/>
    <cellStyle name="Input 2 3 3 4 2 3" xfId="13393" xr:uid="{00000000-0005-0000-0000-000078320000}"/>
    <cellStyle name="Input 2 3 3 4 2 4" xfId="13394" xr:uid="{00000000-0005-0000-0000-000079320000}"/>
    <cellStyle name="Input 2 3 3 4 3" xfId="13395" xr:uid="{00000000-0005-0000-0000-00007A320000}"/>
    <cellStyle name="Input 2 3 3 4 3 2" xfId="13396" xr:uid="{00000000-0005-0000-0000-00007B320000}"/>
    <cellStyle name="Input 2 3 3 4 3 2 2" xfId="13397" xr:uid="{00000000-0005-0000-0000-00007C320000}"/>
    <cellStyle name="Input 2 3 3 4 3 2 3" xfId="13398" xr:uid="{00000000-0005-0000-0000-00007D320000}"/>
    <cellStyle name="Input 2 3 3 4 3 2 4" xfId="13399" xr:uid="{00000000-0005-0000-0000-00007E320000}"/>
    <cellStyle name="Input 2 3 3 4 3 2 5" xfId="13400" xr:uid="{00000000-0005-0000-0000-00007F320000}"/>
    <cellStyle name="Input 2 3 3 4 3 2 6" xfId="13401" xr:uid="{00000000-0005-0000-0000-000080320000}"/>
    <cellStyle name="Input 2 3 3 4 3 2 7" xfId="13402" xr:uid="{00000000-0005-0000-0000-000081320000}"/>
    <cellStyle name="Input 2 3 3 4 3 3" xfId="13403" xr:uid="{00000000-0005-0000-0000-000082320000}"/>
    <cellStyle name="Input 2 3 3 4 3 4" xfId="13404" xr:uid="{00000000-0005-0000-0000-000083320000}"/>
    <cellStyle name="Input 2 3 3 4 4" xfId="13405" xr:uid="{00000000-0005-0000-0000-000084320000}"/>
    <cellStyle name="Input 2 3 3 4 4 2" xfId="13406" xr:uid="{00000000-0005-0000-0000-000085320000}"/>
    <cellStyle name="Input 2 3 3 4 4 2 2" xfId="13407" xr:uid="{00000000-0005-0000-0000-000086320000}"/>
    <cellStyle name="Input 2 3 3 4 4 2 3" xfId="13408" xr:uid="{00000000-0005-0000-0000-000087320000}"/>
    <cellStyle name="Input 2 3 3 4 4 2 4" xfId="13409" xr:uid="{00000000-0005-0000-0000-000088320000}"/>
    <cellStyle name="Input 2 3 3 4 4 2 5" xfId="13410" xr:uid="{00000000-0005-0000-0000-000089320000}"/>
    <cellStyle name="Input 2 3 3 4 4 2 6" xfId="13411" xr:uid="{00000000-0005-0000-0000-00008A320000}"/>
    <cellStyle name="Input 2 3 3 4 4 2 7" xfId="13412" xr:uid="{00000000-0005-0000-0000-00008B320000}"/>
    <cellStyle name="Input 2 3 3 4 4 3" xfId="13413" xr:uid="{00000000-0005-0000-0000-00008C320000}"/>
    <cellStyle name="Input 2 3 3 4 4 4" xfId="13414" xr:uid="{00000000-0005-0000-0000-00008D320000}"/>
    <cellStyle name="Input 2 3 3 4 5" xfId="13415" xr:uid="{00000000-0005-0000-0000-00008E320000}"/>
    <cellStyle name="Input 2 3 3 4 5 2" xfId="13416" xr:uid="{00000000-0005-0000-0000-00008F320000}"/>
    <cellStyle name="Input 2 3 3 4 5 3" xfId="13417" xr:uid="{00000000-0005-0000-0000-000090320000}"/>
    <cellStyle name="Input 2 3 3 4 5 4" xfId="13418" xr:uid="{00000000-0005-0000-0000-000091320000}"/>
    <cellStyle name="Input 2 3 3 4 5 5" xfId="13419" xr:uid="{00000000-0005-0000-0000-000092320000}"/>
    <cellStyle name="Input 2 3 3 4 5 6" xfId="13420" xr:uid="{00000000-0005-0000-0000-000093320000}"/>
    <cellStyle name="Input 2 3 3 4 5 7" xfId="13421" xr:uid="{00000000-0005-0000-0000-000094320000}"/>
    <cellStyle name="Input 2 3 3 4 5 8" xfId="13422" xr:uid="{00000000-0005-0000-0000-000095320000}"/>
    <cellStyle name="Input 2 3 3 4 6" xfId="13423" xr:uid="{00000000-0005-0000-0000-000096320000}"/>
    <cellStyle name="Input 2 3 3 4 6 2" xfId="13424" xr:uid="{00000000-0005-0000-0000-000097320000}"/>
    <cellStyle name="Input 2 3 3 4 6 3" xfId="13425" xr:uid="{00000000-0005-0000-0000-000098320000}"/>
    <cellStyle name="Input 2 3 3 4 6 4" xfId="13426" xr:uid="{00000000-0005-0000-0000-000099320000}"/>
    <cellStyle name="Input 2 3 3 4 6 5" xfId="13427" xr:uid="{00000000-0005-0000-0000-00009A320000}"/>
    <cellStyle name="Input 2 3 3 4 6 6" xfId="13428" xr:uid="{00000000-0005-0000-0000-00009B320000}"/>
    <cellStyle name="Input 2 3 3 4 6 7" xfId="13429" xr:uid="{00000000-0005-0000-0000-00009C320000}"/>
    <cellStyle name="Input 2 3 3 4 7" xfId="13430" xr:uid="{00000000-0005-0000-0000-00009D320000}"/>
    <cellStyle name="Input 2 3 3 4 8" xfId="13431" xr:uid="{00000000-0005-0000-0000-00009E320000}"/>
    <cellStyle name="Input 2 3 3 4 9" xfId="13432" xr:uid="{00000000-0005-0000-0000-00009F320000}"/>
    <cellStyle name="Input 2 3 3 5" xfId="13433" xr:uid="{00000000-0005-0000-0000-0000A0320000}"/>
    <cellStyle name="Input 2 3 3 5 10" xfId="13434" xr:uid="{00000000-0005-0000-0000-0000A1320000}"/>
    <cellStyle name="Input 2 3 3 5 2" xfId="13435" xr:uid="{00000000-0005-0000-0000-0000A2320000}"/>
    <cellStyle name="Input 2 3 3 5 2 2" xfId="13436" xr:uid="{00000000-0005-0000-0000-0000A3320000}"/>
    <cellStyle name="Input 2 3 3 5 2 2 2" xfId="13437" xr:uid="{00000000-0005-0000-0000-0000A4320000}"/>
    <cellStyle name="Input 2 3 3 5 2 2 3" xfId="13438" xr:uid="{00000000-0005-0000-0000-0000A5320000}"/>
    <cellStyle name="Input 2 3 3 5 2 2 4" xfId="13439" xr:uid="{00000000-0005-0000-0000-0000A6320000}"/>
    <cellStyle name="Input 2 3 3 5 2 2 5" xfId="13440" xr:uid="{00000000-0005-0000-0000-0000A7320000}"/>
    <cellStyle name="Input 2 3 3 5 2 2 6" xfId="13441" xr:uid="{00000000-0005-0000-0000-0000A8320000}"/>
    <cellStyle name="Input 2 3 3 5 2 2 7" xfId="13442" xr:uid="{00000000-0005-0000-0000-0000A9320000}"/>
    <cellStyle name="Input 2 3 3 5 2 3" xfId="13443" xr:uid="{00000000-0005-0000-0000-0000AA320000}"/>
    <cellStyle name="Input 2 3 3 5 2 4" xfId="13444" xr:uid="{00000000-0005-0000-0000-0000AB320000}"/>
    <cellStyle name="Input 2 3 3 5 3" xfId="13445" xr:uid="{00000000-0005-0000-0000-0000AC320000}"/>
    <cellStyle name="Input 2 3 3 5 3 2" xfId="13446" xr:uid="{00000000-0005-0000-0000-0000AD320000}"/>
    <cellStyle name="Input 2 3 3 5 3 2 2" xfId="13447" xr:uid="{00000000-0005-0000-0000-0000AE320000}"/>
    <cellStyle name="Input 2 3 3 5 3 2 3" xfId="13448" xr:uid="{00000000-0005-0000-0000-0000AF320000}"/>
    <cellStyle name="Input 2 3 3 5 3 2 4" xfId="13449" xr:uid="{00000000-0005-0000-0000-0000B0320000}"/>
    <cellStyle name="Input 2 3 3 5 3 2 5" xfId="13450" xr:uid="{00000000-0005-0000-0000-0000B1320000}"/>
    <cellStyle name="Input 2 3 3 5 3 2 6" xfId="13451" xr:uid="{00000000-0005-0000-0000-0000B2320000}"/>
    <cellStyle name="Input 2 3 3 5 3 2 7" xfId="13452" xr:uid="{00000000-0005-0000-0000-0000B3320000}"/>
    <cellStyle name="Input 2 3 3 5 3 3" xfId="13453" xr:uid="{00000000-0005-0000-0000-0000B4320000}"/>
    <cellStyle name="Input 2 3 3 5 3 4" xfId="13454" xr:uid="{00000000-0005-0000-0000-0000B5320000}"/>
    <cellStyle name="Input 2 3 3 5 4" xfId="13455" xr:uid="{00000000-0005-0000-0000-0000B6320000}"/>
    <cellStyle name="Input 2 3 3 5 4 2" xfId="13456" xr:uid="{00000000-0005-0000-0000-0000B7320000}"/>
    <cellStyle name="Input 2 3 3 5 4 2 2" xfId="13457" xr:uid="{00000000-0005-0000-0000-0000B8320000}"/>
    <cellStyle name="Input 2 3 3 5 4 2 3" xfId="13458" xr:uid="{00000000-0005-0000-0000-0000B9320000}"/>
    <cellStyle name="Input 2 3 3 5 4 2 4" xfId="13459" xr:uid="{00000000-0005-0000-0000-0000BA320000}"/>
    <cellStyle name="Input 2 3 3 5 4 2 5" xfId="13460" xr:uid="{00000000-0005-0000-0000-0000BB320000}"/>
    <cellStyle name="Input 2 3 3 5 4 2 6" xfId="13461" xr:uid="{00000000-0005-0000-0000-0000BC320000}"/>
    <cellStyle name="Input 2 3 3 5 4 2 7" xfId="13462" xr:uid="{00000000-0005-0000-0000-0000BD320000}"/>
    <cellStyle name="Input 2 3 3 5 4 3" xfId="13463" xr:uid="{00000000-0005-0000-0000-0000BE320000}"/>
    <cellStyle name="Input 2 3 3 5 4 4" xfId="13464" xr:uid="{00000000-0005-0000-0000-0000BF320000}"/>
    <cellStyle name="Input 2 3 3 5 5" xfId="13465" xr:uid="{00000000-0005-0000-0000-0000C0320000}"/>
    <cellStyle name="Input 2 3 3 5 5 2" xfId="13466" xr:uid="{00000000-0005-0000-0000-0000C1320000}"/>
    <cellStyle name="Input 2 3 3 5 5 3" xfId="13467" xr:uid="{00000000-0005-0000-0000-0000C2320000}"/>
    <cellStyle name="Input 2 3 3 5 5 4" xfId="13468" xr:uid="{00000000-0005-0000-0000-0000C3320000}"/>
    <cellStyle name="Input 2 3 3 5 5 5" xfId="13469" xr:uid="{00000000-0005-0000-0000-0000C4320000}"/>
    <cellStyle name="Input 2 3 3 5 5 6" xfId="13470" xr:uid="{00000000-0005-0000-0000-0000C5320000}"/>
    <cellStyle name="Input 2 3 3 5 5 7" xfId="13471" xr:uid="{00000000-0005-0000-0000-0000C6320000}"/>
    <cellStyle name="Input 2 3 3 5 5 8" xfId="13472" xr:uid="{00000000-0005-0000-0000-0000C7320000}"/>
    <cellStyle name="Input 2 3 3 5 6" xfId="13473" xr:uid="{00000000-0005-0000-0000-0000C8320000}"/>
    <cellStyle name="Input 2 3 3 5 6 2" xfId="13474" xr:uid="{00000000-0005-0000-0000-0000C9320000}"/>
    <cellStyle name="Input 2 3 3 5 6 3" xfId="13475" xr:uid="{00000000-0005-0000-0000-0000CA320000}"/>
    <cellStyle name="Input 2 3 3 5 6 4" xfId="13476" xr:uid="{00000000-0005-0000-0000-0000CB320000}"/>
    <cellStyle name="Input 2 3 3 5 6 5" xfId="13477" xr:uid="{00000000-0005-0000-0000-0000CC320000}"/>
    <cellStyle name="Input 2 3 3 5 6 6" xfId="13478" xr:uid="{00000000-0005-0000-0000-0000CD320000}"/>
    <cellStyle name="Input 2 3 3 5 6 7" xfId="13479" xr:uid="{00000000-0005-0000-0000-0000CE320000}"/>
    <cellStyle name="Input 2 3 3 5 7" xfId="13480" xr:uid="{00000000-0005-0000-0000-0000CF320000}"/>
    <cellStyle name="Input 2 3 3 5 8" xfId="13481" xr:uid="{00000000-0005-0000-0000-0000D0320000}"/>
    <cellStyle name="Input 2 3 3 5 9" xfId="13482" xr:uid="{00000000-0005-0000-0000-0000D1320000}"/>
    <cellStyle name="Input 2 3 3 6" xfId="13483" xr:uid="{00000000-0005-0000-0000-0000D2320000}"/>
    <cellStyle name="Input 2 3 3 6 2" xfId="13484" xr:uid="{00000000-0005-0000-0000-0000D3320000}"/>
    <cellStyle name="Input 2 3 3 6 2 2" xfId="13485" xr:uid="{00000000-0005-0000-0000-0000D4320000}"/>
    <cellStyle name="Input 2 3 3 6 2 3" xfId="13486" xr:uid="{00000000-0005-0000-0000-0000D5320000}"/>
    <cellStyle name="Input 2 3 3 6 2 4" xfId="13487" xr:uid="{00000000-0005-0000-0000-0000D6320000}"/>
    <cellStyle name="Input 2 3 3 6 2 5" xfId="13488" xr:uid="{00000000-0005-0000-0000-0000D7320000}"/>
    <cellStyle name="Input 2 3 3 6 2 6" xfId="13489" xr:uid="{00000000-0005-0000-0000-0000D8320000}"/>
    <cellStyle name="Input 2 3 3 6 2 7" xfId="13490" xr:uid="{00000000-0005-0000-0000-0000D9320000}"/>
    <cellStyle name="Input 2 3 3 6 3" xfId="13491" xr:uid="{00000000-0005-0000-0000-0000DA320000}"/>
    <cellStyle name="Input 2 3 3 6 4" xfId="13492" xr:uid="{00000000-0005-0000-0000-0000DB320000}"/>
    <cellStyle name="Input 2 3 3 6 5" xfId="13493" xr:uid="{00000000-0005-0000-0000-0000DC320000}"/>
    <cellStyle name="Input 2 3 3 7" xfId="13494" xr:uid="{00000000-0005-0000-0000-0000DD320000}"/>
    <cellStyle name="Input 2 3 3 7 2" xfId="13495" xr:uid="{00000000-0005-0000-0000-0000DE320000}"/>
    <cellStyle name="Input 2 3 3 7 2 2" xfId="13496" xr:uid="{00000000-0005-0000-0000-0000DF320000}"/>
    <cellStyle name="Input 2 3 3 7 2 3" xfId="13497" xr:uid="{00000000-0005-0000-0000-0000E0320000}"/>
    <cellStyle name="Input 2 3 3 7 2 4" xfId="13498" xr:uid="{00000000-0005-0000-0000-0000E1320000}"/>
    <cellStyle name="Input 2 3 3 7 2 5" xfId="13499" xr:uid="{00000000-0005-0000-0000-0000E2320000}"/>
    <cellStyle name="Input 2 3 3 7 2 6" xfId="13500" xr:uid="{00000000-0005-0000-0000-0000E3320000}"/>
    <cellStyle name="Input 2 3 3 7 2 7" xfId="13501" xr:uid="{00000000-0005-0000-0000-0000E4320000}"/>
    <cellStyle name="Input 2 3 3 7 3" xfId="13502" xr:uid="{00000000-0005-0000-0000-0000E5320000}"/>
    <cellStyle name="Input 2 3 3 7 4" xfId="13503" xr:uid="{00000000-0005-0000-0000-0000E6320000}"/>
    <cellStyle name="Input 2 3 3 7 5" xfId="13504" xr:uid="{00000000-0005-0000-0000-0000E7320000}"/>
    <cellStyle name="Input 2 3 3 8" xfId="13505" xr:uid="{00000000-0005-0000-0000-0000E8320000}"/>
    <cellStyle name="Input 2 3 3 8 2" xfId="13506" xr:uid="{00000000-0005-0000-0000-0000E9320000}"/>
    <cellStyle name="Input 2 3 3 8 2 2" xfId="13507" xr:uid="{00000000-0005-0000-0000-0000EA320000}"/>
    <cellStyle name="Input 2 3 3 8 2 3" xfId="13508" xr:uid="{00000000-0005-0000-0000-0000EB320000}"/>
    <cellStyle name="Input 2 3 3 8 2 4" xfId="13509" xr:uid="{00000000-0005-0000-0000-0000EC320000}"/>
    <cellStyle name="Input 2 3 3 8 2 5" xfId="13510" xr:uid="{00000000-0005-0000-0000-0000ED320000}"/>
    <cellStyle name="Input 2 3 3 8 2 6" xfId="13511" xr:uid="{00000000-0005-0000-0000-0000EE320000}"/>
    <cellStyle name="Input 2 3 3 8 2 7" xfId="13512" xr:uid="{00000000-0005-0000-0000-0000EF320000}"/>
    <cellStyle name="Input 2 3 3 8 3" xfId="13513" xr:uid="{00000000-0005-0000-0000-0000F0320000}"/>
    <cellStyle name="Input 2 3 3 8 4" xfId="13514" xr:uid="{00000000-0005-0000-0000-0000F1320000}"/>
    <cellStyle name="Input 2 3 3 8 5" xfId="13515" xr:uid="{00000000-0005-0000-0000-0000F2320000}"/>
    <cellStyle name="Input 2 3 3 9" xfId="13516" xr:uid="{00000000-0005-0000-0000-0000F3320000}"/>
    <cellStyle name="Input 2 3 3 9 2" xfId="13517" xr:uid="{00000000-0005-0000-0000-0000F4320000}"/>
    <cellStyle name="Input 2 3 3 9 2 2" xfId="13518" xr:uid="{00000000-0005-0000-0000-0000F5320000}"/>
    <cellStyle name="Input 2 3 3 9 2 3" xfId="13519" xr:uid="{00000000-0005-0000-0000-0000F6320000}"/>
    <cellStyle name="Input 2 3 3 9 2 4" xfId="13520" xr:uid="{00000000-0005-0000-0000-0000F7320000}"/>
    <cellStyle name="Input 2 3 3 9 2 5" xfId="13521" xr:uid="{00000000-0005-0000-0000-0000F8320000}"/>
    <cellStyle name="Input 2 3 3 9 2 6" xfId="13522" xr:uid="{00000000-0005-0000-0000-0000F9320000}"/>
    <cellStyle name="Input 2 3 3 9 2 7" xfId="13523" xr:uid="{00000000-0005-0000-0000-0000FA320000}"/>
    <cellStyle name="Input 2 3 3 9 3" xfId="13524" xr:uid="{00000000-0005-0000-0000-0000FB320000}"/>
    <cellStyle name="Input 2 3 3 9 4" xfId="13525" xr:uid="{00000000-0005-0000-0000-0000FC320000}"/>
    <cellStyle name="Input 2 3 3 9 5" xfId="13526" xr:uid="{00000000-0005-0000-0000-0000FD320000}"/>
    <cellStyle name="Input 2 3 4" xfId="13527" xr:uid="{00000000-0005-0000-0000-0000FE320000}"/>
    <cellStyle name="Input 2 3 4 10" xfId="13528" xr:uid="{00000000-0005-0000-0000-0000FF320000}"/>
    <cellStyle name="Input 2 3 4 10 2" xfId="13529" xr:uid="{00000000-0005-0000-0000-000000330000}"/>
    <cellStyle name="Input 2 3 4 10 3" xfId="13530" xr:uid="{00000000-0005-0000-0000-000001330000}"/>
    <cellStyle name="Input 2 3 4 10 4" xfId="13531" xr:uid="{00000000-0005-0000-0000-000002330000}"/>
    <cellStyle name="Input 2 3 4 10 5" xfId="13532" xr:uid="{00000000-0005-0000-0000-000003330000}"/>
    <cellStyle name="Input 2 3 4 10 6" xfId="13533" xr:uid="{00000000-0005-0000-0000-000004330000}"/>
    <cellStyle name="Input 2 3 4 10 7" xfId="13534" xr:uid="{00000000-0005-0000-0000-000005330000}"/>
    <cellStyle name="Input 2 3 4 11" xfId="13535" xr:uid="{00000000-0005-0000-0000-000006330000}"/>
    <cellStyle name="Input 2 3 4 11 2" xfId="13536" xr:uid="{00000000-0005-0000-0000-000007330000}"/>
    <cellStyle name="Input 2 3 4 11 3" xfId="13537" xr:uid="{00000000-0005-0000-0000-000008330000}"/>
    <cellStyle name="Input 2 3 4 11 4" xfId="13538" xr:uid="{00000000-0005-0000-0000-000009330000}"/>
    <cellStyle name="Input 2 3 4 11 5" xfId="13539" xr:uid="{00000000-0005-0000-0000-00000A330000}"/>
    <cellStyle name="Input 2 3 4 12" xfId="13540" xr:uid="{00000000-0005-0000-0000-00000B330000}"/>
    <cellStyle name="Input 2 3 4 12 2" xfId="13541" xr:uid="{00000000-0005-0000-0000-00000C330000}"/>
    <cellStyle name="Input 2 3 4 12 3" xfId="13542" xr:uid="{00000000-0005-0000-0000-00000D330000}"/>
    <cellStyle name="Input 2 3 4 12 4" xfId="13543" xr:uid="{00000000-0005-0000-0000-00000E330000}"/>
    <cellStyle name="Input 2 3 4 12 5" xfId="13544" xr:uid="{00000000-0005-0000-0000-00000F330000}"/>
    <cellStyle name="Input 2 3 4 13" xfId="13545" xr:uid="{00000000-0005-0000-0000-000010330000}"/>
    <cellStyle name="Input 2 3 4 13 2" xfId="13546" xr:uid="{00000000-0005-0000-0000-000011330000}"/>
    <cellStyle name="Input 2 3 4 13 3" xfId="13547" xr:uid="{00000000-0005-0000-0000-000012330000}"/>
    <cellStyle name="Input 2 3 4 13 4" xfId="13548" xr:uid="{00000000-0005-0000-0000-000013330000}"/>
    <cellStyle name="Input 2 3 4 13 5" xfId="13549" xr:uid="{00000000-0005-0000-0000-000014330000}"/>
    <cellStyle name="Input 2 3 4 14" xfId="13550" xr:uid="{00000000-0005-0000-0000-000015330000}"/>
    <cellStyle name="Input 2 3 4 14 2" xfId="13551" xr:uid="{00000000-0005-0000-0000-000016330000}"/>
    <cellStyle name="Input 2 3 4 14 3" xfId="13552" xr:uid="{00000000-0005-0000-0000-000017330000}"/>
    <cellStyle name="Input 2 3 4 14 4" xfId="13553" xr:uid="{00000000-0005-0000-0000-000018330000}"/>
    <cellStyle name="Input 2 3 4 14 5" xfId="13554" xr:uid="{00000000-0005-0000-0000-000019330000}"/>
    <cellStyle name="Input 2 3 4 15" xfId="13555" xr:uid="{00000000-0005-0000-0000-00001A330000}"/>
    <cellStyle name="Input 2 3 4 15 2" xfId="13556" xr:uid="{00000000-0005-0000-0000-00001B330000}"/>
    <cellStyle name="Input 2 3 4 15 3" xfId="13557" xr:uid="{00000000-0005-0000-0000-00001C330000}"/>
    <cellStyle name="Input 2 3 4 15 4" xfId="13558" xr:uid="{00000000-0005-0000-0000-00001D330000}"/>
    <cellStyle name="Input 2 3 4 15 5" xfId="13559" xr:uid="{00000000-0005-0000-0000-00001E330000}"/>
    <cellStyle name="Input 2 3 4 16" xfId="13560" xr:uid="{00000000-0005-0000-0000-00001F330000}"/>
    <cellStyle name="Input 2 3 4 16 2" xfId="13561" xr:uid="{00000000-0005-0000-0000-000020330000}"/>
    <cellStyle name="Input 2 3 4 16 3" xfId="13562" xr:uid="{00000000-0005-0000-0000-000021330000}"/>
    <cellStyle name="Input 2 3 4 16 4" xfId="13563" xr:uid="{00000000-0005-0000-0000-000022330000}"/>
    <cellStyle name="Input 2 3 4 16 5" xfId="13564" xr:uid="{00000000-0005-0000-0000-000023330000}"/>
    <cellStyle name="Input 2 3 4 17" xfId="13565" xr:uid="{00000000-0005-0000-0000-000024330000}"/>
    <cellStyle name="Input 2 3 4 17 2" xfId="13566" xr:uid="{00000000-0005-0000-0000-000025330000}"/>
    <cellStyle name="Input 2 3 4 17 3" xfId="13567" xr:uid="{00000000-0005-0000-0000-000026330000}"/>
    <cellStyle name="Input 2 3 4 17 4" xfId="13568" xr:uid="{00000000-0005-0000-0000-000027330000}"/>
    <cellStyle name="Input 2 3 4 17 5" xfId="13569" xr:uid="{00000000-0005-0000-0000-000028330000}"/>
    <cellStyle name="Input 2 3 4 18" xfId="13570" xr:uid="{00000000-0005-0000-0000-000029330000}"/>
    <cellStyle name="Input 2 3 4 2" xfId="13571" xr:uid="{00000000-0005-0000-0000-00002A330000}"/>
    <cellStyle name="Input 2 3 4 2 10" xfId="13572" xr:uid="{00000000-0005-0000-0000-00002B330000}"/>
    <cellStyle name="Input 2 3 4 2 10 2" xfId="13573" xr:uid="{00000000-0005-0000-0000-00002C330000}"/>
    <cellStyle name="Input 2 3 4 2 10 3" xfId="13574" xr:uid="{00000000-0005-0000-0000-00002D330000}"/>
    <cellStyle name="Input 2 3 4 2 10 4" xfId="13575" xr:uid="{00000000-0005-0000-0000-00002E330000}"/>
    <cellStyle name="Input 2 3 4 2 10 5" xfId="13576" xr:uid="{00000000-0005-0000-0000-00002F330000}"/>
    <cellStyle name="Input 2 3 4 2 11" xfId="13577" xr:uid="{00000000-0005-0000-0000-000030330000}"/>
    <cellStyle name="Input 2 3 4 2 11 2" xfId="13578" xr:uid="{00000000-0005-0000-0000-000031330000}"/>
    <cellStyle name="Input 2 3 4 2 11 3" xfId="13579" xr:uid="{00000000-0005-0000-0000-000032330000}"/>
    <cellStyle name="Input 2 3 4 2 11 4" xfId="13580" xr:uid="{00000000-0005-0000-0000-000033330000}"/>
    <cellStyle name="Input 2 3 4 2 11 5" xfId="13581" xr:uid="{00000000-0005-0000-0000-000034330000}"/>
    <cellStyle name="Input 2 3 4 2 12" xfId="13582" xr:uid="{00000000-0005-0000-0000-000035330000}"/>
    <cellStyle name="Input 2 3 4 2 12 2" xfId="13583" xr:uid="{00000000-0005-0000-0000-000036330000}"/>
    <cellStyle name="Input 2 3 4 2 12 3" xfId="13584" xr:uid="{00000000-0005-0000-0000-000037330000}"/>
    <cellStyle name="Input 2 3 4 2 12 4" xfId="13585" xr:uid="{00000000-0005-0000-0000-000038330000}"/>
    <cellStyle name="Input 2 3 4 2 12 5" xfId="13586" xr:uid="{00000000-0005-0000-0000-000039330000}"/>
    <cellStyle name="Input 2 3 4 2 13" xfId="13587" xr:uid="{00000000-0005-0000-0000-00003A330000}"/>
    <cellStyle name="Input 2 3 4 2 13 2" xfId="13588" xr:uid="{00000000-0005-0000-0000-00003B330000}"/>
    <cellStyle name="Input 2 3 4 2 13 3" xfId="13589" xr:uid="{00000000-0005-0000-0000-00003C330000}"/>
    <cellStyle name="Input 2 3 4 2 13 4" xfId="13590" xr:uid="{00000000-0005-0000-0000-00003D330000}"/>
    <cellStyle name="Input 2 3 4 2 13 5" xfId="13591" xr:uid="{00000000-0005-0000-0000-00003E330000}"/>
    <cellStyle name="Input 2 3 4 2 14" xfId="13592" xr:uid="{00000000-0005-0000-0000-00003F330000}"/>
    <cellStyle name="Input 2 3 4 2 14 2" xfId="13593" xr:uid="{00000000-0005-0000-0000-000040330000}"/>
    <cellStyle name="Input 2 3 4 2 14 3" xfId="13594" xr:uid="{00000000-0005-0000-0000-000041330000}"/>
    <cellStyle name="Input 2 3 4 2 14 4" xfId="13595" xr:uid="{00000000-0005-0000-0000-000042330000}"/>
    <cellStyle name="Input 2 3 4 2 14 5" xfId="13596" xr:uid="{00000000-0005-0000-0000-000043330000}"/>
    <cellStyle name="Input 2 3 4 2 15" xfId="13597" xr:uid="{00000000-0005-0000-0000-000044330000}"/>
    <cellStyle name="Input 2 3 4 2 15 2" xfId="13598" xr:uid="{00000000-0005-0000-0000-000045330000}"/>
    <cellStyle name="Input 2 3 4 2 15 3" xfId="13599" xr:uid="{00000000-0005-0000-0000-000046330000}"/>
    <cellStyle name="Input 2 3 4 2 15 4" xfId="13600" xr:uid="{00000000-0005-0000-0000-000047330000}"/>
    <cellStyle name="Input 2 3 4 2 15 5" xfId="13601" xr:uid="{00000000-0005-0000-0000-000048330000}"/>
    <cellStyle name="Input 2 3 4 2 16" xfId="13602" xr:uid="{00000000-0005-0000-0000-000049330000}"/>
    <cellStyle name="Input 2 3 4 2 16 2" xfId="13603" xr:uid="{00000000-0005-0000-0000-00004A330000}"/>
    <cellStyle name="Input 2 3 4 2 16 3" xfId="13604" xr:uid="{00000000-0005-0000-0000-00004B330000}"/>
    <cellStyle name="Input 2 3 4 2 16 4" xfId="13605" xr:uid="{00000000-0005-0000-0000-00004C330000}"/>
    <cellStyle name="Input 2 3 4 2 16 5" xfId="13606" xr:uid="{00000000-0005-0000-0000-00004D330000}"/>
    <cellStyle name="Input 2 3 4 2 17" xfId="13607" xr:uid="{00000000-0005-0000-0000-00004E330000}"/>
    <cellStyle name="Input 2 3 4 2 17 2" xfId="13608" xr:uid="{00000000-0005-0000-0000-00004F330000}"/>
    <cellStyle name="Input 2 3 4 2 17 3" xfId="13609" xr:uid="{00000000-0005-0000-0000-000050330000}"/>
    <cellStyle name="Input 2 3 4 2 17 4" xfId="13610" xr:uid="{00000000-0005-0000-0000-000051330000}"/>
    <cellStyle name="Input 2 3 4 2 17 5" xfId="13611" xr:uid="{00000000-0005-0000-0000-000052330000}"/>
    <cellStyle name="Input 2 3 4 2 18" xfId="13612" xr:uid="{00000000-0005-0000-0000-000053330000}"/>
    <cellStyle name="Input 2 3 4 2 2" xfId="13613" xr:uid="{00000000-0005-0000-0000-000054330000}"/>
    <cellStyle name="Input 2 3 4 2 2 10" xfId="13614" xr:uid="{00000000-0005-0000-0000-000055330000}"/>
    <cellStyle name="Input 2 3 4 2 2 2" xfId="13615" xr:uid="{00000000-0005-0000-0000-000056330000}"/>
    <cellStyle name="Input 2 3 4 2 2 2 2" xfId="13616" xr:uid="{00000000-0005-0000-0000-000057330000}"/>
    <cellStyle name="Input 2 3 4 2 2 2 2 2" xfId="13617" xr:uid="{00000000-0005-0000-0000-000058330000}"/>
    <cellStyle name="Input 2 3 4 2 2 2 2 3" xfId="13618" xr:uid="{00000000-0005-0000-0000-000059330000}"/>
    <cellStyle name="Input 2 3 4 2 2 2 2 4" xfId="13619" xr:uid="{00000000-0005-0000-0000-00005A330000}"/>
    <cellStyle name="Input 2 3 4 2 2 2 2 5" xfId="13620" xr:uid="{00000000-0005-0000-0000-00005B330000}"/>
    <cellStyle name="Input 2 3 4 2 2 2 2 6" xfId="13621" xr:uid="{00000000-0005-0000-0000-00005C330000}"/>
    <cellStyle name="Input 2 3 4 2 2 2 2 7" xfId="13622" xr:uid="{00000000-0005-0000-0000-00005D330000}"/>
    <cellStyle name="Input 2 3 4 2 2 2 3" xfId="13623" xr:uid="{00000000-0005-0000-0000-00005E330000}"/>
    <cellStyle name="Input 2 3 4 2 2 2 4" xfId="13624" xr:uid="{00000000-0005-0000-0000-00005F330000}"/>
    <cellStyle name="Input 2 3 4 2 2 3" xfId="13625" xr:uid="{00000000-0005-0000-0000-000060330000}"/>
    <cellStyle name="Input 2 3 4 2 2 3 2" xfId="13626" xr:uid="{00000000-0005-0000-0000-000061330000}"/>
    <cellStyle name="Input 2 3 4 2 2 3 2 2" xfId="13627" xr:uid="{00000000-0005-0000-0000-000062330000}"/>
    <cellStyle name="Input 2 3 4 2 2 3 2 3" xfId="13628" xr:uid="{00000000-0005-0000-0000-000063330000}"/>
    <cellStyle name="Input 2 3 4 2 2 3 2 4" xfId="13629" xr:uid="{00000000-0005-0000-0000-000064330000}"/>
    <cellStyle name="Input 2 3 4 2 2 3 2 5" xfId="13630" xr:uid="{00000000-0005-0000-0000-000065330000}"/>
    <cellStyle name="Input 2 3 4 2 2 3 2 6" xfId="13631" xr:uid="{00000000-0005-0000-0000-000066330000}"/>
    <cellStyle name="Input 2 3 4 2 2 3 2 7" xfId="13632" xr:uid="{00000000-0005-0000-0000-000067330000}"/>
    <cellStyle name="Input 2 3 4 2 2 3 3" xfId="13633" xr:uid="{00000000-0005-0000-0000-000068330000}"/>
    <cellStyle name="Input 2 3 4 2 2 3 4" xfId="13634" xr:uid="{00000000-0005-0000-0000-000069330000}"/>
    <cellStyle name="Input 2 3 4 2 2 4" xfId="13635" xr:uid="{00000000-0005-0000-0000-00006A330000}"/>
    <cellStyle name="Input 2 3 4 2 2 4 2" xfId="13636" xr:uid="{00000000-0005-0000-0000-00006B330000}"/>
    <cellStyle name="Input 2 3 4 2 2 4 2 2" xfId="13637" xr:uid="{00000000-0005-0000-0000-00006C330000}"/>
    <cellStyle name="Input 2 3 4 2 2 4 2 3" xfId="13638" xr:uid="{00000000-0005-0000-0000-00006D330000}"/>
    <cellStyle name="Input 2 3 4 2 2 4 2 4" xfId="13639" xr:uid="{00000000-0005-0000-0000-00006E330000}"/>
    <cellStyle name="Input 2 3 4 2 2 4 2 5" xfId="13640" xr:uid="{00000000-0005-0000-0000-00006F330000}"/>
    <cellStyle name="Input 2 3 4 2 2 4 2 6" xfId="13641" xr:uid="{00000000-0005-0000-0000-000070330000}"/>
    <cellStyle name="Input 2 3 4 2 2 4 2 7" xfId="13642" xr:uid="{00000000-0005-0000-0000-000071330000}"/>
    <cellStyle name="Input 2 3 4 2 2 4 3" xfId="13643" xr:uid="{00000000-0005-0000-0000-000072330000}"/>
    <cellStyle name="Input 2 3 4 2 2 4 4" xfId="13644" xr:uid="{00000000-0005-0000-0000-000073330000}"/>
    <cellStyle name="Input 2 3 4 2 2 5" xfId="13645" xr:uid="{00000000-0005-0000-0000-000074330000}"/>
    <cellStyle name="Input 2 3 4 2 2 5 2" xfId="13646" xr:uid="{00000000-0005-0000-0000-000075330000}"/>
    <cellStyle name="Input 2 3 4 2 2 5 3" xfId="13647" xr:uid="{00000000-0005-0000-0000-000076330000}"/>
    <cellStyle name="Input 2 3 4 2 2 5 4" xfId="13648" xr:uid="{00000000-0005-0000-0000-000077330000}"/>
    <cellStyle name="Input 2 3 4 2 2 5 5" xfId="13649" xr:uid="{00000000-0005-0000-0000-000078330000}"/>
    <cellStyle name="Input 2 3 4 2 2 5 6" xfId="13650" xr:uid="{00000000-0005-0000-0000-000079330000}"/>
    <cellStyle name="Input 2 3 4 2 2 5 7" xfId="13651" xr:uid="{00000000-0005-0000-0000-00007A330000}"/>
    <cellStyle name="Input 2 3 4 2 2 5 8" xfId="13652" xr:uid="{00000000-0005-0000-0000-00007B330000}"/>
    <cellStyle name="Input 2 3 4 2 2 6" xfId="13653" xr:uid="{00000000-0005-0000-0000-00007C330000}"/>
    <cellStyle name="Input 2 3 4 2 2 6 2" xfId="13654" xr:uid="{00000000-0005-0000-0000-00007D330000}"/>
    <cellStyle name="Input 2 3 4 2 2 6 3" xfId="13655" xr:uid="{00000000-0005-0000-0000-00007E330000}"/>
    <cellStyle name="Input 2 3 4 2 2 6 4" xfId="13656" xr:uid="{00000000-0005-0000-0000-00007F330000}"/>
    <cellStyle name="Input 2 3 4 2 2 6 5" xfId="13657" xr:uid="{00000000-0005-0000-0000-000080330000}"/>
    <cellStyle name="Input 2 3 4 2 2 6 6" xfId="13658" xr:uid="{00000000-0005-0000-0000-000081330000}"/>
    <cellStyle name="Input 2 3 4 2 2 6 7" xfId="13659" xr:uid="{00000000-0005-0000-0000-000082330000}"/>
    <cellStyle name="Input 2 3 4 2 2 7" xfId="13660" xr:uid="{00000000-0005-0000-0000-000083330000}"/>
    <cellStyle name="Input 2 3 4 2 2 8" xfId="13661" xr:uid="{00000000-0005-0000-0000-000084330000}"/>
    <cellStyle name="Input 2 3 4 2 2 9" xfId="13662" xr:uid="{00000000-0005-0000-0000-000085330000}"/>
    <cellStyle name="Input 2 3 4 2 3" xfId="13663" xr:uid="{00000000-0005-0000-0000-000086330000}"/>
    <cellStyle name="Input 2 3 4 2 3 2" xfId="13664" xr:uid="{00000000-0005-0000-0000-000087330000}"/>
    <cellStyle name="Input 2 3 4 2 3 2 2" xfId="13665" xr:uid="{00000000-0005-0000-0000-000088330000}"/>
    <cellStyle name="Input 2 3 4 2 3 2 3" xfId="13666" xr:uid="{00000000-0005-0000-0000-000089330000}"/>
    <cellStyle name="Input 2 3 4 2 3 2 4" xfId="13667" xr:uid="{00000000-0005-0000-0000-00008A330000}"/>
    <cellStyle name="Input 2 3 4 2 3 2 5" xfId="13668" xr:uid="{00000000-0005-0000-0000-00008B330000}"/>
    <cellStyle name="Input 2 3 4 2 3 2 6" xfId="13669" xr:uid="{00000000-0005-0000-0000-00008C330000}"/>
    <cellStyle name="Input 2 3 4 2 3 2 7" xfId="13670" xr:uid="{00000000-0005-0000-0000-00008D330000}"/>
    <cellStyle name="Input 2 3 4 2 3 3" xfId="13671" xr:uid="{00000000-0005-0000-0000-00008E330000}"/>
    <cellStyle name="Input 2 3 4 2 3 4" xfId="13672" xr:uid="{00000000-0005-0000-0000-00008F330000}"/>
    <cellStyle name="Input 2 3 4 2 3 5" xfId="13673" xr:uid="{00000000-0005-0000-0000-000090330000}"/>
    <cellStyle name="Input 2 3 4 2 4" xfId="13674" xr:uid="{00000000-0005-0000-0000-000091330000}"/>
    <cellStyle name="Input 2 3 4 2 4 2" xfId="13675" xr:uid="{00000000-0005-0000-0000-000092330000}"/>
    <cellStyle name="Input 2 3 4 2 4 2 2" xfId="13676" xr:uid="{00000000-0005-0000-0000-000093330000}"/>
    <cellStyle name="Input 2 3 4 2 4 2 3" xfId="13677" xr:uid="{00000000-0005-0000-0000-000094330000}"/>
    <cellStyle name="Input 2 3 4 2 4 2 4" xfId="13678" xr:uid="{00000000-0005-0000-0000-000095330000}"/>
    <cellStyle name="Input 2 3 4 2 4 2 5" xfId="13679" xr:uid="{00000000-0005-0000-0000-000096330000}"/>
    <cellStyle name="Input 2 3 4 2 4 2 6" xfId="13680" xr:uid="{00000000-0005-0000-0000-000097330000}"/>
    <cellStyle name="Input 2 3 4 2 4 2 7" xfId="13681" xr:uid="{00000000-0005-0000-0000-000098330000}"/>
    <cellStyle name="Input 2 3 4 2 4 3" xfId="13682" xr:uid="{00000000-0005-0000-0000-000099330000}"/>
    <cellStyle name="Input 2 3 4 2 4 4" xfId="13683" xr:uid="{00000000-0005-0000-0000-00009A330000}"/>
    <cellStyle name="Input 2 3 4 2 4 5" xfId="13684" xr:uid="{00000000-0005-0000-0000-00009B330000}"/>
    <cellStyle name="Input 2 3 4 2 5" xfId="13685" xr:uid="{00000000-0005-0000-0000-00009C330000}"/>
    <cellStyle name="Input 2 3 4 2 5 2" xfId="13686" xr:uid="{00000000-0005-0000-0000-00009D330000}"/>
    <cellStyle name="Input 2 3 4 2 5 2 2" xfId="13687" xr:uid="{00000000-0005-0000-0000-00009E330000}"/>
    <cellStyle name="Input 2 3 4 2 5 2 3" xfId="13688" xr:uid="{00000000-0005-0000-0000-00009F330000}"/>
    <cellStyle name="Input 2 3 4 2 5 2 4" xfId="13689" xr:uid="{00000000-0005-0000-0000-0000A0330000}"/>
    <cellStyle name="Input 2 3 4 2 5 2 5" xfId="13690" xr:uid="{00000000-0005-0000-0000-0000A1330000}"/>
    <cellStyle name="Input 2 3 4 2 5 2 6" xfId="13691" xr:uid="{00000000-0005-0000-0000-0000A2330000}"/>
    <cellStyle name="Input 2 3 4 2 5 2 7" xfId="13692" xr:uid="{00000000-0005-0000-0000-0000A3330000}"/>
    <cellStyle name="Input 2 3 4 2 5 3" xfId="13693" xr:uid="{00000000-0005-0000-0000-0000A4330000}"/>
    <cellStyle name="Input 2 3 4 2 5 4" xfId="13694" xr:uid="{00000000-0005-0000-0000-0000A5330000}"/>
    <cellStyle name="Input 2 3 4 2 5 5" xfId="13695" xr:uid="{00000000-0005-0000-0000-0000A6330000}"/>
    <cellStyle name="Input 2 3 4 2 6" xfId="13696" xr:uid="{00000000-0005-0000-0000-0000A7330000}"/>
    <cellStyle name="Input 2 3 4 2 6 2" xfId="13697" xr:uid="{00000000-0005-0000-0000-0000A8330000}"/>
    <cellStyle name="Input 2 3 4 2 6 3" xfId="13698" xr:uid="{00000000-0005-0000-0000-0000A9330000}"/>
    <cellStyle name="Input 2 3 4 2 6 4" xfId="13699" xr:uid="{00000000-0005-0000-0000-0000AA330000}"/>
    <cellStyle name="Input 2 3 4 2 6 5" xfId="13700" xr:uid="{00000000-0005-0000-0000-0000AB330000}"/>
    <cellStyle name="Input 2 3 4 2 6 6" xfId="13701" xr:uid="{00000000-0005-0000-0000-0000AC330000}"/>
    <cellStyle name="Input 2 3 4 2 6 7" xfId="13702" xr:uid="{00000000-0005-0000-0000-0000AD330000}"/>
    <cellStyle name="Input 2 3 4 2 6 8" xfId="13703" xr:uid="{00000000-0005-0000-0000-0000AE330000}"/>
    <cellStyle name="Input 2 3 4 2 7" xfId="13704" xr:uid="{00000000-0005-0000-0000-0000AF330000}"/>
    <cellStyle name="Input 2 3 4 2 7 2" xfId="13705" xr:uid="{00000000-0005-0000-0000-0000B0330000}"/>
    <cellStyle name="Input 2 3 4 2 7 3" xfId="13706" xr:uid="{00000000-0005-0000-0000-0000B1330000}"/>
    <cellStyle name="Input 2 3 4 2 7 4" xfId="13707" xr:uid="{00000000-0005-0000-0000-0000B2330000}"/>
    <cellStyle name="Input 2 3 4 2 7 5" xfId="13708" xr:uid="{00000000-0005-0000-0000-0000B3330000}"/>
    <cellStyle name="Input 2 3 4 2 7 6" xfId="13709" xr:uid="{00000000-0005-0000-0000-0000B4330000}"/>
    <cellStyle name="Input 2 3 4 2 7 7" xfId="13710" xr:uid="{00000000-0005-0000-0000-0000B5330000}"/>
    <cellStyle name="Input 2 3 4 2 8" xfId="13711" xr:uid="{00000000-0005-0000-0000-0000B6330000}"/>
    <cellStyle name="Input 2 3 4 2 8 2" xfId="13712" xr:uid="{00000000-0005-0000-0000-0000B7330000}"/>
    <cellStyle name="Input 2 3 4 2 8 3" xfId="13713" xr:uid="{00000000-0005-0000-0000-0000B8330000}"/>
    <cellStyle name="Input 2 3 4 2 8 4" xfId="13714" xr:uid="{00000000-0005-0000-0000-0000B9330000}"/>
    <cellStyle name="Input 2 3 4 2 8 5" xfId="13715" xr:uid="{00000000-0005-0000-0000-0000BA330000}"/>
    <cellStyle name="Input 2 3 4 2 9" xfId="13716" xr:uid="{00000000-0005-0000-0000-0000BB330000}"/>
    <cellStyle name="Input 2 3 4 2 9 2" xfId="13717" xr:uid="{00000000-0005-0000-0000-0000BC330000}"/>
    <cellStyle name="Input 2 3 4 2 9 3" xfId="13718" xr:uid="{00000000-0005-0000-0000-0000BD330000}"/>
    <cellStyle name="Input 2 3 4 2 9 4" xfId="13719" xr:uid="{00000000-0005-0000-0000-0000BE330000}"/>
    <cellStyle name="Input 2 3 4 2 9 5" xfId="13720" xr:uid="{00000000-0005-0000-0000-0000BF330000}"/>
    <cellStyle name="Input 2 3 4 3" xfId="13721" xr:uid="{00000000-0005-0000-0000-0000C0330000}"/>
    <cellStyle name="Input 2 3 4 3 10" xfId="13722" xr:uid="{00000000-0005-0000-0000-0000C1330000}"/>
    <cellStyle name="Input 2 3 4 3 2" xfId="13723" xr:uid="{00000000-0005-0000-0000-0000C2330000}"/>
    <cellStyle name="Input 2 3 4 3 2 2" xfId="13724" xr:uid="{00000000-0005-0000-0000-0000C3330000}"/>
    <cellStyle name="Input 2 3 4 3 2 2 2" xfId="13725" xr:uid="{00000000-0005-0000-0000-0000C4330000}"/>
    <cellStyle name="Input 2 3 4 3 2 2 3" xfId="13726" xr:uid="{00000000-0005-0000-0000-0000C5330000}"/>
    <cellStyle name="Input 2 3 4 3 2 2 4" xfId="13727" xr:uid="{00000000-0005-0000-0000-0000C6330000}"/>
    <cellStyle name="Input 2 3 4 3 2 2 5" xfId="13728" xr:uid="{00000000-0005-0000-0000-0000C7330000}"/>
    <cellStyle name="Input 2 3 4 3 2 2 6" xfId="13729" xr:uid="{00000000-0005-0000-0000-0000C8330000}"/>
    <cellStyle name="Input 2 3 4 3 2 2 7" xfId="13730" xr:uid="{00000000-0005-0000-0000-0000C9330000}"/>
    <cellStyle name="Input 2 3 4 3 2 3" xfId="13731" xr:uid="{00000000-0005-0000-0000-0000CA330000}"/>
    <cellStyle name="Input 2 3 4 3 2 4" xfId="13732" xr:uid="{00000000-0005-0000-0000-0000CB330000}"/>
    <cellStyle name="Input 2 3 4 3 3" xfId="13733" xr:uid="{00000000-0005-0000-0000-0000CC330000}"/>
    <cellStyle name="Input 2 3 4 3 3 2" xfId="13734" xr:uid="{00000000-0005-0000-0000-0000CD330000}"/>
    <cellStyle name="Input 2 3 4 3 3 2 2" xfId="13735" xr:uid="{00000000-0005-0000-0000-0000CE330000}"/>
    <cellStyle name="Input 2 3 4 3 3 2 3" xfId="13736" xr:uid="{00000000-0005-0000-0000-0000CF330000}"/>
    <cellStyle name="Input 2 3 4 3 3 2 4" xfId="13737" xr:uid="{00000000-0005-0000-0000-0000D0330000}"/>
    <cellStyle name="Input 2 3 4 3 3 2 5" xfId="13738" xr:uid="{00000000-0005-0000-0000-0000D1330000}"/>
    <cellStyle name="Input 2 3 4 3 3 2 6" xfId="13739" xr:uid="{00000000-0005-0000-0000-0000D2330000}"/>
    <cellStyle name="Input 2 3 4 3 3 2 7" xfId="13740" xr:uid="{00000000-0005-0000-0000-0000D3330000}"/>
    <cellStyle name="Input 2 3 4 3 3 3" xfId="13741" xr:uid="{00000000-0005-0000-0000-0000D4330000}"/>
    <cellStyle name="Input 2 3 4 3 3 4" xfId="13742" xr:uid="{00000000-0005-0000-0000-0000D5330000}"/>
    <cellStyle name="Input 2 3 4 3 4" xfId="13743" xr:uid="{00000000-0005-0000-0000-0000D6330000}"/>
    <cellStyle name="Input 2 3 4 3 4 2" xfId="13744" xr:uid="{00000000-0005-0000-0000-0000D7330000}"/>
    <cellStyle name="Input 2 3 4 3 4 2 2" xfId="13745" xr:uid="{00000000-0005-0000-0000-0000D8330000}"/>
    <cellStyle name="Input 2 3 4 3 4 2 3" xfId="13746" xr:uid="{00000000-0005-0000-0000-0000D9330000}"/>
    <cellStyle name="Input 2 3 4 3 4 2 4" xfId="13747" xr:uid="{00000000-0005-0000-0000-0000DA330000}"/>
    <cellStyle name="Input 2 3 4 3 4 2 5" xfId="13748" xr:uid="{00000000-0005-0000-0000-0000DB330000}"/>
    <cellStyle name="Input 2 3 4 3 4 2 6" xfId="13749" xr:uid="{00000000-0005-0000-0000-0000DC330000}"/>
    <cellStyle name="Input 2 3 4 3 4 2 7" xfId="13750" xr:uid="{00000000-0005-0000-0000-0000DD330000}"/>
    <cellStyle name="Input 2 3 4 3 4 3" xfId="13751" xr:uid="{00000000-0005-0000-0000-0000DE330000}"/>
    <cellStyle name="Input 2 3 4 3 4 4" xfId="13752" xr:uid="{00000000-0005-0000-0000-0000DF330000}"/>
    <cellStyle name="Input 2 3 4 3 5" xfId="13753" xr:uid="{00000000-0005-0000-0000-0000E0330000}"/>
    <cellStyle name="Input 2 3 4 3 5 2" xfId="13754" xr:uid="{00000000-0005-0000-0000-0000E1330000}"/>
    <cellStyle name="Input 2 3 4 3 5 3" xfId="13755" xr:uid="{00000000-0005-0000-0000-0000E2330000}"/>
    <cellStyle name="Input 2 3 4 3 5 4" xfId="13756" xr:uid="{00000000-0005-0000-0000-0000E3330000}"/>
    <cellStyle name="Input 2 3 4 3 5 5" xfId="13757" xr:uid="{00000000-0005-0000-0000-0000E4330000}"/>
    <cellStyle name="Input 2 3 4 3 5 6" xfId="13758" xr:uid="{00000000-0005-0000-0000-0000E5330000}"/>
    <cellStyle name="Input 2 3 4 3 5 7" xfId="13759" xr:uid="{00000000-0005-0000-0000-0000E6330000}"/>
    <cellStyle name="Input 2 3 4 3 5 8" xfId="13760" xr:uid="{00000000-0005-0000-0000-0000E7330000}"/>
    <cellStyle name="Input 2 3 4 3 6" xfId="13761" xr:uid="{00000000-0005-0000-0000-0000E8330000}"/>
    <cellStyle name="Input 2 3 4 3 6 2" xfId="13762" xr:uid="{00000000-0005-0000-0000-0000E9330000}"/>
    <cellStyle name="Input 2 3 4 3 6 3" xfId="13763" xr:uid="{00000000-0005-0000-0000-0000EA330000}"/>
    <cellStyle name="Input 2 3 4 3 6 4" xfId="13764" xr:uid="{00000000-0005-0000-0000-0000EB330000}"/>
    <cellStyle name="Input 2 3 4 3 6 5" xfId="13765" xr:uid="{00000000-0005-0000-0000-0000EC330000}"/>
    <cellStyle name="Input 2 3 4 3 6 6" xfId="13766" xr:uid="{00000000-0005-0000-0000-0000ED330000}"/>
    <cellStyle name="Input 2 3 4 3 6 7" xfId="13767" xr:uid="{00000000-0005-0000-0000-0000EE330000}"/>
    <cellStyle name="Input 2 3 4 3 7" xfId="13768" xr:uid="{00000000-0005-0000-0000-0000EF330000}"/>
    <cellStyle name="Input 2 3 4 3 8" xfId="13769" xr:uid="{00000000-0005-0000-0000-0000F0330000}"/>
    <cellStyle name="Input 2 3 4 3 9" xfId="13770" xr:uid="{00000000-0005-0000-0000-0000F1330000}"/>
    <cellStyle name="Input 2 3 4 4" xfId="13771" xr:uid="{00000000-0005-0000-0000-0000F2330000}"/>
    <cellStyle name="Input 2 3 4 4 10" xfId="13772" xr:uid="{00000000-0005-0000-0000-0000F3330000}"/>
    <cellStyle name="Input 2 3 4 4 2" xfId="13773" xr:uid="{00000000-0005-0000-0000-0000F4330000}"/>
    <cellStyle name="Input 2 3 4 4 2 2" xfId="13774" xr:uid="{00000000-0005-0000-0000-0000F5330000}"/>
    <cellStyle name="Input 2 3 4 4 2 2 2" xfId="13775" xr:uid="{00000000-0005-0000-0000-0000F6330000}"/>
    <cellStyle name="Input 2 3 4 4 2 2 3" xfId="13776" xr:uid="{00000000-0005-0000-0000-0000F7330000}"/>
    <cellStyle name="Input 2 3 4 4 2 2 4" xfId="13777" xr:uid="{00000000-0005-0000-0000-0000F8330000}"/>
    <cellStyle name="Input 2 3 4 4 2 2 5" xfId="13778" xr:uid="{00000000-0005-0000-0000-0000F9330000}"/>
    <cellStyle name="Input 2 3 4 4 2 2 6" xfId="13779" xr:uid="{00000000-0005-0000-0000-0000FA330000}"/>
    <cellStyle name="Input 2 3 4 4 2 2 7" xfId="13780" xr:uid="{00000000-0005-0000-0000-0000FB330000}"/>
    <cellStyle name="Input 2 3 4 4 2 3" xfId="13781" xr:uid="{00000000-0005-0000-0000-0000FC330000}"/>
    <cellStyle name="Input 2 3 4 4 2 4" xfId="13782" xr:uid="{00000000-0005-0000-0000-0000FD330000}"/>
    <cellStyle name="Input 2 3 4 4 3" xfId="13783" xr:uid="{00000000-0005-0000-0000-0000FE330000}"/>
    <cellStyle name="Input 2 3 4 4 3 2" xfId="13784" xr:uid="{00000000-0005-0000-0000-0000FF330000}"/>
    <cellStyle name="Input 2 3 4 4 3 2 2" xfId="13785" xr:uid="{00000000-0005-0000-0000-000000340000}"/>
    <cellStyle name="Input 2 3 4 4 3 2 3" xfId="13786" xr:uid="{00000000-0005-0000-0000-000001340000}"/>
    <cellStyle name="Input 2 3 4 4 3 2 4" xfId="13787" xr:uid="{00000000-0005-0000-0000-000002340000}"/>
    <cellStyle name="Input 2 3 4 4 3 2 5" xfId="13788" xr:uid="{00000000-0005-0000-0000-000003340000}"/>
    <cellStyle name="Input 2 3 4 4 3 2 6" xfId="13789" xr:uid="{00000000-0005-0000-0000-000004340000}"/>
    <cellStyle name="Input 2 3 4 4 3 2 7" xfId="13790" xr:uid="{00000000-0005-0000-0000-000005340000}"/>
    <cellStyle name="Input 2 3 4 4 3 3" xfId="13791" xr:uid="{00000000-0005-0000-0000-000006340000}"/>
    <cellStyle name="Input 2 3 4 4 3 4" xfId="13792" xr:uid="{00000000-0005-0000-0000-000007340000}"/>
    <cellStyle name="Input 2 3 4 4 4" xfId="13793" xr:uid="{00000000-0005-0000-0000-000008340000}"/>
    <cellStyle name="Input 2 3 4 4 4 2" xfId="13794" xr:uid="{00000000-0005-0000-0000-000009340000}"/>
    <cellStyle name="Input 2 3 4 4 4 2 2" xfId="13795" xr:uid="{00000000-0005-0000-0000-00000A340000}"/>
    <cellStyle name="Input 2 3 4 4 4 2 3" xfId="13796" xr:uid="{00000000-0005-0000-0000-00000B340000}"/>
    <cellStyle name="Input 2 3 4 4 4 2 4" xfId="13797" xr:uid="{00000000-0005-0000-0000-00000C340000}"/>
    <cellStyle name="Input 2 3 4 4 4 2 5" xfId="13798" xr:uid="{00000000-0005-0000-0000-00000D340000}"/>
    <cellStyle name="Input 2 3 4 4 4 2 6" xfId="13799" xr:uid="{00000000-0005-0000-0000-00000E340000}"/>
    <cellStyle name="Input 2 3 4 4 4 2 7" xfId="13800" xr:uid="{00000000-0005-0000-0000-00000F340000}"/>
    <cellStyle name="Input 2 3 4 4 4 3" xfId="13801" xr:uid="{00000000-0005-0000-0000-000010340000}"/>
    <cellStyle name="Input 2 3 4 4 4 4" xfId="13802" xr:uid="{00000000-0005-0000-0000-000011340000}"/>
    <cellStyle name="Input 2 3 4 4 5" xfId="13803" xr:uid="{00000000-0005-0000-0000-000012340000}"/>
    <cellStyle name="Input 2 3 4 4 5 2" xfId="13804" xr:uid="{00000000-0005-0000-0000-000013340000}"/>
    <cellStyle name="Input 2 3 4 4 5 3" xfId="13805" xr:uid="{00000000-0005-0000-0000-000014340000}"/>
    <cellStyle name="Input 2 3 4 4 5 4" xfId="13806" xr:uid="{00000000-0005-0000-0000-000015340000}"/>
    <cellStyle name="Input 2 3 4 4 5 5" xfId="13807" xr:uid="{00000000-0005-0000-0000-000016340000}"/>
    <cellStyle name="Input 2 3 4 4 5 6" xfId="13808" xr:uid="{00000000-0005-0000-0000-000017340000}"/>
    <cellStyle name="Input 2 3 4 4 5 7" xfId="13809" xr:uid="{00000000-0005-0000-0000-000018340000}"/>
    <cellStyle name="Input 2 3 4 4 5 8" xfId="13810" xr:uid="{00000000-0005-0000-0000-000019340000}"/>
    <cellStyle name="Input 2 3 4 4 6" xfId="13811" xr:uid="{00000000-0005-0000-0000-00001A340000}"/>
    <cellStyle name="Input 2 3 4 4 6 2" xfId="13812" xr:uid="{00000000-0005-0000-0000-00001B340000}"/>
    <cellStyle name="Input 2 3 4 4 6 3" xfId="13813" xr:uid="{00000000-0005-0000-0000-00001C340000}"/>
    <cellStyle name="Input 2 3 4 4 6 4" xfId="13814" xr:uid="{00000000-0005-0000-0000-00001D340000}"/>
    <cellStyle name="Input 2 3 4 4 6 5" xfId="13815" xr:uid="{00000000-0005-0000-0000-00001E340000}"/>
    <cellStyle name="Input 2 3 4 4 6 6" xfId="13816" xr:uid="{00000000-0005-0000-0000-00001F340000}"/>
    <cellStyle name="Input 2 3 4 4 6 7" xfId="13817" xr:uid="{00000000-0005-0000-0000-000020340000}"/>
    <cellStyle name="Input 2 3 4 4 7" xfId="13818" xr:uid="{00000000-0005-0000-0000-000021340000}"/>
    <cellStyle name="Input 2 3 4 4 8" xfId="13819" xr:uid="{00000000-0005-0000-0000-000022340000}"/>
    <cellStyle name="Input 2 3 4 4 9" xfId="13820" xr:uid="{00000000-0005-0000-0000-000023340000}"/>
    <cellStyle name="Input 2 3 4 5" xfId="13821" xr:uid="{00000000-0005-0000-0000-000024340000}"/>
    <cellStyle name="Input 2 3 4 5 2" xfId="13822" xr:uid="{00000000-0005-0000-0000-000025340000}"/>
    <cellStyle name="Input 2 3 4 5 2 2" xfId="13823" xr:uid="{00000000-0005-0000-0000-000026340000}"/>
    <cellStyle name="Input 2 3 4 5 2 3" xfId="13824" xr:uid="{00000000-0005-0000-0000-000027340000}"/>
    <cellStyle name="Input 2 3 4 5 2 4" xfId="13825" xr:uid="{00000000-0005-0000-0000-000028340000}"/>
    <cellStyle name="Input 2 3 4 5 2 5" xfId="13826" xr:uid="{00000000-0005-0000-0000-000029340000}"/>
    <cellStyle name="Input 2 3 4 5 2 6" xfId="13827" xr:uid="{00000000-0005-0000-0000-00002A340000}"/>
    <cellStyle name="Input 2 3 4 5 2 7" xfId="13828" xr:uid="{00000000-0005-0000-0000-00002B340000}"/>
    <cellStyle name="Input 2 3 4 5 3" xfId="13829" xr:uid="{00000000-0005-0000-0000-00002C340000}"/>
    <cellStyle name="Input 2 3 4 5 4" xfId="13830" xr:uid="{00000000-0005-0000-0000-00002D340000}"/>
    <cellStyle name="Input 2 3 4 5 5" xfId="13831" xr:uid="{00000000-0005-0000-0000-00002E340000}"/>
    <cellStyle name="Input 2 3 4 6" xfId="13832" xr:uid="{00000000-0005-0000-0000-00002F340000}"/>
    <cellStyle name="Input 2 3 4 6 2" xfId="13833" xr:uid="{00000000-0005-0000-0000-000030340000}"/>
    <cellStyle name="Input 2 3 4 6 2 2" xfId="13834" xr:uid="{00000000-0005-0000-0000-000031340000}"/>
    <cellStyle name="Input 2 3 4 6 2 3" xfId="13835" xr:uid="{00000000-0005-0000-0000-000032340000}"/>
    <cellStyle name="Input 2 3 4 6 2 4" xfId="13836" xr:uid="{00000000-0005-0000-0000-000033340000}"/>
    <cellStyle name="Input 2 3 4 6 2 5" xfId="13837" xr:uid="{00000000-0005-0000-0000-000034340000}"/>
    <cellStyle name="Input 2 3 4 6 2 6" xfId="13838" xr:uid="{00000000-0005-0000-0000-000035340000}"/>
    <cellStyle name="Input 2 3 4 6 2 7" xfId="13839" xr:uid="{00000000-0005-0000-0000-000036340000}"/>
    <cellStyle name="Input 2 3 4 6 3" xfId="13840" xr:uid="{00000000-0005-0000-0000-000037340000}"/>
    <cellStyle name="Input 2 3 4 6 4" xfId="13841" xr:uid="{00000000-0005-0000-0000-000038340000}"/>
    <cellStyle name="Input 2 3 4 6 5" xfId="13842" xr:uid="{00000000-0005-0000-0000-000039340000}"/>
    <cellStyle name="Input 2 3 4 7" xfId="13843" xr:uid="{00000000-0005-0000-0000-00003A340000}"/>
    <cellStyle name="Input 2 3 4 7 2" xfId="13844" xr:uid="{00000000-0005-0000-0000-00003B340000}"/>
    <cellStyle name="Input 2 3 4 7 2 2" xfId="13845" xr:uid="{00000000-0005-0000-0000-00003C340000}"/>
    <cellStyle name="Input 2 3 4 7 2 3" xfId="13846" xr:uid="{00000000-0005-0000-0000-00003D340000}"/>
    <cellStyle name="Input 2 3 4 7 2 4" xfId="13847" xr:uid="{00000000-0005-0000-0000-00003E340000}"/>
    <cellStyle name="Input 2 3 4 7 2 5" xfId="13848" xr:uid="{00000000-0005-0000-0000-00003F340000}"/>
    <cellStyle name="Input 2 3 4 7 2 6" xfId="13849" xr:uid="{00000000-0005-0000-0000-000040340000}"/>
    <cellStyle name="Input 2 3 4 7 2 7" xfId="13850" xr:uid="{00000000-0005-0000-0000-000041340000}"/>
    <cellStyle name="Input 2 3 4 7 3" xfId="13851" xr:uid="{00000000-0005-0000-0000-000042340000}"/>
    <cellStyle name="Input 2 3 4 7 4" xfId="13852" xr:uid="{00000000-0005-0000-0000-000043340000}"/>
    <cellStyle name="Input 2 3 4 7 5" xfId="13853" xr:uid="{00000000-0005-0000-0000-000044340000}"/>
    <cellStyle name="Input 2 3 4 8" xfId="13854" xr:uid="{00000000-0005-0000-0000-000045340000}"/>
    <cellStyle name="Input 2 3 4 8 2" xfId="13855" xr:uid="{00000000-0005-0000-0000-000046340000}"/>
    <cellStyle name="Input 2 3 4 8 2 2" xfId="13856" xr:uid="{00000000-0005-0000-0000-000047340000}"/>
    <cellStyle name="Input 2 3 4 8 2 3" xfId="13857" xr:uid="{00000000-0005-0000-0000-000048340000}"/>
    <cellStyle name="Input 2 3 4 8 2 4" xfId="13858" xr:uid="{00000000-0005-0000-0000-000049340000}"/>
    <cellStyle name="Input 2 3 4 8 2 5" xfId="13859" xr:uid="{00000000-0005-0000-0000-00004A340000}"/>
    <cellStyle name="Input 2 3 4 8 2 6" xfId="13860" xr:uid="{00000000-0005-0000-0000-00004B340000}"/>
    <cellStyle name="Input 2 3 4 8 2 7" xfId="13861" xr:uid="{00000000-0005-0000-0000-00004C340000}"/>
    <cellStyle name="Input 2 3 4 8 3" xfId="13862" xr:uid="{00000000-0005-0000-0000-00004D340000}"/>
    <cellStyle name="Input 2 3 4 8 4" xfId="13863" xr:uid="{00000000-0005-0000-0000-00004E340000}"/>
    <cellStyle name="Input 2 3 4 8 5" xfId="13864" xr:uid="{00000000-0005-0000-0000-00004F340000}"/>
    <cellStyle name="Input 2 3 4 9" xfId="13865" xr:uid="{00000000-0005-0000-0000-000050340000}"/>
    <cellStyle name="Input 2 3 4 9 2" xfId="13866" xr:uid="{00000000-0005-0000-0000-000051340000}"/>
    <cellStyle name="Input 2 3 4 9 3" xfId="13867" xr:uid="{00000000-0005-0000-0000-000052340000}"/>
    <cellStyle name="Input 2 3 4 9 4" xfId="13868" xr:uid="{00000000-0005-0000-0000-000053340000}"/>
    <cellStyle name="Input 2 3 4 9 5" xfId="13869" xr:uid="{00000000-0005-0000-0000-000054340000}"/>
    <cellStyle name="Input 2 3 4 9 6" xfId="13870" xr:uid="{00000000-0005-0000-0000-000055340000}"/>
    <cellStyle name="Input 2 3 4 9 7" xfId="13871" xr:uid="{00000000-0005-0000-0000-000056340000}"/>
    <cellStyle name="Input 2 3 4 9 8" xfId="13872" xr:uid="{00000000-0005-0000-0000-000057340000}"/>
    <cellStyle name="Input 2 3 5" xfId="13873" xr:uid="{00000000-0005-0000-0000-000058340000}"/>
    <cellStyle name="Input 2 3 5 10" xfId="13874" xr:uid="{00000000-0005-0000-0000-000059340000}"/>
    <cellStyle name="Input 2 3 5 10 2" xfId="13875" xr:uid="{00000000-0005-0000-0000-00005A340000}"/>
    <cellStyle name="Input 2 3 5 10 3" xfId="13876" xr:uid="{00000000-0005-0000-0000-00005B340000}"/>
    <cellStyle name="Input 2 3 5 10 4" xfId="13877" xr:uid="{00000000-0005-0000-0000-00005C340000}"/>
    <cellStyle name="Input 2 3 5 10 5" xfId="13878" xr:uid="{00000000-0005-0000-0000-00005D340000}"/>
    <cellStyle name="Input 2 3 5 11" xfId="13879" xr:uid="{00000000-0005-0000-0000-00005E340000}"/>
    <cellStyle name="Input 2 3 5 11 2" xfId="13880" xr:uid="{00000000-0005-0000-0000-00005F340000}"/>
    <cellStyle name="Input 2 3 5 11 3" xfId="13881" xr:uid="{00000000-0005-0000-0000-000060340000}"/>
    <cellStyle name="Input 2 3 5 11 4" xfId="13882" xr:uid="{00000000-0005-0000-0000-000061340000}"/>
    <cellStyle name="Input 2 3 5 11 5" xfId="13883" xr:uid="{00000000-0005-0000-0000-000062340000}"/>
    <cellStyle name="Input 2 3 5 12" xfId="13884" xr:uid="{00000000-0005-0000-0000-000063340000}"/>
    <cellStyle name="Input 2 3 5 12 2" xfId="13885" xr:uid="{00000000-0005-0000-0000-000064340000}"/>
    <cellStyle name="Input 2 3 5 12 3" xfId="13886" xr:uid="{00000000-0005-0000-0000-000065340000}"/>
    <cellStyle name="Input 2 3 5 12 4" xfId="13887" xr:uid="{00000000-0005-0000-0000-000066340000}"/>
    <cellStyle name="Input 2 3 5 12 5" xfId="13888" xr:uid="{00000000-0005-0000-0000-000067340000}"/>
    <cellStyle name="Input 2 3 5 13" xfId="13889" xr:uid="{00000000-0005-0000-0000-000068340000}"/>
    <cellStyle name="Input 2 3 5 13 2" xfId="13890" xr:uid="{00000000-0005-0000-0000-000069340000}"/>
    <cellStyle name="Input 2 3 5 13 3" xfId="13891" xr:uid="{00000000-0005-0000-0000-00006A340000}"/>
    <cellStyle name="Input 2 3 5 13 4" xfId="13892" xr:uid="{00000000-0005-0000-0000-00006B340000}"/>
    <cellStyle name="Input 2 3 5 13 5" xfId="13893" xr:uid="{00000000-0005-0000-0000-00006C340000}"/>
    <cellStyle name="Input 2 3 5 14" xfId="13894" xr:uid="{00000000-0005-0000-0000-00006D340000}"/>
    <cellStyle name="Input 2 3 5 14 2" xfId="13895" xr:uid="{00000000-0005-0000-0000-00006E340000}"/>
    <cellStyle name="Input 2 3 5 14 3" xfId="13896" xr:uid="{00000000-0005-0000-0000-00006F340000}"/>
    <cellStyle name="Input 2 3 5 14 4" xfId="13897" xr:uid="{00000000-0005-0000-0000-000070340000}"/>
    <cellStyle name="Input 2 3 5 14 5" xfId="13898" xr:uid="{00000000-0005-0000-0000-000071340000}"/>
    <cellStyle name="Input 2 3 5 15" xfId="13899" xr:uid="{00000000-0005-0000-0000-000072340000}"/>
    <cellStyle name="Input 2 3 5 15 2" xfId="13900" xr:uid="{00000000-0005-0000-0000-000073340000}"/>
    <cellStyle name="Input 2 3 5 15 3" xfId="13901" xr:uid="{00000000-0005-0000-0000-000074340000}"/>
    <cellStyle name="Input 2 3 5 15 4" xfId="13902" xr:uid="{00000000-0005-0000-0000-000075340000}"/>
    <cellStyle name="Input 2 3 5 15 5" xfId="13903" xr:uid="{00000000-0005-0000-0000-000076340000}"/>
    <cellStyle name="Input 2 3 5 16" xfId="13904" xr:uid="{00000000-0005-0000-0000-000077340000}"/>
    <cellStyle name="Input 2 3 5 16 2" xfId="13905" xr:uid="{00000000-0005-0000-0000-000078340000}"/>
    <cellStyle name="Input 2 3 5 16 3" xfId="13906" xr:uid="{00000000-0005-0000-0000-000079340000}"/>
    <cellStyle name="Input 2 3 5 16 4" xfId="13907" xr:uid="{00000000-0005-0000-0000-00007A340000}"/>
    <cellStyle name="Input 2 3 5 16 5" xfId="13908" xr:uid="{00000000-0005-0000-0000-00007B340000}"/>
    <cellStyle name="Input 2 3 5 17" xfId="13909" xr:uid="{00000000-0005-0000-0000-00007C340000}"/>
    <cellStyle name="Input 2 3 5 17 2" xfId="13910" xr:uid="{00000000-0005-0000-0000-00007D340000}"/>
    <cellStyle name="Input 2 3 5 17 3" xfId="13911" xr:uid="{00000000-0005-0000-0000-00007E340000}"/>
    <cellStyle name="Input 2 3 5 17 4" xfId="13912" xr:uid="{00000000-0005-0000-0000-00007F340000}"/>
    <cellStyle name="Input 2 3 5 17 5" xfId="13913" xr:uid="{00000000-0005-0000-0000-000080340000}"/>
    <cellStyle name="Input 2 3 5 18" xfId="13914" xr:uid="{00000000-0005-0000-0000-000081340000}"/>
    <cellStyle name="Input 2 3 5 2" xfId="13915" xr:uid="{00000000-0005-0000-0000-000082340000}"/>
    <cellStyle name="Input 2 3 5 2 10" xfId="13916" xr:uid="{00000000-0005-0000-0000-000083340000}"/>
    <cellStyle name="Input 2 3 5 2 2" xfId="13917" xr:uid="{00000000-0005-0000-0000-000084340000}"/>
    <cellStyle name="Input 2 3 5 2 2 2" xfId="13918" xr:uid="{00000000-0005-0000-0000-000085340000}"/>
    <cellStyle name="Input 2 3 5 2 2 2 2" xfId="13919" xr:uid="{00000000-0005-0000-0000-000086340000}"/>
    <cellStyle name="Input 2 3 5 2 2 2 3" xfId="13920" xr:uid="{00000000-0005-0000-0000-000087340000}"/>
    <cellStyle name="Input 2 3 5 2 2 2 4" xfId="13921" xr:uid="{00000000-0005-0000-0000-000088340000}"/>
    <cellStyle name="Input 2 3 5 2 2 2 5" xfId="13922" xr:uid="{00000000-0005-0000-0000-000089340000}"/>
    <cellStyle name="Input 2 3 5 2 2 2 6" xfId="13923" xr:uid="{00000000-0005-0000-0000-00008A340000}"/>
    <cellStyle name="Input 2 3 5 2 2 2 7" xfId="13924" xr:uid="{00000000-0005-0000-0000-00008B340000}"/>
    <cellStyle name="Input 2 3 5 2 2 3" xfId="13925" xr:uid="{00000000-0005-0000-0000-00008C340000}"/>
    <cellStyle name="Input 2 3 5 2 2 4" xfId="13926" xr:uid="{00000000-0005-0000-0000-00008D340000}"/>
    <cellStyle name="Input 2 3 5 2 3" xfId="13927" xr:uid="{00000000-0005-0000-0000-00008E340000}"/>
    <cellStyle name="Input 2 3 5 2 3 2" xfId="13928" xr:uid="{00000000-0005-0000-0000-00008F340000}"/>
    <cellStyle name="Input 2 3 5 2 3 2 2" xfId="13929" xr:uid="{00000000-0005-0000-0000-000090340000}"/>
    <cellStyle name="Input 2 3 5 2 3 2 3" xfId="13930" xr:uid="{00000000-0005-0000-0000-000091340000}"/>
    <cellStyle name="Input 2 3 5 2 3 2 4" xfId="13931" xr:uid="{00000000-0005-0000-0000-000092340000}"/>
    <cellStyle name="Input 2 3 5 2 3 2 5" xfId="13932" xr:uid="{00000000-0005-0000-0000-000093340000}"/>
    <cellStyle name="Input 2 3 5 2 3 2 6" xfId="13933" xr:uid="{00000000-0005-0000-0000-000094340000}"/>
    <cellStyle name="Input 2 3 5 2 3 2 7" xfId="13934" xr:uid="{00000000-0005-0000-0000-000095340000}"/>
    <cellStyle name="Input 2 3 5 2 3 3" xfId="13935" xr:uid="{00000000-0005-0000-0000-000096340000}"/>
    <cellStyle name="Input 2 3 5 2 3 4" xfId="13936" xr:uid="{00000000-0005-0000-0000-000097340000}"/>
    <cellStyle name="Input 2 3 5 2 4" xfId="13937" xr:uid="{00000000-0005-0000-0000-000098340000}"/>
    <cellStyle name="Input 2 3 5 2 4 2" xfId="13938" xr:uid="{00000000-0005-0000-0000-000099340000}"/>
    <cellStyle name="Input 2 3 5 2 4 2 2" xfId="13939" xr:uid="{00000000-0005-0000-0000-00009A340000}"/>
    <cellStyle name="Input 2 3 5 2 4 2 3" xfId="13940" xr:uid="{00000000-0005-0000-0000-00009B340000}"/>
    <cellStyle name="Input 2 3 5 2 4 2 4" xfId="13941" xr:uid="{00000000-0005-0000-0000-00009C340000}"/>
    <cellStyle name="Input 2 3 5 2 4 2 5" xfId="13942" xr:uid="{00000000-0005-0000-0000-00009D340000}"/>
    <cellStyle name="Input 2 3 5 2 4 2 6" xfId="13943" xr:uid="{00000000-0005-0000-0000-00009E340000}"/>
    <cellStyle name="Input 2 3 5 2 4 2 7" xfId="13944" xr:uid="{00000000-0005-0000-0000-00009F340000}"/>
    <cellStyle name="Input 2 3 5 2 4 3" xfId="13945" xr:uid="{00000000-0005-0000-0000-0000A0340000}"/>
    <cellStyle name="Input 2 3 5 2 4 4" xfId="13946" xr:uid="{00000000-0005-0000-0000-0000A1340000}"/>
    <cellStyle name="Input 2 3 5 2 5" xfId="13947" xr:uid="{00000000-0005-0000-0000-0000A2340000}"/>
    <cellStyle name="Input 2 3 5 2 5 2" xfId="13948" xr:uid="{00000000-0005-0000-0000-0000A3340000}"/>
    <cellStyle name="Input 2 3 5 2 5 3" xfId="13949" xr:uid="{00000000-0005-0000-0000-0000A4340000}"/>
    <cellStyle name="Input 2 3 5 2 5 4" xfId="13950" xr:uid="{00000000-0005-0000-0000-0000A5340000}"/>
    <cellStyle name="Input 2 3 5 2 5 5" xfId="13951" xr:uid="{00000000-0005-0000-0000-0000A6340000}"/>
    <cellStyle name="Input 2 3 5 2 5 6" xfId="13952" xr:uid="{00000000-0005-0000-0000-0000A7340000}"/>
    <cellStyle name="Input 2 3 5 2 5 7" xfId="13953" xr:uid="{00000000-0005-0000-0000-0000A8340000}"/>
    <cellStyle name="Input 2 3 5 2 5 8" xfId="13954" xr:uid="{00000000-0005-0000-0000-0000A9340000}"/>
    <cellStyle name="Input 2 3 5 2 6" xfId="13955" xr:uid="{00000000-0005-0000-0000-0000AA340000}"/>
    <cellStyle name="Input 2 3 5 2 6 2" xfId="13956" xr:uid="{00000000-0005-0000-0000-0000AB340000}"/>
    <cellStyle name="Input 2 3 5 2 6 3" xfId="13957" xr:uid="{00000000-0005-0000-0000-0000AC340000}"/>
    <cellStyle name="Input 2 3 5 2 6 4" xfId="13958" xr:uid="{00000000-0005-0000-0000-0000AD340000}"/>
    <cellStyle name="Input 2 3 5 2 6 5" xfId="13959" xr:uid="{00000000-0005-0000-0000-0000AE340000}"/>
    <cellStyle name="Input 2 3 5 2 6 6" xfId="13960" xr:uid="{00000000-0005-0000-0000-0000AF340000}"/>
    <cellStyle name="Input 2 3 5 2 6 7" xfId="13961" xr:uid="{00000000-0005-0000-0000-0000B0340000}"/>
    <cellStyle name="Input 2 3 5 2 7" xfId="13962" xr:uid="{00000000-0005-0000-0000-0000B1340000}"/>
    <cellStyle name="Input 2 3 5 2 8" xfId="13963" xr:uid="{00000000-0005-0000-0000-0000B2340000}"/>
    <cellStyle name="Input 2 3 5 2 9" xfId="13964" xr:uid="{00000000-0005-0000-0000-0000B3340000}"/>
    <cellStyle name="Input 2 3 5 3" xfId="13965" xr:uid="{00000000-0005-0000-0000-0000B4340000}"/>
    <cellStyle name="Input 2 3 5 3 2" xfId="13966" xr:uid="{00000000-0005-0000-0000-0000B5340000}"/>
    <cellStyle name="Input 2 3 5 3 2 2" xfId="13967" xr:uid="{00000000-0005-0000-0000-0000B6340000}"/>
    <cellStyle name="Input 2 3 5 3 2 3" xfId="13968" xr:uid="{00000000-0005-0000-0000-0000B7340000}"/>
    <cellStyle name="Input 2 3 5 3 2 4" xfId="13969" xr:uid="{00000000-0005-0000-0000-0000B8340000}"/>
    <cellStyle name="Input 2 3 5 3 2 5" xfId="13970" xr:uid="{00000000-0005-0000-0000-0000B9340000}"/>
    <cellStyle name="Input 2 3 5 3 2 6" xfId="13971" xr:uid="{00000000-0005-0000-0000-0000BA340000}"/>
    <cellStyle name="Input 2 3 5 3 2 7" xfId="13972" xr:uid="{00000000-0005-0000-0000-0000BB340000}"/>
    <cellStyle name="Input 2 3 5 3 3" xfId="13973" xr:uid="{00000000-0005-0000-0000-0000BC340000}"/>
    <cellStyle name="Input 2 3 5 3 4" xfId="13974" xr:uid="{00000000-0005-0000-0000-0000BD340000}"/>
    <cellStyle name="Input 2 3 5 3 5" xfId="13975" xr:uid="{00000000-0005-0000-0000-0000BE340000}"/>
    <cellStyle name="Input 2 3 5 4" xfId="13976" xr:uid="{00000000-0005-0000-0000-0000BF340000}"/>
    <cellStyle name="Input 2 3 5 4 2" xfId="13977" xr:uid="{00000000-0005-0000-0000-0000C0340000}"/>
    <cellStyle name="Input 2 3 5 4 2 2" xfId="13978" xr:uid="{00000000-0005-0000-0000-0000C1340000}"/>
    <cellStyle name="Input 2 3 5 4 2 3" xfId="13979" xr:uid="{00000000-0005-0000-0000-0000C2340000}"/>
    <cellStyle name="Input 2 3 5 4 2 4" xfId="13980" xr:uid="{00000000-0005-0000-0000-0000C3340000}"/>
    <cellStyle name="Input 2 3 5 4 2 5" xfId="13981" xr:uid="{00000000-0005-0000-0000-0000C4340000}"/>
    <cellStyle name="Input 2 3 5 4 2 6" xfId="13982" xr:uid="{00000000-0005-0000-0000-0000C5340000}"/>
    <cellStyle name="Input 2 3 5 4 2 7" xfId="13983" xr:uid="{00000000-0005-0000-0000-0000C6340000}"/>
    <cellStyle name="Input 2 3 5 4 3" xfId="13984" xr:uid="{00000000-0005-0000-0000-0000C7340000}"/>
    <cellStyle name="Input 2 3 5 4 4" xfId="13985" xr:uid="{00000000-0005-0000-0000-0000C8340000}"/>
    <cellStyle name="Input 2 3 5 4 5" xfId="13986" xr:uid="{00000000-0005-0000-0000-0000C9340000}"/>
    <cellStyle name="Input 2 3 5 5" xfId="13987" xr:uid="{00000000-0005-0000-0000-0000CA340000}"/>
    <cellStyle name="Input 2 3 5 5 2" xfId="13988" xr:uid="{00000000-0005-0000-0000-0000CB340000}"/>
    <cellStyle name="Input 2 3 5 5 2 2" xfId="13989" xr:uid="{00000000-0005-0000-0000-0000CC340000}"/>
    <cellStyle name="Input 2 3 5 5 2 3" xfId="13990" xr:uid="{00000000-0005-0000-0000-0000CD340000}"/>
    <cellStyle name="Input 2 3 5 5 2 4" xfId="13991" xr:uid="{00000000-0005-0000-0000-0000CE340000}"/>
    <cellStyle name="Input 2 3 5 5 2 5" xfId="13992" xr:uid="{00000000-0005-0000-0000-0000CF340000}"/>
    <cellStyle name="Input 2 3 5 5 2 6" xfId="13993" xr:uid="{00000000-0005-0000-0000-0000D0340000}"/>
    <cellStyle name="Input 2 3 5 5 2 7" xfId="13994" xr:uid="{00000000-0005-0000-0000-0000D1340000}"/>
    <cellStyle name="Input 2 3 5 5 3" xfId="13995" xr:uid="{00000000-0005-0000-0000-0000D2340000}"/>
    <cellStyle name="Input 2 3 5 5 4" xfId="13996" xr:uid="{00000000-0005-0000-0000-0000D3340000}"/>
    <cellStyle name="Input 2 3 5 5 5" xfId="13997" xr:uid="{00000000-0005-0000-0000-0000D4340000}"/>
    <cellStyle name="Input 2 3 5 6" xfId="13998" xr:uid="{00000000-0005-0000-0000-0000D5340000}"/>
    <cellStyle name="Input 2 3 5 6 2" xfId="13999" xr:uid="{00000000-0005-0000-0000-0000D6340000}"/>
    <cellStyle name="Input 2 3 5 6 3" xfId="14000" xr:uid="{00000000-0005-0000-0000-0000D7340000}"/>
    <cellStyle name="Input 2 3 5 6 4" xfId="14001" xr:uid="{00000000-0005-0000-0000-0000D8340000}"/>
    <cellStyle name="Input 2 3 5 6 5" xfId="14002" xr:uid="{00000000-0005-0000-0000-0000D9340000}"/>
    <cellStyle name="Input 2 3 5 6 6" xfId="14003" xr:uid="{00000000-0005-0000-0000-0000DA340000}"/>
    <cellStyle name="Input 2 3 5 6 7" xfId="14004" xr:uid="{00000000-0005-0000-0000-0000DB340000}"/>
    <cellStyle name="Input 2 3 5 6 8" xfId="14005" xr:uid="{00000000-0005-0000-0000-0000DC340000}"/>
    <cellStyle name="Input 2 3 5 7" xfId="14006" xr:uid="{00000000-0005-0000-0000-0000DD340000}"/>
    <cellStyle name="Input 2 3 5 7 2" xfId="14007" xr:uid="{00000000-0005-0000-0000-0000DE340000}"/>
    <cellStyle name="Input 2 3 5 7 3" xfId="14008" xr:uid="{00000000-0005-0000-0000-0000DF340000}"/>
    <cellStyle name="Input 2 3 5 7 4" xfId="14009" xr:uid="{00000000-0005-0000-0000-0000E0340000}"/>
    <cellStyle name="Input 2 3 5 7 5" xfId="14010" xr:uid="{00000000-0005-0000-0000-0000E1340000}"/>
    <cellStyle name="Input 2 3 5 7 6" xfId="14011" xr:uid="{00000000-0005-0000-0000-0000E2340000}"/>
    <cellStyle name="Input 2 3 5 7 7" xfId="14012" xr:uid="{00000000-0005-0000-0000-0000E3340000}"/>
    <cellStyle name="Input 2 3 5 8" xfId="14013" xr:uid="{00000000-0005-0000-0000-0000E4340000}"/>
    <cellStyle name="Input 2 3 5 8 2" xfId="14014" xr:uid="{00000000-0005-0000-0000-0000E5340000}"/>
    <cellStyle name="Input 2 3 5 8 3" xfId="14015" xr:uid="{00000000-0005-0000-0000-0000E6340000}"/>
    <cellStyle name="Input 2 3 5 8 4" xfId="14016" xr:uid="{00000000-0005-0000-0000-0000E7340000}"/>
    <cellStyle name="Input 2 3 5 8 5" xfId="14017" xr:uid="{00000000-0005-0000-0000-0000E8340000}"/>
    <cellStyle name="Input 2 3 5 9" xfId="14018" xr:uid="{00000000-0005-0000-0000-0000E9340000}"/>
    <cellStyle name="Input 2 3 5 9 2" xfId="14019" xr:uid="{00000000-0005-0000-0000-0000EA340000}"/>
    <cellStyle name="Input 2 3 5 9 3" xfId="14020" xr:uid="{00000000-0005-0000-0000-0000EB340000}"/>
    <cellStyle name="Input 2 3 5 9 4" xfId="14021" xr:uid="{00000000-0005-0000-0000-0000EC340000}"/>
    <cellStyle name="Input 2 3 5 9 5" xfId="14022" xr:uid="{00000000-0005-0000-0000-0000ED340000}"/>
    <cellStyle name="Input 2 3 6" xfId="14023" xr:uid="{00000000-0005-0000-0000-0000EE340000}"/>
    <cellStyle name="Input 2 3 6 10" xfId="14024" xr:uid="{00000000-0005-0000-0000-0000EF340000}"/>
    <cellStyle name="Input 2 3 6 2" xfId="14025" xr:uid="{00000000-0005-0000-0000-0000F0340000}"/>
    <cellStyle name="Input 2 3 6 2 2" xfId="14026" xr:uid="{00000000-0005-0000-0000-0000F1340000}"/>
    <cellStyle name="Input 2 3 6 2 2 2" xfId="14027" xr:uid="{00000000-0005-0000-0000-0000F2340000}"/>
    <cellStyle name="Input 2 3 6 2 2 3" xfId="14028" xr:uid="{00000000-0005-0000-0000-0000F3340000}"/>
    <cellStyle name="Input 2 3 6 2 2 4" xfId="14029" xr:uid="{00000000-0005-0000-0000-0000F4340000}"/>
    <cellStyle name="Input 2 3 6 2 2 5" xfId="14030" xr:uid="{00000000-0005-0000-0000-0000F5340000}"/>
    <cellStyle name="Input 2 3 6 2 2 6" xfId="14031" xr:uid="{00000000-0005-0000-0000-0000F6340000}"/>
    <cellStyle name="Input 2 3 6 2 2 7" xfId="14032" xr:uid="{00000000-0005-0000-0000-0000F7340000}"/>
    <cellStyle name="Input 2 3 6 2 3" xfId="14033" xr:uid="{00000000-0005-0000-0000-0000F8340000}"/>
    <cellStyle name="Input 2 3 6 2 4" xfId="14034" xr:uid="{00000000-0005-0000-0000-0000F9340000}"/>
    <cellStyle name="Input 2 3 6 3" xfId="14035" xr:uid="{00000000-0005-0000-0000-0000FA340000}"/>
    <cellStyle name="Input 2 3 6 3 2" xfId="14036" xr:uid="{00000000-0005-0000-0000-0000FB340000}"/>
    <cellStyle name="Input 2 3 6 3 2 2" xfId="14037" xr:uid="{00000000-0005-0000-0000-0000FC340000}"/>
    <cellStyle name="Input 2 3 6 3 2 3" xfId="14038" xr:uid="{00000000-0005-0000-0000-0000FD340000}"/>
    <cellStyle name="Input 2 3 6 3 2 4" xfId="14039" xr:uid="{00000000-0005-0000-0000-0000FE340000}"/>
    <cellStyle name="Input 2 3 6 3 2 5" xfId="14040" xr:uid="{00000000-0005-0000-0000-0000FF340000}"/>
    <cellStyle name="Input 2 3 6 3 2 6" xfId="14041" xr:uid="{00000000-0005-0000-0000-000000350000}"/>
    <cellStyle name="Input 2 3 6 3 2 7" xfId="14042" xr:uid="{00000000-0005-0000-0000-000001350000}"/>
    <cellStyle name="Input 2 3 6 3 3" xfId="14043" xr:uid="{00000000-0005-0000-0000-000002350000}"/>
    <cellStyle name="Input 2 3 6 3 4" xfId="14044" xr:uid="{00000000-0005-0000-0000-000003350000}"/>
    <cellStyle name="Input 2 3 6 4" xfId="14045" xr:uid="{00000000-0005-0000-0000-000004350000}"/>
    <cellStyle name="Input 2 3 6 4 2" xfId="14046" xr:uid="{00000000-0005-0000-0000-000005350000}"/>
    <cellStyle name="Input 2 3 6 4 2 2" xfId="14047" xr:uid="{00000000-0005-0000-0000-000006350000}"/>
    <cellStyle name="Input 2 3 6 4 2 3" xfId="14048" xr:uid="{00000000-0005-0000-0000-000007350000}"/>
    <cellStyle name="Input 2 3 6 4 2 4" xfId="14049" xr:uid="{00000000-0005-0000-0000-000008350000}"/>
    <cellStyle name="Input 2 3 6 4 2 5" xfId="14050" xr:uid="{00000000-0005-0000-0000-000009350000}"/>
    <cellStyle name="Input 2 3 6 4 2 6" xfId="14051" xr:uid="{00000000-0005-0000-0000-00000A350000}"/>
    <cellStyle name="Input 2 3 6 4 2 7" xfId="14052" xr:uid="{00000000-0005-0000-0000-00000B350000}"/>
    <cellStyle name="Input 2 3 6 4 3" xfId="14053" xr:uid="{00000000-0005-0000-0000-00000C350000}"/>
    <cellStyle name="Input 2 3 6 4 4" xfId="14054" xr:uid="{00000000-0005-0000-0000-00000D350000}"/>
    <cellStyle name="Input 2 3 6 5" xfId="14055" xr:uid="{00000000-0005-0000-0000-00000E350000}"/>
    <cellStyle name="Input 2 3 6 5 2" xfId="14056" xr:uid="{00000000-0005-0000-0000-00000F350000}"/>
    <cellStyle name="Input 2 3 6 5 3" xfId="14057" xr:uid="{00000000-0005-0000-0000-000010350000}"/>
    <cellStyle name="Input 2 3 6 5 4" xfId="14058" xr:uid="{00000000-0005-0000-0000-000011350000}"/>
    <cellStyle name="Input 2 3 6 5 5" xfId="14059" xr:uid="{00000000-0005-0000-0000-000012350000}"/>
    <cellStyle name="Input 2 3 6 5 6" xfId="14060" xr:uid="{00000000-0005-0000-0000-000013350000}"/>
    <cellStyle name="Input 2 3 6 5 7" xfId="14061" xr:uid="{00000000-0005-0000-0000-000014350000}"/>
    <cellStyle name="Input 2 3 6 5 8" xfId="14062" xr:uid="{00000000-0005-0000-0000-000015350000}"/>
    <cellStyle name="Input 2 3 6 6" xfId="14063" xr:uid="{00000000-0005-0000-0000-000016350000}"/>
    <cellStyle name="Input 2 3 6 6 2" xfId="14064" xr:uid="{00000000-0005-0000-0000-000017350000}"/>
    <cellStyle name="Input 2 3 6 6 3" xfId="14065" xr:uid="{00000000-0005-0000-0000-000018350000}"/>
    <cellStyle name="Input 2 3 6 6 4" xfId="14066" xr:uid="{00000000-0005-0000-0000-000019350000}"/>
    <cellStyle name="Input 2 3 6 6 5" xfId="14067" xr:uid="{00000000-0005-0000-0000-00001A350000}"/>
    <cellStyle name="Input 2 3 6 6 6" xfId="14068" xr:uid="{00000000-0005-0000-0000-00001B350000}"/>
    <cellStyle name="Input 2 3 6 6 7" xfId="14069" xr:uid="{00000000-0005-0000-0000-00001C350000}"/>
    <cellStyle name="Input 2 3 6 7" xfId="14070" xr:uid="{00000000-0005-0000-0000-00001D350000}"/>
    <cellStyle name="Input 2 3 6 8" xfId="14071" xr:uid="{00000000-0005-0000-0000-00001E350000}"/>
    <cellStyle name="Input 2 3 6 9" xfId="14072" xr:uid="{00000000-0005-0000-0000-00001F350000}"/>
    <cellStyle name="Input 2 3 7" xfId="14073" xr:uid="{00000000-0005-0000-0000-000020350000}"/>
    <cellStyle name="Input 2 3 7 10" xfId="14074" xr:uid="{00000000-0005-0000-0000-000021350000}"/>
    <cellStyle name="Input 2 3 7 2" xfId="14075" xr:uid="{00000000-0005-0000-0000-000022350000}"/>
    <cellStyle name="Input 2 3 7 2 2" xfId="14076" xr:uid="{00000000-0005-0000-0000-000023350000}"/>
    <cellStyle name="Input 2 3 7 2 2 2" xfId="14077" xr:uid="{00000000-0005-0000-0000-000024350000}"/>
    <cellStyle name="Input 2 3 7 2 2 3" xfId="14078" xr:uid="{00000000-0005-0000-0000-000025350000}"/>
    <cellStyle name="Input 2 3 7 2 2 4" xfId="14079" xr:uid="{00000000-0005-0000-0000-000026350000}"/>
    <cellStyle name="Input 2 3 7 2 2 5" xfId="14080" xr:uid="{00000000-0005-0000-0000-000027350000}"/>
    <cellStyle name="Input 2 3 7 2 2 6" xfId="14081" xr:uid="{00000000-0005-0000-0000-000028350000}"/>
    <cellStyle name="Input 2 3 7 2 2 7" xfId="14082" xr:uid="{00000000-0005-0000-0000-000029350000}"/>
    <cellStyle name="Input 2 3 7 2 3" xfId="14083" xr:uid="{00000000-0005-0000-0000-00002A350000}"/>
    <cellStyle name="Input 2 3 7 2 4" xfId="14084" xr:uid="{00000000-0005-0000-0000-00002B350000}"/>
    <cellStyle name="Input 2 3 7 3" xfId="14085" xr:uid="{00000000-0005-0000-0000-00002C350000}"/>
    <cellStyle name="Input 2 3 7 3 2" xfId="14086" xr:uid="{00000000-0005-0000-0000-00002D350000}"/>
    <cellStyle name="Input 2 3 7 3 2 2" xfId="14087" xr:uid="{00000000-0005-0000-0000-00002E350000}"/>
    <cellStyle name="Input 2 3 7 3 2 3" xfId="14088" xr:uid="{00000000-0005-0000-0000-00002F350000}"/>
    <cellStyle name="Input 2 3 7 3 2 4" xfId="14089" xr:uid="{00000000-0005-0000-0000-000030350000}"/>
    <cellStyle name="Input 2 3 7 3 2 5" xfId="14090" xr:uid="{00000000-0005-0000-0000-000031350000}"/>
    <cellStyle name="Input 2 3 7 3 2 6" xfId="14091" xr:uid="{00000000-0005-0000-0000-000032350000}"/>
    <cellStyle name="Input 2 3 7 3 2 7" xfId="14092" xr:uid="{00000000-0005-0000-0000-000033350000}"/>
    <cellStyle name="Input 2 3 7 3 3" xfId="14093" xr:uid="{00000000-0005-0000-0000-000034350000}"/>
    <cellStyle name="Input 2 3 7 3 4" xfId="14094" xr:uid="{00000000-0005-0000-0000-000035350000}"/>
    <cellStyle name="Input 2 3 7 4" xfId="14095" xr:uid="{00000000-0005-0000-0000-000036350000}"/>
    <cellStyle name="Input 2 3 7 4 2" xfId="14096" xr:uid="{00000000-0005-0000-0000-000037350000}"/>
    <cellStyle name="Input 2 3 7 4 2 2" xfId="14097" xr:uid="{00000000-0005-0000-0000-000038350000}"/>
    <cellStyle name="Input 2 3 7 4 2 3" xfId="14098" xr:uid="{00000000-0005-0000-0000-000039350000}"/>
    <cellStyle name="Input 2 3 7 4 2 4" xfId="14099" xr:uid="{00000000-0005-0000-0000-00003A350000}"/>
    <cellStyle name="Input 2 3 7 4 2 5" xfId="14100" xr:uid="{00000000-0005-0000-0000-00003B350000}"/>
    <cellStyle name="Input 2 3 7 4 2 6" xfId="14101" xr:uid="{00000000-0005-0000-0000-00003C350000}"/>
    <cellStyle name="Input 2 3 7 4 2 7" xfId="14102" xr:uid="{00000000-0005-0000-0000-00003D350000}"/>
    <cellStyle name="Input 2 3 7 4 3" xfId="14103" xr:uid="{00000000-0005-0000-0000-00003E350000}"/>
    <cellStyle name="Input 2 3 7 4 4" xfId="14104" xr:uid="{00000000-0005-0000-0000-00003F350000}"/>
    <cellStyle name="Input 2 3 7 5" xfId="14105" xr:uid="{00000000-0005-0000-0000-000040350000}"/>
    <cellStyle name="Input 2 3 7 5 2" xfId="14106" xr:uid="{00000000-0005-0000-0000-000041350000}"/>
    <cellStyle name="Input 2 3 7 5 3" xfId="14107" xr:uid="{00000000-0005-0000-0000-000042350000}"/>
    <cellStyle name="Input 2 3 7 5 4" xfId="14108" xr:uid="{00000000-0005-0000-0000-000043350000}"/>
    <cellStyle name="Input 2 3 7 5 5" xfId="14109" xr:uid="{00000000-0005-0000-0000-000044350000}"/>
    <cellStyle name="Input 2 3 7 5 6" xfId="14110" xr:uid="{00000000-0005-0000-0000-000045350000}"/>
    <cellStyle name="Input 2 3 7 5 7" xfId="14111" xr:uid="{00000000-0005-0000-0000-000046350000}"/>
    <cellStyle name="Input 2 3 7 5 8" xfId="14112" xr:uid="{00000000-0005-0000-0000-000047350000}"/>
    <cellStyle name="Input 2 3 7 6" xfId="14113" xr:uid="{00000000-0005-0000-0000-000048350000}"/>
    <cellStyle name="Input 2 3 7 6 2" xfId="14114" xr:uid="{00000000-0005-0000-0000-000049350000}"/>
    <cellStyle name="Input 2 3 7 6 3" xfId="14115" xr:uid="{00000000-0005-0000-0000-00004A350000}"/>
    <cellStyle name="Input 2 3 7 6 4" xfId="14116" xr:uid="{00000000-0005-0000-0000-00004B350000}"/>
    <cellStyle name="Input 2 3 7 6 5" xfId="14117" xr:uid="{00000000-0005-0000-0000-00004C350000}"/>
    <cellStyle name="Input 2 3 7 6 6" xfId="14118" xr:uid="{00000000-0005-0000-0000-00004D350000}"/>
    <cellStyle name="Input 2 3 7 6 7" xfId="14119" xr:uid="{00000000-0005-0000-0000-00004E350000}"/>
    <cellStyle name="Input 2 3 7 7" xfId="14120" xr:uid="{00000000-0005-0000-0000-00004F350000}"/>
    <cellStyle name="Input 2 3 7 8" xfId="14121" xr:uid="{00000000-0005-0000-0000-000050350000}"/>
    <cellStyle name="Input 2 3 7 9" xfId="14122" xr:uid="{00000000-0005-0000-0000-000051350000}"/>
    <cellStyle name="Input 2 3 8" xfId="14123" xr:uid="{00000000-0005-0000-0000-000052350000}"/>
    <cellStyle name="Input 2 3 8 2" xfId="14124" xr:uid="{00000000-0005-0000-0000-000053350000}"/>
    <cellStyle name="Input 2 3 8 2 2" xfId="14125" xr:uid="{00000000-0005-0000-0000-000054350000}"/>
    <cellStyle name="Input 2 3 8 2 3" xfId="14126" xr:uid="{00000000-0005-0000-0000-000055350000}"/>
    <cellStyle name="Input 2 3 8 2 4" xfId="14127" xr:uid="{00000000-0005-0000-0000-000056350000}"/>
    <cellStyle name="Input 2 3 8 2 5" xfId="14128" xr:uid="{00000000-0005-0000-0000-000057350000}"/>
    <cellStyle name="Input 2 3 8 2 6" xfId="14129" xr:uid="{00000000-0005-0000-0000-000058350000}"/>
    <cellStyle name="Input 2 3 8 2 7" xfId="14130" xr:uid="{00000000-0005-0000-0000-000059350000}"/>
    <cellStyle name="Input 2 3 8 3" xfId="14131" xr:uid="{00000000-0005-0000-0000-00005A350000}"/>
    <cellStyle name="Input 2 3 8 4" xfId="14132" xr:uid="{00000000-0005-0000-0000-00005B350000}"/>
    <cellStyle name="Input 2 3 8 5" xfId="14133" xr:uid="{00000000-0005-0000-0000-00005C350000}"/>
    <cellStyle name="Input 2 3 9" xfId="14134" xr:uid="{00000000-0005-0000-0000-00005D350000}"/>
    <cellStyle name="Input 2 3 9 2" xfId="14135" xr:uid="{00000000-0005-0000-0000-00005E350000}"/>
    <cellStyle name="Input 2 3 9 2 2" xfId="14136" xr:uid="{00000000-0005-0000-0000-00005F350000}"/>
    <cellStyle name="Input 2 3 9 2 3" xfId="14137" xr:uid="{00000000-0005-0000-0000-000060350000}"/>
    <cellStyle name="Input 2 3 9 2 4" xfId="14138" xr:uid="{00000000-0005-0000-0000-000061350000}"/>
    <cellStyle name="Input 2 3 9 2 5" xfId="14139" xr:uid="{00000000-0005-0000-0000-000062350000}"/>
    <cellStyle name="Input 2 3 9 2 6" xfId="14140" xr:uid="{00000000-0005-0000-0000-000063350000}"/>
    <cellStyle name="Input 2 3 9 2 7" xfId="14141" xr:uid="{00000000-0005-0000-0000-000064350000}"/>
    <cellStyle name="Input 2 3 9 3" xfId="14142" xr:uid="{00000000-0005-0000-0000-000065350000}"/>
    <cellStyle name="Input 2 3 9 4" xfId="14143" xr:uid="{00000000-0005-0000-0000-000066350000}"/>
    <cellStyle name="Input 2 3 9 5" xfId="14144" xr:uid="{00000000-0005-0000-0000-000067350000}"/>
    <cellStyle name="Input 2 4" xfId="14145" xr:uid="{00000000-0005-0000-0000-000068350000}"/>
    <cellStyle name="Input 2 4 10" xfId="14146" xr:uid="{00000000-0005-0000-0000-000069350000}"/>
    <cellStyle name="Input 2 4 10 2" xfId="14147" xr:uid="{00000000-0005-0000-0000-00006A350000}"/>
    <cellStyle name="Input 2 4 10 2 2" xfId="14148" xr:uid="{00000000-0005-0000-0000-00006B350000}"/>
    <cellStyle name="Input 2 4 10 2 3" xfId="14149" xr:uid="{00000000-0005-0000-0000-00006C350000}"/>
    <cellStyle name="Input 2 4 10 2 4" xfId="14150" xr:uid="{00000000-0005-0000-0000-00006D350000}"/>
    <cellStyle name="Input 2 4 10 2 5" xfId="14151" xr:uid="{00000000-0005-0000-0000-00006E350000}"/>
    <cellStyle name="Input 2 4 10 2 6" xfId="14152" xr:uid="{00000000-0005-0000-0000-00006F350000}"/>
    <cellStyle name="Input 2 4 10 2 7" xfId="14153" xr:uid="{00000000-0005-0000-0000-000070350000}"/>
    <cellStyle name="Input 2 4 10 3" xfId="14154" xr:uid="{00000000-0005-0000-0000-000071350000}"/>
    <cellStyle name="Input 2 4 10 4" xfId="14155" xr:uid="{00000000-0005-0000-0000-000072350000}"/>
    <cellStyle name="Input 2 4 10 5" xfId="14156" xr:uid="{00000000-0005-0000-0000-000073350000}"/>
    <cellStyle name="Input 2 4 11" xfId="14157" xr:uid="{00000000-0005-0000-0000-000074350000}"/>
    <cellStyle name="Input 2 4 11 2" xfId="14158" xr:uid="{00000000-0005-0000-0000-000075350000}"/>
    <cellStyle name="Input 2 4 11 2 2" xfId="14159" xr:uid="{00000000-0005-0000-0000-000076350000}"/>
    <cellStyle name="Input 2 4 11 2 3" xfId="14160" xr:uid="{00000000-0005-0000-0000-000077350000}"/>
    <cellStyle name="Input 2 4 11 2 4" xfId="14161" xr:uid="{00000000-0005-0000-0000-000078350000}"/>
    <cellStyle name="Input 2 4 11 2 5" xfId="14162" xr:uid="{00000000-0005-0000-0000-000079350000}"/>
    <cellStyle name="Input 2 4 11 2 6" xfId="14163" xr:uid="{00000000-0005-0000-0000-00007A350000}"/>
    <cellStyle name="Input 2 4 11 2 7" xfId="14164" xr:uid="{00000000-0005-0000-0000-00007B350000}"/>
    <cellStyle name="Input 2 4 11 3" xfId="14165" xr:uid="{00000000-0005-0000-0000-00007C350000}"/>
    <cellStyle name="Input 2 4 11 4" xfId="14166" xr:uid="{00000000-0005-0000-0000-00007D350000}"/>
    <cellStyle name="Input 2 4 11 5" xfId="14167" xr:uid="{00000000-0005-0000-0000-00007E350000}"/>
    <cellStyle name="Input 2 4 12" xfId="14168" xr:uid="{00000000-0005-0000-0000-00007F350000}"/>
    <cellStyle name="Input 2 4 12 2" xfId="14169" xr:uid="{00000000-0005-0000-0000-000080350000}"/>
    <cellStyle name="Input 2 4 12 3" xfId="14170" xr:uid="{00000000-0005-0000-0000-000081350000}"/>
    <cellStyle name="Input 2 4 12 4" xfId="14171" xr:uid="{00000000-0005-0000-0000-000082350000}"/>
    <cellStyle name="Input 2 4 12 5" xfId="14172" xr:uid="{00000000-0005-0000-0000-000083350000}"/>
    <cellStyle name="Input 2 4 12 6" xfId="14173" xr:uid="{00000000-0005-0000-0000-000084350000}"/>
    <cellStyle name="Input 2 4 12 7" xfId="14174" xr:uid="{00000000-0005-0000-0000-000085350000}"/>
    <cellStyle name="Input 2 4 12 8" xfId="14175" xr:uid="{00000000-0005-0000-0000-000086350000}"/>
    <cellStyle name="Input 2 4 13" xfId="14176" xr:uid="{00000000-0005-0000-0000-000087350000}"/>
    <cellStyle name="Input 2 4 13 2" xfId="14177" xr:uid="{00000000-0005-0000-0000-000088350000}"/>
    <cellStyle name="Input 2 4 13 3" xfId="14178" xr:uid="{00000000-0005-0000-0000-000089350000}"/>
    <cellStyle name="Input 2 4 13 4" xfId="14179" xr:uid="{00000000-0005-0000-0000-00008A350000}"/>
    <cellStyle name="Input 2 4 13 5" xfId="14180" xr:uid="{00000000-0005-0000-0000-00008B350000}"/>
    <cellStyle name="Input 2 4 13 6" xfId="14181" xr:uid="{00000000-0005-0000-0000-00008C350000}"/>
    <cellStyle name="Input 2 4 13 7" xfId="14182" xr:uid="{00000000-0005-0000-0000-00008D350000}"/>
    <cellStyle name="Input 2 4 14" xfId="14183" xr:uid="{00000000-0005-0000-0000-00008E350000}"/>
    <cellStyle name="Input 2 4 14 2" xfId="14184" xr:uid="{00000000-0005-0000-0000-00008F350000}"/>
    <cellStyle name="Input 2 4 14 3" xfId="14185" xr:uid="{00000000-0005-0000-0000-000090350000}"/>
    <cellStyle name="Input 2 4 14 4" xfId="14186" xr:uid="{00000000-0005-0000-0000-000091350000}"/>
    <cellStyle name="Input 2 4 14 5" xfId="14187" xr:uid="{00000000-0005-0000-0000-000092350000}"/>
    <cellStyle name="Input 2 4 15" xfId="14188" xr:uid="{00000000-0005-0000-0000-000093350000}"/>
    <cellStyle name="Input 2 4 15 2" xfId="14189" xr:uid="{00000000-0005-0000-0000-000094350000}"/>
    <cellStyle name="Input 2 4 15 3" xfId="14190" xr:uid="{00000000-0005-0000-0000-000095350000}"/>
    <cellStyle name="Input 2 4 15 4" xfId="14191" xr:uid="{00000000-0005-0000-0000-000096350000}"/>
    <cellStyle name="Input 2 4 15 5" xfId="14192" xr:uid="{00000000-0005-0000-0000-000097350000}"/>
    <cellStyle name="Input 2 4 16" xfId="14193" xr:uid="{00000000-0005-0000-0000-000098350000}"/>
    <cellStyle name="Input 2 4 16 2" xfId="14194" xr:uid="{00000000-0005-0000-0000-000099350000}"/>
    <cellStyle name="Input 2 4 16 3" xfId="14195" xr:uid="{00000000-0005-0000-0000-00009A350000}"/>
    <cellStyle name="Input 2 4 16 4" xfId="14196" xr:uid="{00000000-0005-0000-0000-00009B350000}"/>
    <cellStyle name="Input 2 4 16 5" xfId="14197" xr:uid="{00000000-0005-0000-0000-00009C350000}"/>
    <cellStyle name="Input 2 4 17" xfId="14198" xr:uid="{00000000-0005-0000-0000-00009D350000}"/>
    <cellStyle name="Input 2 4 17 2" xfId="14199" xr:uid="{00000000-0005-0000-0000-00009E350000}"/>
    <cellStyle name="Input 2 4 17 3" xfId="14200" xr:uid="{00000000-0005-0000-0000-00009F350000}"/>
    <cellStyle name="Input 2 4 17 4" xfId="14201" xr:uid="{00000000-0005-0000-0000-0000A0350000}"/>
    <cellStyle name="Input 2 4 17 5" xfId="14202" xr:uid="{00000000-0005-0000-0000-0000A1350000}"/>
    <cellStyle name="Input 2 4 18" xfId="14203" xr:uid="{00000000-0005-0000-0000-0000A2350000}"/>
    <cellStyle name="Input 2 4 19" xfId="14204" xr:uid="{00000000-0005-0000-0000-0000A3350000}"/>
    <cellStyle name="Input 2 4 2" xfId="14205" xr:uid="{00000000-0005-0000-0000-0000A4350000}"/>
    <cellStyle name="Input 2 4 2 10" xfId="14206" xr:uid="{00000000-0005-0000-0000-0000A5350000}"/>
    <cellStyle name="Input 2 4 2 10 2" xfId="14207" xr:uid="{00000000-0005-0000-0000-0000A6350000}"/>
    <cellStyle name="Input 2 4 2 10 3" xfId="14208" xr:uid="{00000000-0005-0000-0000-0000A7350000}"/>
    <cellStyle name="Input 2 4 2 10 4" xfId="14209" xr:uid="{00000000-0005-0000-0000-0000A8350000}"/>
    <cellStyle name="Input 2 4 2 10 5" xfId="14210" xr:uid="{00000000-0005-0000-0000-0000A9350000}"/>
    <cellStyle name="Input 2 4 2 10 6" xfId="14211" xr:uid="{00000000-0005-0000-0000-0000AA350000}"/>
    <cellStyle name="Input 2 4 2 10 7" xfId="14212" xr:uid="{00000000-0005-0000-0000-0000AB350000}"/>
    <cellStyle name="Input 2 4 2 10 8" xfId="14213" xr:uid="{00000000-0005-0000-0000-0000AC350000}"/>
    <cellStyle name="Input 2 4 2 11" xfId="14214" xr:uid="{00000000-0005-0000-0000-0000AD350000}"/>
    <cellStyle name="Input 2 4 2 11 2" xfId="14215" xr:uid="{00000000-0005-0000-0000-0000AE350000}"/>
    <cellStyle name="Input 2 4 2 11 3" xfId="14216" xr:uid="{00000000-0005-0000-0000-0000AF350000}"/>
    <cellStyle name="Input 2 4 2 11 4" xfId="14217" xr:uid="{00000000-0005-0000-0000-0000B0350000}"/>
    <cellStyle name="Input 2 4 2 11 5" xfId="14218" xr:uid="{00000000-0005-0000-0000-0000B1350000}"/>
    <cellStyle name="Input 2 4 2 11 6" xfId="14219" xr:uid="{00000000-0005-0000-0000-0000B2350000}"/>
    <cellStyle name="Input 2 4 2 11 7" xfId="14220" xr:uid="{00000000-0005-0000-0000-0000B3350000}"/>
    <cellStyle name="Input 2 4 2 12" xfId="14221" xr:uid="{00000000-0005-0000-0000-0000B4350000}"/>
    <cellStyle name="Input 2 4 2 12 2" xfId="14222" xr:uid="{00000000-0005-0000-0000-0000B5350000}"/>
    <cellStyle name="Input 2 4 2 12 3" xfId="14223" xr:uid="{00000000-0005-0000-0000-0000B6350000}"/>
    <cellStyle name="Input 2 4 2 12 4" xfId="14224" xr:uid="{00000000-0005-0000-0000-0000B7350000}"/>
    <cellStyle name="Input 2 4 2 12 5" xfId="14225" xr:uid="{00000000-0005-0000-0000-0000B8350000}"/>
    <cellStyle name="Input 2 4 2 13" xfId="14226" xr:uid="{00000000-0005-0000-0000-0000B9350000}"/>
    <cellStyle name="Input 2 4 2 13 2" xfId="14227" xr:uid="{00000000-0005-0000-0000-0000BA350000}"/>
    <cellStyle name="Input 2 4 2 13 3" xfId="14228" xr:uid="{00000000-0005-0000-0000-0000BB350000}"/>
    <cellStyle name="Input 2 4 2 13 4" xfId="14229" xr:uid="{00000000-0005-0000-0000-0000BC350000}"/>
    <cellStyle name="Input 2 4 2 13 5" xfId="14230" xr:uid="{00000000-0005-0000-0000-0000BD350000}"/>
    <cellStyle name="Input 2 4 2 14" xfId="14231" xr:uid="{00000000-0005-0000-0000-0000BE350000}"/>
    <cellStyle name="Input 2 4 2 14 2" xfId="14232" xr:uid="{00000000-0005-0000-0000-0000BF350000}"/>
    <cellStyle name="Input 2 4 2 14 3" xfId="14233" xr:uid="{00000000-0005-0000-0000-0000C0350000}"/>
    <cellStyle name="Input 2 4 2 14 4" xfId="14234" xr:uid="{00000000-0005-0000-0000-0000C1350000}"/>
    <cellStyle name="Input 2 4 2 14 5" xfId="14235" xr:uid="{00000000-0005-0000-0000-0000C2350000}"/>
    <cellStyle name="Input 2 4 2 15" xfId="14236" xr:uid="{00000000-0005-0000-0000-0000C3350000}"/>
    <cellStyle name="Input 2 4 2 15 2" xfId="14237" xr:uid="{00000000-0005-0000-0000-0000C4350000}"/>
    <cellStyle name="Input 2 4 2 15 3" xfId="14238" xr:uid="{00000000-0005-0000-0000-0000C5350000}"/>
    <cellStyle name="Input 2 4 2 15 4" xfId="14239" xr:uid="{00000000-0005-0000-0000-0000C6350000}"/>
    <cellStyle name="Input 2 4 2 15 5" xfId="14240" xr:uid="{00000000-0005-0000-0000-0000C7350000}"/>
    <cellStyle name="Input 2 4 2 16" xfId="14241" xr:uid="{00000000-0005-0000-0000-0000C8350000}"/>
    <cellStyle name="Input 2 4 2 17" xfId="14242" xr:uid="{00000000-0005-0000-0000-0000C9350000}"/>
    <cellStyle name="Input 2 4 2 2" xfId="14243" xr:uid="{00000000-0005-0000-0000-0000CA350000}"/>
    <cellStyle name="Input 2 4 2 2 10" xfId="14244" xr:uid="{00000000-0005-0000-0000-0000CB350000}"/>
    <cellStyle name="Input 2 4 2 2 10 2" xfId="14245" xr:uid="{00000000-0005-0000-0000-0000CC350000}"/>
    <cellStyle name="Input 2 4 2 2 10 3" xfId="14246" xr:uid="{00000000-0005-0000-0000-0000CD350000}"/>
    <cellStyle name="Input 2 4 2 2 10 4" xfId="14247" xr:uid="{00000000-0005-0000-0000-0000CE350000}"/>
    <cellStyle name="Input 2 4 2 2 10 5" xfId="14248" xr:uid="{00000000-0005-0000-0000-0000CF350000}"/>
    <cellStyle name="Input 2 4 2 2 10 6" xfId="14249" xr:uid="{00000000-0005-0000-0000-0000D0350000}"/>
    <cellStyle name="Input 2 4 2 2 10 7" xfId="14250" xr:uid="{00000000-0005-0000-0000-0000D1350000}"/>
    <cellStyle name="Input 2 4 2 2 11" xfId="14251" xr:uid="{00000000-0005-0000-0000-0000D2350000}"/>
    <cellStyle name="Input 2 4 2 2 11 2" xfId="14252" xr:uid="{00000000-0005-0000-0000-0000D3350000}"/>
    <cellStyle name="Input 2 4 2 2 11 3" xfId="14253" xr:uid="{00000000-0005-0000-0000-0000D4350000}"/>
    <cellStyle name="Input 2 4 2 2 11 4" xfId="14254" xr:uid="{00000000-0005-0000-0000-0000D5350000}"/>
    <cellStyle name="Input 2 4 2 2 11 5" xfId="14255" xr:uid="{00000000-0005-0000-0000-0000D6350000}"/>
    <cellStyle name="Input 2 4 2 2 12" xfId="14256" xr:uid="{00000000-0005-0000-0000-0000D7350000}"/>
    <cellStyle name="Input 2 4 2 2 12 2" xfId="14257" xr:uid="{00000000-0005-0000-0000-0000D8350000}"/>
    <cellStyle name="Input 2 4 2 2 12 3" xfId="14258" xr:uid="{00000000-0005-0000-0000-0000D9350000}"/>
    <cellStyle name="Input 2 4 2 2 12 4" xfId="14259" xr:uid="{00000000-0005-0000-0000-0000DA350000}"/>
    <cellStyle name="Input 2 4 2 2 12 5" xfId="14260" xr:uid="{00000000-0005-0000-0000-0000DB350000}"/>
    <cellStyle name="Input 2 4 2 2 13" xfId="14261" xr:uid="{00000000-0005-0000-0000-0000DC350000}"/>
    <cellStyle name="Input 2 4 2 2 13 2" xfId="14262" xr:uid="{00000000-0005-0000-0000-0000DD350000}"/>
    <cellStyle name="Input 2 4 2 2 13 3" xfId="14263" xr:uid="{00000000-0005-0000-0000-0000DE350000}"/>
    <cellStyle name="Input 2 4 2 2 13 4" xfId="14264" xr:uid="{00000000-0005-0000-0000-0000DF350000}"/>
    <cellStyle name="Input 2 4 2 2 13 5" xfId="14265" xr:uid="{00000000-0005-0000-0000-0000E0350000}"/>
    <cellStyle name="Input 2 4 2 2 14" xfId="14266" xr:uid="{00000000-0005-0000-0000-0000E1350000}"/>
    <cellStyle name="Input 2 4 2 2 14 2" xfId="14267" xr:uid="{00000000-0005-0000-0000-0000E2350000}"/>
    <cellStyle name="Input 2 4 2 2 14 3" xfId="14268" xr:uid="{00000000-0005-0000-0000-0000E3350000}"/>
    <cellStyle name="Input 2 4 2 2 14 4" xfId="14269" xr:uid="{00000000-0005-0000-0000-0000E4350000}"/>
    <cellStyle name="Input 2 4 2 2 14 5" xfId="14270" xr:uid="{00000000-0005-0000-0000-0000E5350000}"/>
    <cellStyle name="Input 2 4 2 2 15" xfId="14271" xr:uid="{00000000-0005-0000-0000-0000E6350000}"/>
    <cellStyle name="Input 2 4 2 2 15 2" xfId="14272" xr:uid="{00000000-0005-0000-0000-0000E7350000}"/>
    <cellStyle name="Input 2 4 2 2 15 3" xfId="14273" xr:uid="{00000000-0005-0000-0000-0000E8350000}"/>
    <cellStyle name="Input 2 4 2 2 15 4" xfId="14274" xr:uid="{00000000-0005-0000-0000-0000E9350000}"/>
    <cellStyle name="Input 2 4 2 2 15 5" xfId="14275" xr:uid="{00000000-0005-0000-0000-0000EA350000}"/>
    <cellStyle name="Input 2 4 2 2 16" xfId="14276" xr:uid="{00000000-0005-0000-0000-0000EB350000}"/>
    <cellStyle name="Input 2 4 2 2 16 2" xfId="14277" xr:uid="{00000000-0005-0000-0000-0000EC350000}"/>
    <cellStyle name="Input 2 4 2 2 16 3" xfId="14278" xr:uid="{00000000-0005-0000-0000-0000ED350000}"/>
    <cellStyle name="Input 2 4 2 2 16 4" xfId="14279" xr:uid="{00000000-0005-0000-0000-0000EE350000}"/>
    <cellStyle name="Input 2 4 2 2 16 5" xfId="14280" xr:uid="{00000000-0005-0000-0000-0000EF350000}"/>
    <cellStyle name="Input 2 4 2 2 17" xfId="14281" xr:uid="{00000000-0005-0000-0000-0000F0350000}"/>
    <cellStyle name="Input 2 4 2 2 17 2" xfId="14282" xr:uid="{00000000-0005-0000-0000-0000F1350000}"/>
    <cellStyle name="Input 2 4 2 2 17 3" xfId="14283" xr:uid="{00000000-0005-0000-0000-0000F2350000}"/>
    <cellStyle name="Input 2 4 2 2 17 4" xfId="14284" xr:uid="{00000000-0005-0000-0000-0000F3350000}"/>
    <cellStyle name="Input 2 4 2 2 17 5" xfId="14285" xr:uid="{00000000-0005-0000-0000-0000F4350000}"/>
    <cellStyle name="Input 2 4 2 2 18" xfId="14286" xr:uid="{00000000-0005-0000-0000-0000F5350000}"/>
    <cellStyle name="Input 2 4 2 2 2" xfId="14287" xr:uid="{00000000-0005-0000-0000-0000F6350000}"/>
    <cellStyle name="Input 2 4 2 2 2 10" xfId="14288" xr:uid="{00000000-0005-0000-0000-0000F7350000}"/>
    <cellStyle name="Input 2 4 2 2 2 10 2" xfId="14289" xr:uid="{00000000-0005-0000-0000-0000F8350000}"/>
    <cellStyle name="Input 2 4 2 2 2 10 3" xfId="14290" xr:uid="{00000000-0005-0000-0000-0000F9350000}"/>
    <cellStyle name="Input 2 4 2 2 2 10 4" xfId="14291" xr:uid="{00000000-0005-0000-0000-0000FA350000}"/>
    <cellStyle name="Input 2 4 2 2 2 10 5" xfId="14292" xr:uid="{00000000-0005-0000-0000-0000FB350000}"/>
    <cellStyle name="Input 2 4 2 2 2 11" xfId="14293" xr:uid="{00000000-0005-0000-0000-0000FC350000}"/>
    <cellStyle name="Input 2 4 2 2 2 11 2" xfId="14294" xr:uid="{00000000-0005-0000-0000-0000FD350000}"/>
    <cellStyle name="Input 2 4 2 2 2 11 3" xfId="14295" xr:uid="{00000000-0005-0000-0000-0000FE350000}"/>
    <cellStyle name="Input 2 4 2 2 2 11 4" xfId="14296" xr:uid="{00000000-0005-0000-0000-0000FF350000}"/>
    <cellStyle name="Input 2 4 2 2 2 11 5" xfId="14297" xr:uid="{00000000-0005-0000-0000-000000360000}"/>
    <cellStyle name="Input 2 4 2 2 2 12" xfId="14298" xr:uid="{00000000-0005-0000-0000-000001360000}"/>
    <cellStyle name="Input 2 4 2 2 2 12 2" xfId="14299" xr:uid="{00000000-0005-0000-0000-000002360000}"/>
    <cellStyle name="Input 2 4 2 2 2 12 3" xfId="14300" xr:uid="{00000000-0005-0000-0000-000003360000}"/>
    <cellStyle name="Input 2 4 2 2 2 12 4" xfId="14301" xr:uid="{00000000-0005-0000-0000-000004360000}"/>
    <cellStyle name="Input 2 4 2 2 2 12 5" xfId="14302" xr:uid="{00000000-0005-0000-0000-000005360000}"/>
    <cellStyle name="Input 2 4 2 2 2 13" xfId="14303" xr:uid="{00000000-0005-0000-0000-000006360000}"/>
    <cellStyle name="Input 2 4 2 2 2 13 2" xfId="14304" xr:uid="{00000000-0005-0000-0000-000007360000}"/>
    <cellStyle name="Input 2 4 2 2 2 13 3" xfId="14305" xr:uid="{00000000-0005-0000-0000-000008360000}"/>
    <cellStyle name="Input 2 4 2 2 2 13 4" xfId="14306" xr:uid="{00000000-0005-0000-0000-000009360000}"/>
    <cellStyle name="Input 2 4 2 2 2 13 5" xfId="14307" xr:uid="{00000000-0005-0000-0000-00000A360000}"/>
    <cellStyle name="Input 2 4 2 2 2 14" xfId="14308" xr:uid="{00000000-0005-0000-0000-00000B360000}"/>
    <cellStyle name="Input 2 4 2 2 2 14 2" xfId="14309" xr:uid="{00000000-0005-0000-0000-00000C360000}"/>
    <cellStyle name="Input 2 4 2 2 2 14 3" xfId="14310" xr:uid="{00000000-0005-0000-0000-00000D360000}"/>
    <cellStyle name="Input 2 4 2 2 2 14 4" xfId="14311" xr:uid="{00000000-0005-0000-0000-00000E360000}"/>
    <cellStyle name="Input 2 4 2 2 2 14 5" xfId="14312" xr:uid="{00000000-0005-0000-0000-00000F360000}"/>
    <cellStyle name="Input 2 4 2 2 2 15" xfId="14313" xr:uid="{00000000-0005-0000-0000-000010360000}"/>
    <cellStyle name="Input 2 4 2 2 2 15 2" xfId="14314" xr:uid="{00000000-0005-0000-0000-000011360000}"/>
    <cellStyle name="Input 2 4 2 2 2 15 3" xfId="14315" xr:uid="{00000000-0005-0000-0000-000012360000}"/>
    <cellStyle name="Input 2 4 2 2 2 15 4" xfId="14316" xr:uid="{00000000-0005-0000-0000-000013360000}"/>
    <cellStyle name="Input 2 4 2 2 2 15 5" xfId="14317" xr:uid="{00000000-0005-0000-0000-000014360000}"/>
    <cellStyle name="Input 2 4 2 2 2 16" xfId="14318" xr:uid="{00000000-0005-0000-0000-000015360000}"/>
    <cellStyle name="Input 2 4 2 2 2 16 2" xfId="14319" xr:uid="{00000000-0005-0000-0000-000016360000}"/>
    <cellStyle name="Input 2 4 2 2 2 16 3" xfId="14320" xr:uid="{00000000-0005-0000-0000-000017360000}"/>
    <cellStyle name="Input 2 4 2 2 2 16 4" xfId="14321" xr:uid="{00000000-0005-0000-0000-000018360000}"/>
    <cellStyle name="Input 2 4 2 2 2 16 5" xfId="14322" xr:uid="{00000000-0005-0000-0000-000019360000}"/>
    <cellStyle name="Input 2 4 2 2 2 17" xfId="14323" xr:uid="{00000000-0005-0000-0000-00001A360000}"/>
    <cellStyle name="Input 2 4 2 2 2 17 2" xfId="14324" xr:uid="{00000000-0005-0000-0000-00001B360000}"/>
    <cellStyle name="Input 2 4 2 2 2 17 3" xfId="14325" xr:uid="{00000000-0005-0000-0000-00001C360000}"/>
    <cellStyle name="Input 2 4 2 2 2 17 4" xfId="14326" xr:uid="{00000000-0005-0000-0000-00001D360000}"/>
    <cellStyle name="Input 2 4 2 2 2 17 5" xfId="14327" xr:uid="{00000000-0005-0000-0000-00001E360000}"/>
    <cellStyle name="Input 2 4 2 2 2 18" xfId="14328" xr:uid="{00000000-0005-0000-0000-00001F360000}"/>
    <cellStyle name="Input 2 4 2 2 2 2" xfId="14329" xr:uid="{00000000-0005-0000-0000-000020360000}"/>
    <cellStyle name="Input 2 4 2 2 2 2 10" xfId="14330" xr:uid="{00000000-0005-0000-0000-000021360000}"/>
    <cellStyle name="Input 2 4 2 2 2 2 2" xfId="14331" xr:uid="{00000000-0005-0000-0000-000022360000}"/>
    <cellStyle name="Input 2 4 2 2 2 2 2 2" xfId="14332" xr:uid="{00000000-0005-0000-0000-000023360000}"/>
    <cellStyle name="Input 2 4 2 2 2 2 2 2 2" xfId="14333" xr:uid="{00000000-0005-0000-0000-000024360000}"/>
    <cellStyle name="Input 2 4 2 2 2 2 2 2 3" xfId="14334" xr:uid="{00000000-0005-0000-0000-000025360000}"/>
    <cellStyle name="Input 2 4 2 2 2 2 2 2 4" xfId="14335" xr:uid="{00000000-0005-0000-0000-000026360000}"/>
    <cellStyle name="Input 2 4 2 2 2 2 2 2 5" xfId="14336" xr:uid="{00000000-0005-0000-0000-000027360000}"/>
    <cellStyle name="Input 2 4 2 2 2 2 2 2 6" xfId="14337" xr:uid="{00000000-0005-0000-0000-000028360000}"/>
    <cellStyle name="Input 2 4 2 2 2 2 2 2 7" xfId="14338" xr:uid="{00000000-0005-0000-0000-000029360000}"/>
    <cellStyle name="Input 2 4 2 2 2 2 2 3" xfId="14339" xr:uid="{00000000-0005-0000-0000-00002A360000}"/>
    <cellStyle name="Input 2 4 2 2 2 2 2 4" xfId="14340" xr:uid="{00000000-0005-0000-0000-00002B360000}"/>
    <cellStyle name="Input 2 4 2 2 2 2 3" xfId="14341" xr:uid="{00000000-0005-0000-0000-00002C360000}"/>
    <cellStyle name="Input 2 4 2 2 2 2 3 2" xfId="14342" xr:uid="{00000000-0005-0000-0000-00002D360000}"/>
    <cellStyle name="Input 2 4 2 2 2 2 3 2 2" xfId="14343" xr:uid="{00000000-0005-0000-0000-00002E360000}"/>
    <cellStyle name="Input 2 4 2 2 2 2 3 2 3" xfId="14344" xr:uid="{00000000-0005-0000-0000-00002F360000}"/>
    <cellStyle name="Input 2 4 2 2 2 2 3 2 4" xfId="14345" xr:uid="{00000000-0005-0000-0000-000030360000}"/>
    <cellStyle name="Input 2 4 2 2 2 2 3 2 5" xfId="14346" xr:uid="{00000000-0005-0000-0000-000031360000}"/>
    <cellStyle name="Input 2 4 2 2 2 2 3 2 6" xfId="14347" xr:uid="{00000000-0005-0000-0000-000032360000}"/>
    <cellStyle name="Input 2 4 2 2 2 2 3 2 7" xfId="14348" xr:uid="{00000000-0005-0000-0000-000033360000}"/>
    <cellStyle name="Input 2 4 2 2 2 2 3 3" xfId="14349" xr:uid="{00000000-0005-0000-0000-000034360000}"/>
    <cellStyle name="Input 2 4 2 2 2 2 3 4" xfId="14350" xr:uid="{00000000-0005-0000-0000-000035360000}"/>
    <cellStyle name="Input 2 4 2 2 2 2 4" xfId="14351" xr:uid="{00000000-0005-0000-0000-000036360000}"/>
    <cellStyle name="Input 2 4 2 2 2 2 4 2" xfId="14352" xr:uid="{00000000-0005-0000-0000-000037360000}"/>
    <cellStyle name="Input 2 4 2 2 2 2 4 2 2" xfId="14353" xr:uid="{00000000-0005-0000-0000-000038360000}"/>
    <cellStyle name="Input 2 4 2 2 2 2 4 2 3" xfId="14354" xr:uid="{00000000-0005-0000-0000-000039360000}"/>
    <cellStyle name="Input 2 4 2 2 2 2 4 2 4" xfId="14355" xr:uid="{00000000-0005-0000-0000-00003A360000}"/>
    <cellStyle name="Input 2 4 2 2 2 2 4 2 5" xfId="14356" xr:uid="{00000000-0005-0000-0000-00003B360000}"/>
    <cellStyle name="Input 2 4 2 2 2 2 4 2 6" xfId="14357" xr:uid="{00000000-0005-0000-0000-00003C360000}"/>
    <cellStyle name="Input 2 4 2 2 2 2 4 2 7" xfId="14358" xr:uid="{00000000-0005-0000-0000-00003D360000}"/>
    <cellStyle name="Input 2 4 2 2 2 2 4 3" xfId="14359" xr:uid="{00000000-0005-0000-0000-00003E360000}"/>
    <cellStyle name="Input 2 4 2 2 2 2 4 4" xfId="14360" xr:uid="{00000000-0005-0000-0000-00003F360000}"/>
    <cellStyle name="Input 2 4 2 2 2 2 5" xfId="14361" xr:uid="{00000000-0005-0000-0000-000040360000}"/>
    <cellStyle name="Input 2 4 2 2 2 2 5 2" xfId="14362" xr:uid="{00000000-0005-0000-0000-000041360000}"/>
    <cellStyle name="Input 2 4 2 2 2 2 5 3" xfId="14363" xr:uid="{00000000-0005-0000-0000-000042360000}"/>
    <cellStyle name="Input 2 4 2 2 2 2 5 4" xfId="14364" xr:uid="{00000000-0005-0000-0000-000043360000}"/>
    <cellStyle name="Input 2 4 2 2 2 2 5 5" xfId="14365" xr:uid="{00000000-0005-0000-0000-000044360000}"/>
    <cellStyle name="Input 2 4 2 2 2 2 5 6" xfId="14366" xr:uid="{00000000-0005-0000-0000-000045360000}"/>
    <cellStyle name="Input 2 4 2 2 2 2 5 7" xfId="14367" xr:uid="{00000000-0005-0000-0000-000046360000}"/>
    <cellStyle name="Input 2 4 2 2 2 2 5 8" xfId="14368" xr:uid="{00000000-0005-0000-0000-000047360000}"/>
    <cellStyle name="Input 2 4 2 2 2 2 6" xfId="14369" xr:uid="{00000000-0005-0000-0000-000048360000}"/>
    <cellStyle name="Input 2 4 2 2 2 2 6 2" xfId="14370" xr:uid="{00000000-0005-0000-0000-000049360000}"/>
    <cellStyle name="Input 2 4 2 2 2 2 6 3" xfId="14371" xr:uid="{00000000-0005-0000-0000-00004A360000}"/>
    <cellStyle name="Input 2 4 2 2 2 2 6 4" xfId="14372" xr:uid="{00000000-0005-0000-0000-00004B360000}"/>
    <cellStyle name="Input 2 4 2 2 2 2 6 5" xfId="14373" xr:uid="{00000000-0005-0000-0000-00004C360000}"/>
    <cellStyle name="Input 2 4 2 2 2 2 6 6" xfId="14374" xr:uid="{00000000-0005-0000-0000-00004D360000}"/>
    <cellStyle name="Input 2 4 2 2 2 2 6 7" xfId="14375" xr:uid="{00000000-0005-0000-0000-00004E360000}"/>
    <cellStyle name="Input 2 4 2 2 2 2 7" xfId="14376" xr:uid="{00000000-0005-0000-0000-00004F360000}"/>
    <cellStyle name="Input 2 4 2 2 2 2 8" xfId="14377" xr:uid="{00000000-0005-0000-0000-000050360000}"/>
    <cellStyle name="Input 2 4 2 2 2 2 9" xfId="14378" xr:uid="{00000000-0005-0000-0000-000051360000}"/>
    <cellStyle name="Input 2 4 2 2 2 3" xfId="14379" xr:uid="{00000000-0005-0000-0000-000052360000}"/>
    <cellStyle name="Input 2 4 2 2 2 3 2" xfId="14380" xr:uid="{00000000-0005-0000-0000-000053360000}"/>
    <cellStyle name="Input 2 4 2 2 2 3 2 2" xfId="14381" xr:uid="{00000000-0005-0000-0000-000054360000}"/>
    <cellStyle name="Input 2 4 2 2 2 3 2 3" xfId="14382" xr:uid="{00000000-0005-0000-0000-000055360000}"/>
    <cellStyle name="Input 2 4 2 2 2 3 2 4" xfId="14383" xr:uid="{00000000-0005-0000-0000-000056360000}"/>
    <cellStyle name="Input 2 4 2 2 2 3 2 5" xfId="14384" xr:uid="{00000000-0005-0000-0000-000057360000}"/>
    <cellStyle name="Input 2 4 2 2 2 3 2 6" xfId="14385" xr:uid="{00000000-0005-0000-0000-000058360000}"/>
    <cellStyle name="Input 2 4 2 2 2 3 2 7" xfId="14386" xr:uid="{00000000-0005-0000-0000-000059360000}"/>
    <cellStyle name="Input 2 4 2 2 2 3 3" xfId="14387" xr:uid="{00000000-0005-0000-0000-00005A360000}"/>
    <cellStyle name="Input 2 4 2 2 2 3 4" xfId="14388" xr:uid="{00000000-0005-0000-0000-00005B360000}"/>
    <cellStyle name="Input 2 4 2 2 2 3 5" xfId="14389" xr:uid="{00000000-0005-0000-0000-00005C360000}"/>
    <cellStyle name="Input 2 4 2 2 2 4" xfId="14390" xr:uid="{00000000-0005-0000-0000-00005D360000}"/>
    <cellStyle name="Input 2 4 2 2 2 4 2" xfId="14391" xr:uid="{00000000-0005-0000-0000-00005E360000}"/>
    <cellStyle name="Input 2 4 2 2 2 4 2 2" xfId="14392" xr:uid="{00000000-0005-0000-0000-00005F360000}"/>
    <cellStyle name="Input 2 4 2 2 2 4 2 3" xfId="14393" xr:uid="{00000000-0005-0000-0000-000060360000}"/>
    <cellStyle name="Input 2 4 2 2 2 4 2 4" xfId="14394" xr:uid="{00000000-0005-0000-0000-000061360000}"/>
    <cellStyle name="Input 2 4 2 2 2 4 2 5" xfId="14395" xr:uid="{00000000-0005-0000-0000-000062360000}"/>
    <cellStyle name="Input 2 4 2 2 2 4 2 6" xfId="14396" xr:uid="{00000000-0005-0000-0000-000063360000}"/>
    <cellStyle name="Input 2 4 2 2 2 4 2 7" xfId="14397" xr:uid="{00000000-0005-0000-0000-000064360000}"/>
    <cellStyle name="Input 2 4 2 2 2 4 3" xfId="14398" xr:uid="{00000000-0005-0000-0000-000065360000}"/>
    <cellStyle name="Input 2 4 2 2 2 4 4" xfId="14399" xr:uid="{00000000-0005-0000-0000-000066360000}"/>
    <cellStyle name="Input 2 4 2 2 2 4 5" xfId="14400" xr:uid="{00000000-0005-0000-0000-000067360000}"/>
    <cellStyle name="Input 2 4 2 2 2 5" xfId="14401" xr:uid="{00000000-0005-0000-0000-000068360000}"/>
    <cellStyle name="Input 2 4 2 2 2 5 2" xfId="14402" xr:uid="{00000000-0005-0000-0000-000069360000}"/>
    <cellStyle name="Input 2 4 2 2 2 5 2 2" xfId="14403" xr:uid="{00000000-0005-0000-0000-00006A360000}"/>
    <cellStyle name="Input 2 4 2 2 2 5 2 3" xfId="14404" xr:uid="{00000000-0005-0000-0000-00006B360000}"/>
    <cellStyle name="Input 2 4 2 2 2 5 2 4" xfId="14405" xr:uid="{00000000-0005-0000-0000-00006C360000}"/>
    <cellStyle name="Input 2 4 2 2 2 5 2 5" xfId="14406" xr:uid="{00000000-0005-0000-0000-00006D360000}"/>
    <cellStyle name="Input 2 4 2 2 2 5 2 6" xfId="14407" xr:uid="{00000000-0005-0000-0000-00006E360000}"/>
    <cellStyle name="Input 2 4 2 2 2 5 2 7" xfId="14408" xr:uid="{00000000-0005-0000-0000-00006F360000}"/>
    <cellStyle name="Input 2 4 2 2 2 5 3" xfId="14409" xr:uid="{00000000-0005-0000-0000-000070360000}"/>
    <cellStyle name="Input 2 4 2 2 2 5 4" xfId="14410" xr:uid="{00000000-0005-0000-0000-000071360000}"/>
    <cellStyle name="Input 2 4 2 2 2 5 5" xfId="14411" xr:uid="{00000000-0005-0000-0000-000072360000}"/>
    <cellStyle name="Input 2 4 2 2 2 6" xfId="14412" xr:uid="{00000000-0005-0000-0000-000073360000}"/>
    <cellStyle name="Input 2 4 2 2 2 6 2" xfId="14413" xr:uid="{00000000-0005-0000-0000-000074360000}"/>
    <cellStyle name="Input 2 4 2 2 2 6 3" xfId="14414" xr:uid="{00000000-0005-0000-0000-000075360000}"/>
    <cellStyle name="Input 2 4 2 2 2 6 4" xfId="14415" xr:uid="{00000000-0005-0000-0000-000076360000}"/>
    <cellStyle name="Input 2 4 2 2 2 6 5" xfId="14416" xr:uid="{00000000-0005-0000-0000-000077360000}"/>
    <cellStyle name="Input 2 4 2 2 2 6 6" xfId="14417" xr:uid="{00000000-0005-0000-0000-000078360000}"/>
    <cellStyle name="Input 2 4 2 2 2 6 7" xfId="14418" xr:uid="{00000000-0005-0000-0000-000079360000}"/>
    <cellStyle name="Input 2 4 2 2 2 6 8" xfId="14419" xr:uid="{00000000-0005-0000-0000-00007A360000}"/>
    <cellStyle name="Input 2 4 2 2 2 7" xfId="14420" xr:uid="{00000000-0005-0000-0000-00007B360000}"/>
    <cellStyle name="Input 2 4 2 2 2 7 2" xfId="14421" xr:uid="{00000000-0005-0000-0000-00007C360000}"/>
    <cellStyle name="Input 2 4 2 2 2 7 3" xfId="14422" xr:uid="{00000000-0005-0000-0000-00007D360000}"/>
    <cellStyle name="Input 2 4 2 2 2 7 4" xfId="14423" xr:uid="{00000000-0005-0000-0000-00007E360000}"/>
    <cellStyle name="Input 2 4 2 2 2 7 5" xfId="14424" xr:uid="{00000000-0005-0000-0000-00007F360000}"/>
    <cellStyle name="Input 2 4 2 2 2 7 6" xfId="14425" xr:uid="{00000000-0005-0000-0000-000080360000}"/>
    <cellStyle name="Input 2 4 2 2 2 7 7" xfId="14426" xr:uid="{00000000-0005-0000-0000-000081360000}"/>
    <cellStyle name="Input 2 4 2 2 2 8" xfId="14427" xr:uid="{00000000-0005-0000-0000-000082360000}"/>
    <cellStyle name="Input 2 4 2 2 2 8 2" xfId="14428" xr:uid="{00000000-0005-0000-0000-000083360000}"/>
    <cellStyle name="Input 2 4 2 2 2 8 3" xfId="14429" xr:uid="{00000000-0005-0000-0000-000084360000}"/>
    <cellStyle name="Input 2 4 2 2 2 8 4" xfId="14430" xr:uid="{00000000-0005-0000-0000-000085360000}"/>
    <cellStyle name="Input 2 4 2 2 2 8 5" xfId="14431" xr:uid="{00000000-0005-0000-0000-000086360000}"/>
    <cellStyle name="Input 2 4 2 2 2 9" xfId="14432" xr:uid="{00000000-0005-0000-0000-000087360000}"/>
    <cellStyle name="Input 2 4 2 2 2 9 2" xfId="14433" xr:uid="{00000000-0005-0000-0000-000088360000}"/>
    <cellStyle name="Input 2 4 2 2 2 9 3" xfId="14434" xr:uid="{00000000-0005-0000-0000-000089360000}"/>
    <cellStyle name="Input 2 4 2 2 2 9 4" xfId="14435" xr:uid="{00000000-0005-0000-0000-00008A360000}"/>
    <cellStyle name="Input 2 4 2 2 2 9 5" xfId="14436" xr:uid="{00000000-0005-0000-0000-00008B360000}"/>
    <cellStyle name="Input 2 4 2 2 3" xfId="14437" xr:uid="{00000000-0005-0000-0000-00008C360000}"/>
    <cellStyle name="Input 2 4 2 2 3 10" xfId="14438" xr:uid="{00000000-0005-0000-0000-00008D360000}"/>
    <cellStyle name="Input 2 4 2 2 3 2" xfId="14439" xr:uid="{00000000-0005-0000-0000-00008E360000}"/>
    <cellStyle name="Input 2 4 2 2 3 2 2" xfId="14440" xr:uid="{00000000-0005-0000-0000-00008F360000}"/>
    <cellStyle name="Input 2 4 2 2 3 2 2 2" xfId="14441" xr:uid="{00000000-0005-0000-0000-000090360000}"/>
    <cellStyle name="Input 2 4 2 2 3 2 2 3" xfId="14442" xr:uid="{00000000-0005-0000-0000-000091360000}"/>
    <cellStyle name="Input 2 4 2 2 3 2 2 4" xfId="14443" xr:uid="{00000000-0005-0000-0000-000092360000}"/>
    <cellStyle name="Input 2 4 2 2 3 2 2 5" xfId="14444" xr:uid="{00000000-0005-0000-0000-000093360000}"/>
    <cellStyle name="Input 2 4 2 2 3 2 2 6" xfId="14445" xr:uid="{00000000-0005-0000-0000-000094360000}"/>
    <cellStyle name="Input 2 4 2 2 3 2 2 7" xfId="14446" xr:uid="{00000000-0005-0000-0000-000095360000}"/>
    <cellStyle name="Input 2 4 2 2 3 2 3" xfId="14447" xr:uid="{00000000-0005-0000-0000-000096360000}"/>
    <cellStyle name="Input 2 4 2 2 3 2 4" xfId="14448" xr:uid="{00000000-0005-0000-0000-000097360000}"/>
    <cellStyle name="Input 2 4 2 2 3 3" xfId="14449" xr:uid="{00000000-0005-0000-0000-000098360000}"/>
    <cellStyle name="Input 2 4 2 2 3 3 2" xfId="14450" xr:uid="{00000000-0005-0000-0000-000099360000}"/>
    <cellStyle name="Input 2 4 2 2 3 3 2 2" xfId="14451" xr:uid="{00000000-0005-0000-0000-00009A360000}"/>
    <cellStyle name="Input 2 4 2 2 3 3 2 3" xfId="14452" xr:uid="{00000000-0005-0000-0000-00009B360000}"/>
    <cellStyle name="Input 2 4 2 2 3 3 2 4" xfId="14453" xr:uid="{00000000-0005-0000-0000-00009C360000}"/>
    <cellStyle name="Input 2 4 2 2 3 3 2 5" xfId="14454" xr:uid="{00000000-0005-0000-0000-00009D360000}"/>
    <cellStyle name="Input 2 4 2 2 3 3 2 6" xfId="14455" xr:uid="{00000000-0005-0000-0000-00009E360000}"/>
    <cellStyle name="Input 2 4 2 2 3 3 2 7" xfId="14456" xr:uid="{00000000-0005-0000-0000-00009F360000}"/>
    <cellStyle name="Input 2 4 2 2 3 3 3" xfId="14457" xr:uid="{00000000-0005-0000-0000-0000A0360000}"/>
    <cellStyle name="Input 2 4 2 2 3 3 4" xfId="14458" xr:uid="{00000000-0005-0000-0000-0000A1360000}"/>
    <cellStyle name="Input 2 4 2 2 3 4" xfId="14459" xr:uid="{00000000-0005-0000-0000-0000A2360000}"/>
    <cellStyle name="Input 2 4 2 2 3 4 2" xfId="14460" xr:uid="{00000000-0005-0000-0000-0000A3360000}"/>
    <cellStyle name="Input 2 4 2 2 3 4 2 2" xfId="14461" xr:uid="{00000000-0005-0000-0000-0000A4360000}"/>
    <cellStyle name="Input 2 4 2 2 3 4 2 3" xfId="14462" xr:uid="{00000000-0005-0000-0000-0000A5360000}"/>
    <cellStyle name="Input 2 4 2 2 3 4 2 4" xfId="14463" xr:uid="{00000000-0005-0000-0000-0000A6360000}"/>
    <cellStyle name="Input 2 4 2 2 3 4 2 5" xfId="14464" xr:uid="{00000000-0005-0000-0000-0000A7360000}"/>
    <cellStyle name="Input 2 4 2 2 3 4 2 6" xfId="14465" xr:uid="{00000000-0005-0000-0000-0000A8360000}"/>
    <cellStyle name="Input 2 4 2 2 3 4 2 7" xfId="14466" xr:uid="{00000000-0005-0000-0000-0000A9360000}"/>
    <cellStyle name="Input 2 4 2 2 3 4 3" xfId="14467" xr:uid="{00000000-0005-0000-0000-0000AA360000}"/>
    <cellStyle name="Input 2 4 2 2 3 4 4" xfId="14468" xr:uid="{00000000-0005-0000-0000-0000AB360000}"/>
    <cellStyle name="Input 2 4 2 2 3 5" xfId="14469" xr:uid="{00000000-0005-0000-0000-0000AC360000}"/>
    <cellStyle name="Input 2 4 2 2 3 5 2" xfId="14470" xr:uid="{00000000-0005-0000-0000-0000AD360000}"/>
    <cellStyle name="Input 2 4 2 2 3 5 3" xfId="14471" xr:uid="{00000000-0005-0000-0000-0000AE360000}"/>
    <cellStyle name="Input 2 4 2 2 3 5 4" xfId="14472" xr:uid="{00000000-0005-0000-0000-0000AF360000}"/>
    <cellStyle name="Input 2 4 2 2 3 5 5" xfId="14473" xr:uid="{00000000-0005-0000-0000-0000B0360000}"/>
    <cellStyle name="Input 2 4 2 2 3 5 6" xfId="14474" xr:uid="{00000000-0005-0000-0000-0000B1360000}"/>
    <cellStyle name="Input 2 4 2 2 3 5 7" xfId="14475" xr:uid="{00000000-0005-0000-0000-0000B2360000}"/>
    <cellStyle name="Input 2 4 2 2 3 5 8" xfId="14476" xr:uid="{00000000-0005-0000-0000-0000B3360000}"/>
    <cellStyle name="Input 2 4 2 2 3 6" xfId="14477" xr:uid="{00000000-0005-0000-0000-0000B4360000}"/>
    <cellStyle name="Input 2 4 2 2 3 6 2" xfId="14478" xr:uid="{00000000-0005-0000-0000-0000B5360000}"/>
    <cellStyle name="Input 2 4 2 2 3 6 3" xfId="14479" xr:uid="{00000000-0005-0000-0000-0000B6360000}"/>
    <cellStyle name="Input 2 4 2 2 3 6 4" xfId="14480" xr:uid="{00000000-0005-0000-0000-0000B7360000}"/>
    <cellStyle name="Input 2 4 2 2 3 6 5" xfId="14481" xr:uid="{00000000-0005-0000-0000-0000B8360000}"/>
    <cellStyle name="Input 2 4 2 2 3 6 6" xfId="14482" xr:uid="{00000000-0005-0000-0000-0000B9360000}"/>
    <cellStyle name="Input 2 4 2 2 3 6 7" xfId="14483" xr:uid="{00000000-0005-0000-0000-0000BA360000}"/>
    <cellStyle name="Input 2 4 2 2 3 7" xfId="14484" xr:uid="{00000000-0005-0000-0000-0000BB360000}"/>
    <cellStyle name="Input 2 4 2 2 3 8" xfId="14485" xr:uid="{00000000-0005-0000-0000-0000BC360000}"/>
    <cellStyle name="Input 2 4 2 2 3 9" xfId="14486" xr:uid="{00000000-0005-0000-0000-0000BD360000}"/>
    <cellStyle name="Input 2 4 2 2 4" xfId="14487" xr:uid="{00000000-0005-0000-0000-0000BE360000}"/>
    <cellStyle name="Input 2 4 2 2 4 10" xfId="14488" xr:uid="{00000000-0005-0000-0000-0000BF360000}"/>
    <cellStyle name="Input 2 4 2 2 4 2" xfId="14489" xr:uid="{00000000-0005-0000-0000-0000C0360000}"/>
    <cellStyle name="Input 2 4 2 2 4 2 2" xfId="14490" xr:uid="{00000000-0005-0000-0000-0000C1360000}"/>
    <cellStyle name="Input 2 4 2 2 4 2 2 2" xfId="14491" xr:uid="{00000000-0005-0000-0000-0000C2360000}"/>
    <cellStyle name="Input 2 4 2 2 4 2 2 3" xfId="14492" xr:uid="{00000000-0005-0000-0000-0000C3360000}"/>
    <cellStyle name="Input 2 4 2 2 4 2 2 4" xfId="14493" xr:uid="{00000000-0005-0000-0000-0000C4360000}"/>
    <cellStyle name="Input 2 4 2 2 4 2 2 5" xfId="14494" xr:uid="{00000000-0005-0000-0000-0000C5360000}"/>
    <cellStyle name="Input 2 4 2 2 4 2 2 6" xfId="14495" xr:uid="{00000000-0005-0000-0000-0000C6360000}"/>
    <cellStyle name="Input 2 4 2 2 4 2 2 7" xfId="14496" xr:uid="{00000000-0005-0000-0000-0000C7360000}"/>
    <cellStyle name="Input 2 4 2 2 4 2 3" xfId="14497" xr:uid="{00000000-0005-0000-0000-0000C8360000}"/>
    <cellStyle name="Input 2 4 2 2 4 2 4" xfId="14498" xr:uid="{00000000-0005-0000-0000-0000C9360000}"/>
    <cellStyle name="Input 2 4 2 2 4 3" xfId="14499" xr:uid="{00000000-0005-0000-0000-0000CA360000}"/>
    <cellStyle name="Input 2 4 2 2 4 3 2" xfId="14500" xr:uid="{00000000-0005-0000-0000-0000CB360000}"/>
    <cellStyle name="Input 2 4 2 2 4 3 2 2" xfId="14501" xr:uid="{00000000-0005-0000-0000-0000CC360000}"/>
    <cellStyle name="Input 2 4 2 2 4 3 2 3" xfId="14502" xr:uid="{00000000-0005-0000-0000-0000CD360000}"/>
    <cellStyle name="Input 2 4 2 2 4 3 2 4" xfId="14503" xr:uid="{00000000-0005-0000-0000-0000CE360000}"/>
    <cellStyle name="Input 2 4 2 2 4 3 2 5" xfId="14504" xr:uid="{00000000-0005-0000-0000-0000CF360000}"/>
    <cellStyle name="Input 2 4 2 2 4 3 2 6" xfId="14505" xr:uid="{00000000-0005-0000-0000-0000D0360000}"/>
    <cellStyle name="Input 2 4 2 2 4 3 2 7" xfId="14506" xr:uid="{00000000-0005-0000-0000-0000D1360000}"/>
    <cellStyle name="Input 2 4 2 2 4 3 3" xfId="14507" xr:uid="{00000000-0005-0000-0000-0000D2360000}"/>
    <cellStyle name="Input 2 4 2 2 4 3 4" xfId="14508" xr:uid="{00000000-0005-0000-0000-0000D3360000}"/>
    <cellStyle name="Input 2 4 2 2 4 4" xfId="14509" xr:uid="{00000000-0005-0000-0000-0000D4360000}"/>
    <cellStyle name="Input 2 4 2 2 4 4 2" xfId="14510" xr:uid="{00000000-0005-0000-0000-0000D5360000}"/>
    <cellStyle name="Input 2 4 2 2 4 4 2 2" xfId="14511" xr:uid="{00000000-0005-0000-0000-0000D6360000}"/>
    <cellStyle name="Input 2 4 2 2 4 4 2 3" xfId="14512" xr:uid="{00000000-0005-0000-0000-0000D7360000}"/>
    <cellStyle name="Input 2 4 2 2 4 4 2 4" xfId="14513" xr:uid="{00000000-0005-0000-0000-0000D8360000}"/>
    <cellStyle name="Input 2 4 2 2 4 4 2 5" xfId="14514" xr:uid="{00000000-0005-0000-0000-0000D9360000}"/>
    <cellStyle name="Input 2 4 2 2 4 4 2 6" xfId="14515" xr:uid="{00000000-0005-0000-0000-0000DA360000}"/>
    <cellStyle name="Input 2 4 2 2 4 4 2 7" xfId="14516" xr:uid="{00000000-0005-0000-0000-0000DB360000}"/>
    <cellStyle name="Input 2 4 2 2 4 4 3" xfId="14517" xr:uid="{00000000-0005-0000-0000-0000DC360000}"/>
    <cellStyle name="Input 2 4 2 2 4 4 4" xfId="14518" xr:uid="{00000000-0005-0000-0000-0000DD360000}"/>
    <cellStyle name="Input 2 4 2 2 4 5" xfId="14519" xr:uid="{00000000-0005-0000-0000-0000DE360000}"/>
    <cellStyle name="Input 2 4 2 2 4 5 2" xfId="14520" xr:uid="{00000000-0005-0000-0000-0000DF360000}"/>
    <cellStyle name="Input 2 4 2 2 4 5 3" xfId="14521" xr:uid="{00000000-0005-0000-0000-0000E0360000}"/>
    <cellStyle name="Input 2 4 2 2 4 5 4" xfId="14522" xr:uid="{00000000-0005-0000-0000-0000E1360000}"/>
    <cellStyle name="Input 2 4 2 2 4 5 5" xfId="14523" xr:uid="{00000000-0005-0000-0000-0000E2360000}"/>
    <cellStyle name="Input 2 4 2 2 4 5 6" xfId="14524" xr:uid="{00000000-0005-0000-0000-0000E3360000}"/>
    <cellStyle name="Input 2 4 2 2 4 5 7" xfId="14525" xr:uid="{00000000-0005-0000-0000-0000E4360000}"/>
    <cellStyle name="Input 2 4 2 2 4 5 8" xfId="14526" xr:uid="{00000000-0005-0000-0000-0000E5360000}"/>
    <cellStyle name="Input 2 4 2 2 4 6" xfId="14527" xr:uid="{00000000-0005-0000-0000-0000E6360000}"/>
    <cellStyle name="Input 2 4 2 2 4 6 2" xfId="14528" xr:uid="{00000000-0005-0000-0000-0000E7360000}"/>
    <cellStyle name="Input 2 4 2 2 4 6 3" xfId="14529" xr:uid="{00000000-0005-0000-0000-0000E8360000}"/>
    <cellStyle name="Input 2 4 2 2 4 6 4" xfId="14530" xr:uid="{00000000-0005-0000-0000-0000E9360000}"/>
    <cellStyle name="Input 2 4 2 2 4 6 5" xfId="14531" xr:uid="{00000000-0005-0000-0000-0000EA360000}"/>
    <cellStyle name="Input 2 4 2 2 4 6 6" xfId="14532" xr:uid="{00000000-0005-0000-0000-0000EB360000}"/>
    <cellStyle name="Input 2 4 2 2 4 6 7" xfId="14533" xr:uid="{00000000-0005-0000-0000-0000EC360000}"/>
    <cellStyle name="Input 2 4 2 2 4 7" xfId="14534" xr:uid="{00000000-0005-0000-0000-0000ED360000}"/>
    <cellStyle name="Input 2 4 2 2 4 8" xfId="14535" xr:uid="{00000000-0005-0000-0000-0000EE360000}"/>
    <cellStyle name="Input 2 4 2 2 4 9" xfId="14536" xr:uid="{00000000-0005-0000-0000-0000EF360000}"/>
    <cellStyle name="Input 2 4 2 2 5" xfId="14537" xr:uid="{00000000-0005-0000-0000-0000F0360000}"/>
    <cellStyle name="Input 2 4 2 2 5 2" xfId="14538" xr:uid="{00000000-0005-0000-0000-0000F1360000}"/>
    <cellStyle name="Input 2 4 2 2 5 2 2" xfId="14539" xr:uid="{00000000-0005-0000-0000-0000F2360000}"/>
    <cellStyle name="Input 2 4 2 2 5 2 3" xfId="14540" xr:uid="{00000000-0005-0000-0000-0000F3360000}"/>
    <cellStyle name="Input 2 4 2 2 5 2 4" xfId="14541" xr:uid="{00000000-0005-0000-0000-0000F4360000}"/>
    <cellStyle name="Input 2 4 2 2 5 2 5" xfId="14542" xr:uid="{00000000-0005-0000-0000-0000F5360000}"/>
    <cellStyle name="Input 2 4 2 2 5 2 6" xfId="14543" xr:uid="{00000000-0005-0000-0000-0000F6360000}"/>
    <cellStyle name="Input 2 4 2 2 5 2 7" xfId="14544" xr:uid="{00000000-0005-0000-0000-0000F7360000}"/>
    <cellStyle name="Input 2 4 2 2 5 3" xfId="14545" xr:uid="{00000000-0005-0000-0000-0000F8360000}"/>
    <cellStyle name="Input 2 4 2 2 5 4" xfId="14546" xr:uid="{00000000-0005-0000-0000-0000F9360000}"/>
    <cellStyle name="Input 2 4 2 2 5 5" xfId="14547" xr:uid="{00000000-0005-0000-0000-0000FA360000}"/>
    <cellStyle name="Input 2 4 2 2 6" xfId="14548" xr:uid="{00000000-0005-0000-0000-0000FB360000}"/>
    <cellStyle name="Input 2 4 2 2 6 2" xfId="14549" xr:uid="{00000000-0005-0000-0000-0000FC360000}"/>
    <cellStyle name="Input 2 4 2 2 6 2 2" xfId="14550" xr:uid="{00000000-0005-0000-0000-0000FD360000}"/>
    <cellStyle name="Input 2 4 2 2 6 2 3" xfId="14551" xr:uid="{00000000-0005-0000-0000-0000FE360000}"/>
    <cellStyle name="Input 2 4 2 2 6 2 4" xfId="14552" xr:uid="{00000000-0005-0000-0000-0000FF360000}"/>
    <cellStyle name="Input 2 4 2 2 6 2 5" xfId="14553" xr:uid="{00000000-0005-0000-0000-000000370000}"/>
    <cellStyle name="Input 2 4 2 2 6 2 6" xfId="14554" xr:uid="{00000000-0005-0000-0000-000001370000}"/>
    <cellStyle name="Input 2 4 2 2 6 2 7" xfId="14555" xr:uid="{00000000-0005-0000-0000-000002370000}"/>
    <cellStyle name="Input 2 4 2 2 6 3" xfId="14556" xr:uid="{00000000-0005-0000-0000-000003370000}"/>
    <cellStyle name="Input 2 4 2 2 6 4" xfId="14557" xr:uid="{00000000-0005-0000-0000-000004370000}"/>
    <cellStyle name="Input 2 4 2 2 6 5" xfId="14558" xr:uid="{00000000-0005-0000-0000-000005370000}"/>
    <cellStyle name="Input 2 4 2 2 7" xfId="14559" xr:uid="{00000000-0005-0000-0000-000006370000}"/>
    <cellStyle name="Input 2 4 2 2 7 2" xfId="14560" xr:uid="{00000000-0005-0000-0000-000007370000}"/>
    <cellStyle name="Input 2 4 2 2 7 2 2" xfId="14561" xr:uid="{00000000-0005-0000-0000-000008370000}"/>
    <cellStyle name="Input 2 4 2 2 7 2 3" xfId="14562" xr:uid="{00000000-0005-0000-0000-000009370000}"/>
    <cellStyle name="Input 2 4 2 2 7 2 4" xfId="14563" xr:uid="{00000000-0005-0000-0000-00000A370000}"/>
    <cellStyle name="Input 2 4 2 2 7 2 5" xfId="14564" xr:uid="{00000000-0005-0000-0000-00000B370000}"/>
    <cellStyle name="Input 2 4 2 2 7 2 6" xfId="14565" xr:uid="{00000000-0005-0000-0000-00000C370000}"/>
    <cellStyle name="Input 2 4 2 2 7 2 7" xfId="14566" xr:uid="{00000000-0005-0000-0000-00000D370000}"/>
    <cellStyle name="Input 2 4 2 2 7 3" xfId="14567" xr:uid="{00000000-0005-0000-0000-00000E370000}"/>
    <cellStyle name="Input 2 4 2 2 7 4" xfId="14568" xr:uid="{00000000-0005-0000-0000-00000F370000}"/>
    <cellStyle name="Input 2 4 2 2 7 5" xfId="14569" xr:uid="{00000000-0005-0000-0000-000010370000}"/>
    <cellStyle name="Input 2 4 2 2 8" xfId="14570" xr:uid="{00000000-0005-0000-0000-000011370000}"/>
    <cellStyle name="Input 2 4 2 2 8 2" xfId="14571" xr:uid="{00000000-0005-0000-0000-000012370000}"/>
    <cellStyle name="Input 2 4 2 2 8 2 2" xfId="14572" xr:uid="{00000000-0005-0000-0000-000013370000}"/>
    <cellStyle name="Input 2 4 2 2 8 2 3" xfId="14573" xr:uid="{00000000-0005-0000-0000-000014370000}"/>
    <cellStyle name="Input 2 4 2 2 8 2 4" xfId="14574" xr:uid="{00000000-0005-0000-0000-000015370000}"/>
    <cellStyle name="Input 2 4 2 2 8 2 5" xfId="14575" xr:uid="{00000000-0005-0000-0000-000016370000}"/>
    <cellStyle name="Input 2 4 2 2 8 2 6" xfId="14576" xr:uid="{00000000-0005-0000-0000-000017370000}"/>
    <cellStyle name="Input 2 4 2 2 8 2 7" xfId="14577" xr:uid="{00000000-0005-0000-0000-000018370000}"/>
    <cellStyle name="Input 2 4 2 2 8 3" xfId="14578" xr:uid="{00000000-0005-0000-0000-000019370000}"/>
    <cellStyle name="Input 2 4 2 2 8 4" xfId="14579" xr:uid="{00000000-0005-0000-0000-00001A370000}"/>
    <cellStyle name="Input 2 4 2 2 8 5" xfId="14580" xr:uid="{00000000-0005-0000-0000-00001B370000}"/>
    <cellStyle name="Input 2 4 2 2 9" xfId="14581" xr:uid="{00000000-0005-0000-0000-00001C370000}"/>
    <cellStyle name="Input 2 4 2 2 9 2" xfId="14582" xr:uid="{00000000-0005-0000-0000-00001D370000}"/>
    <cellStyle name="Input 2 4 2 2 9 3" xfId="14583" xr:uid="{00000000-0005-0000-0000-00001E370000}"/>
    <cellStyle name="Input 2 4 2 2 9 4" xfId="14584" xr:uid="{00000000-0005-0000-0000-00001F370000}"/>
    <cellStyle name="Input 2 4 2 2 9 5" xfId="14585" xr:uid="{00000000-0005-0000-0000-000020370000}"/>
    <cellStyle name="Input 2 4 2 2 9 6" xfId="14586" xr:uid="{00000000-0005-0000-0000-000021370000}"/>
    <cellStyle name="Input 2 4 2 2 9 7" xfId="14587" xr:uid="{00000000-0005-0000-0000-000022370000}"/>
    <cellStyle name="Input 2 4 2 2 9 8" xfId="14588" xr:uid="{00000000-0005-0000-0000-000023370000}"/>
    <cellStyle name="Input 2 4 2 3" xfId="14589" xr:uid="{00000000-0005-0000-0000-000024370000}"/>
    <cellStyle name="Input 2 4 2 3 10" xfId="14590" xr:uid="{00000000-0005-0000-0000-000025370000}"/>
    <cellStyle name="Input 2 4 2 3 10 2" xfId="14591" xr:uid="{00000000-0005-0000-0000-000026370000}"/>
    <cellStyle name="Input 2 4 2 3 10 3" xfId="14592" xr:uid="{00000000-0005-0000-0000-000027370000}"/>
    <cellStyle name="Input 2 4 2 3 10 4" xfId="14593" xr:uid="{00000000-0005-0000-0000-000028370000}"/>
    <cellStyle name="Input 2 4 2 3 10 5" xfId="14594" xr:uid="{00000000-0005-0000-0000-000029370000}"/>
    <cellStyle name="Input 2 4 2 3 11" xfId="14595" xr:uid="{00000000-0005-0000-0000-00002A370000}"/>
    <cellStyle name="Input 2 4 2 3 11 2" xfId="14596" xr:uid="{00000000-0005-0000-0000-00002B370000}"/>
    <cellStyle name="Input 2 4 2 3 11 3" xfId="14597" xr:uid="{00000000-0005-0000-0000-00002C370000}"/>
    <cellStyle name="Input 2 4 2 3 11 4" xfId="14598" xr:uid="{00000000-0005-0000-0000-00002D370000}"/>
    <cellStyle name="Input 2 4 2 3 11 5" xfId="14599" xr:uid="{00000000-0005-0000-0000-00002E370000}"/>
    <cellStyle name="Input 2 4 2 3 12" xfId="14600" xr:uid="{00000000-0005-0000-0000-00002F370000}"/>
    <cellStyle name="Input 2 4 2 3 12 2" xfId="14601" xr:uid="{00000000-0005-0000-0000-000030370000}"/>
    <cellStyle name="Input 2 4 2 3 12 3" xfId="14602" xr:uid="{00000000-0005-0000-0000-000031370000}"/>
    <cellStyle name="Input 2 4 2 3 12 4" xfId="14603" xr:uid="{00000000-0005-0000-0000-000032370000}"/>
    <cellStyle name="Input 2 4 2 3 12 5" xfId="14604" xr:uid="{00000000-0005-0000-0000-000033370000}"/>
    <cellStyle name="Input 2 4 2 3 13" xfId="14605" xr:uid="{00000000-0005-0000-0000-000034370000}"/>
    <cellStyle name="Input 2 4 2 3 13 2" xfId="14606" xr:uid="{00000000-0005-0000-0000-000035370000}"/>
    <cellStyle name="Input 2 4 2 3 13 3" xfId="14607" xr:uid="{00000000-0005-0000-0000-000036370000}"/>
    <cellStyle name="Input 2 4 2 3 13 4" xfId="14608" xr:uid="{00000000-0005-0000-0000-000037370000}"/>
    <cellStyle name="Input 2 4 2 3 13 5" xfId="14609" xr:uid="{00000000-0005-0000-0000-000038370000}"/>
    <cellStyle name="Input 2 4 2 3 14" xfId="14610" xr:uid="{00000000-0005-0000-0000-000039370000}"/>
    <cellStyle name="Input 2 4 2 3 14 2" xfId="14611" xr:uid="{00000000-0005-0000-0000-00003A370000}"/>
    <cellStyle name="Input 2 4 2 3 14 3" xfId="14612" xr:uid="{00000000-0005-0000-0000-00003B370000}"/>
    <cellStyle name="Input 2 4 2 3 14 4" xfId="14613" xr:uid="{00000000-0005-0000-0000-00003C370000}"/>
    <cellStyle name="Input 2 4 2 3 14 5" xfId="14614" xr:uid="{00000000-0005-0000-0000-00003D370000}"/>
    <cellStyle name="Input 2 4 2 3 15" xfId="14615" xr:uid="{00000000-0005-0000-0000-00003E370000}"/>
    <cellStyle name="Input 2 4 2 3 15 2" xfId="14616" xr:uid="{00000000-0005-0000-0000-00003F370000}"/>
    <cellStyle name="Input 2 4 2 3 15 3" xfId="14617" xr:uid="{00000000-0005-0000-0000-000040370000}"/>
    <cellStyle name="Input 2 4 2 3 15 4" xfId="14618" xr:uid="{00000000-0005-0000-0000-000041370000}"/>
    <cellStyle name="Input 2 4 2 3 15 5" xfId="14619" xr:uid="{00000000-0005-0000-0000-000042370000}"/>
    <cellStyle name="Input 2 4 2 3 16" xfId="14620" xr:uid="{00000000-0005-0000-0000-000043370000}"/>
    <cellStyle name="Input 2 4 2 3 16 2" xfId="14621" xr:uid="{00000000-0005-0000-0000-000044370000}"/>
    <cellStyle name="Input 2 4 2 3 16 3" xfId="14622" xr:uid="{00000000-0005-0000-0000-000045370000}"/>
    <cellStyle name="Input 2 4 2 3 16 4" xfId="14623" xr:uid="{00000000-0005-0000-0000-000046370000}"/>
    <cellStyle name="Input 2 4 2 3 16 5" xfId="14624" xr:uid="{00000000-0005-0000-0000-000047370000}"/>
    <cellStyle name="Input 2 4 2 3 17" xfId="14625" xr:uid="{00000000-0005-0000-0000-000048370000}"/>
    <cellStyle name="Input 2 4 2 3 17 2" xfId="14626" xr:uid="{00000000-0005-0000-0000-000049370000}"/>
    <cellStyle name="Input 2 4 2 3 17 3" xfId="14627" xr:uid="{00000000-0005-0000-0000-00004A370000}"/>
    <cellStyle name="Input 2 4 2 3 17 4" xfId="14628" xr:uid="{00000000-0005-0000-0000-00004B370000}"/>
    <cellStyle name="Input 2 4 2 3 17 5" xfId="14629" xr:uid="{00000000-0005-0000-0000-00004C370000}"/>
    <cellStyle name="Input 2 4 2 3 18" xfId="14630" xr:uid="{00000000-0005-0000-0000-00004D370000}"/>
    <cellStyle name="Input 2 4 2 3 2" xfId="14631" xr:uid="{00000000-0005-0000-0000-00004E370000}"/>
    <cellStyle name="Input 2 4 2 3 2 10" xfId="14632" xr:uid="{00000000-0005-0000-0000-00004F370000}"/>
    <cellStyle name="Input 2 4 2 3 2 2" xfId="14633" xr:uid="{00000000-0005-0000-0000-000050370000}"/>
    <cellStyle name="Input 2 4 2 3 2 2 2" xfId="14634" xr:uid="{00000000-0005-0000-0000-000051370000}"/>
    <cellStyle name="Input 2 4 2 3 2 2 2 2" xfId="14635" xr:uid="{00000000-0005-0000-0000-000052370000}"/>
    <cellStyle name="Input 2 4 2 3 2 2 2 3" xfId="14636" xr:uid="{00000000-0005-0000-0000-000053370000}"/>
    <cellStyle name="Input 2 4 2 3 2 2 2 4" xfId="14637" xr:uid="{00000000-0005-0000-0000-000054370000}"/>
    <cellStyle name="Input 2 4 2 3 2 2 2 5" xfId="14638" xr:uid="{00000000-0005-0000-0000-000055370000}"/>
    <cellStyle name="Input 2 4 2 3 2 2 2 6" xfId="14639" xr:uid="{00000000-0005-0000-0000-000056370000}"/>
    <cellStyle name="Input 2 4 2 3 2 2 2 7" xfId="14640" xr:uid="{00000000-0005-0000-0000-000057370000}"/>
    <cellStyle name="Input 2 4 2 3 2 2 3" xfId="14641" xr:uid="{00000000-0005-0000-0000-000058370000}"/>
    <cellStyle name="Input 2 4 2 3 2 2 4" xfId="14642" xr:uid="{00000000-0005-0000-0000-000059370000}"/>
    <cellStyle name="Input 2 4 2 3 2 3" xfId="14643" xr:uid="{00000000-0005-0000-0000-00005A370000}"/>
    <cellStyle name="Input 2 4 2 3 2 3 2" xfId="14644" xr:uid="{00000000-0005-0000-0000-00005B370000}"/>
    <cellStyle name="Input 2 4 2 3 2 3 2 2" xfId="14645" xr:uid="{00000000-0005-0000-0000-00005C370000}"/>
    <cellStyle name="Input 2 4 2 3 2 3 2 3" xfId="14646" xr:uid="{00000000-0005-0000-0000-00005D370000}"/>
    <cellStyle name="Input 2 4 2 3 2 3 2 4" xfId="14647" xr:uid="{00000000-0005-0000-0000-00005E370000}"/>
    <cellStyle name="Input 2 4 2 3 2 3 2 5" xfId="14648" xr:uid="{00000000-0005-0000-0000-00005F370000}"/>
    <cellStyle name="Input 2 4 2 3 2 3 2 6" xfId="14649" xr:uid="{00000000-0005-0000-0000-000060370000}"/>
    <cellStyle name="Input 2 4 2 3 2 3 2 7" xfId="14650" xr:uid="{00000000-0005-0000-0000-000061370000}"/>
    <cellStyle name="Input 2 4 2 3 2 3 3" xfId="14651" xr:uid="{00000000-0005-0000-0000-000062370000}"/>
    <cellStyle name="Input 2 4 2 3 2 3 4" xfId="14652" xr:uid="{00000000-0005-0000-0000-000063370000}"/>
    <cellStyle name="Input 2 4 2 3 2 4" xfId="14653" xr:uid="{00000000-0005-0000-0000-000064370000}"/>
    <cellStyle name="Input 2 4 2 3 2 4 2" xfId="14654" xr:uid="{00000000-0005-0000-0000-000065370000}"/>
    <cellStyle name="Input 2 4 2 3 2 4 2 2" xfId="14655" xr:uid="{00000000-0005-0000-0000-000066370000}"/>
    <cellStyle name="Input 2 4 2 3 2 4 2 3" xfId="14656" xr:uid="{00000000-0005-0000-0000-000067370000}"/>
    <cellStyle name="Input 2 4 2 3 2 4 2 4" xfId="14657" xr:uid="{00000000-0005-0000-0000-000068370000}"/>
    <cellStyle name="Input 2 4 2 3 2 4 2 5" xfId="14658" xr:uid="{00000000-0005-0000-0000-000069370000}"/>
    <cellStyle name="Input 2 4 2 3 2 4 2 6" xfId="14659" xr:uid="{00000000-0005-0000-0000-00006A370000}"/>
    <cellStyle name="Input 2 4 2 3 2 4 2 7" xfId="14660" xr:uid="{00000000-0005-0000-0000-00006B370000}"/>
    <cellStyle name="Input 2 4 2 3 2 4 3" xfId="14661" xr:uid="{00000000-0005-0000-0000-00006C370000}"/>
    <cellStyle name="Input 2 4 2 3 2 4 4" xfId="14662" xr:uid="{00000000-0005-0000-0000-00006D370000}"/>
    <cellStyle name="Input 2 4 2 3 2 5" xfId="14663" xr:uid="{00000000-0005-0000-0000-00006E370000}"/>
    <cellStyle name="Input 2 4 2 3 2 5 2" xfId="14664" xr:uid="{00000000-0005-0000-0000-00006F370000}"/>
    <cellStyle name="Input 2 4 2 3 2 5 3" xfId="14665" xr:uid="{00000000-0005-0000-0000-000070370000}"/>
    <cellStyle name="Input 2 4 2 3 2 5 4" xfId="14666" xr:uid="{00000000-0005-0000-0000-000071370000}"/>
    <cellStyle name="Input 2 4 2 3 2 5 5" xfId="14667" xr:uid="{00000000-0005-0000-0000-000072370000}"/>
    <cellStyle name="Input 2 4 2 3 2 5 6" xfId="14668" xr:uid="{00000000-0005-0000-0000-000073370000}"/>
    <cellStyle name="Input 2 4 2 3 2 5 7" xfId="14669" xr:uid="{00000000-0005-0000-0000-000074370000}"/>
    <cellStyle name="Input 2 4 2 3 2 5 8" xfId="14670" xr:uid="{00000000-0005-0000-0000-000075370000}"/>
    <cellStyle name="Input 2 4 2 3 2 6" xfId="14671" xr:uid="{00000000-0005-0000-0000-000076370000}"/>
    <cellStyle name="Input 2 4 2 3 2 6 2" xfId="14672" xr:uid="{00000000-0005-0000-0000-000077370000}"/>
    <cellStyle name="Input 2 4 2 3 2 6 3" xfId="14673" xr:uid="{00000000-0005-0000-0000-000078370000}"/>
    <cellStyle name="Input 2 4 2 3 2 6 4" xfId="14674" xr:uid="{00000000-0005-0000-0000-000079370000}"/>
    <cellStyle name="Input 2 4 2 3 2 6 5" xfId="14675" xr:uid="{00000000-0005-0000-0000-00007A370000}"/>
    <cellStyle name="Input 2 4 2 3 2 6 6" xfId="14676" xr:uid="{00000000-0005-0000-0000-00007B370000}"/>
    <cellStyle name="Input 2 4 2 3 2 6 7" xfId="14677" xr:uid="{00000000-0005-0000-0000-00007C370000}"/>
    <cellStyle name="Input 2 4 2 3 2 7" xfId="14678" xr:uid="{00000000-0005-0000-0000-00007D370000}"/>
    <cellStyle name="Input 2 4 2 3 2 8" xfId="14679" xr:uid="{00000000-0005-0000-0000-00007E370000}"/>
    <cellStyle name="Input 2 4 2 3 2 9" xfId="14680" xr:uid="{00000000-0005-0000-0000-00007F370000}"/>
    <cellStyle name="Input 2 4 2 3 3" xfId="14681" xr:uid="{00000000-0005-0000-0000-000080370000}"/>
    <cellStyle name="Input 2 4 2 3 3 2" xfId="14682" xr:uid="{00000000-0005-0000-0000-000081370000}"/>
    <cellStyle name="Input 2 4 2 3 3 2 2" xfId="14683" xr:uid="{00000000-0005-0000-0000-000082370000}"/>
    <cellStyle name="Input 2 4 2 3 3 2 3" xfId="14684" xr:uid="{00000000-0005-0000-0000-000083370000}"/>
    <cellStyle name="Input 2 4 2 3 3 2 4" xfId="14685" xr:uid="{00000000-0005-0000-0000-000084370000}"/>
    <cellStyle name="Input 2 4 2 3 3 2 5" xfId="14686" xr:uid="{00000000-0005-0000-0000-000085370000}"/>
    <cellStyle name="Input 2 4 2 3 3 2 6" xfId="14687" xr:uid="{00000000-0005-0000-0000-000086370000}"/>
    <cellStyle name="Input 2 4 2 3 3 2 7" xfId="14688" xr:uid="{00000000-0005-0000-0000-000087370000}"/>
    <cellStyle name="Input 2 4 2 3 3 3" xfId="14689" xr:uid="{00000000-0005-0000-0000-000088370000}"/>
    <cellStyle name="Input 2 4 2 3 3 4" xfId="14690" xr:uid="{00000000-0005-0000-0000-000089370000}"/>
    <cellStyle name="Input 2 4 2 3 3 5" xfId="14691" xr:uid="{00000000-0005-0000-0000-00008A370000}"/>
    <cellStyle name="Input 2 4 2 3 4" xfId="14692" xr:uid="{00000000-0005-0000-0000-00008B370000}"/>
    <cellStyle name="Input 2 4 2 3 4 2" xfId="14693" xr:uid="{00000000-0005-0000-0000-00008C370000}"/>
    <cellStyle name="Input 2 4 2 3 4 2 2" xfId="14694" xr:uid="{00000000-0005-0000-0000-00008D370000}"/>
    <cellStyle name="Input 2 4 2 3 4 2 3" xfId="14695" xr:uid="{00000000-0005-0000-0000-00008E370000}"/>
    <cellStyle name="Input 2 4 2 3 4 2 4" xfId="14696" xr:uid="{00000000-0005-0000-0000-00008F370000}"/>
    <cellStyle name="Input 2 4 2 3 4 2 5" xfId="14697" xr:uid="{00000000-0005-0000-0000-000090370000}"/>
    <cellStyle name="Input 2 4 2 3 4 2 6" xfId="14698" xr:uid="{00000000-0005-0000-0000-000091370000}"/>
    <cellStyle name="Input 2 4 2 3 4 2 7" xfId="14699" xr:uid="{00000000-0005-0000-0000-000092370000}"/>
    <cellStyle name="Input 2 4 2 3 4 3" xfId="14700" xr:uid="{00000000-0005-0000-0000-000093370000}"/>
    <cellStyle name="Input 2 4 2 3 4 4" xfId="14701" xr:uid="{00000000-0005-0000-0000-000094370000}"/>
    <cellStyle name="Input 2 4 2 3 4 5" xfId="14702" xr:uid="{00000000-0005-0000-0000-000095370000}"/>
    <cellStyle name="Input 2 4 2 3 5" xfId="14703" xr:uid="{00000000-0005-0000-0000-000096370000}"/>
    <cellStyle name="Input 2 4 2 3 5 2" xfId="14704" xr:uid="{00000000-0005-0000-0000-000097370000}"/>
    <cellStyle name="Input 2 4 2 3 5 2 2" xfId="14705" xr:uid="{00000000-0005-0000-0000-000098370000}"/>
    <cellStyle name="Input 2 4 2 3 5 2 3" xfId="14706" xr:uid="{00000000-0005-0000-0000-000099370000}"/>
    <cellStyle name="Input 2 4 2 3 5 2 4" xfId="14707" xr:uid="{00000000-0005-0000-0000-00009A370000}"/>
    <cellStyle name="Input 2 4 2 3 5 2 5" xfId="14708" xr:uid="{00000000-0005-0000-0000-00009B370000}"/>
    <cellStyle name="Input 2 4 2 3 5 2 6" xfId="14709" xr:uid="{00000000-0005-0000-0000-00009C370000}"/>
    <cellStyle name="Input 2 4 2 3 5 2 7" xfId="14710" xr:uid="{00000000-0005-0000-0000-00009D370000}"/>
    <cellStyle name="Input 2 4 2 3 5 3" xfId="14711" xr:uid="{00000000-0005-0000-0000-00009E370000}"/>
    <cellStyle name="Input 2 4 2 3 5 4" xfId="14712" xr:uid="{00000000-0005-0000-0000-00009F370000}"/>
    <cellStyle name="Input 2 4 2 3 5 5" xfId="14713" xr:uid="{00000000-0005-0000-0000-0000A0370000}"/>
    <cellStyle name="Input 2 4 2 3 6" xfId="14714" xr:uid="{00000000-0005-0000-0000-0000A1370000}"/>
    <cellStyle name="Input 2 4 2 3 6 2" xfId="14715" xr:uid="{00000000-0005-0000-0000-0000A2370000}"/>
    <cellStyle name="Input 2 4 2 3 6 3" xfId="14716" xr:uid="{00000000-0005-0000-0000-0000A3370000}"/>
    <cellStyle name="Input 2 4 2 3 6 4" xfId="14717" xr:uid="{00000000-0005-0000-0000-0000A4370000}"/>
    <cellStyle name="Input 2 4 2 3 6 5" xfId="14718" xr:uid="{00000000-0005-0000-0000-0000A5370000}"/>
    <cellStyle name="Input 2 4 2 3 6 6" xfId="14719" xr:uid="{00000000-0005-0000-0000-0000A6370000}"/>
    <cellStyle name="Input 2 4 2 3 6 7" xfId="14720" xr:uid="{00000000-0005-0000-0000-0000A7370000}"/>
    <cellStyle name="Input 2 4 2 3 6 8" xfId="14721" xr:uid="{00000000-0005-0000-0000-0000A8370000}"/>
    <cellStyle name="Input 2 4 2 3 7" xfId="14722" xr:uid="{00000000-0005-0000-0000-0000A9370000}"/>
    <cellStyle name="Input 2 4 2 3 7 2" xfId="14723" xr:uid="{00000000-0005-0000-0000-0000AA370000}"/>
    <cellStyle name="Input 2 4 2 3 7 3" xfId="14724" xr:uid="{00000000-0005-0000-0000-0000AB370000}"/>
    <cellStyle name="Input 2 4 2 3 7 4" xfId="14725" xr:uid="{00000000-0005-0000-0000-0000AC370000}"/>
    <cellStyle name="Input 2 4 2 3 7 5" xfId="14726" xr:uid="{00000000-0005-0000-0000-0000AD370000}"/>
    <cellStyle name="Input 2 4 2 3 7 6" xfId="14727" xr:uid="{00000000-0005-0000-0000-0000AE370000}"/>
    <cellStyle name="Input 2 4 2 3 7 7" xfId="14728" xr:uid="{00000000-0005-0000-0000-0000AF370000}"/>
    <cellStyle name="Input 2 4 2 3 8" xfId="14729" xr:uid="{00000000-0005-0000-0000-0000B0370000}"/>
    <cellStyle name="Input 2 4 2 3 8 2" xfId="14730" xr:uid="{00000000-0005-0000-0000-0000B1370000}"/>
    <cellStyle name="Input 2 4 2 3 8 3" xfId="14731" xr:uid="{00000000-0005-0000-0000-0000B2370000}"/>
    <cellStyle name="Input 2 4 2 3 8 4" xfId="14732" xr:uid="{00000000-0005-0000-0000-0000B3370000}"/>
    <cellStyle name="Input 2 4 2 3 8 5" xfId="14733" xr:uid="{00000000-0005-0000-0000-0000B4370000}"/>
    <cellStyle name="Input 2 4 2 3 9" xfId="14734" xr:uid="{00000000-0005-0000-0000-0000B5370000}"/>
    <cellStyle name="Input 2 4 2 3 9 2" xfId="14735" xr:uid="{00000000-0005-0000-0000-0000B6370000}"/>
    <cellStyle name="Input 2 4 2 3 9 3" xfId="14736" xr:uid="{00000000-0005-0000-0000-0000B7370000}"/>
    <cellStyle name="Input 2 4 2 3 9 4" xfId="14737" xr:uid="{00000000-0005-0000-0000-0000B8370000}"/>
    <cellStyle name="Input 2 4 2 3 9 5" xfId="14738" xr:uid="{00000000-0005-0000-0000-0000B9370000}"/>
    <cellStyle name="Input 2 4 2 4" xfId="14739" xr:uid="{00000000-0005-0000-0000-0000BA370000}"/>
    <cellStyle name="Input 2 4 2 4 10" xfId="14740" xr:uid="{00000000-0005-0000-0000-0000BB370000}"/>
    <cellStyle name="Input 2 4 2 4 2" xfId="14741" xr:uid="{00000000-0005-0000-0000-0000BC370000}"/>
    <cellStyle name="Input 2 4 2 4 2 2" xfId="14742" xr:uid="{00000000-0005-0000-0000-0000BD370000}"/>
    <cellStyle name="Input 2 4 2 4 2 2 2" xfId="14743" xr:uid="{00000000-0005-0000-0000-0000BE370000}"/>
    <cellStyle name="Input 2 4 2 4 2 2 3" xfId="14744" xr:uid="{00000000-0005-0000-0000-0000BF370000}"/>
    <cellStyle name="Input 2 4 2 4 2 2 4" xfId="14745" xr:uid="{00000000-0005-0000-0000-0000C0370000}"/>
    <cellStyle name="Input 2 4 2 4 2 2 5" xfId="14746" xr:uid="{00000000-0005-0000-0000-0000C1370000}"/>
    <cellStyle name="Input 2 4 2 4 2 2 6" xfId="14747" xr:uid="{00000000-0005-0000-0000-0000C2370000}"/>
    <cellStyle name="Input 2 4 2 4 2 2 7" xfId="14748" xr:uid="{00000000-0005-0000-0000-0000C3370000}"/>
    <cellStyle name="Input 2 4 2 4 2 3" xfId="14749" xr:uid="{00000000-0005-0000-0000-0000C4370000}"/>
    <cellStyle name="Input 2 4 2 4 2 4" xfId="14750" xr:uid="{00000000-0005-0000-0000-0000C5370000}"/>
    <cellStyle name="Input 2 4 2 4 3" xfId="14751" xr:uid="{00000000-0005-0000-0000-0000C6370000}"/>
    <cellStyle name="Input 2 4 2 4 3 2" xfId="14752" xr:uid="{00000000-0005-0000-0000-0000C7370000}"/>
    <cellStyle name="Input 2 4 2 4 3 2 2" xfId="14753" xr:uid="{00000000-0005-0000-0000-0000C8370000}"/>
    <cellStyle name="Input 2 4 2 4 3 2 3" xfId="14754" xr:uid="{00000000-0005-0000-0000-0000C9370000}"/>
    <cellStyle name="Input 2 4 2 4 3 2 4" xfId="14755" xr:uid="{00000000-0005-0000-0000-0000CA370000}"/>
    <cellStyle name="Input 2 4 2 4 3 2 5" xfId="14756" xr:uid="{00000000-0005-0000-0000-0000CB370000}"/>
    <cellStyle name="Input 2 4 2 4 3 2 6" xfId="14757" xr:uid="{00000000-0005-0000-0000-0000CC370000}"/>
    <cellStyle name="Input 2 4 2 4 3 2 7" xfId="14758" xr:uid="{00000000-0005-0000-0000-0000CD370000}"/>
    <cellStyle name="Input 2 4 2 4 3 3" xfId="14759" xr:uid="{00000000-0005-0000-0000-0000CE370000}"/>
    <cellStyle name="Input 2 4 2 4 3 4" xfId="14760" xr:uid="{00000000-0005-0000-0000-0000CF370000}"/>
    <cellStyle name="Input 2 4 2 4 4" xfId="14761" xr:uid="{00000000-0005-0000-0000-0000D0370000}"/>
    <cellStyle name="Input 2 4 2 4 4 2" xfId="14762" xr:uid="{00000000-0005-0000-0000-0000D1370000}"/>
    <cellStyle name="Input 2 4 2 4 4 2 2" xfId="14763" xr:uid="{00000000-0005-0000-0000-0000D2370000}"/>
    <cellStyle name="Input 2 4 2 4 4 2 3" xfId="14764" xr:uid="{00000000-0005-0000-0000-0000D3370000}"/>
    <cellStyle name="Input 2 4 2 4 4 2 4" xfId="14765" xr:uid="{00000000-0005-0000-0000-0000D4370000}"/>
    <cellStyle name="Input 2 4 2 4 4 2 5" xfId="14766" xr:uid="{00000000-0005-0000-0000-0000D5370000}"/>
    <cellStyle name="Input 2 4 2 4 4 2 6" xfId="14767" xr:uid="{00000000-0005-0000-0000-0000D6370000}"/>
    <cellStyle name="Input 2 4 2 4 4 2 7" xfId="14768" xr:uid="{00000000-0005-0000-0000-0000D7370000}"/>
    <cellStyle name="Input 2 4 2 4 4 3" xfId="14769" xr:uid="{00000000-0005-0000-0000-0000D8370000}"/>
    <cellStyle name="Input 2 4 2 4 4 4" xfId="14770" xr:uid="{00000000-0005-0000-0000-0000D9370000}"/>
    <cellStyle name="Input 2 4 2 4 5" xfId="14771" xr:uid="{00000000-0005-0000-0000-0000DA370000}"/>
    <cellStyle name="Input 2 4 2 4 5 2" xfId="14772" xr:uid="{00000000-0005-0000-0000-0000DB370000}"/>
    <cellStyle name="Input 2 4 2 4 5 3" xfId="14773" xr:uid="{00000000-0005-0000-0000-0000DC370000}"/>
    <cellStyle name="Input 2 4 2 4 5 4" xfId="14774" xr:uid="{00000000-0005-0000-0000-0000DD370000}"/>
    <cellStyle name="Input 2 4 2 4 5 5" xfId="14775" xr:uid="{00000000-0005-0000-0000-0000DE370000}"/>
    <cellStyle name="Input 2 4 2 4 5 6" xfId="14776" xr:uid="{00000000-0005-0000-0000-0000DF370000}"/>
    <cellStyle name="Input 2 4 2 4 5 7" xfId="14777" xr:uid="{00000000-0005-0000-0000-0000E0370000}"/>
    <cellStyle name="Input 2 4 2 4 5 8" xfId="14778" xr:uid="{00000000-0005-0000-0000-0000E1370000}"/>
    <cellStyle name="Input 2 4 2 4 6" xfId="14779" xr:uid="{00000000-0005-0000-0000-0000E2370000}"/>
    <cellStyle name="Input 2 4 2 4 6 2" xfId="14780" xr:uid="{00000000-0005-0000-0000-0000E3370000}"/>
    <cellStyle name="Input 2 4 2 4 6 3" xfId="14781" xr:uid="{00000000-0005-0000-0000-0000E4370000}"/>
    <cellStyle name="Input 2 4 2 4 6 4" xfId="14782" xr:uid="{00000000-0005-0000-0000-0000E5370000}"/>
    <cellStyle name="Input 2 4 2 4 6 5" xfId="14783" xr:uid="{00000000-0005-0000-0000-0000E6370000}"/>
    <cellStyle name="Input 2 4 2 4 6 6" xfId="14784" xr:uid="{00000000-0005-0000-0000-0000E7370000}"/>
    <cellStyle name="Input 2 4 2 4 6 7" xfId="14785" xr:uid="{00000000-0005-0000-0000-0000E8370000}"/>
    <cellStyle name="Input 2 4 2 4 7" xfId="14786" xr:uid="{00000000-0005-0000-0000-0000E9370000}"/>
    <cellStyle name="Input 2 4 2 4 8" xfId="14787" xr:uid="{00000000-0005-0000-0000-0000EA370000}"/>
    <cellStyle name="Input 2 4 2 4 9" xfId="14788" xr:uid="{00000000-0005-0000-0000-0000EB370000}"/>
    <cellStyle name="Input 2 4 2 5" xfId="14789" xr:uid="{00000000-0005-0000-0000-0000EC370000}"/>
    <cellStyle name="Input 2 4 2 5 10" xfId="14790" xr:uid="{00000000-0005-0000-0000-0000ED370000}"/>
    <cellStyle name="Input 2 4 2 5 2" xfId="14791" xr:uid="{00000000-0005-0000-0000-0000EE370000}"/>
    <cellStyle name="Input 2 4 2 5 2 2" xfId="14792" xr:uid="{00000000-0005-0000-0000-0000EF370000}"/>
    <cellStyle name="Input 2 4 2 5 2 2 2" xfId="14793" xr:uid="{00000000-0005-0000-0000-0000F0370000}"/>
    <cellStyle name="Input 2 4 2 5 2 2 3" xfId="14794" xr:uid="{00000000-0005-0000-0000-0000F1370000}"/>
    <cellStyle name="Input 2 4 2 5 2 2 4" xfId="14795" xr:uid="{00000000-0005-0000-0000-0000F2370000}"/>
    <cellStyle name="Input 2 4 2 5 2 2 5" xfId="14796" xr:uid="{00000000-0005-0000-0000-0000F3370000}"/>
    <cellStyle name="Input 2 4 2 5 2 2 6" xfId="14797" xr:uid="{00000000-0005-0000-0000-0000F4370000}"/>
    <cellStyle name="Input 2 4 2 5 2 2 7" xfId="14798" xr:uid="{00000000-0005-0000-0000-0000F5370000}"/>
    <cellStyle name="Input 2 4 2 5 2 3" xfId="14799" xr:uid="{00000000-0005-0000-0000-0000F6370000}"/>
    <cellStyle name="Input 2 4 2 5 2 4" xfId="14800" xr:uid="{00000000-0005-0000-0000-0000F7370000}"/>
    <cellStyle name="Input 2 4 2 5 3" xfId="14801" xr:uid="{00000000-0005-0000-0000-0000F8370000}"/>
    <cellStyle name="Input 2 4 2 5 3 2" xfId="14802" xr:uid="{00000000-0005-0000-0000-0000F9370000}"/>
    <cellStyle name="Input 2 4 2 5 3 2 2" xfId="14803" xr:uid="{00000000-0005-0000-0000-0000FA370000}"/>
    <cellStyle name="Input 2 4 2 5 3 2 3" xfId="14804" xr:uid="{00000000-0005-0000-0000-0000FB370000}"/>
    <cellStyle name="Input 2 4 2 5 3 2 4" xfId="14805" xr:uid="{00000000-0005-0000-0000-0000FC370000}"/>
    <cellStyle name="Input 2 4 2 5 3 2 5" xfId="14806" xr:uid="{00000000-0005-0000-0000-0000FD370000}"/>
    <cellStyle name="Input 2 4 2 5 3 2 6" xfId="14807" xr:uid="{00000000-0005-0000-0000-0000FE370000}"/>
    <cellStyle name="Input 2 4 2 5 3 2 7" xfId="14808" xr:uid="{00000000-0005-0000-0000-0000FF370000}"/>
    <cellStyle name="Input 2 4 2 5 3 3" xfId="14809" xr:uid="{00000000-0005-0000-0000-000000380000}"/>
    <cellStyle name="Input 2 4 2 5 3 4" xfId="14810" xr:uid="{00000000-0005-0000-0000-000001380000}"/>
    <cellStyle name="Input 2 4 2 5 4" xfId="14811" xr:uid="{00000000-0005-0000-0000-000002380000}"/>
    <cellStyle name="Input 2 4 2 5 4 2" xfId="14812" xr:uid="{00000000-0005-0000-0000-000003380000}"/>
    <cellStyle name="Input 2 4 2 5 4 2 2" xfId="14813" xr:uid="{00000000-0005-0000-0000-000004380000}"/>
    <cellStyle name="Input 2 4 2 5 4 2 3" xfId="14814" xr:uid="{00000000-0005-0000-0000-000005380000}"/>
    <cellStyle name="Input 2 4 2 5 4 2 4" xfId="14815" xr:uid="{00000000-0005-0000-0000-000006380000}"/>
    <cellStyle name="Input 2 4 2 5 4 2 5" xfId="14816" xr:uid="{00000000-0005-0000-0000-000007380000}"/>
    <cellStyle name="Input 2 4 2 5 4 2 6" xfId="14817" xr:uid="{00000000-0005-0000-0000-000008380000}"/>
    <cellStyle name="Input 2 4 2 5 4 2 7" xfId="14818" xr:uid="{00000000-0005-0000-0000-000009380000}"/>
    <cellStyle name="Input 2 4 2 5 4 3" xfId="14819" xr:uid="{00000000-0005-0000-0000-00000A380000}"/>
    <cellStyle name="Input 2 4 2 5 4 4" xfId="14820" xr:uid="{00000000-0005-0000-0000-00000B380000}"/>
    <cellStyle name="Input 2 4 2 5 5" xfId="14821" xr:uid="{00000000-0005-0000-0000-00000C380000}"/>
    <cellStyle name="Input 2 4 2 5 5 2" xfId="14822" xr:uid="{00000000-0005-0000-0000-00000D380000}"/>
    <cellStyle name="Input 2 4 2 5 5 3" xfId="14823" xr:uid="{00000000-0005-0000-0000-00000E380000}"/>
    <cellStyle name="Input 2 4 2 5 5 4" xfId="14824" xr:uid="{00000000-0005-0000-0000-00000F380000}"/>
    <cellStyle name="Input 2 4 2 5 5 5" xfId="14825" xr:uid="{00000000-0005-0000-0000-000010380000}"/>
    <cellStyle name="Input 2 4 2 5 5 6" xfId="14826" xr:uid="{00000000-0005-0000-0000-000011380000}"/>
    <cellStyle name="Input 2 4 2 5 5 7" xfId="14827" xr:uid="{00000000-0005-0000-0000-000012380000}"/>
    <cellStyle name="Input 2 4 2 5 5 8" xfId="14828" xr:uid="{00000000-0005-0000-0000-000013380000}"/>
    <cellStyle name="Input 2 4 2 5 6" xfId="14829" xr:uid="{00000000-0005-0000-0000-000014380000}"/>
    <cellStyle name="Input 2 4 2 5 6 2" xfId="14830" xr:uid="{00000000-0005-0000-0000-000015380000}"/>
    <cellStyle name="Input 2 4 2 5 6 3" xfId="14831" xr:uid="{00000000-0005-0000-0000-000016380000}"/>
    <cellStyle name="Input 2 4 2 5 6 4" xfId="14832" xr:uid="{00000000-0005-0000-0000-000017380000}"/>
    <cellStyle name="Input 2 4 2 5 6 5" xfId="14833" xr:uid="{00000000-0005-0000-0000-000018380000}"/>
    <cellStyle name="Input 2 4 2 5 6 6" xfId="14834" xr:uid="{00000000-0005-0000-0000-000019380000}"/>
    <cellStyle name="Input 2 4 2 5 6 7" xfId="14835" xr:uid="{00000000-0005-0000-0000-00001A380000}"/>
    <cellStyle name="Input 2 4 2 5 7" xfId="14836" xr:uid="{00000000-0005-0000-0000-00001B380000}"/>
    <cellStyle name="Input 2 4 2 5 8" xfId="14837" xr:uid="{00000000-0005-0000-0000-00001C380000}"/>
    <cellStyle name="Input 2 4 2 5 9" xfId="14838" xr:uid="{00000000-0005-0000-0000-00001D380000}"/>
    <cellStyle name="Input 2 4 2 6" xfId="14839" xr:uid="{00000000-0005-0000-0000-00001E380000}"/>
    <cellStyle name="Input 2 4 2 6 2" xfId="14840" xr:uid="{00000000-0005-0000-0000-00001F380000}"/>
    <cellStyle name="Input 2 4 2 6 2 2" xfId="14841" xr:uid="{00000000-0005-0000-0000-000020380000}"/>
    <cellStyle name="Input 2 4 2 6 2 3" xfId="14842" xr:uid="{00000000-0005-0000-0000-000021380000}"/>
    <cellStyle name="Input 2 4 2 6 2 4" xfId="14843" xr:uid="{00000000-0005-0000-0000-000022380000}"/>
    <cellStyle name="Input 2 4 2 6 2 5" xfId="14844" xr:uid="{00000000-0005-0000-0000-000023380000}"/>
    <cellStyle name="Input 2 4 2 6 2 6" xfId="14845" xr:uid="{00000000-0005-0000-0000-000024380000}"/>
    <cellStyle name="Input 2 4 2 6 2 7" xfId="14846" xr:uid="{00000000-0005-0000-0000-000025380000}"/>
    <cellStyle name="Input 2 4 2 6 3" xfId="14847" xr:uid="{00000000-0005-0000-0000-000026380000}"/>
    <cellStyle name="Input 2 4 2 6 4" xfId="14848" xr:uid="{00000000-0005-0000-0000-000027380000}"/>
    <cellStyle name="Input 2 4 2 6 5" xfId="14849" xr:uid="{00000000-0005-0000-0000-000028380000}"/>
    <cellStyle name="Input 2 4 2 7" xfId="14850" xr:uid="{00000000-0005-0000-0000-000029380000}"/>
    <cellStyle name="Input 2 4 2 7 2" xfId="14851" xr:uid="{00000000-0005-0000-0000-00002A380000}"/>
    <cellStyle name="Input 2 4 2 7 2 2" xfId="14852" xr:uid="{00000000-0005-0000-0000-00002B380000}"/>
    <cellStyle name="Input 2 4 2 7 2 3" xfId="14853" xr:uid="{00000000-0005-0000-0000-00002C380000}"/>
    <cellStyle name="Input 2 4 2 7 2 4" xfId="14854" xr:uid="{00000000-0005-0000-0000-00002D380000}"/>
    <cellStyle name="Input 2 4 2 7 2 5" xfId="14855" xr:uid="{00000000-0005-0000-0000-00002E380000}"/>
    <cellStyle name="Input 2 4 2 7 2 6" xfId="14856" xr:uid="{00000000-0005-0000-0000-00002F380000}"/>
    <cellStyle name="Input 2 4 2 7 2 7" xfId="14857" xr:uid="{00000000-0005-0000-0000-000030380000}"/>
    <cellStyle name="Input 2 4 2 7 3" xfId="14858" xr:uid="{00000000-0005-0000-0000-000031380000}"/>
    <cellStyle name="Input 2 4 2 7 4" xfId="14859" xr:uid="{00000000-0005-0000-0000-000032380000}"/>
    <cellStyle name="Input 2 4 2 7 5" xfId="14860" xr:uid="{00000000-0005-0000-0000-000033380000}"/>
    <cellStyle name="Input 2 4 2 8" xfId="14861" xr:uid="{00000000-0005-0000-0000-000034380000}"/>
    <cellStyle name="Input 2 4 2 8 2" xfId="14862" xr:uid="{00000000-0005-0000-0000-000035380000}"/>
    <cellStyle name="Input 2 4 2 8 2 2" xfId="14863" xr:uid="{00000000-0005-0000-0000-000036380000}"/>
    <cellStyle name="Input 2 4 2 8 2 3" xfId="14864" xr:uid="{00000000-0005-0000-0000-000037380000}"/>
    <cellStyle name="Input 2 4 2 8 2 4" xfId="14865" xr:uid="{00000000-0005-0000-0000-000038380000}"/>
    <cellStyle name="Input 2 4 2 8 2 5" xfId="14866" xr:uid="{00000000-0005-0000-0000-000039380000}"/>
    <cellStyle name="Input 2 4 2 8 2 6" xfId="14867" xr:uid="{00000000-0005-0000-0000-00003A380000}"/>
    <cellStyle name="Input 2 4 2 8 2 7" xfId="14868" xr:uid="{00000000-0005-0000-0000-00003B380000}"/>
    <cellStyle name="Input 2 4 2 8 3" xfId="14869" xr:uid="{00000000-0005-0000-0000-00003C380000}"/>
    <cellStyle name="Input 2 4 2 8 4" xfId="14870" xr:uid="{00000000-0005-0000-0000-00003D380000}"/>
    <cellStyle name="Input 2 4 2 8 5" xfId="14871" xr:uid="{00000000-0005-0000-0000-00003E380000}"/>
    <cellStyle name="Input 2 4 2 9" xfId="14872" xr:uid="{00000000-0005-0000-0000-00003F380000}"/>
    <cellStyle name="Input 2 4 2 9 2" xfId="14873" xr:uid="{00000000-0005-0000-0000-000040380000}"/>
    <cellStyle name="Input 2 4 2 9 2 2" xfId="14874" xr:uid="{00000000-0005-0000-0000-000041380000}"/>
    <cellStyle name="Input 2 4 2 9 2 3" xfId="14875" xr:uid="{00000000-0005-0000-0000-000042380000}"/>
    <cellStyle name="Input 2 4 2 9 2 4" xfId="14876" xr:uid="{00000000-0005-0000-0000-000043380000}"/>
    <cellStyle name="Input 2 4 2 9 2 5" xfId="14877" xr:uid="{00000000-0005-0000-0000-000044380000}"/>
    <cellStyle name="Input 2 4 2 9 2 6" xfId="14878" xr:uid="{00000000-0005-0000-0000-000045380000}"/>
    <cellStyle name="Input 2 4 2 9 2 7" xfId="14879" xr:uid="{00000000-0005-0000-0000-000046380000}"/>
    <cellStyle name="Input 2 4 2 9 3" xfId="14880" xr:uid="{00000000-0005-0000-0000-000047380000}"/>
    <cellStyle name="Input 2 4 2 9 4" xfId="14881" xr:uid="{00000000-0005-0000-0000-000048380000}"/>
    <cellStyle name="Input 2 4 2 9 5" xfId="14882" xr:uid="{00000000-0005-0000-0000-000049380000}"/>
    <cellStyle name="Input 2 4 3" xfId="14883" xr:uid="{00000000-0005-0000-0000-00004A380000}"/>
    <cellStyle name="Input 2 4 3 10" xfId="14884" xr:uid="{00000000-0005-0000-0000-00004B380000}"/>
    <cellStyle name="Input 2 4 3 10 2" xfId="14885" xr:uid="{00000000-0005-0000-0000-00004C380000}"/>
    <cellStyle name="Input 2 4 3 10 3" xfId="14886" xr:uid="{00000000-0005-0000-0000-00004D380000}"/>
    <cellStyle name="Input 2 4 3 10 4" xfId="14887" xr:uid="{00000000-0005-0000-0000-00004E380000}"/>
    <cellStyle name="Input 2 4 3 10 5" xfId="14888" xr:uid="{00000000-0005-0000-0000-00004F380000}"/>
    <cellStyle name="Input 2 4 3 10 6" xfId="14889" xr:uid="{00000000-0005-0000-0000-000050380000}"/>
    <cellStyle name="Input 2 4 3 10 7" xfId="14890" xr:uid="{00000000-0005-0000-0000-000051380000}"/>
    <cellStyle name="Input 2 4 3 10 8" xfId="14891" xr:uid="{00000000-0005-0000-0000-000052380000}"/>
    <cellStyle name="Input 2 4 3 11" xfId="14892" xr:uid="{00000000-0005-0000-0000-000053380000}"/>
    <cellStyle name="Input 2 4 3 11 2" xfId="14893" xr:uid="{00000000-0005-0000-0000-000054380000}"/>
    <cellStyle name="Input 2 4 3 11 3" xfId="14894" xr:uid="{00000000-0005-0000-0000-000055380000}"/>
    <cellStyle name="Input 2 4 3 11 4" xfId="14895" xr:uid="{00000000-0005-0000-0000-000056380000}"/>
    <cellStyle name="Input 2 4 3 11 5" xfId="14896" xr:uid="{00000000-0005-0000-0000-000057380000}"/>
    <cellStyle name="Input 2 4 3 11 6" xfId="14897" xr:uid="{00000000-0005-0000-0000-000058380000}"/>
    <cellStyle name="Input 2 4 3 11 7" xfId="14898" xr:uid="{00000000-0005-0000-0000-000059380000}"/>
    <cellStyle name="Input 2 4 3 12" xfId="14899" xr:uid="{00000000-0005-0000-0000-00005A380000}"/>
    <cellStyle name="Input 2 4 3 12 2" xfId="14900" xr:uid="{00000000-0005-0000-0000-00005B380000}"/>
    <cellStyle name="Input 2 4 3 12 3" xfId="14901" xr:uid="{00000000-0005-0000-0000-00005C380000}"/>
    <cellStyle name="Input 2 4 3 12 4" xfId="14902" xr:uid="{00000000-0005-0000-0000-00005D380000}"/>
    <cellStyle name="Input 2 4 3 12 5" xfId="14903" xr:uid="{00000000-0005-0000-0000-00005E380000}"/>
    <cellStyle name="Input 2 4 3 13" xfId="14904" xr:uid="{00000000-0005-0000-0000-00005F380000}"/>
    <cellStyle name="Input 2 4 3 13 2" xfId="14905" xr:uid="{00000000-0005-0000-0000-000060380000}"/>
    <cellStyle name="Input 2 4 3 13 3" xfId="14906" xr:uid="{00000000-0005-0000-0000-000061380000}"/>
    <cellStyle name="Input 2 4 3 13 4" xfId="14907" xr:uid="{00000000-0005-0000-0000-000062380000}"/>
    <cellStyle name="Input 2 4 3 13 5" xfId="14908" xr:uid="{00000000-0005-0000-0000-000063380000}"/>
    <cellStyle name="Input 2 4 3 14" xfId="14909" xr:uid="{00000000-0005-0000-0000-000064380000}"/>
    <cellStyle name="Input 2 4 3 14 2" xfId="14910" xr:uid="{00000000-0005-0000-0000-000065380000}"/>
    <cellStyle name="Input 2 4 3 14 3" xfId="14911" xr:uid="{00000000-0005-0000-0000-000066380000}"/>
    <cellStyle name="Input 2 4 3 14 4" xfId="14912" xr:uid="{00000000-0005-0000-0000-000067380000}"/>
    <cellStyle name="Input 2 4 3 14 5" xfId="14913" xr:uid="{00000000-0005-0000-0000-000068380000}"/>
    <cellStyle name="Input 2 4 3 15" xfId="14914" xr:uid="{00000000-0005-0000-0000-000069380000}"/>
    <cellStyle name="Input 2 4 3 15 2" xfId="14915" xr:uid="{00000000-0005-0000-0000-00006A380000}"/>
    <cellStyle name="Input 2 4 3 15 3" xfId="14916" xr:uid="{00000000-0005-0000-0000-00006B380000}"/>
    <cellStyle name="Input 2 4 3 15 4" xfId="14917" xr:uid="{00000000-0005-0000-0000-00006C380000}"/>
    <cellStyle name="Input 2 4 3 15 5" xfId="14918" xr:uid="{00000000-0005-0000-0000-00006D380000}"/>
    <cellStyle name="Input 2 4 3 16" xfId="14919" xr:uid="{00000000-0005-0000-0000-00006E380000}"/>
    <cellStyle name="Input 2 4 3 17" xfId="14920" xr:uid="{00000000-0005-0000-0000-00006F380000}"/>
    <cellStyle name="Input 2 4 3 2" xfId="14921" xr:uid="{00000000-0005-0000-0000-000070380000}"/>
    <cellStyle name="Input 2 4 3 2 10" xfId="14922" xr:uid="{00000000-0005-0000-0000-000071380000}"/>
    <cellStyle name="Input 2 4 3 2 10 2" xfId="14923" xr:uid="{00000000-0005-0000-0000-000072380000}"/>
    <cellStyle name="Input 2 4 3 2 10 3" xfId="14924" xr:uid="{00000000-0005-0000-0000-000073380000}"/>
    <cellStyle name="Input 2 4 3 2 10 4" xfId="14925" xr:uid="{00000000-0005-0000-0000-000074380000}"/>
    <cellStyle name="Input 2 4 3 2 10 5" xfId="14926" xr:uid="{00000000-0005-0000-0000-000075380000}"/>
    <cellStyle name="Input 2 4 3 2 10 6" xfId="14927" xr:uid="{00000000-0005-0000-0000-000076380000}"/>
    <cellStyle name="Input 2 4 3 2 10 7" xfId="14928" xr:uid="{00000000-0005-0000-0000-000077380000}"/>
    <cellStyle name="Input 2 4 3 2 11" xfId="14929" xr:uid="{00000000-0005-0000-0000-000078380000}"/>
    <cellStyle name="Input 2 4 3 2 11 2" xfId="14930" xr:uid="{00000000-0005-0000-0000-000079380000}"/>
    <cellStyle name="Input 2 4 3 2 11 3" xfId="14931" xr:uid="{00000000-0005-0000-0000-00007A380000}"/>
    <cellStyle name="Input 2 4 3 2 11 4" xfId="14932" xr:uid="{00000000-0005-0000-0000-00007B380000}"/>
    <cellStyle name="Input 2 4 3 2 11 5" xfId="14933" xr:uid="{00000000-0005-0000-0000-00007C380000}"/>
    <cellStyle name="Input 2 4 3 2 12" xfId="14934" xr:uid="{00000000-0005-0000-0000-00007D380000}"/>
    <cellStyle name="Input 2 4 3 2 12 2" xfId="14935" xr:uid="{00000000-0005-0000-0000-00007E380000}"/>
    <cellStyle name="Input 2 4 3 2 12 3" xfId="14936" xr:uid="{00000000-0005-0000-0000-00007F380000}"/>
    <cellStyle name="Input 2 4 3 2 12 4" xfId="14937" xr:uid="{00000000-0005-0000-0000-000080380000}"/>
    <cellStyle name="Input 2 4 3 2 12 5" xfId="14938" xr:uid="{00000000-0005-0000-0000-000081380000}"/>
    <cellStyle name="Input 2 4 3 2 13" xfId="14939" xr:uid="{00000000-0005-0000-0000-000082380000}"/>
    <cellStyle name="Input 2 4 3 2 13 2" xfId="14940" xr:uid="{00000000-0005-0000-0000-000083380000}"/>
    <cellStyle name="Input 2 4 3 2 13 3" xfId="14941" xr:uid="{00000000-0005-0000-0000-000084380000}"/>
    <cellStyle name="Input 2 4 3 2 13 4" xfId="14942" xr:uid="{00000000-0005-0000-0000-000085380000}"/>
    <cellStyle name="Input 2 4 3 2 13 5" xfId="14943" xr:uid="{00000000-0005-0000-0000-000086380000}"/>
    <cellStyle name="Input 2 4 3 2 14" xfId="14944" xr:uid="{00000000-0005-0000-0000-000087380000}"/>
    <cellStyle name="Input 2 4 3 2 14 2" xfId="14945" xr:uid="{00000000-0005-0000-0000-000088380000}"/>
    <cellStyle name="Input 2 4 3 2 14 3" xfId="14946" xr:uid="{00000000-0005-0000-0000-000089380000}"/>
    <cellStyle name="Input 2 4 3 2 14 4" xfId="14947" xr:uid="{00000000-0005-0000-0000-00008A380000}"/>
    <cellStyle name="Input 2 4 3 2 14 5" xfId="14948" xr:uid="{00000000-0005-0000-0000-00008B380000}"/>
    <cellStyle name="Input 2 4 3 2 15" xfId="14949" xr:uid="{00000000-0005-0000-0000-00008C380000}"/>
    <cellStyle name="Input 2 4 3 2 15 2" xfId="14950" xr:uid="{00000000-0005-0000-0000-00008D380000}"/>
    <cellStyle name="Input 2 4 3 2 15 3" xfId="14951" xr:uid="{00000000-0005-0000-0000-00008E380000}"/>
    <cellStyle name="Input 2 4 3 2 15 4" xfId="14952" xr:uid="{00000000-0005-0000-0000-00008F380000}"/>
    <cellStyle name="Input 2 4 3 2 15 5" xfId="14953" xr:uid="{00000000-0005-0000-0000-000090380000}"/>
    <cellStyle name="Input 2 4 3 2 16" xfId="14954" xr:uid="{00000000-0005-0000-0000-000091380000}"/>
    <cellStyle name="Input 2 4 3 2 16 2" xfId="14955" xr:uid="{00000000-0005-0000-0000-000092380000}"/>
    <cellStyle name="Input 2 4 3 2 16 3" xfId="14956" xr:uid="{00000000-0005-0000-0000-000093380000}"/>
    <cellStyle name="Input 2 4 3 2 16 4" xfId="14957" xr:uid="{00000000-0005-0000-0000-000094380000}"/>
    <cellStyle name="Input 2 4 3 2 16 5" xfId="14958" xr:uid="{00000000-0005-0000-0000-000095380000}"/>
    <cellStyle name="Input 2 4 3 2 17" xfId="14959" xr:uid="{00000000-0005-0000-0000-000096380000}"/>
    <cellStyle name="Input 2 4 3 2 17 2" xfId="14960" xr:uid="{00000000-0005-0000-0000-000097380000}"/>
    <cellStyle name="Input 2 4 3 2 17 3" xfId="14961" xr:uid="{00000000-0005-0000-0000-000098380000}"/>
    <cellStyle name="Input 2 4 3 2 17 4" xfId="14962" xr:uid="{00000000-0005-0000-0000-000099380000}"/>
    <cellStyle name="Input 2 4 3 2 17 5" xfId="14963" xr:uid="{00000000-0005-0000-0000-00009A380000}"/>
    <cellStyle name="Input 2 4 3 2 18" xfId="14964" xr:uid="{00000000-0005-0000-0000-00009B380000}"/>
    <cellStyle name="Input 2 4 3 2 2" xfId="14965" xr:uid="{00000000-0005-0000-0000-00009C380000}"/>
    <cellStyle name="Input 2 4 3 2 2 10" xfId="14966" xr:uid="{00000000-0005-0000-0000-00009D380000}"/>
    <cellStyle name="Input 2 4 3 2 2 10 2" xfId="14967" xr:uid="{00000000-0005-0000-0000-00009E380000}"/>
    <cellStyle name="Input 2 4 3 2 2 10 3" xfId="14968" xr:uid="{00000000-0005-0000-0000-00009F380000}"/>
    <cellStyle name="Input 2 4 3 2 2 10 4" xfId="14969" xr:uid="{00000000-0005-0000-0000-0000A0380000}"/>
    <cellStyle name="Input 2 4 3 2 2 10 5" xfId="14970" xr:uid="{00000000-0005-0000-0000-0000A1380000}"/>
    <cellStyle name="Input 2 4 3 2 2 11" xfId="14971" xr:uid="{00000000-0005-0000-0000-0000A2380000}"/>
    <cellStyle name="Input 2 4 3 2 2 11 2" xfId="14972" xr:uid="{00000000-0005-0000-0000-0000A3380000}"/>
    <cellStyle name="Input 2 4 3 2 2 11 3" xfId="14973" xr:uid="{00000000-0005-0000-0000-0000A4380000}"/>
    <cellStyle name="Input 2 4 3 2 2 11 4" xfId="14974" xr:uid="{00000000-0005-0000-0000-0000A5380000}"/>
    <cellStyle name="Input 2 4 3 2 2 11 5" xfId="14975" xr:uid="{00000000-0005-0000-0000-0000A6380000}"/>
    <cellStyle name="Input 2 4 3 2 2 12" xfId="14976" xr:uid="{00000000-0005-0000-0000-0000A7380000}"/>
    <cellStyle name="Input 2 4 3 2 2 12 2" xfId="14977" xr:uid="{00000000-0005-0000-0000-0000A8380000}"/>
    <cellStyle name="Input 2 4 3 2 2 12 3" xfId="14978" xr:uid="{00000000-0005-0000-0000-0000A9380000}"/>
    <cellStyle name="Input 2 4 3 2 2 12 4" xfId="14979" xr:uid="{00000000-0005-0000-0000-0000AA380000}"/>
    <cellStyle name="Input 2 4 3 2 2 12 5" xfId="14980" xr:uid="{00000000-0005-0000-0000-0000AB380000}"/>
    <cellStyle name="Input 2 4 3 2 2 13" xfId="14981" xr:uid="{00000000-0005-0000-0000-0000AC380000}"/>
    <cellStyle name="Input 2 4 3 2 2 13 2" xfId="14982" xr:uid="{00000000-0005-0000-0000-0000AD380000}"/>
    <cellStyle name="Input 2 4 3 2 2 13 3" xfId="14983" xr:uid="{00000000-0005-0000-0000-0000AE380000}"/>
    <cellStyle name="Input 2 4 3 2 2 13 4" xfId="14984" xr:uid="{00000000-0005-0000-0000-0000AF380000}"/>
    <cellStyle name="Input 2 4 3 2 2 13 5" xfId="14985" xr:uid="{00000000-0005-0000-0000-0000B0380000}"/>
    <cellStyle name="Input 2 4 3 2 2 14" xfId="14986" xr:uid="{00000000-0005-0000-0000-0000B1380000}"/>
    <cellStyle name="Input 2 4 3 2 2 14 2" xfId="14987" xr:uid="{00000000-0005-0000-0000-0000B2380000}"/>
    <cellStyle name="Input 2 4 3 2 2 14 3" xfId="14988" xr:uid="{00000000-0005-0000-0000-0000B3380000}"/>
    <cellStyle name="Input 2 4 3 2 2 14 4" xfId="14989" xr:uid="{00000000-0005-0000-0000-0000B4380000}"/>
    <cellStyle name="Input 2 4 3 2 2 14 5" xfId="14990" xr:uid="{00000000-0005-0000-0000-0000B5380000}"/>
    <cellStyle name="Input 2 4 3 2 2 15" xfId="14991" xr:uid="{00000000-0005-0000-0000-0000B6380000}"/>
    <cellStyle name="Input 2 4 3 2 2 15 2" xfId="14992" xr:uid="{00000000-0005-0000-0000-0000B7380000}"/>
    <cellStyle name="Input 2 4 3 2 2 15 3" xfId="14993" xr:uid="{00000000-0005-0000-0000-0000B8380000}"/>
    <cellStyle name="Input 2 4 3 2 2 15 4" xfId="14994" xr:uid="{00000000-0005-0000-0000-0000B9380000}"/>
    <cellStyle name="Input 2 4 3 2 2 15 5" xfId="14995" xr:uid="{00000000-0005-0000-0000-0000BA380000}"/>
    <cellStyle name="Input 2 4 3 2 2 16" xfId="14996" xr:uid="{00000000-0005-0000-0000-0000BB380000}"/>
    <cellStyle name="Input 2 4 3 2 2 16 2" xfId="14997" xr:uid="{00000000-0005-0000-0000-0000BC380000}"/>
    <cellStyle name="Input 2 4 3 2 2 16 3" xfId="14998" xr:uid="{00000000-0005-0000-0000-0000BD380000}"/>
    <cellStyle name="Input 2 4 3 2 2 16 4" xfId="14999" xr:uid="{00000000-0005-0000-0000-0000BE380000}"/>
    <cellStyle name="Input 2 4 3 2 2 16 5" xfId="15000" xr:uid="{00000000-0005-0000-0000-0000BF380000}"/>
    <cellStyle name="Input 2 4 3 2 2 17" xfId="15001" xr:uid="{00000000-0005-0000-0000-0000C0380000}"/>
    <cellStyle name="Input 2 4 3 2 2 17 2" xfId="15002" xr:uid="{00000000-0005-0000-0000-0000C1380000}"/>
    <cellStyle name="Input 2 4 3 2 2 17 3" xfId="15003" xr:uid="{00000000-0005-0000-0000-0000C2380000}"/>
    <cellStyle name="Input 2 4 3 2 2 17 4" xfId="15004" xr:uid="{00000000-0005-0000-0000-0000C3380000}"/>
    <cellStyle name="Input 2 4 3 2 2 17 5" xfId="15005" xr:uid="{00000000-0005-0000-0000-0000C4380000}"/>
    <cellStyle name="Input 2 4 3 2 2 18" xfId="15006" xr:uid="{00000000-0005-0000-0000-0000C5380000}"/>
    <cellStyle name="Input 2 4 3 2 2 2" xfId="15007" xr:uid="{00000000-0005-0000-0000-0000C6380000}"/>
    <cellStyle name="Input 2 4 3 2 2 2 10" xfId="15008" xr:uid="{00000000-0005-0000-0000-0000C7380000}"/>
    <cellStyle name="Input 2 4 3 2 2 2 2" xfId="15009" xr:uid="{00000000-0005-0000-0000-0000C8380000}"/>
    <cellStyle name="Input 2 4 3 2 2 2 2 2" xfId="15010" xr:uid="{00000000-0005-0000-0000-0000C9380000}"/>
    <cellStyle name="Input 2 4 3 2 2 2 2 2 2" xfId="15011" xr:uid="{00000000-0005-0000-0000-0000CA380000}"/>
    <cellStyle name="Input 2 4 3 2 2 2 2 2 3" xfId="15012" xr:uid="{00000000-0005-0000-0000-0000CB380000}"/>
    <cellStyle name="Input 2 4 3 2 2 2 2 2 4" xfId="15013" xr:uid="{00000000-0005-0000-0000-0000CC380000}"/>
    <cellStyle name="Input 2 4 3 2 2 2 2 2 5" xfId="15014" xr:uid="{00000000-0005-0000-0000-0000CD380000}"/>
    <cellStyle name="Input 2 4 3 2 2 2 2 2 6" xfId="15015" xr:uid="{00000000-0005-0000-0000-0000CE380000}"/>
    <cellStyle name="Input 2 4 3 2 2 2 2 2 7" xfId="15016" xr:uid="{00000000-0005-0000-0000-0000CF380000}"/>
    <cellStyle name="Input 2 4 3 2 2 2 2 3" xfId="15017" xr:uid="{00000000-0005-0000-0000-0000D0380000}"/>
    <cellStyle name="Input 2 4 3 2 2 2 2 4" xfId="15018" xr:uid="{00000000-0005-0000-0000-0000D1380000}"/>
    <cellStyle name="Input 2 4 3 2 2 2 3" xfId="15019" xr:uid="{00000000-0005-0000-0000-0000D2380000}"/>
    <cellStyle name="Input 2 4 3 2 2 2 3 2" xfId="15020" xr:uid="{00000000-0005-0000-0000-0000D3380000}"/>
    <cellStyle name="Input 2 4 3 2 2 2 3 2 2" xfId="15021" xr:uid="{00000000-0005-0000-0000-0000D4380000}"/>
    <cellStyle name="Input 2 4 3 2 2 2 3 2 3" xfId="15022" xr:uid="{00000000-0005-0000-0000-0000D5380000}"/>
    <cellStyle name="Input 2 4 3 2 2 2 3 2 4" xfId="15023" xr:uid="{00000000-0005-0000-0000-0000D6380000}"/>
    <cellStyle name="Input 2 4 3 2 2 2 3 2 5" xfId="15024" xr:uid="{00000000-0005-0000-0000-0000D7380000}"/>
    <cellStyle name="Input 2 4 3 2 2 2 3 2 6" xfId="15025" xr:uid="{00000000-0005-0000-0000-0000D8380000}"/>
    <cellStyle name="Input 2 4 3 2 2 2 3 2 7" xfId="15026" xr:uid="{00000000-0005-0000-0000-0000D9380000}"/>
    <cellStyle name="Input 2 4 3 2 2 2 3 3" xfId="15027" xr:uid="{00000000-0005-0000-0000-0000DA380000}"/>
    <cellStyle name="Input 2 4 3 2 2 2 3 4" xfId="15028" xr:uid="{00000000-0005-0000-0000-0000DB380000}"/>
    <cellStyle name="Input 2 4 3 2 2 2 4" xfId="15029" xr:uid="{00000000-0005-0000-0000-0000DC380000}"/>
    <cellStyle name="Input 2 4 3 2 2 2 4 2" xfId="15030" xr:uid="{00000000-0005-0000-0000-0000DD380000}"/>
    <cellStyle name="Input 2 4 3 2 2 2 4 2 2" xfId="15031" xr:uid="{00000000-0005-0000-0000-0000DE380000}"/>
    <cellStyle name="Input 2 4 3 2 2 2 4 2 3" xfId="15032" xr:uid="{00000000-0005-0000-0000-0000DF380000}"/>
    <cellStyle name="Input 2 4 3 2 2 2 4 2 4" xfId="15033" xr:uid="{00000000-0005-0000-0000-0000E0380000}"/>
    <cellStyle name="Input 2 4 3 2 2 2 4 2 5" xfId="15034" xr:uid="{00000000-0005-0000-0000-0000E1380000}"/>
    <cellStyle name="Input 2 4 3 2 2 2 4 2 6" xfId="15035" xr:uid="{00000000-0005-0000-0000-0000E2380000}"/>
    <cellStyle name="Input 2 4 3 2 2 2 4 2 7" xfId="15036" xr:uid="{00000000-0005-0000-0000-0000E3380000}"/>
    <cellStyle name="Input 2 4 3 2 2 2 4 3" xfId="15037" xr:uid="{00000000-0005-0000-0000-0000E4380000}"/>
    <cellStyle name="Input 2 4 3 2 2 2 4 4" xfId="15038" xr:uid="{00000000-0005-0000-0000-0000E5380000}"/>
    <cellStyle name="Input 2 4 3 2 2 2 5" xfId="15039" xr:uid="{00000000-0005-0000-0000-0000E6380000}"/>
    <cellStyle name="Input 2 4 3 2 2 2 5 2" xfId="15040" xr:uid="{00000000-0005-0000-0000-0000E7380000}"/>
    <cellStyle name="Input 2 4 3 2 2 2 5 3" xfId="15041" xr:uid="{00000000-0005-0000-0000-0000E8380000}"/>
    <cellStyle name="Input 2 4 3 2 2 2 5 4" xfId="15042" xr:uid="{00000000-0005-0000-0000-0000E9380000}"/>
    <cellStyle name="Input 2 4 3 2 2 2 5 5" xfId="15043" xr:uid="{00000000-0005-0000-0000-0000EA380000}"/>
    <cellStyle name="Input 2 4 3 2 2 2 5 6" xfId="15044" xr:uid="{00000000-0005-0000-0000-0000EB380000}"/>
    <cellStyle name="Input 2 4 3 2 2 2 5 7" xfId="15045" xr:uid="{00000000-0005-0000-0000-0000EC380000}"/>
    <cellStyle name="Input 2 4 3 2 2 2 5 8" xfId="15046" xr:uid="{00000000-0005-0000-0000-0000ED380000}"/>
    <cellStyle name="Input 2 4 3 2 2 2 6" xfId="15047" xr:uid="{00000000-0005-0000-0000-0000EE380000}"/>
    <cellStyle name="Input 2 4 3 2 2 2 6 2" xfId="15048" xr:uid="{00000000-0005-0000-0000-0000EF380000}"/>
    <cellStyle name="Input 2 4 3 2 2 2 6 3" xfId="15049" xr:uid="{00000000-0005-0000-0000-0000F0380000}"/>
    <cellStyle name="Input 2 4 3 2 2 2 6 4" xfId="15050" xr:uid="{00000000-0005-0000-0000-0000F1380000}"/>
    <cellStyle name="Input 2 4 3 2 2 2 6 5" xfId="15051" xr:uid="{00000000-0005-0000-0000-0000F2380000}"/>
    <cellStyle name="Input 2 4 3 2 2 2 6 6" xfId="15052" xr:uid="{00000000-0005-0000-0000-0000F3380000}"/>
    <cellStyle name="Input 2 4 3 2 2 2 6 7" xfId="15053" xr:uid="{00000000-0005-0000-0000-0000F4380000}"/>
    <cellStyle name="Input 2 4 3 2 2 2 7" xfId="15054" xr:uid="{00000000-0005-0000-0000-0000F5380000}"/>
    <cellStyle name="Input 2 4 3 2 2 2 8" xfId="15055" xr:uid="{00000000-0005-0000-0000-0000F6380000}"/>
    <cellStyle name="Input 2 4 3 2 2 2 9" xfId="15056" xr:uid="{00000000-0005-0000-0000-0000F7380000}"/>
    <cellStyle name="Input 2 4 3 2 2 3" xfId="15057" xr:uid="{00000000-0005-0000-0000-0000F8380000}"/>
    <cellStyle name="Input 2 4 3 2 2 3 2" xfId="15058" xr:uid="{00000000-0005-0000-0000-0000F9380000}"/>
    <cellStyle name="Input 2 4 3 2 2 3 2 2" xfId="15059" xr:uid="{00000000-0005-0000-0000-0000FA380000}"/>
    <cellStyle name="Input 2 4 3 2 2 3 2 3" xfId="15060" xr:uid="{00000000-0005-0000-0000-0000FB380000}"/>
    <cellStyle name="Input 2 4 3 2 2 3 2 4" xfId="15061" xr:uid="{00000000-0005-0000-0000-0000FC380000}"/>
    <cellStyle name="Input 2 4 3 2 2 3 2 5" xfId="15062" xr:uid="{00000000-0005-0000-0000-0000FD380000}"/>
    <cellStyle name="Input 2 4 3 2 2 3 2 6" xfId="15063" xr:uid="{00000000-0005-0000-0000-0000FE380000}"/>
    <cellStyle name="Input 2 4 3 2 2 3 2 7" xfId="15064" xr:uid="{00000000-0005-0000-0000-0000FF380000}"/>
    <cellStyle name="Input 2 4 3 2 2 3 3" xfId="15065" xr:uid="{00000000-0005-0000-0000-000000390000}"/>
    <cellStyle name="Input 2 4 3 2 2 3 4" xfId="15066" xr:uid="{00000000-0005-0000-0000-000001390000}"/>
    <cellStyle name="Input 2 4 3 2 2 3 5" xfId="15067" xr:uid="{00000000-0005-0000-0000-000002390000}"/>
    <cellStyle name="Input 2 4 3 2 2 4" xfId="15068" xr:uid="{00000000-0005-0000-0000-000003390000}"/>
    <cellStyle name="Input 2 4 3 2 2 4 2" xfId="15069" xr:uid="{00000000-0005-0000-0000-000004390000}"/>
    <cellStyle name="Input 2 4 3 2 2 4 2 2" xfId="15070" xr:uid="{00000000-0005-0000-0000-000005390000}"/>
    <cellStyle name="Input 2 4 3 2 2 4 2 3" xfId="15071" xr:uid="{00000000-0005-0000-0000-000006390000}"/>
    <cellStyle name="Input 2 4 3 2 2 4 2 4" xfId="15072" xr:uid="{00000000-0005-0000-0000-000007390000}"/>
    <cellStyle name="Input 2 4 3 2 2 4 2 5" xfId="15073" xr:uid="{00000000-0005-0000-0000-000008390000}"/>
    <cellStyle name="Input 2 4 3 2 2 4 2 6" xfId="15074" xr:uid="{00000000-0005-0000-0000-000009390000}"/>
    <cellStyle name="Input 2 4 3 2 2 4 2 7" xfId="15075" xr:uid="{00000000-0005-0000-0000-00000A390000}"/>
    <cellStyle name="Input 2 4 3 2 2 4 3" xfId="15076" xr:uid="{00000000-0005-0000-0000-00000B390000}"/>
    <cellStyle name="Input 2 4 3 2 2 4 4" xfId="15077" xr:uid="{00000000-0005-0000-0000-00000C390000}"/>
    <cellStyle name="Input 2 4 3 2 2 4 5" xfId="15078" xr:uid="{00000000-0005-0000-0000-00000D390000}"/>
    <cellStyle name="Input 2 4 3 2 2 5" xfId="15079" xr:uid="{00000000-0005-0000-0000-00000E390000}"/>
    <cellStyle name="Input 2 4 3 2 2 5 2" xfId="15080" xr:uid="{00000000-0005-0000-0000-00000F390000}"/>
    <cellStyle name="Input 2 4 3 2 2 5 2 2" xfId="15081" xr:uid="{00000000-0005-0000-0000-000010390000}"/>
    <cellStyle name="Input 2 4 3 2 2 5 2 3" xfId="15082" xr:uid="{00000000-0005-0000-0000-000011390000}"/>
    <cellStyle name="Input 2 4 3 2 2 5 2 4" xfId="15083" xr:uid="{00000000-0005-0000-0000-000012390000}"/>
    <cellStyle name="Input 2 4 3 2 2 5 2 5" xfId="15084" xr:uid="{00000000-0005-0000-0000-000013390000}"/>
    <cellStyle name="Input 2 4 3 2 2 5 2 6" xfId="15085" xr:uid="{00000000-0005-0000-0000-000014390000}"/>
    <cellStyle name="Input 2 4 3 2 2 5 2 7" xfId="15086" xr:uid="{00000000-0005-0000-0000-000015390000}"/>
    <cellStyle name="Input 2 4 3 2 2 5 3" xfId="15087" xr:uid="{00000000-0005-0000-0000-000016390000}"/>
    <cellStyle name="Input 2 4 3 2 2 5 4" xfId="15088" xr:uid="{00000000-0005-0000-0000-000017390000}"/>
    <cellStyle name="Input 2 4 3 2 2 5 5" xfId="15089" xr:uid="{00000000-0005-0000-0000-000018390000}"/>
    <cellStyle name="Input 2 4 3 2 2 6" xfId="15090" xr:uid="{00000000-0005-0000-0000-000019390000}"/>
    <cellStyle name="Input 2 4 3 2 2 6 2" xfId="15091" xr:uid="{00000000-0005-0000-0000-00001A390000}"/>
    <cellStyle name="Input 2 4 3 2 2 6 3" xfId="15092" xr:uid="{00000000-0005-0000-0000-00001B390000}"/>
    <cellStyle name="Input 2 4 3 2 2 6 4" xfId="15093" xr:uid="{00000000-0005-0000-0000-00001C390000}"/>
    <cellStyle name="Input 2 4 3 2 2 6 5" xfId="15094" xr:uid="{00000000-0005-0000-0000-00001D390000}"/>
    <cellStyle name="Input 2 4 3 2 2 6 6" xfId="15095" xr:uid="{00000000-0005-0000-0000-00001E390000}"/>
    <cellStyle name="Input 2 4 3 2 2 6 7" xfId="15096" xr:uid="{00000000-0005-0000-0000-00001F390000}"/>
    <cellStyle name="Input 2 4 3 2 2 6 8" xfId="15097" xr:uid="{00000000-0005-0000-0000-000020390000}"/>
    <cellStyle name="Input 2 4 3 2 2 7" xfId="15098" xr:uid="{00000000-0005-0000-0000-000021390000}"/>
    <cellStyle name="Input 2 4 3 2 2 7 2" xfId="15099" xr:uid="{00000000-0005-0000-0000-000022390000}"/>
    <cellStyle name="Input 2 4 3 2 2 7 3" xfId="15100" xr:uid="{00000000-0005-0000-0000-000023390000}"/>
    <cellStyle name="Input 2 4 3 2 2 7 4" xfId="15101" xr:uid="{00000000-0005-0000-0000-000024390000}"/>
    <cellStyle name="Input 2 4 3 2 2 7 5" xfId="15102" xr:uid="{00000000-0005-0000-0000-000025390000}"/>
    <cellStyle name="Input 2 4 3 2 2 7 6" xfId="15103" xr:uid="{00000000-0005-0000-0000-000026390000}"/>
    <cellStyle name="Input 2 4 3 2 2 7 7" xfId="15104" xr:uid="{00000000-0005-0000-0000-000027390000}"/>
    <cellStyle name="Input 2 4 3 2 2 8" xfId="15105" xr:uid="{00000000-0005-0000-0000-000028390000}"/>
    <cellStyle name="Input 2 4 3 2 2 8 2" xfId="15106" xr:uid="{00000000-0005-0000-0000-000029390000}"/>
    <cellStyle name="Input 2 4 3 2 2 8 3" xfId="15107" xr:uid="{00000000-0005-0000-0000-00002A390000}"/>
    <cellStyle name="Input 2 4 3 2 2 8 4" xfId="15108" xr:uid="{00000000-0005-0000-0000-00002B390000}"/>
    <cellStyle name="Input 2 4 3 2 2 8 5" xfId="15109" xr:uid="{00000000-0005-0000-0000-00002C390000}"/>
    <cellStyle name="Input 2 4 3 2 2 9" xfId="15110" xr:uid="{00000000-0005-0000-0000-00002D390000}"/>
    <cellStyle name="Input 2 4 3 2 2 9 2" xfId="15111" xr:uid="{00000000-0005-0000-0000-00002E390000}"/>
    <cellStyle name="Input 2 4 3 2 2 9 3" xfId="15112" xr:uid="{00000000-0005-0000-0000-00002F390000}"/>
    <cellStyle name="Input 2 4 3 2 2 9 4" xfId="15113" xr:uid="{00000000-0005-0000-0000-000030390000}"/>
    <cellStyle name="Input 2 4 3 2 2 9 5" xfId="15114" xr:uid="{00000000-0005-0000-0000-000031390000}"/>
    <cellStyle name="Input 2 4 3 2 3" xfId="15115" xr:uid="{00000000-0005-0000-0000-000032390000}"/>
    <cellStyle name="Input 2 4 3 2 3 10" xfId="15116" xr:uid="{00000000-0005-0000-0000-000033390000}"/>
    <cellStyle name="Input 2 4 3 2 3 2" xfId="15117" xr:uid="{00000000-0005-0000-0000-000034390000}"/>
    <cellStyle name="Input 2 4 3 2 3 2 2" xfId="15118" xr:uid="{00000000-0005-0000-0000-000035390000}"/>
    <cellStyle name="Input 2 4 3 2 3 2 2 2" xfId="15119" xr:uid="{00000000-0005-0000-0000-000036390000}"/>
    <cellStyle name="Input 2 4 3 2 3 2 2 3" xfId="15120" xr:uid="{00000000-0005-0000-0000-000037390000}"/>
    <cellStyle name="Input 2 4 3 2 3 2 2 4" xfId="15121" xr:uid="{00000000-0005-0000-0000-000038390000}"/>
    <cellStyle name="Input 2 4 3 2 3 2 2 5" xfId="15122" xr:uid="{00000000-0005-0000-0000-000039390000}"/>
    <cellStyle name="Input 2 4 3 2 3 2 2 6" xfId="15123" xr:uid="{00000000-0005-0000-0000-00003A390000}"/>
    <cellStyle name="Input 2 4 3 2 3 2 2 7" xfId="15124" xr:uid="{00000000-0005-0000-0000-00003B390000}"/>
    <cellStyle name="Input 2 4 3 2 3 2 3" xfId="15125" xr:uid="{00000000-0005-0000-0000-00003C390000}"/>
    <cellStyle name="Input 2 4 3 2 3 2 4" xfId="15126" xr:uid="{00000000-0005-0000-0000-00003D390000}"/>
    <cellStyle name="Input 2 4 3 2 3 3" xfId="15127" xr:uid="{00000000-0005-0000-0000-00003E390000}"/>
    <cellStyle name="Input 2 4 3 2 3 3 2" xfId="15128" xr:uid="{00000000-0005-0000-0000-00003F390000}"/>
    <cellStyle name="Input 2 4 3 2 3 3 2 2" xfId="15129" xr:uid="{00000000-0005-0000-0000-000040390000}"/>
    <cellStyle name="Input 2 4 3 2 3 3 2 3" xfId="15130" xr:uid="{00000000-0005-0000-0000-000041390000}"/>
    <cellStyle name="Input 2 4 3 2 3 3 2 4" xfId="15131" xr:uid="{00000000-0005-0000-0000-000042390000}"/>
    <cellStyle name="Input 2 4 3 2 3 3 2 5" xfId="15132" xr:uid="{00000000-0005-0000-0000-000043390000}"/>
    <cellStyle name="Input 2 4 3 2 3 3 2 6" xfId="15133" xr:uid="{00000000-0005-0000-0000-000044390000}"/>
    <cellStyle name="Input 2 4 3 2 3 3 2 7" xfId="15134" xr:uid="{00000000-0005-0000-0000-000045390000}"/>
    <cellStyle name="Input 2 4 3 2 3 3 3" xfId="15135" xr:uid="{00000000-0005-0000-0000-000046390000}"/>
    <cellStyle name="Input 2 4 3 2 3 3 4" xfId="15136" xr:uid="{00000000-0005-0000-0000-000047390000}"/>
    <cellStyle name="Input 2 4 3 2 3 4" xfId="15137" xr:uid="{00000000-0005-0000-0000-000048390000}"/>
    <cellStyle name="Input 2 4 3 2 3 4 2" xfId="15138" xr:uid="{00000000-0005-0000-0000-000049390000}"/>
    <cellStyle name="Input 2 4 3 2 3 4 2 2" xfId="15139" xr:uid="{00000000-0005-0000-0000-00004A390000}"/>
    <cellStyle name="Input 2 4 3 2 3 4 2 3" xfId="15140" xr:uid="{00000000-0005-0000-0000-00004B390000}"/>
    <cellStyle name="Input 2 4 3 2 3 4 2 4" xfId="15141" xr:uid="{00000000-0005-0000-0000-00004C390000}"/>
    <cellStyle name="Input 2 4 3 2 3 4 2 5" xfId="15142" xr:uid="{00000000-0005-0000-0000-00004D390000}"/>
    <cellStyle name="Input 2 4 3 2 3 4 2 6" xfId="15143" xr:uid="{00000000-0005-0000-0000-00004E390000}"/>
    <cellStyle name="Input 2 4 3 2 3 4 2 7" xfId="15144" xr:uid="{00000000-0005-0000-0000-00004F390000}"/>
    <cellStyle name="Input 2 4 3 2 3 4 3" xfId="15145" xr:uid="{00000000-0005-0000-0000-000050390000}"/>
    <cellStyle name="Input 2 4 3 2 3 4 4" xfId="15146" xr:uid="{00000000-0005-0000-0000-000051390000}"/>
    <cellStyle name="Input 2 4 3 2 3 5" xfId="15147" xr:uid="{00000000-0005-0000-0000-000052390000}"/>
    <cellStyle name="Input 2 4 3 2 3 5 2" xfId="15148" xr:uid="{00000000-0005-0000-0000-000053390000}"/>
    <cellStyle name="Input 2 4 3 2 3 5 3" xfId="15149" xr:uid="{00000000-0005-0000-0000-000054390000}"/>
    <cellStyle name="Input 2 4 3 2 3 5 4" xfId="15150" xr:uid="{00000000-0005-0000-0000-000055390000}"/>
    <cellStyle name="Input 2 4 3 2 3 5 5" xfId="15151" xr:uid="{00000000-0005-0000-0000-000056390000}"/>
    <cellStyle name="Input 2 4 3 2 3 5 6" xfId="15152" xr:uid="{00000000-0005-0000-0000-000057390000}"/>
    <cellStyle name="Input 2 4 3 2 3 5 7" xfId="15153" xr:uid="{00000000-0005-0000-0000-000058390000}"/>
    <cellStyle name="Input 2 4 3 2 3 5 8" xfId="15154" xr:uid="{00000000-0005-0000-0000-000059390000}"/>
    <cellStyle name="Input 2 4 3 2 3 6" xfId="15155" xr:uid="{00000000-0005-0000-0000-00005A390000}"/>
    <cellStyle name="Input 2 4 3 2 3 6 2" xfId="15156" xr:uid="{00000000-0005-0000-0000-00005B390000}"/>
    <cellStyle name="Input 2 4 3 2 3 6 3" xfId="15157" xr:uid="{00000000-0005-0000-0000-00005C390000}"/>
    <cellStyle name="Input 2 4 3 2 3 6 4" xfId="15158" xr:uid="{00000000-0005-0000-0000-00005D390000}"/>
    <cellStyle name="Input 2 4 3 2 3 6 5" xfId="15159" xr:uid="{00000000-0005-0000-0000-00005E390000}"/>
    <cellStyle name="Input 2 4 3 2 3 6 6" xfId="15160" xr:uid="{00000000-0005-0000-0000-00005F390000}"/>
    <cellStyle name="Input 2 4 3 2 3 6 7" xfId="15161" xr:uid="{00000000-0005-0000-0000-000060390000}"/>
    <cellStyle name="Input 2 4 3 2 3 7" xfId="15162" xr:uid="{00000000-0005-0000-0000-000061390000}"/>
    <cellStyle name="Input 2 4 3 2 3 8" xfId="15163" xr:uid="{00000000-0005-0000-0000-000062390000}"/>
    <cellStyle name="Input 2 4 3 2 3 9" xfId="15164" xr:uid="{00000000-0005-0000-0000-000063390000}"/>
    <cellStyle name="Input 2 4 3 2 4" xfId="15165" xr:uid="{00000000-0005-0000-0000-000064390000}"/>
    <cellStyle name="Input 2 4 3 2 4 10" xfId="15166" xr:uid="{00000000-0005-0000-0000-000065390000}"/>
    <cellStyle name="Input 2 4 3 2 4 2" xfId="15167" xr:uid="{00000000-0005-0000-0000-000066390000}"/>
    <cellStyle name="Input 2 4 3 2 4 2 2" xfId="15168" xr:uid="{00000000-0005-0000-0000-000067390000}"/>
    <cellStyle name="Input 2 4 3 2 4 2 2 2" xfId="15169" xr:uid="{00000000-0005-0000-0000-000068390000}"/>
    <cellStyle name="Input 2 4 3 2 4 2 2 3" xfId="15170" xr:uid="{00000000-0005-0000-0000-000069390000}"/>
    <cellStyle name="Input 2 4 3 2 4 2 2 4" xfId="15171" xr:uid="{00000000-0005-0000-0000-00006A390000}"/>
    <cellStyle name="Input 2 4 3 2 4 2 2 5" xfId="15172" xr:uid="{00000000-0005-0000-0000-00006B390000}"/>
    <cellStyle name="Input 2 4 3 2 4 2 2 6" xfId="15173" xr:uid="{00000000-0005-0000-0000-00006C390000}"/>
    <cellStyle name="Input 2 4 3 2 4 2 2 7" xfId="15174" xr:uid="{00000000-0005-0000-0000-00006D390000}"/>
    <cellStyle name="Input 2 4 3 2 4 2 3" xfId="15175" xr:uid="{00000000-0005-0000-0000-00006E390000}"/>
    <cellStyle name="Input 2 4 3 2 4 2 4" xfId="15176" xr:uid="{00000000-0005-0000-0000-00006F390000}"/>
    <cellStyle name="Input 2 4 3 2 4 3" xfId="15177" xr:uid="{00000000-0005-0000-0000-000070390000}"/>
    <cellStyle name="Input 2 4 3 2 4 3 2" xfId="15178" xr:uid="{00000000-0005-0000-0000-000071390000}"/>
    <cellStyle name="Input 2 4 3 2 4 3 2 2" xfId="15179" xr:uid="{00000000-0005-0000-0000-000072390000}"/>
    <cellStyle name="Input 2 4 3 2 4 3 2 3" xfId="15180" xr:uid="{00000000-0005-0000-0000-000073390000}"/>
    <cellStyle name="Input 2 4 3 2 4 3 2 4" xfId="15181" xr:uid="{00000000-0005-0000-0000-000074390000}"/>
    <cellStyle name="Input 2 4 3 2 4 3 2 5" xfId="15182" xr:uid="{00000000-0005-0000-0000-000075390000}"/>
    <cellStyle name="Input 2 4 3 2 4 3 2 6" xfId="15183" xr:uid="{00000000-0005-0000-0000-000076390000}"/>
    <cellStyle name="Input 2 4 3 2 4 3 2 7" xfId="15184" xr:uid="{00000000-0005-0000-0000-000077390000}"/>
    <cellStyle name="Input 2 4 3 2 4 3 3" xfId="15185" xr:uid="{00000000-0005-0000-0000-000078390000}"/>
    <cellStyle name="Input 2 4 3 2 4 3 4" xfId="15186" xr:uid="{00000000-0005-0000-0000-000079390000}"/>
    <cellStyle name="Input 2 4 3 2 4 4" xfId="15187" xr:uid="{00000000-0005-0000-0000-00007A390000}"/>
    <cellStyle name="Input 2 4 3 2 4 4 2" xfId="15188" xr:uid="{00000000-0005-0000-0000-00007B390000}"/>
    <cellStyle name="Input 2 4 3 2 4 4 2 2" xfId="15189" xr:uid="{00000000-0005-0000-0000-00007C390000}"/>
    <cellStyle name="Input 2 4 3 2 4 4 2 3" xfId="15190" xr:uid="{00000000-0005-0000-0000-00007D390000}"/>
    <cellStyle name="Input 2 4 3 2 4 4 2 4" xfId="15191" xr:uid="{00000000-0005-0000-0000-00007E390000}"/>
    <cellStyle name="Input 2 4 3 2 4 4 2 5" xfId="15192" xr:uid="{00000000-0005-0000-0000-00007F390000}"/>
    <cellStyle name="Input 2 4 3 2 4 4 2 6" xfId="15193" xr:uid="{00000000-0005-0000-0000-000080390000}"/>
    <cellStyle name="Input 2 4 3 2 4 4 2 7" xfId="15194" xr:uid="{00000000-0005-0000-0000-000081390000}"/>
    <cellStyle name="Input 2 4 3 2 4 4 3" xfId="15195" xr:uid="{00000000-0005-0000-0000-000082390000}"/>
    <cellStyle name="Input 2 4 3 2 4 4 4" xfId="15196" xr:uid="{00000000-0005-0000-0000-000083390000}"/>
    <cellStyle name="Input 2 4 3 2 4 5" xfId="15197" xr:uid="{00000000-0005-0000-0000-000084390000}"/>
    <cellStyle name="Input 2 4 3 2 4 5 2" xfId="15198" xr:uid="{00000000-0005-0000-0000-000085390000}"/>
    <cellStyle name="Input 2 4 3 2 4 5 3" xfId="15199" xr:uid="{00000000-0005-0000-0000-000086390000}"/>
    <cellStyle name="Input 2 4 3 2 4 5 4" xfId="15200" xr:uid="{00000000-0005-0000-0000-000087390000}"/>
    <cellStyle name="Input 2 4 3 2 4 5 5" xfId="15201" xr:uid="{00000000-0005-0000-0000-000088390000}"/>
    <cellStyle name="Input 2 4 3 2 4 5 6" xfId="15202" xr:uid="{00000000-0005-0000-0000-000089390000}"/>
    <cellStyle name="Input 2 4 3 2 4 5 7" xfId="15203" xr:uid="{00000000-0005-0000-0000-00008A390000}"/>
    <cellStyle name="Input 2 4 3 2 4 5 8" xfId="15204" xr:uid="{00000000-0005-0000-0000-00008B390000}"/>
    <cellStyle name="Input 2 4 3 2 4 6" xfId="15205" xr:uid="{00000000-0005-0000-0000-00008C390000}"/>
    <cellStyle name="Input 2 4 3 2 4 6 2" xfId="15206" xr:uid="{00000000-0005-0000-0000-00008D390000}"/>
    <cellStyle name="Input 2 4 3 2 4 6 3" xfId="15207" xr:uid="{00000000-0005-0000-0000-00008E390000}"/>
    <cellStyle name="Input 2 4 3 2 4 6 4" xfId="15208" xr:uid="{00000000-0005-0000-0000-00008F390000}"/>
    <cellStyle name="Input 2 4 3 2 4 6 5" xfId="15209" xr:uid="{00000000-0005-0000-0000-000090390000}"/>
    <cellStyle name="Input 2 4 3 2 4 6 6" xfId="15210" xr:uid="{00000000-0005-0000-0000-000091390000}"/>
    <cellStyle name="Input 2 4 3 2 4 6 7" xfId="15211" xr:uid="{00000000-0005-0000-0000-000092390000}"/>
    <cellStyle name="Input 2 4 3 2 4 7" xfId="15212" xr:uid="{00000000-0005-0000-0000-000093390000}"/>
    <cellStyle name="Input 2 4 3 2 4 8" xfId="15213" xr:uid="{00000000-0005-0000-0000-000094390000}"/>
    <cellStyle name="Input 2 4 3 2 4 9" xfId="15214" xr:uid="{00000000-0005-0000-0000-000095390000}"/>
    <cellStyle name="Input 2 4 3 2 5" xfId="15215" xr:uid="{00000000-0005-0000-0000-000096390000}"/>
    <cellStyle name="Input 2 4 3 2 5 2" xfId="15216" xr:uid="{00000000-0005-0000-0000-000097390000}"/>
    <cellStyle name="Input 2 4 3 2 5 2 2" xfId="15217" xr:uid="{00000000-0005-0000-0000-000098390000}"/>
    <cellStyle name="Input 2 4 3 2 5 2 3" xfId="15218" xr:uid="{00000000-0005-0000-0000-000099390000}"/>
    <cellStyle name="Input 2 4 3 2 5 2 4" xfId="15219" xr:uid="{00000000-0005-0000-0000-00009A390000}"/>
    <cellStyle name="Input 2 4 3 2 5 2 5" xfId="15220" xr:uid="{00000000-0005-0000-0000-00009B390000}"/>
    <cellStyle name="Input 2 4 3 2 5 2 6" xfId="15221" xr:uid="{00000000-0005-0000-0000-00009C390000}"/>
    <cellStyle name="Input 2 4 3 2 5 2 7" xfId="15222" xr:uid="{00000000-0005-0000-0000-00009D390000}"/>
    <cellStyle name="Input 2 4 3 2 5 3" xfId="15223" xr:uid="{00000000-0005-0000-0000-00009E390000}"/>
    <cellStyle name="Input 2 4 3 2 5 4" xfId="15224" xr:uid="{00000000-0005-0000-0000-00009F390000}"/>
    <cellStyle name="Input 2 4 3 2 5 5" xfId="15225" xr:uid="{00000000-0005-0000-0000-0000A0390000}"/>
    <cellStyle name="Input 2 4 3 2 6" xfId="15226" xr:uid="{00000000-0005-0000-0000-0000A1390000}"/>
    <cellStyle name="Input 2 4 3 2 6 2" xfId="15227" xr:uid="{00000000-0005-0000-0000-0000A2390000}"/>
    <cellStyle name="Input 2 4 3 2 6 2 2" xfId="15228" xr:uid="{00000000-0005-0000-0000-0000A3390000}"/>
    <cellStyle name="Input 2 4 3 2 6 2 3" xfId="15229" xr:uid="{00000000-0005-0000-0000-0000A4390000}"/>
    <cellStyle name="Input 2 4 3 2 6 2 4" xfId="15230" xr:uid="{00000000-0005-0000-0000-0000A5390000}"/>
    <cellStyle name="Input 2 4 3 2 6 2 5" xfId="15231" xr:uid="{00000000-0005-0000-0000-0000A6390000}"/>
    <cellStyle name="Input 2 4 3 2 6 2 6" xfId="15232" xr:uid="{00000000-0005-0000-0000-0000A7390000}"/>
    <cellStyle name="Input 2 4 3 2 6 2 7" xfId="15233" xr:uid="{00000000-0005-0000-0000-0000A8390000}"/>
    <cellStyle name="Input 2 4 3 2 6 3" xfId="15234" xr:uid="{00000000-0005-0000-0000-0000A9390000}"/>
    <cellStyle name="Input 2 4 3 2 6 4" xfId="15235" xr:uid="{00000000-0005-0000-0000-0000AA390000}"/>
    <cellStyle name="Input 2 4 3 2 6 5" xfId="15236" xr:uid="{00000000-0005-0000-0000-0000AB390000}"/>
    <cellStyle name="Input 2 4 3 2 7" xfId="15237" xr:uid="{00000000-0005-0000-0000-0000AC390000}"/>
    <cellStyle name="Input 2 4 3 2 7 2" xfId="15238" xr:uid="{00000000-0005-0000-0000-0000AD390000}"/>
    <cellStyle name="Input 2 4 3 2 7 2 2" xfId="15239" xr:uid="{00000000-0005-0000-0000-0000AE390000}"/>
    <cellStyle name="Input 2 4 3 2 7 2 3" xfId="15240" xr:uid="{00000000-0005-0000-0000-0000AF390000}"/>
    <cellStyle name="Input 2 4 3 2 7 2 4" xfId="15241" xr:uid="{00000000-0005-0000-0000-0000B0390000}"/>
    <cellStyle name="Input 2 4 3 2 7 2 5" xfId="15242" xr:uid="{00000000-0005-0000-0000-0000B1390000}"/>
    <cellStyle name="Input 2 4 3 2 7 2 6" xfId="15243" xr:uid="{00000000-0005-0000-0000-0000B2390000}"/>
    <cellStyle name="Input 2 4 3 2 7 2 7" xfId="15244" xr:uid="{00000000-0005-0000-0000-0000B3390000}"/>
    <cellStyle name="Input 2 4 3 2 7 3" xfId="15245" xr:uid="{00000000-0005-0000-0000-0000B4390000}"/>
    <cellStyle name="Input 2 4 3 2 7 4" xfId="15246" xr:uid="{00000000-0005-0000-0000-0000B5390000}"/>
    <cellStyle name="Input 2 4 3 2 7 5" xfId="15247" xr:uid="{00000000-0005-0000-0000-0000B6390000}"/>
    <cellStyle name="Input 2 4 3 2 8" xfId="15248" xr:uid="{00000000-0005-0000-0000-0000B7390000}"/>
    <cellStyle name="Input 2 4 3 2 8 2" xfId="15249" xr:uid="{00000000-0005-0000-0000-0000B8390000}"/>
    <cellStyle name="Input 2 4 3 2 8 2 2" xfId="15250" xr:uid="{00000000-0005-0000-0000-0000B9390000}"/>
    <cellStyle name="Input 2 4 3 2 8 2 3" xfId="15251" xr:uid="{00000000-0005-0000-0000-0000BA390000}"/>
    <cellStyle name="Input 2 4 3 2 8 2 4" xfId="15252" xr:uid="{00000000-0005-0000-0000-0000BB390000}"/>
    <cellStyle name="Input 2 4 3 2 8 2 5" xfId="15253" xr:uid="{00000000-0005-0000-0000-0000BC390000}"/>
    <cellStyle name="Input 2 4 3 2 8 2 6" xfId="15254" xr:uid="{00000000-0005-0000-0000-0000BD390000}"/>
    <cellStyle name="Input 2 4 3 2 8 2 7" xfId="15255" xr:uid="{00000000-0005-0000-0000-0000BE390000}"/>
    <cellStyle name="Input 2 4 3 2 8 3" xfId="15256" xr:uid="{00000000-0005-0000-0000-0000BF390000}"/>
    <cellStyle name="Input 2 4 3 2 8 4" xfId="15257" xr:uid="{00000000-0005-0000-0000-0000C0390000}"/>
    <cellStyle name="Input 2 4 3 2 8 5" xfId="15258" xr:uid="{00000000-0005-0000-0000-0000C1390000}"/>
    <cellStyle name="Input 2 4 3 2 9" xfId="15259" xr:uid="{00000000-0005-0000-0000-0000C2390000}"/>
    <cellStyle name="Input 2 4 3 2 9 2" xfId="15260" xr:uid="{00000000-0005-0000-0000-0000C3390000}"/>
    <cellStyle name="Input 2 4 3 2 9 3" xfId="15261" xr:uid="{00000000-0005-0000-0000-0000C4390000}"/>
    <cellStyle name="Input 2 4 3 2 9 4" xfId="15262" xr:uid="{00000000-0005-0000-0000-0000C5390000}"/>
    <cellStyle name="Input 2 4 3 2 9 5" xfId="15263" xr:uid="{00000000-0005-0000-0000-0000C6390000}"/>
    <cellStyle name="Input 2 4 3 2 9 6" xfId="15264" xr:uid="{00000000-0005-0000-0000-0000C7390000}"/>
    <cellStyle name="Input 2 4 3 2 9 7" xfId="15265" xr:uid="{00000000-0005-0000-0000-0000C8390000}"/>
    <cellStyle name="Input 2 4 3 2 9 8" xfId="15266" xr:uid="{00000000-0005-0000-0000-0000C9390000}"/>
    <cellStyle name="Input 2 4 3 3" xfId="15267" xr:uid="{00000000-0005-0000-0000-0000CA390000}"/>
    <cellStyle name="Input 2 4 3 3 10" xfId="15268" xr:uid="{00000000-0005-0000-0000-0000CB390000}"/>
    <cellStyle name="Input 2 4 3 3 10 2" xfId="15269" xr:uid="{00000000-0005-0000-0000-0000CC390000}"/>
    <cellStyle name="Input 2 4 3 3 10 3" xfId="15270" xr:uid="{00000000-0005-0000-0000-0000CD390000}"/>
    <cellStyle name="Input 2 4 3 3 10 4" xfId="15271" xr:uid="{00000000-0005-0000-0000-0000CE390000}"/>
    <cellStyle name="Input 2 4 3 3 10 5" xfId="15272" xr:uid="{00000000-0005-0000-0000-0000CF390000}"/>
    <cellStyle name="Input 2 4 3 3 11" xfId="15273" xr:uid="{00000000-0005-0000-0000-0000D0390000}"/>
    <cellStyle name="Input 2 4 3 3 11 2" xfId="15274" xr:uid="{00000000-0005-0000-0000-0000D1390000}"/>
    <cellStyle name="Input 2 4 3 3 11 3" xfId="15275" xr:uid="{00000000-0005-0000-0000-0000D2390000}"/>
    <cellStyle name="Input 2 4 3 3 11 4" xfId="15276" xr:uid="{00000000-0005-0000-0000-0000D3390000}"/>
    <cellStyle name="Input 2 4 3 3 11 5" xfId="15277" xr:uid="{00000000-0005-0000-0000-0000D4390000}"/>
    <cellStyle name="Input 2 4 3 3 12" xfId="15278" xr:uid="{00000000-0005-0000-0000-0000D5390000}"/>
    <cellStyle name="Input 2 4 3 3 12 2" xfId="15279" xr:uid="{00000000-0005-0000-0000-0000D6390000}"/>
    <cellStyle name="Input 2 4 3 3 12 3" xfId="15280" xr:uid="{00000000-0005-0000-0000-0000D7390000}"/>
    <cellStyle name="Input 2 4 3 3 12 4" xfId="15281" xr:uid="{00000000-0005-0000-0000-0000D8390000}"/>
    <cellStyle name="Input 2 4 3 3 12 5" xfId="15282" xr:uid="{00000000-0005-0000-0000-0000D9390000}"/>
    <cellStyle name="Input 2 4 3 3 13" xfId="15283" xr:uid="{00000000-0005-0000-0000-0000DA390000}"/>
    <cellStyle name="Input 2 4 3 3 13 2" xfId="15284" xr:uid="{00000000-0005-0000-0000-0000DB390000}"/>
    <cellStyle name="Input 2 4 3 3 13 3" xfId="15285" xr:uid="{00000000-0005-0000-0000-0000DC390000}"/>
    <cellStyle name="Input 2 4 3 3 13 4" xfId="15286" xr:uid="{00000000-0005-0000-0000-0000DD390000}"/>
    <cellStyle name="Input 2 4 3 3 13 5" xfId="15287" xr:uid="{00000000-0005-0000-0000-0000DE390000}"/>
    <cellStyle name="Input 2 4 3 3 14" xfId="15288" xr:uid="{00000000-0005-0000-0000-0000DF390000}"/>
    <cellStyle name="Input 2 4 3 3 14 2" xfId="15289" xr:uid="{00000000-0005-0000-0000-0000E0390000}"/>
    <cellStyle name="Input 2 4 3 3 14 3" xfId="15290" xr:uid="{00000000-0005-0000-0000-0000E1390000}"/>
    <cellStyle name="Input 2 4 3 3 14 4" xfId="15291" xr:uid="{00000000-0005-0000-0000-0000E2390000}"/>
    <cellStyle name="Input 2 4 3 3 14 5" xfId="15292" xr:uid="{00000000-0005-0000-0000-0000E3390000}"/>
    <cellStyle name="Input 2 4 3 3 15" xfId="15293" xr:uid="{00000000-0005-0000-0000-0000E4390000}"/>
    <cellStyle name="Input 2 4 3 3 15 2" xfId="15294" xr:uid="{00000000-0005-0000-0000-0000E5390000}"/>
    <cellStyle name="Input 2 4 3 3 15 3" xfId="15295" xr:uid="{00000000-0005-0000-0000-0000E6390000}"/>
    <cellStyle name="Input 2 4 3 3 15 4" xfId="15296" xr:uid="{00000000-0005-0000-0000-0000E7390000}"/>
    <cellStyle name="Input 2 4 3 3 15 5" xfId="15297" xr:uid="{00000000-0005-0000-0000-0000E8390000}"/>
    <cellStyle name="Input 2 4 3 3 16" xfId="15298" xr:uid="{00000000-0005-0000-0000-0000E9390000}"/>
    <cellStyle name="Input 2 4 3 3 16 2" xfId="15299" xr:uid="{00000000-0005-0000-0000-0000EA390000}"/>
    <cellStyle name="Input 2 4 3 3 16 3" xfId="15300" xr:uid="{00000000-0005-0000-0000-0000EB390000}"/>
    <cellStyle name="Input 2 4 3 3 16 4" xfId="15301" xr:uid="{00000000-0005-0000-0000-0000EC390000}"/>
    <cellStyle name="Input 2 4 3 3 16 5" xfId="15302" xr:uid="{00000000-0005-0000-0000-0000ED390000}"/>
    <cellStyle name="Input 2 4 3 3 17" xfId="15303" xr:uid="{00000000-0005-0000-0000-0000EE390000}"/>
    <cellStyle name="Input 2 4 3 3 17 2" xfId="15304" xr:uid="{00000000-0005-0000-0000-0000EF390000}"/>
    <cellStyle name="Input 2 4 3 3 17 3" xfId="15305" xr:uid="{00000000-0005-0000-0000-0000F0390000}"/>
    <cellStyle name="Input 2 4 3 3 17 4" xfId="15306" xr:uid="{00000000-0005-0000-0000-0000F1390000}"/>
    <cellStyle name="Input 2 4 3 3 17 5" xfId="15307" xr:uid="{00000000-0005-0000-0000-0000F2390000}"/>
    <cellStyle name="Input 2 4 3 3 18" xfId="15308" xr:uid="{00000000-0005-0000-0000-0000F3390000}"/>
    <cellStyle name="Input 2 4 3 3 2" xfId="15309" xr:uid="{00000000-0005-0000-0000-0000F4390000}"/>
    <cellStyle name="Input 2 4 3 3 2 10" xfId="15310" xr:uid="{00000000-0005-0000-0000-0000F5390000}"/>
    <cellStyle name="Input 2 4 3 3 2 2" xfId="15311" xr:uid="{00000000-0005-0000-0000-0000F6390000}"/>
    <cellStyle name="Input 2 4 3 3 2 2 2" xfId="15312" xr:uid="{00000000-0005-0000-0000-0000F7390000}"/>
    <cellStyle name="Input 2 4 3 3 2 2 2 2" xfId="15313" xr:uid="{00000000-0005-0000-0000-0000F8390000}"/>
    <cellStyle name="Input 2 4 3 3 2 2 2 3" xfId="15314" xr:uid="{00000000-0005-0000-0000-0000F9390000}"/>
    <cellStyle name="Input 2 4 3 3 2 2 2 4" xfId="15315" xr:uid="{00000000-0005-0000-0000-0000FA390000}"/>
    <cellStyle name="Input 2 4 3 3 2 2 2 5" xfId="15316" xr:uid="{00000000-0005-0000-0000-0000FB390000}"/>
    <cellStyle name="Input 2 4 3 3 2 2 2 6" xfId="15317" xr:uid="{00000000-0005-0000-0000-0000FC390000}"/>
    <cellStyle name="Input 2 4 3 3 2 2 2 7" xfId="15318" xr:uid="{00000000-0005-0000-0000-0000FD390000}"/>
    <cellStyle name="Input 2 4 3 3 2 2 3" xfId="15319" xr:uid="{00000000-0005-0000-0000-0000FE390000}"/>
    <cellStyle name="Input 2 4 3 3 2 2 4" xfId="15320" xr:uid="{00000000-0005-0000-0000-0000FF390000}"/>
    <cellStyle name="Input 2 4 3 3 2 3" xfId="15321" xr:uid="{00000000-0005-0000-0000-0000003A0000}"/>
    <cellStyle name="Input 2 4 3 3 2 3 2" xfId="15322" xr:uid="{00000000-0005-0000-0000-0000013A0000}"/>
    <cellStyle name="Input 2 4 3 3 2 3 2 2" xfId="15323" xr:uid="{00000000-0005-0000-0000-0000023A0000}"/>
    <cellStyle name="Input 2 4 3 3 2 3 2 3" xfId="15324" xr:uid="{00000000-0005-0000-0000-0000033A0000}"/>
    <cellStyle name="Input 2 4 3 3 2 3 2 4" xfId="15325" xr:uid="{00000000-0005-0000-0000-0000043A0000}"/>
    <cellStyle name="Input 2 4 3 3 2 3 2 5" xfId="15326" xr:uid="{00000000-0005-0000-0000-0000053A0000}"/>
    <cellStyle name="Input 2 4 3 3 2 3 2 6" xfId="15327" xr:uid="{00000000-0005-0000-0000-0000063A0000}"/>
    <cellStyle name="Input 2 4 3 3 2 3 2 7" xfId="15328" xr:uid="{00000000-0005-0000-0000-0000073A0000}"/>
    <cellStyle name="Input 2 4 3 3 2 3 3" xfId="15329" xr:uid="{00000000-0005-0000-0000-0000083A0000}"/>
    <cellStyle name="Input 2 4 3 3 2 3 4" xfId="15330" xr:uid="{00000000-0005-0000-0000-0000093A0000}"/>
    <cellStyle name="Input 2 4 3 3 2 4" xfId="15331" xr:uid="{00000000-0005-0000-0000-00000A3A0000}"/>
    <cellStyle name="Input 2 4 3 3 2 4 2" xfId="15332" xr:uid="{00000000-0005-0000-0000-00000B3A0000}"/>
    <cellStyle name="Input 2 4 3 3 2 4 2 2" xfId="15333" xr:uid="{00000000-0005-0000-0000-00000C3A0000}"/>
    <cellStyle name="Input 2 4 3 3 2 4 2 3" xfId="15334" xr:uid="{00000000-0005-0000-0000-00000D3A0000}"/>
    <cellStyle name="Input 2 4 3 3 2 4 2 4" xfId="15335" xr:uid="{00000000-0005-0000-0000-00000E3A0000}"/>
    <cellStyle name="Input 2 4 3 3 2 4 2 5" xfId="15336" xr:uid="{00000000-0005-0000-0000-00000F3A0000}"/>
    <cellStyle name="Input 2 4 3 3 2 4 2 6" xfId="15337" xr:uid="{00000000-0005-0000-0000-0000103A0000}"/>
    <cellStyle name="Input 2 4 3 3 2 4 2 7" xfId="15338" xr:uid="{00000000-0005-0000-0000-0000113A0000}"/>
    <cellStyle name="Input 2 4 3 3 2 4 3" xfId="15339" xr:uid="{00000000-0005-0000-0000-0000123A0000}"/>
    <cellStyle name="Input 2 4 3 3 2 4 4" xfId="15340" xr:uid="{00000000-0005-0000-0000-0000133A0000}"/>
    <cellStyle name="Input 2 4 3 3 2 5" xfId="15341" xr:uid="{00000000-0005-0000-0000-0000143A0000}"/>
    <cellStyle name="Input 2 4 3 3 2 5 2" xfId="15342" xr:uid="{00000000-0005-0000-0000-0000153A0000}"/>
    <cellStyle name="Input 2 4 3 3 2 5 3" xfId="15343" xr:uid="{00000000-0005-0000-0000-0000163A0000}"/>
    <cellStyle name="Input 2 4 3 3 2 5 4" xfId="15344" xr:uid="{00000000-0005-0000-0000-0000173A0000}"/>
    <cellStyle name="Input 2 4 3 3 2 5 5" xfId="15345" xr:uid="{00000000-0005-0000-0000-0000183A0000}"/>
    <cellStyle name="Input 2 4 3 3 2 5 6" xfId="15346" xr:uid="{00000000-0005-0000-0000-0000193A0000}"/>
    <cellStyle name="Input 2 4 3 3 2 5 7" xfId="15347" xr:uid="{00000000-0005-0000-0000-00001A3A0000}"/>
    <cellStyle name="Input 2 4 3 3 2 5 8" xfId="15348" xr:uid="{00000000-0005-0000-0000-00001B3A0000}"/>
    <cellStyle name="Input 2 4 3 3 2 6" xfId="15349" xr:uid="{00000000-0005-0000-0000-00001C3A0000}"/>
    <cellStyle name="Input 2 4 3 3 2 6 2" xfId="15350" xr:uid="{00000000-0005-0000-0000-00001D3A0000}"/>
    <cellStyle name="Input 2 4 3 3 2 6 3" xfId="15351" xr:uid="{00000000-0005-0000-0000-00001E3A0000}"/>
    <cellStyle name="Input 2 4 3 3 2 6 4" xfId="15352" xr:uid="{00000000-0005-0000-0000-00001F3A0000}"/>
    <cellStyle name="Input 2 4 3 3 2 6 5" xfId="15353" xr:uid="{00000000-0005-0000-0000-0000203A0000}"/>
    <cellStyle name="Input 2 4 3 3 2 6 6" xfId="15354" xr:uid="{00000000-0005-0000-0000-0000213A0000}"/>
    <cellStyle name="Input 2 4 3 3 2 6 7" xfId="15355" xr:uid="{00000000-0005-0000-0000-0000223A0000}"/>
    <cellStyle name="Input 2 4 3 3 2 7" xfId="15356" xr:uid="{00000000-0005-0000-0000-0000233A0000}"/>
    <cellStyle name="Input 2 4 3 3 2 8" xfId="15357" xr:uid="{00000000-0005-0000-0000-0000243A0000}"/>
    <cellStyle name="Input 2 4 3 3 2 9" xfId="15358" xr:uid="{00000000-0005-0000-0000-0000253A0000}"/>
    <cellStyle name="Input 2 4 3 3 3" xfId="15359" xr:uid="{00000000-0005-0000-0000-0000263A0000}"/>
    <cellStyle name="Input 2 4 3 3 3 2" xfId="15360" xr:uid="{00000000-0005-0000-0000-0000273A0000}"/>
    <cellStyle name="Input 2 4 3 3 3 2 2" xfId="15361" xr:uid="{00000000-0005-0000-0000-0000283A0000}"/>
    <cellStyle name="Input 2 4 3 3 3 2 3" xfId="15362" xr:uid="{00000000-0005-0000-0000-0000293A0000}"/>
    <cellStyle name="Input 2 4 3 3 3 2 4" xfId="15363" xr:uid="{00000000-0005-0000-0000-00002A3A0000}"/>
    <cellStyle name="Input 2 4 3 3 3 2 5" xfId="15364" xr:uid="{00000000-0005-0000-0000-00002B3A0000}"/>
    <cellStyle name="Input 2 4 3 3 3 2 6" xfId="15365" xr:uid="{00000000-0005-0000-0000-00002C3A0000}"/>
    <cellStyle name="Input 2 4 3 3 3 2 7" xfId="15366" xr:uid="{00000000-0005-0000-0000-00002D3A0000}"/>
    <cellStyle name="Input 2 4 3 3 3 3" xfId="15367" xr:uid="{00000000-0005-0000-0000-00002E3A0000}"/>
    <cellStyle name="Input 2 4 3 3 3 4" xfId="15368" xr:uid="{00000000-0005-0000-0000-00002F3A0000}"/>
    <cellStyle name="Input 2 4 3 3 3 5" xfId="15369" xr:uid="{00000000-0005-0000-0000-0000303A0000}"/>
    <cellStyle name="Input 2 4 3 3 4" xfId="15370" xr:uid="{00000000-0005-0000-0000-0000313A0000}"/>
    <cellStyle name="Input 2 4 3 3 4 2" xfId="15371" xr:uid="{00000000-0005-0000-0000-0000323A0000}"/>
    <cellStyle name="Input 2 4 3 3 4 2 2" xfId="15372" xr:uid="{00000000-0005-0000-0000-0000333A0000}"/>
    <cellStyle name="Input 2 4 3 3 4 2 3" xfId="15373" xr:uid="{00000000-0005-0000-0000-0000343A0000}"/>
    <cellStyle name="Input 2 4 3 3 4 2 4" xfId="15374" xr:uid="{00000000-0005-0000-0000-0000353A0000}"/>
    <cellStyle name="Input 2 4 3 3 4 2 5" xfId="15375" xr:uid="{00000000-0005-0000-0000-0000363A0000}"/>
    <cellStyle name="Input 2 4 3 3 4 2 6" xfId="15376" xr:uid="{00000000-0005-0000-0000-0000373A0000}"/>
    <cellStyle name="Input 2 4 3 3 4 2 7" xfId="15377" xr:uid="{00000000-0005-0000-0000-0000383A0000}"/>
    <cellStyle name="Input 2 4 3 3 4 3" xfId="15378" xr:uid="{00000000-0005-0000-0000-0000393A0000}"/>
    <cellStyle name="Input 2 4 3 3 4 4" xfId="15379" xr:uid="{00000000-0005-0000-0000-00003A3A0000}"/>
    <cellStyle name="Input 2 4 3 3 4 5" xfId="15380" xr:uid="{00000000-0005-0000-0000-00003B3A0000}"/>
    <cellStyle name="Input 2 4 3 3 5" xfId="15381" xr:uid="{00000000-0005-0000-0000-00003C3A0000}"/>
    <cellStyle name="Input 2 4 3 3 5 2" xfId="15382" xr:uid="{00000000-0005-0000-0000-00003D3A0000}"/>
    <cellStyle name="Input 2 4 3 3 5 2 2" xfId="15383" xr:uid="{00000000-0005-0000-0000-00003E3A0000}"/>
    <cellStyle name="Input 2 4 3 3 5 2 3" xfId="15384" xr:uid="{00000000-0005-0000-0000-00003F3A0000}"/>
    <cellStyle name="Input 2 4 3 3 5 2 4" xfId="15385" xr:uid="{00000000-0005-0000-0000-0000403A0000}"/>
    <cellStyle name="Input 2 4 3 3 5 2 5" xfId="15386" xr:uid="{00000000-0005-0000-0000-0000413A0000}"/>
    <cellStyle name="Input 2 4 3 3 5 2 6" xfId="15387" xr:uid="{00000000-0005-0000-0000-0000423A0000}"/>
    <cellStyle name="Input 2 4 3 3 5 2 7" xfId="15388" xr:uid="{00000000-0005-0000-0000-0000433A0000}"/>
    <cellStyle name="Input 2 4 3 3 5 3" xfId="15389" xr:uid="{00000000-0005-0000-0000-0000443A0000}"/>
    <cellStyle name="Input 2 4 3 3 5 4" xfId="15390" xr:uid="{00000000-0005-0000-0000-0000453A0000}"/>
    <cellStyle name="Input 2 4 3 3 5 5" xfId="15391" xr:uid="{00000000-0005-0000-0000-0000463A0000}"/>
    <cellStyle name="Input 2 4 3 3 6" xfId="15392" xr:uid="{00000000-0005-0000-0000-0000473A0000}"/>
    <cellStyle name="Input 2 4 3 3 6 2" xfId="15393" xr:uid="{00000000-0005-0000-0000-0000483A0000}"/>
    <cellStyle name="Input 2 4 3 3 6 3" xfId="15394" xr:uid="{00000000-0005-0000-0000-0000493A0000}"/>
    <cellStyle name="Input 2 4 3 3 6 4" xfId="15395" xr:uid="{00000000-0005-0000-0000-00004A3A0000}"/>
    <cellStyle name="Input 2 4 3 3 6 5" xfId="15396" xr:uid="{00000000-0005-0000-0000-00004B3A0000}"/>
    <cellStyle name="Input 2 4 3 3 6 6" xfId="15397" xr:uid="{00000000-0005-0000-0000-00004C3A0000}"/>
    <cellStyle name="Input 2 4 3 3 6 7" xfId="15398" xr:uid="{00000000-0005-0000-0000-00004D3A0000}"/>
    <cellStyle name="Input 2 4 3 3 6 8" xfId="15399" xr:uid="{00000000-0005-0000-0000-00004E3A0000}"/>
    <cellStyle name="Input 2 4 3 3 7" xfId="15400" xr:uid="{00000000-0005-0000-0000-00004F3A0000}"/>
    <cellStyle name="Input 2 4 3 3 7 2" xfId="15401" xr:uid="{00000000-0005-0000-0000-0000503A0000}"/>
    <cellStyle name="Input 2 4 3 3 7 3" xfId="15402" xr:uid="{00000000-0005-0000-0000-0000513A0000}"/>
    <cellStyle name="Input 2 4 3 3 7 4" xfId="15403" xr:uid="{00000000-0005-0000-0000-0000523A0000}"/>
    <cellStyle name="Input 2 4 3 3 7 5" xfId="15404" xr:uid="{00000000-0005-0000-0000-0000533A0000}"/>
    <cellStyle name="Input 2 4 3 3 7 6" xfId="15405" xr:uid="{00000000-0005-0000-0000-0000543A0000}"/>
    <cellStyle name="Input 2 4 3 3 7 7" xfId="15406" xr:uid="{00000000-0005-0000-0000-0000553A0000}"/>
    <cellStyle name="Input 2 4 3 3 8" xfId="15407" xr:uid="{00000000-0005-0000-0000-0000563A0000}"/>
    <cellStyle name="Input 2 4 3 3 8 2" xfId="15408" xr:uid="{00000000-0005-0000-0000-0000573A0000}"/>
    <cellStyle name="Input 2 4 3 3 8 3" xfId="15409" xr:uid="{00000000-0005-0000-0000-0000583A0000}"/>
    <cellStyle name="Input 2 4 3 3 8 4" xfId="15410" xr:uid="{00000000-0005-0000-0000-0000593A0000}"/>
    <cellStyle name="Input 2 4 3 3 8 5" xfId="15411" xr:uid="{00000000-0005-0000-0000-00005A3A0000}"/>
    <cellStyle name="Input 2 4 3 3 9" xfId="15412" xr:uid="{00000000-0005-0000-0000-00005B3A0000}"/>
    <cellStyle name="Input 2 4 3 3 9 2" xfId="15413" xr:uid="{00000000-0005-0000-0000-00005C3A0000}"/>
    <cellStyle name="Input 2 4 3 3 9 3" xfId="15414" xr:uid="{00000000-0005-0000-0000-00005D3A0000}"/>
    <cellStyle name="Input 2 4 3 3 9 4" xfId="15415" xr:uid="{00000000-0005-0000-0000-00005E3A0000}"/>
    <cellStyle name="Input 2 4 3 3 9 5" xfId="15416" xr:uid="{00000000-0005-0000-0000-00005F3A0000}"/>
    <cellStyle name="Input 2 4 3 4" xfId="15417" xr:uid="{00000000-0005-0000-0000-0000603A0000}"/>
    <cellStyle name="Input 2 4 3 4 10" xfId="15418" xr:uid="{00000000-0005-0000-0000-0000613A0000}"/>
    <cellStyle name="Input 2 4 3 4 2" xfId="15419" xr:uid="{00000000-0005-0000-0000-0000623A0000}"/>
    <cellStyle name="Input 2 4 3 4 2 2" xfId="15420" xr:uid="{00000000-0005-0000-0000-0000633A0000}"/>
    <cellStyle name="Input 2 4 3 4 2 2 2" xfId="15421" xr:uid="{00000000-0005-0000-0000-0000643A0000}"/>
    <cellStyle name="Input 2 4 3 4 2 2 3" xfId="15422" xr:uid="{00000000-0005-0000-0000-0000653A0000}"/>
    <cellStyle name="Input 2 4 3 4 2 2 4" xfId="15423" xr:uid="{00000000-0005-0000-0000-0000663A0000}"/>
    <cellStyle name="Input 2 4 3 4 2 2 5" xfId="15424" xr:uid="{00000000-0005-0000-0000-0000673A0000}"/>
    <cellStyle name="Input 2 4 3 4 2 2 6" xfId="15425" xr:uid="{00000000-0005-0000-0000-0000683A0000}"/>
    <cellStyle name="Input 2 4 3 4 2 2 7" xfId="15426" xr:uid="{00000000-0005-0000-0000-0000693A0000}"/>
    <cellStyle name="Input 2 4 3 4 2 3" xfId="15427" xr:uid="{00000000-0005-0000-0000-00006A3A0000}"/>
    <cellStyle name="Input 2 4 3 4 2 4" xfId="15428" xr:uid="{00000000-0005-0000-0000-00006B3A0000}"/>
    <cellStyle name="Input 2 4 3 4 3" xfId="15429" xr:uid="{00000000-0005-0000-0000-00006C3A0000}"/>
    <cellStyle name="Input 2 4 3 4 3 2" xfId="15430" xr:uid="{00000000-0005-0000-0000-00006D3A0000}"/>
    <cellStyle name="Input 2 4 3 4 3 2 2" xfId="15431" xr:uid="{00000000-0005-0000-0000-00006E3A0000}"/>
    <cellStyle name="Input 2 4 3 4 3 2 3" xfId="15432" xr:uid="{00000000-0005-0000-0000-00006F3A0000}"/>
    <cellStyle name="Input 2 4 3 4 3 2 4" xfId="15433" xr:uid="{00000000-0005-0000-0000-0000703A0000}"/>
    <cellStyle name="Input 2 4 3 4 3 2 5" xfId="15434" xr:uid="{00000000-0005-0000-0000-0000713A0000}"/>
    <cellStyle name="Input 2 4 3 4 3 2 6" xfId="15435" xr:uid="{00000000-0005-0000-0000-0000723A0000}"/>
    <cellStyle name="Input 2 4 3 4 3 2 7" xfId="15436" xr:uid="{00000000-0005-0000-0000-0000733A0000}"/>
    <cellStyle name="Input 2 4 3 4 3 3" xfId="15437" xr:uid="{00000000-0005-0000-0000-0000743A0000}"/>
    <cellStyle name="Input 2 4 3 4 3 4" xfId="15438" xr:uid="{00000000-0005-0000-0000-0000753A0000}"/>
    <cellStyle name="Input 2 4 3 4 4" xfId="15439" xr:uid="{00000000-0005-0000-0000-0000763A0000}"/>
    <cellStyle name="Input 2 4 3 4 4 2" xfId="15440" xr:uid="{00000000-0005-0000-0000-0000773A0000}"/>
    <cellStyle name="Input 2 4 3 4 4 2 2" xfId="15441" xr:uid="{00000000-0005-0000-0000-0000783A0000}"/>
    <cellStyle name="Input 2 4 3 4 4 2 3" xfId="15442" xr:uid="{00000000-0005-0000-0000-0000793A0000}"/>
    <cellStyle name="Input 2 4 3 4 4 2 4" xfId="15443" xr:uid="{00000000-0005-0000-0000-00007A3A0000}"/>
    <cellStyle name="Input 2 4 3 4 4 2 5" xfId="15444" xr:uid="{00000000-0005-0000-0000-00007B3A0000}"/>
    <cellStyle name="Input 2 4 3 4 4 2 6" xfId="15445" xr:uid="{00000000-0005-0000-0000-00007C3A0000}"/>
    <cellStyle name="Input 2 4 3 4 4 2 7" xfId="15446" xr:uid="{00000000-0005-0000-0000-00007D3A0000}"/>
    <cellStyle name="Input 2 4 3 4 4 3" xfId="15447" xr:uid="{00000000-0005-0000-0000-00007E3A0000}"/>
    <cellStyle name="Input 2 4 3 4 4 4" xfId="15448" xr:uid="{00000000-0005-0000-0000-00007F3A0000}"/>
    <cellStyle name="Input 2 4 3 4 5" xfId="15449" xr:uid="{00000000-0005-0000-0000-0000803A0000}"/>
    <cellStyle name="Input 2 4 3 4 5 2" xfId="15450" xr:uid="{00000000-0005-0000-0000-0000813A0000}"/>
    <cellStyle name="Input 2 4 3 4 5 3" xfId="15451" xr:uid="{00000000-0005-0000-0000-0000823A0000}"/>
    <cellStyle name="Input 2 4 3 4 5 4" xfId="15452" xr:uid="{00000000-0005-0000-0000-0000833A0000}"/>
    <cellStyle name="Input 2 4 3 4 5 5" xfId="15453" xr:uid="{00000000-0005-0000-0000-0000843A0000}"/>
    <cellStyle name="Input 2 4 3 4 5 6" xfId="15454" xr:uid="{00000000-0005-0000-0000-0000853A0000}"/>
    <cellStyle name="Input 2 4 3 4 5 7" xfId="15455" xr:uid="{00000000-0005-0000-0000-0000863A0000}"/>
    <cellStyle name="Input 2 4 3 4 5 8" xfId="15456" xr:uid="{00000000-0005-0000-0000-0000873A0000}"/>
    <cellStyle name="Input 2 4 3 4 6" xfId="15457" xr:uid="{00000000-0005-0000-0000-0000883A0000}"/>
    <cellStyle name="Input 2 4 3 4 6 2" xfId="15458" xr:uid="{00000000-0005-0000-0000-0000893A0000}"/>
    <cellStyle name="Input 2 4 3 4 6 3" xfId="15459" xr:uid="{00000000-0005-0000-0000-00008A3A0000}"/>
    <cellStyle name="Input 2 4 3 4 6 4" xfId="15460" xr:uid="{00000000-0005-0000-0000-00008B3A0000}"/>
    <cellStyle name="Input 2 4 3 4 6 5" xfId="15461" xr:uid="{00000000-0005-0000-0000-00008C3A0000}"/>
    <cellStyle name="Input 2 4 3 4 6 6" xfId="15462" xr:uid="{00000000-0005-0000-0000-00008D3A0000}"/>
    <cellStyle name="Input 2 4 3 4 6 7" xfId="15463" xr:uid="{00000000-0005-0000-0000-00008E3A0000}"/>
    <cellStyle name="Input 2 4 3 4 7" xfId="15464" xr:uid="{00000000-0005-0000-0000-00008F3A0000}"/>
    <cellStyle name="Input 2 4 3 4 8" xfId="15465" xr:uid="{00000000-0005-0000-0000-0000903A0000}"/>
    <cellStyle name="Input 2 4 3 4 9" xfId="15466" xr:uid="{00000000-0005-0000-0000-0000913A0000}"/>
    <cellStyle name="Input 2 4 3 5" xfId="15467" xr:uid="{00000000-0005-0000-0000-0000923A0000}"/>
    <cellStyle name="Input 2 4 3 5 10" xfId="15468" xr:uid="{00000000-0005-0000-0000-0000933A0000}"/>
    <cellStyle name="Input 2 4 3 5 2" xfId="15469" xr:uid="{00000000-0005-0000-0000-0000943A0000}"/>
    <cellStyle name="Input 2 4 3 5 2 2" xfId="15470" xr:uid="{00000000-0005-0000-0000-0000953A0000}"/>
    <cellStyle name="Input 2 4 3 5 2 2 2" xfId="15471" xr:uid="{00000000-0005-0000-0000-0000963A0000}"/>
    <cellStyle name="Input 2 4 3 5 2 2 3" xfId="15472" xr:uid="{00000000-0005-0000-0000-0000973A0000}"/>
    <cellStyle name="Input 2 4 3 5 2 2 4" xfId="15473" xr:uid="{00000000-0005-0000-0000-0000983A0000}"/>
    <cellStyle name="Input 2 4 3 5 2 2 5" xfId="15474" xr:uid="{00000000-0005-0000-0000-0000993A0000}"/>
    <cellStyle name="Input 2 4 3 5 2 2 6" xfId="15475" xr:uid="{00000000-0005-0000-0000-00009A3A0000}"/>
    <cellStyle name="Input 2 4 3 5 2 2 7" xfId="15476" xr:uid="{00000000-0005-0000-0000-00009B3A0000}"/>
    <cellStyle name="Input 2 4 3 5 2 3" xfId="15477" xr:uid="{00000000-0005-0000-0000-00009C3A0000}"/>
    <cellStyle name="Input 2 4 3 5 2 4" xfId="15478" xr:uid="{00000000-0005-0000-0000-00009D3A0000}"/>
    <cellStyle name="Input 2 4 3 5 3" xfId="15479" xr:uid="{00000000-0005-0000-0000-00009E3A0000}"/>
    <cellStyle name="Input 2 4 3 5 3 2" xfId="15480" xr:uid="{00000000-0005-0000-0000-00009F3A0000}"/>
    <cellStyle name="Input 2 4 3 5 3 2 2" xfId="15481" xr:uid="{00000000-0005-0000-0000-0000A03A0000}"/>
    <cellStyle name="Input 2 4 3 5 3 2 3" xfId="15482" xr:uid="{00000000-0005-0000-0000-0000A13A0000}"/>
    <cellStyle name="Input 2 4 3 5 3 2 4" xfId="15483" xr:uid="{00000000-0005-0000-0000-0000A23A0000}"/>
    <cellStyle name="Input 2 4 3 5 3 2 5" xfId="15484" xr:uid="{00000000-0005-0000-0000-0000A33A0000}"/>
    <cellStyle name="Input 2 4 3 5 3 2 6" xfId="15485" xr:uid="{00000000-0005-0000-0000-0000A43A0000}"/>
    <cellStyle name="Input 2 4 3 5 3 2 7" xfId="15486" xr:uid="{00000000-0005-0000-0000-0000A53A0000}"/>
    <cellStyle name="Input 2 4 3 5 3 3" xfId="15487" xr:uid="{00000000-0005-0000-0000-0000A63A0000}"/>
    <cellStyle name="Input 2 4 3 5 3 4" xfId="15488" xr:uid="{00000000-0005-0000-0000-0000A73A0000}"/>
    <cellStyle name="Input 2 4 3 5 4" xfId="15489" xr:uid="{00000000-0005-0000-0000-0000A83A0000}"/>
    <cellStyle name="Input 2 4 3 5 4 2" xfId="15490" xr:uid="{00000000-0005-0000-0000-0000A93A0000}"/>
    <cellStyle name="Input 2 4 3 5 4 2 2" xfId="15491" xr:uid="{00000000-0005-0000-0000-0000AA3A0000}"/>
    <cellStyle name="Input 2 4 3 5 4 2 3" xfId="15492" xr:uid="{00000000-0005-0000-0000-0000AB3A0000}"/>
    <cellStyle name="Input 2 4 3 5 4 2 4" xfId="15493" xr:uid="{00000000-0005-0000-0000-0000AC3A0000}"/>
    <cellStyle name="Input 2 4 3 5 4 2 5" xfId="15494" xr:uid="{00000000-0005-0000-0000-0000AD3A0000}"/>
    <cellStyle name="Input 2 4 3 5 4 2 6" xfId="15495" xr:uid="{00000000-0005-0000-0000-0000AE3A0000}"/>
    <cellStyle name="Input 2 4 3 5 4 2 7" xfId="15496" xr:uid="{00000000-0005-0000-0000-0000AF3A0000}"/>
    <cellStyle name="Input 2 4 3 5 4 3" xfId="15497" xr:uid="{00000000-0005-0000-0000-0000B03A0000}"/>
    <cellStyle name="Input 2 4 3 5 4 4" xfId="15498" xr:uid="{00000000-0005-0000-0000-0000B13A0000}"/>
    <cellStyle name="Input 2 4 3 5 5" xfId="15499" xr:uid="{00000000-0005-0000-0000-0000B23A0000}"/>
    <cellStyle name="Input 2 4 3 5 5 2" xfId="15500" xr:uid="{00000000-0005-0000-0000-0000B33A0000}"/>
    <cellStyle name="Input 2 4 3 5 5 3" xfId="15501" xr:uid="{00000000-0005-0000-0000-0000B43A0000}"/>
    <cellStyle name="Input 2 4 3 5 5 4" xfId="15502" xr:uid="{00000000-0005-0000-0000-0000B53A0000}"/>
    <cellStyle name="Input 2 4 3 5 5 5" xfId="15503" xr:uid="{00000000-0005-0000-0000-0000B63A0000}"/>
    <cellStyle name="Input 2 4 3 5 5 6" xfId="15504" xr:uid="{00000000-0005-0000-0000-0000B73A0000}"/>
    <cellStyle name="Input 2 4 3 5 5 7" xfId="15505" xr:uid="{00000000-0005-0000-0000-0000B83A0000}"/>
    <cellStyle name="Input 2 4 3 5 5 8" xfId="15506" xr:uid="{00000000-0005-0000-0000-0000B93A0000}"/>
    <cellStyle name="Input 2 4 3 5 6" xfId="15507" xr:uid="{00000000-0005-0000-0000-0000BA3A0000}"/>
    <cellStyle name="Input 2 4 3 5 6 2" xfId="15508" xr:uid="{00000000-0005-0000-0000-0000BB3A0000}"/>
    <cellStyle name="Input 2 4 3 5 6 3" xfId="15509" xr:uid="{00000000-0005-0000-0000-0000BC3A0000}"/>
    <cellStyle name="Input 2 4 3 5 6 4" xfId="15510" xr:uid="{00000000-0005-0000-0000-0000BD3A0000}"/>
    <cellStyle name="Input 2 4 3 5 6 5" xfId="15511" xr:uid="{00000000-0005-0000-0000-0000BE3A0000}"/>
    <cellStyle name="Input 2 4 3 5 6 6" xfId="15512" xr:uid="{00000000-0005-0000-0000-0000BF3A0000}"/>
    <cellStyle name="Input 2 4 3 5 6 7" xfId="15513" xr:uid="{00000000-0005-0000-0000-0000C03A0000}"/>
    <cellStyle name="Input 2 4 3 5 7" xfId="15514" xr:uid="{00000000-0005-0000-0000-0000C13A0000}"/>
    <cellStyle name="Input 2 4 3 5 8" xfId="15515" xr:uid="{00000000-0005-0000-0000-0000C23A0000}"/>
    <cellStyle name="Input 2 4 3 5 9" xfId="15516" xr:uid="{00000000-0005-0000-0000-0000C33A0000}"/>
    <cellStyle name="Input 2 4 3 6" xfId="15517" xr:uid="{00000000-0005-0000-0000-0000C43A0000}"/>
    <cellStyle name="Input 2 4 3 6 2" xfId="15518" xr:uid="{00000000-0005-0000-0000-0000C53A0000}"/>
    <cellStyle name="Input 2 4 3 6 2 2" xfId="15519" xr:uid="{00000000-0005-0000-0000-0000C63A0000}"/>
    <cellStyle name="Input 2 4 3 6 2 3" xfId="15520" xr:uid="{00000000-0005-0000-0000-0000C73A0000}"/>
    <cellStyle name="Input 2 4 3 6 2 4" xfId="15521" xr:uid="{00000000-0005-0000-0000-0000C83A0000}"/>
    <cellStyle name="Input 2 4 3 6 2 5" xfId="15522" xr:uid="{00000000-0005-0000-0000-0000C93A0000}"/>
    <cellStyle name="Input 2 4 3 6 2 6" xfId="15523" xr:uid="{00000000-0005-0000-0000-0000CA3A0000}"/>
    <cellStyle name="Input 2 4 3 6 2 7" xfId="15524" xr:uid="{00000000-0005-0000-0000-0000CB3A0000}"/>
    <cellStyle name="Input 2 4 3 6 3" xfId="15525" xr:uid="{00000000-0005-0000-0000-0000CC3A0000}"/>
    <cellStyle name="Input 2 4 3 6 4" xfId="15526" xr:uid="{00000000-0005-0000-0000-0000CD3A0000}"/>
    <cellStyle name="Input 2 4 3 6 5" xfId="15527" xr:uid="{00000000-0005-0000-0000-0000CE3A0000}"/>
    <cellStyle name="Input 2 4 3 7" xfId="15528" xr:uid="{00000000-0005-0000-0000-0000CF3A0000}"/>
    <cellStyle name="Input 2 4 3 7 2" xfId="15529" xr:uid="{00000000-0005-0000-0000-0000D03A0000}"/>
    <cellStyle name="Input 2 4 3 7 2 2" xfId="15530" xr:uid="{00000000-0005-0000-0000-0000D13A0000}"/>
    <cellStyle name="Input 2 4 3 7 2 3" xfId="15531" xr:uid="{00000000-0005-0000-0000-0000D23A0000}"/>
    <cellStyle name="Input 2 4 3 7 2 4" xfId="15532" xr:uid="{00000000-0005-0000-0000-0000D33A0000}"/>
    <cellStyle name="Input 2 4 3 7 2 5" xfId="15533" xr:uid="{00000000-0005-0000-0000-0000D43A0000}"/>
    <cellStyle name="Input 2 4 3 7 2 6" xfId="15534" xr:uid="{00000000-0005-0000-0000-0000D53A0000}"/>
    <cellStyle name="Input 2 4 3 7 2 7" xfId="15535" xr:uid="{00000000-0005-0000-0000-0000D63A0000}"/>
    <cellStyle name="Input 2 4 3 7 3" xfId="15536" xr:uid="{00000000-0005-0000-0000-0000D73A0000}"/>
    <cellStyle name="Input 2 4 3 7 4" xfId="15537" xr:uid="{00000000-0005-0000-0000-0000D83A0000}"/>
    <cellStyle name="Input 2 4 3 7 5" xfId="15538" xr:uid="{00000000-0005-0000-0000-0000D93A0000}"/>
    <cellStyle name="Input 2 4 3 8" xfId="15539" xr:uid="{00000000-0005-0000-0000-0000DA3A0000}"/>
    <cellStyle name="Input 2 4 3 8 2" xfId="15540" xr:uid="{00000000-0005-0000-0000-0000DB3A0000}"/>
    <cellStyle name="Input 2 4 3 8 2 2" xfId="15541" xr:uid="{00000000-0005-0000-0000-0000DC3A0000}"/>
    <cellStyle name="Input 2 4 3 8 2 3" xfId="15542" xr:uid="{00000000-0005-0000-0000-0000DD3A0000}"/>
    <cellStyle name="Input 2 4 3 8 2 4" xfId="15543" xr:uid="{00000000-0005-0000-0000-0000DE3A0000}"/>
    <cellStyle name="Input 2 4 3 8 2 5" xfId="15544" xr:uid="{00000000-0005-0000-0000-0000DF3A0000}"/>
    <cellStyle name="Input 2 4 3 8 2 6" xfId="15545" xr:uid="{00000000-0005-0000-0000-0000E03A0000}"/>
    <cellStyle name="Input 2 4 3 8 2 7" xfId="15546" xr:uid="{00000000-0005-0000-0000-0000E13A0000}"/>
    <cellStyle name="Input 2 4 3 8 3" xfId="15547" xr:uid="{00000000-0005-0000-0000-0000E23A0000}"/>
    <cellStyle name="Input 2 4 3 8 4" xfId="15548" xr:uid="{00000000-0005-0000-0000-0000E33A0000}"/>
    <cellStyle name="Input 2 4 3 8 5" xfId="15549" xr:uid="{00000000-0005-0000-0000-0000E43A0000}"/>
    <cellStyle name="Input 2 4 3 9" xfId="15550" xr:uid="{00000000-0005-0000-0000-0000E53A0000}"/>
    <cellStyle name="Input 2 4 3 9 2" xfId="15551" xr:uid="{00000000-0005-0000-0000-0000E63A0000}"/>
    <cellStyle name="Input 2 4 3 9 2 2" xfId="15552" xr:uid="{00000000-0005-0000-0000-0000E73A0000}"/>
    <cellStyle name="Input 2 4 3 9 2 3" xfId="15553" xr:uid="{00000000-0005-0000-0000-0000E83A0000}"/>
    <cellStyle name="Input 2 4 3 9 2 4" xfId="15554" xr:uid="{00000000-0005-0000-0000-0000E93A0000}"/>
    <cellStyle name="Input 2 4 3 9 2 5" xfId="15555" xr:uid="{00000000-0005-0000-0000-0000EA3A0000}"/>
    <cellStyle name="Input 2 4 3 9 2 6" xfId="15556" xr:uid="{00000000-0005-0000-0000-0000EB3A0000}"/>
    <cellStyle name="Input 2 4 3 9 2 7" xfId="15557" xr:uid="{00000000-0005-0000-0000-0000EC3A0000}"/>
    <cellStyle name="Input 2 4 3 9 3" xfId="15558" xr:uid="{00000000-0005-0000-0000-0000ED3A0000}"/>
    <cellStyle name="Input 2 4 3 9 4" xfId="15559" xr:uid="{00000000-0005-0000-0000-0000EE3A0000}"/>
    <cellStyle name="Input 2 4 3 9 5" xfId="15560" xr:uid="{00000000-0005-0000-0000-0000EF3A0000}"/>
    <cellStyle name="Input 2 4 4" xfId="15561" xr:uid="{00000000-0005-0000-0000-0000F03A0000}"/>
    <cellStyle name="Input 2 4 4 10" xfId="15562" xr:uid="{00000000-0005-0000-0000-0000F13A0000}"/>
    <cellStyle name="Input 2 4 4 10 2" xfId="15563" xr:uid="{00000000-0005-0000-0000-0000F23A0000}"/>
    <cellStyle name="Input 2 4 4 10 3" xfId="15564" xr:uid="{00000000-0005-0000-0000-0000F33A0000}"/>
    <cellStyle name="Input 2 4 4 10 4" xfId="15565" xr:uid="{00000000-0005-0000-0000-0000F43A0000}"/>
    <cellStyle name="Input 2 4 4 10 5" xfId="15566" xr:uid="{00000000-0005-0000-0000-0000F53A0000}"/>
    <cellStyle name="Input 2 4 4 10 6" xfId="15567" xr:uid="{00000000-0005-0000-0000-0000F63A0000}"/>
    <cellStyle name="Input 2 4 4 10 7" xfId="15568" xr:uid="{00000000-0005-0000-0000-0000F73A0000}"/>
    <cellStyle name="Input 2 4 4 11" xfId="15569" xr:uid="{00000000-0005-0000-0000-0000F83A0000}"/>
    <cellStyle name="Input 2 4 4 11 2" xfId="15570" xr:uid="{00000000-0005-0000-0000-0000F93A0000}"/>
    <cellStyle name="Input 2 4 4 11 3" xfId="15571" xr:uid="{00000000-0005-0000-0000-0000FA3A0000}"/>
    <cellStyle name="Input 2 4 4 11 4" xfId="15572" xr:uid="{00000000-0005-0000-0000-0000FB3A0000}"/>
    <cellStyle name="Input 2 4 4 11 5" xfId="15573" xr:uid="{00000000-0005-0000-0000-0000FC3A0000}"/>
    <cellStyle name="Input 2 4 4 12" xfId="15574" xr:uid="{00000000-0005-0000-0000-0000FD3A0000}"/>
    <cellStyle name="Input 2 4 4 12 2" xfId="15575" xr:uid="{00000000-0005-0000-0000-0000FE3A0000}"/>
    <cellStyle name="Input 2 4 4 12 3" xfId="15576" xr:uid="{00000000-0005-0000-0000-0000FF3A0000}"/>
    <cellStyle name="Input 2 4 4 12 4" xfId="15577" xr:uid="{00000000-0005-0000-0000-0000003B0000}"/>
    <cellStyle name="Input 2 4 4 12 5" xfId="15578" xr:uid="{00000000-0005-0000-0000-0000013B0000}"/>
    <cellStyle name="Input 2 4 4 13" xfId="15579" xr:uid="{00000000-0005-0000-0000-0000023B0000}"/>
    <cellStyle name="Input 2 4 4 13 2" xfId="15580" xr:uid="{00000000-0005-0000-0000-0000033B0000}"/>
    <cellStyle name="Input 2 4 4 13 3" xfId="15581" xr:uid="{00000000-0005-0000-0000-0000043B0000}"/>
    <cellStyle name="Input 2 4 4 13 4" xfId="15582" xr:uid="{00000000-0005-0000-0000-0000053B0000}"/>
    <cellStyle name="Input 2 4 4 13 5" xfId="15583" xr:uid="{00000000-0005-0000-0000-0000063B0000}"/>
    <cellStyle name="Input 2 4 4 14" xfId="15584" xr:uid="{00000000-0005-0000-0000-0000073B0000}"/>
    <cellStyle name="Input 2 4 4 14 2" xfId="15585" xr:uid="{00000000-0005-0000-0000-0000083B0000}"/>
    <cellStyle name="Input 2 4 4 14 3" xfId="15586" xr:uid="{00000000-0005-0000-0000-0000093B0000}"/>
    <cellStyle name="Input 2 4 4 14 4" xfId="15587" xr:uid="{00000000-0005-0000-0000-00000A3B0000}"/>
    <cellStyle name="Input 2 4 4 14 5" xfId="15588" xr:uid="{00000000-0005-0000-0000-00000B3B0000}"/>
    <cellStyle name="Input 2 4 4 15" xfId="15589" xr:uid="{00000000-0005-0000-0000-00000C3B0000}"/>
    <cellStyle name="Input 2 4 4 15 2" xfId="15590" xr:uid="{00000000-0005-0000-0000-00000D3B0000}"/>
    <cellStyle name="Input 2 4 4 15 3" xfId="15591" xr:uid="{00000000-0005-0000-0000-00000E3B0000}"/>
    <cellStyle name="Input 2 4 4 15 4" xfId="15592" xr:uid="{00000000-0005-0000-0000-00000F3B0000}"/>
    <cellStyle name="Input 2 4 4 15 5" xfId="15593" xr:uid="{00000000-0005-0000-0000-0000103B0000}"/>
    <cellStyle name="Input 2 4 4 16" xfId="15594" xr:uid="{00000000-0005-0000-0000-0000113B0000}"/>
    <cellStyle name="Input 2 4 4 16 2" xfId="15595" xr:uid="{00000000-0005-0000-0000-0000123B0000}"/>
    <cellStyle name="Input 2 4 4 16 3" xfId="15596" xr:uid="{00000000-0005-0000-0000-0000133B0000}"/>
    <cellStyle name="Input 2 4 4 16 4" xfId="15597" xr:uid="{00000000-0005-0000-0000-0000143B0000}"/>
    <cellStyle name="Input 2 4 4 16 5" xfId="15598" xr:uid="{00000000-0005-0000-0000-0000153B0000}"/>
    <cellStyle name="Input 2 4 4 17" xfId="15599" xr:uid="{00000000-0005-0000-0000-0000163B0000}"/>
    <cellStyle name="Input 2 4 4 17 2" xfId="15600" xr:uid="{00000000-0005-0000-0000-0000173B0000}"/>
    <cellStyle name="Input 2 4 4 17 3" xfId="15601" xr:uid="{00000000-0005-0000-0000-0000183B0000}"/>
    <cellStyle name="Input 2 4 4 17 4" xfId="15602" xr:uid="{00000000-0005-0000-0000-0000193B0000}"/>
    <cellStyle name="Input 2 4 4 17 5" xfId="15603" xr:uid="{00000000-0005-0000-0000-00001A3B0000}"/>
    <cellStyle name="Input 2 4 4 18" xfId="15604" xr:uid="{00000000-0005-0000-0000-00001B3B0000}"/>
    <cellStyle name="Input 2 4 4 2" xfId="15605" xr:uid="{00000000-0005-0000-0000-00001C3B0000}"/>
    <cellStyle name="Input 2 4 4 2 10" xfId="15606" xr:uid="{00000000-0005-0000-0000-00001D3B0000}"/>
    <cellStyle name="Input 2 4 4 2 10 2" xfId="15607" xr:uid="{00000000-0005-0000-0000-00001E3B0000}"/>
    <cellStyle name="Input 2 4 4 2 10 3" xfId="15608" xr:uid="{00000000-0005-0000-0000-00001F3B0000}"/>
    <cellStyle name="Input 2 4 4 2 10 4" xfId="15609" xr:uid="{00000000-0005-0000-0000-0000203B0000}"/>
    <cellStyle name="Input 2 4 4 2 10 5" xfId="15610" xr:uid="{00000000-0005-0000-0000-0000213B0000}"/>
    <cellStyle name="Input 2 4 4 2 11" xfId="15611" xr:uid="{00000000-0005-0000-0000-0000223B0000}"/>
    <cellStyle name="Input 2 4 4 2 11 2" xfId="15612" xr:uid="{00000000-0005-0000-0000-0000233B0000}"/>
    <cellStyle name="Input 2 4 4 2 11 3" xfId="15613" xr:uid="{00000000-0005-0000-0000-0000243B0000}"/>
    <cellStyle name="Input 2 4 4 2 11 4" xfId="15614" xr:uid="{00000000-0005-0000-0000-0000253B0000}"/>
    <cellStyle name="Input 2 4 4 2 11 5" xfId="15615" xr:uid="{00000000-0005-0000-0000-0000263B0000}"/>
    <cellStyle name="Input 2 4 4 2 12" xfId="15616" xr:uid="{00000000-0005-0000-0000-0000273B0000}"/>
    <cellStyle name="Input 2 4 4 2 12 2" xfId="15617" xr:uid="{00000000-0005-0000-0000-0000283B0000}"/>
    <cellStyle name="Input 2 4 4 2 12 3" xfId="15618" xr:uid="{00000000-0005-0000-0000-0000293B0000}"/>
    <cellStyle name="Input 2 4 4 2 12 4" xfId="15619" xr:uid="{00000000-0005-0000-0000-00002A3B0000}"/>
    <cellStyle name="Input 2 4 4 2 12 5" xfId="15620" xr:uid="{00000000-0005-0000-0000-00002B3B0000}"/>
    <cellStyle name="Input 2 4 4 2 13" xfId="15621" xr:uid="{00000000-0005-0000-0000-00002C3B0000}"/>
    <cellStyle name="Input 2 4 4 2 13 2" xfId="15622" xr:uid="{00000000-0005-0000-0000-00002D3B0000}"/>
    <cellStyle name="Input 2 4 4 2 13 3" xfId="15623" xr:uid="{00000000-0005-0000-0000-00002E3B0000}"/>
    <cellStyle name="Input 2 4 4 2 13 4" xfId="15624" xr:uid="{00000000-0005-0000-0000-00002F3B0000}"/>
    <cellStyle name="Input 2 4 4 2 13 5" xfId="15625" xr:uid="{00000000-0005-0000-0000-0000303B0000}"/>
    <cellStyle name="Input 2 4 4 2 14" xfId="15626" xr:uid="{00000000-0005-0000-0000-0000313B0000}"/>
    <cellStyle name="Input 2 4 4 2 14 2" xfId="15627" xr:uid="{00000000-0005-0000-0000-0000323B0000}"/>
    <cellStyle name="Input 2 4 4 2 14 3" xfId="15628" xr:uid="{00000000-0005-0000-0000-0000333B0000}"/>
    <cellStyle name="Input 2 4 4 2 14 4" xfId="15629" xr:uid="{00000000-0005-0000-0000-0000343B0000}"/>
    <cellStyle name="Input 2 4 4 2 14 5" xfId="15630" xr:uid="{00000000-0005-0000-0000-0000353B0000}"/>
    <cellStyle name="Input 2 4 4 2 15" xfId="15631" xr:uid="{00000000-0005-0000-0000-0000363B0000}"/>
    <cellStyle name="Input 2 4 4 2 15 2" xfId="15632" xr:uid="{00000000-0005-0000-0000-0000373B0000}"/>
    <cellStyle name="Input 2 4 4 2 15 3" xfId="15633" xr:uid="{00000000-0005-0000-0000-0000383B0000}"/>
    <cellStyle name="Input 2 4 4 2 15 4" xfId="15634" xr:uid="{00000000-0005-0000-0000-0000393B0000}"/>
    <cellStyle name="Input 2 4 4 2 15 5" xfId="15635" xr:uid="{00000000-0005-0000-0000-00003A3B0000}"/>
    <cellStyle name="Input 2 4 4 2 16" xfId="15636" xr:uid="{00000000-0005-0000-0000-00003B3B0000}"/>
    <cellStyle name="Input 2 4 4 2 16 2" xfId="15637" xr:uid="{00000000-0005-0000-0000-00003C3B0000}"/>
    <cellStyle name="Input 2 4 4 2 16 3" xfId="15638" xr:uid="{00000000-0005-0000-0000-00003D3B0000}"/>
    <cellStyle name="Input 2 4 4 2 16 4" xfId="15639" xr:uid="{00000000-0005-0000-0000-00003E3B0000}"/>
    <cellStyle name="Input 2 4 4 2 16 5" xfId="15640" xr:uid="{00000000-0005-0000-0000-00003F3B0000}"/>
    <cellStyle name="Input 2 4 4 2 17" xfId="15641" xr:uid="{00000000-0005-0000-0000-0000403B0000}"/>
    <cellStyle name="Input 2 4 4 2 17 2" xfId="15642" xr:uid="{00000000-0005-0000-0000-0000413B0000}"/>
    <cellStyle name="Input 2 4 4 2 17 3" xfId="15643" xr:uid="{00000000-0005-0000-0000-0000423B0000}"/>
    <cellStyle name="Input 2 4 4 2 17 4" xfId="15644" xr:uid="{00000000-0005-0000-0000-0000433B0000}"/>
    <cellStyle name="Input 2 4 4 2 17 5" xfId="15645" xr:uid="{00000000-0005-0000-0000-0000443B0000}"/>
    <cellStyle name="Input 2 4 4 2 18" xfId="15646" xr:uid="{00000000-0005-0000-0000-0000453B0000}"/>
    <cellStyle name="Input 2 4 4 2 2" xfId="15647" xr:uid="{00000000-0005-0000-0000-0000463B0000}"/>
    <cellStyle name="Input 2 4 4 2 2 10" xfId="15648" xr:uid="{00000000-0005-0000-0000-0000473B0000}"/>
    <cellStyle name="Input 2 4 4 2 2 2" xfId="15649" xr:uid="{00000000-0005-0000-0000-0000483B0000}"/>
    <cellStyle name="Input 2 4 4 2 2 2 2" xfId="15650" xr:uid="{00000000-0005-0000-0000-0000493B0000}"/>
    <cellStyle name="Input 2 4 4 2 2 2 2 2" xfId="15651" xr:uid="{00000000-0005-0000-0000-00004A3B0000}"/>
    <cellStyle name="Input 2 4 4 2 2 2 2 3" xfId="15652" xr:uid="{00000000-0005-0000-0000-00004B3B0000}"/>
    <cellStyle name="Input 2 4 4 2 2 2 2 4" xfId="15653" xr:uid="{00000000-0005-0000-0000-00004C3B0000}"/>
    <cellStyle name="Input 2 4 4 2 2 2 2 5" xfId="15654" xr:uid="{00000000-0005-0000-0000-00004D3B0000}"/>
    <cellStyle name="Input 2 4 4 2 2 2 2 6" xfId="15655" xr:uid="{00000000-0005-0000-0000-00004E3B0000}"/>
    <cellStyle name="Input 2 4 4 2 2 2 2 7" xfId="15656" xr:uid="{00000000-0005-0000-0000-00004F3B0000}"/>
    <cellStyle name="Input 2 4 4 2 2 2 3" xfId="15657" xr:uid="{00000000-0005-0000-0000-0000503B0000}"/>
    <cellStyle name="Input 2 4 4 2 2 2 4" xfId="15658" xr:uid="{00000000-0005-0000-0000-0000513B0000}"/>
    <cellStyle name="Input 2 4 4 2 2 3" xfId="15659" xr:uid="{00000000-0005-0000-0000-0000523B0000}"/>
    <cellStyle name="Input 2 4 4 2 2 3 2" xfId="15660" xr:uid="{00000000-0005-0000-0000-0000533B0000}"/>
    <cellStyle name="Input 2 4 4 2 2 3 2 2" xfId="15661" xr:uid="{00000000-0005-0000-0000-0000543B0000}"/>
    <cellStyle name="Input 2 4 4 2 2 3 2 3" xfId="15662" xr:uid="{00000000-0005-0000-0000-0000553B0000}"/>
    <cellStyle name="Input 2 4 4 2 2 3 2 4" xfId="15663" xr:uid="{00000000-0005-0000-0000-0000563B0000}"/>
    <cellStyle name="Input 2 4 4 2 2 3 2 5" xfId="15664" xr:uid="{00000000-0005-0000-0000-0000573B0000}"/>
    <cellStyle name="Input 2 4 4 2 2 3 2 6" xfId="15665" xr:uid="{00000000-0005-0000-0000-0000583B0000}"/>
    <cellStyle name="Input 2 4 4 2 2 3 2 7" xfId="15666" xr:uid="{00000000-0005-0000-0000-0000593B0000}"/>
    <cellStyle name="Input 2 4 4 2 2 3 3" xfId="15667" xr:uid="{00000000-0005-0000-0000-00005A3B0000}"/>
    <cellStyle name="Input 2 4 4 2 2 3 4" xfId="15668" xr:uid="{00000000-0005-0000-0000-00005B3B0000}"/>
    <cellStyle name="Input 2 4 4 2 2 4" xfId="15669" xr:uid="{00000000-0005-0000-0000-00005C3B0000}"/>
    <cellStyle name="Input 2 4 4 2 2 4 2" xfId="15670" xr:uid="{00000000-0005-0000-0000-00005D3B0000}"/>
    <cellStyle name="Input 2 4 4 2 2 4 2 2" xfId="15671" xr:uid="{00000000-0005-0000-0000-00005E3B0000}"/>
    <cellStyle name="Input 2 4 4 2 2 4 2 3" xfId="15672" xr:uid="{00000000-0005-0000-0000-00005F3B0000}"/>
    <cellStyle name="Input 2 4 4 2 2 4 2 4" xfId="15673" xr:uid="{00000000-0005-0000-0000-0000603B0000}"/>
    <cellStyle name="Input 2 4 4 2 2 4 2 5" xfId="15674" xr:uid="{00000000-0005-0000-0000-0000613B0000}"/>
    <cellStyle name="Input 2 4 4 2 2 4 2 6" xfId="15675" xr:uid="{00000000-0005-0000-0000-0000623B0000}"/>
    <cellStyle name="Input 2 4 4 2 2 4 2 7" xfId="15676" xr:uid="{00000000-0005-0000-0000-0000633B0000}"/>
    <cellStyle name="Input 2 4 4 2 2 4 3" xfId="15677" xr:uid="{00000000-0005-0000-0000-0000643B0000}"/>
    <cellStyle name="Input 2 4 4 2 2 4 4" xfId="15678" xr:uid="{00000000-0005-0000-0000-0000653B0000}"/>
    <cellStyle name="Input 2 4 4 2 2 5" xfId="15679" xr:uid="{00000000-0005-0000-0000-0000663B0000}"/>
    <cellStyle name="Input 2 4 4 2 2 5 2" xfId="15680" xr:uid="{00000000-0005-0000-0000-0000673B0000}"/>
    <cellStyle name="Input 2 4 4 2 2 5 3" xfId="15681" xr:uid="{00000000-0005-0000-0000-0000683B0000}"/>
    <cellStyle name="Input 2 4 4 2 2 5 4" xfId="15682" xr:uid="{00000000-0005-0000-0000-0000693B0000}"/>
    <cellStyle name="Input 2 4 4 2 2 5 5" xfId="15683" xr:uid="{00000000-0005-0000-0000-00006A3B0000}"/>
    <cellStyle name="Input 2 4 4 2 2 5 6" xfId="15684" xr:uid="{00000000-0005-0000-0000-00006B3B0000}"/>
    <cellStyle name="Input 2 4 4 2 2 5 7" xfId="15685" xr:uid="{00000000-0005-0000-0000-00006C3B0000}"/>
    <cellStyle name="Input 2 4 4 2 2 5 8" xfId="15686" xr:uid="{00000000-0005-0000-0000-00006D3B0000}"/>
    <cellStyle name="Input 2 4 4 2 2 6" xfId="15687" xr:uid="{00000000-0005-0000-0000-00006E3B0000}"/>
    <cellStyle name="Input 2 4 4 2 2 6 2" xfId="15688" xr:uid="{00000000-0005-0000-0000-00006F3B0000}"/>
    <cellStyle name="Input 2 4 4 2 2 6 3" xfId="15689" xr:uid="{00000000-0005-0000-0000-0000703B0000}"/>
    <cellStyle name="Input 2 4 4 2 2 6 4" xfId="15690" xr:uid="{00000000-0005-0000-0000-0000713B0000}"/>
    <cellStyle name="Input 2 4 4 2 2 6 5" xfId="15691" xr:uid="{00000000-0005-0000-0000-0000723B0000}"/>
    <cellStyle name="Input 2 4 4 2 2 6 6" xfId="15692" xr:uid="{00000000-0005-0000-0000-0000733B0000}"/>
    <cellStyle name="Input 2 4 4 2 2 6 7" xfId="15693" xr:uid="{00000000-0005-0000-0000-0000743B0000}"/>
    <cellStyle name="Input 2 4 4 2 2 7" xfId="15694" xr:uid="{00000000-0005-0000-0000-0000753B0000}"/>
    <cellStyle name="Input 2 4 4 2 2 8" xfId="15695" xr:uid="{00000000-0005-0000-0000-0000763B0000}"/>
    <cellStyle name="Input 2 4 4 2 2 9" xfId="15696" xr:uid="{00000000-0005-0000-0000-0000773B0000}"/>
    <cellStyle name="Input 2 4 4 2 3" xfId="15697" xr:uid="{00000000-0005-0000-0000-0000783B0000}"/>
    <cellStyle name="Input 2 4 4 2 3 2" xfId="15698" xr:uid="{00000000-0005-0000-0000-0000793B0000}"/>
    <cellStyle name="Input 2 4 4 2 3 2 2" xfId="15699" xr:uid="{00000000-0005-0000-0000-00007A3B0000}"/>
    <cellStyle name="Input 2 4 4 2 3 2 3" xfId="15700" xr:uid="{00000000-0005-0000-0000-00007B3B0000}"/>
    <cellStyle name="Input 2 4 4 2 3 2 4" xfId="15701" xr:uid="{00000000-0005-0000-0000-00007C3B0000}"/>
    <cellStyle name="Input 2 4 4 2 3 2 5" xfId="15702" xr:uid="{00000000-0005-0000-0000-00007D3B0000}"/>
    <cellStyle name="Input 2 4 4 2 3 2 6" xfId="15703" xr:uid="{00000000-0005-0000-0000-00007E3B0000}"/>
    <cellStyle name="Input 2 4 4 2 3 2 7" xfId="15704" xr:uid="{00000000-0005-0000-0000-00007F3B0000}"/>
    <cellStyle name="Input 2 4 4 2 3 3" xfId="15705" xr:uid="{00000000-0005-0000-0000-0000803B0000}"/>
    <cellStyle name="Input 2 4 4 2 3 4" xfId="15706" xr:uid="{00000000-0005-0000-0000-0000813B0000}"/>
    <cellStyle name="Input 2 4 4 2 3 5" xfId="15707" xr:uid="{00000000-0005-0000-0000-0000823B0000}"/>
    <cellStyle name="Input 2 4 4 2 4" xfId="15708" xr:uid="{00000000-0005-0000-0000-0000833B0000}"/>
    <cellStyle name="Input 2 4 4 2 4 2" xfId="15709" xr:uid="{00000000-0005-0000-0000-0000843B0000}"/>
    <cellStyle name="Input 2 4 4 2 4 2 2" xfId="15710" xr:uid="{00000000-0005-0000-0000-0000853B0000}"/>
    <cellStyle name="Input 2 4 4 2 4 2 3" xfId="15711" xr:uid="{00000000-0005-0000-0000-0000863B0000}"/>
    <cellStyle name="Input 2 4 4 2 4 2 4" xfId="15712" xr:uid="{00000000-0005-0000-0000-0000873B0000}"/>
    <cellStyle name="Input 2 4 4 2 4 2 5" xfId="15713" xr:uid="{00000000-0005-0000-0000-0000883B0000}"/>
    <cellStyle name="Input 2 4 4 2 4 2 6" xfId="15714" xr:uid="{00000000-0005-0000-0000-0000893B0000}"/>
    <cellStyle name="Input 2 4 4 2 4 2 7" xfId="15715" xr:uid="{00000000-0005-0000-0000-00008A3B0000}"/>
    <cellStyle name="Input 2 4 4 2 4 3" xfId="15716" xr:uid="{00000000-0005-0000-0000-00008B3B0000}"/>
    <cellStyle name="Input 2 4 4 2 4 4" xfId="15717" xr:uid="{00000000-0005-0000-0000-00008C3B0000}"/>
    <cellStyle name="Input 2 4 4 2 4 5" xfId="15718" xr:uid="{00000000-0005-0000-0000-00008D3B0000}"/>
    <cellStyle name="Input 2 4 4 2 5" xfId="15719" xr:uid="{00000000-0005-0000-0000-00008E3B0000}"/>
    <cellStyle name="Input 2 4 4 2 5 2" xfId="15720" xr:uid="{00000000-0005-0000-0000-00008F3B0000}"/>
    <cellStyle name="Input 2 4 4 2 5 2 2" xfId="15721" xr:uid="{00000000-0005-0000-0000-0000903B0000}"/>
    <cellStyle name="Input 2 4 4 2 5 2 3" xfId="15722" xr:uid="{00000000-0005-0000-0000-0000913B0000}"/>
    <cellStyle name="Input 2 4 4 2 5 2 4" xfId="15723" xr:uid="{00000000-0005-0000-0000-0000923B0000}"/>
    <cellStyle name="Input 2 4 4 2 5 2 5" xfId="15724" xr:uid="{00000000-0005-0000-0000-0000933B0000}"/>
    <cellStyle name="Input 2 4 4 2 5 2 6" xfId="15725" xr:uid="{00000000-0005-0000-0000-0000943B0000}"/>
    <cellStyle name="Input 2 4 4 2 5 2 7" xfId="15726" xr:uid="{00000000-0005-0000-0000-0000953B0000}"/>
    <cellStyle name="Input 2 4 4 2 5 3" xfId="15727" xr:uid="{00000000-0005-0000-0000-0000963B0000}"/>
    <cellStyle name="Input 2 4 4 2 5 4" xfId="15728" xr:uid="{00000000-0005-0000-0000-0000973B0000}"/>
    <cellStyle name="Input 2 4 4 2 5 5" xfId="15729" xr:uid="{00000000-0005-0000-0000-0000983B0000}"/>
    <cellStyle name="Input 2 4 4 2 6" xfId="15730" xr:uid="{00000000-0005-0000-0000-0000993B0000}"/>
    <cellStyle name="Input 2 4 4 2 6 2" xfId="15731" xr:uid="{00000000-0005-0000-0000-00009A3B0000}"/>
    <cellStyle name="Input 2 4 4 2 6 3" xfId="15732" xr:uid="{00000000-0005-0000-0000-00009B3B0000}"/>
    <cellStyle name="Input 2 4 4 2 6 4" xfId="15733" xr:uid="{00000000-0005-0000-0000-00009C3B0000}"/>
    <cellStyle name="Input 2 4 4 2 6 5" xfId="15734" xr:uid="{00000000-0005-0000-0000-00009D3B0000}"/>
    <cellStyle name="Input 2 4 4 2 6 6" xfId="15735" xr:uid="{00000000-0005-0000-0000-00009E3B0000}"/>
    <cellStyle name="Input 2 4 4 2 6 7" xfId="15736" xr:uid="{00000000-0005-0000-0000-00009F3B0000}"/>
    <cellStyle name="Input 2 4 4 2 6 8" xfId="15737" xr:uid="{00000000-0005-0000-0000-0000A03B0000}"/>
    <cellStyle name="Input 2 4 4 2 7" xfId="15738" xr:uid="{00000000-0005-0000-0000-0000A13B0000}"/>
    <cellStyle name="Input 2 4 4 2 7 2" xfId="15739" xr:uid="{00000000-0005-0000-0000-0000A23B0000}"/>
    <cellStyle name="Input 2 4 4 2 7 3" xfId="15740" xr:uid="{00000000-0005-0000-0000-0000A33B0000}"/>
    <cellStyle name="Input 2 4 4 2 7 4" xfId="15741" xr:uid="{00000000-0005-0000-0000-0000A43B0000}"/>
    <cellStyle name="Input 2 4 4 2 7 5" xfId="15742" xr:uid="{00000000-0005-0000-0000-0000A53B0000}"/>
    <cellStyle name="Input 2 4 4 2 7 6" xfId="15743" xr:uid="{00000000-0005-0000-0000-0000A63B0000}"/>
    <cellStyle name="Input 2 4 4 2 7 7" xfId="15744" xr:uid="{00000000-0005-0000-0000-0000A73B0000}"/>
    <cellStyle name="Input 2 4 4 2 8" xfId="15745" xr:uid="{00000000-0005-0000-0000-0000A83B0000}"/>
    <cellStyle name="Input 2 4 4 2 8 2" xfId="15746" xr:uid="{00000000-0005-0000-0000-0000A93B0000}"/>
    <cellStyle name="Input 2 4 4 2 8 3" xfId="15747" xr:uid="{00000000-0005-0000-0000-0000AA3B0000}"/>
    <cellStyle name="Input 2 4 4 2 8 4" xfId="15748" xr:uid="{00000000-0005-0000-0000-0000AB3B0000}"/>
    <cellStyle name="Input 2 4 4 2 8 5" xfId="15749" xr:uid="{00000000-0005-0000-0000-0000AC3B0000}"/>
    <cellStyle name="Input 2 4 4 2 9" xfId="15750" xr:uid="{00000000-0005-0000-0000-0000AD3B0000}"/>
    <cellStyle name="Input 2 4 4 2 9 2" xfId="15751" xr:uid="{00000000-0005-0000-0000-0000AE3B0000}"/>
    <cellStyle name="Input 2 4 4 2 9 3" xfId="15752" xr:uid="{00000000-0005-0000-0000-0000AF3B0000}"/>
    <cellStyle name="Input 2 4 4 2 9 4" xfId="15753" xr:uid="{00000000-0005-0000-0000-0000B03B0000}"/>
    <cellStyle name="Input 2 4 4 2 9 5" xfId="15754" xr:uid="{00000000-0005-0000-0000-0000B13B0000}"/>
    <cellStyle name="Input 2 4 4 3" xfId="15755" xr:uid="{00000000-0005-0000-0000-0000B23B0000}"/>
    <cellStyle name="Input 2 4 4 3 10" xfId="15756" xr:uid="{00000000-0005-0000-0000-0000B33B0000}"/>
    <cellStyle name="Input 2 4 4 3 2" xfId="15757" xr:uid="{00000000-0005-0000-0000-0000B43B0000}"/>
    <cellStyle name="Input 2 4 4 3 2 2" xfId="15758" xr:uid="{00000000-0005-0000-0000-0000B53B0000}"/>
    <cellStyle name="Input 2 4 4 3 2 2 2" xfId="15759" xr:uid="{00000000-0005-0000-0000-0000B63B0000}"/>
    <cellStyle name="Input 2 4 4 3 2 2 3" xfId="15760" xr:uid="{00000000-0005-0000-0000-0000B73B0000}"/>
    <cellStyle name="Input 2 4 4 3 2 2 4" xfId="15761" xr:uid="{00000000-0005-0000-0000-0000B83B0000}"/>
    <cellStyle name="Input 2 4 4 3 2 2 5" xfId="15762" xr:uid="{00000000-0005-0000-0000-0000B93B0000}"/>
    <cellStyle name="Input 2 4 4 3 2 2 6" xfId="15763" xr:uid="{00000000-0005-0000-0000-0000BA3B0000}"/>
    <cellStyle name="Input 2 4 4 3 2 2 7" xfId="15764" xr:uid="{00000000-0005-0000-0000-0000BB3B0000}"/>
    <cellStyle name="Input 2 4 4 3 2 3" xfId="15765" xr:uid="{00000000-0005-0000-0000-0000BC3B0000}"/>
    <cellStyle name="Input 2 4 4 3 2 4" xfId="15766" xr:uid="{00000000-0005-0000-0000-0000BD3B0000}"/>
    <cellStyle name="Input 2 4 4 3 3" xfId="15767" xr:uid="{00000000-0005-0000-0000-0000BE3B0000}"/>
    <cellStyle name="Input 2 4 4 3 3 2" xfId="15768" xr:uid="{00000000-0005-0000-0000-0000BF3B0000}"/>
    <cellStyle name="Input 2 4 4 3 3 2 2" xfId="15769" xr:uid="{00000000-0005-0000-0000-0000C03B0000}"/>
    <cellStyle name="Input 2 4 4 3 3 2 3" xfId="15770" xr:uid="{00000000-0005-0000-0000-0000C13B0000}"/>
    <cellStyle name="Input 2 4 4 3 3 2 4" xfId="15771" xr:uid="{00000000-0005-0000-0000-0000C23B0000}"/>
    <cellStyle name="Input 2 4 4 3 3 2 5" xfId="15772" xr:uid="{00000000-0005-0000-0000-0000C33B0000}"/>
    <cellStyle name="Input 2 4 4 3 3 2 6" xfId="15773" xr:uid="{00000000-0005-0000-0000-0000C43B0000}"/>
    <cellStyle name="Input 2 4 4 3 3 2 7" xfId="15774" xr:uid="{00000000-0005-0000-0000-0000C53B0000}"/>
    <cellStyle name="Input 2 4 4 3 3 3" xfId="15775" xr:uid="{00000000-0005-0000-0000-0000C63B0000}"/>
    <cellStyle name="Input 2 4 4 3 3 4" xfId="15776" xr:uid="{00000000-0005-0000-0000-0000C73B0000}"/>
    <cellStyle name="Input 2 4 4 3 4" xfId="15777" xr:uid="{00000000-0005-0000-0000-0000C83B0000}"/>
    <cellStyle name="Input 2 4 4 3 4 2" xfId="15778" xr:uid="{00000000-0005-0000-0000-0000C93B0000}"/>
    <cellStyle name="Input 2 4 4 3 4 2 2" xfId="15779" xr:uid="{00000000-0005-0000-0000-0000CA3B0000}"/>
    <cellStyle name="Input 2 4 4 3 4 2 3" xfId="15780" xr:uid="{00000000-0005-0000-0000-0000CB3B0000}"/>
    <cellStyle name="Input 2 4 4 3 4 2 4" xfId="15781" xr:uid="{00000000-0005-0000-0000-0000CC3B0000}"/>
    <cellStyle name="Input 2 4 4 3 4 2 5" xfId="15782" xr:uid="{00000000-0005-0000-0000-0000CD3B0000}"/>
    <cellStyle name="Input 2 4 4 3 4 2 6" xfId="15783" xr:uid="{00000000-0005-0000-0000-0000CE3B0000}"/>
    <cellStyle name="Input 2 4 4 3 4 2 7" xfId="15784" xr:uid="{00000000-0005-0000-0000-0000CF3B0000}"/>
    <cellStyle name="Input 2 4 4 3 4 3" xfId="15785" xr:uid="{00000000-0005-0000-0000-0000D03B0000}"/>
    <cellStyle name="Input 2 4 4 3 4 4" xfId="15786" xr:uid="{00000000-0005-0000-0000-0000D13B0000}"/>
    <cellStyle name="Input 2 4 4 3 5" xfId="15787" xr:uid="{00000000-0005-0000-0000-0000D23B0000}"/>
    <cellStyle name="Input 2 4 4 3 5 2" xfId="15788" xr:uid="{00000000-0005-0000-0000-0000D33B0000}"/>
    <cellStyle name="Input 2 4 4 3 5 3" xfId="15789" xr:uid="{00000000-0005-0000-0000-0000D43B0000}"/>
    <cellStyle name="Input 2 4 4 3 5 4" xfId="15790" xr:uid="{00000000-0005-0000-0000-0000D53B0000}"/>
    <cellStyle name="Input 2 4 4 3 5 5" xfId="15791" xr:uid="{00000000-0005-0000-0000-0000D63B0000}"/>
    <cellStyle name="Input 2 4 4 3 5 6" xfId="15792" xr:uid="{00000000-0005-0000-0000-0000D73B0000}"/>
    <cellStyle name="Input 2 4 4 3 5 7" xfId="15793" xr:uid="{00000000-0005-0000-0000-0000D83B0000}"/>
    <cellStyle name="Input 2 4 4 3 5 8" xfId="15794" xr:uid="{00000000-0005-0000-0000-0000D93B0000}"/>
    <cellStyle name="Input 2 4 4 3 6" xfId="15795" xr:uid="{00000000-0005-0000-0000-0000DA3B0000}"/>
    <cellStyle name="Input 2 4 4 3 6 2" xfId="15796" xr:uid="{00000000-0005-0000-0000-0000DB3B0000}"/>
    <cellStyle name="Input 2 4 4 3 6 3" xfId="15797" xr:uid="{00000000-0005-0000-0000-0000DC3B0000}"/>
    <cellStyle name="Input 2 4 4 3 6 4" xfId="15798" xr:uid="{00000000-0005-0000-0000-0000DD3B0000}"/>
    <cellStyle name="Input 2 4 4 3 6 5" xfId="15799" xr:uid="{00000000-0005-0000-0000-0000DE3B0000}"/>
    <cellStyle name="Input 2 4 4 3 6 6" xfId="15800" xr:uid="{00000000-0005-0000-0000-0000DF3B0000}"/>
    <cellStyle name="Input 2 4 4 3 6 7" xfId="15801" xr:uid="{00000000-0005-0000-0000-0000E03B0000}"/>
    <cellStyle name="Input 2 4 4 3 7" xfId="15802" xr:uid="{00000000-0005-0000-0000-0000E13B0000}"/>
    <cellStyle name="Input 2 4 4 3 8" xfId="15803" xr:uid="{00000000-0005-0000-0000-0000E23B0000}"/>
    <cellStyle name="Input 2 4 4 3 9" xfId="15804" xr:uid="{00000000-0005-0000-0000-0000E33B0000}"/>
    <cellStyle name="Input 2 4 4 4" xfId="15805" xr:uid="{00000000-0005-0000-0000-0000E43B0000}"/>
    <cellStyle name="Input 2 4 4 4 10" xfId="15806" xr:uid="{00000000-0005-0000-0000-0000E53B0000}"/>
    <cellStyle name="Input 2 4 4 4 2" xfId="15807" xr:uid="{00000000-0005-0000-0000-0000E63B0000}"/>
    <cellStyle name="Input 2 4 4 4 2 2" xfId="15808" xr:uid="{00000000-0005-0000-0000-0000E73B0000}"/>
    <cellStyle name="Input 2 4 4 4 2 2 2" xfId="15809" xr:uid="{00000000-0005-0000-0000-0000E83B0000}"/>
    <cellStyle name="Input 2 4 4 4 2 2 3" xfId="15810" xr:uid="{00000000-0005-0000-0000-0000E93B0000}"/>
    <cellStyle name="Input 2 4 4 4 2 2 4" xfId="15811" xr:uid="{00000000-0005-0000-0000-0000EA3B0000}"/>
    <cellStyle name="Input 2 4 4 4 2 2 5" xfId="15812" xr:uid="{00000000-0005-0000-0000-0000EB3B0000}"/>
    <cellStyle name="Input 2 4 4 4 2 2 6" xfId="15813" xr:uid="{00000000-0005-0000-0000-0000EC3B0000}"/>
    <cellStyle name="Input 2 4 4 4 2 2 7" xfId="15814" xr:uid="{00000000-0005-0000-0000-0000ED3B0000}"/>
    <cellStyle name="Input 2 4 4 4 2 3" xfId="15815" xr:uid="{00000000-0005-0000-0000-0000EE3B0000}"/>
    <cellStyle name="Input 2 4 4 4 2 4" xfId="15816" xr:uid="{00000000-0005-0000-0000-0000EF3B0000}"/>
    <cellStyle name="Input 2 4 4 4 3" xfId="15817" xr:uid="{00000000-0005-0000-0000-0000F03B0000}"/>
    <cellStyle name="Input 2 4 4 4 3 2" xfId="15818" xr:uid="{00000000-0005-0000-0000-0000F13B0000}"/>
    <cellStyle name="Input 2 4 4 4 3 2 2" xfId="15819" xr:uid="{00000000-0005-0000-0000-0000F23B0000}"/>
    <cellStyle name="Input 2 4 4 4 3 2 3" xfId="15820" xr:uid="{00000000-0005-0000-0000-0000F33B0000}"/>
    <cellStyle name="Input 2 4 4 4 3 2 4" xfId="15821" xr:uid="{00000000-0005-0000-0000-0000F43B0000}"/>
    <cellStyle name="Input 2 4 4 4 3 2 5" xfId="15822" xr:uid="{00000000-0005-0000-0000-0000F53B0000}"/>
    <cellStyle name="Input 2 4 4 4 3 2 6" xfId="15823" xr:uid="{00000000-0005-0000-0000-0000F63B0000}"/>
    <cellStyle name="Input 2 4 4 4 3 2 7" xfId="15824" xr:uid="{00000000-0005-0000-0000-0000F73B0000}"/>
    <cellStyle name="Input 2 4 4 4 3 3" xfId="15825" xr:uid="{00000000-0005-0000-0000-0000F83B0000}"/>
    <cellStyle name="Input 2 4 4 4 3 4" xfId="15826" xr:uid="{00000000-0005-0000-0000-0000F93B0000}"/>
    <cellStyle name="Input 2 4 4 4 4" xfId="15827" xr:uid="{00000000-0005-0000-0000-0000FA3B0000}"/>
    <cellStyle name="Input 2 4 4 4 4 2" xfId="15828" xr:uid="{00000000-0005-0000-0000-0000FB3B0000}"/>
    <cellStyle name="Input 2 4 4 4 4 2 2" xfId="15829" xr:uid="{00000000-0005-0000-0000-0000FC3B0000}"/>
    <cellStyle name="Input 2 4 4 4 4 2 3" xfId="15830" xr:uid="{00000000-0005-0000-0000-0000FD3B0000}"/>
    <cellStyle name="Input 2 4 4 4 4 2 4" xfId="15831" xr:uid="{00000000-0005-0000-0000-0000FE3B0000}"/>
    <cellStyle name="Input 2 4 4 4 4 2 5" xfId="15832" xr:uid="{00000000-0005-0000-0000-0000FF3B0000}"/>
    <cellStyle name="Input 2 4 4 4 4 2 6" xfId="15833" xr:uid="{00000000-0005-0000-0000-0000003C0000}"/>
    <cellStyle name="Input 2 4 4 4 4 2 7" xfId="15834" xr:uid="{00000000-0005-0000-0000-0000013C0000}"/>
    <cellStyle name="Input 2 4 4 4 4 3" xfId="15835" xr:uid="{00000000-0005-0000-0000-0000023C0000}"/>
    <cellStyle name="Input 2 4 4 4 4 4" xfId="15836" xr:uid="{00000000-0005-0000-0000-0000033C0000}"/>
    <cellStyle name="Input 2 4 4 4 5" xfId="15837" xr:uid="{00000000-0005-0000-0000-0000043C0000}"/>
    <cellStyle name="Input 2 4 4 4 5 2" xfId="15838" xr:uid="{00000000-0005-0000-0000-0000053C0000}"/>
    <cellStyle name="Input 2 4 4 4 5 3" xfId="15839" xr:uid="{00000000-0005-0000-0000-0000063C0000}"/>
    <cellStyle name="Input 2 4 4 4 5 4" xfId="15840" xr:uid="{00000000-0005-0000-0000-0000073C0000}"/>
    <cellStyle name="Input 2 4 4 4 5 5" xfId="15841" xr:uid="{00000000-0005-0000-0000-0000083C0000}"/>
    <cellStyle name="Input 2 4 4 4 5 6" xfId="15842" xr:uid="{00000000-0005-0000-0000-0000093C0000}"/>
    <cellStyle name="Input 2 4 4 4 5 7" xfId="15843" xr:uid="{00000000-0005-0000-0000-00000A3C0000}"/>
    <cellStyle name="Input 2 4 4 4 5 8" xfId="15844" xr:uid="{00000000-0005-0000-0000-00000B3C0000}"/>
    <cellStyle name="Input 2 4 4 4 6" xfId="15845" xr:uid="{00000000-0005-0000-0000-00000C3C0000}"/>
    <cellStyle name="Input 2 4 4 4 6 2" xfId="15846" xr:uid="{00000000-0005-0000-0000-00000D3C0000}"/>
    <cellStyle name="Input 2 4 4 4 6 3" xfId="15847" xr:uid="{00000000-0005-0000-0000-00000E3C0000}"/>
    <cellStyle name="Input 2 4 4 4 6 4" xfId="15848" xr:uid="{00000000-0005-0000-0000-00000F3C0000}"/>
    <cellStyle name="Input 2 4 4 4 6 5" xfId="15849" xr:uid="{00000000-0005-0000-0000-0000103C0000}"/>
    <cellStyle name="Input 2 4 4 4 6 6" xfId="15850" xr:uid="{00000000-0005-0000-0000-0000113C0000}"/>
    <cellStyle name="Input 2 4 4 4 6 7" xfId="15851" xr:uid="{00000000-0005-0000-0000-0000123C0000}"/>
    <cellStyle name="Input 2 4 4 4 7" xfId="15852" xr:uid="{00000000-0005-0000-0000-0000133C0000}"/>
    <cellStyle name="Input 2 4 4 4 8" xfId="15853" xr:uid="{00000000-0005-0000-0000-0000143C0000}"/>
    <cellStyle name="Input 2 4 4 4 9" xfId="15854" xr:uid="{00000000-0005-0000-0000-0000153C0000}"/>
    <cellStyle name="Input 2 4 4 5" xfId="15855" xr:uid="{00000000-0005-0000-0000-0000163C0000}"/>
    <cellStyle name="Input 2 4 4 5 2" xfId="15856" xr:uid="{00000000-0005-0000-0000-0000173C0000}"/>
    <cellStyle name="Input 2 4 4 5 2 2" xfId="15857" xr:uid="{00000000-0005-0000-0000-0000183C0000}"/>
    <cellStyle name="Input 2 4 4 5 2 3" xfId="15858" xr:uid="{00000000-0005-0000-0000-0000193C0000}"/>
    <cellStyle name="Input 2 4 4 5 2 4" xfId="15859" xr:uid="{00000000-0005-0000-0000-00001A3C0000}"/>
    <cellStyle name="Input 2 4 4 5 2 5" xfId="15860" xr:uid="{00000000-0005-0000-0000-00001B3C0000}"/>
    <cellStyle name="Input 2 4 4 5 2 6" xfId="15861" xr:uid="{00000000-0005-0000-0000-00001C3C0000}"/>
    <cellStyle name="Input 2 4 4 5 2 7" xfId="15862" xr:uid="{00000000-0005-0000-0000-00001D3C0000}"/>
    <cellStyle name="Input 2 4 4 5 3" xfId="15863" xr:uid="{00000000-0005-0000-0000-00001E3C0000}"/>
    <cellStyle name="Input 2 4 4 5 4" xfId="15864" xr:uid="{00000000-0005-0000-0000-00001F3C0000}"/>
    <cellStyle name="Input 2 4 4 5 5" xfId="15865" xr:uid="{00000000-0005-0000-0000-0000203C0000}"/>
    <cellStyle name="Input 2 4 4 6" xfId="15866" xr:uid="{00000000-0005-0000-0000-0000213C0000}"/>
    <cellStyle name="Input 2 4 4 6 2" xfId="15867" xr:uid="{00000000-0005-0000-0000-0000223C0000}"/>
    <cellStyle name="Input 2 4 4 6 2 2" xfId="15868" xr:uid="{00000000-0005-0000-0000-0000233C0000}"/>
    <cellStyle name="Input 2 4 4 6 2 3" xfId="15869" xr:uid="{00000000-0005-0000-0000-0000243C0000}"/>
    <cellStyle name="Input 2 4 4 6 2 4" xfId="15870" xr:uid="{00000000-0005-0000-0000-0000253C0000}"/>
    <cellStyle name="Input 2 4 4 6 2 5" xfId="15871" xr:uid="{00000000-0005-0000-0000-0000263C0000}"/>
    <cellStyle name="Input 2 4 4 6 2 6" xfId="15872" xr:uid="{00000000-0005-0000-0000-0000273C0000}"/>
    <cellStyle name="Input 2 4 4 6 2 7" xfId="15873" xr:uid="{00000000-0005-0000-0000-0000283C0000}"/>
    <cellStyle name="Input 2 4 4 6 3" xfId="15874" xr:uid="{00000000-0005-0000-0000-0000293C0000}"/>
    <cellStyle name="Input 2 4 4 6 4" xfId="15875" xr:uid="{00000000-0005-0000-0000-00002A3C0000}"/>
    <cellStyle name="Input 2 4 4 6 5" xfId="15876" xr:uid="{00000000-0005-0000-0000-00002B3C0000}"/>
    <cellStyle name="Input 2 4 4 7" xfId="15877" xr:uid="{00000000-0005-0000-0000-00002C3C0000}"/>
    <cellStyle name="Input 2 4 4 7 2" xfId="15878" xr:uid="{00000000-0005-0000-0000-00002D3C0000}"/>
    <cellStyle name="Input 2 4 4 7 2 2" xfId="15879" xr:uid="{00000000-0005-0000-0000-00002E3C0000}"/>
    <cellStyle name="Input 2 4 4 7 2 3" xfId="15880" xr:uid="{00000000-0005-0000-0000-00002F3C0000}"/>
    <cellStyle name="Input 2 4 4 7 2 4" xfId="15881" xr:uid="{00000000-0005-0000-0000-0000303C0000}"/>
    <cellStyle name="Input 2 4 4 7 2 5" xfId="15882" xr:uid="{00000000-0005-0000-0000-0000313C0000}"/>
    <cellStyle name="Input 2 4 4 7 2 6" xfId="15883" xr:uid="{00000000-0005-0000-0000-0000323C0000}"/>
    <cellStyle name="Input 2 4 4 7 2 7" xfId="15884" xr:uid="{00000000-0005-0000-0000-0000333C0000}"/>
    <cellStyle name="Input 2 4 4 7 3" xfId="15885" xr:uid="{00000000-0005-0000-0000-0000343C0000}"/>
    <cellStyle name="Input 2 4 4 7 4" xfId="15886" xr:uid="{00000000-0005-0000-0000-0000353C0000}"/>
    <cellStyle name="Input 2 4 4 7 5" xfId="15887" xr:uid="{00000000-0005-0000-0000-0000363C0000}"/>
    <cellStyle name="Input 2 4 4 8" xfId="15888" xr:uid="{00000000-0005-0000-0000-0000373C0000}"/>
    <cellStyle name="Input 2 4 4 8 2" xfId="15889" xr:uid="{00000000-0005-0000-0000-0000383C0000}"/>
    <cellStyle name="Input 2 4 4 8 2 2" xfId="15890" xr:uid="{00000000-0005-0000-0000-0000393C0000}"/>
    <cellStyle name="Input 2 4 4 8 2 3" xfId="15891" xr:uid="{00000000-0005-0000-0000-00003A3C0000}"/>
    <cellStyle name="Input 2 4 4 8 2 4" xfId="15892" xr:uid="{00000000-0005-0000-0000-00003B3C0000}"/>
    <cellStyle name="Input 2 4 4 8 2 5" xfId="15893" xr:uid="{00000000-0005-0000-0000-00003C3C0000}"/>
    <cellStyle name="Input 2 4 4 8 2 6" xfId="15894" xr:uid="{00000000-0005-0000-0000-00003D3C0000}"/>
    <cellStyle name="Input 2 4 4 8 2 7" xfId="15895" xr:uid="{00000000-0005-0000-0000-00003E3C0000}"/>
    <cellStyle name="Input 2 4 4 8 3" xfId="15896" xr:uid="{00000000-0005-0000-0000-00003F3C0000}"/>
    <cellStyle name="Input 2 4 4 8 4" xfId="15897" xr:uid="{00000000-0005-0000-0000-0000403C0000}"/>
    <cellStyle name="Input 2 4 4 8 5" xfId="15898" xr:uid="{00000000-0005-0000-0000-0000413C0000}"/>
    <cellStyle name="Input 2 4 4 9" xfId="15899" xr:uid="{00000000-0005-0000-0000-0000423C0000}"/>
    <cellStyle name="Input 2 4 4 9 2" xfId="15900" xr:uid="{00000000-0005-0000-0000-0000433C0000}"/>
    <cellStyle name="Input 2 4 4 9 3" xfId="15901" xr:uid="{00000000-0005-0000-0000-0000443C0000}"/>
    <cellStyle name="Input 2 4 4 9 4" xfId="15902" xr:uid="{00000000-0005-0000-0000-0000453C0000}"/>
    <cellStyle name="Input 2 4 4 9 5" xfId="15903" xr:uid="{00000000-0005-0000-0000-0000463C0000}"/>
    <cellStyle name="Input 2 4 4 9 6" xfId="15904" xr:uid="{00000000-0005-0000-0000-0000473C0000}"/>
    <cellStyle name="Input 2 4 4 9 7" xfId="15905" xr:uid="{00000000-0005-0000-0000-0000483C0000}"/>
    <cellStyle name="Input 2 4 4 9 8" xfId="15906" xr:uid="{00000000-0005-0000-0000-0000493C0000}"/>
    <cellStyle name="Input 2 4 5" xfId="15907" xr:uid="{00000000-0005-0000-0000-00004A3C0000}"/>
    <cellStyle name="Input 2 4 5 10" xfId="15908" xr:uid="{00000000-0005-0000-0000-00004B3C0000}"/>
    <cellStyle name="Input 2 4 5 10 2" xfId="15909" xr:uid="{00000000-0005-0000-0000-00004C3C0000}"/>
    <cellStyle name="Input 2 4 5 10 3" xfId="15910" xr:uid="{00000000-0005-0000-0000-00004D3C0000}"/>
    <cellStyle name="Input 2 4 5 10 4" xfId="15911" xr:uid="{00000000-0005-0000-0000-00004E3C0000}"/>
    <cellStyle name="Input 2 4 5 10 5" xfId="15912" xr:uid="{00000000-0005-0000-0000-00004F3C0000}"/>
    <cellStyle name="Input 2 4 5 11" xfId="15913" xr:uid="{00000000-0005-0000-0000-0000503C0000}"/>
    <cellStyle name="Input 2 4 5 11 2" xfId="15914" xr:uid="{00000000-0005-0000-0000-0000513C0000}"/>
    <cellStyle name="Input 2 4 5 11 3" xfId="15915" xr:uid="{00000000-0005-0000-0000-0000523C0000}"/>
    <cellStyle name="Input 2 4 5 11 4" xfId="15916" xr:uid="{00000000-0005-0000-0000-0000533C0000}"/>
    <cellStyle name="Input 2 4 5 11 5" xfId="15917" xr:uid="{00000000-0005-0000-0000-0000543C0000}"/>
    <cellStyle name="Input 2 4 5 12" xfId="15918" xr:uid="{00000000-0005-0000-0000-0000553C0000}"/>
    <cellStyle name="Input 2 4 5 12 2" xfId="15919" xr:uid="{00000000-0005-0000-0000-0000563C0000}"/>
    <cellStyle name="Input 2 4 5 12 3" xfId="15920" xr:uid="{00000000-0005-0000-0000-0000573C0000}"/>
    <cellStyle name="Input 2 4 5 12 4" xfId="15921" xr:uid="{00000000-0005-0000-0000-0000583C0000}"/>
    <cellStyle name="Input 2 4 5 12 5" xfId="15922" xr:uid="{00000000-0005-0000-0000-0000593C0000}"/>
    <cellStyle name="Input 2 4 5 13" xfId="15923" xr:uid="{00000000-0005-0000-0000-00005A3C0000}"/>
    <cellStyle name="Input 2 4 5 13 2" xfId="15924" xr:uid="{00000000-0005-0000-0000-00005B3C0000}"/>
    <cellStyle name="Input 2 4 5 13 3" xfId="15925" xr:uid="{00000000-0005-0000-0000-00005C3C0000}"/>
    <cellStyle name="Input 2 4 5 13 4" xfId="15926" xr:uid="{00000000-0005-0000-0000-00005D3C0000}"/>
    <cellStyle name="Input 2 4 5 13 5" xfId="15927" xr:uid="{00000000-0005-0000-0000-00005E3C0000}"/>
    <cellStyle name="Input 2 4 5 14" xfId="15928" xr:uid="{00000000-0005-0000-0000-00005F3C0000}"/>
    <cellStyle name="Input 2 4 5 14 2" xfId="15929" xr:uid="{00000000-0005-0000-0000-0000603C0000}"/>
    <cellStyle name="Input 2 4 5 14 3" xfId="15930" xr:uid="{00000000-0005-0000-0000-0000613C0000}"/>
    <cellStyle name="Input 2 4 5 14 4" xfId="15931" xr:uid="{00000000-0005-0000-0000-0000623C0000}"/>
    <cellStyle name="Input 2 4 5 14 5" xfId="15932" xr:uid="{00000000-0005-0000-0000-0000633C0000}"/>
    <cellStyle name="Input 2 4 5 15" xfId="15933" xr:uid="{00000000-0005-0000-0000-0000643C0000}"/>
    <cellStyle name="Input 2 4 5 15 2" xfId="15934" xr:uid="{00000000-0005-0000-0000-0000653C0000}"/>
    <cellStyle name="Input 2 4 5 15 3" xfId="15935" xr:uid="{00000000-0005-0000-0000-0000663C0000}"/>
    <cellStyle name="Input 2 4 5 15 4" xfId="15936" xr:uid="{00000000-0005-0000-0000-0000673C0000}"/>
    <cellStyle name="Input 2 4 5 15 5" xfId="15937" xr:uid="{00000000-0005-0000-0000-0000683C0000}"/>
    <cellStyle name="Input 2 4 5 16" xfId="15938" xr:uid="{00000000-0005-0000-0000-0000693C0000}"/>
    <cellStyle name="Input 2 4 5 16 2" xfId="15939" xr:uid="{00000000-0005-0000-0000-00006A3C0000}"/>
    <cellStyle name="Input 2 4 5 16 3" xfId="15940" xr:uid="{00000000-0005-0000-0000-00006B3C0000}"/>
    <cellStyle name="Input 2 4 5 16 4" xfId="15941" xr:uid="{00000000-0005-0000-0000-00006C3C0000}"/>
    <cellStyle name="Input 2 4 5 16 5" xfId="15942" xr:uid="{00000000-0005-0000-0000-00006D3C0000}"/>
    <cellStyle name="Input 2 4 5 17" xfId="15943" xr:uid="{00000000-0005-0000-0000-00006E3C0000}"/>
    <cellStyle name="Input 2 4 5 17 2" xfId="15944" xr:uid="{00000000-0005-0000-0000-00006F3C0000}"/>
    <cellStyle name="Input 2 4 5 17 3" xfId="15945" xr:uid="{00000000-0005-0000-0000-0000703C0000}"/>
    <cellStyle name="Input 2 4 5 17 4" xfId="15946" xr:uid="{00000000-0005-0000-0000-0000713C0000}"/>
    <cellStyle name="Input 2 4 5 17 5" xfId="15947" xr:uid="{00000000-0005-0000-0000-0000723C0000}"/>
    <cellStyle name="Input 2 4 5 18" xfId="15948" xr:uid="{00000000-0005-0000-0000-0000733C0000}"/>
    <cellStyle name="Input 2 4 5 2" xfId="15949" xr:uid="{00000000-0005-0000-0000-0000743C0000}"/>
    <cellStyle name="Input 2 4 5 2 10" xfId="15950" xr:uid="{00000000-0005-0000-0000-0000753C0000}"/>
    <cellStyle name="Input 2 4 5 2 2" xfId="15951" xr:uid="{00000000-0005-0000-0000-0000763C0000}"/>
    <cellStyle name="Input 2 4 5 2 2 2" xfId="15952" xr:uid="{00000000-0005-0000-0000-0000773C0000}"/>
    <cellStyle name="Input 2 4 5 2 2 2 2" xfId="15953" xr:uid="{00000000-0005-0000-0000-0000783C0000}"/>
    <cellStyle name="Input 2 4 5 2 2 2 3" xfId="15954" xr:uid="{00000000-0005-0000-0000-0000793C0000}"/>
    <cellStyle name="Input 2 4 5 2 2 2 4" xfId="15955" xr:uid="{00000000-0005-0000-0000-00007A3C0000}"/>
    <cellStyle name="Input 2 4 5 2 2 2 5" xfId="15956" xr:uid="{00000000-0005-0000-0000-00007B3C0000}"/>
    <cellStyle name="Input 2 4 5 2 2 2 6" xfId="15957" xr:uid="{00000000-0005-0000-0000-00007C3C0000}"/>
    <cellStyle name="Input 2 4 5 2 2 2 7" xfId="15958" xr:uid="{00000000-0005-0000-0000-00007D3C0000}"/>
    <cellStyle name="Input 2 4 5 2 2 3" xfId="15959" xr:uid="{00000000-0005-0000-0000-00007E3C0000}"/>
    <cellStyle name="Input 2 4 5 2 2 4" xfId="15960" xr:uid="{00000000-0005-0000-0000-00007F3C0000}"/>
    <cellStyle name="Input 2 4 5 2 3" xfId="15961" xr:uid="{00000000-0005-0000-0000-0000803C0000}"/>
    <cellStyle name="Input 2 4 5 2 3 2" xfId="15962" xr:uid="{00000000-0005-0000-0000-0000813C0000}"/>
    <cellStyle name="Input 2 4 5 2 3 2 2" xfId="15963" xr:uid="{00000000-0005-0000-0000-0000823C0000}"/>
    <cellStyle name="Input 2 4 5 2 3 2 3" xfId="15964" xr:uid="{00000000-0005-0000-0000-0000833C0000}"/>
    <cellStyle name="Input 2 4 5 2 3 2 4" xfId="15965" xr:uid="{00000000-0005-0000-0000-0000843C0000}"/>
    <cellStyle name="Input 2 4 5 2 3 2 5" xfId="15966" xr:uid="{00000000-0005-0000-0000-0000853C0000}"/>
    <cellStyle name="Input 2 4 5 2 3 2 6" xfId="15967" xr:uid="{00000000-0005-0000-0000-0000863C0000}"/>
    <cellStyle name="Input 2 4 5 2 3 2 7" xfId="15968" xr:uid="{00000000-0005-0000-0000-0000873C0000}"/>
    <cellStyle name="Input 2 4 5 2 3 3" xfId="15969" xr:uid="{00000000-0005-0000-0000-0000883C0000}"/>
    <cellStyle name="Input 2 4 5 2 3 4" xfId="15970" xr:uid="{00000000-0005-0000-0000-0000893C0000}"/>
    <cellStyle name="Input 2 4 5 2 4" xfId="15971" xr:uid="{00000000-0005-0000-0000-00008A3C0000}"/>
    <cellStyle name="Input 2 4 5 2 4 2" xfId="15972" xr:uid="{00000000-0005-0000-0000-00008B3C0000}"/>
    <cellStyle name="Input 2 4 5 2 4 2 2" xfId="15973" xr:uid="{00000000-0005-0000-0000-00008C3C0000}"/>
    <cellStyle name="Input 2 4 5 2 4 2 3" xfId="15974" xr:uid="{00000000-0005-0000-0000-00008D3C0000}"/>
    <cellStyle name="Input 2 4 5 2 4 2 4" xfId="15975" xr:uid="{00000000-0005-0000-0000-00008E3C0000}"/>
    <cellStyle name="Input 2 4 5 2 4 2 5" xfId="15976" xr:uid="{00000000-0005-0000-0000-00008F3C0000}"/>
    <cellStyle name="Input 2 4 5 2 4 2 6" xfId="15977" xr:uid="{00000000-0005-0000-0000-0000903C0000}"/>
    <cellStyle name="Input 2 4 5 2 4 2 7" xfId="15978" xr:uid="{00000000-0005-0000-0000-0000913C0000}"/>
    <cellStyle name="Input 2 4 5 2 4 3" xfId="15979" xr:uid="{00000000-0005-0000-0000-0000923C0000}"/>
    <cellStyle name="Input 2 4 5 2 4 4" xfId="15980" xr:uid="{00000000-0005-0000-0000-0000933C0000}"/>
    <cellStyle name="Input 2 4 5 2 5" xfId="15981" xr:uid="{00000000-0005-0000-0000-0000943C0000}"/>
    <cellStyle name="Input 2 4 5 2 5 2" xfId="15982" xr:uid="{00000000-0005-0000-0000-0000953C0000}"/>
    <cellStyle name="Input 2 4 5 2 5 3" xfId="15983" xr:uid="{00000000-0005-0000-0000-0000963C0000}"/>
    <cellStyle name="Input 2 4 5 2 5 4" xfId="15984" xr:uid="{00000000-0005-0000-0000-0000973C0000}"/>
    <cellStyle name="Input 2 4 5 2 5 5" xfId="15985" xr:uid="{00000000-0005-0000-0000-0000983C0000}"/>
    <cellStyle name="Input 2 4 5 2 5 6" xfId="15986" xr:uid="{00000000-0005-0000-0000-0000993C0000}"/>
    <cellStyle name="Input 2 4 5 2 5 7" xfId="15987" xr:uid="{00000000-0005-0000-0000-00009A3C0000}"/>
    <cellStyle name="Input 2 4 5 2 5 8" xfId="15988" xr:uid="{00000000-0005-0000-0000-00009B3C0000}"/>
    <cellStyle name="Input 2 4 5 2 6" xfId="15989" xr:uid="{00000000-0005-0000-0000-00009C3C0000}"/>
    <cellStyle name="Input 2 4 5 2 6 2" xfId="15990" xr:uid="{00000000-0005-0000-0000-00009D3C0000}"/>
    <cellStyle name="Input 2 4 5 2 6 3" xfId="15991" xr:uid="{00000000-0005-0000-0000-00009E3C0000}"/>
    <cellStyle name="Input 2 4 5 2 6 4" xfId="15992" xr:uid="{00000000-0005-0000-0000-00009F3C0000}"/>
    <cellStyle name="Input 2 4 5 2 6 5" xfId="15993" xr:uid="{00000000-0005-0000-0000-0000A03C0000}"/>
    <cellStyle name="Input 2 4 5 2 6 6" xfId="15994" xr:uid="{00000000-0005-0000-0000-0000A13C0000}"/>
    <cellStyle name="Input 2 4 5 2 6 7" xfId="15995" xr:uid="{00000000-0005-0000-0000-0000A23C0000}"/>
    <cellStyle name="Input 2 4 5 2 7" xfId="15996" xr:uid="{00000000-0005-0000-0000-0000A33C0000}"/>
    <cellStyle name="Input 2 4 5 2 8" xfId="15997" xr:uid="{00000000-0005-0000-0000-0000A43C0000}"/>
    <cellStyle name="Input 2 4 5 2 9" xfId="15998" xr:uid="{00000000-0005-0000-0000-0000A53C0000}"/>
    <cellStyle name="Input 2 4 5 3" xfId="15999" xr:uid="{00000000-0005-0000-0000-0000A63C0000}"/>
    <cellStyle name="Input 2 4 5 3 2" xfId="16000" xr:uid="{00000000-0005-0000-0000-0000A73C0000}"/>
    <cellStyle name="Input 2 4 5 3 2 2" xfId="16001" xr:uid="{00000000-0005-0000-0000-0000A83C0000}"/>
    <cellStyle name="Input 2 4 5 3 2 3" xfId="16002" xr:uid="{00000000-0005-0000-0000-0000A93C0000}"/>
    <cellStyle name="Input 2 4 5 3 2 4" xfId="16003" xr:uid="{00000000-0005-0000-0000-0000AA3C0000}"/>
    <cellStyle name="Input 2 4 5 3 2 5" xfId="16004" xr:uid="{00000000-0005-0000-0000-0000AB3C0000}"/>
    <cellStyle name="Input 2 4 5 3 2 6" xfId="16005" xr:uid="{00000000-0005-0000-0000-0000AC3C0000}"/>
    <cellStyle name="Input 2 4 5 3 2 7" xfId="16006" xr:uid="{00000000-0005-0000-0000-0000AD3C0000}"/>
    <cellStyle name="Input 2 4 5 3 3" xfId="16007" xr:uid="{00000000-0005-0000-0000-0000AE3C0000}"/>
    <cellStyle name="Input 2 4 5 3 4" xfId="16008" xr:uid="{00000000-0005-0000-0000-0000AF3C0000}"/>
    <cellStyle name="Input 2 4 5 3 5" xfId="16009" xr:uid="{00000000-0005-0000-0000-0000B03C0000}"/>
    <cellStyle name="Input 2 4 5 4" xfId="16010" xr:uid="{00000000-0005-0000-0000-0000B13C0000}"/>
    <cellStyle name="Input 2 4 5 4 2" xfId="16011" xr:uid="{00000000-0005-0000-0000-0000B23C0000}"/>
    <cellStyle name="Input 2 4 5 4 2 2" xfId="16012" xr:uid="{00000000-0005-0000-0000-0000B33C0000}"/>
    <cellStyle name="Input 2 4 5 4 2 3" xfId="16013" xr:uid="{00000000-0005-0000-0000-0000B43C0000}"/>
    <cellStyle name="Input 2 4 5 4 2 4" xfId="16014" xr:uid="{00000000-0005-0000-0000-0000B53C0000}"/>
    <cellStyle name="Input 2 4 5 4 2 5" xfId="16015" xr:uid="{00000000-0005-0000-0000-0000B63C0000}"/>
    <cellStyle name="Input 2 4 5 4 2 6" xfId="16016" xr:uid="{00000000-0005-0000-0000-0000B73C0000}"/>
    <cellStyle name="Input 2 4 5 4 2 7" xfId="16017" xr:uid="{00000000-0005-0000-0000-0000B83C0000}"/>
    <cellStyle name="Input 2 4 5 4 3" xfId="16018" xr:uid="{00000000-0005-0000-0000-0000B93C0000}"/>
    <cellStyle name="Input 2 4 5 4 4" xfId="16019" xr:uid="{00000000-0005-0000-0000-0000BA3C0000}"/>
    <cellStyle name="Input 2 4 5 4 5" xfId="16020" xr:uid="{00000000-0005-0000-0000-0000BB3C0000}"/>
    <cellStyle name="Input 2 4 5 5" xfId="16021" xr:uid="{00000000-0005-0000-0000-0000BC3C0000}"/>
    <cellStyle name="Input 2 4 5 5 2" xfId="16022" xr:uid="{00000000-0005-0000-0000-0000BD3C0000}"/>
    <cellStyle name="Input 2 4 5 5 2 2" xfId="16023" xr:uid="{00000000-0005-0000-0000-0000BE3C0000}"/>
    <cellStyle name="Input 2 4 5 5 2 3" xfId="16024" xr:uid="{00000000-0005-0000-0000-0000BF3C0000}"/>
    <cellStyle name="Input 2 4 5 5 2 4" xfId="16025" xr:uid="{00000000-0005-0000-0000-0000C03C0000}"/>
    <cellStyle name="Input 2 4 5 5 2 5" xfId="16026" xr:uid="{00000000-0005-0000-0000-0000C13C0000}"/>
    <cellStyle name="Input 2 4 5 5 2 6" xfId="16027" xr:uid="{00000000-0005-0000-0000-0000C23C0000}"/>
    <cellStyle name="Input 2 4 5 5 2 7" xfId="16028" xr:uid="{00000000-0005-0000-0000-0000C33C0000}"/>
    <cellStyle name="Input 2 4 5 5 3" xfId="16029" xr:uid="{00000000-0005-0000-0000-0000C43C0000}"/>
    <cellStyle name="Input 2 4 5 5 4" xfId="16030" xr:uid="{00000000-0005-0000-0000-0000C53C0000}"/>
    <cellStyle name="Input 2 4 5 5 5" xfId="16031" xr:uid="{00000000-0005-0000-0000-0000C63C0000}"/>
    <cellStyle name="Input 2 4 5 6" xfId="16032" xr:uid="{00000000-0005-0000-0000-0000C73C0000}"/>
    <cellStyle name="Input 2 4 5 6 2" xfId="16033" xr:uid="{00000000-0005-0000-0000-0000C83C0000}"/>
    <cellStyle name="Input 2 4 5 6 3" xfId="16034" xr:uid="{00000000-0005-0000-0000-0000C93C0000}"/>
    <cellStyle name="Input 2 4 5 6 4" xfId="16035" xr:uid="{00000000-0005-0000-0000-0000CA3C0000}"/>
    <cellStyle name="Input 2 4 5 6 5" xfId="16036" xr:uid="{00000000-0005-0000-0000-0000CB3C0000}"/>
    <cellStyle name="Input 2 4 5 6 6" xfId="16037" xr:uid="{00000000-0005-0000-0000-0000CC3C0000}"/>
    <cellStyle name="Input 2 4 5 6 7" xfId="16038" xr:uid="{00000000-0005-0000-0000-0000CD3C0000}"/>
    <cellStyle name="Input 2 4 5 6 8" xfId="16039" xr:uid="{00000000-0005-0000-0000-0000CE3C0000}"/>
    <cellStyle name="Input 2 4 5 7" xfId="16040" xr:uid="{00000000-0005-0000-0000-0000CF3C0000}"/>
    <cellStyle name="Input 2 4 5 7 2" xfId="16041" xr:uid="{00000000-0005-0000-0000-0000D03C0000}"/>
    <cellStyle name="Input 2 4 5 7 3" xfId="16042" xr:uid="{00000000-0005-0000-0000-0000D13C0000}"/>
    <cellStyle name="Input 2 4 5 7 4" xfId="16043" xr:uid="{00000000-0005-0000-0000-0000D23C0000}"/>
    <cellStyle name="Input 2 4 5 7 5" xfId="16044" xr:uid="{00000000-0005-0000-0000-0000D33C0000}"/>
    <cellStyle name="Input 2 4 5 7 6" xfId="16045" xr:uid="{00000000-0005-0000-0000-0000D43C0000}"/>
    <cellStyle name="Input 2 4 5 7 7" xfId="16046" xr:uid="{00000000-0005-0000-0000-0000D53C0000}"/>
    <cellStyle name="Input 2 4 5 8" xfId="16047" xr:uid="{00000000-0005-0000-0000-0000D63C0000}"/>
    <cellStyle name="Input 2 4 5 8 2" xfId="16048" xr:uid="{00000000-0005-0000-0000-0000D73C0000}"/>
    <cellStyle name="Input 2 4 5 8 3" xfId="16049" xr:uid="{00000000-0005-0000-0000-0000D83C0000}"/>
    <cellStyle name="Input 2 4 5 8 4" xfId="16050" xr:uid="{00000000-0005-0000-0000-0000D93C0000}"/>
    <cellStyle name="Input 2 4 5 8 5" xfId="16051" xr:uid="{00000000-0005-0000-0000-0000DA3C0000}"/>
    <cellStyle name="Input 2 4 5 9" xfId="16052" xr:uid="{00000000-0005-0000-0000-0000DB3C0000}"/>
    <cellStyle name="Input 2 4 5 9 2" xfId="16053" xr:uid="{00000000-0005-0000-0000-0000DC3C0000}"/>
    <cellStyle name="Input 2 4 5 9 3" xfId="16054" xr:uid="{00000000-0005-0000-0000-0000DD3C0000}"/>
    <cellStyle name="Input 2 4 5 9 4" xfId="16055" xr:uid="{00000000-0005-0000-0000-0000DE3C0000}"/>
    <cellStyle name="Input 2 4 5 9 5" xfId="16056" xr:uid="{00000000-0005-0000-0000-0000DF3C0000}"/>
    <cellStyle name="Input 2 4 6" xfId="16057" xr:uid="{00000000-0005-0000-0000-0000E03C0000}"/>
    <cellStyle name="Input 2 4 6 10" xfId="16058" xr:uid="{00000000-0005-0000-0000-0000E13C0000}"/>
    <cellStyle name="Input 2 4 6 2" xfId="16059" xr:uid="{00000000-0005-0000-0000-0000E23C0000}"/>
    <cellStyle name="Input 2 4 6 2 2" xfId="16060" xr:uid="{00000000-0005-0000-0000-0000E33C0000}"/>
    <cellStyle name="Input 2 4 6 2 2 2" xfId="16061" xr:uid="{00000000-0005-0000-0000-0000E43C0000}"/>
    <cellStyle name="Input 2 4 6 2 2 3" xfId="16062" xr:uid="{00000000-0005-0000-0000-0000E53C0000}"/>
    <cellStyle name="Input 2 4 6 2 2 4" xfId="16063" xr:uid="{00000000-0005-0000-0000-0000E63C0000}"/>
    <cellStyle name="Input 2 4 6 2 2 5" xfId="16064" xr:uid="{00000000-0005-0000-0000-0000E73C0000}"/>
    <cellStyle name="Input 2 4 6 2 2 6" xfId="16065" xr:uid="{00000000-0005-0000-0000-0000E83C0000}"/>
    <cellStyle name="Input 2 4 6 2 2 7" xfId="16066" xr:uid="{00000000-0005-0000-0000-0000E93C0000}"/>
    <cellStyle name="Input 2 4 6 2 3" xfId="16067" xr:uid="{00000000-0005-0000-0000-0000EA3C0000}"/>
    <cellStyle name="Input 2 4 6 2 4" xfId="16068" xr:uid="{00000000-0005-0000-0000-0000EB3C0000}"/>
    <cellStyle name="Input 2 4 6 3" xfId="16069" xr:uid="{00000000-0005-0000-0000-0000EC3C0000}"/>
    <cellStyle name="Input 2 4 6 3 2" xfId="16070" xr:uid="{00000000-0005-0000-0000-0000ED3C0000}"/>
    <cellStyle name="Input 2 4 6 3 2 2" xfId="16071" xr:uid="{00000000-0005-0000-0000-0000EE3C0000}"/>
    <cellStyle name="Input 2 4 6 3 2 3" xfId="16072" xr:uid="{00000000-0005-0000-0000-0000EF3C0000}"/>
    <cellStyle name="Input 2 4 6 3 2 4" xfId="16073" xr:uid="{00000000-0005-0000-0000-0000F03C0000}"/>
    <cellStyle name="Input 2 4 6 3 2 5" xfId="16074" xr:uid="{00000000-0005-0000-0000-0000F13C0000}"/>
    <cellStyle name="Input 2 4 6 3 2 6" xfId="16075" xr:uid="{00000000-0005-0000-0000-0000F23C0000}"/>
    <cellStyle name="Input 2 4 6 3 2 7" xfId="16076" xr:uid="{00000000-0005-0000-0000-0000F33C0000}"/>
    <cellStyle name="Input 2 4 6 3 3" xfId="16077" xr:uid="{00000000-0005-0000-0000-0000F43C0000}"/>
    <cellStyle name="Input 2 4 6 3 4" xfId="16078" xr:uid="{00000000-0005-0000-0000-0000F53C0000}"/>
    <cellStyle name="Input 2 4 6 4" xfId="16079" xr:uid="{00000000-0005-0000-0000-0000F63C0000}"/>
    <cellStyle name="Input 2 4 6 4 2" xfId="16080" xr:uid="{00000000-0005-0000-0000-0000F73C0000}"/>
    <cellStyle name="Input 2 4 6 4 2 2" xfId="16081" xr:uid="{00000000-0005-0000-0000-0000F83C0000}"/>
    <cellStyle name="Input 2 4 6 4 2 3" xfId="16082" xr:uid="{00000000-0005-0000-0000-0000F93C0000}"/>
    <cellStyle name="Input 2 4 6 4 2 4" xfId="16083" xr:uid="{00000000-0005-0000-0000-0000FA3C0000}"/>
    <cellStyle name="Input 2 4 6 4 2 5" xfId="16084" xr:uid="{00000000-0005-0000-0000-0000FB3C0000}"/>
    <cellStyle name="Input 2 4 6 4 2 6" xfId="16085" xr:uid="{00000000-0005-0000-0000-0000FC3C0000}"/>
    <cellStyle name="Input 2 4 6 4 2 7" xfId="16086" xr:uid="{00000000-0005-0000-0000-0000FD3C0000}"/>
    <cellStyle name="Input 2 4 6 4 3" xfId="16087" xr:uid="{00000000-0005-0000-0000-0000FE3C0000}"/>
    <cellStyle name="Input 2 4 6 4 4" xfId="16088" xr:uid="{00000000-0005-0000-0000-0000FF3C0000}"/>
    <cellStyle name="Input 2 4 6 5" xfId="16089" xr:uid="{00000000-0005-0000-0000-0000003D0000}"/>
    <cellStyle name="Input 2 4 6 5 2" xfId="16090" xr:uid="{00000000-0005-0000-0000-0000013D0000}"/>
    <cellStyle name="Input 2 4 6 5 3" xfId="16091" xr:uid="{00000000-0005-0000-0000-0000023D0000}"/>
    <cellStyle name="Input 2 4 6 5 4" xfId="16092" xr:uid="{00000000-0005-0000-0000-0000033D0000}"/>
    <cellStyle name="Input 2 4 6 5 5" xfId="16093" xr:uid="{00000000-0005-0000-0000-0000043D0000}"/>
    <cellStyle name="Input 2 4 6 5 6" xfId="16094" xr:uid="{00000000-0005-0000-0000-0000053D0000}"/>
    <cellStyle name="Input 2 4 6 5 7" xfId="16095" xr:uid="{00000000-0005-0000-0000-0000063D0000}"/>
    <cellStyle name="Input 2 4 6 5 8" xfId="16096" xr:uid="{00000000-0005-0000-0000-0000073D0000}"/>
    <cellStyle name="Input 2 4 6 6" xfId="16097" xr:uid="{00000000-0005-0000-0000-0000083D0000}"/>
    <cellStyle name="Input 2 4 6 6 2" xfId="16098" xr:uid="{00000000-0005-0000-0000-0000093D0000}"/>
    <cellStyle name="Input 2 4 6 6 3" xfId="16099" xr:uid="{00000000-0005-0000-0000-00000A3D0000}"/>
    <cellStyle name="Input 2 4 6 6 4" xfId="16100" xr:uid="{00000000-0005-0000-0000-00000B3D0000}"/>
    <cellStyle name="Input 2 4 6 6 5" xfId="16101" xr:uid="{00000000-0005-0000-0000-00000C3D0000}"/>
    <cellStyle name="Input 2 4 6 6 6" xfId="16102" xr:uid="{00000000-0005-0000-0000-00000D3D0000}"/>
    <cellStyle name="Input 2 4 6 6 7" xfId="16103" xr:uid="{00000000-0005-0000-0000-00000E3D0000}"/>
    <cellStyle name="Input 2 4 6 7" xfId="16104" xr:uid="{00000000-0005-0000-0000-00000F3D0000}"/>
    <cellStyle name="Input 2 4 6 8" xfId="16105" xr:uid="{00000000-0005-0000-0000-0000103D0000}"/>
    <cellStyle name="Input 2 4 6 9" xfId="16106" xr:uid="{00000000-0005-0000-0000-0000113D0000}"/>
    <cellStyle name="Input 2 4 7" xfId="16107" xr:uid="{00000000-0005-0000-0000-0000123D0000}"/>
    <cellStyle name="Input 2 4 7 10" xfId="16108" xr:uid="{00000000-0005-0000-0000-0000133D0000}"/>
    <cellStyle name="Input 2 4 7 2" xfId="16109" xr:uid="{00000000-0005-0000-0000-0000143D0000}"/>
    <cellStyle name="Input 2 4 7 2 2" xfId="16110" xr:uid="{00000000-0005-0000-0000-0000153D0000}"/>
    <cellStyle name="Input 2 4 7 2 2 2" xfId="16111" xr:uid="{00000000-0005-0000-0000-0000163D0000}"/>
    <cellStyle name="Input 2 4 7 2 2 3" xfId="16112" xr:uid="{00000000-0005-0000-0000-0000173D0000}"/>
    <cellStyle name="Input 2 4 7 2 2 4" xfId="16113" xr:uid="{00000000-0005-0000-0000-0000183D0000}"/>
    <cellStyle name="Input 2 4 7 2 2 5" xfId="16114" xr:uid="{00000000-0005-0000-0000-0000193D0000}"/>
    <cellStyle name="Input 2 4 7 2 2 6" xfId="16115" xr:uid="{00000000-0005-0000-0000-00001A3D0000}"/>
    <cellStyle name="Input 2 4 7 2 2 7" xfId="16116" xr:uid="{00000000-0005-0000-0000-00001B3D0000}"/>
    <cellStyle name="Input 2 4 7 2 3" xfId="16117" xr:uid="{00000000-0005-0000-0000-00001C3D0000}"/>
    <cellStyle name="Input 2 4 7 2 4" xfId="16118" xr:uid="{00000000-0005-0000-0000-00001D3D0000}"/>
    <cellStyle name="Input 2 4 7 3" xfId="16119" xr:uid="{00000000-0005-0000-0000-00001E3D0000}"/>
    <cellStyle name="Input 2 4 7 3 2" xfId="16120" xr:uid="{00000000-0005-0000-0000-00001F3D0000}"/>
    <cellStyle name="Input 2 4 7 3 2 2" xfId="16121" xr:uid="{00000000-0005-0000-0000-0000203D0000}"/>
    <cellStyle name="Input 2 4 7 3 2 3" xfId="16122" xr:uid="{00000000-0005-0000-0000-0000213D0000}"/>
    <cellStyle name="Input 2 4 7 3 2 4" xfId="16123" xr:uid="{00000000-0005-0000-0000-0000223D0000}"/>
    <cellStyle name="Input 2 4 7 3 2 5" xfId="16124" xr:uid="{00000000-0005-0000-0000-0000233D0000}"/>
    <cellStyle name="Input 2 4 7 3 2 6" xfId="16125" xr:uid="{00000000-0005-0000-0000-0000243D0000}"/>
    <cellStyle name="Input 2 4 7 3 2 7" xfId="16126" xr:uid="{00000000-0005-0000-0000-0000253D0000}"/>
    <cellStyle name="Input 2 4 7 3 3" xfId="16127" xr:uid="{00000000-0005-0000-0000-0000263D0000}"/>
    <cellStyle name="Input 2 4 7 3 4" xfId="16128" xr:uid="{00000000-0005-0000-0000-0000273D0000}"/>
    <cellStyle name="Input 2 4 7 4" xfId="16129" xr:uid="{00000000-0005-0000-0000-0000283D0000}"/>
    <cellStyle name="Input 2 4 7 4 2" xfId="16130" xr:uid="{00000000-0005-0000-0000-0000293D0000}"/>
    <cellStyle name="Input 2 4 7 4 2 2" xfId="16131" xr:uid="{00000000-0005-0000-0000-00002A3D0000}"/>
    <cellStyle name="Input 2 4 7 4 2 3" xfId="16132" xr:uid="{00000000-0005-0000-0000-00002B3D0000}"/>
    <cellStyle name="Input 2 4 7 4 2 4" xfId="16133" xr:uid="{00000000-0005-0000-0000-00002C3D0000}"/>
    <cellStyle name="Input 2 4 7 4 2 5" xfId="16134" xr:uid="{00000000-0005-0000-0000-00002D3D0000}"/>
    <cellStyle name="Input 2 4 7 4 2 6" xfId="16135" xr:uid="{00000000-0005-0000-0000-00002E3D0000}"/>
    <cellStyle name="Input 2 4 7 4 2 7" xfId="16136" xr:uid="{00000000-0005-0000-0000-00002F3D0000}"/>
    <cellStyle name="Input 2 4 7 4 3" xfId="16137" xr:uid="{00000000-0005-0000-0000-0000303D0000}"/>
    <cellStyle name="Input 2 4 7 4 4" xfId="16138" xr:uid="{00000000-0005-0000-0000-0000313D0000}"/>
    <cellStyle name="Input 2 4 7 5" xfId="16139" xr:uid="{00000000-0005-0000-0000-0000323D0000}"/>
    <cellStyle name="Input 2 4 7 5 2" xfId="16140" xr:uid="{00000000-0005-0000-0000-0000333D0000}"/>
    <cellStyle name="Input 2 4 7 5 3" xfId="16141" xr:uid="{00000000-0005-0000-0000-0000343D0000}"/>
    <cellStyle name="Input 2 4 7 5 4" xfId="16142" xr:uid="{00000000-0005-0000-0000-0000353D0000}"/>
    <cellStyle name="Input 2 4 7 5 5" xfId="16143" xr:uid="{00000000-0005-0000-0000-0000363D0000}"/>
    <cellStyle name="Input 2 4 7 5 6" xfId="16144" xr:uid="{00000000-0005-0000-0000-0000373D0000}"/>
    <cellStyle name="Input 2 4 7 5 7" xfId="16145" xr:uid="{00000000-0005-0000-0000-0000383D0000}"/>
    <cellStyle name="Input 2 4 7 5 8" xfId="16146" xr:uid="{00000000-0005-0000-0000-0000393D0000}"/>
    <cellStyle name="Input 2 4 7 6" xfId="16147" xr:uid="{00000000-0005-0000-0000-00003A3D0000}"/>
    <cellStyle name="Input 2 4 7 6 2" xfId="16148" xr:uid="{00000000-0005-0000-0000-00003B3D0000}"/>
    <cellStyle name="Input 2 4 7 6 3" xfId="16149" xr:uid="{00000000-0005-0000-0000-00003C3D0000}"/>
    <cellStyle name="Input 2 4 7 6 4" xfId="16150" xr:uid="{00000000-0005-0000-0000-00003D3D0000}"/>
    <cellStyle name="Input 2 4 7 6 5" xfId="16151" xr:uid="{00000000-0005-0000-0000-00003E3D0000}"/>
    <cellStyle name="Input 2 4 7 6 6" xfId="16152" xr:uid="{00000000-0005-0000-0000-00003F3D0000}"/>
    <cellStyle name="Input 2 4 7 6 7" xfId="16153" xr:uid="{00000000-0005-0000-0000-0000403D0000}"/>
    <cellStyle name="Input 2 4 7 7" xfId="16154" xr:uid="{00000000-0005-0000-0000-0000413D0000}"/>
    <cellStyle name="Input 2 4 7 8" xfId="16155" xr:uid="{00000000-0005-0000-0000-0000423D0000}"/>
    <cellStyle name="Input 2 4 7 9" xfId="16156" xr:uid="{00000000-0005-0000-0000-0000433D0000}"/>
    <cellStyle name="Input 2 4 8" xfId="16157" xr:uid="{00000000-0005-0000-0000-0000443D0000}"/>
    <cellStyle name="Input 2 4 8 2" xfId="16158" xr:uid="{00000000-0005-0000-0000-0000453D0000}"/>
    <cellStyle name="Input 2 4 8 2 2" xfId="16159" xr:uid="{00000000-0005-0000-0000-0000463D0000}"/>
    <cellStyle name="Input 2 4 8 2 3" xfId="16160" xr:uid="{00000000-0005-0000-0000-0000473D0000}"/>
    <cellStyle name="Input 2 4 8 2 4" xfId="16161" xr:uid="{00000000-0005-0000-0000-0000483D0000}"/>
    <cellStyle name="Input 2 4 8 2 5" xfId="16162" xr:uid="{00000000-0005-0000-0000-0000493D0000}"/>
    <cellStyle name="Input 2 4 8 2 6" xfId="16163" xr:uid="{00000000-0005-0000-0000-00004A3D0000}"/>
    <cellStyle name="Input 2 4 8 2 7" xfId="16164" xr:uid="{00000000-0005-0000-0000-00004B3D0000}"/>
    <cellStyle name="Input 2 4 8 3" xfId="16165" xr:uid="{00000000-0005-0000-0000-00004C3D0000}"/>
    <cellStyle name="Input 2 4 8 4" xfId="16166" xr:uid="{00000000-0005-0000-0000-00004D3D0000}"/>
    <cellStyle name="Input 2 4 8 5" xfId="16167" xr:uid="{00000000-0005-0000-0000-00004E3D0000}"/>
    <cellStyle name="Input 2 4 9" xfId="16168" xr:uid="{00000000-0005-0000-0000-00004F3D0000}"/>
    <cellStyle name="Input 2 4 9 2" xfId="16169" xr:uid="{00000000-0005-0000-0000-0000503D0000}"/>
    <cellStyle name="Input 2 4 9 2 2" xfId="16170" xr:uid="{00000000-0005-0000-0000-0000513D0000}"/>
    <cellStyle name="Input 2 4 9 2 3" xfId="16171" xr:uid="{00000000-0005-0000-0000-0000523D0000}"/>
    <cellStyle name="Input 2 4 9 2 4" xfId="16172" xr:uid="{00000000-0005-0000-0000-0000533D0000}"/>
    <cellStyle name="Input 2 4 9 2 5" xfId="16173" xr:uid="{00000000-0005-0000-0000-0000543D0000}"/>
    <cellStyle name="Input 2 4 9 2 6" xfId="16174" xr:uid="{00000000-0005-0000-0000-0000553D0000}"/>
    <cellStyle name="Input 2 4 9 2 7" xfId="16175" xr:uid="{00000000-0005-0000-0000-0000563D0000}"/>
    <cellStyle name="Input 2 4 9 3" xfId="16176" xr:uid="{00000000-0005-0000-0000-0000573D0000}"/>
    <cellStyle name="Input 2 4 9 4" xfId="16177" xr:uid="{00000000-0005-0000-0000-0000583D0000}"/>
    <cellStyle name="Input 2 4 9 5" xfId="16178" xr:uid="{00000000-0005-0000-0000-0000593D0000}"/>
    <cellStyle name="Input 2 5" xfId="16179" xr:uid="{00000000-0005-0000-0000-00005A3D0000}"/>
    <cellStyle name="Input 2 5 10" xfId="16180" xr:uid="{00000000-0005-0000-0000-00005B3D0000}"/>
    <cellStyle name="Input 2 5 10 2" xfId="16181" xr:uid="{00000000-0005-0000-0000-00005C3D0000}"/>
    <cellStyle name="Input 2 5 10 2 2" xfId="16182" xr:uid="{00000000-0005-0000-0000-00005D3D0000}"/>
    <cellStyle name="Input 2 5 10 2 3" xfId="16183" xr:uid="{00000000-0005-0000-0000-00005E3D0000}"/>
    <cellStyle name="Input 2 5 10 2 4" xfId="16184" xr:uid="{00000000-0005-0000-0000-00005F3D0000}"/>
    <cellStyle name="Input 2 5 10 2 5" xfId="16185" xr:uid="{00000000-0005-0000-0000-0000603D0000}"/>
    <cellStyle name="Input 2 5 10 2 6" xfId="16186" xr:uid="{00000000-0005-0000-0000-0000613D0000}"/>
    <cellStyle name="Input 2 5 10 2 7" xfId="16187" xr:uid="{00000000-0005-0000-0000-0000623D0000}"/>
    <cellStyle name="Input 2 5 10 3" xfId="16188" xr:uid="{00000000-0005-0000-0000-0000633D0000}"/>
    <cellStyle name="Input 2 5 10 4" xfId="16189" xr:uid="{00000000-0005-0000-0000-0000643D0000}"/>
    <cellStyle name="Input 2 5 10 5" xfId="16190" xr:uid="{00000000-0005-0000-0000-0000653D0000}"/>
    <cellStyle name="Input 2 5 11" xfId="16191" xr:uid="{00000000-0005-0000-0000-0000663D0000}"/>
    <cellStyle name="Input 2 5 11 2" xfId="16192" xr:uid="{00000000-0005-0000-0000-0000673D0000}"/>
    <cellStyle name="Input 2 5 11 2 2" xfId="16193" xr:uid="{00000000-0005-0000-0000-0000683D0000}"/>
    <cellStyle name="Input 2 5 11 2 3" xfId="16194" xr:uid="{00000000-0005-0000-0000-0000693D0000}"/>
    <cellStyle name="Input 2 5 11 2 4" xfId="16195" xr:uid="{00000000-0005-0000-0000-00006A3D0000}"/>
    <cellStyle name="Input 2 5 11 2 5" xfId="16196" xr:uid="{00000000-0005-0000-0000-00006B3D0000}"/>
    <cellStyle name="Input 2 5 11 2 6" xfId="16197" xr:uid="{00000000-0005-0000-0000-00006C3D0000}"/>
    <cellStyle name="Input 2 5 11 2 7" xfId="16198" xr:uid="{00000000-0005-0000-0000-00006D3D0000}"/>
    <cellStyle name="Input 2 5 11 3" xfId="16199" xr:uid="{00000000-0005-0000-0000-00006E3D0000}"/>
    <cellStyle name="Input 2 5 11 4" xfId="16200" xr:uid="{00000000-0005-0000-0000-00006F3D0000}"/>
    <cellStyle name="Input 2 5 11 5" xfId="16201" xr:uid="{00000000-0005-0000-0000-0000703D0000}"/>
    <cellStyle name="Input 2 5 12" xfId="16202" xr:uid="{00000000-0005-0000-0000-0000713D0000}"/>
    <cellStyle name="Input 2 5 12 2" xfId="16203" xr:uid="{00000000-0005-0000-0000-0000723D0000}"/>
    <cellStyle name="Input 2 5 12 3" xfId="16204" xr:uid="{00000000-0005-0000-0000-0000733D0000}"/>
    <cellStyle name="Input 2 5 12 4" xfId="16205" xr:uid="{00000000-0005-0000-0000-0000743D0000}"/>
    <cellStyle name="Input 2 5 12 5" xfId="16206" xr:uid="{00000000-0005-0000-0000-0000753D0000}"/>
    <cellStyle name="Input 2 5 12 6" xfId="16207" xr:uid="{00000000-0005-0000-0000-0000763D0000}"/>
    <cellStyle name="Input 2 5 12 7" xfId="16208" xr:uid="{00000000-0005-0000-0000-0000773D0000}"/>
    <cellStyle name="Input 2 5 12 8" xfId="16209" xr:uid="{00000000-0005-0000-0000-0000783D0000}"/>
    <cellStyle name="Input 2 5 13" xfId="16210" xr:uid="{00000000-0005-0000-0000-0000793D0000}"/>
    <cellStyle name="Input 2 5 13 2" xfId="16211" xr:uid="{00000000-0005-0000-0000-00007A3D0000}"/>
    <cellStyle name="Input 2 5 13 3" xfId="16212" xr:uid="{00000000-0005-0000-0000-00007B3D0000}"/>
    <cellStyle name="Input 2 5 13 4" xfId="16213" xr:uid="{00000000-0005-0000-0000-00007C3D0000}"/>
    <cellStyle name="Input 2 5 13 5" xfId="16214" xr:uid="{00000000-0005-0000-0000-00007D3D0000}"/>
    <cellStyle name="Input 2 5 13 6" xfId="16215" xr:uid="{00000000-0005-0000-0000-00007E3D0000}"/>
    <cellStyle name="Input 2 5 13 7" xfId="16216" xr:uid="{00000000-0005-0000-0000-00007F3D0000}"/>
    <cellStyle name="Input 2 5 14" xfId="16217" xr:uid="{00000000-0005-0000-0000-0000803D0000}"/>
    <cellStyle name="Input 2 5 14 2" xfId="16218" xr:uid="{00000000-0005-0000-0000-0000813D0000}"/>
    <cellStyle name="Input 2 5 14 3" xfId="16219" xr:uid="{00000000-0005-0000-0000-0000823D0000}"/>
    <cellStyle name="Input 2 5 14 4" xfId="16220" xr:uid="{00000000-0005-0000-0000-0000833D0000}"/>
    <cellStyle name="Input 2 5 14 5" xfId="16221" xr:uid="{00000000-0005-0000-0000-0000843D0000}"/>
    <cellStyle name="Input 2 5 15" xfId="16222" xr:uid="{00000000-0005-0000-0000-0000853D0000}"/>
    <cellStyle name="Input 2 5 15 2" xfId="16223" xr:uid="{00000000-0005-0000-0000-0000863D0000}"/>
    <cellStyle name="Input 2 5 15 3" xfId="16224" xr:uid="{00000000-0005-0000-0000-0000873D0000}"/>
    <cellStyle name="Input 2 5 15 4" xfId="16225" xr:uid="{00000000-0005-0000-0000-0000883D0000}"/>
    <cellStyle name="Input 2 5 15 5" xfId="16226" xr:uid="{00000000-0005-0000-0000-0000893D0000}"/>
    <cellStyle name="Input 2 5 16" xfId="16227" xr:uid="{00000000-0005-0000-0000-00008A3D0000}"/>
    <cellStyle name="Input 2 5 16 2" xfId="16228" xr:uid="{00000000-0005-0000-0000-00008B3D0000}"/>
    <cellStyle name="Input 2 5 16 3" xfId="16229" xr:uid="{00000000-0005-0000-0000-00008C3D0000}"/>
    <cellStyle name="Input 2 5 16 4" xfId="16230" xr:uid="{00000000-0005-0000-0000-00008D3D0000}"/>
    <cellStyle name="Input 2 5 16 5" xfId="16231" xr:uid="{00000000-0005-0000-0000-00008E3D0000}"/>
    <cellStyle name="Input 2 5 17" xfId="16232" xr:uid="{00000000-0005-0000-0000-00008F3D0000}"/>
    <cellStyle name="Input 2 5 17 2" xfId="16233" xr:uid="{00000000-0005-0000-0000-0000903D0000}"/>
    <cellStyle name="Input 2 5 17 3" xfId="16234" xr:uid="{00000000-0005-0000-0000-0000913D0000}"/>
    <cellStyle name="Input 2 5 17 4" xfId="16235" xr:uid="{00000000-0005-0000-0000-0000923D0000}"/>
    <cellStyle name="Input 2 5 17 5" xfId="16236" xr:uid="{00000000-0005-0000-0000-0000933D0000}"/>
    <cellStyle name="Input 2 5 18" xfId="16237" xr:uid="{00000000-0005-0000-0000-0000943D0000}"/>
    <cellStyle name="Input 2 5 19" xfId="16238" xr:uid="{00000000-0005-0000-0000-0000953D0000}"/>
    <cellStyle name="Input 2 5 2" xfId="16239" xr:uid="{00000000-0005-0000-0000-0000963D0000}"/>
    <cellStyle name="Input 2 5 2 10" xfId="16240" xr:uid="{00000000-0005-0000-0000-0000973D0000}"/>
    <cellStyle name="Input 2 5 2 10 2" xfId="16241" xr:uid="{00000000-0005-0000-0000-0000983D0000}"/>
    <cellStyle name="Input 2 5 2 10 3" xfId="16242" xr:uid="{00000000-0005-0000-0000-0000993D0000}"/>
    <cellStyle name="Input 2 5 2 10 4" xfId="16243" xr:uid="{00000000-0005-0000-0000-00009A3D0000}"/>
    <cellStyle name="Input 2 5 2 10 5" xfId="16244" xr:uid="{00000000-0005-0000-0000-00009B3D0000}"/>
    <cellStyle name="Input 2 5 2 10 6" xfId="16245" xr:uid="{00000000-0005-0000-0000-00009C3D0000}"/>
    <cellStyle name="Input 2 5 2 10 7" xfId="16246" xr:uid="{00000000-0005-0000-0000-00009D3D0000}"/>
    <cellStyle name="Input 2 5 2 10 8" xfId="16247" xr:uid="{00000000-0005-0000-0000-00009E3D0000}"/>
    <cellStyle name="Input 2 5 2 11" xfId="16248" xr:uid="{00000000-0005-0000-0000-00009F3D0000}"/>
    <cellStyle name="Input 2 5 2 11 2" xfId="16249" xr:uid="{00000000-0005-0000-0000-0000A03D0000}"/>
    <cellStyle name="Input 2 5 2 11 3" xfId="16250" xr:uid="{00000000-0005-0000-0000-0000A13D0000}"/>
    <cellStyle name="Input 2 5 2 11 4" xfId="16251" xr:uid="{00000000-0005-0000-0000-0000A23D0000}"/>
    <cellStyle name="Input 2 5 2 11 5" xfId="16252" xr:uid="{00000000-0005-0000-0000-0000A33D0000}"/>
    <cellStyle name="Input 2 5 2 11 6" xfId="16253" xr:uid="{00000000-0005-0000-0000-0000A43D0000}"/>
    <cellStyle name="Input 2 5 2 11 7" xfId="16254" xr:uid="{00000000-0005-0000-0000-0000A53D0000}"/>
    <cellStyle name="Input 2 5 2 12" xfId="16255" xr:uid="{00000000-0005-0000-0000-0000A63D0000}"/>
    <cellStyle name="Input 2 5 2 12 2" xfId="16256" xr:uid="{00000000-0005-0000-0000-0000A73D0000}"/>
    <cellStyle name="Input 2 5 2 12 3" xfId="16257" xr:uid="{00000000-0005-0000-0000-0000A83D0000}"/>
    <cellStyle name="Input 2 5 2 12 4" xfId="16258" xr:uid="{00000000-0005-0000-0000-0000A93D0000}"/>
    <cellStyle name="Input 2 5 2 12 5" xfId="16259" xr:uid="{00000000-0005-0000-0000-0000AA3D0000}"/>
    <cellStyle name="Input 2 5 2 13" xfId="16260" xr:uid="{00000000-0005-0000-0000-0000AB3D0000}"/>
    <cellStyle name="Input 2 5 2 13 2" xfId="16261" xr:uid="{00000000-0005-0000-0000-0000AC3D0000}"/>
    <cellStyle name="Input 2 5 2 13 3" xfId="16262" xr:uid="{00000000-0005-0000-0000-0000AD3D0000}"/>
    <cellStyle name="Input 2 5 2 13 4" xfId="16263" xr:uid="{00000000-0005-0000-0000-0000AE3D0000}"/>
    <cellStyle name="Input 2 5 2 13 5" xfId="16264" xr:uid="{00000000-0005-0000-0000-0000AF3D0000}"/>
    <cellStyle name="Input 2 5 2 14" xfId="16265" xr:uid="{00000000-0005-0000-0000-0000B03D0000}"/>
    <cellStyle name="Input 2 5 2 14 2" xfId="16266" xr:uid="{00000000-0005-0000-0000-0000B13D0000}"/>
    <cellStyle name="Input 2 5 2 14 3" xfId="16267" xr:uid="{00000000-0005-0000-0000-0000B23D0000}"/>
    <cellStyle name="Input 2 5 2 14 4" xfId="16268" xr:uid="{00000000-0005-0000-0000-0000B33D0000}"/>
    <cellStyle name="Input 2 5 2 14 5" xfId="16269" xr:uid="{00000000-0005-0000-0000-0000B43D0000}"/>
    <cellStyle name="Input 2 5 2 15" xfId="16270" xr:uid="{00000000-0005-0000-0000-0000B53D0000}"/>
    <cellStyle name="Input 2 5 2 15 2" xfId="16271" xr:uid="{00000000-0005-0000-0000-0000B63D0000}"/>
    <cellStyle name="Input 2 5 2 15 3" xfId="16272" xr:uid="{00000000-0005-0000-0000-0000B73D0000}"/>
    <cellStyle name="Input 2 5 2 15 4" xfId="16273" xr:uid="{00000000-0005-0000-0000-0000B83D0000}"/>
    <cellStyle name="Input 2 5 2 15 5" xfId="16274" xr:uid="{00000000-0005-0000-0000-0000B93D0000}"/>
    <cellStyle name="Input 2 5 2 16" xfId="16275" xr:uid="{00000000-0005-0000-0000-0000BA3D0000}"/>
    <cellStyle name="Input 2 5 2 17" xfId="16276" xr:uid="{00000000-0005-0000-0000-0000BB3D0000}"/>
    <cellStyle name="Input 2 5 2 2" xfId="16277" xr:uid="{00000000-0005-0000-0000-0000BC3D0000}"/>
    <cellStyle name="Input 2 5 2 2 10" xfId="16278" xr:uid="{00000000-0005-0000-0000-0000BD3D0000}"/>
    <cellStyle name="Input 2 5 2 2 10 2" xfId="16279" xr:uid="{00000000-0005-0000-0000-0000BE3D0000}"/>
    <cellStyle name="Input 2 5 2 2 10 3" xfId="16280" xr:uid="{00000000-0005-0000-0000-0000BF3D0000}"/>
    <cellStyle name="Input 2 5 2 2 10 4" xfId="16281" xr:uid="{00000000-0005-0000-0000-0000C03D0000}"/>
    <cellStyle name="Input 2 5 2 2 10 5" xfId="16282" xr:uid="{00000000-0005-0000-0000-0000C13D0000}"/>
    <cellStyle name="Input 2 5 2 2 10 6" xfId="16283" xr:uid="{00000000-0005-0000-0000-0000C23D0000}"/>
    <cellStyle name="Input 2 5 2 2 10 7" xfId="16284" xr:uid="{00000000-0005-0000-0000-0000C33D0000}"/>
    <cellStyle name="Input 2 5 2 2 11" xfId="16285" xr:uid="{00000000-0005-0000-0000-0000C43D0000}"/>
    <cellStyle name="Input 2 5 2 2 11 2" xfId="16286" xr:uid="{00000000-0005-0000-0000-0000C53D0000}"/>
    <cellStyle name="Input 2 5 2 2 11 3" xfId="16287" xr:uid="{00000000-0005-0000-0000-0000C63D0000}"/>
    <cellStyle name="Input 2 5 2 2 11 4" xfId="16288" xr:uid="{00000000-0005-0000-0000-0000C73D0000}"/>
    <cellStyle name="Input 2 5 2 2 11 5" xfId="16289" xr:uid="{00000000-0005-0000-0000-0000C83D0000}"/>
    <cellStyle name="Input 2 5 2 2 12" xfId="16290" xr:uid="{00000000-0005-0000-0000-0000C93D0000}"/>
    <cellStyle name="Input 2 5 2 2 12 2" xfId="16291" xr:uid="{00000000-0005-0000-0000-0000CA3D0000}"/>
    <cellStyle name="Input 2 5 2 2 12 3" xfId="16292" xr:uid="{00000000-0005-0000-0000-0000CB3D0000}"/>
    <cellStyle name="Input 2 5 2 2 12 4" xfId="16293" xr:uid="{00000000-0005-0000-0000-0000CC3D0000}"/>
    <cellStyle name="Input 2 5 2 2 12 5" xfId="16294" xr:uid="{00000000-0005-0000-0000-0000CD3D0000}"/>
    <cellStyle name="Input 2 5 2 2 13" xfId="16295" xr:uid="{00000000-0005-0000-0000-0000CE3D0000}"/>
    <cellStyle name="Input 2 5 2 2 13 2" xfId="16296" xr:uid="{00000000-0005-0000-0000-0000CF3D0000}"/>
    <cellStyle name="Input 2 5 2 2 13 3" xfId="16297" xr:uid="{00000000-0005-0000-0000-0000D03D0000}"/>
    <cellStyle name="Input 2 5 2 2 13 4" xfId="16298" xr:uid="{00000000-0005-0000-0000-0000D13D0000}"/>
    <cellStyle name="Input 2 5 2 2 13 5" xfId="16299" xr:uid="{00000000-0005-0000-0000-0000D23D0000}"/>
    <cellStyle name="Input 2 5 2 2 14" xfId="16300" xr:uid="{00000000-0005-0000-0000-0000D33D0000}"/>
    <cellStyle name="Input 2 5 2 2 14 2" xfId="16301" xr:uid="{00000000-0005-0000-0000-0000D43D0000}"/>
    <cellStyle name="Input 2 5 2 2 14 3" xfId="16302" xr:uid="{00000000-0005-0000-0000-0000D53D0000}"/>
    <cellStyle name="Input 2 5 2 2 14 4" xfId="16303" xr:uid="{00000000-0005-0000-0000-0000D63D0000}"/>
    <cellStyle name="Input 2 5 2 2 14 5" xfId="16304" xr:uid="{00000000-0005-0000-0000-0000D73D0000}"/>
    <cellStyle name="Input 2 5 2 2 15" xfId="16305" xr:uid="{00000000-0005-0000-0000-0000D83D0000}"/>
    <cellStyle name="Input 2 5 2 2 15 2" xfId="16306" xr:uid="{00000000-0005-0000-0000-0000D93D0000}"/>
    <cellStyle name="Input 2 5 2 2 15 3" xfId="16307" xr:uid="{00000000-0005-0000-0000-0000DA3D0000}"/>
    <cellStyle name="Input 2 5 2 2 15 4" xfId="16308" xr:uid="{00000000-0005-0000-0000-0000DB3D0000}"/>
    <cellStyle name="Input 2 5 2 2 15 5" xfId="16309" xr:uid="{00000000-0005-0000-0000-0000DC3D0000}"/>
    <cellStyle name="Input 2 5 2 2 16" xfId="16310" xr:uid="{00000000-0005-0000-0000-0000DD3D0000}"/>
    <cellStyle name="Input 2 5 2 2 16 2" xfId="16311" xr:uid="{00000000-0005-0000-0000-0000DE3D0000}"/>
    <cellStyle name="Input 2 5 2 2 16 3" xfId="16312" xr:uid="{00000000-0005-0000-0000-0000DF3D0000}"/>
    <cellStyle name="Input 2 5 2 2 16 4" xfId="16313" xr:uid="{00000000-0005-0000-0000-0000E03D0000}"/>
    <cellStyle name="Input 2 5 2 2 16 5" xfId="16314" xr:uid="{00000000-0005-0000-0000-0000E13D0000}"/>
    <cellStyle name="Input 2 5 2 2 17" xfId="16315" xr:uid="{00000000-0005-0000-0000-0000E23D0000}"/>
    <cellStyle name="Input 2 5 2 2 17 2" xfId="16316" xr:uid="{00000000-0005-0000-0000-0000E33D0000}"/>
    <cellStyle name="Input 2 5 2 2 17 3" xfId="16317" xr:uid="{00000000-0005-0000-0000-0000E43D0000}"/>
    <cellStyle name="Input 2 5 2 2 17 4" xfId="16318" xr:uid="{00000000-0005-0000-0000-0000E53D0000}"/>
    <cellStyle name="Input 2 5 2 2 17 5" xfId="16319" xr:uid="{00000000-0005-0000-0000-0000E63D0000}"/>
    <cellStyle name="Input 2 5 2 2 18" xfId="16320" xr:uid="{00000000-0005-0000-0000-0000E73D0000}"/>
    <cellStyle name="Input 2 5 2 2 2" xfId="16321" xr:uid="{00000000-0005-0000-0000-0000E83D0000}"/>
    <cellStyle name="Input 2 5 2 2 2 10" xfId="16322" xr:uid="{00000000-0005-0000-0000-0000E93D0000}"/>
    <cellStyle name="Input 2 5 2 2 2 10 2" xfId="16323" xr:uid="{00000000-0005-0000-0000-0000EA3D0000}"/>
    <cellStyle name="Input 2 5 2 2 2 10 3" xfId="16324" xr:uid="{00000000-0005-0000-0000-0000EB3D0000}"/>
    <cellStyle name="Input 2 5 2 2 2 10 4" xfId="16325" xr:uid="{00000000-0005-0000-0000-0000EC3D0000}"/>
    <cellStyle name="Input 2 5 2 2 2 10 5" xfId="16326" xr:uid="{00000000-0005-0000-0000-0000ED3D0000}"/>
    <cellStyle name="Input 2 5 2 2 2 11" xfId="16327" xr:uid="{00000000-0005-0000-0000-0000EE3D0000}"/>
    <cellStyle name="Input 2 5 2 2 2 11 2" xfId="16328" xr:uid="{00000000-0005-0000-0000-0000EF3D0000}"/>
    <cellStyle name="Input 2 5 2 2 2 11 3" xfId="16329" xr:uid="{00000000-0005-0000-0000-0000F03D0000}"/>
    <cellStyle name="Input 2 5 2 2 2 11 4" xfId="16330" xr:uid="{00000000-0005-0000-0000-0000F13D0000}"/>
    <cellStyle name="Input 2 5 2 2 2 11 5" xfId="16331" xr:uid="{00000000-0005-0000-0000-0000F23D0000}"/>
    <cellStyle name="Input 2 5 2 2 2 12" xfId="16332" xr:uid="{00000000-0005-0000-0000-0000F33D0000}"/>
    <cellStyle name="Input 2 5 2 2 2 12 2" xfId="16333" xr:uid="{00000000-0005-0000-0000-0000F43D0000}"/>
    <cellStyle name="Input 2 5 2 2 2 12 3" xfId="16334" xr:uid="{00000000-0005-0000-0000-0000F53D0000}"/>
    <cellStyle name="Input 2 5 2 2 2 12 4" xfId="16335" xr:uid="{00000000-0005-0000-0000-0000F63D0000}"/>
    <cellStyle name="Input 2 5 2 2 2 12 5" xfId="16336" xr:uid="{00000000-0005-0000-0000-0000F73D0000}"/>
    <cellStyle name="Input 2 5 2 2 2 13" xfId="16337" xr:uid="{00000000-0005-0000-0000-0000F83D0000}"/>
    <cellStyle name="Input 2 5 2 2 2 13 2" xfId="16338" xr:uid="{00000000-0005-0000-0000-0000F93D0000}"/>
    <cellStyle name="Input 2 5 2 2 2 13 3" xfId="16339" xr:uid="{00000000-0005-0000-0000-0000FA3D0000}"/>
    <cellStyle name="Input 2 5 2 2 2 13 4" xfId="16340" xr:uid="{00000000-0005-0000-0000-0000FB3D0000}"/>
    <cellStyle name="Input 2 5 2 2 2 13 5" xfId="16341" xr:uid="{00000000-0005-0000-0000-0000FC3D0000}"/>
    <cellStyle name="Input 2 5 2 2 2 14" xfId="16342" xr:uid="{00000000-0005-0000-0000-0000FD3D0000}"/>
    <cellStyle name="Input 2 5 2 2 2 14 2" xfId="16343" xr:uid="{00000000-0005-0000-0000-0000FE3D0000}"/>
    <cellStyle name="Input 2 5 2 2 2 14 3" xfId="16344" xr:uid="{00000000-0005-0000-0000-0000FF3D0000}"/>
    <cellStyle name="Input 2 5 2 2 2 14 4" xfId="16345" xr:uid="{00000000-0005-0000-0000-0000003E0000}"/>
    <cellStyle name="Input 2 5 2 2 2 14 5" xfId="16346" xr:uid="{00000000-0005-0000-0000-0000013E0000}"/>
    <cellStyle name="Input 2 5 2 2 2 15" xfId="16347" xr:uid="{00000000-0005-0000-0000-0000023E0000}"/>
    <cellStyle name="Input 2 5 2 2 2 15 2" xfId="16348" xr:uid="{00000000-0005-0000-0000-0000033E0000}"/>
    <cellStyle name="Input 2 5 2 2 2 15 3" xfId="16349" xr:uid="{00000000-0005-0000-0000-0000043E0000}"/>
    <cellStyle name="Input 2 5 2 2 2 15 4" xfId="16350" xr:uid="{00000000-0005-0000-0000-0000053E0000}"/>
    <cellStyle name="Input 2 5 2 2 2 15 5" xfId="16351" xr:uid="{00000000-0005-0000-0000-0000063E0000}"/>
    <cellStyle name="Input 2 5 2 2 2 16" xfId="16352" xr:uid="{00000000-0005-0000-0000-0000073E0000}"/>
    <cellStyle name="Input 2 5 2 2 2 16 2" xfId="16353" xr:uid="{00000000-0005-0000-0000-0000083E0000}"/>
    <cellStyle name="Input 2 5 2 2 2 16 3" xfId="16354" xr:uid="{00000000-0005-0000-0000-0000093E0000}"/>
    <cellStyle name="Input 2 5 2 2 2 16 4" xfId="16355" xr:uid="{00000000-0005-0000-0000-00000A3E0000}"/>
    <cellStyle name="Input 2 5 2 2 2 16 5" xfId="16356" xr:uid="{00000000-0005-0000-0000-00000B3E0000}"/>
    <cellStyle name="Input 2 5 2 2 2 17" xfId="16357" xr:uid="{00000000-0005-0000-0000-00000C3E0000}"/>
    <cellStyle name="Input 2 5 2 2 2 17 2" xfId="16358" xr:uid="{00000000-0005-0000-0000-00000D3E0000}"/>
    <cellStyle name="Input 2 5 2 2 2 17 3" xfId="16359" xr:uid="{00000000-0005-0000-0000-00000E3E0000}"/>
    <cellStyle name="Input 2 5 2 2 2 17 4" xfId="16360" xr:uid="{00000000-0005-0000-0000-00000F3E0000}"/>
    <cellStyle name="Input 2 5 2 2 2 17 5" xfId="16361" xr:uid="{00000000-0005-0000-0000-0000103E0000}"/>
    <cellStyle name="Input 2 5 2 2 2 18" xfId="16362" xr:uid="{00000000-0005-0000-0000-0000113E0000}"/>
    <cellStyle name="Input 2 5 2 2 2 2" xfId="16363" xr:uid="{00000000-0005-0000-0000-0000123E0000}"/>
    <cellStyle name="Input 2 5 2 2 2 2 10" xfId="16364" xr:uid="{00000000-0005-0000-0000-0000133E0000}"/>
    <cellStyle name="Input 2 5 2 2 2 2 2" xfId="16365" xr:uid="{00000000-0005-0000-0000-0000143E0000}"/>
    <cellStyle name="Input 2 5 2 2 2 2 2 2" xfId="16366" xr:uid="{00000000-0005-0000-0000-0000153E0000}"/>
    <cellStyle name="Input 2 5 2 2 2 2 2 2 2" xfId="16367" xr:uid="{00000000-0005-0000-0000-0000163E0000}"/>
    <cellStyle name="Input 2 5 2 2 2 2 2 2 3" xfId="16368" xr:uid="{00000000-0005-0000-0000-0000173E0000}"/>
    <cellStyle name="Input 2 5 2 2 2 2 2 2 4" xfId="16369" xr:uid="{00000000-0005-0000-0000-0000183E0000}"/>
    <cellStyle name="Input 2 5 2 2 2 2 2 2 5" xfId="16370" xr:uid="{00000000-0005-0000-0000-0000193E0000}"/>
    <cellStyle name="Input 2 5 2 2 2 2 2 2 6" xfId="16371" xr:uid="{00000000-0005-0000-0000-00001A3E0000}"/>
    <cellStyle name="Input 2 5 2 2 2 2 2 2 7" xfId="16372" xr:uid="{00000000-0005-0000-0000-00001B3E0000}"/>
    <cellStyle name="Input 2 5 2 2 2 2 2 3" xfId="16373" xr:uid="{00000000-0005-0000-0000-00001C3E0000}"/>
    <cellStyle name="Input 2 5 2 2 2 2 2 4" xfId="16374" xr:uid="{00000000-0005-0000-0000-00001D3E0000}"/>
    <cellStyle name="Input 2 5 2 2 2 2 3" xfId="16375" xr:uid="{00000000-0005-0000-0000-00001E3E0000}"/>
    <cellStyle name="Input 2 5 2 2 2 2 3 2" xfId="16376" xr:uid="{00000000-0005-0000-0000-00001F3E0000}"/>
    <cellStyle name="Input 2 5 2 2 2 2 3 2 2" xfId="16377" xr:uid="{00000000-0005-0000-0000-0000203E0000}"/>
    <cellStyle name="Input 2 5 2 2 2 2 3 2 3" xfId="16378" xr:uid="{00000000-0005-0000-0000-0000213E0000}"/>
    <cellStyle name="Input 2 5 2 2 2 2 3 2 4" xfId="16379" xr:uid="{00000000-0005-0000-0000-0000223E0000}"/>
    <cellStyle name="Input 2 5 2 2 2 2 3 2 5" xfId="16380" xr:uid="{00000000-0005-0000-0000-0000233E0000}"/>
    <cellStyle name="Input 2 5 2 2 2 2 3 2 6" xfId="16381" xr:uid="{00000000-0005-0000-0000-0000243E0000}"/>
    <cellStyle name="Input 2 5 2 2 2 2 3 2 7" xfId="16382" xr:uid="{00000000-0005-0000-0000-0000253E0000}"/>
    <cellStyle name="Input 2 5 2 2 2 2 3 3" xfId="16383" xr:uid="{00000000-0005-0000-0000-0000263E0000}"/>
    <cellStyle name="Input 2 5 2 2 2 2 3 4" xfId="16384" xr:uid="{00000000-0005-0000-0000-0000273E0000}"/>
    <cellStyle name="Input 2 5 2 2 2 2 4" xfId="16385" xr:uid="{00000000-0005-0000-0000-0000283E0000}"/>
    <cellStyle name="Input 2 5 2 2 2 2 4 2" xfId="16386" xr:uid="{00000000-0005-0000-0000-0000293E0000}"/>
    <cellStyle name="Input 2 5 2 2 2 2 4 2 2" xfId="16387" xr:uid="{00000000-0005-0000-0000-00002A3E0000}"/>
    <cellStyle name="Input 2 5 2 2 2 2 4 2 3" xfId="16388" xr:uid="{00000000-0005-0000-0000-00002B3E0000}"/>
    <cellStyle name="Input 2 5 2 2 2 2 4 2 4" xfId="16389" xr:uid="{00000000-0005-0000-0000-00002C3E0000}"/>
    <cellStyle name="Input 2 5 2 2 2 2 4 2 5" xfId="16390" xr:uid="{00000000-0005-0000-0000-00002D3E0000}"/>
    <cellStyle name="Input 2 5 2 2 2 2 4 2 6" xfId="16391" xr:uid="{00000000-0005-0000-0000-00002E3E0000}"/>
    <cellStyle name="Input 2 5 2 2 2 2 4 2 7" xfId="16392" xr:uid="{00000000-0005-0000-0000-00002F3E0000}"/>
    <cellStyle name="Input 2 5 2 2 2 2 4 3" xfId="16393" xr:uid="{00000000-0005-0000-0000-0000303E0000}"/>
    <cellStyle name="Input 2 5 2 2 2 2 4 4" xfId="16394" xr:uid="{00000000-0005-0000-0000-0000313E0000}"/>
    <cellStyle name="Input 2 5 2 2 2 2 5" xfId="16395" xr:uid="{00000000-0005-0000-0000-0000323E0000}"/>
    <cellStyle name="Input 2 5 2 2 2 2 5 2" xfId="16396" xr:uid="{00000000-0005-0000-0000-0000333E0000}"/>
    <cellStyle name="Input 2 5 2 2 2 2 5 3" xfId="16397" xr:uid="{00000000-0005-0000-0000-0000343E0000}"/>
    <cellStyle name="Input 2 5 2 2 2 2 5 4" xfId="16398" xr:uid="{00000000-0005-0000-0000-0000353E0000}"/>
    <cellStyle name="Input 2 5 2 2 2 2 5 5" xfId="16399" xr:uid="{00000000-0005-0000-0000-0000363E0000}"/>
    <cellStyle name="Input 2 5 2 2 2 2 5 6" xfId="16400" xr:uid="{00000000-0005-0000-0000-0000373E0000}"/>
    <cellStyle name="Input 2 5 2 2 2 2 5 7" xfId="16401" xr:uid="{00000000-0005-0000-0000-0000383E0000}"/>
    <cellStyle name="Input 2 5 2 2 2 2 5 8" xfId="16402" xr:uid="{00000000-0005-0000-0000-0000393E0000}"/>
    <cellStyle name="Input 2 5 2 2 2 2 6" xfId="16403" xr:uid="{00000000-0005-0000-0000-00003A3E0000}"/>
    <cellStyle name="Input 2 5 2 2 2 2 6 2" xfId="16404" xr:uid="{00000000-0005-0000-0000-00003B3E0000}"/>
    <cellStyle name="Input 2 5 2 2 2 2 6 3" xfId="16405" xr:uid="{00000000-0005-0000-0000-00003C3E0000}"/>
    <cellStyle name="Input 2 5 2 2 2 2 6 4" xfId="16406" xr:uid="{00000000-0005-0000-0000-00003D3E0000}"/>
    <cellStyle name="Input 2 5 2 2 2 2 6 5" xfId="16407" xr:uid="{00000000-0005-0000-0000-00003E3E0000}"/>
    <cellStyle name="Input 2 5 2 2 2 2 6 6" xfId="16408" xr:uid="{00000000-0005-0000-0000-00003F3E0000}"/>
    <cellStyle name="Input 2 5 2 2 2 2 6 7" xfId="16409" xr:uid="{00000000-0005-0000-0000-0000403E0000}"/>
    <cellStyle name="Input 2 5 2 2 2 2 7" xfId="16410" xr:uid="{00000000-0005-0000-0000-0000413E0000}"/>
    <cellStyle name="Input 2 5 2 2 2 2 8" xfId="16411" xr:uid="{00000000-0005-0000-0000-0000423E0000}"/>
    <cellStyle name="Input 2 5 2 2 2 2 9" xfId="16412" xr:uid="{00000000-0005-0000-0000-0000433E0000}"/>
    <cellStyle name="Input 2 5 2 2 2 3" xfId="16413" xr:uid="{00000000-0005-0000-0000-0000443E0000}"/>
    <cellStyle name="Input 2 5 2 2 2 3 2" xfId="16414" xr:uid="{00000000-0005-0000-0000-0000453E0000}"/>
    <cellStyle name="Input 2 5 2 2 2 3 2 2" xfId="16415" xr:uid="{00000000-0005-0000-0000-0000463E0000}"/>
    <cellStyle name="Input 2 5 2 2 2 3 2 3" xfId="16416" xr:uid="{00000000-0005-0000-0000-0000473E0000}"/>
    <cellStyle name="Input 2 5 2 2 2 3 2 4" xfId="16417" xr:uid="{00000000-0005-0000-0000-0000483E0000}"/>
    <cellStyle name="Input 2 5 2 2 2 3 2 5" xfId="16418" xr:uid="{00000000-0005-0000-0000-0000493E0000}"/>
    <cellStyle name="Input 2 5 2 2 2 3 2 6" xfId="16419" xr:uid="{00000000-0005-0000-0000-00004A3E0000}"/>
    <cellStyle name="Input 2 5 2 2 2 3 2 7" xfId="16420" xr:uid="{00000000-0005-0000-0000-00004B3E0000}"/>
    <cellStyle name="Input 2 5 2 2 2 3 3" xfId="16421" xr:uid="{00000000-0005-0000-0000-00004C3E0000}"/>
    <cellStyle name="Input 2 5 2 2 2 3 4" xfId="16422" xr:uid="{00000000-0005-0000-0000-00004D3E0000}"/>
    <cellStyle name="Input 2 5 2 2 2 3 5" xfId="16423" xr:uid="{00000000-0005-0000-0000-00004E3E0000}"/>
    <cellStyle name="Input 2 5 2 2 2 4" xfId="16424" xr:uid="{00000000-0005-0000-0000-00004F3E0000}"/>
    <cellStyle name="Input 2 5 2 2 2 4 2" xfId="16425" xr:uid="{00000000-0005-0000-0000-0000503E0000}"/>
    <cellStyle name="Input 2 5 2 2 2 4 2 2" xfId="16426" xr:uid="{00000000-0005-0000-0000-0000513E0000}"/>
    <cellStyle name="Input 2 5 2 2 2 4 2 3" xfId="16427" xr:uid="{00000000-0005-0000-0000-0000523E0000}"/>
    <cellStyle name="Input 2 5 2 2 2 4 2 4" xfId="16428" xr:uid="{00000000-0005-0000-0000-0000533E0000}"/>
    <cellStyle name="Input 2 5 2 2 2 4 2 5" xfId="16429" xr:uid="{00000000-0005-0000-0000-0000543E0000}"/>
    <cellStyle name="Input 2 5 2 2 2 4 2 6" xfId="16430" xr:uid="{00000000-0005-0000-0000-0000553E0000}"/>
    <cellStyle name="Input 2 5 2 2 2 4 2 7" xfId="16431" xr:uid="{00000000-0005-0000-0000-0000563E0000}"/>
    <cellStyle name="Input 2 5 2 2 2 4 3" xfId="16432" xr:uid="{00000000-0005-0000-0000-0000573E0000}"/>
    <cellStyle name="Input 2 5 2 2 2 4 4" xfId="16433" xr:uid="{00000000-0005-0000-0000-0000583E0000}"/>
    <cellStyle name="Input 2 5 2 2 2 4 5" xfId="16434" xr:uid="{00000000-0005-0000-0000-0000593E0000}"/>
    <cellStyle name="Input 2 5 2 2 2 5" xfId="16435" xr:uid="{00000000-0005-0000-0000-00005A3E0000}"/>
    <cellStyle name="Input 2 5 2 2 2 5 2" xfId="16436" xr:uid="{00000000-0005-0000-0000-00005B3E0000}"/>
    <cellStyle name="Input 2 5 2 2 2 5 2 2" xfId="16437" xr:uid="{00000000-0005-0000-0000-00005C3E0000}"/>
    <cellStyle name="Input 2 5 2 2 2 5 2 3" xfId="16438" xr:uid="{00000000-0005-0000-0000-00005D3E0000}"/>
    <cellStyle name="Input 2 5 2 2 2 5 2 4" xfId="16439" xr:uid="{00000000-0005-0000-0000-00005E3E0000}"/>
    <cellStyle name="Input 2 5 2 2 2 5 2 5" xfId="16440" xr:uid="{00000000-0005-0000-0000-00005F3E0000}"/>
    <cellStyle name="Input 2 5 2 2 2 5 2 6" xfId="16441" xr:uid="{00000000-0005-0000-0000-0000603E0000}"/>
    <cellStyle name="Input 2 5 2 2 2 5 2 7" xfId="16442" xr:uid="{00000000-0005-0000-0000-0000613E0000}"/>
    <cellStyle name="Input 2 5 2 2 2 5 3" xfId="16443" xr:uid="{00000000-0005-0000-0000-0000623E0000}"/>
    <cellStyle name="Input 2 5 2 2 2 5 4" xfId="16444" xr:uid="{00000000-0005-0000-0000-0000633E0000}"/>
    <cellStyle name="Input 2 5 2 2 2 5 5" xfId="16445" xr:uid="{00000000-0005-0000-0000-0000643E0000}"/>
    <cellStyle name="Input 2 5 2 2 2 6" xfId="16446" xr:uid="{00000000-0005-0000-0000-0000653E0000}"/>
    <cellStyle name="Input 2 5 2 2 2 6 2" xfId="16447" xr:uid="{00000000-0005-0000-0000-0000663E0000}"/>
    <cellStyle name="Input 2 5 2 2 2 6 3" xfId="16448" xr:uid="{00000000-0005-0000-0000-0000673E0000}"/>
    <cellStyle name="Input 2 5 2 2 2 6 4" xfId="16449" xr:uid="{00000000-0005-0000-0000-0000683E0000}"/>
    <cellStyle name="Input 2 5 2 2 2 6 5" xfId="16450" xr:uid="{00000000-0005-0000-0000-0000693E0000}"/>
    <cellStyle name="Input 2 5 2 2 2 6 6" xfId="16451" xr:uid="{00000000-0005-0000-0000-00006A3E0000}"/>
    <cellStyle name="Input 2 5 2 2 2 6 7" xfId="16452" xr:uid="{00000000-0005-0000-0000-00006B3E0000}"/>
    <cellStyle name="Input 2 5 2 2 2 6 8" xfId="16453" xr:uid="{00000000-0005-0000-0000-00006C3E0000}"/>
    <cellStyle name="Input 2 5 2 2 2 7" xfId="16454" xr:uid="{00000000-0005-0000-0000-00006D3E0000}"/>
    <cellStyle name="Input 2 5 2 2 2 7 2" xfId="16455" xr:uid="{00000000-0005-0000-0000-00006E3E0000}"/>
    <cellStyle name="Input 2 5 2 2 2 7 3" xfId="16456" xr:uid="{00000000-0005-0000-0000-00006F3E0000}"/>
    <cellStyle name="Input 2 5 2 2 2 7 4" xfId="16457" xr:uid="{00000000-0005-0000-0000-0000703E0000}"/>
    <cellStyle name="Input 2 5 2 2 2 7 5" xfId="16458" xr:uid="{00000000-0005-0000-0000-0000713E0000}"/>
    <cellStyle name="Input 2 5 2 2 2 7 6" xfId="16459" xr:uid="{00000000-0005-0000-0000-0000723E0000}"/>
    <cellStyle name="Input 2 5 2 2 2 7 7" xfId="16460" xr:uid="{00000000-0005-0000-0000-0000733E0000}"/>
    <cellStyle name="Input 2 5 2 2 2 8" xfId="16461" xr:uid="{00000000-0005-0000-0000-0000743E0000}"/>
    <cellStyle name="Input 2 5 2 2 2 8 2" xfId="16462" xr:uid="{00000000-0005-0000-0000-0000753E0000}"/>
    <cellStyle name="Input 2 5 2 2 2 8 3" xfId="16463" xr:uid="{00000000-0005-0000-0000-0000763E0000}"/>
    <cellStyle name="Input 2 5 2 2 2 8 4" xfId="16464" xr:uid="{00000000-0005-0000-0000-0000773E0000}"/>
    <cellStyle name="Input 2 5 2 2 2 8 5" xfId="16465" xr:uid="{00000000-0005-0000-0000-0000783E0000}"/>
    <cellStyle name="Input 2 5 2 2 2 9" xfId="16466" xr:uid="{00000000-0005-0000-0000-0000793E0000}"/>
    <cellStyle name="Input 2 5 2 2 2 9 2" xfId="16467" xr:uid="{00000000-0005-0000-0000-00007A3E0000}"/>
    <cellStyle name="Input 2 5 2 2 2 9 3" xfId="16468" xr:uid="{00000000-0005-0000-0000-00007B3E0000}"/>
    <cellStyle name="Input 2 5 2 2 2 9 4" xfId="16469" xr:uid="{00000000-0005-0000-0000-00007C3E0000}"/>
    <cellStyle name="Input 2 5 2 2 2 9 5" xfId="16470" xr:uid="{00000000-0005-0000-0000-00007D3E0000}"/>
    <cellStyle name="Input 2 5 2 2 3" xfId="16471" xr:uid="{00000000-0005-0000-0000-00007E3E0000}"/>
    <cellStyle name="Input 2 5 2 2 3 10" xfId="16472" xr:uid="{00000000-0005-0000-0000-00007F3E0000}"/>
    <cellStyle name="Input 2 5 2 2 3 2" xfId="16473" xr:uid="{00000000-0005-0000-0000-0000803E0000}"/>
    <cellStyle name="Input 2 5 2 2 3 2 2" xfId="16474" xr:uid="{00000000-0005-0000-0000-0000813E0000}"/>
    <cellStyle name="Input 2 5 2 2 3 2 2 2" xfId="16475" xr:uid="{00000000-0005-0000-0000-0000823E0000}"/>
    <cellStyle name="Input 2 5 2 2 3 2 2 3" xfId="16476" xr:uid="{00000000-0005-0000-0000-0000833E0000}"/>
    <cellStyle name="Input 2 5 2 2 3 2 2 4" xfId="16477" xr:uid="{00000000-0005-0000-0000-0000843E0000}"/>
    <cellStyle name="Input 2 5 2 2 3 2 2 5" xfId="16478" xr:uid="{00000000-0005-0000-0000-0000853E0000}"/>
    <cellStyle name="Input 2 5 2 2 3 2 2 6" xfId="16479" xr:uid="{00000000-0005-0000-0000-0000863E0000}"/>
    <cellStyle name="Input 2 5 2 2 3 2 2 7" xfId="16480" xr:uid="{00000000-0005-0000-0000-0000873E0000}"/>
    <cellStyle name="Input 2 5 2 2 3 2 3" xfId="16481" xr:uid="{00000000-0005-0000-0000-0000883E0000}"/>
    <cellStyle name="Input 2 5 2 2 3 2 4" xfId="16482" xr:uid="{00000000-0005-0000-0000-0000893E0000}"/>
    <cellStyle name="Input 2 5 2 2 3 3" xfId="16483" xr:uid="{00000000-0005-0000-0000-00008A3E0000}"/>
    <cellStyle name="Input 2 5 2 2 3 3 2" xfId="16484" xr:uid="{00000000-0005-0000-0000-00008B3E0000}"/>
    <cellStyle name="Input 2 5 2 2 3 3 2 2" xfId="16485" xr:uid="{00000000-0005-0000-0000-00008C3E0000}"/>
    <cellStyle name="Input 2 5 2 2 3 3 2 3" xfId="16486" xr:uid="{00000000-0005-0000-0000-00008D3E0000}"/>
    <cellStyle name="Input 2 5 2 2 3 3 2 4" xfId="16487" xr:uid="{00000000-0005-0000-0000-00008E3E0000}"/>
    <cellStyle name="Input 2 5 2 2 3 3 2 5" xfId="16488" xr:uid="{00000000-0005-0000-0000-00008F3E0000}"/>
    <cellStyle name="Input 2 5 2 2 3 3 2 6" xfId="16489" xr:uid="{00000000-0005-0000-0000-0000903E0000}"/>
    <cellStyle name="Input 2 5 2 2 3 3 2 7" xfId="16490" xr:uid="{00000000-0005-0000-0000-0000913E0000}"/>
    <cellStyle name="Input 2 5 2 2 3 3 3" xfId="16491" xr:uid="{00000000-0005-0000-0000-0000923E0000}"/>
    <cellStyle name="Input 2 5 2 2 3 3 4" xfId="16492" xr:uid="{00000000-0005-0000-0000-0000933E0000}"/>
    <cellStyle name="Input 2 5 2 2 3 4" xfId="16493" xr:uid="{00000000-0005-0000-0000-0000943E0000}"/>
    <cellStyle name="Input 2 5 2 2 3 4 2" xfId="16494" xr:uid="{00000000-0005-0000-0000-0000953E0000}"/>
    <cellStyle name="Input 2 5 2 2 3 4 2 2" xfId="16495" xr:uid="{00000000-0005-0000-0000-0000963E0000}"/>
    <cellStyle name="Input 2 5 2 2 3 4 2 3" xfId="16496" xr:uid="{00000000-0005-0000-0000-0000973E0000}"/>
    <cellStyle name="Input 2 5 2 2 3 4 2 4" xfId="16497" xr:uid="{00000000-0005-0000-0000-0000983E0000}"/>
    <cellStyle name="Input 2 5 2 2 3 4 2 5" xfId="16498" xr:uid="{00000000-0005-0000-0000-0000993E0000}"/>
    <cellStyle name="Input 2 5 2 2 3 4 2 6" xfId="16499" xr:uid="{00000000-0005-0000-0000-00009A3E0000}"/>
    <cellStyle name="Input 2 5 2 2 3 4 2 7" xfId="16500" xr:uid="{00000000-0005-0000-0000-00009B3E0000}"/>
    <cellStyle name="Input 2 5 2 2 3 4 3" xfId="16501" xr:uid="{00000000-0005-0000-0000-00009C3E0000}"/>
    <cellStyle name="Input 2 5 2 2 3 4 4" xfId="16502" xr:uid="{00000000-0005-0000-0000-00009D3E0000}"/>
    <cellStyle name="Input 2 5 2 2 3 5" xfId="16503" xr:uid="{00000000-0005-0000-0000-00009E3E0000}"/>
    <cellStyle name="Input 2 5 2 2 3 5 2" xfId="16504" xr:uid="{00000000-0005-0000-0000-00009F3E0000}"/>
    <cellStyle name="Input 2 5 2 2 3 5 3" xfId="16505" xr:uid="{00000000-0005-0000-0000-0000A03E0000}"/>
    <cellStyle name="Input 2 5 2 2 3 5 4" xfId="16506" xr:uid="{00000000-0005-0000-0000-0000A13E0000}"/>
    <cellStyle name="Input 2 5 2 2 3 5 5" xfId="16507" xr:uid="{00000000-0005-0000-0000-0000A23E0000}"/>
    <cellStyle name="Input 2 5 2 2 3 5 6" xfId="16508" xr:uid="{00000000-0005-0000-0000-0000A33E0000}"/>
    <cellStyle name="Input 2 5 2 2 3 5 7" xfId="16509" xr:uid="{00000000-0005-0000-0000-0000A43E0000}"/>
    <cellStyle name="Input 2 5 2 2 3 5 8" xfId="16510" xr:uid="{00000000-0005-0000-0000-0000A53E0000}"/>
    <cellStyle name="Input 2 5 2 2 3 6" xfId="16511" xr:uid="{00000000-0005-0000-0000-0000A63E0000}"/>
    <cellStyle name="Input 2 5 2 2 3 6 2" xfId="16512" xr:uid="{00000000-0005-0000-0000-0000A73E0000}"/>
    <cellStyle name="Input 2 5 2 2 3 6 3" xfId="16513" xr:uid="{00000000-0005-0000-0000-0000A83E0000}"/>
    <cellStyle name="Input 2 5 2 2 3 6 4" xfId="16514" xr:uid="{00000000-0005-0000-0000-0000A93E0000}"/>
    <cellStyle name="Input 2 5 2 2 3 6 5" xfId="16515" xr:uid="{00000000-0005-0000-0000-0000AA3E0000}"/>
    <cellStyle name="Input 2 5 2 2 3 6 6" xfId="16516" xr:uid="{00000000-0005-0000-0000-0000AB3E0000}"/>
    <cellStyle name="Input 2 5 2 2 3 6 7" xfId="16517" xr:uid="{00000000-0005-0000-0000-0000AC3E0000}"/>
    <cellStyle name="Input 2 5 2 2 3 7" xfId="16518" xr:uid="{00000000-0005-0000-0000-0000AD3E0000}"/>
    <cellStyle name="Input 2 5 2 2 3 8" xfId="16519" xr:uid="{00000000-0005-0000-0000-0000AE3E0000}"/>
    <cellStyle name="Input 2 5 2 2 3 9" xfId="16520" xr:uid="{00000000-0005-0000-0000-0000AF3E0000}"/>
    <cellStyle name="Input 2 5 2 2 4" xfId="16521" xr:uid="{00000000-0005-0000-0000-0000B03E0000}"/>
    <cellStyle name="Input 2 5 2 2 4 10" xfId="16522" xr:uid="{00000000-0005-0000-0000-0000B13E0000}"/>
    <cellStyle name="Input 2 5 2 2 4 2" xfId="16523" xr:uid="{00000000-0005-0000-0000-0000B23E0000}"/>
    <cellStyle name="Input 2 5 2 2 4 2 2" xfId="16524" xr:uid="{00000000-0005-0000-0000-0000B33E0000}"/>
    <cellStyle name="Input 2 5 2 2 4 2 2 2" xfId="16525" xr:uid="{00000000-0005-0000-0000-0000B43E0000}"/>
    <cellStyle name="Input 2 5 2 2 4 2 2 3" xfId="16526" xr:uid="{00000000-0005-0000-0000-0000B53E0000}"/>
    <cellStyle name="Input 2 5 2 2 4 2 2 4" xfId="16527" xr:uid="{00000000-0005-0000-0000-0000B63E0000}"/>
    <cellStyle name="Input 2 5 2 2 4 2 2 5" xfId="16528" xr:uid="{00000000-0005-0000-0000-0000B73E0000}"/>
    <cellStyle name="Input 2 5 2 2 4 2 2 6" xfId="16529" xr:uid="{00000000-0005-0000-0000-0000B83E0000}"/>
    <cellStyle name="Input 2 5 2 2 4 2 2 7" xfId="16530" xr:uid="{00000000-0005-0000-0000-0000B93E0000}"/>
    <cellStyle name="Input 2 5 2 2 4 2 3" xfId="16531" xr:uid="{00000000-0005-0000-0000-0000BA3E0000}"/>
    <cellStyle name="Input 2 5 2 2 4 2 4" xfId="16532" xr:uid="{00000000-0005-0000-0000-0000BB3E0000}"/>
    <cellStyle name="Input 2 5 2 2 4 3" xfId="16533" xr:uid="{00000000-0005-0000-0000-0000BC3E0000}"/>
    <cellStyle name="Input 2 5 2 2 4 3 2" xfId="16534" xr:uid="{00000000-0005-0000-0000-0000BD3E0000}"/>
    <cellStyle name="Input 2 5 2 2 4 3 2 2" xfId="16535" xr:uid="{00000000-0005-0000-0000-0000BE3E0000}"/>
    <cellStyle name="Input 2 5 2 2 4 3 2 3" xfId="16536" xr:uid="{00000000-0005-0000-0000-0000BF3E0000}"/>
    <cellStyle name="Input 2 5 2 2 4 3 2 4" xfId="16537" xr:uid="{00000000-0005-0000-0000-0000C03E0000}"/>
    <cellStyle name="Input 2 5 2 2 4 3 2 5" xfId="16538" xr:uid="{00000000-0005-0000-0000-0000C13E0000}"/>
    <cellStyle name="Input 2 5 2 2 4 3 2 6" xfId="16539" xr:uid="{00000000-0005-0000-0000-0000C23E0000}"/>
    <cellStyle name="Input 2 5 2 2 4 3 2 7" xfId="16540" xr:uid="{00000000-0005-0000-0000-0000C33E0000}"/>
    <cellStyle name="Input 2 5 2 2 4 3 3" xfId="16541" xr:uid="{00000000-0005-0000-0000-0000C43E0000}"/>
    <cellStyle name="Input 2 5 2 2 4 3 4" xfId="16542" xr:uid="{00000000-0005-0000-0000-0000C53E0000}"/>
    <cellStyle name="Input 2 5 2 2 4 4" xfId="16543" xr:uid="{00000000-0005-0000-0000-0000C63E0000}"/>
    <cellStyle name="Input 2 5 2 2 4 4 2" xfId="16544" xr:uid="{00000000-0005-0000-0000-0000C73E0000}"/>
    <cellStyle name="Input 2 5 2 2 4 4 2 2" xfId="16545" xr:uid="{00000000-0005-0000-0000-0000C83E0000}"/>
    <cellStyle name="Input 2 5 2 2 4 4 2 3" xfId="16546" xr:uid="{00000000-0005-0000-0000-0000C93E0000}"/>
    <cellStyle name="Input 2 5 2 2 4 4 2 4" xfId="16547" xr:uid="{00000000-0005-0000-0000-0000CA3E0000}"/>
    <cellStyle name="Input 2 5 2 2 4 4 2 5" xfId="16548" xr:uid="{00000000-0005-0000-0000-0000CB3E0000}"/>
    <cellStyle name="Input 2 5 2 2 4 4 2 6" xfId="16549" xr:uid="{00000000-0005-0000-0000-0000CC3E0000}"/>
    <cellStyle name="Input 2 5 2 2 4 4 2 7" xfId="16550" xr:uid="{00000000-0005-0000-0000-0000CD3E0000}"/>
    <cellStyle name="Input 2 5 2 2 4 4 3" xfId="16551" xr:uid="{00000000-0005-0000-0000-0000CE3E0000}"/>
    <cellStyle name="Input 2 5 2 2 4 4 4" xfId="16552" xr:uid="{00000000-0005-0000-0000-0000CF3E0000}"/>
    <cellStyle name="Input 2 5 2 2 4 5" xfId="16553" xr:uid="{00000000-0005-0000-0000-0000D03E0000}"/>
    <cellStyle name="Input 2 5 2 2 4 5 2" xfId="16554" xr:uid="{00000000-0005-0000-0000-0000D13E0000}"/>
    <cellStyle name="Input 2 5 2 2 4 5 3" xfId="16555" xr:uid="{00000000-0005-0000-0000-0000D23E0000}"/>
    <cellStyle name="Input 2 5 2 2 4 5 4" xfId="16556" xr:uid="{00000000-0005-0000-0000-0000D33E0000}"/>
    <cellStyle name="Input 2 5 2 2 4 5 5" xfId="16557" xr:uid="{00000000-0005-0000-0000-0000D43E0000}"/>
    <cellStyle name="Input 2 5 2 2 4 5 6" xfId="16558" xr:uid="{00000000-0005-0000-0000-0000D53E0000}"/>
    <cellStyle name="Input 2 5 2 2 4 5 7" xfId="16559" xr:uid="{00000000-0005-0000-0000-0000D63E0000}"/>
    <cellStyle name="Input 2 5 2 2 4 5 8" xfId="16560" xr:uid="{00000000-0005-0000-0000-0000D73E0000}"/>
    <cellStyle name="Input 2 5 2 2 4 6" xfId="16561" xr:uid="{00000000-0005-0000-0000-0000D83E0000}"/>
    <cellStyle name="Input 2 5 2 2 4 6 2" xfId="16562" xr:uid="{00000000-0005-0000-0000-0000D93E0000}"/>
    <cellStyle name="Input 2 5 2 2 4 6 3" xfId="16563" xr:uid="{00000000-0005-0000-0000-0000DA3E0000}"/>
    <cellStyle name="Input 2 5 2 2 4 6 4" xfId="16564" xr:uid="{00000000-0005-0000-0000-0000DB3E0000}"/>
    <cellStyle name="Input 2 5 2 2 4 6 5" xfId="16565" xr:uid="{00000000-0005-0000-0000-0000DC3E0000}"/>
    <cellStyle name="Input 2 5 2 2 4 6 6" xfId="16566" xr:uid="{00000000-0005-0000-0000-0000DD3E0000}"/>
    <cellStyle name="Input 2 5 2 2 4 6 7" xfId="16567" xr:uid="{00000000-0005-0000-0000-0000DE3E0000}"/>
    <cellStyle name="Input 2 5 2 2 4 7" xfId="16568" xr:uid="{00000000-0005-0000-0000-0000DF3E0000}"/>
    <cellStyle name="Input 2 5 2 2 4 8" xfId="16569" xr:uid="{00000000-0005-0000-0000-0000E03E0000}"/>
    <cellStyle name="Input 2 5 2 2 4 9" xfId="16570" xr:uid="{00000000-0005-0000-0000-0000E13E0000}"/>
    <cellStyle name="Input 2 5 2 2 5" xfId="16571" xr:uid="{00000000-0005-0000-0000-0000E23E0000}"/>
    <cellStyle name="Input 2 5 2 2 5 2" xfId="16572" xr:uid="{00000000-0005-0000-0000-0000E33E0000}"/>
    <cellStyle name="Input 2 5 2 2 5 2 2" xfId="16573" xr:uid="{00000000-0005-0000-0000-0000E43E0000}"/>
    <cellStyle name="Input 2 5 2 2 5 2 3" xfId="16574" xr:uid="{00000000-0005-0000-0000-0000E53E0000}"/>
    <cellStyle name="Input 2 5 2 2 5 2 4" xfId="16575" xr:uid="{00000000-0005-0000-0000-0000E63E0000}"/>
    <cellStyle name="Input 2 5 2 2 5 2 5" xfId="16576" xr:uid="{00000000-0005-0000-0000-0000E73E0000}"/>
    <cellStyle name="Input 2 5 2 2 5 2 6" xfId="16577" xr:uid="{00000000-0005-0000-0000-0000E83E0000}"/>
    <cellStyle name="Input 2 5 2 2 5 2 7" xfId="16578" xr:uid="{00000000-0005-0000-0000-0000E93E0000}"/>
    <cellStyle name="Input 2 5 2 2 5 3" xfId="16579" xr:uid="{00000000-0005-0000-0000-0000EA3E0000}"/>
    <cellStyle name="Input 2 5 2 2 5 4" xfId="16580" xr:uid="{00000000-0005-0000-0000-0000EB3E0000}"/>
    <cellStyle name="Input 2 5 2 2 5 5" xfId="16581" xr:uid="{00000000-0005-0000-0000-0000EC3E0000}"/>
    <cellStyle name="Input 2 5 2 2 6" xfId="16582" xr:uid="{00000000-0005-0000-0000-0000ED3E0000}"/>
    <cellStyle name="Input 2 5 2 2 6 2" xfId="16583" xr:uid="{00000000-0005-0000-0000-0000EE3E0000}"/>
    <cellStyle name="Input 2 5 2 2 6 2 2" xfId="16584" xr:uid="{00000000-0005-0000-0000-0000EF3E0000}"/>
    <cellStyle name="Input 2 5 2 2 6 2 3" xfId="16585" xr:uid="{00000000-0005-0000-0000-0000F03E0000}"/>
    <cellStyle name="Input 2 5 2 2 6 2 4" xfId="16586" xr:uid="{00000000-0005-0000-0000-0000F13E0000}"/>
    <cellStyle name="Input 2 5 2 2 6 2 5" xfId="16587" xr:uid="{00000000-0005-0000-0000-0000F23E0000}"/>
    <cellStyle name="Input 2 5 2 2 6 2 6" xfId="16588" xr:uid="{00000000-0005-0000-0000-0000F33E0000}"/>
    <cellStyle name="Input 2 5 2 2 6 2 7" xfId="16589" xr:uid="{00000000-0005-0000-0000-0000F43E0000}"/>
    <cellStyle name="Input 2 5 2 2 6 3" xfId="16590" xr:uid="{00000000-0005-0000-0000-0000F53E0000}"/>
    <cellStyle name="Input 2 5 2 2 6 4" xfId="16591" xr:uid="{00000000-0005-0000-0000-0000F63E0000}"/>
    <cellStyle name="Input 2 5 2 2 6 5" xfId="16592" xr:uid="{00000000-0005-0000-0000-0000F73E0000}"/>
    <cellStyle name="Input 2 5 2 2 7" xfId="16593" xr:uid="{00000000-0005-0000-0000-0000F83E0000}"/>
    <cellStyle name="Input 2 5 2 2 7 2" xfId="16594" xr:uid="{00000000-0005-0000-0000-0000F93E0000}"/>
    <cellStyle name="Input 2 5 2 2 7 2 2" xfId="16595" xr:uid="{00000000-0005-0000-0000-0000FA3E0000}"/>
    <cellStyle name="Input 2 5 2 2 7 2 3" xfId="16596" xr:uid="{00000000-0005-0000-0000-0000FB3E0000}"/>
    <cellStyle name="Input 2 5 2 2 7 2 4" xfId="16597" xr:uid="{00000000-0005-0000-0000-0000FC3E0000}"/>
    <cellStyle name="Input 2 5 2 2 7 2 5" xfId="16598" xr:uid="{00000000-0005-0000-0000-0000FD3E0000}"/>
    <cellStyle name="Input 2 5 2 2 7 2 6" xfId="16599" xr:uid="{00000000-0005-0000-0000-0000FE3E0000}"/>
    <cellStyle name="Input 2 5 2 2 7 2 7" xfId="16600" xr:uid="{00000000-0005-0000-0000-0000FF3E0000}"/>
    <cellStyle name="Input 2 5 2 2 7 3" xfId="16601" xr:uid="{00000000-0005-0000-0000-0000003F0000}"/>
    <cellStyle name="Input 2 5 2 2 7 4" xfId="16602" xr:uid="{00000000-0005-0000-0000-0000013F0000}"/>
    <cellStyle name="Input 2 5 2 2 7 5" xfId="16603" xr:uid="{00000000-0005-0000-0000-0000023F0000}"/>
    <cellStyle name="Input 2 5 2 2 8" xfId="16604" xr:uid="{00000000-0005-0000-0000-0000033F0000}"/>
    <cellStyle name="Input 2 5 2 2 8 2" xfId="16605" xr:uid="{00000000-0005-0000-0000-0000043F0000}"/>
    <cellStyle name="Input 2 5 2 2 8 2 2" xfId="16606" xr:uid="{00000000-0005-0000-0000-0000053F0000}"/>
    <cellStyle name="Input 2 5 2 2 8 2 3" xfId="16607" xr:uid="{00000000-0005-0000-0000-0000063F0000}"/>
    <cellStyle name="Input 2 5 2 2 8 2 4" xfId="16608" xr:uid="{00000000-0005-0000-0000-0000073F0000}"/>
    <cellStyle name="Input 2 5 2 2 8 2 5" xfId="16609" xr:uid="{00000000-0005-0000-0000-0000083F0000}"/>
    <cellStyle name="Input 2 5 2 2 8 2 6" xfId="16610" xr:uid="{00000000-0005-0000-0000-0000093F0000}"/>
    <cellStyle name="Input 2 5 2 2 8 2 7" xfId="16611" xr:uid="{00000000-0005-0000-0000-00000A3F0000}"/>
    <cellStyle name="Input 2 5 2 2 8 3" xfId="16612" xr:uid="{00000000-0005-0000-0000-00000B3F0000}"/>
    <cellStyle name="Input 2 5 2 2 8 4" xfId="16613" xr:uid="{00000000-0005-0000-0000-00000C3F0000}"/>
    <cellStyle name="Input 2 5 2 2 8 5" xfId="16614" xr:uid="{00000000-0005-0000-0000-00000D3F0000}"/>
    <cellStyle name="Input 2 5 2 2 9" xfId="16615" xr:uid="{00000000-0005-0000-0000-00000E3F0000}"/>
    <cellStyle name="Input 2 5 2 2 9 2" xfId="16616" xr:uid="{00000000-0005-0000-0000-00000F3F0000}"/>
    <cellStyle name="Input 2 5 2 2 9 3" xfId="16617" xr:uid="{00000000-0005-0000-0000-0000103F0000}"/>
    <cellStyle name="Input 2 5 2 2 9 4" xfId="16618" xr:uid="{00000000-0005-0000-0000-0000113F0000}"/>
    <cellStyle name="Input 2 5 2 2 9 5" xfId="16619" xr:uid="{00000000-0005-0000-0000-0000123F0000}"/>
    <cellStyle name="Input 2 5 2 2 9 6" xfId="16620" xr:uid="{00000000-0005-0000-0000-0000133F0000}"/>
    <cellStyle name="Input 2 5 2 2 9 7" xfId="16621" xr:uid="{00000000-0005-0000-0000-0000143F0000}"/>
    <cellStyle name="Input 2 5 2 2 9 8" xfId="16622" xr:uid="{00000000-0005-0000-0000-0000153F0000}"/>
    <cellStyle name="Input 2 5 2 3" xfId="16623" xr:uid="{00000000-0005-0000-0000-0000163F0000}"/>
    <cellStyle name="Input 2 5 2 3 10" xfId="16624" xr:uid="{00000000-0005-0000-0000-0000173F0000}"/>
    <cellStyle name="Input 2 5 2 3 10 2" xfId="16625" xr:uid="{00000000-0005-0000-0000-0000183F0000}"/>
    <cellStyle name="Input 2 5 2 3 10 3" xfId="16626" xr:uid="{00000000-0005-0000-0000-0000193F0000}"/>
    <cellStyle name="Input 2 5 2 3 10 4" xfId="16627" xr:uid="{00000000-0005-0000-0000-00001A3F0000}"/>
    <cellStyle name="Input 2 5 2 3 10 5" xfId="16628" xr:uid="{00000000-0005-0000-0000-00001B3F0000}"/>
    <cellStyle name="Input 2 5 2 3 11" xfId="16629" xr:uid="{00000000-0005-0000-0000-00001C3F0000}"/>
    <cellStyle name="Input 2 5 2 3 11 2" xfId="16630" xr:uid="{00000000-0005-0000-0000-00001D3F0000}"/>
    <cellStyle name="Input 2 5 2 3 11 3" xfId="16631" xr:uid="{00000000-0005-0000-0000-00001E3F0000}"/>
    <cellStyle name="Input 2 5 2 3 11 4" xfId="16632" xr:uid="{00000000-0005-0000-0000-00001F3F0000}"/>
    <cellStyle name="Input 2 5 2 3 11 5" xfId="16633" xr:uid="{00000000-0005-0000-0000-0000203F0000}"/>
    <cellStyle name="Input 2 5 2 3 12" xfId="16634" xr:uid="{00000000-0005-0000-0000-0000213F0000}"/>
    <cellStyle name="Input 2 5 2 3 12 2" xfId="16635" xr:uid="{00000000-0005-0000-0000-0000223F0000}"/>
    <cellStyle name="Input 2 5 2 3 12 3" xfId="16636" xr:uid="{00000000-0005-0000-0000-0000233F0000}"/>
    <cellStyle name="Input 2 5 2 3 12 4" xfId="16637" xr:uid="{00000000-0005-0000-0000-0000243F0000}"/>
    <cellStyle name="Input 2 5 2 3 12 5" xfId="16638" xr:uid="{00000000-0005-0000-0000-0000253F0000}"/>
    <cellStyle name="Input 2 5 2 3 13" xfId="16639" xr:uid="{00000000-0005-0000-0000-0000263F0000}"/>
    <cellStyle name="Input 2 5 2 3 13 2" xfId="16640" xr:uid="{00000000-0005-0000-0000-0000273F0000}"/>
    <cellStyle name="Input 2 5 2 3 13 3" xfId="16641" xr:uid="{00000000-0005-0000-0000-0000283F0000}"/>
    <cellStyle name="Input 2 5 2 3 13 4" xfId="16642" xr:uid="{00000000-0005-0000-0000-0000293F0000}"/>
    <cellStyle name="Input 2 5 2 3 13 5" xfId="16643" xr:uid="{00000000-0005-0000-0000-00002A3F0000}"/>
    <cellStyle name="Input 2 5 2 3 14" xfId="16644" xr:uid="{00000000-0005-0000-0000-00002B3F0000}"/>
    <cellStyle name="Input 2 5 2 3 14 2" xfId="16645" xr:uid="{00000000-0005-0000-0000-00002C3F0000}"/>
    <cellStyle name="Input 2 5 2 3 14 3" xfId="16646" xr:uid="{00000000-0005-0000-0000-00002D3F0000}"/>
    <cellStyle name="Input 2 5 2 3 14 4" xfId="16647" xr:uid="{00000000-0005-0000-0000-00002E3F0000}"/>
    <cellStyle name="Input 2 5 2 3 14 5" xfId="16648" xr:uid="{00000000-0005-0000-0000-00002F3F0000}"/>
    <cellStyle name="Input 2 5 2 3 15" xfId="16649" xr:uid="{00000000-0005-0000-0000-0000303F0000}"/>
    <cellStyle name="Input 2 5 2 3 15 2" xfId="16650" xr:uid="{00000000-0005-0000-0000-0000313F0000}"/>
    <cellStyle name="Input 2 5 2 3 15 3" xfId="16651" xr:uid="{00000000-0005-0000-0000-0000323F0000}"/>
    <cellStyle name="Input 2 5 2 3 15 4" xfId="16652" xr:uid="{00000000-0005-0000-0000-0000333F0000}"/>
    <cellStyle name="Input 2 5 2 3 15 5" xfId="16653" xr:uid="{00000000-0005-0000-0000-0000343F0000}"/>
    <cellStyle name="Input 2 5 2 3 16" xfId="16654" xr:uid="{00000000-0005-0000-0000-0000353F0000}"/>
    <cellStyle name="Input 2 5 2 3 16 2" xfId="16655" xr:uid="{00000000-0005-0000-0000-0000363F0000}"/>
    <cellStyle name="Input 2 5 2 3 16 3" xfId="16656" xr:uid="{00000000-0005-0000-0000-0000373F0000}"/>
    <cellStyle name="Input 2 5 2 3 16 4" xfId="16657" xr:uid="{00000000-0005-0000-0000-0000383F0000}"/>
    <cellStyle name="Input 2 5 2 3 16 5" xfId="16658" xr:uid="{00000000-0005-0000-0000-0000393F0000}"/>
    <cellStyle name="Input 2 5 2 3 17" xfId="16659" xr:uid="{00000000-0005-0000-0000-00003A3F0000}"/>
    <cellStyle name="Input 2 5 2 3 17 2" xfId="16660" xr:uid="{00000000-0005-0000-0000-00003B3F0000}"/>
    <cellStyle name="Input 2 5 2 3 17 3" xfId="16661" xr:uid="{00000000-0005-0000-0000-00003C3F0000}"/>
    <cellStyle name="Input 2 5 2 3 17 4" xfId="16662" xr:uid="{00000000-0005-0000-0000-00003D3F0000}"/>
    <cellStyle name="Input 2 5 2 3 17 5" xfId="16663" xr:uid="{00000000-0005-0000-0000-00003E3F0000}"/>
    <cellStyle name="Input 2 5 2 3 18" xfId="16664" xr:uid="{00000000-0005-0000-0000-00003F3F0000}"/>
    <cellStyle name="Input 2 5 2 3 2" xfId="16665" xr:uid="{00000000-0005-0000-0000-0000403F0000}"/>
    <cellStyle name="Input 2 5 2 3 2 10" xfId="16666" xr:uid="{00000000-0005-0000-0000-0000413F0000}"/>
    <cellStyle name="Input 2 5 2 3 2 2" xfId="16667" xr:uid="{00000000-0005-0000-0000-0000423F0000}"/>
    <cellStyle name="Input 2 5 2 3 2 2 2" xfId="16668" xr:uid="{00000000-0005-0000-0000-0000433F0000}"/>
    <cellStyle name="Input 2 5 2 3 2 2 2 2" xfId="16669" xr:uid="{00000000-0005-0000-0000-0000443F0000}"/>
    <cellStyle name="Input 2 5 2 3 2 2 2 3" xfId="16670" xr:uid="{00000000-0005-0000-0000-0000453F0000}"/>
    <cellStyle name="Input 2 5 2 3 2 2 2 4" xfId="16671" xr:uid="{00000000-0005-0000-0000-0000463F0000}"/>
    <cellStyle name="Input 2 5 2 3 2 2 2 5" xfId="16672" xr:uid="{00000000-0005-0000-0000-0000473F0000}"/>
    <cellStyle name="Input 2 5 2 3 2 2 2 6" xfId="16673" xr:uid="{00000000-0005-0000-0000-0000483F0000}"/>
    <cellStyle name="Input 2 5 2 3 2 2 2 7" xfId="16674" xr:uid="{00000000-0005-0000-0000-0000493F0000}"/>
    <cellStyle name="Input 2 5 2 3 2 2 3" xfId="16675" xr:uid="{00000000-0005-0000-0000-00004A3F0000}"/>
    <cellStyle name="Input 2 5 2 3 2 2 4" xfId="16676" xr:uid="{00000000-0005-0000-0000-00004B3F0000}"/>
    <cellStyle name="Input 2 5 2 3 2 3" xfId="16677" xr:uid="{00000000-0005-0000-0000-00004C3F0000}"/>
    <cellStyle name="Input 2 5 2 3 2 3 2" xfId="16678" xr:uid="{00000000-0005-0000-0000-00004D3F0000}"/>
    <cellStyle name="Input 2 5 2 3 2 3 2 2" xfId="16679" xr:uid="{00000000-0005-0000-0000-00004E3F0000}"/>
    <cellStyle name="Input 2 5 2 3 2 3 2 3" xfId="16680" xr:uid="{00000000-0005-0000-0000-00004F3F0000}"/>
    <cellStyle name="Input 2 5 2 3 2 3 2 4" xfId="16681" xr:uid="{00000000-0005-0000-0000-0000503F0000}"/>
    <cellStyle name="Input 2 5 2 3 2 3 2 5" xfId="16682" xr:uid="{00000000-0005-0000-0000-0000513F0000}"/>
    <cellStyle name="Input 2 5 2 3 2 3 2 6" xfId="16683" xr:uid="{00000000-0005-0000-0000-0000523F0000}"/>
    <cellStyle name="Input 2 5 2 3 2 3 2 7" xfId="16684" xr:uid="{00000000-0005-0000-0000-0000533F0000}"/>
    <cellStyle name="Input 2 5 2 3 2 3 3" xfId="16685" xr:uid="{00000000-0005-0000-0000-0000543F0000}"/>
    <cellStyle name="Input 2 5 2 3 2 3 4" xfId="16686" xr:uid="{00000000-0005-0000-0000-0000553F0000}"/>
    <cellStyle name="Input 2 5 2 3 2 4" xfId="16687" xr:uid="{00000000-0005-0000-0000-0000563F0000}"/>
    <cellStyle name="Input 2 5 2 3 2 4 2" xfId="16688" xr:uid="{00000000-0005-0000-0000-0000573F0000}"/>
    <cellStyle name="Input 2 5 2 3 2 4 2 2" xfId="16689" xr:uid="{00000000-0005-0000-0000-0000583F0000}"/>
    <cellStyle name="Input 2 5 2 3 2 4 2 3" xfId="16690" xr:uid="{00000000-0005-0000-0000-0000593F0000}"/>
    <cellStyle name="Input 2 5 2 3 2 4 2 4" xfId="16691" xr:uid="{00000000-0005-0000-0000-00005A3F0000}"/>
    <cellStyle name="Input 2 5 2 3 2 4 2 5" xfId="16692" xr:uid="{00000000-0005-0000-0000-00005B3F0000}"/>
    <cellStyle name="Input 2 5 2 3 2 4 2 6" xfId="16693" xr:uid="{00000000-0005-0000-0000-00005C3F0000}"/>
    <cellStyle name="Input 2 5 2 3 2 4 2 7" xfId="16694" xr:uid="{00000000-0005-0000-0000-00005D3F0000}"/>
    <cellStyle name="Input 2 5 2 3 2 4 3" xfId="16695" xr:uid="{00000000-0005-0000-0000-00005E3F0000}"/>
    <cellStyle name="Input 2 5 2 3 2 4 4" xfId="16696" xr:uid="{00000000-0005-0000-0000-00005F3F0000}"/>
    <cellStyle name="Input 2 5 2 3 2 5" xfId="16697" xr:uid="{00000000-0005-0000-0000-0000603F0000}"/>
    <cellStyle name="Input 2 5 2 3 2 5 2" xfId="16698" xr:uid="{00000000-0005-0000-0000-0000613F0000}"/>
    <cellStyle name="Input 2 5 2 3 2 5 3" xfId="16699" xr:uid="{00000000-0005-0000-0000-0000623F0000}"/>
    <cellStyle name="Input 2 5 2 3 2 5 4" xfId="16700" xr:uid="{00000000-0005-0000-0000-0000633F0000}"/>
    <cellStyle name="Input 2 5 2 3 2 5 5" xfId="16701" xr:uid="{00000000-0005-0000-0000-0000643F0000}"/>
    <cellStyle name="Input 2 5 2 3 2 5 6" xfId="16702" xr:uid="{00000000-0005-0000-0000-0000653F0000}"/>
    <cellStyle name="Input 2 5 2 3 2 5 7" xfId="16703" xr:uid="{00000000-0005-0000-0000-0000663F0000}"/>
    <cellStyle name="Input 2 5 2 3 2 5 8" xfId="16704" xr:uid="{00000000-0005-0000-0000-0000673F0000}"/>
    <cellStyle name="Input 2 5 2 3 2 6" xfId="16705" xr:uid="{00000000-0005-0000-0000-0000683F0000}"/>
    <cellStyle name="Input 2 5 2 3 2 6 2" xfId="16706" xr:uid="{00000000-0005-0000-0000-0000693F0000}"/>
    <cellStyle name="Input 2 5 2 3 2 6 3" xfId="16707" xr:uid="{00000000-0005-0000-0000-00006A3F0000}"/>
    <cellStyle name="Input 2 5 2 3 2 6 4" xfId="16708" xr:uid="{00000000-0005-0000-0000-00006B3F0000}"/>
    <cellStyle name="Input 2 5 2 3 2 6 5" xfId="16709" xr:uid="{00000000-0005-0000-0000-00006C3F0000}"/>
    <cellStyle name="Input 2 5 2 3 2 6 6" xfId="16710" xr:uid="{00000000-0005-0000-0000-00006D3F0000}"/>
    <cellStyle name="Input 2 5 2 3 2 6 7" xfId="16711" xr:uid="{00000000-0005-0000-0000-00006E3F0000}"/>
    <cellStyle name="Input 2 5 2 3 2 7" xfId="16712" xr:uid="{00000000-0005-0000-0000-00006F3F0000}"/>
    <cellStyle name="Input 2 5 2 3 2 8" xfId="16713" xr:uid="{00000000-0005-0000-0000-0000703F0000}"/>
    <cellStyle name="Input 2 5 2 3 2 9" xfId="16714" xr:uid="{00000000-0005-0000-0000-0000713F0000}"/>
    <cellStyle name="Input 2 5 2 3 3" xfId="16715" xr:uid="{00000000-0005-0000-0000-0000723F0000}"/>
    <cellStyle name="Input 2 5 2 3 3 2" xfId="16716" xr:uid="{00000000-0005-0000-0000-0000733F0000}"/>
    <cellStyle name="Input 2 5 2 3 3 2 2" xfId="16717" xr:uid="{00000000-0005-0000-0000-0000743F0000}"/>
    <cellStyle name="Input 2 5 2 3 3 2 3" xfId="16718" xr:uid="{00000000-0005-0000-0000-0000753F0000}"/>
    <cellStyle name="Input 2 5 2 3 3 2 4" xfId="16719" xr:uid="{00000000-0005-0000-0000-0000763F0000}"/>
    <cellStyle name="Input 2 5 2 3 3 2 5" xfId="16720" xr:uid="{00000000-0005-0000-0000-0000773F0000}"/>
    <cellStyle name="Input 2 5 2 3 3 2 6" xfId="16721" xr:uid="{00000000-0005-0000-0000-0000783F0000}"/>
    <cellStyle name="Input 2 5 2 3 3 2 7" xfId="16722" xr:uid="{00000000-0005-0000-0000-0000793F0000}"/>
    <cellStyle name="Input 2 5 2 3 3 3" xfId="16723" xr:uid="{00000000-0005-0000-0000-00007A3F0000}"/>
    <cellStyle name="Input 2 5 2 3 3 4" xfId="16724" xr:uid="{00000000-0005-0000-0000-00007B3F0000}"/>
    <cellStyle name="Input 2 5 2 3 3 5" xfId="16725" xr:uid="{00000000-0005-0000-0000-00007C3F0000}"/>
    <cellStyle name="Input 2 5 2 3 4" xfId="16726" xr:uid="{00000000-0005-0000-0000-00007D3F0000}"/>
    <cellStyle name="Input 2 5 2 3 4 2" xfId="16727" xr:uid="{00000000-0005-0000-0000-00007E3F0000}"/>
    <cellStyle name="Input 2 5 2 3 4 2 2" xfId="16728" xr:uid="{00000000-0005-0000-0000-00007F3F0000}"/>
    <cellStyle name="Input 2 5 2 3 4 2 3" xfId="16729" xr:uid="{00000000-0005-0000-0000-0000803F0000}"/>
    <cellStyle name="Input 2 5 2 3 4 2 4" xfId="16730" xr:uid="{00000000-0005-0000-0000-0000813F0000}"/>
    <cellStyle name="Input 2 5 2 3 4 2 5" xfId="16731" xr:uid="{00000000-0005-0000-0000-0000823F0000}"/>
    <cellStyle name="Input 2 5 2 3 4 2 6" xfId="16732" xr:uid="{00000000-0005-0000-0000-0000833F0000}"/>
    <cellStyle name="Input 2 5 2 3 4 2 7" xfId="16733" xr:uid="{00000000-0005-0000-0000-0000843F0000}"/>
    <cellStyle name="Input 2 5 2 3 4 3" xfId="16734" xr:uid="{00000000-0005-0000-0000-0000853F0000}"/>
    <cellStyle name="Input 2 5 2 3 4 4" xfId="16735" xr:uid="{00000000-0005-0000-0000-0000863F0000}"/>
    <cellStyle name="Input 2 5 2 3 4 5" xfId="16736" xr:uid="{00000000-0005-0000-0000-0000873F0000}"/>
    <cellStyle name="Input 2 5 2 3 5" xfId="16737" xr:uid="{00000000-0005-0000-0000-0000883F0000}"/>
    <cellStyle name="Input 2 5 2 3 5 2" xfId="16738" xr:uid="{00000000-0005-0000-0000-0000893F0000}"/>
    <cellStyle name="Input 2 5 2 3 5 2 2" xfId="16739" xr:uid="{00000000-0005-0000-0000-00008A3F0000}"/>
    <cellStyle name="Input 2 5 2 3 5 2 3" xfId="16740" xr:uid="{00000000-0005-0000-0000-00008B3F0000}"/>
    <cellStyle name="Input 2 5 2 3 5 2 4" xfId="16741" xr:uid="{00000000-0005-0000-0000-00008C3F0000}"/>
    <cellStyle name="Input 2 5 2 3 5 2 5" xfId="16742" xr:uid="{00000000-0005-0000-0000-00008D3F0000}"/>
    <cellStyle name="Input 2 5 2 3 5 2 6" xfId="16743" xr:uid="{00000000-0005-0000-0000-00008E3F0000}"/>
    <cellStyle name="Input 2 5 2 3 5 2 7" xfId="16744" xr:uid="{00000000-0005-0000-0000-00008F3F0000}"/>
    <cellStyle name="Input 2 5 2 3 5 3" xfId="16745" xr:uid="{00000000-0005-0000-0000-0000903F0000}"/>
    <cellStyle name="Input 2 5 2 3 5 4" xfId="16746" xr:uid="{00000000-0005-0000-0000-0000913F0000}"/>
    <cellStyle name="Input 2 5 2 3 5 5" xfId="16747" xr:uid="{00000000-0005-0000-0000-0000923F0000}"/>
    <cellStyle name="Input 2 5 2 3 6" xfId="16748" xr:uid="{00000000-0005-0000-0000-0000933F0000}"/>
    <cellStyle name="Input 2 5 2 3 6 2" xfId="16749" xr:uid="{00000000-0005-0000-0000-0000943F0000}"/>
    <cellStyle name="Input 2 5 2 3 6 3" xfId="16750" xr:uid="{00000000-0005-0000-0000-0000953F0000}"/>
    <cellStyle name="Input 2 5 2 3 6 4" xfId="16751" xr:uid="{00000000-0005-0000-0000-0000963F0000}"/>
    <cellStyle name="Input 2 5 2 3 6 5" xfId="16752" xr:uid="{00000000-0005-0000-0000-0000973F0000}"/>
    <cellStyle name="Input 2 5 2 3 6 6" xfId="16753" xr:uid="{00000000-0005-0000-0000-0000983F0000}"/>
    <cellStyle name="Input 2 5 2 3 6 7" xfId="16754" xr:uid="{00000000-0005-0000-0000-0000993F0000}"/>
    <cellStyle name="Input 2 5 2 3 6 8" xfId="16755" xr:uid="{00000000-0005-0000-0000-00009A3F0000}"/>
    <cellStyle name="Input 2 5 2 3 7" xfId="16756" xr:uid="{00000000-0005-0000-0000-00009B3F0000}"/>
    <cellStyle name="Input 2 5 2 3 7 2" xfId="16757" xr:uid="{00000000-0005-0000-0000-00009C3F0000}"/>
    <cellStyle name="Input 2 5 2 3 7 3" xfId="16758" xr:uid="{00000000-0005-0000-0000-00009D3F0000}"/>
    <cellStyle name="Input 2 5 2 3 7 4" xfId="16759" xr:uid="{00000000-0005-0000-0000-00009E3F0000}"/>
    <cellStyle name="Input 2 5 2 3 7 5" xfId="16760" xr:uid="{00000000-0005-0000-0000-00009F3F0000}"/>
    <cellStyle name="Input 2 5 2 3 7 6" xfId="16761" xr:uid="{00000000-0005-0000-0000-0000A03F0000}"/>
    <cellStyle name="Input 2 5 2 3 7 7" xfId="16762" xr:uid="{00000000-0005-0000-0000-0000A13F0000}"/>
    <cellStyle name="Input 2 5 2 3 8" xfId="16763" xr:uid="{00000000-0005-0000-0000-0000A23F0000}"/>
    <cellStyle name="Input 2 5 2 3 8 2" xfId="16764" xr:uid="{00000000-0005-0000-0000-0000A33F0000}"/>
    <cellStyle name="Input 2 5 2 3 8 3" xfId="16765" xr:uid="{00000000-0005-0000-0000-0000A43F0000}"/>
    <cellStyle name="Input 2 5 2 3 8 4" xfId="16766" xr:uid="{00000000-0005-0000-0000-0000A53F0000}"/>
    <cellStyle name="Input 2 5 2 3 8 5" xfId="16767" xr:uid="{00000000-0005-0000-0000-0000A63F0000}"/>
    <cellStyle name="Input 2 5 2 3 9" xfId="16768" xr:uid="{00000000-0005-0000-0000-0000A73F0000}"/>
    <cellStyle name="Input 2 5 2 3 9 2" xfId="16769" xr:uid="{00000000-0005-0000-0000-0000A83F0000}"/>
    <cellStyle name="Input 2 5 2 3 9 3" xfId="16770" xr:uid="{00000000-0005-0000-0000-0000A93F0000}"/>
    <cellStyle name="Input 2 5 2 3 9 4" xfId="16771" xr:uid="{00000000-0005-0000-0000-0000AA3F0000}"/>
    <cellStyle name="Input 2 5 2 3 9 5" xfId="16772" xr:uid="{00000000-0005-0000-0000-0000AB3F0000}"/>
    <cellStyle name="Input 2 5 2 4" xfId="16773" xr:uid="{00000000-0005-0000-0000-0000AC3F0000}"/>
    <cellStyle name="Input 2 5 2 4 10" xfId="16774" xr:uid="{00000000-0005-0000-0000-0000AD3F0000}"/>
    <cellStyle name="Input 2 5 2 4 2" xfId="16775" xr:uid="{00000000-0005-0000-0000-0000AE3F0000}"/>
    <cellStyle name="Input 2 5 2 4 2 2" xfId="16776" xr:uid="{00000000-0005-0000-0000-0000AF3F0000}"/>
    <cellStyle name="Input 2 5 2 4 2 2 2" xfId="16777" xr:uid="{00000000-0005-0000-0000-0000B03F0000}"/>
    <cellStyle name="Input 2 5 2 4 2 2 3" xfId="16778" xr:uid="{00000000-0005-0000-0000-0000B13F0000}"/>
    <cellStyle name="Input 2 5 2 4 2 2 4" xfId="16779" xr:uid="{00000000-0005-0000-0000-0000B23F0000}"/>
    <cellStyle name="Input 2 5 2 4 2 2 5" xfId="16780" xr:uid="{00000000-0005-0000-0000-0000B33F0000}"/>
    <cellStyle name="Input 2 5 2 4 2 2 6" xfId="16781" xr:uid="{00000000-0005-0000-0000-0000B43F0000}"/>
    <cellStyle name="Input 2 5 2 4 2 2 7" xfId="16782" xr:uid="{00000000-0005-0000-0000-0000B53F0000}"/>
    <cellStyle name="Input 2 5 2 4 2 3" xfId="16783" xr:uid="{00000000-0005-0000-0000-0000B63F0000}"/>
    <cellStyle name="Input 2 5 2 4 2 4" xfId="16784" xr:uid="{00000000-0005-0000-0000-0000B73F0000}"/>
    <cellStyle name="Input 2 5 2 4 3" xfId="16785" xr:uid="{00000000-0005-0000-0000-0000B83F0000}"/>
    <cellStyle name="Input 2 5 2 4 3 2" xfId="16786" xr:uid="{00000000-0005-0000-0000-0000B93F0000}"/>
    <cellStyle name="Input 2 5 2 4 3 2 2" xfId="16787" xr:uid="{00000000-0005-0000-0000-0000BA3F0000}"/>
    <cellStyle name="Input 2 5 2 4 3 2 3" xfId="16788" xr:uid="{00000000-0005-0000-0000-0000BB3F0000}"/>
    <cellStyle name="Input 2 5 2 4 3 2 4" xfId="16789" xr:uid="{00000000-0005-0000-0000-0000BC3F0000}"/>
    <cellStyle name="Input 2 5 2 4 3 2 5" xfId="16790" xr:uid="{00000000-0005-0000-0000-0000BD3F0000}"/>
    <cellStyle name="Input 2 5 2 4 3 2 6" xfId="16791" xr:uid="{00000000-0005-0000-0000-0000BE3F0000}"/>
    <cellStyle name="Input 2 5 2 4 3 2 7" xfId="16792" xr:uid="{00000000-0005-0000-0000-0000BF3F0000}"/>
    <cellStyle name="Input 2 5 2 4 3 3" xfId="16793" xr:uid="{00000000-0005-0000-0000-0000C03F0000}"/>
    <cellStyle name="Input 2 5 2 4 3 4" xfId="16794" xr:uid="{00000000-0005-0000-0000-0000C13F0000}"/>
    <cellStyle name="Input 2 5 2 4 4" xfId="16795" xr:uid="{00000000-0005-0000-0000-0000C23F0000}"/>
    <cellStyle name="Input 2 5 2 4 4 2" xfId="16796" xr:uid="{00000000-0005-0000-0000-0000C33F0000}"/>
    <cellStyle name="Input 2 5 2 4 4 2 2" xfId="16797" xr:uid="{00000000-0005-0000-0000-0000C43F0000}"/>
    <cellStyle name="Input 2 5 2 4 4 2 3" xfId="16798" xr:uid="{00000000-0005-0000-0000-0000C53F0000}"/>
    <cellStyle name="Input 2 5 2 4 4 2 4" xfId="16799" xr:uid="{00000000-0005-0000-0000-0000C63F0000}"/>
    <cellStyle name="Input 2 5 2 4 4 2 5" xfId="16800" xr:uid="{00000000-0005-0000-0000-0000C73F0000}"/>
    <cellStyle name="Input 2 5 2 4 4 2 6" xfId="16801" xr:uid="{00000000-0005-0000-0000-0000C83F0000}"/>
    <cellStyle name="Input 2 5 2 4 4 2 7" xfId="16802" xr:uid="{00000000-0005-0000-0000-0000C93F0000}"/>
    <cellStyle name="Input 2 5 2 4 4 3" xfId="16803" xr:uid="{00000000-0005-0000-0000-0000CA3F0000}"/>
    <cellStyle name="Input 2 5 2 4 4 4" xfId="16804" xr:uid="{00000000-0005-0000-0000-0000CB3F0000}"/>
    <cellStyle name="Input 2 5 2 4 5" xfId="16805" xr:uid="{00000000-0005-0000-0000-0000CC3F0000}"/>
    <cellStyle name="Input 2 5 2 4 5 2" xfId="16806" xr:uid="{00000000-0005-0000-0000-0000CD3F0000}"/>
    <cellStyle name="Input 2 5 2 4 5 3" xfId="16807" xr:uid="{00000000-0005-0000-0000-0000CE3F0000}"/>
    <cellStyle name="Input 2 5 2 4 5 4" xfId="16808" xr:uid="{00000000-0005-0000-0000-0000CF3F0000}"/>
    <cellStyle name="Input 2 5 2 4 5 5" xfId="16809" xr:uid="{00000000-0005-0000-0000-0000D03F0000}"/>
    <cellStyle name="Input 2 5 2 4 5 6" xfId="16810" xr:uid="{00000000-0005-0000-0000-0000D13F0000}"/>
    <cellStyle name="Input 2 5 2 4 5 7" xfId="16811" xr:uid="{00000000-0005-0000-0000-0000D23F0000}"/>
    <cellStyle name="Input 2 5 2 4 5 8" xfId="16812" xr:uid="{00000000-0005-0000-0000-0000D33F0000}"/>
    <cellStyle name="Input 2 5 2 4 6" xfId="16813" xr:uid="{00000000-0005-0000-0000-0000D43F0000}"/>
    <cellStyle name="Input 2 5 2 4 6 2" xfId="16814" xr:uid="{00000000-0005-0000-0000-0000D53F0000}"/>
    <cellStyle name="Input 2 5 2 4 6 3" xfId="16815" xr:uid="{00000000-0005-0000-0000-0000D63F0000}"/>
    <cellStyle name="Input 2 5 2 4 6 4" xfId="16816" xr:uid="{00000000-0005-0000-0000-0000D73F0000}"/>
    <cellStyle name="Input 2 5 2 4 6 5" xfId="16817" xr:uid="{00000000-0005-0000-0000-0000D83F0000}"/>
    <cellStyle name="Input 2 5 2 4 6 6" xfId="16818" xr:uid="{00000000-0005-0000-0000-0000D93F0000}"/>
    <cellStyle name="Input 2 5 2 4 6 7" xfId="16819" xr:uid="{00000000-0005-0000-0000-0000DA3F0000}"/>
    <cellStyle name="Input 2 5 2 4 7" xfId="16820" xr:uid="{00000000-0005-0000-0000-0000DB3F0000}"/>
    <cellStyle name="Input 2 5 2 4 8" xfId="16821" xr:uid="{00000000-0005-0000-0000-0000DC3F0000}"/>
    <cellStyle name="Input 2 5 2 4 9" xfId="16822" xr:uid="{00000000-0005-0000-0000-0000DD3F0000}"/>
    <cellStyle name="Input 2 5 2 5" xfId="16823" xr:uid="{00000000-0005-0000-0000-0000DE3F0000}"/>
    <cellStyle name="Input 2 5 2 5 10" xfId="16824" xr:uid="{00000000-0005-0000-0000-0000DF3F0000}"/>
    <cellStyle name="Input 2 5 2 5 2" xfId="16825" xr:uid="{00000000-0005-0000-0000-0000E03F0000}"/>
    <cellStyle name="Input 2 5 2 5 2 2" xfId="16826" xr:uid="{00000000-0005-0000-0000-0000E13F0000}"/>
    <cellStyle name="Input 2 5 2 5 2 2 2" xfId="16827" xr:uid="{00000000-0005-0000-0000-0000E23F0000}"/>
    <cellStyle name="Input 2 5 2 5 2 2 3" xfId="16828" xr:uid="{00000000-0005-0000-0000-0000E33F0000}"/>
    <cellStyle name="Input 2 5 2 5 2 2 4" xfId="16829" xr:uid="{00000000-0005-0000-0000-0000E43F0000}"/>
    <cellStyle name="Input 2 5 2 5 2 2 5" xfId="16830" xr:uid="{00000000-0005-0000-0000-0000E53F0000}"/>
    <cellStyle name="Input 2 5 2 5 2 2 6" xfId="16831" xr:uid="{00000000-0005-0000-0000-0000E63F0000}"/>
    <cellStyle name="Input 2 5 2 5 2 2 7" xfId="16832" xr:uid="{00000000-0005-0000-0000-0000E73F0000}"/>
    <cellStyle name="Input 2 5 2 5 2 3" xfId="16833" xr:uid="{00000000-0005-0000-0000-0000E83F0000}"/>
    <cellStyle name="Input 2 5 2 5 2 4" xfId="16834" xr:uid="{00000000-0005-0000-0000-0000E93F0000}"/>
    <cellStyle name="Input 2 5 2 5 3" xfId="16835" xr:uid="{00000000-0005-0000-0000-0000EA3F0000}"/>
    <cellStyle name="Input 2 5 2 5 3 2" xfId="16836" xr:uid="{00000000-0005-0000-0000-0000EB3F0000}"/>
    <cellStyle name="Input 2 5 2 5 3 2 2" xfId="16837" xr:uid="{00000000-0005-0000-0000-0000EC3F0000}"/>
    <cellStyle name="Input 2 5 2 5 3 2 3" xfId="16838" xr:uid="{00000000-0005-0000-0000-0000ED3F0000}"/>
    <cellStyle name="Input 2 5 2 5 3 2 4" xfId="16839" xr:uid="{00000000-0005-0000-0000-0000EE3F0000}"/>
    <cellStyle name="Input 2 5 2 5 3 2 5" xfId="16840" xr:uid="{00000000-0005-0000-0000-0000EF3F0000}"/>
    <cellStyle name="Input 2 5 2 5 3 2 6" xfId="16841" xr:uid="{00000000-0005-0000-0000-0000F03F0000}"/>
    <cellStyle name="Input 2 5 2 5 3 2 7" xfId="16842" xr:uid="{00000000-0005-0000-0000-0000F13F0000}"/>
    <cellStyle name="Input 2 5 2 5 3 3" xfId="16843" xr:uid="{00000000-0005-0000-0000-0000F23F0000}"/>
    <cellStyle name="Input 2 5 2 5 3 4" xfId="16844" xr:uid="{00000000-0005-0000-0000-0000F33F0000}"/>
    <cellStyle name="Input 2 5 2 5 4" xfId="16845" xr:uid="{00000000-0005-0000-0000-0000F43F0000}"/>
    <cellStyle name="Input 2 5 2 5 4 2" xfId="16846" xr:uid="{00000000-0005-0000-0000-0000F53F0000}"/>
    <cellStyle name="Input 2 5 2 5 4 2 2" xfId="16847" xr:uid="{00000000-0005-0000-0000-0000F63F0000}"/>
    <cellStyle name="Input 2 5 2 5 4 2 3" xfId="16848" xr:uid="{00000000-0005-0000-0000-0000F73F0000}"/>
    <cellStyle name="Input 2 5 2 5 4 2 4" xfId="16849" xr:uid="{00000000-0005-0000-0000-0000F83F0000}"/>
    <cellStyle name="Input 2 5 2 5 4 2 5" xfId="16850" xr:uid="{00000000-0005-0000-0000-0000F93F0000}"/>
    <cellStyle name="Input 2 5 2 5 4 2 6" xfId="16851" xr:uid="{00000000-0005-0000-0000-0000FA3F0000}"/>
    <cellStyle name="Input 2 5 2 5 4 2 7" xfId="16852" xr:uid="{00000000-0005-0000-0000-0000FB3F0000}"/>
    <cellStyle name="Input 2 5 2 5 4 3" xfId="16853" xr:uid="{00000000-0005-0000-0000-0000FC3F0000}"/>
    <cellStyle name="Input 2 5 2 5 4 4" xfId="16854" xr:uid="{00000000-0005-0000-0000-0000FD3F0000}"/>
    <cellStyle name="Input 2 5 2 5 5" xfId="16855" xr:uid="{00000000-0005-0000-0000-0000FE3F0000}"/>
    <cellStyle name="Input 2 5 2 5 5 2" xfId="16856" xr:uid="{00000000-0005-0000-0000-0000FF3F0000}"/>
    <cellStyle name="Input 2 5 2 5 5 3" xfId="16857" xr:uid="{00000000-0005-0000-0000-000000400000}"/>
    <cellStyle name="Input 2 5 2 5 5 4" xfId="16858" xr:uid="{00000000-0005-0000-0000-000001400000}"/>
    <cellStyle name="Input 2 5 2 5 5 5" xfId="16859" xr:uid="{00000000-0005-0000-0000-000002400000}"/>
    <cellStyle name="Input 2 5 2 5 5 6" xfId="16860" xr:uid="{00000000-0005-0000-0000-000003400000}"/>
    <cellStyle name="Input 2 5 2 5 5 7" xfId="16861" xr:uid="{00000000-0005-0000-0000-000004400000}"/>
    <cellStyle name="Input 2 5 2 5 5 8" xfId="16862" xr:uid="{00000000-0005-0000-0000-000005400000}"/>
    <cellStyle name="Input 2 5 2 5 6" xfId="16863" xr:uid="{00000000-0005-0000-0000-000006400000}"/>
    <cellStyle name="Input 2 5 2 5 6 2" xfId="16864" xr:uid="{00000000-0005-0000-0000-000007400000}"/>
    <cellStyle name="Input 2 5 2 5 6 3" xfId="16865" xr:uid="{00000000-0005-0000-0000-000008400000}"/>
    <cellStyle name="Input 2 5 2 5 6 4" xfId="16866" xr:uid="{00000000-0005-0000-0000-000009400000}"/>
    <cellStyle name="Input 2 5 2 5 6 5" xfId="16867" xr:uid="{00000000-0005-0000-0000-00000A400000}"/>
    <cellStyle name="Input 2 5 2 5 6 6" xfId="16868" xr:uid="{00000000-0005-0000-0000-00000B400000}"/>
    <cellStyle name="Input 2 5 2 5 6 7" xfId="16869" xr:uid="{00000000-0005-0000-0000-00000C400000}"/>
    <cellStyle name="Input 2 5 2 5 7" xfId="16870" xr:uid="{00000000-0005-0000-0000-00000D400000}"/>
    <cellStyle name="Input 2 5 2 5 8" xfId="16871" xr:uid="{00000000-0005-0000-0000-00000E400000}"/>
    <cellStyle name="Input 2 5 2 5 9" xfId="16872" xr:uid="{00000000-0005-0000-0000-00000F400000}"/>
    <cellStyle name="Input 2 5 2 6" xfId="16873" xr:uid="{00000000-0005-0000-0000-000010400000}"/>
    <cellStyle name="Input 2 5 2 6 2" xfId="16874" xr:uid="{00000000-0005-0000-0000-000011400000}"/>
    <cellStyle name="Input 2 5 2 6 2 2" xfId="16875" xr:uid="{00000000-0005-0000-0000-000012400000}"/>
    <cellStyle name="Input 2 5 2 6 2 3" xfId="16876" xr:uid="{00000000-0005-0000-0000-000013400000}"/>
    <cellStyle name="Input 2 5 2 6 2 4" xfId="16877" xr:uid="{00000000-0005-0000-0000-000014400000}"/>
    <cellStyle name="Input 2 5 2 6 2 5" xfId="16878" xr:uid="{00000000-0005-0000-0000-000015400000}"/>
    <cellStyle name="Input 2 5 2 6 2 6" xfId="16879" xr:uid="{00000000-0005-0000-0000-000016400000}"/>
    <cellStyle name="Input 2 5 2 6 2 7" xfId="16880" xr:uid="{00000000-0005-0000-0000-000017400000}"/>
    <cellStyle name="Input 2 5 2 6 3" xfId="16881" xr:uid="{00000000-0005-0000-0000-000018400000}"/>
    <cellStyle name="Input 2 5 2 6 4" xfId="16882" xr:uid="{00000000-0005-0000-0000-000019400000}"/>
    <cellStyle name="Input 2 5 2 6 5" xfId="16883" xr:uid="{00000000-0005-0000-0000-00001A400000}"/>
    <cellStyle name="Input 2 5 2 7" xfId="16884" xr:uid="{00000000-0005-0000-0000-00001B400000}"/>
    <cellStyle name="Input 2 5 2 7 2" xfId="16885" xr:uid="{00000000-0005-0000-0000-00001C400000}"/>
    <cellStyle name="Input 2 5 2 7 2 2" xfId="16886" xr:uid="{00000000-0005-0000-0000-00001D400000}"/>
    <cellStyle name="Input 2 5 2 7 2 3" xfId="16887" xr:uid="{00000000-0005-0000-0000-00001E400000}"/>
    <cellStyle name="Input 2 5 2 7 2 4" xfId="16888" xr:uid="{00000000-0005-0000-0000-00001F400000}"/>
    <cellStyle name="Input 2 5 2 7 2 5" xfId="16889" xr:uid="{00000000-0005-0000-0000-000020400000}"/>
    <cellStyle name="Input 2 5 2 7 2 6" xfId="16890" xr:uid="{00000000-0005-0000-0000-000021400000}"/>
    <cellStyle name="Input 2 5 2 7 2 7" xfId="16891" xr:uid="{00000000-0005-0000-0000-000022400000}"/>
    <cellStyle name="Input 2 5 2 7 3" xfId="16892" xr:uid="{00000000-0005-0000-0000-000023400000}"/>
    <cellStyle name="Input 2 5 2 7 4" xfId="16893" xr:uid="{00000000-0005-0000-0000-000024400000}"/>
    <cellStyle name="Input 2 5 2 7 5" xfId="16894" xr:uid="{00000000-0005-0000-0000-000025400000}"/>
    <cellStyle name="Input 2 5 2 8" xfId="16895" xr:uid="{00000000-0005-0000-0000-000026400000}"/>
    <cellStyle name="Input 2 5 2 8 2" xfId="16896" xr:uid="{00000000-0005-0000-0000-000027400000}"/>
    <cellStyle name="Input 2 5 2 8 2 2" xfId="16897" xr:uid="{00000000-0005-0000-0000-000028400000}"/>
    <cellStyle name="Input 2 5 2 8 2 3" xfId="16898" xr:uid="{00000000-0005-0000-0000-000029400000}"/>
    <cellStyle name="Input 2 5 2 8 2 4" xfId="16899" xr:uid="{00000000-0005-0000-0000-00002A400000}"/>
    <cellStyle name="Input 2 5 2 8 2 5" xfId="16900" xr:uid="{00000000-0005-0000-0000-00002B400000}"/>
    <cellStyle name="Input 2 5 2 8 2 6" xfId="16901" xr:uid="{00000000-0005-0000-0000-00002C400000}"/>
    <cellStyle name="Input 2 5 2 8 2 7" xfId="16902" xr:uid="{00000000-0005-0000-0000-00002D400000}"/>
    <cellStyle name="Input 2 5 2 8 3" xfId="16903" xr:uid="{00000000-0005-0000-0000-00002E400000}"/>
    <cellStyle name="Input 2 5 2 8 4" xfId="16904" xr:uid="{00000000-0005-0000-0000-00002F400000}"/>
    <cellStyle name="Input 2 5 2 8 5" xfId="16905" xr:uid="{00000000-0005-0000-0000-000030400000}"/>
    <cellStyle name="Input 2 5 2 9" xfId="16906" xr:uid="{00000000-0005-0000-0000-000031400000}"/>
    <cellStyle name="Input 2 5 2 9 2" xfId="16907" xr:uid="{00000000-0005-0000-0000-000032400000}"/>
    <cellStyle name="Input 2 5 2 9 2 2" xfId="16908" xr:uid="{00000000-0005-0000-0000-000033400000}"/>
    <cellStyle name="Input 2 5 2 9 2 3" xfId="16909" xr:uid="{00000000-0005-0000-0000-000034400000}"/>
    <cellStyle name="Input 2 5 2 9 2 4" xfId="16910" xr:uid="{00000000-0005-0000-0000-000035400000}"/>
    <cellStyle name="Input 2 5 2 9 2 5" xfId="16911" xr:uid="{00000000-0005-0000-0000-000036400000}"/>
    <cellStyle name="Input 2 5 2 9 2 6" xfId="16912" xr:uid="{00000000-0005-0000-0000-000037400000}"/>
    <cellStyle name="Input 2 5 2 9 2 7" xfId="16913" xr:uid="{00000000-0005-0000-0000-000038400000}"/>
    <cellStyle name="Input 2 5 2 9 3" xfId="16914" xr:uid="{00000000-0005-0000-0000-000039400000}"/>
    <cellStyle name="Input 2 5 2 9 4" xfId="16915" xr:uid="{00000000-0005-0000-0000-00003A400000}"/>
    <cellStyle name="Input 2 5 2 9 5" xfId="16916" xr:uid="{00000000-0005-0000-0000-00003B400000}"/>
    <cellStyle name="Input 2 5 3" xfId="16917" xr:uid="{00000000-0005-0000-0000-00003C400000}"/>
    <cellStyle name="Input 2 5 3 10" xfId="16918" xr:uid="{00000000-0005-0000-0000-00003D400000}"/>
    <cellStyle name="Input 2 5 3 10 2" xfId="16919" xr:uid="{00000000-0005-0000-0000-00003E400000}"/>
    <cellStyle name="Input 2 5 3 10 3" xfId="16920" xr:uid="{00000000-0005-0000-0000-00003F400000}"/>
    <cellStyle name="Input 2 5 3 10 4" xfId="16921" xr:uid="{00000000-0005-0000-0000-000040400000}"/>
    <cellStyle name="Input 2 5 3 10 5" xfId="16922" xr:uid="{00000000-0005-0000-0000-000041400000}"/>
    <cellStyle name="Input 2 5 3 10 6" xfId="16923" xr:uid="{00000000-0005-0000-0000-000042400000}"/>
    <cellStyle name="Input 2 5 3 10 7" xfId="16924" xr:uid="{00000000-0005-0000-0000-000043400000}"/>
    <cellStyle name="Input 2 5 3 10 8" xfId="16925" xr:uid="{00000000-0005-0000-0000-000044400000}"/>
    <cellStyle name="Input 2 5 3 11" xfId="16926" xr:uid="{00000000-0005-0000-0000-000045400000}"/>
    <cellStyle name="Input 2 5 3 11 2" xfId="16927" xr:uid="{00000000-0005-0000-0000-000046400000}"/>
    <cellStyle name="Input 2 5 3 11 3" xfId="16928" xr:uid="{00000000-0005-0000-0000-000047400000}"/>
    <cellStyle name="Input 2 5 3 11 4" xfId="16929" xr:uid="{00000000-0005-0000-0000-000048400000}"/>
    <cellStyle name="Input 2 5 3 11 5" xfId="16930" xr:uid="{00000000-0005-0000-0000-000049400000}"/>
    <cellStyle name="Input 2 5 3 11 6" xfId="16931" xr:uid="{00000000-0005-0000-0000-00004A400000}"/>
    <cellStyle name="Input 2 5 3 11 7" xfId="16932" xr:uid="{00000000-0005-0000-0000-00004B400000}"/>
    <cellStyle name="Input 2 5 3 12" xfId="16933" xr:uid="{00000000-0005-0000-0000-00004C400000}"/>
    <cellStyle name="Input 2 5 3 12 2" xfId="16934" xr:uid="{00000000-0005-0000-0000-00004D400000}"/>
    <cellStyle name="Input 2 5 3 12 3" xfId="16935" xr:uid="{00000000-0005-0000-0000-00004E400000}"/>
    <cellStyle name="Input 2 5 3 12 4" xfId="16936" xr:uid="{00000000-0005-0000-0000-00004F400000}"/>
    <cellStyle name="Input 2 5 3 12 5" xfId="16937" xr:uid="{00000000-0005-0000-0000-000050400000}"/>
    <cellStyle name="Input 2 5 3 13" xfId="16938" xr:uid="{00000000-0005-0000-0000-000051400000}"/>
    <cellStyle name="Input 2 5 3 13 2" xfId="16939" xr:uid="{00000000-0005-0000-0000-000052400000}"/>
    <cellStyle name="Input 2 5 3 13 3" xfId="16940" xr:uid="{00000000-0005-0000-0000-000053400000}"/>
    <cellStyle name="Input 2 5 3 13 4" xfId="16941" xr:uid="{00000000-0005-0000-0000-000054400000}"/>
    <cellStyle name="Input 2 5 3 13 5" xfId="16942" xr:uid="{00000000-0005-0000-0000-000055400000}"/>
    <cellStyle name="Input 2 5 3 14" xfId="16943" xr:uid="{00000000-0005-0000-0000-000056400000}"/>
    <cellStyle name="Input 2 5 3 14 2" xfId="16944" xr:uid="{00000000-0005-0000-0000-000057400000}"/>
    <cellStyle name="Input 2 5 3 14 3" xfId="16945" xr:uid="{00000000-0005-0000-0000-000058400000}"/>
    <cellStyle name="Input 2 5 3 14 4" xfId="16946" xr:uid="{00000000-0005-0000-0000-000059400000}"/>
    <cellStyle name="Input 2 5 3 14 5" xfId="16947" xr:uid="{00000000-0005-0000-0000-00005A400000}"/>
    <cellStyle name="Input 2 5 3 15" xfId="16948" xr:uid="{00000000-0005-0000-0000-00005B400000}"/>
    <cellStyle name="Input 2 5 3 15 2" xfId="16949" xr:uid="{00000000-0005-0000-0000-00005C400000}"/>
    <cellStyle name="Input 2 5 3 15 3" xfId="16950" xr:uid="{00000000-0005-0000-0000-00005D400000}"/>
    <cellStyle name="Input 2 5 3 15 4" xfId="16951" xr:uid="{00000000-0005-0000-0000-00005E400000}"/>
    <cellStyle name="Input 2 5 3 15 5" xfId="16952" xr:uid="{00000000-0005-0000-0000-00005F400000}"/>
    <cellStyle name="Input 2 5 3 16" xfId="16953" xr:uid="{00000000-0005-0000-0000-000060400000}"/>
    <cellStyle name="Input 2 5 3 17" xfId="16954" xr:uid="{00000000-0005-0000-0000-000061400000}"/>
    <cellStyle name="Input 2 5 3 2" xfId="16955" xr:uid="{00000000-0005-0000-0000-000062400000}"/>
    <cellStyle name="Input 2 5 3 2 10" xfId="16956" xr:uid="{00000000-0005-0000-0000-000063400000}"/>
    <cellStyle name="Input 2 5 3 2 10 2" xfId="16957" xr:uid="{00000000-0005-0000-0000-000064400000}"/>
    <cellStyle name="Input 2 5 3 2 10 3" xfId="16958" xr:uid="{00000000-0005-0000-0000-000065400000}"/>
    <cellStyle name="Input 2 5 3 2 10 4" xfId="16959" xr:uid="{00000000-0005-0000-0000-000066400000}"/>
    <cellStyle name="Input 2 5 3 2 10 5" xfId="16960" xr:uid="{00000000-0005-0000-0000-000067400000}"/>
    <cellStyle name="Input 2 5 3 2 10 6" xfId="16961" xr:uid="{00000000-0005-0000-0000-000068400000}"/>
    <cellStyle name="Input 2 5 3 2 10 7" xfId="16962" xr:uid="{00000000-0005-0000-0000-000069400000}"/>
    <cellStyle name="Input 2 5 3 2 11" xfId="16963" xr:uid="{00000000-0005-0000-0000-00006A400000}"/>
    <cellStyle name="Input 2 5 3 2 11 2" xfId="16964" xr:uid="{00000000-0005-0000-0000-00006B400000}"/>
    <cellStyle name="Input 2 5 3 2 11 3" xfId="16965" xr:uid="{00000000-0005-0000-0000-00006C400000}"/>
    <cellStyle name="Input 2 5 3 2 11 4" xfId="16966" xr:uid="{00000000-0005-0000-0000-00006D400000}"/>
    <cellStyle name="Input 2 5 3 2 11 5" xfId="16967" xr:uid="{00000000-0005-0000-0000-00006E400000}"/>
    <cellStyle name="Input 2 5 3 2 12" xfId="16968" xr:uid="{00000000-0005-0000-0000-00006F400000}"/>
    <cellStyle name="Input 2 5 3 2 12 2" xfId="16969" xr:uid="{00000000-0005-0000-0000-000070400000}"/>
    <cellStyle name="Input 2 5 3 2 12 3" xfId="16970" xr:uid="{00000000-0005-0000-0000-000071400000}"/>
    <cellStyle name="Input 2 5 3 2 12 4" xfId="16971" xr:uid="{00000000-0005-0000-0000-000072400000}"/>
    <cellStyle name="Input 2 5 3 2 12 5" xfId="16972" xr:uid="{00000000-0005-0000-0000-000073400000}"/>
    <cellStyle name="Input 2 5 3 2 13" xfId="16973" xr:uid="{00000000-0005-0000-0000-000074400000}"/>
    <cellStyle name="Input 2 5 3 2 13 2" xfId="16974" xr:uid="{00000000-0005-0000-0000-000075400000}"/>
    <cellStyle name="Input 2 5 3 2 13 3" xfId="16975" xr:uid="{00000000-0005-0000-0000-000076400000}"/>
    <cellStyle name="Input 2 5 3 2 13 4" xfId="16976" xr:uid="{00000000-0005-0000-0000-000077400000}"/>
    <cellStyle name="Input 2 5 3 2 13 5" xfId="16977" xr:uid="{00000000-0005-0000-0000-000078400000}"/>
    <cellStyle name="Input 2 5 3 2 14" xfId="16978" xr:uid="{00000000-0005-0000-0000-000079400000}"/>
    <cellStyle name="Input 2 5 3 2 14 2" xfId="16979" xr:uid="{00000000-0005-0000-0000-00007A400000}"/>
    <cellStyle name="Input 2 5 3 2 14 3" xfId="16980" xr:uid="{00000000-0005-0000-0000-00007B400000}"/>
    <cellStyle name="Input 2 5 3 2 14 4" xfId="16981" xr:uid="{00000000-0005-0000-0000-00007C400000}"/>
    <cellStyle name="Input 2 5 3 2 14 5" xfId="16982" xr:uid="{00000000-0005-0000-0000-00007D400000}"/>
    <cellStyle name="Input 2 5 3 2 15" xfId="16983" xr:uid="{00000000-0005-0000-0000-00007E400000}"/>
    <cellStyle name="Input 2 5 3 2 15 2" xfId="16984" xr:uid="{00000000-0005-0000-0000-00007F400000}"/>
    <cellStyle name="Input 2 5 3 2 15 3" xfId="16985" xr:uid="{00000000-0005-0000-0000-000080400000}"/>
    <cellStyle name="Input 2 5 3 2 15 4" xfId="16986" xr:uid="{00000000-0005-0000-0000-000081400000}"/>
    <cellStyle name="Input 2 5 3 2 15 5" xfId="16987" xr:uid="{00000000-0005-0000-0000-000082400000}"/>
    <cellStyle name="Input 2 5 3 2 16" xfId="16988" xr:uid="{00000000-0005-0000-0000-000083400000}"/>
    <cellStyle name="Input 2 5 3 2 16 2" xfId="16989" xr:uid="{00000000-0005-0000-0000-000084400000}"/>
    <cellStyle name="Input 2 5 3 2 16 3" xfId="16990" xr:uid="{00000000-0005-0000-0000-000085400000}"/>
    <cellStyle name="Input 2 5 3 2 16 4" xfId="16991" xr:uid="{00000000-0005-0000-0000-000086400000}"/>
    <cellStyle name="Input 2 5 3 2 16 5" xfId="16992" xr:uid="{00000000-0005-0000-0000-000087400000}"/>
    <cellStyle name="Input 2 5 3 2 17" xfId="16993" xr:uid="{00000000-0005-0000-0000-000088400000}"/>
    <cellStyle name="Input 2 5 3 2 17 2" xfId="16994" xr:uid="{00000000-0005-0000-0000-000089400000}"/>
    <cellStyle name="Input 2 5 3 2 17 3" xfId="16995" xr:uid="{00000000-0005-0000-0000-00008A400000}"/>
    <cellStyle name="Input 2 5 3 2 17 4" xfId="16996" xr:uid="{00000000-0005-0000-0000-00008B400000}"/>
    <cellStyle name="Input 2 5 3 2 17 5" xfId="16997" xr:uid="{00000000-0005-0000-0000-00008C400000}"/>
    <cellStyle name="Input 2 5 3 2 18" xfId="16998" xr:uid="{00000000-0005-0000-0000-00008D400000}"/>
    <cellStyle name="Input 2 5 3 2 2" xfId="16999" xr:uid="{00000000-0005-0000-0000-00008E400000}"/>
    <cellStyle name="Input 2 5 3 2 2 10" xfId="17000" xr:uid="{00000000-0005-0000-0000-00008F400000}"/>
    <cellStyle name="Input 2 5 3 2 2 10 2" xfId="17001" xr:uid="{00000000-0005-0000-0000-000090400000}"/>
    <cellStyle name="Input 2 5 3 2 2 10 3" xfId="17002" xr:uid="{00000000-0005-0000-0000-000091400000}"/>
    <cellStyle name="Input 2 5 3 2 2 10 4" xfId="17003" xr:uid="{00000000-0005-0000-0000-000092400000}"/>
    <cellStyle name="Input 2 5 3 2 2 10 5" xfId="17004" xr:uid="{00000000-0005-0000-0000-000093400000}"/>
    <cellStyle name="Input 2 5 3 2 2 11" xfId="17005" xr:uid="{00000000-0005-0000-0000-000094400000}"/>
    <cellStyle name="Input 2 5 3 2 2 11 2" xfId="17006" xr:uid="{00000000-0005-0000-0000-000095400000}"/>
    <cellStyle name="Input 2 5 3 2 2 11 3" xfId="17007" xr:uid="{00000000-0005-0000-0000-000096400000}"/>
    <cellStyle name="Input 2 5 3 2 2 11 4" xfId="17008" xr:uid="{00000000-0005-0000-0000-000097400000}"/>
    <cellStyle name="Input 2 5 3 2 2 11 5" xfId="17009" xr:uid="{00000000-0005-0000-0000-000098400000}"/>
    <cellStyle name="Input 2 5 3 2 2 12" xfId="17010" xr:uid="{00000000-0005-0000-0000-000099400000}"/>
    <cellStyle name="Input 2 5 3 2 2 12 2" xfId="17011" xr:uid="{00000000-0005-0000-0000-00009A400000}"/>
    <cellStyle name="Input 2 5 3 2 2 12 3" xfId="17012" xr:uid="{00000000-0005-0000-0000-00009B400000}"/>
    <cellStyle name="Input 2 5 3 2 2 12 4" xfId="17013" xr:uid="{00000000-0005-0000-0000-00009C400000}"/>
    <cellStyle name="Input 2 5 3 2 2 12 5" xfId="17014" xr:uid="{00000000-0005-0000-0000-00009D400000}"/>
    <cellStyle name="Input 2 5 3 2 2 13" xfId="17015" xr:uid="{00000000-0005-0000-0000-00009E400000}"/>
    <cellStyle name="Input 2 5 3 2 2 13 2" xfId="17016" xr:uid="{00000000-0005-0000-0000-00009F400000}"/>
    <cellStyle name="Input 2 5 3 2 2 13 3" xfId="17017" xr:uid="{00000000-0005-0000-0000-0000A0400000}"/>
    <cellStyle name="Input 2 5 3 2 2 13 4" xfId="17018" xr:uid="{00000000-0005-0000-0000-0000A1400000}"/>
    <cellStyle name="Input 2 5 3 2 2 13 5" xfId="17019" xr:uid="{00000000-0005-0000-0000-0000A2400000}"/>
    <cellStyle name="Input 2 5 3 2 2 14" xfId="17020" xr:uid="{00000000-0005-0000-0000-0000A3400000}"/>
    <cellStyle name="Input 2 5 3 2 2 14 2" xfId="17021" xr:uid="{00000000-0005-0000-0000-0000A4400000}"/>
    <cellStyle name="Input 2 5 3 2 2 14 3" xfId="17022" xr:uid="{00000000-0005-0000-0000-0000A5400000}"/>
    <cellStyle name="Input 2 5 3 2 2 14 4" xfId="17023" xr:uid="{00000000-0005-0000-0000-0000A6400000}"/>
    <cellStyle name="Input 2 5 3 2 2 14 5" xfId="17024" xr:uid="{00000000-0005-0000-0000-0000A7400000}"/>
    <cellStyle name="Input 2 5 3 2 2 15" xfId="17025" xr:uid="{00000000-0005-0000-0000-0000A8400000}"/>
    <cellStyle name="Input 2 5 3 2 2 15 2" xfId="17026" xr:uid="{00000000-0005-0000-0000-0000A9400000}"/>
    <cellStyle name="Input 2 5 3 2 2 15 3" xfId="17027" xr:uid="{00000000-0005-0000-0000-0000AA400000}"/>
    <cellStyle name="Input 2 5 3 2 2 15 4" xfId="17028" xr:uid="{00000000-0005-0000-0000-0000AB400000}"/>
    <cellStyle name="Input 2 5 3 2 2 15 5" xfId="17029" xr:uid="{00000000-0005-0000-0000-0000AC400000}"/>
    <cellStyle name="Input 2 5 3 2 2 16" xfId="17030" xr:uid="{00000000-0005-0000-0000-0000AD400000}"/>
    <cellStyle name="Input 2 5 3 2 2 16 2" xfId="17031" xr:uid="{00000000-0005-0000-0000-0000AE400000}"/>
    <cellStyle name="Input 2 5 3 2 2 16 3" xfId="17032" xr:uid="{00000000-0005-0000-0000-0000AF400000}"/>
    <cellStyle name="Input 2 5 3 2 2 16 4" xfId="17033" xr:uid="{00000000-0005-0000-0000-0000B0400000}"/>
    <cellStyle name="Input 2 5 3 2 2 16 5" xfId="17034" xr:uid="{00000000-0005-0000-0000-0000B1400000}"/>
    <cellStyle name="Input 2 5 3 2 2 17" xfId="17035" xr:uid="{00000000-0005-0000-0000-0000B2400000}"/>
    <cellStyle name="Input 2 5 3 2 2 17 2" xfId="17036" xr:uid="{00000000-0005-0000-0000-0000B3400000}"/>
    <cellStyle name="Input 2 5 3 2 2 17 3" xfId="17037" xr:uid="{00000000-0005-0000-0000-0000B4400000}"/>
    <cellStyle name="Input 2 5 3 2 2 17 4" xfId="17038" xr:uid="{00000000-0005-0000-0000-0000B5400000}"/>
    <cellStyle name="Input 2 5 3 2 2 17 5" xfId="17039" xr:uid="{00000000-0005-0000-0000-0000B6400000}"/>
    <cellStyle name="Input 2 5 3 2 2 18" xfId="17040" xr:uid="{00000000-0005-0000-0000-0000B7400000}"/>
    <cellStyle name="Input 2 5 3 2 2 2" xfId="17041" xr:uid="{00000000-0005-0000-0000-0000B8400000}"/>
    <cellStyle name="Input 2 5 3 2 2 2 10" xfId="17042" xr:uid="{00000000-0005-0000-0000-0000B9400000}"/>
    <cellStyle name="Input 2 5 3 2 2 2 2" xfId="17043" xr:uid="{00000000-0005-0000-0000-0000BA400000}"/>
    <cellStyle name="Input 2 5 3 2 2 2 2 2" xfId="17044" xr:uid="{00000000-0005-0000-0000-0000BB400000}"/>
    <cellStyle name="Input 2 5 3 2 2 2 2 2 2" xfId="17045" xr:uid="{00000000-0005-0000-0000-0000BC400000}"/>
    <cellStyle name="Input 2 5 3 2 2 2 2 2 3" xfId="17046" xr:uid="{00000000-0005-0000-0000-0000BD400000}"/>
    <cellStyle name="Input 2 5 3 2 2 2 2 2 4" xfId="17047" xr:uid="{00000000-0005-0000-0000-0000BE400000}"/>
    <cellStyle name="Input 2 5 3 2 2 2 2 2 5" xfId="17048" xr:uid="{00000000-0005-0000-0000-0000BF400000}"/>
    <cellStyle name="Input 2 5 3 2 2 2 2 2 6" xfId="17049" xr:uid="{00000000-0005-0000-0000-0000C0400000}"/>
    <cellStyle name="Input 2 5 3 2 2 2 2 2 7" xfId="17050" xr:uid="{00000000-0005-0000-0000-0000C1400000}"/>
    <cellStyle name="Input 2 5 3 2 2 2 2 3" xfId="17051" xr:uid="{00000000-0005-0000-0000-0000C2400000}"/>
    <cellStyle name="Input 2 5 3 2 2 2 2 4" xfId="17052" xr:uid="{00000000-0005-0000-0000-0000C3400000}"/>
    <cellStyle name="Input 2 5 3 2 2 2 3" xfId="17053" xr:uid="{00000000-0005-0000-0000-0000C4400000}"/>
    <cellStyle name="Input 2 5 3 2 2 2 3 2" xfId="17054" xr:uid="{00000000-0005-0000-0000-0000C5400000}"/>
    <cellStyle name="Input 2 5 3 2 2 2 3 2 2" xfId="17055" xr:uid="{00000000-0005-0000-0000-0000C6400000}"/>
    <cellStyle name="Input 2 5 3 2 2 2 3 2 3" xfId="17056" xr:uid="{00000000-0005-0000-0000-0000C7400000}"/>
    <cellStyle name="Input 2 5 3 2 2 2 3 2 4" xfId="17057" xr:uid="{00000000-0005-0000-0000-0000C8400000}"/>
    <cellStyle name="Input 2 5 3 2 2 2 3 2 5" xfId="17058" xr:uid="{00000000-0005-0000-0000-0000C9400000}"/>
    <cellStyle name="Input 2 5 3 2 2 2 3 2 6" xfId="17059" xr:uid="{00000000-0005-0000-0000-0000CA400000}"/>
    <cellStyle name="Input 2 5 3 2 2 2 3 2 7" xfId="17060" xr:uid="{00000000-0005-0000-0000-0000CB400000}"/>
    <cellStyle name="Input 2 5 3 2 2 2 3 3" xfId="17061" xr:uid="{00000000-0005-0000-0000-0000CC400000}"/>
    <cellStyle name="Input 2 5 3 2 2 2 3 4" xfId="17062" xr:uid="{00000000-0005-0000-0000-0000CD400000}"/>
    <cellStyle name="Input 2 5 3 2 2 2 4" xfId="17063" xr:uid="{00000000-0005-0000-0000-0000CE400000}"/>
    <cellStyle name="Input 2 5 3 2 2 2 4 2" xfId="17064" xr:uid="{00000000-0005-0000-0000-0000CF400000}"/>
    <cellStyle name="Input 2 5 3 2 2 2 4 2 2" xfId="17065" xr:uid="{00000000-0005-0000-0000-0000D0400000}"/>
    <cellStyle name="Input 2 5 3 2 2 2 4 2 3" xfId="17066" xr:uid="{00000000-0005-0000-0000-0000D1400000}"/>
    <cellStyle name="Input 2 5 3 2 2 2 4 2 4" xfId="17067" xr:uid="{00000000-0005-0000-0000-0000D2400000}"/>
    <cellStyle name="Input 2 5 3 2 2 2 4 2 5" xfId="17068" xr:uid="{00000000-0005-0000-0000-0000D3400000}"/>
    <cellStyle name="Input 2 5 3 2 2 2 4 2 6" xfId="17069" xr:uid="{00000000-0005-0000-0000-0000D4400000}"/>
    <cellStyle name="Input 2 5 3 2 2 2 4 2 7" xfId="17070" xr:uid="{00000000-0005-0000-0000-0000D5400000}"/>
    <cellStyle name="Input 2 5 3 2 2 2 4 3" xfId="17071" xr:uid="{00000000-0005-0000-0000-0000D6400000}"/>
    <cellStyle name="Input 2 5 3 2 2 2 4 4" xfId="17072" xr:uid="{00000000-0005-0000-0000-0000D7400000}"/>
    <cellStyle name="Input 2 5 3 2 2 2 5" xfId="17073" xr:uid="{00000000-0005-0000-0000-0000D8400000}"/>
    <cellStyle name="Input 2 5 3 2 2 2 5 2" xfId="17074" xr:uid="{00000000-0005-0000-0000-0000D9400000}"/>
    <cellStyle name="Input 2 5 3 2 2 2 5 3" xfId="17075" xr:uid="{00000000-0005-0000-0000-0000DA400000}"/>
    <cellStyle name="Input 2 5 3 2 2 2 5 4" xfId="17076" xr:uid="{00000000-0005-0000-0000-0000DB400000}"/>
    <cellStyle name="Input 2 5 3 2 2 2 5 5" xfId="17077" xr:uid="{00000000-0005-0000-0000-0000DC400000}"/>
    <cellStyle name="Input 2 5 3 2 2 2 5 6" xfId="17078" xr:uid="{00000000-0005-0000-0000-0000DD400000}"/>
    <cellStyle name="Input 2 5 3 2 2 2 5 7" xfId="17079" xr:uid="{00000000-0005-0000-0000-0000DE400000}"/>
    <cellStyle name="Input 2 5 3 2 2 2 5 8" xfId="17080" xr:uid="{00000000-0005-0000-0000-0000DF400000}"/>
    <cellStyle name="Input 2 5 3 2 2 2 6" xfId="17081" xr:uid="{00000000-0005-0000-0000-0000E0400000}"/>
    <cellStyle name="Input 2 5 3 2 2 2 6 2" xfId="17082" xr:uid="{00000000-0005-0000-0000-0000E1400000}"/>
    <cellStyle name="Input 2 5 3 2 2 2 6 3" xfId="17083" xr:uid="{00000000-0005-0000-0000-0000E2400000}"/>
    <cellStyle name="Input 2 5 3 2 2 2 6 4" xfId="17084" xr:uid="{00000000-0005-0000-0000-0000E3400000}"/>
    <cellStyle name="Input 2 5 3 2 2 2 6 5" xfId="17085" xr:uid="{00000000-0005-0000-0000-0000E4400000}"/>
    <cellStyle name="Input 2 5 3 2 2 2 6 6" xfId="17086" xr:uid="{00000000-0005-0000-0000-0000E5400000}"/>
    <cellStyle name="Input 2 5 3 2 2 2 6 7" xfId="17087" xr:uid="{00000000-0005-0000-0000-0000E6400000}"/>
    <cellStyle name="Input 2 5 3 2 2 2 7" xfId="17088" xr:uid="{00000000-0005-0000-0000-0000E7400000}"/>
    <cellStyle name="Input 2 5 3 2 2 2 8" xfId="17089" xr:uid="{00000000-0005-0000-0000-0000E8400000}"/>
    <cellStyle name="Input 2 5 3 2 2 2 9" xfId="17090" xr:uid="{00000000-0005-0000-0000-0000E9400000}"/>
    <cellStyle name="Input 2 5 3 2 2 3" xfId="17091" xr:uid="{00000000-0005-0000-0000-0000EA400000}"/>
    <cellStyle name="Input 2 5 3 2 2 3 2" xfId="17092" xr:uid="{00000000-0005-0000-0000-0000EB400000}"/>
    <cellStyle name="Input 2 5 3 2 2 3 2 2" xfId="17093" xr:uid="{00000000-0005-0000-0000-0000EC400000}"/>
    <cellStyle name="Input 2 5 3 2 2 3 2 3" xfId="17094" xr:uid="{00000000-0005-0000-0000-0000ED400000}"/>
    <cellStyle name="Input 2 5 3 2 2 3 2 4" xfId="17095" xr:uid="{00000000-0005-0000-0000-0000EE400000}"/>
    <cellStyle name="Input 2 5 3 2 2 3 2 5" xfId="17096" xr:uid="{00000000-0005-0000-0000-0000EF400000}"/>
    <cellStyle name="Input 2 5 3 2 2 3 2 6" xfId="17097" xr:uid="{00000000-0005-0000-0000-0000F0400000}"/>
    <cellStyle name="Input 2 5 3 2 2 3 2 7" xfId="17098" xr:uid="{00000000-0005-0000-0000-0000F1400000}"/>
    <cellStyle name="Input 2 5 3 2 2 3 3" xfId="17099" xr:uid="{00000000-0005-0000-0000-0000F2400000}"/>
    <cellStyle name="Input 2 5 3 2 2 3 4" xfId="17100" xr:uid="{00000000-0005-0000-0000-0000F3400000}"/>
    <cellStyle name="Input 2 5 3 2 2 3 5" xfId="17101" xr:uid="{00000000-0005-0000-0000-0000F4400000}"/>
    <cellStyle name="Input 2 5 3 2 2 4" xfId="17102" xr:uid="{00000000-0005-0000-0000-0000F5400000}"/>
    <cellStyle name="Input 2 5 3 2 2 4 2" xfId="17103" xr:uid="{00000000-0005-0000-0000-0000F6400000}"/>
    <cellStyle name="Input 2 5 3 2 2 4 2 2" xfId="17104" xr:uid="{00000000-0005-0000-0000-0000F7400000}"/>
    <cellStyle name="Input 2 5 3 2 2 4 2 3" xfId="17105" xr:uid="{00000000-0005-0000-0000-0000F8400000}"/>
    <cellStyle name="Input 2 5 3 2 2 4 2 4" xfId="17106" xr:uid="{00000000-0005-0000-0000-0000F9400000}"/>
    <cellStyle name="Input 2 5 3 2 2 4 2 5" xfId="17107" xr:uid="{00000000-0005-0000-0000-0000FA400000}"/>
    <cellStyle name="Input 2 5 3 2 2 4 2 6" xfId="17108" xr:uid="{00000000-0005-0000-0000-0000FB400000}"/>
    <cellStyle name="Input 2 5 3 2 2 4 2 7" xfId="17109" xr:uid="{00000000-0005-0000-0000-0000FC400000}"/>
    <cellStyle name="Input 2 5 3 2 2 4 3" xfId="17110" xr:uid="{00000000-0005-0000-0000-0000FD400000}"/>
    <cellStyle name="Input 2 5 3 2 2 4 4" xfId="17111" xr:uid="{00000000-0005-0000-0000-0000FE400000}"/>
    <cellStyle name="Input 2 5 3 2 2 4 5" xfId="17112" xr:uid="{00000000-0005-0000-0000-0000FF400000}"/>
    <cellStyle name="Input 2 5 3 2 2 5" xfId="17113" xr:uid="{00000000-0005-0000-0000-000000410000}"/>
    <cellStyle name="Input 2 5 3 2 2 5 2" xfId="17114" xr:uid="{00000000-0005-0000-0000-000001410000}"/>
    <cellStyle name="Input 2 5 3 2 2 5 2 2" xfId="17115" xr:uid="{00000000-0005-0000-0000-000002410000}"/>
    <cellStyle name="Input 2 5 3 2 2 5 2 3" xfId="17116" xr:uid="{00000000-0005-0000-0000-000003410000}"/>
    <cellStyle name="Input 2 5 3 2 2 5 2 4" xfId="17117" xr:uid="{00000000-0005-0000-0000-000004410000}"/>
    <cellStyle name="Input 2 5 3 2 2 5 2 5" xfId="17118" xr:uid="{00000000-0005-0000-0000-000005410000}"/>
    <cellStyle name="Input 2 5 3 2 2 5 2 6" xfId="17119" xr:uid="{00000000-0005-0000-0000-000006410000}"/>
    <cellStyle name="Input 2 5 3 2 2 5 2 7" xfId="17120" xr:uid="{00000000-0005-0000-0000-000007410000}"/>
    <cellStyle name="Input 2 5 3 2 2 5 3" xfId="17121" xr:uid="{00000000-0005-0000-0000-000008410000}"/>
    <cellStyle name="Input 2 5 3 2 2 5 4" xfId="17122" xr:uid="{00000000-0005-0000-0000-000009410000}"/>
    <cellStyle name="Input 2 5 3 2 2 5 5" xfId="17123" xr:uid="{00000000-0005-0000-0000-00000A410000}"/>
    <cellStyle name="Input 2 5 3 2 2 6" xfId="17124" xr:uid="{00000000-0005-0000-0000-00000B410000}"/>
    <cellStyle name="Input 2 5 3 2 2 6 2" xfId="17125" xr:uid="{00000000-0005-0000-0000-00000C410000}"/>
    <cellStyle name="Input 2 5 3 2 2 6 3" xfId="17126" xr:uid="{00000000-0005-0000-0000-00000D410000}"/>
    <cellStyle name="Input 2 5 3 2 2 6 4" xfId="17127" xr:uid="{00000000-0005-0000-0000-00000E410000}"/>
    <cellStyle name="Input 2 5 3 2 2 6 5" xfId="17128" xr:uid="{00000000-0005-0000-0000-00000F410000}"/>
    <cellStyle name="Input 2 5 3 2 2 6 6" xfId="17129" xr:uid="{00000000-0005-0000-0000-000010410000}"/>
    <cellStyle name="Input 2 5 3 2 2 6 7" xfId="17130" xr:uid="{00000000-0005-0000-0000-000011410000}"/>
    <cellStyle name="Input 2 5 3 2 2 6 8" xfId="17131" xr:uid="{00000000-0005-0000-0000-000012410000}"/>
    <cellStyle name="Input 2 5 3 2 2 7" xfId="17132" xr:uid="{00000000-0005-0000-0000-000013410000}"/>
    <cellStyle name="Input 2 5 3 2 2 7 2" xfId="17133" xr:uid="{00000000-0005-0000-0000-000014410000}"/>
    <cellStyle name="Input 2 5 3 2 2 7 3" xfId="17134" xr:uid="{00000000-0005-0000-0000-000015410000}"/>
    <cellStyle name="Input 2 5 3 2 2 7 4" xfId="17135" xr:uid="{00000000-0005-0000-0000-000016410000}"/>
    <cellStyle name="Input 2 5 3 2 2 7 5" xfId="17136" xr:uid="{00000000-0005-0000-0000-000017410000}"/>
    <cellStyle name="Input 2 5 3 2 2 7 6" xfId="17137" xr:uid="{00000000-0005-0000-0000-000018410000}"/>
    <cellStyle name="Input 2 5 3 2 2 7 7" xfId="17138" xr:uid="{00000000-0005-0000-0000-000019410000}"/>
    <cellStyle name="Input 2 5 3 2 2 8" xfId="17139" xr:uid="{00000000-0005-0000-0000-00001A410000}"/>
    <cellStyle name="Input 2 5 3 2 2 8 2" xfId="17140" xr:uid="{00000000-0005-0000-0000-00001B410000}"/>
    <cellStyle name="Input 2 5 3 2 2 8 3" xfId="17141" xr:uid="{00000000-0005-0000-0000-00001C410000}"/>
    <cellStyle name="Input 2 5 3 2 2 8 4" xfId="17142" xr:uid="{00000000-0005-0000-0000-00001D410000}"/>
    <cellStyle name="Input 2 5 3 2 2 8 5" xfId="17143" xr:uid="{00000000-0005-0000-0000-00001E410000}"/>
    <cellStyle name="Input 2 5 3 2 2 9" xfId="17144" xr:uid="{00000000-0005-0000-0000-00001F410000}"/>
    <cellStyle name="Input 2 5 3 2 2 9 2" xfId="17145" xr:uid="{00000000-0005-0000-0000-000020410000}"/>
    <cellStyle name="Input 2 5 3 2 2 9 3" xfId="17146" xr:uid="{00000000-0005-0000-0000-000021410000}"/>
    <cellStyle name="Input 2 5 3 2 2 9 4" xfId="17147" xr:uid="{00000000-0005-0000-0000-000022410000}"/>
    <cellStyle name="Input 2 5 3 2 2 9 5" xfId="17148" xr:uid="{00000000-0005-0000-0000-000023410000}"/>
    <cellStyle name="Input 2 5 3 2 3" xfId="17149" xr:uid="{00000000-0005-0000-0000-000024410000}"/>
    <cellStyle name="Input 2 5 3 2 3 10" xfId="17150" xr:uid="{00000000-0005-0000-0000-000025410000}"/>
    <cellStyle name="Input 2 5 3 2 3 2" xfId="17151" xr:uid="{00000000-0005-0000-0000-000026410000}"/>
    <cellStyle name="Input 2 5 3 2 3 2 2" xfId="17152" xr:uid="{00000000-0005-0000-0000-000027410000}"/>
    <cellStyle name="Input 2 5 3 2 3 2 2 2" xfId="17153" xr:uid="{00000000-0005-0000-0000-000028410000}"/>
    <cellStyle name="Input 2 5 3 2 3 2 2 3" xfId="17154" xr:uid="{00000000-0005-0000-0000-000029410000}"/>
    <cellStyle name="Input 2 5 3 2 3 2 2 4" xfId="17155" xr:uid="{00000000-0005-0000-0000-00002A410000}"/>
    <cellStyle name="Input 2 5 3 2 3 2 2 5" xfId="17156" xr:uid="{00000000-0005-0000-0000-00002B410000}"/>
    <cellStyle name="Input 2 5 3 2 3 2 2 6" xfId="17157" xr:uid="{00000000-0005-0000-0000-00002C410000}"/>
    <cellStyle name="Input 2 5 3 2 3 2 2 7" xfId="17158" xr:uid="{00000000-0005-0000-0000-00002D410000}"/>
    <cellStyle name="Input 2 5 3 2 3 2 3" xfId="17159" xr:uid="{00000000-0005-0000-0000-00002E410000}"/>
    <cellStyle name="Input 2 5 3 2 3 2 4" xfId="17160" xr:uid="{00000000-0005-0000-0000-00002F410000}"/>
    <cellStyle name="Input 2 5 3 2 3 3" xfId="17161" xr:uid="{00000000-0005-0000-0000-000030410000}"/>
    <cellStyle name="Input 2 5 3 2 3 3 2" xfId="17162" xr:uid="{00000000-0005-0000-0000-000031410000}"/>
    <cellStyle name="Input 2 5 3 2 3 3 2 2" xfId="17163" xr:uid="{00000000-0005-0000-0000-000032410000}"/>
    <cellStyle name="Input 2 5 3 2 3 3 2 3" xfId="17164" xr:uid="{00000000-0005-0000-0000-000033410000}"/>
    <cellStyle name="Input 2 5 3 2 3 3 2 4" xfId="17165" xr:uid="{00000000-0005-0000-0000-000034410000}"/>
    <cellStyle name="Input 2 5 3 2 3 3 2 5" xfId="17166" xr:uid="{00000000-0005-0000-0000-000035410000}"/>
    <cellStyle name="Input 2 5 3 2 3 3 2 6" xfId="17167" xr:uid="{00000000-0005-0000-0000-000036410000}"/>
    <cellStyle name="Input 2 5 3 2 3 3 2 7" xfId="17168" xr:uid="{00000000-0005-0000-0000-000037410000}"/>
    <cellStyle name="Input 2 5 3 2 3 3 3" xfId="17169" xr:uid="{00000000-0005-0000-0000-000038410000}"/>
    <cellStyle name="Input 2 5 3 2 3 3 4" xfId="17170" xr:uid="{00000000-0005-0000-0000-000039410000}"/>
    <cellStyle name="Input 2 5 3 2 3 4" xfId="17171" xr:uid="{00000000-0005-0000-0000-00003A410000}"/>
    <cellStyle name="Input 2 5 3 2 3 4 2" xfId="17172" xr:uid="{00000000-0005-0000-0000-00003B410000}"/>
    <cellStyle name="Input 2 5 3 2 3 4 2 2" xfId="17173" xr:uid="{00000000-0005-0000-0000-00003C410000}"/>
    <cellStyle name="Input 2 5 3 2 3 4 2 3" xfId="17174" xr:uid="{00000000-0005-0000-0000-00003D410000}"/>
    <cellStyle name="Input 2 5 3 2 3 4 2 4" xfId="17175" xr:uid="{00000000-0005-0000-0000-00003E410000}"/>
    <cellStyle name="Input 2 5 3 2 3 4 2 5" xfId="17176" xr:uid="{00000000-0005-0000-0000-00003F410000}"/>
    <cellStyle name="Input 2 5 3 2 3 4 2 6" xfId="17177" xr:uid="{00000000-0005-0000-0000-000040410000}"/>
    <cellStyle name="Input 2 5 3 2 3 4 2 7" xfId="17178" xr:uid="{00000000-0005-0000-0000-000041410000}"/>
    <cellStyle name="Input 2 5 3 2 3 4 3" xfId="17179" xr:uid="{00000000-0005-0000-0000-000042410000}"/>
    <cellStyle name="Input 2 5 3 2 3 4 4" xfId="17180" xr:uid="{00000000-0005-0000-0000-000043410000}"/>
    <cellStyle name="Input 2 5 3 2 3 5" xfId="17181" xr:uid="{00000000-0005-0000-0000-000044410000}"/>
    <cellStyle name="Input 2 5 3 2 3 5 2" xfId="17182" xr:uid="{00000000-0005-0000-0000-000045410000}"/>
    <cellStyle name="Input 2 5 3 2 3 5 3" xfId="17183" xr:uid="{00000000-0005-0000-0000-000046410000}"/>
    <cellStyle name="Input 2 5 3 2 3 5 4" xfId="17184" xr:uid="{00000000-0005-0000-0000-000047410000}"/>
    <cellStyle name="Input 2 5 3 2 3 5 5" xfId="17185" xr:uid="{00000000-0005-0000-0000-000048410000}"/>
    <cellStyle name="Input 2 5 3 2 3 5 6" xfId="17186" xr:uid="{00000000-0005-0000-0000-000049410000}"/>
    <cellStyle name="Input 2 5 3 2 3 5 7" xfId="17187" xr:uid="{00000000-0005-0000-0000-00004A410000}"/>
    <cellStyle name="Input 2 5 3 2 3 5 8" xfId="17188" xr:uid="{00000000-0005-0000-0000-00004B410000}"/>
    <cellStyle name="Input 2 5 3 2 3 6" xfId="17189" xr:uid="{00000000-0005-0000-0000-00004C410000}"/>
    <cellStyle name="Input 2 5 3 2 3 6 2" xfId="17190" xr:uid="{00000000-0005-0000-0000-00004D410000}"/>
    <cellStyle name="Input 2 5 3 2 3 6 3" xfId="17191" xr:uid="{00000000-0005-0000-0000-00004E410000}"/>
    <cellStyle name="Input 2 5 3 2 3 6 4" xfId="17192" xr:uid="{00000000-0005-0000-0000-00004F410000}"/>
    <cellStyle name="Input 2 5 3 2 3 6 5" xfId="17193" xr:uid="{00000000-0005-0000-0000-000050410000}"/>
    <cellStyle name="Input 2 5 3 2 3 6 6" xfId="17194" xr:uid="{00000000-0005-0000-0000-000051410000}"/>
    <cellStyle name="Input 2 5 3 2 3 6 7" xfId="17195" xr:uid="{00000000-0005-0000-0000-000052410000}"/>
    <cellStyle name="Input 2 5 3 2 3 7" xfId="17196" xr:uid="{00000000-0005-0000-0000-000053410000}"/>
    <cellStyle name="Input 2 5 3 2 3 8" xfId="17197" xr:uid="{00000000-0005-0000-0000-000054410000}"/>
    <cellStyle name="Input 2 5 3 2 3 9" xfId="17198" xr:uid="{00000000-0005-0000-0000-000055410000}"/>
    <cellStyle name="Input 2 5 3 2 4" xfId="17199" xr:uid="{00000000-0005-0000-0000-000056410000}"/>
    <cellStyle name="Input 2 5 3 2 4 10" xfId="17200" xr:uid="{00000000-0005-0000-0000-000057410000}"/>
    <cellStyle name="Input 2 5 3 2 4 2" xfId="17201" xr:uid="{00000000-0005-0000-0000-000058410000}"/>
    <cellStyle name="Input 2 5 3 2 4 2 2" xfId="17202" xr:uid="{00000000-0005-0000-0000-000059410000}"/>
    <cellStyle name="Input 2 5 3 2 4 2 2 2" xfId="17203" xr:uid="{00000000-0005-0000-0000-00005A410000}"/>
    <cellStyle name="Input 2 5 3 2 4 2 2 3" xfId="17204" xr:uid="{00000000-0005-0000-0000-00005B410000}"/>
    <cellStyle name="Input 2 5 3 2 4 2 2 4" xfId="17205" xr:uid="{00000000-0005-0000-0000-00005C410000}"/>
    <cellStyle name="Input 2 5 3 2 4 2 2 5" xfId="17206" xr:uid="{00000000-0005-0000-0000-00005D410000}"/>
    <cellStyle name="Input 2 5 3 2 4 2 2 6" xfId="17207" xr:uid="{00000000-0005-0000-0000-00005E410000}"/>
    <cellStyle name="Input 2 5 3 2 4 2 2 7" xfId="17208" xr:uid="{00000000-0005-0000-0000-00005F410000}"/>
    <cellStyle name="Input 2 5 3 2 4 2 3" xfId="17209" xr:uid="{00000000-0005-0000-0000-000060410000}"/>
    <cellStyle name="Input 2 5 3 2 4 2 4" xfId="17210" xr:uid="{00000000-0005-0000-0000-000061410000}"/>
    <cellStyle name="Input 2 5 3 2 4 3" xfId="17211" xr:uid="{00000000-0005-0000-0000-000062410000}"/>
    <cellStyle name="Input 2 5 3 2 4 3 2" xfId="17212" xr:uid="{00000000-0005-0000-0000-000063410000}"/>
    <cellStyle name="Input 2 5 3 2 4 3 2 2" xfId="17213" xr:uid="{00000000-0005-0000-0000-000064410000}"/>
    <cellStyle name="Input 2 5 3 2 4 3 2 3" xfId="17214" xr:uid="{00000000-0005-0000-0000-000065410000}"/>
    <cellStyle name="Input 2 5 3 2 4 3 2 4" xfId="17215" xr:uid="{00000000-0005-0000-0000-000066410000}"/>
    <cellStyle name="Input 2 5 3 2 4 3 2 5" xfId="17216" xr:uid="{00000000-0005-0000-0000-000067410000}"/>
    <cellStyle name="Input 2 5 3 2 4 3 2 6" xfId="17217" xr:uid="{00000000-0005-0000-0000-000068410000}"/>
    <cellStyle name="Input 2 5 3 2 4 3 2 7" xfId="17218" xr:uid="{00000000-0005-0000-0000-000069410000}"/>
    <cellStyle name="Input 2 5 3 2 4 3 3" xfId="17219" xr:uid="{00000000-0005-0000-0000-00006A410000}"/>
    <cellStyle name="Input 2 5 3 2 4 3 4" xfId="17220" xr:uid="{00000000-0005-0000-0000-00006B410000}"/>
    <cellStyle name="Input 2 5 3 2 4 4" xfId="17221" xr:uid="{00000000-0005-0000-0000-00006C410000}"/>
    <cellStyle name="Input 2 5 3 2 4 4 2" xfId="17222" xr:uid="{00000000-0005-0000-0000-00006D410000}"/>
    <cellStyle name="Input 2 5 3 2 4 4 2 2" xfId="17223" xr:uid="{00000000-0005-0000-0000-00006E410000}"/>
    <cellStyle name="Input 2 5 3 2 4 4 2 3" xfId="17224" xr:uid="{00000000-0005-0000-0000-00006F410000}"/>
    <cellStyle name="Input 2 5 3 2 4 4 2 4" xfId="17225" xr:uid="{00000000-0005-0000-0000-000070410000}"/>
    <cellStyle name="Input 2 5 3 2 4 4 2 5" xfId="17226" xr:uid="{00000000-0005-0000-0000-000071410000}"/>
    <cellStyle name="Input 2 5 3 2 4 4 2 6" xfId="17227" xr:uid="{00000000-0005-0000-0000-000072410000}"/>
    <cellStyle name="Input 2 5 3 2 4 4 2 7" xfId="17228" xr:uid="{00000000-0005-0000-0000-000073410000}"/>
    <cellStyle name="Input 2 5 3 2 4 4 3" xfId="17229" xr:uid="{00000000-0005-0000-0000-000074410000}"/>
    <cellStyle name="Input 2 5 3 2 4 4 4" xfId="17230" xr:uid="{00000000-0005-0000-0000-000075410000}"/>
    <cellStyle name="Input 2 5 3 2 4 5" xfId="17231" xr:uid="{00000000-0005-0000-0000-000076410000}"/>
    <cellStyle name="Input 2 5 3 2 4 5 2" xfId="17232" xr:uid="{00000000-0005-0000-0000-000077410000}"/>
    <cellStyle name="Input 2 5 3 2 4 5 3" xfId="17233" xr:uid="{00000000-0005-0000-0000-000078410000}"/>
    <cellStyle name="Input 2 5 3 2 4 5 4" xfId="17234" xr:uid="{00000000-0005-0000-0000-000079410000}"/>
    <cellStyle name="Input 2 5 3 2 4 5 5" xfId="17235" xr:uid="{00000000-0005-0000-0000-00007A410000}"/>
    <cellStyle name="Input 2 5 3 2 4 5 6" xfId="17236" xr:uid="{00000000-0005-0000-0000-00007B410000}"/>
    <cellStyle name="Input 2 5 3 2 4 5 7" xfId="17237" xr:uid="{00000000-0005-0000-0000-00007C410000}"/>
    <cellStyle name="Input 2 5 3 2 4 5 8" xfId="17238" xr:uid="{00000000-0005-0000-0000-00007D410000}"/>
    <cellStyle name="Input 2 5 3 2 4 6" xfId="17239" xr:uid="{00000000-0005-0000-0000-00007E410000}"/>
    <cellStyle name="Input 2 5 3 2 4 6 2" xfId="17240" xr:uid="{00000000-0005-0000-0000-00007F410000}"/>
    <cellStyle name="Input 2 5 3 2 4 6 3" xfId="17241" xr:uid="{00000000-0005-0000-0000-000080410000}"/>
    <cellStyle name="Input 2 5 3 2 4 6 4" xfId="17242" xr:uid="{00000000-0005-0000-0000-000081410000}"/>
    <cellStyle name="Input 2 5 3 2 4 6 5" xfId="17243" xr:uid="{00000000-0005-0000-0000-000082410000}"/>
    <cellStyle name="Input 2 5 3 2 4 6 6" xfId="17244" xr:uid="{00000000-0005-0000-0000-000083410000}"/>
    <cellStyle name="Input 2 5 3 2 4 6 7" xfId="17245" xr:uid="{00000000-0005-0000-0000-000084410000}"/>
    <cellStyle name="Input 2 5 3 2 4 7" xfId="17246" xr:uid="{00000000-0005-0000-0000-000085410000}"/>
    <cellStyle name="Input 2 5 3 2 4 8" xfId="17247" xr:uid="{00000000-0005-0000-0000-000086410000}"/>
    <cellStyle name="Input 2 5 3 2 4 9" xfId="17248" xr:uid="{00000000-0005-0000-0000-000087410000}"/>
    <cellStyle name="Input 2 5 3 2 5" xfId="17249" xr:uid="{00000000-0005-0000-0000-000088410000}"/>
    <cellStyle name="Input 2 5 3 2 5 2" xfId="17250" xr:uid="{00000000-0005-0000-0000-000089410000}"/>
    <cellStyle name="Input 2 5 3 2 5 2 2" xfId="17251" xr:uid="{00000000-0005-0000-0000-00008A410000}"/>
    <cellStyle name="Input 2 5 3 2 5 2 3" xfId="17252" xr:uid="{00000000-0005-0000-0000-00008B410000}"/>
    <cellStyle name="Input 2 5 3 2 5 2 4" xfId="17253" xr:uid="{00000000-0005-0000-0000-00008C410000}"/>
    <cellStyle name="Input 2 5 3 2 5 2 5" xfId="17254" xr:uid="{00000000-0005-0000-0000-00008D410000}"/>
    <cellStyle name="Input 2 5 3 2 5 2 6" xfId="17255" xr:uid="{00000000-0005-0000-0000-00008E410000}"/>
    <cellStyle name="Input 2 5 3 2 5 2 7" xfId="17256" xr:uid="{00000000-0005-0000-0000-00008F410000}"/>
    <cellStyle name="Input 2 5 3 2 5 3" xfId="17257" xr:uid="{00000000-0005-0000-0000-000090410000}"/>
    <cellStyle name="Input 2 5 3 2 5 4" xfId="17258" xr:uid="{00000000-0005-0000-0000-000091410000}"/>
    <cellStyle name="Input 2 5 3 2 5 5" xfId="17259" xr:uid="{00000000-0005-0000-0000-000092410000}"/>
    <cellStyle name="Input 2 5 3 2 6" xfId="17260" xr:uid="{00000000-0005-0000-0000-000093410000}"/>
    <cellStyle name="Input 2 5 3 2 6 2" xfId="17261" xr:uid="{00000000-0005-0000-0000-000094410000}"/>
    <cellStyle name="Input 2 5 3 2 6 2 2" xfId="17262" xr:uid="{00000000-0005-0000-0000-000095410000}"/>
    <cellStyle name="Input 2 5 3 2 6 2 3" xfId="17263" xr:uid="{00000000-0005-0000-0000-000096410000}"/>
    <cellStyle name="Input 2 5 3 2 6 2 4" xfId="17264" xr:uid="{00000000-0005-0000-0000-000097410000}"/>
    <cellStyle name="Input 2 5 3 2 6 2 5" xfId="17265" xr:uid="{00000000-0005-0000-0000-000098410000}"/>
    <cellStyle name="Input 2 5 3 2 6 2 6" xfId="17266" xr:uid="{00000000-0005-0000-0000-000099410000}"/>
    <cellStyle name="Input 2 5 3 2 6 2 7" xfId="17267" xr:uid="{00000000-0005-0000-0000-00009A410000}"/>
    <cellStyle name="Input 2 5 3 2 6 3" xfId="17268" xr:uid="{00000000-0005-0000-0000-00009B410000}"/>
    <cellStyle name="Input 2 5 3 2 6 4" xfId="17269" xr:uid="{00000000-0005-0000-0000-00009C410000}"/>
    <cellStyle name="Input 2 5 3 2 6 5" xfId="17270" xr:uid="{00000000-0005-0000-0000-00009D410000}"/>
    <cellStyle name="Input 2 5 3 2 7" xfId="17271" xr:uid="{00000000-0005-0000-0000-00009E410000}"/>
    <cellStyle name="Input 2 5 3 2 7 2" xfId="17272" xr:uid="{00000000-0005-0000-0000-00009F410000}"/>
    <cellStyle name="Input 2 5 3 2 7 2 2" xfId="17273" xr:uid="{00000000-0005-0000-0000-0000A0410000}"/>
    <cellStyle name="Input 2 5 3 2 7 2 3" xfId="17274" xr:uid="{00000000-0005-0000-0000-0000A1410000}"/>
    <cellStyle name="Input 2 5 3 2 7 2 4" xfId="17275" xr:uid="{00000000-0005-0000-0000-0000A2410000}"/>
    <cellStyle name="Input 2 5 3 2 7 2 5" xfId="17276" xr:uid="{00000000-0005-0000-0000-0000A3410000}"/>
    <cellStyle name="Input 2 5 3 2 7 2 6" xfId="17277" xr:uid="{00000000-0005-0000-0000-0000A4410000}"/>
    <cellStyle name="Input 2 5 3 2 7 2 7" xfId="17278" xr:uid="{00000000-0005-0000-0000-0000A5410000}"/>
    <cellStyle name="Input 2 5 3 2 7 3" xfId="17279" xr:uid="{00000000-0005-0000-0000-0000A6410000}"/>
    <cellStyle name="Input 2 5 3 2 7 4" xfId="17280" xr:uid="{00000000-0005-0000-0000-0000A7410000}"/>
    <cellStyle name="Input 2 5 3 2 7 5" xfId="17281" xr:uid="{00000000-0005-0000-0000-0000A8410000}"/>
    <cellStyle name="Input 2 5 3 2 8" xfId="17282" xr:uid="{00000000-0005-0000-0000-0000A9410000}"/>
    <cellStyle name="Input 2 5 3 2 8 2" xfId="17283" xr:uid="{00000000-0005-0000-0000-0000AA410000}"/>
    <cellStyle name="Input 2 5 3 2 8 2 2" xfId="17284" xr:uid="{00000000-0005-0000-0000-0000AB410000}"/>
    <cellStyle name="Input 2 5 3 2 8 2 3" xfId="17285" xr:uid="{00000000-0005-0000-0000-0000AC410000}"/>
    <cellStyle name="Input 2 5 3 2 8 2 4" xfId="17286" xr:uid="{00000000-0005-0000-0000-0000AD410000}"/>
    <cellStyle name="Input 2 5 3 2 8 2 5" xfId="17287" xr:uid="{00000000-0005-0000-0000-0000AE410000}"/>
    <cellStyle name="Input 2 5 3 2 8 2 6" xfId="17288" xr:uid="{00000000-0005-0000-0000-0000AF410000}"/>
    <cellStyle name="Input 2 5 3 2 8 2 7" xfId="17289" xr:uid="{00000000-0005-0000-0000-0000B0410000}"/>
    <cellStyle name="Input 2 5 3 2 8 3" xfId="17290" xr:uid="{00000000-0005-0000-0000-0000B1410000}"/>
    <cellStyle name="Input 2 5 3 2 8 4" xfId="17291" xr:uid="{00000000-0005-0000-0000-0000B2410000}"/>
    <cellStyle name="Input 2 5 3 2 8 5" xfId="17292" xr:uid="{00000000-0005-0000-0000-0000B3410000}"/>
    <cellStyle name="Input 2 5 3 2 9" xfId="17293" xr:uid="{00000000-0005-0000-0000-0000B4410000}"/>
    <cellStyle name="Input 2 5 3 2 9 2" xfId="17294" xr:uid="{00000000-0005-0000-0000-0000B5410000}"/>
    <cellStyle name="Input 2 5 3 2 9 3" xfId="17295" xr:uid="{00000000-0005-0000-0000-0000B6410000}"/>
    <cellStyle name="Input 2 5 3 2 9 4" xfId="17296" xr:uid="{00000000-0005-0000-0000-0000B7410000}"/>
    <cellStyle name="Input 2 5 3 2 9 5" xfId="17297" xr:uid="{00000000-0005-0000-0000-0000B8410000}"/>
    <cellStyle name="Input 2 5 3 2 9 6" xfId="17298" xr:uid="{00000000-0005-0000-0000-0000B9410000}"/>
    <cellStyle name="Input 2 5 3 2 9 7" xfId="17299" xr:uid="{00000000-0005-0000-0000-0000BA410000}"/>
    <cellStyle name="Input 2 5 3 2 9 8" xfId="17300" xr:uid="{00000000-0005-0000-0000-0000BB410000}"/>
    <cellStyle name="Input 2 5 3 3" xfId="17301" xr:uid="{00000000-0005-0000-0000-0000BC410000}"/>
    <cellStyle name="Input 2 5 3 3 10" xfId="17302" xr:uid="{00000000-0005-0000-0000-0000BD410000}"/>
    <cellStyle name="Input 2 5 3 3 10 2" xfId="17303" xr:uid="{00000000-0005-0000-0000-0000BE410000}"/>
    <cellStyle name="Input 2 5 3 3 10 3" xfId="17304" xr:uid="{00000000-0005-0000-0000-0000BF410000}"/>
    <cellStyle name="Input 2 5 3 3 10 4" xfId="17305" xr:uid="{00000000-0005-0000-0000-0000C0410000}"/>
    <cellStyle name="Input 2 5 3 3 10 5" xfId="17306" xr:uid="{00000000-0005-0000-0000-0000C1410000}"/>
    <cellStyle name="Input 2 5 3 3 11" xfId="17307" xr:uid="{00000000-0005-0000-0000-0000C2410000}"/>
    <cellStyle name="Input 2 5 3 3 11 2" xfId="17308" xr:uid="{00000000-0005-0000-0000-0000C3410000}"/>
    <cellStyle name="Input 2 5 3 3 11 3" xfId="17309" xr:uid="{00000000-0005-0000-0000-0000C4410000}"/>
    <cellStyle name="Input 2 5 3 3 11 4" xfId="17310" xr:uid="{00000000-0005-0000-0000-0000C5410000}"/>
    <cellStyle name="Input 2 5 3 3 11 5" xfId="17311" xr:uid="{00000000-0005-0000-0000-0000C6410000}"/>
    <cellStyle name="Input 2 5 3 3 12" xfId="17312" xr:uid="{00000000-0005-0000-0000-0000C7410000}"/>
    <cellStyle name="Input 2 5 3 3 12 2" xfId="17313" xr:uid="{00000000-0005-0000-0000-0000C8410000}"/>
    <cellStyle name="Input 2 5 3 3 12 3" xfId="17314" xr:uid="{00000000-0005-0000-0000-0000C9410000}"/>
    <cellStyle name="Input 2 5 3 3 12 4" xfId="17315" xr:uid="{00000000-0005-0000-0000-0000CA410000}"/>
    <cellStyle name="Input 2 5 3 3 12 5" xfId="17316" xr:uid="{00000000-0005-0000-0000-0000CB410000}"/>
    <cellStyle name="Input 2 5 3 3 13" xfId="17317" xr:uid="{00000000-0005-0000-0000-0000CC410000}"/>
    <cellStyle name="Input 2 5 3 3 13 2" xfId="17318" xr:uid="{00000000-0005-0000-0000-0000CD410000}"/>
    <cellStyle name="Input 2 5 3 3 13 3" xfId="17319" xr:uid="{00000000-0005-0000-0000-0000CE410000}"/>
    <cellStyle name="Input 2 5 3 3 13 4" xfId="17320" xr:uid="{00000000-0005-0000-0000-0000CF410000}"/>
    <cellStyle name="Input 2 5 3 3 13 5" xfId="17321" xr:uid="{00000000-0005-0000-0000-0000D0410000}"/>
    <cellStyle name="Input 2 5 3 3 14" xfId="17322" xr:uid="{00000000-0005-0000-0000-0000D1410000}"/>
    <cellStyle name="Input 2 5 3 3 14 2" xfId="17323" xr:uid="{00000000-0005-0000-0000-0000D2410000}"/>
    <cellStyle name="Input 2 5 3 3 14 3" xfId="17324" xr:uid="{00000000-0005-0000-0000-0000D3410000}"/>
    <cellStyle name="Input 2 5 3 3 14 4" xfId="17325" xr:uid="{00000000-0005-0000-0000-0000D4410000}"/>
    <cellStyle name="Input 2 5 3 3 14 5" xfId="17326" xr:uid="{00000000-0005-0000-0000-0000D5410000}"/>
    <cellStyle name="Input 2 5 3 3 15" xfId="17327" xr:uid="{00000000-0005-0000-0000-0000D6410000}"/>
    <cellStyle name="Input 2 5 3 3 15 2" xfId="17328" xr:uid="{00000000-0005-0000-0000-0000D7410000}"/>
    <cellStyle name="Input 2 5 3 3 15 3" xfId="17329" xr:uid="{00000000-0005-0000-0000-0000D8410000}"/>
    <cellStyle name="Input 2 5 3 3 15 4" xfId="17330" xr:uid="{00000000-0005-0000-0000-0000D9410000}"/>
    <cellStyle name="Input 2 5 3 3 15 5" xfId="17331" xr:uid="{00000000-0005-0000-0000-0000DA410000}"/>
    <cellStyle name="Input 2 5 3 3 16" xfId="17332" xr:uid="{00000000-0005-0000-0000-0000DB410000}"/>
    <cellStyle name="Input 2 5 3 3 16 2" xfId="17333" xr:uid="{00000000-0005-0000-0000-0000DC410000}"/>
    <cellStyle name="Input 2 5 3 3 16 3" xfId="17334" xr:uid="{00000000-0005-0000-0000-0000DD410000}"/>
    <cellStyle name="Input 2 5 3 3 16 4" xfId="17335" xr:uid="{00000000-0005-0000-0000-0000DE410000}"/>
    <cellStyle name="Input 2 5 3 3 16 5" xfId="17336" xr:uid="{00000000-0005-0000-0000-0000DF410000}"/>
    <cellStyle name="Input 2 5 3 3 17" xfId="17337" xr:uid="{00000000-0005-0000-0000-0000E0410000}"/>
    <cellStyle name="Input 2 5 3 3 17 2" xfId="17338" xr:uid="{00000000-0005-0000-0000-0000E1410000}"/>
    <cellStyle name="Input 2 5 3 3 17 3" xfId="17339" xr:uid="{00000000-0005-0000-0000-0000E2410000}"/>
    <cellStyle name="Input 2 5 3 3 17 4" xfId="17340" xr:uid="{00000000-0005-0000-0000-0000E3410000}"/>
    <cellStyle name="Input 2 5 3 3 17 5" xfId="17341" xr:uid="{00000000-0005-0000-0000-0000E4410000}"/>
    <cellStyle name="Input 2 5 3 3 18" xfId="17342" xr:uid="{00000000-0005-0000-0000-0000E5410000}"/>
    <cellStyle name="Input 2 5 3 3 2" xfId="17343" xr:uid="{00000000-0005-0000-0000-0000E6410000}"/>
    <cellStyle name="Input 2 5 3 3 2 10" xfId="17344" xr:uid="{00000000-0005-0000-0000-0000E7410000}"/>
    <cellStyle name="Input 2 5 3 3 2 2" xfId="17345" xr:uid="{00000000-0005-0000-0000-0000E8410000}"/>
    <cellStyle name="Input 2 5 3 3 2 2 2" xfId="17346" xr:uid="{00000000-0005-0000-0000-0000E9410000}"/>
    <cellStyle name="Input 2 5 3 3 2 2 2 2" xfId="17347" xr:uid="{00000000-0005-0000-0000-0000EA410000}"/>
    <cellStyle name="Input 2 5 3 3 2 2 2 3" xfId="17348" xr:uid="{00000000-0005-0000-0000-0000EB410000}"/>
    <cellStyle name="Input 2 5 3 3 2 2 2 4" xfId="17349" xr:uid="{00000000-0005-0000-0000-0000EC410000}"/>
    <cellStyle name="Input 2 5 3 3 2 2 2 5" xfId="17350" xr:uid="{00000000-0005-0000-0000-0000ED410000}"/>
    <cellStyle name="Input 2 5 3 3 2 2 2 6" xfId="17351" xr:uid="{00000000-0005-0000-0000-0000EE410000}"/>
    <cellStyle name="Input 2 5 3 3 2 2 2 7" xfId="17352" xr:uid="{00000000-0005-0000-0000-0000EF410000}"/>
    <cellStyle name="Input 2 5 3 3 2 2 3" xfId="17353" xr:uid="{00000000-0005-0000-0000-0000F0410000}"/>
    <cellStyle name="Input 2 5 3 3 2 2 4" xfId="17354" xr:uid="{00000000-0005-0000-0000-0000F1410000}"/>
    <cellStyle name="Input 2 5 3 3 2 3" xfId="17355" xr:uid="{00000000-0005-0000-0000-0000F2410000}"/>
    <cellStyle name="Input 2 5 3 3 2 3 2" xfId="17356" xr:uid="{00000000-0005-0000-0000-0000F3410000}"/>
    <cellStyle name="Input 2 5 3 3 2 3 2 2" xfId="17357" xr:uid="{00000000-0005-0000-0000-0000F4410000}"/>
    <cellStyle name="Input 2 5 3 3 2 3 2 3" xfId="17358" xr:uid="{00000000-0005-0000-0000-0000F5410000}"/>
    <cellStyle name="Input 2 5 3 3 2 3 2 4" xfId="17359" xr:uid="{00000000-0005-0000-0000-0000F6410000}"/>
    <cellStyle name="Input 2 5 3 3 2 3 2 5" xfId="17360" xr:uid="{00000000-0005-0000-0000-0000F7410000}"/>
    <cellStyle name="Input 2 5 3 3 2 3 2 6" xfId="17361" xr:uid="{00000000-0005-0000-0000-0000F8410000}"/>
    <cellStyle name="Input 2 5 3 3 2 3 2 7" xfId="17362" xr:uid="{00000000-0005-0000-0000-0000F9410000}"/>
    <cellStyle name="Input 2 5 3 3 2 3 3" xfId="17363" xr:uid="{00000000-0005-0000-0000-0000FA410000}"/>
    <cellStyle name="Input 2 5 3 3 2 3 4" xfId="17364" xr:uid="{00000000-0005-0000-0000-0000FB410000}"/>
    <cellStyle name="Input 2 5 3 3 2 4" xfId="17365" xr:uid="{00000000-0005-0000-0000-0000FC410000}"/>
    <cellStyle name="Input 2 5 3 3 2 4 2" xfId="17366" xr:uid="{00000000-0005-0000-0000-0000FD410000}"/>
    <cellStyle name="Input 2 5 3 3 2 4 2 2" xfId="17367" xr:uid="{00000000-0005-0000-0000-0000FE410000}"/>
    <cellStyle name="Input 2 5 3 3 2 4 2 3" xfId="17368" xr:uid="{00000000-0005-0000-0000-0000FF410000}"/>
    <cellStyle name="Input 2 5 3 3 2 4 2 4" xfId="17369" xr:uid="{00000000-0005-0000-0000-000000420000}"/>
    <cellStyle name="Input 2 5 3 3 2 4 2 5" xfId="17370" xr:uid="{00000000-0005-0000-0000-000001420000}"/>
    <cellStyle name="Input 2 5 3 3 2 4 2 6" xfId="17371" xr:uid="{00000000-0005-0000-0000-000002420000}"/>
    <cellStyle name="Input 2 5 3 3 2 4 2 7" xfId="17372" xr:uid="{00000000-0005-0000-0000-000003420000}"/>
    <cellStyle name="Input 2 5 3 3 2 4 3" xfId="17373" xr:uid="{00000000-0005-0000-0000-000004420000}"/>
    <cellStyle name="Input 2 5 3 3 2 4 4" xfId="17374" xr:uid="{00000000-0005-0000-0000-000005420000}"/>
    <cellStyle name="Input 2 5 3 3 2 5" xfId="17375" xr:uid="{00000000-0005-0000-0000-000006420000}"/>
    <cellStyle name="Input 2 5 3 3 2 5 2" xfId="17376" xr:uid="{00000000-0005-0000-0000-000007420000}"/>
    <cellStyle name="Input 2 5 3 3 2 5 3" xfId="17377" xr:uid="{00000000-0005-0000-0000-000008420000}"/>
    <cellStyle name="Input 2 5 3 3 2 5 4" xfId="17378" xr:uid="{00000000-0005-0000-0000-000009420000}"/>
    <cellStyle name="Input 2 5 3 3 2 5 5" xfId="17379" xr:uid="{00000000-0005-0000-0000-00000A420000}"/>
    <cellStyle name="Input 2 5 3 3 2 5 6" xfId="17380" xr:uid="{00000000-0005-0000-0000-00000B420000}"/>
    <cellStyle name="Input 2 5 3 3 2 5 7" xfId="17381" xr:uid="{00000000-0005-0000-0000-00000C420000}"/>
    <cellStyle name="Input 2 5 3 3 2 5 8" xfId="17382" xr:uid="{00000000-0005-0000-0000-00000D420000}"/>
    <cellStyle name="Input 2 5 3 3 2 6" xfId="17383" xr:uid="{00000000-0005-0000-0000-00000E420000}"/>
    <cellStyle name="Input 2 5 3 3 2 6 2" xfId="17384" xr:uid="{00000000-0005-0000-0000-00000F420000}"/>
    <cellStyle name="Input 2 5 3 3 2 6 3" xfId="17385" xr:uid="{00000000-0005-0000-0000-000010420000}"/>
    <cellStyle name="Input 2 5 3 3 2 6 4" xfId="17386" xr:uid="{00000000-0005-0000-0000-000011420000}"/>
    <cellStyle name="Input 2 5 3 3 2 6 5" xfId="17387" xr:uid="{00000000-0005-0000-0000-000012420000}"/>
    <cellStyle name="Input 2 5 3 3 2 6 6" xfId="17388" xr:uid="{00000000-0005-0000-0000-000013420000}"/>
    <cellStyle name="Input 2 5 3 3 2 6 7" xfId="17389" xr:uid="{00000000-0005-0000-0000-000014420000}"/>
    <cellStyle name="Input 2 5 3 3 2 7" xfId="17390" xr:uid="{00000000-0005-0000-0000-000015420000}"/>
    <cellStyle name="Input 2 5 3 3 2 8" xfId="17391" xr:uid="{00000000-0005-0000-0000-000016420000}"/>
    <cellStyle name="Input 2 5 3 3 2 9" xfId="17392" xr:uid="{00000000-0005-0000-0000-000017420000}"/>
    <cellStyle name="Input 2 5 3 3 3" xfId="17393" xr:uid="{00000000-0005-0000-0000-000018420000}"/>
    <cellStyle name="Input 2 5 3 3 3 2" xfId="17394" xr:uid="{00000000-0005-0000-0000-000019420000}"/>
    <cellStyle name="Input 2 5 3 3 3 2 2" xfId="17395" xr:uid="{00000000-0005-0000-0000-00001A420000}"/>
    <cellStyle name="Input 2 5 3 3 3 2 3" xfId="17396" xr:uid="{00000000-0005-0000-0000-00001B420000}"/>
    <cellStyle name="Input 2 5 3 3 3 2 4" xfId="17397" xr:uid="{00000000-0005-0000-0000-00001C420000}"/>
    <cellStyle name="Input 2 5 3 3 3 2 5" xfId="17398" xr:uid="{00000000-0005-0000-0000-00001D420000}"/>
    <cellStyle name="Input 2 5 3 3 3 2 6" xfId="17399" xr:uid="{00000000-0005-0000-0000-00001E420000}"/>
    <cellStyle name="Input 2 5 3 3 3 2 7" xfId="17400" xr:uid="{00000000-0005-0000-0000-00001F420000}"/>
    <cellStyle name="Input 2 5 3 3 3 3" xfId="17401" xr:uid="{00000000-0005-0000-0000-000020420000}"/>
    <cellStyle name="Input 2 5 3 3 3 4" xfId="17402" xr:uid="{00000000-0005-0000-0000-000021420000}"/>
    <cellStyle name="Input 2 5 3 3 3 5" xfId="17403" xr:uid="{00000000-0005-0000-0000-000022420000}"/>
    <cellStyle name="Input 2 5 3 3 4" xfId="17404" xr:uid="{00000000-0005-0000-0000-000023420000}"/>
    <cellStyle name="Input 2 5 3 3 4 2" xfId="17405" xr:uid="{00000000-0005-0000-0000-000024420000}"/>
    <cellStyle name="Input 2 5 3 3 4 2 2" xfId="17406" xr:uid="{00000000-0005-0000-0000-000025420000}"/>
    <cellStyle name="Input 2 5 3 3 4 2 3" xfId="17407" xr:uid="{00000000-0005-0000-0000-000026420000}"/>
    <cellStyle name="Input 2 5 3 3 4 2 4" xfId="17408" xr:uid="{00000000-0005-0000-0000-000027420000}"/>
    <cellStyle name="Input 2 5 3 3 4 2 5" xfId="17409" xr:uid="{00000000-0005-0000-0000-000028420000}"/>
    <cellStyle name="Input 2 5 3 3 4 2 6" xfId="17410" xr:uid="{00000000-0005-0000-0000-000029420000}"/>
    <cellStyle name="Input 2 5 3 3 4 2 7" xfId="17411" xr:uid="{00000000-0005-0000-0000-00002A420000}"/>
    <cellStyle name="Input 2 5 3 3 4 3" xfId="17412" xr:uid="{00000000-0005-0000-0000-00002B420000}"/>
    <cellStyle name="Input 2 5 3 3 4 4" xfId="17413" xr:uid="{00000000-0005-0000-0000-00002C420000}"/>
    <cellStyle name="Input 2 5 3 3 4 5" xfId="17414" xr:uid="{00000000-0005-0000-0000-00002D420000}"/>
    <cellStyle name="Input 2 5 3 3 5" xfId="17415" xr:uid="{00000000-0005-0000-0000-00002E420000}"/>
    <cellStyle name="Input 2 5 3 3 5 2" xfId="17416" xr:uid="{00000000-0005-0000-0000-00002F420000}"/>
    <cellStyle name="Input 2 5 3 3 5 2 2" xfId="17417" xr:uid="{00000000-0005-0000-0000-000030420000}"/>
    <cellStyle name="Input 2 5 3 3 5 2 3" xfId="17418" xr:uid="{00000000-0005-0000-0000-000031420000}"/>
    <cellStyle name="Input 2 5 3 3 5 2 4" xfId="17419" xr:uid="{00000000-0005-0000-0000-000032420000}"/>
    <cellStyle name="Input 2 5 3 3 5 2 5" xfId="17420" xr:uid="{00000000-0005-0000-0000-000033420000}"/>
    <cellStyle name="Input 2 5 3 3 5 2 6" xfId="17421" xr:uid="{00000000-0005-0000-0000-000034420000}"/>
    <cellStyle name="Input 2 5 3 3 5 2 7" xfId="17422" xr:uid="{00000000-0005-0000-0000-000035420000}"/>
    <cellStyle name="Input 2 5 3 3 5 3" xfId="17423" xr:uid="{00000000-0005-0000-0000-000036420000}"/>
    <cellStyle name="Input 2 5 3 3 5 4" xfId="17424" xr:uid="{00000000-0005-0000-0000-000037420000}"/>
    <cellStyle name="Input 2 5 3 3 5 5" xfId="17425" xr:uid="{00000000-0005-0000-0000-000038420000}"/>
    <cellStyle name="Input 2 5 3 3 6" xfId="17426" xr:uid="{00000000-0005-0000-0000-000039420000}"/>
    <cellStyle name="Input 2 5 3 3 6 2" xfId="17427" xr:uid="{00000000-0005-0000-0000-00003A420000}"/>
    <cellStyle name="Input 2 5 3 3 6 3" xfId="17428" xr:uid="{00000000-0005-0000-0000-00003B420000}"/>
    <cellStyle name="Input 2 5 3 3 6 4" xfId="17429" xr:uid="{00000000-0005-0000-0000-00003C420000}"/>
    <cellStyle name="Input 2 5 3 3 6 5" xfId="17430" xr:uid="{00000000-0005-0000-0000-00003D420000}"/>
    <cellStyle name="Input 2 5 3 3 6 6" xfId="17431" xr:uid="{00000000-0005-0000-0000-00003E420000}"/>
    <cellStyle name="Input 2 5 3 3 6 7" xfId="17432" xr:uid="{00000000-0005-0000-0000-00003F420000}"/>
    <cellStyle name="Input 2 5 3 3 6 8" xfId="17433" xr:uid="{00000000-0005-0000-0000-000040420000}"/>
    <cellStyle name="Input 2 5 3 3 7" xfId="17434" xr:uid="{00000000-0005-0000-0000-000041420000}"/>
    <cellStyle name="Input 2 5 3 3 7 2" xfId="17435" xr:uid="{00000000-0005-0000-0000-000042420000}"/>
    <cellStyle name="Input 2 5 3 3 7 3" xfId="17436" xr:uid="{00000000-0005-0000-0000-000043420000}"/>
    <cellStyle name="Input 2 5 3 3 7 4" xfId="17437" xr:uid="{00000000-0005-0000-0000-000044420000}"/>
    <cellStyle name="Input 2 5 3 3 7 5" xfId="17438" xr:uid="{00000000-0005-0000-0000-000045420000}"/>
    <cellStyle name="Input 2 5 3 3 7 6" xfId="17439" xr:uid="{00000000-0005-0000-0000-000046420000}"/>
    <cellStyle name="Input 2 5 3 3 7 7" xfId="17440" xr:uid="{00000000-0005-0000-0000-000047420000}"/>
    <cellStyle name="Input 2 5 3 3 8" xfId="17441" xr:uid="{00000000-0005-0000-0000-000048420000}"/>
    <cellStyle name="Input 2 5 3 3 8 2" xfId="17442" xr:uid="{00000000-0005-0000-0000-000049420000}"/>
    <cellStyle name="Input 2 5 3 3 8 3" xfId="17443" xr:uid="{00000000-0005-0000-0000-00004A420000}"/>
    <cellStyle name="Input 2 5 3 3 8 4" xfId="17444" xr:uid="{00000000-0005-0000-0000-00004B420000}"/>
    <cellStyle name="Input 2 5 3 3 8 5" xfId="17445" xr:uid="{00000000-0005-0000-0000-00004C420000}"/>
    <cellStyle name="Input 2 5 3 3 9" xfId="17446" xr:uid="{00000000-0005-0000-0000-00004D420000}"/>
    <cellStyle name="Input 2 5 3 3 9 2" xfId="17447" xr:uid="{00000000-0005-0000-0000-00004E420000}"/>
    <cellStyle name="Input 2 5 3 3 9 3" xfId="17448" xr:uid="{00000000-0005-0000-0000-00004F420000}"/>
    <cellStyle name="Input 2 5 3 3 9 4" xfId="17449" xr:uid="{00000000-0005-0000-0000-000050420000}"/>
    <cellStyle name="Input 2 5 3 3 9 5" xfId="17450" xr:uid="{00000000-0005-0000-0000-000051420000}"/>
    <cellStyle name="Input 2 5 3 4" xfId="17451" xr:uid="{00000000-0005-0000-0000-000052420000}"/>
    <cellStyle name="Input 2 5 3 4 10" xfId="17452" xr:uid="{00000000-0005-0000-0000-000053420000}"/>
    <cellStyle name="Input 2 5 3 4 2" xfId="17453" xr:uid="{00000000-0005-0000-0000-000054420000}"/>
    <cellStyle name="Input 2 5 3 4 2 2" xfId="17454" xr:uid="{00000000-0005-0000-0000-000055420000}"/>
    <cellStyle name="Input 2 5 3 4 2 2 2" xfId="17455" xr:uid="{00000000-0005-0000-0000-000056420000}"/>
    <cellStyle name="Input 2 5 3 4 2 2 3" xfId="17456" xr:uid="{00000000-0005-0000-0000-000057420000}"/>
    <cellStyle name="Input 2 5 3 4 2 2 4" xfId="17457" xr:uid="{00000000-0005-0000-0000-000058420000}"/>
    <cellStyle name="Input 2 5 3 4 2 2 5" xfId="17458" xr:uid="{00000000-0005-0000-0000-000059420000}"/>
    <cellStyle name="Input 2 5 3 4 2 2 6" xfId="17459" xr:uid="{00000000-0005-0000-0000-00005A420000}"/>
    <cellStyle name="Input 2 5 3 4 2 2 7" xfId="17460" xr:uid="{00000000-0005-0000-0000-00005B420000}"/>
    <cellStyle name="Input 2 5 3 4 2 3" xfId="17461" xr:uid="{00000000-0005-0000-0000-00005C420000}"/>
    <cellStyle name="Input 2 5 3 4 2 4" xfId="17462" xr:uid="{00000000-0005-0000-0000-00005D420000}"/>
    <cellStyle name="Input 2 5 3 4 3" xfId="17463" xr:uid="{00000000-0005-0000-0000-00005E420000}"/>
    <cellStyle name="Input 2 5 3 4 3 2" xfId="17464" xr:uid="{00000000-0005-0000-0000-00005F420000}"/>
    <cellStyle name="Input 2 5 3 4 3 2 2" xfId="17465" xr:uid="{00000000-0005-0000-0000-000060420000}"/>
    <cellStyle name="Input 2 5 3 4 3 2 3" xfId="17466" xr:uid="{00000000-0005-0000-0000-000061420000}"/>
    <cellStyle name="Input 2 5 3 4 3 2 4" xfId="17467" xr:uid="{00000000-0005-0000-0000-000062420000}"/>
    <cellStyle name="Input 2 5 3 4 3 2 5" xfId="17468" xr:uid="{00000000-0005-0000-0000-000063420000}"/>
    <cellStyle name="Input 2 5 3 4 3 2 6" xfId="17469" xr:uid="{00000000-0005-0000-0000-000064420000}"/>
    <cellStyle name="Input 2 5 3 4 3 2 7" xfId="17470" xr:uid="{00000000-0005-0000-0000-000065420000}"/>
    <cellStyle name="Input 2 5 3 4 3 3" xfId="17471" xr:uid="{00000000-0005-0000-0000-000066420000}"/>
    <cellStyle name="Input 2 5 3 4 3 4" xfId="17472" xr:uid="{00000000-0005-0000-0000-000067420000}"/>
    <cellStyle name="Input 2 5 3 4 4" xfId="17473" xr:uid="{00000000-0005-0000-0000-000068420000}"/>
    <cellStyle name="Input 2 5 3 4 4 2" xfId="17474" xr:uid="{00000000-0005-0000-0000-000069420000}"/>
    <cellStyle name="Input 2 5 3 4 4 2 2" xfId="17475" xr:uid="{00000000-0005-0000-0000-00006A420000}"/>
    <cellStyle name="Input 2 5 3 4 4 2 3" xfId="17476" xr:uid="{00000000-0005-0000-0000-00006B420000}"/>
    <cellStyle name="Input 2 5 3 4 4 2 4" xfId="17477" xr:uid="{00000000-0005-0000-0000-00006C420000}"/>
    <cellStyle name="Input 2 5 3 4 4 2 5" xfId="17478" xr:uid="{00000000-0005-0000-0000-00006D420000}"/>
    <cellStyle name="Input 2 5 3 4 4 2 6" xfId="17479" xr:uid="{00000000-0005-0000-0000-00006E420000}"/>
    <cellStyle name="Input 2 5 3 4 4 2 7" xfId="17480" xr:uid="{00000000-0005-0000-0000-00006F420000}"/>
    <cellStyle name="Input 2 5 3 4 4 3" xfId="17481" xr:uid="{00000000-0005-0000-0000-000070420000}"/>
    <cellStyle name="Input 2 5 3 4 4 4" xfId="17482" xr:uid="{00000000-0005-0000-0000-000071420000}"/>
    <cellStyle name="Input 2 5 3 4 5" xfId="17483" xr:uid="{00000000-0005-0000-0000-000072420000}"/>
    <cellStyle name="Input 2 5 3 4 5 2" xfId="17484" xr:uid="{00000000-0005-0000-0000-000073420000}"/>
    <cellStyle name="Input 2 5 3 4 5 3" xfId="17485" xr:uid="{00000000-0005-0000-0000-000074420000}"/>
    <cellStyle name="Input 2 5 3 4 5 4" xfId="17486" xr:uid="{00000000-0005-0000-0000-000075420000}"/>
    <cellStyle name="Input 2 5 3 4 5 5" xfId="17487" xr:uid="{00000000-0005-0000-0000-000076420000}"/>
    <cellStyle name="Input 2 5 3 4 5 6" xfId="17488" xr:uid="{00000000-0005-0000-0000-000077420000}"/>
    <cellStyle name="Input 2 5 3 4 5 7" xfId="17489" xr:uid="{00000000-0005-0000-0000-000078420000}"/>
    <cellStyle name="Input 2 5 3 4 5 8" xfId="17490" xr:uid="{00000000-0005-0000-0000-000079420000}"/>
    <cellStyle name="Input 2 5 3 4 6" xfId="17491" xr:uid="{00000000-0005-0000-0000-00007A420000}"/>
    <cellStyle name="Input 2 5 3 4 6 2" xfId="17492" xr:uid="{00000000-0005-0000-0000-00007B420000}"/>
    <cellStyle name="Input 2 5 3 4 6 3" xfId="17493" xr:uid="{00000000-0005-0000-0000-00007C420000}"/>
    <cellStyle name="Input 2 5 3 4 6 4" xfId="17494" xr:uid="{00000000-0005-0000-0000-00007D420000}"/>
    <cellStyle name="Input 2 5 3 4 6 5" xfId="17495" xr:uid="{00000000-0005-0000-0000-00007E420000}"/>
    <cellStyle name="Input 2 5 3 4 6 6" xfId="17496" xr:uid="{00000000-0005-0000-0000-00007F420000}"/>
    <cellStyle name="Input 2 5 3 4 6 7" xfId="17497" xr:uid="{00000000-0005-0000-0000-000080420000}"/>
    <cellStyle name="Input 2 5 3 4 7" xfId="17498" xr:uid="{00000000-0005-0000-0000-000081420000}"/>
    <cellStyle name="Input 2 5 3 4 8" xfId="17499" xr:uid="{00000000-0005-0000-0000-000082420000}"/>
    <cellStyle name="Input 2 5 3 4 9" xfId="17500" xr:uid="{00000000-0005-0000-0000-000083420000}"/>
    <cellStyle name="Input 2 5 3 5" xfId="17501" xr:uid="{00000000-0005-0000-0000-000084420000}"/>
    <cellStyle name="Input 2 5 3 5 10" xfId="17502" xr:uid="{00000000-0005-0000-0000-000085420000}"/>
    <cellStyle name="Input 2 5 3 5 2" xfId="17503" xr:uid="{00000000-0005-0000-0000-000086420000}"/>
    <cellStyle name="Input 2 5 3 5 2 2" xfId="17504" xr:uid="{00000000-0005-0000-0000-000087420000}"/>
    <cellStyle name="Input 2 5 3 5 2 2 2" xfId="17505" xr:uid="{00000000-0005-0000-0000-000088420000}"/>
    <cellStyle name="Input 2 5 3 5 2 2 3" xfId="17506" xr:uid="{00000000-0005-0000-0000-000089420000}"/>
    <cellStyle name="Input 2 5 3 5 2 2 4" xfId="17507" xr:uid="{00000000-0005-0000-0000-00008A420000}"/>
    <cellStyle name="Input 2 5 3 5 2 2 5" xfId="17508" xr:uid="{00000000-0005-0000-0000-00008B420000}"/>
    <cellStyle name="Input 2 5 3 5 2 2 6" xfId="17509" xr:uid="{00000000-0005-0000-0000-00008C420000}"/>
    <cellStyle name="Input 2 5 3 5 2 2 7" xfId="17510" xr:uid="{00000000-0005-0000-0000-00008D420000}"/>
    <cellStyle name="Input 2 5 3 5 2 3" xfId="17511" xr:uid="{00000000-0005-0000-0000-00008E420000}"/>
    <cellStyle name="Input 2 5 3 5 2 4" xfId="17512" xr:uid="{00000000-0005-0000-0000-00008F420000}"/>
    <cellStyle name="Input 2 5 3 5 3" xfId="17513" xr:uid="{00000000-0005-0000-0000-000090420000}"/>
    <cellStyle name="Input 2 5 3 5 3 2" xfId="17514" xr:uid="{00000000-0005-0000-0000-000091420000}"/>
    <cellStyle name="Input 2 5 3 5 3 2 2" xfId="17515" xr:uid="{00000000-0005-0000-0000-000092420000}"/>
    <cellStyle name="Input 2 5 3 5 3 2 3" xfId="17516" xr:uid="{00000000-0005-0000-0000-000093420000}"/>
    <cellStyle name="Input 2 5 3 5 3 2 4" xfId="17517" xr:uid="{00000000-0005-0000-0000-000094420000}"/>
    <cellStyle name="Input 2 5 3 5 3 2 5" xfId="17518" xr:uid="{00000000-0005-0000-0000-000095420000}"/>
    <cellStyle name="Input 2 5 3 5 3 2 6" xfId="17519" xr:uid="{00000000-0005-0000-0000-000096420000}"/>
    <cellStyle name="Input 2 5 3 5 3 2 7" xfId="17520" xr:uid="{00000000-0005-0000-0000-000097420000}"/>
    <cellStyle name="Input 2 5 3 5 3 3" xfId="17521" xr:uid="{00000000-0005-0000-0000-000098420000}"/>
    <cellStyle name="Input 2 5 3 5 3 4" xfId="17522" xr:uid="{00000000-0005-0000-0000-000099420000}"/>
    <cellStyle name="Input 2 5 3 5 4" xfId="17523" xr:uid="{00000000-0005-0000-0000-00009A420000}"/>
    <cellStyle name="Input 2 5 3 5 4 2" xfId="17524" xr:uid="{00000000-0005-0000-0000-00009B420000}"/>
    <cellStyle name="Input 2 5 3 5 4 2 2" xfId="17525" xr:uid="{00000000-0005-0000-0000-00009C420000}"/>
    <cellStyle name="Input 2 5 3 5 4 2 3" xfId="17526" xr:uid="{00000000-0005-0000-0000-00009D420000}"/>
    <cellStyle name="Input 2 5 3 5 4 2 4" xfId="17527" xr:uid="{00000000-0005-0000-0000-00009E420000}"/>
    <cellStyle name="Input 2 5 3 5 4 2 5" xfId="17528" xr:uid="{00000000-0005-0000-0000-00009F420000}"/>
    <cellStyle name="Input 2 5 3 5 4 2 6" xfId="17529" xr:uid="{00000000-0005-0000-0000-0000A0420000}"/>
    <cellStyle name="Input 2 5 3 5 4 2 7" xfId="17530" xr:uid="{00000000-0005-0000-0000-0000A1420000}"/>
    <cellStyle name="Input 2 5 3 5 4 3" xfId="17531" xr:uid="{00000000-0005-0000-0000-0000A2420000}"/>
    <cellStyle name="Input 2 5 3 5 4 4" xfId="17532" xr:uid="{00000000-0005-0000-0000-0000A3420000}"/>
    <cellStyle name="Input 2 5 3 5 5" xfId="17533" xr:uid="{00000000-0005-0000-0000-0000A4420000}"/>
    <cellStyle name="Input 2 5 3 5 5 2" xfId="17534" xr:uid="{00000000-0005-0000-0000-0000A5420000}"/>
    <cellStyle name="Input 2 5 3 5 5 3" xfId="17535" xr:uid="{00000000-0005-0000-0000-0000A6420000}"/>
    <cellStyle name="Input 2 5 3 5 5 4" xfId="17536" xr:uid="{00000000-0005-0000-0000-0000A7420000}"/>
    <cellStyle name="Input 2 5 3 5 5 5" xfId="17537" xr:uid="{00000000-0005-0000-0000-0000A8420000}"/>
    <cellStyle name="Input 2 5 3 5 5 6" xfId="17538" xr:uid="{00000000-0005-0000-0000-0000A9420000}"/>
    <cellStyle name="Input 2 5 3 5 5 7" xfId="17539" xr:uid="{00000000-0005-0000-0000-0000AA420000}"/>
    <cellStyle name="Input 2 5 3 5 5 8" xfId="17540" xr:uid="{00000000-0005-0000-0000-0000AB420000}"/>
    <cellStyle name="Input 2 5 3 5 6" xfId="17541" xr:uid="{00000000-0005-0000-0000-0000AC420000}"/>
    <cellStyle name="Input 2 5 3 5 6 2" xfId="17542" xr:uid="{00000000-0005-0000-0000-0000AD420000}"/>
    <cellStyle name="Input 2 5 3 5 6 3" xfId="17543" xr:uid="{00000000-0005-0000-0000-0000AE420000}"/>
    <cellStyle name="Input 2 5 3 5 6 4" xfId="17544" xr:uid="{00000000-0005-0000-0000-0000AF420000}"/>
    <cellStyle name="Input 2 5 3 5 6 5" xfId="17545" xr:uid="{00000000-0005-0000-0000-0000B0420000}"/>
    <cellStyle name="Input 2 5 3 5 6 6" xfId="17546" xr:uid="{00000000-0005-0000-0000-0000B1420000}"/>
    <cellStyle name="Input 2 5 3 5 6 7" xfId="17547" xr:uid="{00000000-0005-0000-0000-0000B2420000}"/>
    <cellStyle name="Input 2 5 3 5 7" xfId="17548" xr:uid="{00000000-0005-0000-0000-0000B3420000}"/>
    <cellStyle name="Input 2 5 3 5 8" xfId="17549" xr:uid="{00000000-0005-0000-0000-0000B4420000}"/>
    <cellStyle name="Input 2 5 3 5 9" xfId="17550" xr:uid="{00000000-0005-0000-0000-0000B5420000}"/>
    <cellStyle name="Input 2 5 3 6" xfId="17551" xr:uid="{00000000-0005-0000-0000-0000B6420000}"/>
    <cellStyle name="Input 2 5 3 6 2" xfId="17552" xr:uid="{00000000-0005-0000-0000-0000B7420000}"/>
    <cellStyle name="Input 2 5 3 6 2 2" xfId="17553" xr:uid="{00000000-0005-0000-0000-0000B8420000}"/>
    <cellStyle name="Input 2 5 3 6 2 3" xfId="17554" xr:uid="{00000000-0005-0000-0000-0000B9420000}"/>
    <cellStyle name="Input 2 5 3 6 2 4" xfId="17555" xr:uid="{00000000-0005-0000-0000-0000BA420000}"/>
    <cellStyle name="Input 2 5 3 6 2 5" xfId="17556" xr:uid="{00000000-0005-0000-0000-0000BB420000}"/>
    <cellStyle name="Input 2 5 3 6 2 6" xfId="17557" xr:uid="{00000000-0005-0000-0000-0000BC420000}"/>
    <cellStyle name="Input 2 5 3 6 2 7" xfId="17558" xr:uid="{00000000-0005-0000-0000-0000BD420000}"/>
    <cellStyle name="Input 2 5 3 6 3" xfId="17559" xr:uid="{00000000-0005-0000-0000-0000BE420000}"/>
    <cellStyle name="Input 2 5 3 6 4" xfId="17560" xr:uid="{00000000-0005-0000-0000-0000BF420000}"/>
    <cellStyle name="Input 2 5 3 6 5" xfId="17561" xr:uid="{00000000-0005-0000-0000-0000C0420000}"/>
    <cellStyle name="Input 2 5 3 7" xfId="17562" xr:uid="{00000000-0005-0000-0000-0000C1420000}"/>
    <cellStyle name="Input 2 5 3 7 2" xfId="17563" xr:uid="{00000000-0005-0000-0000-0000C2420000}"/>
    <cellStyle name="Input 2 5 3 7 2 2" xfId="17564" xr:uid="{00000000-0005-0000-0000-0000C3420000}"/>
    <cellStyle name="Input 2 5 3 7 2 3" xfId="17565" xr:uid="{00000000-0005-0000-0000-0000C4420000}"/>
    <cellStyle name="Input 2 5 3 7 2 4" xfId="17566" xr:uid="{00000000-0005-0000-0000-0000C5420000}"/>
    <cellStyle name="Input 2 5 3 7 2 5" xfId="17567" xr:uid="{00000000-0005-0000-0000-0000C6420000}"/>
    <cellStyle name="Input 2 5 3 7 2 6" xfId="17568" xr:uid="{00000000-0005-0000-0000-0000C7420000}"/>
    <cellStyle name="Input 2 5 3 7 2 7" xfId="17569" xr:uid="{00000000-0005-0000-0000-0000C8420000}"/>
    <cellStyle name="Input 2 5 3 7 3" xfId="17570" xr:uid="{00000000-0005-0000-0000-0000C9420000}"/>
    <cellStyle name="Input 2 5 3 7 4" xfId="17571" xr:uid="{00000000-0005-0000-0000-0000CA420000}"/>
    <cellStyle name="Input 2 5 3 7 5" xfId="17572" xr:uid="{00000000-0005-0000-0000-0000CB420000}"/>
    <cellStyle name="Input 2 5 3 8" xfId="17573" xr:uid="{00000000-0005-0000-0000-0000CC420000}"/>
    <cellStyle name="Input 2 5 3 8 2" xfId="17574" xr:uid="{00000000-0005-0000-0000-0000CD420000}"/>
    <cellStyle name="Input 2 5 3 8 2 2" xfId="17575" xr:uid="{00000000-0005-0000-0000-0000CE420000}"/>
    <cellStyle name="Input 2 5 3 8 2 3" xfId="17576" xr:uid="{00000000-0005-0000-0000-0000CF420000}"/>
    <cellStyle name="Input 2 5 3 8 2 4" xfId="17577" xr:uid="{00000000-0005-0000-0000-0000D0420000}"/>
    <cellStyle name="Input 2 5 3 8 2 5" xfId="17578" xr:uid="{00000000-0005-0000-0000-0000D1420000}"/>
    <cellStyle name="Input 2 5 3 8 2 6" xfId="17579" xr:uid="{00000000-0005-0000-0000-0000D2420000}"/>
    <cellStyle name="Input 2 5 3 8 2 7" xfId="17580" xr:uid="{00000000-0005-0000-0000-0000D3420000}"/>
    <cellStyle name="Input 2 5 3 8 3" xfId="17581" xr:uid="{00000000-0005-0000-0000-0000D4420000}"/>
    <cellStyle name="Input 2 5 3 8 4" xfId="17582" xr:uid="{00000000-0005-0000-0000-0000D5420000}"/>
    <cellStyle name="Input 2 5 3 8 5" xfId="17583" xr:uid="{00000000-0005-0000-0000-0000D6420000}"/>
    <cellStyle name="Input 2 5 3 9" xfId="17584" xr:uid="{00000000-0005-0000-0000-0000D7420000}"/>
    <cellStyle name="Input 2 5 3 9 2" xfId="17585" xr:uid="{00000000-0005-0000-0000-0000D8420000}"/>
    <cellStyle name="Input 2 5 3 9 2 2" xfId="17586" xr:uid="{00000000-0005-0000-0000-0000D9420000}"/>
    <cellStyle name="Input 2 5 3 9 2 3" xfId="17587" xr:uid="{00000000-0005-0000-0000-0000DA420000}"/>
    <cellStyle name="Input 2 5 3 9 2 4" xfId="17588" xr:uid="{00000000-0005-0000-0000-0000DB420000}"/>
    <cellStyle name="Input 2 5 3 9 2 5" xfId="17589" xr:uid="{00000000-0005-0000-0000-0000DC420000}"/>
    <cellStyle name="Input 2 5 3 9 2 6" xfId="17590" xr:uid="{00000000-0005-0000-0000-0000DD420000}"/>
    <cellStyle name="Input 2 5 3 9 2 7" xfId="17591" xr:uid="{00000000-0005-0000-0000-0000DE420000}"/>
    <cellStyle name="Input 2 5 3 9 3" xfId="17592" xr:uid="{00000000-0005-0000-0000-0000DF420000}"/>
    <cellStyle name="Input 2 5 3 9 4" xfId="17593" xr:uid="{00000000-0005-0000-0000-0000E0420000}"/>
    <cellStyle name="Input 2 5 3 9 5" xfId="17594" xr:uid="{00000000-0005-0000-0000-0000E1420000}"/>
    <cellStyle name="Input 2 5 4" xfId="17595" xr:uid="{00000000-0005-0000-0000-0000E2420000}"/>
    <cellStyle name="Input 2 5 4 10" xfId="17596" xr:uid="{00000000-0005-0000-0000-0000E3420000}"/>
    <cellStyle name="Input 2 5 4 10 2" xfId="17597" xr:uid="{00000000-0005-0000-0000-0000E4420000}"/>
    <cellStyle name="Input 2 5 4 10 3" xfId="17598" xr:uid="{00000000-0005-0000-0000-0000E5420000}"/>
    <cellStyle name="Input 2 5 4 10 4" xfId="17599" xr:uid="{00000000-0005-0000-0000-0000E6420000}"/>
    <cellStyle name="Input 2 5 4 10 5" xfId="17600" xr:uid="{00000000-0005-0000-0000-0000E7420000}"/>
    <cellStyle name="Input 2 5 4 10 6" xfId="17601" xr:uid="{00000000-0005-0000-0000-0000E8420000}"/>
    <cellStyle name="Input 2 5 4 10 7" xfId="17602" xr:uid="{00000000-0005-0000-0000-0000E9420000}"/>
    <cellStyle name="Input 2 5 4 11" xfId="17603" xr:uid="{00000000-0005-0000-0000-0000EA420000}"/>
    <cellStyle name="Input 2 5 4 11 2" xfId="17604" xr:uid="{00000000-0005-0000-0000-0000EB420000}"/>
    <cellStyle name="Input 2 5 4 11 3" xfId="17605" xr:uid="{00000000-0005-0000-0000-0000EC420000}"/>
    <cellStyle name="Input 2 5 4 11 4" xfId="17606" xr:uid="{00000000-0005-0000-0000-0000ED420000}"/>
    <cellStyle name="Input 2 5 4 11 5" xfId="17607" xr:uid="{00000000-0005-0000-0000-0000EE420000}"/>
    <cellStyle name="Input 2 5 4 12" xfId="17608" xr:uid="{00000000-0005-0000-0000-0000EF420000}"/>
    <cellStyle name="Input 2 5 4 12 2" xfId="17609" xr:uid="{00000000-0005-0000-0000-0000F0420000}"/>
    <cellStyle name="Input 2 5 4 12 3" xfId="17610" xr:uid="{00000000-0005-0000-0000-0000F1420000}"/>
    <cellStyle name="Input 2 5 4 12 4" xfId="17611" xr:uid="{00000000-0005-0000-0000-0000F2420000}"/>
    <cellStyle name="Input 2 5 4 12 5" xfId="17612" xr:uid="{00000000-0005-0000-0000-0000F3420000}"/>
    <cellStyle name="Input 2 5 4 13" xfId="17613" xr:uid="{00000000-0005-0000-0000-0000F4420000}"/>
    <cellStyle name="Input 2 5 4 13 2" xfId="17614" xr:uid="{00000000-0005-0000-0000-0000F5420000}"/>
    <cellStyle name="Input 2 5 4 13 3" xfId="17615" xr:uid="{00000000-0005-0000-0000-0000F6420000}"/>
    <cellStyle name="Input 2 5 4 13 4" xfId="17616" xr:uid="{00000000-0005-0000-0000-0000F7420000}"/>
    <cellStyle name="Input 2 5 4 13 5" xfId="17617" xr:uid="{00000000-0005-0000-0000-0000F8420000}"/>
    <cellStyle name="Input 2 5 4 14" xfId="17618" xr:uid="{00000000-0005-0000-0000-0000F9420000}"/>
    <cellStyle name="Input 2 5 4 14 2" xfId="17619" xr:uid="{00000000-0005-0000-0000-0000FA420000}"/>
    <cellStyle name="Input 2 5 4 14 3" xfId="17620" xr:uid="{00000000-0005-0000-0000-0000FB420000}"/>
    <cellStyle name="Input 2 5 4 14 4" xfId="17621" xr:uid="{00000000-0005-0000-0000-0000FC420000}"/>
    <cellStyle name="Input 2 5 4 14 5" xfId="17622" xr:uid="{00000000-0005-0000-0000-0000FD420000}"/>
    <cellStyle name="Input 2 5 4 15" xfId="17623" xr:uid="{00000000-0005-0000-0000-0000FE420000}"/>
    <cellStyle name="Input 2 5 4 15 2" xfId="17624" xr:uid="{00000000-0005-0000-0000-0000FF420000}"/>
    <cellStyle name="Input 2 5 4 15 3" xfId="17625" xr:uid="{00000000-0005-0000-0000-000000430000}"/>
    <cellStyle name="Input 2 5 4 15 4" xfId="17626" xr:uid="{00000000-0005-0000-0000-000001430000}"/>
    <cellStyle name="Input 2 5 4 15 5" xfId="17627" xr:uid="{00000000-0005-0000-0000-000002430000}"/>
    <cellStyle name="Input 2 5 4 16" xfId="17628" xr:uid="{00000000-0005-0000-0000-000003430000}"/>
    <cellStyle name="Input 2 5 4 16 2" xfId="17629" xr:uid="{00000000-0005-0000-0000-000004430000}"/>
    <cellStyle name="Input 2 5 4 16 3" xfId="17630" xr:uid="{00000000-0005-0000-0000-000005430000}"/>
    <cellStyle name="Input 2 5 4 16 4" xfId="17631" xr:uid="{00000000-0005-0000-0000-000006430000}"/>
    <cellStyle name="Input 2 5 4 16 5" xfId="17632" xr:uid="{00000000-0005-0000-0000-000007430000}"/>
    <cellStyle name="Input 2 5 4 17" xfId="17633" xr:uid="{00000000-0005-0000-0000-000008430000}"/>
    <cellStyle name="Input 2 5 4 17 2" xfId="17634" xr:uid="{00000000-0005-0000-0000-000009430000}"/>
    <cellStyle name="Input 2 5 4 17 3" xfId="17635" xr:uid="{00000000-0005-0000-0000-00000A430000}"/>
    <cellStyle name="Input 2 5 4 17 4" xfId="17636" xr:uid="{00000000-0005-0000-0000-00000B430000}"/>
    <cellStyle name="Input 2 5 4 17 5" xfId="17637" xr:uid="{00000000-0005-0000-0000-00000C430000}"/>
    <cellStyle name="Input 2 5 4 18" xfId="17638" xr:uid="{00000000-0005-0000-0000-00000D430000}"/>
    <cellStyle name="Input 2 5 4 2" xfId="17639" xr:uid="{00000000-0005-0000-0000-00000E430000}"/>
    <cellStyle name="Input 2 5 4 2 10" xfId="17640" xr:uid="{00000000-0005-0000-0000-00000F430000}"/>
    <cellStyle name="Input 2 5 4 2 10 2" xfId="17641" xr:uid="{00000000-0005-0000-0000-000010430000}"/>
    <cellStyle name="Input 2 5 4 2 10 3" xfId="17642" xr:uid="{00000000-0005-0000-0000-000011430000}"/>
    <cellStyle name="Input 2 5 4 2 10 4" xfId="17643" xr:uid="{00000000-0005-0000-0000-000012430000}"/>
    <cellStyle name="Input 2 5 4 2 10 5" xfId="17644" xr:uid="{00000000-0005-0000-0000-000013430000}"/>
    <cellStyle name="Input 2 5 4 2 11" xfId="17645" xr:uid="{00000000-0005-0000-0000-000014430000}"/>
    <cellStyle name="Input 2 5 4 2 11 2" xfId="17646" xr:uid="{00000000-0005-0000-0000-000015430000}"/>
    <cellStyle name="Input 2 5 4 2 11 3" xfId="17647" xr:uid="{00000000-0005-0000-0000-000016430000}"/>
    <cellStyle name="Input 2 5 4 2 11 4" xfId="17648" xr:uid="{00000000-0005-0000-0000-000017430000}"/>
    <cellStyle name="Input 2 5 4 2 11 5" xfId="17649" xr:uid="{00000000-0005-0000-0000-000018430000}"/>
    <cellStyle name="Input 2 5 4 2 12" xfId="17650" xr:uid="{00000000-0005-0000-0000-000019430000}"/>
    <cellStyle name="Input 2 5 4 2 12 2" xfId="17651" xr:uid="{00000000-0005-0000-0000-00001A430000}"/>
    <cellStyle name="Input 2 5 4 2 12 3" xfId="17652" xr:uid="{00000000-0005-0000-0000-00001B430000}"/>
    <cellStyle name="Input 2 5 4 2 12 4" xfId="17653" xr:uid="{00000000-0005-0000-0000-00001C430000}"/>
    <cellStyle name="Input 2 5 4 2 12 5" xfId="17654" xr:uid="{00000000-0005-0000-0000-00001D430000}"/>
    <cellStyle name="Input 2 5 4 2 13" xfId="17655" xr:uid="{00000000-0005-0000-0000-00001E430000}"/>
    <cellStyle name="Input 2 5 4 2 13 2" xfId="17656" xr:uid="{00000000-0005-0000-0000-00001F430000}"/>
    <cellStyle name="Input 2 5 4 2 13 3" xfId="17657" xr:uid="{00000000-0005-0000-0000-000020430000}"/>
    <cellStyle name="Input 2 5 4 2 13 4" xfId="17658" xr:uid="{00000000-0005-0000-0000-000021430000}"/>
    <cellStyle name="Input 2 5 4 2 13 5" xfId="17659" xr:uid="{00000000-0005-0000-0000-000022430000}"/>
    <cellStyle name="Input 2 5 4 2 14" xfId="17660" xr:uid="{00000000-0005-0000-0000-000023430000}"/>
    <cellStyle name="Input 2 5 4 2 14 2" xfId="17661" xr:uid="{00000000-0005-0000-0000-000024430000}"/>
    <cellStyle name="Input 2 5 4 2 14 3" xfId="17662" xr:uid="{00000000-0005-0000-0000-000025430000}"/>
    <cellStyle name="Input 2 5 4 2 14 4" xfId="17663" xr:uid="{00000000-0005-0000-0000-000026430000}"/>
    <cellStyle name="Input 2 5 4 2 14 5" xfId="17664" xr:uid="{00000000-0005-0000-0000-000027430000}"/>
    <cellStyle name="Input 2 5 4 2 15" xfId="17665" xr:uid="{00000000-0005-0000-0000-000028430000}"/>
    <cellStyle name="Input 2 5 4 2 15 2" xfId="17666" xr:uid="{00000000-0005-0000-0000-000029430000}"/>
    <cellStyle name="Input 2 5 4 2 15 3" xfId="17667" xr:uid="{00000000-0005-0000-0000-00002A430000}"/>
    <cellStyle name="Input 2 5 4 2 15 4" xfId="17668" xr:uid="{00000000-0005-0000-0000-00002B430000}"/>
    <cellStyle name="Input 2 5 4 2 15 5" xfId="17669" xr:uid="{00000000-0005-0000-0000-00002C430000}"/>
    <cellStyle name="Input 2 5 4 2 16" xfId="17670" xr:uid="{00000000-0005-0000-0000-00002D430000}"/>
    <cellStyle name="Input 2 5 4 2 16 2" xfId="17671" xr:uid="{00000000-0005-0000-0000-00002E430000}"/>
    <cellStyle name="Input 2 5 4 2 16 3" xfId="17672" xr:uid="{00000000-0005-0000-0000-00002F430000}"/>
    <cellStyle name="Input 2 5 4 2 16 4" xfId="17673" xr:uid="{00000000-0005-0000-0000-000030430000}"/>
    <cellStyle name="Input 2 5 4 2 16 5" xfId="17674" xr:uid="{00000000-0005-0000-0000-000031430000}"/>
    <cellStyle name="Input 2 5 4 2 17" xfId="17675" xr:uid="{00000000-0005-0000-0000-000032430000}"/>
    <cellStyle name="Input 2 5 4 2 17 2" xfId="17676" xr:uid="{00000000-0005-0000-0000-000033430000}"/>
    <cellStyle name="Input 2 5 4 2 17 3" xfId="17677" xr:uid="{00000000-0005-0000-0000-000034430000}"/>
    <cellStyle name="Input 2 5 4 2 17 4" xfId="17678" xr:uid="{00000000-0005-0000-0000-000035430000}"/>
    <cellStyle name="Input 2 5 4 2 17 5" xfId="17679" xr:uid="{00000000-0005-0000-0000-000036430000}"/>
    <cellStyle name="Input 2 5 4 2 18" xfId="17680" xr:uid="{00000000-0005-0000-0000-000037430000}"/>
    <cellStyle name="Input 2 5 4 2 2" xfId="17681" xr:uid="{00000000-0005-0000-0000-000038430000}"/>
    <cellStyle name="Input 2 5 4 2 2 10" xfId="17682" xr:uid="{00000000-0005-0000-0000-000039430000}"/>
    <cellStyle name="Input 2 5 4 2 2 2" xfId="17683" xr:uid="{00000000-0005-0000-0000-00003A430000}"/>
    <cellStyle name="Input 2 5 4 2 2 2 2" xfId="17684" xr:uid="{00000000-0005-0000-0000-00003B430000}"/>
    <cellStyle name="Input 2 5 4 2 2 2 2 2" xfId="17685" xr:uid="{00000000-0005-0000-0000-00003C430000}"/>
    <cellStyle name="Input 2 5 4 2 2 2 2 3" xfId="17686" xr:uid="{00000000-0005-0000-0000-00003D430000}"/>
    <cellStyle name="Input 2 5 4 2 2 2 2 4" xfId="17687" xr:uid="{00000000-0005-0000-0000-00003E430000}"/>
    <cellStyle name="Input 2 5 4 2 2 2 2 5" xfId="17688" xr:uid="{00000000-0005-0000-0000-00003F430000}"/>
    <cellStyle name="Input 2 5 4 2 2 2 2 6" xfId="17689" xr:uid="{00000000-0005-0000-0000-000040430000}"/>
    <cellStyle name="Input 2 5 4 2 2 2 2 7" xfId="17690" xr:uid="{00000000-0005-0000-0000-000041430000}"/>
    <cellStyle name="Input 2 5 4 2 2 2 3" xfId="17691" xr:uid="{00000000-0005-0000-0000-000042430000}"/>
    <cellStyle name="Input 2 5 4 2 2 2 4" xfId="17692" xr:uid="{00000000-0005-0000-0000-000043430000}"/>
    <cellStyle name="Input 2 5 4 2 2 3" xfId="17693" xr:uid="{00000000-0005-0000-0000-000044430000}"/>
    <cellStyle name="Input 2 5 4 2 2 3 2" xfId="17694" xr:uid="{00000000-0005-0000-0000-000045430000}"/>
    <cellStyle name="Input 2 5 4 2 2 3 2 2" xfId="17695" xr:uid="{00000000-0005-0000-0000-000046430000}"/>
    <cellStyle name="Input 2 5 4 2 2 3 2 3" xfId="17696" xr:uid="{00000000-0005-0000-0000-000047430000}"/>
    <cellStyle name="Input 2 5 4 2 2 3 2 4" xfId="17697" xr:uid="{00000000-0005-0000-0000-000048430000}"/>
    <cellStyle name="Input 2 5 4 2 2 3 2 5" xfId="17698" xr:uid="{00000000-0005-0000-0000-000049430000}"/>
    <cellStyle name="Input 2 5 4 2 2 3 2 6" xfId="17699" xr:uid="{00000000-0005-0000-0000-00004A430000}"/>
    <cellStyle name="Input 2 5 4 2 2 3 2 7" xfId="17700" xr:uid="{00000000-0005-0000-0000-00004B430000}"/>
    <cellStyle name="Input 2 5 4 2 2 3 3" xfId="17701" xr:uid="{00000000-0005-0000-0000-00004C430000}"/>
    <cellStyle name="Input 2 5 4 2 2 3 4" xfId="17702" xr:uid="{00000000-0005-0000-0000-00004D430000}"/>
    <cellStyle name="Input 2 5 4 2 2 4" xfId="17703" xr:uid="{00000000-0005-0000-0000-00004E430000}"/>
    <cellStyle name="Input 2 5 4 2 2 4 2" xfId="17704" xr:uid="{00000000-0005-0000-0000-00004F430000}"/>
    <cellStyle name="Input 2 5 4 2 2 4 2 2" xfId="17705" xr:uid="{00000000-0005-0000-0000-000050430000}"/>
    <cellStyle name="Input 2 5 4 2 2 4 2 3" xfId="17706" xr:uid="{00000000-0005-0000-0000-000051430000}"/>
    <cellStyle name="Input 2 5 4 2 2 4 2 4" xfId="17707" xr:uid="{00000000-0005-0000-0000-000052430000}"/>
    <cellStyle name="Input 2 5 4 2 2 4 2 5" xfId="17708" xr:uid="{00000000-0005-0000-0000-000053430000}"/>
    <cellStyle name="Input 2 5 4 2 2 4 2 6" xfId="17709" xr:uid="{00000000-0005-0000-0000-000054430000}"/>
    <cellStyle name="Input 2 5 4 2 2 4 2 7" xfId="17710" xr:uid="{00000000-0005-0000-0000-000055430000}"/>
    <cellStyle name="Input 2 5 4 2 2 4 3" xfId="17711" xr:uid="{00000000-0005-0000-0000-000056430000}"/>
    <cellStyle name="Input 2 5 4 2 2 4 4" xfId="17712" xr:uid="{00000000-0005-0000-0000-000057430000}"/>
    <cellStyle name="Input 2 5 4 2 2 5" xfId="17713" xr:uid="{00000000-0005-0000-0000-000058430000}"/>
    <cellStyle name="Input 2 5 4 2 2 5 2" xfId="17714" xr:uid="{00000000-0005-0000-0000-000059430000}"/>
    <cellStyle name="Input 2 5 4 2 2 5 3" xfId="17715" xr:uid="{00000000-0005-0000-0000-00005A430000}"/>
    <cellStyle name="Input 2 5 4 2 2 5 4" xfId="17716" xr:uid="{00000000-0005-0000-0000-00005B430000}"/>
    <cellStyle name="Input 2 5 4 2 2 5 5" xfId="17717" xr:uid="{00000000-0005-0000-0000-00005C430000}"/>
    <cellStyle name="Input 2 5 4 2 2 5 6" xfId="17718" xr:uid="{00000000-0005-0000-0000-00005D430000}"/>
    <cellStyle name="Input 2 5 4 2 2 5 7" xfId="17719" xr:uid="{00000000-0005-0000-0000-00005E430000}"/>
    <cellStyle name="Input 2 5 4 2 2 5 8" xfId="17720" xr:uid="{00000000-0005-0000-0000-00005F430000}"/>
    <cellStyle name="Input 2 5 4 2 2 6" xfId="17721" xr:uid="{00000000-0005-0000-0000-000060430000}"/>
    <cellStyle name="Input 2 5 4 2 2 6 2" xfId="17722" xr:uid="{00000000-0005-0000-0000-000061430000}"/>
    <cellStyle name="Input 2 5 4 2 2 6 3" xfId="17723" xr:uid="{00000000-0005-0000-0000-000062430000}"/>
    <cellStyle name="Input 2 5 4 2 2 6 4" xfId="17724" xr:uid="{00000000-0005-0000-0000-000063430000}"/>
    <cellStyle name="Input 2 5 4 2 2 6 5" xfId="17725" xr:uid="{00000000-0005-0000-0000-000064430000}"/>
    <cellStyle name="Input 2 5 4 2 2 6 6" xfId="17726" xr:uid="{00000000-0005-0000-0000-000065430000}"/>
    <cellStyle name="Input 2 5 4 2 2 6 7" xfId="17727" xr:uid="{00000000-0005-0000-0000-000066430000}"/>
    <cellStyle name="Input 2 5 4 2 2 7" xfId="17728" xr:uid="{00000000-0005-0000-0000-000067430000}"/>
    <cellStyle name="Input 2 5 4 2 2 8" xfId="17729" xr:uid="{00000000-0005-0000-0000-000068430000}"/>
    <cellStyle name="Input 2 5 4 2 2 9" xfId="17730" xr:uid="{00000000-0005-0000-0000-000069430000}"/>
    <cellStyle name="Input 2 5 4 2 3" xfId="17731" xr:uid="{00000000-0005-0000-0000-00006A430000}"/>
    <cellStyle name="Input 2 5 4 2 3 2" xfId="17732" xr:uid="{00000000-0005-0000-0000-00006B430000}"/>
    <cellStyle name="Input 2 5 4 2 3 2 2" xfId="17733" xr:uid="{00000000-0005-0000-0000-00006C430000}"/>
    <cellStyle name="Input 2 5 4 2 3 2 3" xfId="17734" xr:uid="{00000000-0005-0000-0000-00006D430000}"/>
    <cellStyle name="Input 2 5 4 2 3 2 4" xfId="17735" xr:uid="{00000000-0005-0000-0000-00006E430000}"/>
    <cellStyle name="Input 2 5 4 2 3 2 5" xfId="17736" xr:uid="{00000000-0005-0000-0000-00006F430000}"/>
    <cellStyle name="Input 2 5 4 2 3 2 6" xfId="17737" xr:uid="{00000000-0005-0000-0000-000070430000}"/>
    <cellStyle name="Input 2 5 4 2 3 2 7" xfId="17738" xr:uid="{00000000-0005-0000-0000-000071430000}"/>
    <cellStyle name="Input 2 5 4 2 3 3" xfId="17739" xr:uid="{00000000-0005-0000-0000-000072430000}"/>
    <cellStyle name="Input 2 5 4 2 3 4" xfId="17740" xr:uid="{00000000-0005-0000-0000-000073430000}"/>
    <cellStyle name="Input 2 5 4 2 3 5" xfId="17741" xr:uid="{00000000-0005-0000-0000-000074430000}"/>
    <cellStyle name="Input 2 5 4 2 4" xfId="17742" xr:uid="{00000000-0005-0000-0000-000075430000}"/>
    <cellStyle name="Input 2 5 4 2 4 2" xfId="17743" xr:uid="{00000000-0005-0000-0000-000076430000}"/>
    <cellStyle name="Input 2 5 4 2 4 2 2" xfId="17744" xr:uid="{00000000-0005-0000-0000-000077430000}"/>
    <cellStyle name="Input 2 5 4 2 4 2 3" xfId="17745" xr:uid="{00000000-0005-0000-0000-000078430000}"/>
    <cellStyle name="Input 2 5 4 2 4 2 4" xfId="17746" xr:uid="{00000000-0005-0000-0000-000079430000}"/>
    <cellStyle name="Input 2 5 4 2 4 2 5" xfId="17747" xr:uid="{00000000-0005-0000-0000-00007A430000}"/>
    <cellStyle name="Input 2 5 4 2 4 2 6" xfId="17748" xr:uid="{00000000-0005-0000-0000-00007B430000}"/>
    <cellStyle name="Input 2 5 4 2 4 2 7" xfId="17749" xr:uid="{00000000-0005-0000-0000-00007C430000}"/>
    <cellStyle name="Input 2 5 4 2 4 3" xfId="17750" xr:uid="{00000000-0005-0000-0000-00007D430000}"/>
    <cellStyle name="Input 2 5 4 2 4 4" xfId="17751" xr:uid="{00000000-0005-0000-0000-00007E430000}"/>
    <cellStyle name="Input 2 5 4 2 4 5" xfId="17752" xr:uid="{00000000-0005-0000-0000-00007F430000}"/>
    <cellStyle name="Input 2 5 4 2 5" xfId="17753" xr:uid="{00000000-0005-0000-0000-000080430000}"/>
    <cellStyle name="Input 2 5 4 2 5 2" xfId="17754" xr:uid="{00000000-0005-0000-0000-000081430000}"/>
    <cellStyle name="Input 2 5 4 2 5 2 2" xfId="17755" xr:uid="{00000000-0005-0000-0000-000082430000}"/>
    <cellStyle name="Input 2 5 4 2 5 2 3" xfId="17756" xr:uid="{00000000-0005-0000-0000-000083430000}"/>
    <cellStyle name="Input 2 5 4 2 5 2 4" xfId="17757" xr:uid="{00000000-0005-0000-0000-000084430000}"/>
    <cellStyle name="Input 2 5 4 2 5 2 5" xfId="17758" xr:uid="{00000000-0005-0000-0000-000085430000}"/>
    <cellStyle name="Input 2 5 4 2 5 2 6" xfId="17759" xr:uid="{00000000-0005-0000-0000-000086430000}"/>
    <cellStyle name="Input 2 5 4 2 5 2 7" xfId="17760" xr:uid="{00000000-0005-0000-0000-000087430000}"/>
    <cellStyle name="Input 2 5 4 2 5 3" xfId="17761" xr:uid="{00000000-0005-0000-0000-000088430000}"/>
    <cellStyle name="Input 2 5 4 2 5 4" xfId="17762" xr:uid="{00000000-0005-0000-0000-000089430000}"/>
    <cellStyle name="Input 2 5 4 2 5 5" xfId="17763" xr:uid="{00000000-0005-0000-0000-00008A430000}"/>
    <cellStyle name="Input 2 5 4 2 6" xfId="17764" xr:uid="{00000000-0005-0000-0000-00008B430000}"/>
    <cellStyle name="Input 2 5 4 2 6 2" xfId="17765" xr:uid="{00000000-0005-0000-0000-00008C430000}"/>
    <cellStyle name="Input 2 5 4 2 6 3" xfId="17766" xr:uid="{00000000-0005-0000-0000-00008D430000}"/>
    <cellStyle name="Input 2 5 4 2 6 4" xfId="17767" xr:uid="{00000000-0005-0000-0000-00008E430000}"/>
    <cellStyle name="Input 2 5 4 2 6 5" xfId="17768" xr:uid="{00000000-0005-0000-0000-00008F430000}"/>
    <cellStyle name="Input 2 5 4 2 6 6" xfId="17769" xr:uid="{00000000-0005-0000-0000-000090430000}"/>
    <cellStyle name="Input 2 5 4 2 6 7" xfId="17770" xr:uid="{00000000-0005-0000-0000-000091430000}"/>
    <cellStyle name="Input 2 5 4 2 6 8" xfId="17771" xr:uid="{00000000-0005-0000-0000-000092430000}"/>
    <cellStyle name="Input 2 5 4 2 7" xfId="17772" xr:uid="{00000000-0005-0000-0000-000093430000}"/>
    <cellStyle name="Input 2 5 4 2 7 2" xfId="17773" xr:uid="{00000000-0005-0000-0000-000094430000}"/>
    <cellStyle name="Input 2 5 4 2 7 3" xfId="17774" xr:uid="{00000000-0005-0000-0000-000095430000}"/>
    <cellStyle name="Input 2 5 4 2 7 4" xfId="17775" xr:uid="{00000000-0005-0000-0000-000096430000}"/>
    <cellStyle name="Input 2 5 4 2 7 5" xfId="17776" xr:uid="{00000000-0005-0000-0000-000097430000}"/>
    <cellStyle name="Input 2 5 4 2 7 6" xfId="17777" xr:uid="{00000000-0005-0000-0000-000098430000}"/>
    <cellStyle name="Input 2 5 4 2 7 7" xfId="17778" xr:uid="{00000000-0005-0000-0000-000099430000}"/>
    <cellStyle name="Input 2 5 4 2 8" xfId="17779" xr:uid="{00000000-0005-0000-0000-00009A430000}"/>
    <cellStyle name="Input 2 5 4 2 8 2" xfId="17780" xr:uid="{00000000-0005-0000-0000-00009B430000}"/>
    <cellStyle name="Input 2 5 4 2 8 3" xfId="17781" xr:uid="{00000000-0005-0000-0000-00009C430000}"/>
    <cellStyle name="Input 2 5 4 2 8 4" xfId="17782" xr:uid="{00000000-0005-0000-0000-00009D430000}"/>
    <cellStyle name="Input 2 5 4 2 8 5" xfId="17783" xr:uid="{00000000-0005-0000-0000-00009E430000}"/>
    <cellStyle name="Input 2 5 4 2 9" xfId="17784" xr:uid="{00000000-0005-0000-0000-00009F430000}"/>
    <cellStyle name="Input 2 5 4 2 9 2" xfId="17785" xr:uid="{00000000-0005-0000-0000-0000A0430000}"/>
    <cellStyle name="Input 2 5 4 2 9 3" xfId="17786" xr:uid="{00000000-0005-0000-0000-0000A1430000}"/>
    <cellStyle name="Input 2 5 4 2 9 4" xfId="17787" xr:uid="{00000000-0005-0000-0000-0000A2430000}"/>
    <cellStyle name="Input 2 5 4 2 9 5" xfId="17788" xr:uid="{00000000-0005-0000-0000-0000A3430000}"/>
    <cellStyle name="Input 2 5 4 3" xfId="17789" xr:uid="{00000000-0005-0000-0000-0000A4430000}"/>
    <cellStyle name="Input 2 5 4 3 10" xfId="17790" xr:uid="{00000000-0005-0000-0000-0000A5430000}"/>
    <cellStyle name="Input 2 5 4 3 2" xfId="17791" xr:uid="{00000000-0005-0000-0000-0000A6430000}"/>
    <cellStyle name="Input 2 5 4 3 2 2" xfId="17792" xr:uid="{00000000-0005-0000-0000-0000A7430000}"/>
    <cellStyle name="Input 2 5 4 3 2 2 2" xfId="17793" xr:uid="{00000000-0005-0000-0000-0000A8430000}"/>
    <cellStyle name="Input 2 5 4 3 2 2 3" xfId="17794" xr:uid="{00000000-0005-0000-0000-0000A9430000}"/>
    <cellStyle name="Input 2 5 4 3 2 2 4" xfId="17795" xr:uid="{00000000-0005-0000-0000-0000AA430000}"/>
    <cellStyle name="Input 2 5 4 3 2 2 5" xfId="17796" xr:uid="{00000000-0005-0000-0000-0000AB430000}"/>
    <cellStyle name="Input 2 5 4 3 2 2 6" xfId="17797" xr:uid="{00000000-0005-0000-0000-0000AC430000}"/>
    <cellStyle name="Input 2 5 4 3 2 2 7" xfId="17798" xr:uid="{00000000-0005-0000-0000-0000AD430000}"/>
    <cellStyle name="Input 2 5 4 3 2 3" xfId="17799" xr:uid="{00000000-0005-0000-0000-0000AE430000}"/>
    <cellStyle name="Input 2 5 4 3 2 4" xfId="17800" xr:uid="{00000000-0005-0000-0000-0000AF430000}"/>
    <cellStyle name="Input 2 5 4 3 3" xfId="17801" xr:uid="{00000000-0005-0000-0000-0000B0430000}"/>
    <cellStyle name="Input 2 5 4 3 3 2" xfId="17802" xr:uid="{00000000-0005-0000-0000-0000B1430000}"/>
    <cellStyle name="Input 2 5 4 3 3 2 2" xfId="17803" xr:uid="{00000000-0005-0000-0000-0000B2430000}"/>
    <cellStyle name="Input 2 5 4 3 3 2 3" xfId="17804" xr:uid="{00000000-0005-0000-0000-0000B3430000}"/>
    <cellStyle name="Input 2 5 4 3 3 2 4" xfId="17805" xr:uid="{00000000-0005-0000-0000-0000B4430000}"/>
    <cellStyle name="Input 2 5 4 3 3 2 5" xfId="17806" xr:uid="{00000000-0005-0000-0000-0000B5430000}"/>
    <cellStyle name="Input 2 5 4 3 3 2 6" xfId="17807" xr:uid="{00000000-0005-0000-0000-0000B6430000}"/>
    <cellStyle name="Input 2 5 4 3 3 2 7" xfId="17808" xr:uid="{00000000-0005-0000-0000-0000B7430000}"/>
    <cellStyle name="Input 2 5 4 3 3 3" xfId="17809" xr:uid="{00000000-0005-0000-0000-0000B8430000}"/>
    <cellStyle name="Input 2 5 4 3 3 4" xfId="17810" xr:uid="{00000000-0005-0000-0000-0000B9430000}"/>
    <cellStyle name="Input 2 5 4 3 4" xfId="17811" xr:uid="{00000000-0005-0000-0000-0000BA430000}"/>
    <cellStyle name="Input 2 5 4 3 4 2" xfId="17812" xr:uid="{00000000-0005-0000-0000-0000BB430000}"/>
    <cellStyle name="Input 2 5 4 3 4 2 2" xfId="17813" xr:uid="{00000000-0005-0000-0000-0000BC430000}"/>
    <cellStyle name="Input 2 5 4 3 4 2 3" xfId="17814" xr:uid="{00000000-0005-0000-0000-0000BD430000}"/>
    <cellStyle name="Input 2 5 4 3 4 2 4" xfId="17815" xr:uid="{00000000-0005-0000-0000-0000BE430000}"/>
    <cellStyle name="Input 2 5 4 3 4 2 5" xfId="17816" xr:uid="{00000000-0005-0000-0000-0000BF430000}"/>
    <cellStyle name="Input 2 5 4 3 4 2 6" xfId="17817" xr:uid="{00000000-0005-0000-0000-0000C0430000}"/>
    <cellStyle name="Input 2 5 4 3 4 2 7" xfId="17818" xr:uid="{00000000-0005-0000-0000-0000C1430000}"/>
    <cellStyle name="Input 2 5 4 3 4 3" xfId="17819" xr:uid="{00000000-0005-0000-0000-0000C2430000}"/>
    <cellStyle name="Input 2 5 4 3 4 4" xfId="17820" xr:uid="{00000000-0005-0000-0000-0000C3430000}"/>
    <cellStyle name="Input 2 5 4 3 5" xfId="17821" xr:uid="{00000000-0005-0000-0000-0000C4430000}"/>
    <cellStyle name="Input 2 5 4 3 5 2" xfId="17822" xr:uid="{00000000-0005-0000-0000-0000C5430000}"/>
    <cellStyle name="Input 2 5 4 3 5 3" xfId="17823" xr:uid="{00000000-0005-0000-0000-0000C6430000}"/>
    <cellStyle name="Input 2 5 4 3 5 4" xfId="17824" xr:uid="{00000000-0005-0000-0000-0000C7430000}"/>
    <cellStyle name="Input 2 5 4 3 5 5" xfId="17825" xr:uid="{00000000-0005-0000-0000-0000C8430000}"/>
    <cellStyle name="Input 2 5 4 3 5 6" xfId="17826" xr:uid="{00000000-0005-0000-0000-0000C9430000}"/>
    <cellStyle name="Input 2 5 4 3 5 7" xfId="17827" xr:uid="{00000000-0005-0000-0000-0000CA430000}"/>
    <cellStyle name="Input 2 5 4 3 5 8" xfId="17828" xr:uid="{00000000-0005-0000-0000-0000CB430000}"/>
    <cellStyle name="Input 2 5 4 3 6" xfId="17829" xr:uid="{00000000-0005-0000-0000-0000CC430000}"/>
    <cellStyle name="Input 2 5 4 3 6 2" xfId="17830" xr:uid="{00000000-0005-0000-0000-0000CD430000}"/>
    <cellStyle name="Input 2 5 4 3 6 3" xfId="17831" xr:uid="{00000000-0005-0000-0000-0000CE430000}"/>
    <cellStyle name="Input 2 5 4 3 6 4" xfId="17832" xr:uid="{00000000-0005-0000-0000-0000CF430000}"/>
    <cellStyle name="Input 2 5 4 3 6 5" xfId="17833" xr:uid="{00000000-0005-0000-0000-0000D0430000}"/>
    <cellStyle name="Input 2 5 4 3 6 6" xfId="17834" xr:uid="{00000000-0005-0000-0000-0000D1430000}"/>
    <cellStyle name="Input 2 5 4 3 6 7" xfId="17835" xr:uid="{00000000-0005-0000-0000-0000D2430000}"/>
    <cellStyle name="Input 2 5 4 3 7" xfId="17836" xr:uid="{00000000-0005-0000-0000-0000D3430000}"/>
    <cellStyle name="Input 2 5 4 3 8" xfId="17837" xr:uid="{00000000-0005-0000-0000-0000D4430000}"/>
    <cellStyle name="Input 2 5 4 3 9" xfId="17838" xr:uid="{00000000-0005-0000-0000-0000D5430000}"/>
    <cellStyle name="Input 2 5 4 4" xfId="17839" xr:uid="{00000000-0005-0000-0000-0000D6430000}"/>
    <cellStyle name="Input 2 5 4 4 10" xfId="17840" xr:uid="{00000000-0005-0000-0000-0000D7430000}"/>
    <cellStyle name="Input 2 5 4 4 2" xfId="17841" xr:uid="{00000000-0005-0000-0000-0000D8430000}"/>
    <cellStyle name="Input 2 5 4 4 2 2" xfId="17842" xr:uid="{00000000-0005-0000-0000-0000D9430000}"/>
    <cellStyle name="Input 2 5 4 4 2 2 2" xfId="17843" xr:uid="{00000000-0005-0000-0000-0000DA430000}"/>
    <cellStyle name="Input 2 5 4 4 2 2 3" xfId="17844" xr:uid="{00000000-0005-0000-0000-0000DB430000}"/>
    <cellStyle name="Input 2 5 4 4 2 2 4" xfId="17845" xr:uid="{00000000-0005-0000-0000-0000DC430000}"/>
    <cellStyle name="Input 2 5 4 4 2 2 5" xfId="17846" xr:uid="{00000000-0005-0000-0000-0000DD430000}"/>
    <cellStyle name="Input 2 5 4 4 2 2 6" xfId="17847" xr:uid="{00000000-0005-0000-0000-0000DE430000}"/>
    <cellStyle name="Input 2 5 4 4 2 2 7" xfId="17848" xr:uid="{00000000-0005-0000-0000-0000DF430000}"/>
    <cellStyle name="Input 2 5 4 4 2 3" xfId="17849" xr:uid="{00000000-0005-0000-0000-0000E0430000}"/>
    <cellStyle name="Input 2 5 4 4 2 4" xfId="17850" xr:uid="{00000000-0005-0000-0000-0000E1430000}"/>
    <cellStyle name="Input 2 5 4 4 3" xfId="17851" xr:uid="{00000000-0005-0000-0000-0000E2430000}"/>
    <cellStyle name="Input 2 5 4 4 3 2" xfId="17852" xr:uid="{00000000-0005-0000-0000-0000E3430000}"/>
    <cellStyle name="Input 2 5 4 4 3 2 2" xfId="17853" xr:uid="{00000000-0005-0000-0000-0000E4430000}"/>
    <cellStyle name="Input 2 5 4 4 3 2 3" xfId="17854" xr:uid="{00000000-0005-0000-0000-0000E5430000}"/>
    <cellStyle name="Input 2 5 4 4 3 2 4" xfId="17855" xr:uid="{00000000-0005-0000-0000-0000E6430000}"/>
    <cellStyle name="Input 2 5 4 4 3 2 5" xfId="17856" xr:uid="{00000000-0005-0000-0000-0000E7430000}"/>
    <cellStyle name="Input 2 5 4 4 3 2 6" xfId="17857" xr:uid="{00000000-0005-0000-0000-0000E8430000}"/>
    <cellStyle name="Input 2 5 4 4 3 2 7" xfId="17858" xr:uid="{00000000-0005-0000-0000-0000E9430000}"/>
    <cellStyle name="Input 2 5 4 4 3 3" xfId="17859" xr:uid="{00000000-0005-0000-0000-0000EA430000}"/>
    <cellStyle name="Input 2 5 4 4 3 4" xfId="17860" xr:uid="{00000000-0005-0000-0000-0000EB430000}"/>
    <cellStyle name="Input 2 5 4 4 4" xfId="17861" xr:uid="{00000000-0005-0000-0000-0000EC430000}"/>
    <cellStyle name="Input 2 5 4 4 4 2" xfId="17862" xr:uid="{00000000-0005-0000-0000-0000ED430000}"/>
    <cellStyle name="Input 2 5 4 4 4 2 2" xfId="17863" xr:uid="{00000000-0005-0000-0000-0000EE430000}"/>
    <cellStyle name="Input 2 5 4 4 4 2 3" xfId="17864" xr:uid="{00000000-0005-0000-0000-0000EF430000}"/>
    <cellStyle name="Input 2 5 4 4 4 2 4" xfId="17865" xr:uid="{00000000-0005-0000-0000-0000F0430000}"/>
    <cellStyle name="Input 2 5 4 4 4 2 5" xfId="17866" xr:uid="{00000000-0005-0000-0000-0000F1430000}"/>
    <cellStyle name="Input 2 5 4 4 4 2 6" xfId="17867" xr:uid="{00000000-0005-0000-0000-0000F2430000}"/>
    <cellStyle name="Input 2 5 4 4 4 2 7" xfId="17868" xr:uid="{00000000-0005-0000-0000-0000F3430000}"/>
    <cellStyle name="Input 2 5 4 4 4 3" xfId="17869" xr:uid="{00000000-0005-0000-0000-0000F4430000}"/>
    <cellStyle name="Input 2 5 4 4 4 4" xfId="17870" xr:uid="{00000000-0005-0000-0000-0000F5430000}"/>
    <cellStyle name="Input 2 5 4 4 5" xfId="17871" xr:uid="{00000000-0005-0000-0000-0000F6430000}"/>
    <cellStyle name="Input 2 5 4 4 5 2" xfId="17872" xr:uid="{00000000-0005-0000-0000-0000F7430000}"/>
    <cellStyle name="Input 2 5 4 4 5 3" xfId="17873" xr:uid="{00000000-0005-0000-0000-0000F8430000}"/>
    <cellStyle name="Input 2 5 4 4 5 4" xfId="17874" xr:uid="{00000000-0005-0000-0000-0000F9430000}"/>
    <cellStyle name="Input 2 5 4 4 5 5" xfId="17875" xr:uid="{00000000-0005-0000-0000-0000FA430000}"/>
    <cellStyle name="Input 2 5 4 4 5 6" xfId="17876" xr:uid="{00000000-0005-0000-0000-0000FB430000}"/>
    <cellStyle name="Input 2 5 4 4 5 7" xfId="17877" xr:uid="{00000000-0005-0000-0000-0000FC430000}"/>
    <cellStyle name="Input 2 5 4 4 5 8" xfId="17878" xr:uid="{00000000-0005-0000-0000-0000FD430000}"/>
    <cellStyle name="Input 2 5 4 4 6" xfId="17879" xr:uid="{00000000-0005-0000-0000-0000FE430000}"/>
    <cellStyle name="Input 2 5 4 4 6 2" xfId="17880" xr:uid="{00000000-0005-0000-0000-0000FF430000}"/>
    <cellStyle name="Input 2 5 4 4 6 3" xfId="17881" xr:uid="{00000000-0005-0000-0000-000000440000}"/>
    <cellStyle name="Input 2 5 4 4 6 4" xfId="17882" xr:uid="{00000000-0005-0000-0000-000001440000}"/>
    <cellStyle name="Input 2 5 4 4 6 5" xfId="17883" xr:uid="{00000000-0005-0000-0000-000002440000}"/>
    <cellStyle name="Input 2 5 4 4 6 6" xfId="17884" xr:uid="{00000000-0005-0000-0000-000003440000}"/>
    <cellStyle name="Input 2 5 4 4 6 7" xfId="17885" xr:uid="{00000000-0005-0000-0000-000004440000}"/>
    <cellStyle name="Input 2 5 4 4 7" xfId="17886" xr:uid="{00000000-0005-0000-0000-000005440000}"/>
    <cellStyle name="Input 2 5 4 4 8" xfId="17887" xr:uid="{00000000-0005-0000-0000-000006440000}"/>
    <cellStyle name="Input 2 5 4 4 9" xfId="17888" xr:uid="{00000000-0005-0000-0000-000007440000}"/>
    <cellStyle name="Input 2 5 4 5" xfId="17889" xr:uid="{00000000-0005-0000-0000-000008440000}"/>
    <cellStyle name="Input 2 5 4 5 2" xfId="17890" xr:uid="{00000000-0005-0000-0000-000009440000}"/>
    <cellStyle name="Input 2 5 4 5 2 2" xfId="17891" xr:uid="{00000000-0005-0000-0000-00000A440000}"/>
    <cellStyle name="Input 2 5 4 5 2 3" xfId="17892" xr:uid="{00000000-0005-0000-0000-00000B440000}"/>
    <cellStyle name="Input 2 5 4 5 2 4" xfId="17893" xr:uid="{00000000-0005-0000-0000-00000C440000}"/>
    <cellStyle name="Input 2 5 4 5 2 5" xfId="17894" xr:uid="{00000000-0005-0000-0000-00000D440000}"/>
    <cellStyle name="Input 2 5 4 5 2 6" xfId="17895" xr:uid="{00000000-0005-0000-0000-00000E440000}"/>
    <cellStyle name="Input 2 5 4 5 2 7" xfId="17896" xr:uid="{00000000-0005-0000-0000-00000F440000}"/>
    <cellStyle name="Input 2 5 4 5 3" xfId="17897" xr:uid="{00000000-0005-0000-0000-000010440000}"/>
    <cellStyle name="Input 2 5 4 5 4" xfId="17898" xr:uid="{00000000-0005-0000-0000-000011440000}"/>
    <cellStyle name="Input 2 5 4 5 5" xfId="17899" xr:uid="{00000000-0005-0000-0000-000012440000}"/>
    <cellStyle name="Input 2 5 4 6" xfId="17900" xr:uid="{00000000-0005-0000-0000-000013440000}"/>
    <cellStyle name="Input 2 5 4 6 2" xfId="17901" xr:uid="{00000000-0005-0000-0000-000014440000}"/>
    <cellStyle name="Input 2 5 4 6 2 2" xfId="17902" xr:uid="{00000000-0005-0000-0000-000015440000}"/>
    <cellStyle name="Input 2 5 4 6 2 3" xfId="17903" xr:uid="{00000000-0005-0000-0000-000016440000}"/>
    <cellStyle name="Input 2 5 4 6 2 4" xfId="17904" xr:uid="{00000000-0005-0000-0000-000017440000}"/>
    <cellStyle name="Input 2 5 4 6 2 5" xfId="17905" xr:uid="{00000000-0005-0000-0000-000018440000}"/>
    <cellStyle name="Input 2 5 4 6 2 6" xfId="17906" xr:uid="{00000000-0005-0000-0000-000019440000}"/>
    <cellStyle name="Input 2 5 4 6 2 7" xfId="17907" xr:uid="{00000000-0005-0000-0000-00001A440000}"/>
    <cellStyle name="Input 2 5 4 6 3" xfId="17908" xr:uid="{00000000-0005-0000-0000-00001B440000}"/>
    <cellStyle name="Input 2 5 4 6 4" xfId="17909" xr:uid="{00000000-0005-0000-0000-00001C440000}"/>
    <cellStyle name="Input 2 5 4 6 5" xfId="17910" xr:uid="{00000000-0005-0000-0000-00001D440000}"/>
    <cellStyle name="Input 2 5 4 7" xfId="17911" xr:uid="{00000000-0005-0000-0000-00001E440000}"/>
    <cellStyle name="Input 2 5 4 7 2" xfId="17912" xr:uid="{00000000-0005-0000-0000-00001F440000}"/>
    <cellStyle name="Input 2 5 4 7 2 2" xfId="17913" xr:uid="{00000000-0005-0000-0000-000020440000}"/>
    <cellStyle name="Input 2 5 4 7 2 3" xfId="17914" xr:uid="{00000000-0005-0000-0000-000021440000}"/>
    <cellStyle name="Input 2 5 4 7 2 4" xfId="17915" xr:uid="{00000000-0005-0000-0000-000022440000}"/>
    <cellStyle name="Input 2 5 4 7 2 5" xfId="17916" xr:uid="{00000000-0005-0000-0000-000023440000}"/>
    <cellStyle name="Input 2 5 4 7 2 6" xfId="17917" xr:uid="{00000000-0005-0000-0000-000024440000}"/>
    <cellStyle name="Input 2 5 4 7 2 7" xfId="17918" xr:uid="{00000000-0005-0000-0000-000025440000}"/>
    <cellStyle name="Input 2 5 4 7 3" xfId="17919" xr:uid="{00000000-0005-0000-0000-000026440000}"/>
    <cellStyle name="Input 2 5 4 7 4" xfId="17920" xr:uid="{00000000-0005-0000-0000-000027440000}"/>
    <cellStyle name="Input 2 5 4 7 5" xfId="17921" xr:uid="{00000000-0005-0000-0000-000028440000}"/>
    <cellStyle name="Input 2 5 4 8" xfId="17922" xr:uid="{00000000-0005-0000-0000-000029440000}"/>
    <cellStyle name="Input 2 5 4 8 2" xfId="17923" xr:uid="{00000000-0005-0000-0000-00002A440000}"/>
    <cellStyle name="Input 2 5 4 8 2 2" xfId="17924" xr:uid="{00000000-0005-0000-0000-00002B440000}"/>
    <cellStyle name="Input 2 5 4 8 2 3" xfId="17925" xr:uid="{00000000-0005-0000-0000-00002C440000}"/>
    <cellStyle name="Input 2 5 4 8 2 4" xfId="17926" xr:uid="{00000000-0005-0000-0000-00002D440000}"/>
    <cellStyle name="Input 2 5 4 8 2 5" xfId="17927" xr:uid="{00000000-0005-0000-0000-00002E440000}"/>
    <cellStyle name="Input 2 5 4 8 2 6" xfId="17928" xr:uid="{00000000-0005-0000-0000-00002F440000}"/>
    <cellStyle name="Input 2 5 4 8 2 7" xfId="17929" xr:uid="{00000000-0005-0000-0000-000030440000}"/>
    <cellStyle name="Input 2 5 4 8 3" xfId="17930" xr:uid="{00000000-0005-0000-0000-000031440000}"/>
    <cellStyle name="Input 2 5 4 8 4" xfId="17931" xr:uid="{00000000-0005-0000-0000-000032440000}"/>
    <cellStyle name="Input 2 5 4 8 5" xfId="17932" xr:uid="{00000000-0005-0000-0000-000033440000}"/>
    <cellStyle name="Input 2 5 4 9" xfId="17933" xr:uid="{00000000-0005-0000-0000-000034440000}"/>
    <cellStyle name="Input 2 5 4 9 2" xfId="17934" xr:uid="{00000000-0005-0000-0000-000035440000}"/>
    <cellStyle name="Input 2 5 4 9 3" xfId="17935" xr:uid="{00000000-0005-0000-0000-000036440000}"/>
    <cellStyle name="Input 2 5 4 9 4" xfId="17936" xr:uid="{00000000-0005-0000-0000-000037440000}"/>
    <cellStyle name="Input 2 5 4 9 5" xfId="17937" xr:uid="{00000000-0005-0000-0000-000038440000}"/>
    <cellStyle name="Input 2 5 4 9 6" xfId="17938" xr:uid="{00000000-0005-0000-0000-000039440000}"/>
    <cellStyle name="Input 2 5 4 9 7" xfId="17939" xr:uid="{00000000-0005-0000-0000-00003A440000}"/>
    <cellStyle name="Input 2 5 4 9 8" xfId="17940" xr:uid="{00000000-0005-0000-0000-00003B440000}"/>
    <cellStyle name="Input 2 5 5" xfId="17941" xr:uid="{00000000-0005-0000-0000-00003C440000}"/>
    <cellStyle name="Input 2 5 5 10" xfId="17942" xr:uid="{00000000-0005-0000-0000-00003D440000}"/>
    <cellStyle name="Input 2 5 5 10 2" xfId="17943" xr:uid="{00000000-0005-0000-0000-00003E440000}"/>
    <cellStyle name="Input 2 5 5 10 3" xfId="17944" xr:uid="{00000000-0005-0000-0000-00003F440000}"/>
    <cellStyle name="Input 2 5 5 10 4" xfId="17945" xr:uid="{00000000-0005-0000-0000-000040440000}"/>
    <cellStyle name="Input 2 5 5 10 5" xfId="17946" xr:uid="{00000000-0005-0000-0000-000041440000}"/>
    <cellStyle name="Input 2 5 5 11" xfId="17947" xr:uid="{00000000-0005-0000-0000-000042440000}"/>
    <cellStyle name="Input 2 5 5 11 2" xfId="17948" xr:uid="{00000000-0005-0000-0000-000043440000}"/>
    <cellStyle name="Input 2 5 5 11 3" xfId="17949" xr:uid="{00000000-0005-0000-0000-000044440000}"/>
    <cellStyle name="Input 2 5 5 11 4" xfId="17950" xr:uid="{00000000-0005-0000-0000-000045440000}"/>
    <cellStyle name="Input 2 5 5 11 5" xfId="17951" xr:uid="{00000000-0005-0000-0000-000046440000}"/>
    <cellStyle name="Input 2 5 5 12" xfId="17952" xr:uid="{00000000-0005-0000-0000-000047440000}"/>
    <cellStyle name="Input 2 5 5 12 2" xfId="17953" xr:uid="{00000000-0005-0000-0000-000048440000}"/>
    <cellStyle name="Input 2 5 5 12 3" xfId="17954" xr:uid="{00000000-0005-0000-0000-000049440000}"/>
    <cellStyle name="Input 2 5 5 12 4" xfId="17955" xr:uid="{00000000-0005-0000-0000-00004A440000}"/>
    <cellStyle name="Input 2 5 5 12 5" xfId="17956" xr:uid="{00000000-0005-0000-0000-00004B440000}"/>
    <cellStyle name="Input 2 5 5 13" xfId="17957" xr:uid="{00000000-0005-0000-0000-00004C440000}"/>
    <cellStyle name="Input 2 5 5 13 2" xfId="17958" xr:uid="{00000000-0005-0000-0000-00004D440000}"/>
    <cellStyle name="Input 2 5 5 13 3" xfId="17959" xr:uid="{00000000-0005-0000-0000-00004E440000}"/>
    <cellStyle name="Input 2 5 5 13 4" xfId="17960" xr:uid="{00000000-0005-0000-0000-00004F440000}"/>
    <cellStyle name="Input 2 5 5 13 5" xfId="17961" xr:uid="{00000000-0005-0000-0000-000050440000}"/>
    <cellStyle name="Input 2 5 5 14" xfId="17962" xr:uid="{00000000-0005-0000-0000-000051440000}"/>
    <cellStyle name="Input 2 5 5 14 2" xfId="17963" xr:uid="{00000000-0005-0000-0000-000052440000}"/>
    <cellStyle name="Input 2 5 5 14 3" xfId="17964" xr:uid="{00000000-0005-0000-0000-000053440000}"/>
    <cellStyle name="Input 2 5 5 14 4" xfId="17965" xr:uid="{00000000-0005-0000-0000-000054440000}"/>
    <cellStyle name="Input 2 5 5 14 5" xfId="17966" xr:uid="{00000000-0005-0000-0000-000055440000}"/>
    <cellStyle name="Input 2 5 5 15" xfId="17967" xr:uid="{00000000-0005-0000-0000-000056440000}"/>
    <cellStyle name="Input 2 5 5 15 2" xfId="17968" xr:uid="{00000000-0005-0000-0000-000057440000}"/>
    <cellStyle name="Input 2 5 5 15 3" xfId="17969" xr:uid="{00000000-0005-0000-0000-000058440000}"/>
    <cellStyle name="Input 2 5 5 15 4" xfId="17970" xr:uid="{00000000-0005-0000-0000-000059440000}"/>
    <cellStyle name="Input 2 5 5 15 5" xfId="17971" xr:uid="{00000000-0005-0000-0000-00005A440000}"/>
    <cellStyle name="Input 2 5 5 16" xfId="17972" xr:uid="{00000000-0005-0000-0000-00005B440000}"/>
    <cellStyle name="Input 2 5 5 16 2" xfId="17973" xr:uid="{00000000-0005-0000-0000-00005C440000}"/>
    <cellStyle name="Input 2 5 5 16 3" xfId="17974" xr:uid="{00000000-0005-0000-0000-00005D440000}"/>
    <cellStyle name="Input 2 5 5 16 4" xfId="17975" xr:uid="{00000000-0005-0000-0000-00005E440000}"/>
    <cellStyle name="Input 2 5 5 16 5" xfId="17976" xr:uid="{00000000-0005-0000-0000-00005F440000}"/>
    <cellStyle name="Input 2 5 5 17" xfId="17977" xr:uid="{00000000-0005-0000-0000-000060440000}"/>
    <cellStyle name="Input 2 5 5 17 2" xfId="17978" xr:uid="{00000000-0005-0000-0000-000061440000}"/>
    <cellStyle name="Input 2 5 5 17 3" xfId="17979" xr:uid="{00000000-0005-0000-0000-000062440000}"/>
    <cellStyle name="Input 2 5 5 17 4" xfId="17980" xr:uid="{00000000-0005-0000-0000-000063440000}"/>
    <cellStyle name="Input 2 5 5 17 5" xfId="17981" xr:uid="{00000000-0005-0000-0000-000064440000}"/>
    <cellStyle name="Input 2 5 5 18" xfId="17982" xr:uid="{00000000-0005-0000-0000-000065440000}"/>
    <cellStyle name="Input 2 5 5 2" xfId="17983" xr:uid="{00000000-0005-0000-0000-000066440000}"/>
    <cellStyle name="Input 2 5 5 2 10" xfId="17984" xr:uid="{00000000-0005-0000-0000-000067440000}"/>
    <cellStyle name="Input 2 5 5 2 2" xfId="17985" xr:uid="{00000000-0005-0000-0000-000068440000}"/>
    <cellStyle name="Input 2 5 5 2 2 2" xfId="17986" xr:uid="{00000000-0005-0000-0000-000069440000}"/>
    <cellStyle name="Input 2 5 5 2 2 2 2" xfId="17987" xr:uid="{00000000-0005-0000-0000-00006A440000}"/>
    <cellStyle name="Input 2 5 5 2 2 2 3" xfId="17988" xr:uid="{00000000-0005-0000-0000-00006B440000}"/>
    <cellStyle name="Input 2 5 5 2 2 2 4" xfId="17989" xr:uid="{00000000-0005-0000-0000-00006C440000}"/>
    <cellStyle name="Input 2 5 5 2 2 2 5" xfId="17990" xr:uid="{00000000-0005-0000-0000-00006D440000}"/>
    <cellStyle name="Input 2 5 5 2 2 2 6" xfId="17991" xr:uid="{00000000-0005-0000-0000-00006E440000}"/>
    <cellStyle name="Input 2 5 5 2 2 2 7" xfId="17992" xr:uid="{00000000-0005-0000-0000-00006F440000}"/>
    <cellStyle name="Input 2 5 5 2 2 3" xfId="17993" xr:uid="{00000000-0005-0000-0000-000070440000}"/>
    <cellStyle name="Input 2 5 5 2 2 4" xfId="17994" xr:uid="{00000000-0005-0000-0000-000071440000}"/>
    <cellStyle name="Input 2 5 5 2 3" xfId="17995" xr:uid="{00000000-0005-0000-0000-000072440000}"/>
    <cellStyle name="Input 2 5 5 2 3 2" xfId="17996" xr:uid="{00000000-0005-0000-0000-000073440000}"/>
    <cellStyle name="Input 2 5 5 2 3 2 2" xfId="17997" xr:uid="{00000000-0005-0000-0000-000074440000}"/>
    <cellStyle name="Input 2 5 5 2 3 2 3" xfId="17998" xr:uid="{00000000-0005-0000-0000-000075440000}"/>
    <cellStyle name="Input 2 5 5 2 3 2 4" xfId="17999" xr:uid="{00000000-0005-0000-0000-000076440000}"/>
    <cellStyle name="Input 2 5 5 2 3 2 5" xfId="18000" xr:uid="{00000000-0005-0000-0000-000077440000}"/>
    <cellStyle name="Input 2 5 5 2 3 2 6" xfId="18001" xr:uid="{00000000-0005-0000-0000-000078440000}"/>
    <cellStyle name="Input 2 5 5 2 3 2 7" xfId="18002" xr:uid="{00000000-0005-0000-0000-000079440000}"/>
    <cellStyle name="Input 2 5 5 2 3 3" xfId="18003" xr:uid="{00000000-0005-0000-0000-00007A440000}"/>
    <cellStyle name="Input 2 5 5 2 3 4" xfId="18004" xr:uid="{00000000-0005-0000-0000-00007B440000}"/>
    <cellStyle name="Input 2 5 5 2 4" xfId="18005" xr:uid="{00000000-0005-0000-0000-00007C440000}"/>
    <cellStyle name="Input 2 5 5 2 4 2" xfId="18006" xr:uid="{00000000-0005-0000-0000-00007D440000}"/>
    <cellStyle name="Input 2 5 5 2 4 2 2" xfId="18007" xr:uid="{00000000-0005-0000-0000-00007E440000}"/>
    <cellStyle name="Input 2 5 5 2 4 2 3" xfId="18008" xr:uid="{00000000-0005-0000-0000-00007F440000}"/>
    <cellStyle name="Input 2 5 5 2 4 2 4" xfId="18009" xr:uid="{00000000-0005-0000-0000-000080440000}"/>
    <cellStyle name="Input 2 5 5 2 4 2 5" xfId="18010" xr:uid="{00000000-0005-0000-0000-000081440000}"/>
    <cellStyle name="Input 2 5 5 2 4 2 6" xfId="18011" xr:uid="{00000000-0005-0000-0000-000082440000}"/>
    <cellStyle name="Input 2 5 5 2 4 2 7" xfId="18012" xr:uid="{00000000-0005-0000-0000-000083440000}"/>
    <cellStyle name="Input 2 5 5 2 4 3" xfId="18013" xr:uid="{00000000-0005-0000-0000-000084440000}"/>
    <cellStyle name="Input 2 5 5 2 4 4" xfId="18014" xr:uid="{00000000-0005-0000-0000-000085440000}"/>
    <cellStyle name="Input 2 5 5 2 5" xfId="18015" xr:uid="{00000000-0005-0000-0000-000086440000}"/>
    <cellStyle name="Input 2 5 5 2 5 2" xfId="18016" xr:uid="{00000000-0005-0000-0000-000087440000}"/>
    <cellStyle name="Input 2 5 5 2 5 3" xfId="18017" xr:uid="{00000000-0005-0000-0000-000088440000}"/>
    <cellStyle name="Input 2 5 5 2 5 4" xfId="18018" xr:uid="{00000000-0005-0000-0000-000089440000}"/>
    <cellStyle name="Input 2 5 5 2 5 5" xfId="18019" xr:uid="{00000000-0005-0000-0000-00008A440000}"/>
    <cellStyle name="Input 2 5 5 2 5 6" xfId="18020" xr:uid="{00000000-0005-0000-0000-00008B440000}"/>
    <cellStyle name="Input 2 5 5 2 5 7" xfId="18021" xr:uid="{00000000-0005-0000-0000-00008C440000}"/>
    <cellStyle name="Input 2 5 5 2 5 8" xfId="18022" xr:uid="{00000000-0005-0000-0000-00008D440000}"/>
    <cellStyle name="Input 2 5 5 2 6" xfId="18023" xr:uid="{00000000-0005-0000-0000-00008E440000}"/>
    <cellStyle name="Input 2 5 5 2 6 2" xfId="18024" xr:uid="{00000000-0005-0000-0000-00008F440000}"/>
    <cellStyle name="Input 2 5 5 2 6 3" xfId="18025" xr:uid="{00000000-0005-0000-0000-000090440000}"/>
    <cellStyle name="Input 2 5 5 2 6 4" xfId="18026" xr:uid="{00000000-0005-0000-0000-000091440000}"/>
    <cellStyle name="Input 2 5 5 2 6 5" xfId="18027" xr:uid="{00000000-0005-0000-0000-000092440000}"/>
    <cellStyle name="Input 2 5 5 2 6 6" xfId="18028" xr:uid="{00000000-0005-0000-0000-000093440000}"/>
    <cellStyle name="Input 2 5 5 2 6 7" xfId="18029" xr:uid="{00000000-0005-0000-0000-000094440000}"/>
    <cellStyle name="Input 2 5 5 2 7" xfId="18030" xr:uid="{00000000-0005-0000-0000-000095440000}"/>
    <cellStyle name="Input 2 5 5 2 8" xfId="18031" xr:uid="{00000000-0005-0000-0000-000096440000}"/>
    <cellStyle name="Input 2 5 5 2 9" xfId="18032" xr:uid="{00000000-0005-0000-0000-000097440000}"/>
    <cellStyle name="Input 2 5 5 3" xfId="18033" xr:uid="{00000000-0005-0000-0000-000098440000}"/>
    <cellStyle name="Input 2 5 5 3 2" xfId="18034" xr:uid="{00000000-0005-0000-0000-000099440000}"/>
    <cellStyle name="Input 2 5 5 3 2 2" xfId="18035" xr:uid="{00000000-0005-0000-0000-00009A440000}"/>
    <cellStyle name="Input 2 5 5 3 2 3" xfId="18036" xr:uid="{00000000-0005-0000-0000-00009B440000}"/>
    <cellStyle name="Input 2 5 5 3 2 4" xfId="18037" xr:uid="{00000000-0005-0000-0000-00009C440000}"/>
    <cellStyle name="Input 2 5 5 3 2 5" xfId="18038" xr:uid="{00000000-0005-0000-0000-00009D440000}"/>
    <cellStyle name="Input 2 5 5 3 2 6" xfId="18039" xr:uid="{00000000-0005-0000-0000-00009E440000}"/>
    <cellStyle name="Input 2 5 5 3 2 7" xfId="18040" xr:uid="{00000000-0005-0000-0000-00009F440000}"/>
    <cellStyle name="Input 2 5 5 3 3" xfId="18041" xr:uid="{00000000-0005-0000-0000-0000A0440000}"/>
    <cellStyle name="Input 2 5 5 3 4" xfId="18042" xr:uid="{00000000-0005-0000-0000-0000A1440000}"/>
    <cellStyle name="Input 2 5 5 3 5" xfId="18043" xr:uid="{00000000-0005-0000-0000-0000A2440000}"/>
    <cellStyle name="Input 2 5 5 4" xfId="18044" xr:uid="{00000000-0005-0000-0000-0000A3440000}"/>
    <cellStyle name="Input 2 5 5 4 2" xfId="18045" xr:uid="{00000000-0005-0000-0000-0000A4440000}"/>
    <cellStyle name="Input 2 5 5 4 2 2" xfId="18046" xr:uid="{00000000-0005-0000-0000-0000A5440000}"/>
    <cellStyle name="Input 2 5 5 4 2 3" xfId="18047" xr:uid="{00000000-0005-0000-0000-0000A6440000}"/>
    <cellStyle name="Input 2 5 5 4 2 4" xfId="18048" xr:uid="{00000000-0005-0000-0000-0000A7440000}"/>
    <cellStyle name="Input 2 5 5 4 2 5" xfId="18049" xr:uid="{00000000-0005-0000-0000-0000A8440000}"/>
    <cellStyle name="Input 2 5 5 4 2 6" xfId="18050" xr:uid="{00000000-0005-0000-0000-0000A9440000}"/>
    <cellStyle name="Input 2 5 5 4 2 7" xfId="18051" xr:uid="{00000000-0005-0000-0000-0000AA440000}"/>
    <cellStyle name="Input 2 5 5 4 3" xfId="18052" xr:uid="{00000000-0005-0000-0000-0000AB440000}"/>
    <cellStyle name="Input 2 5 5 4 4" xfId="18053" xr:uid="{00000000-0005-0000-0000-0000AC440000}"/>
    <cellStyle name="Input 2 5 5 4 5" xfId="18054" xr:uid="{00000000-0005-0000-0000-0000AD440000}"/>
    <cellStyle name="Input 2 5 5 5" xfId="18055" xr:uid="{00000000-0005-0000-0000-0000AE440000}"/>
    <cellStyle name="Input 2 5 5 5 2" xfId="18056" xr:uid="{00000000-0005-0000-0000-0000AF440000}"/>
    <cellStyle name="Input 2 5 5 5 2 2" xfId="18057" xr:uid="{00000000-0005-0000-0000-0000B0440000}"/>
    <cellStyle name="Input 2 5 5 5 2 3" xfId="18058" xr:uid="{00000000-0005-0000-0000-0000B1440000}"/>
    <cellStyle name="Input 2 5 5 5 2 4" xfId="18059" xr:uid="{00000000-0005-0000-0000-0000B2440000}"/>
    <cellStyle name="Input 2 5 5 5 2 5" xfId="18060" xr:uid="{00000000-0005-0000-0000-0000B3440000}"/>
    <cellStyle name="Input 2 5 5 5 2 6" xfId="18061" xr:uid="{00000000-0005-0000-0000-0000B4440000}"/>
    <cellStyle name="Input 2 5 5 5 2 7" xfId="18062" xr:uid="{00000000-0005-0000-0000-0000B5440000}"/>
    <cellStyle name="Input 2 5 5 5 3" xfId="18063" xr:uid="{00000000-0005-0000-0000-0000B6440000}"/>
    <cellStyle name="Input 2 5 5 5 4" xfId="18064" xr:uid="{00000000-0005-0000-0000-0000B7440000}"/>
    <cellStyle name="Input 2 5 5 5 5" xfId="18065" xr:uid="{00000000-0005-0000-0000-0000B8440000}"/>
    <cellStyle name="Input 2 5 5 6" xfId="18066" xr:uid="{00000000-0005-0000-0000-0000B9440000}"/>
    <cellStyle name="Input 2 5 5 6 2" xfId="18067" xr:uid="{00000000-0005-0000-0000-0000BA440000}"/>
    <cellStyle name="Input 2 5 5 6 3" xfId="18068" xr:uid="{00000000-0005-0000-0000-0000BB440000}"/>
    <cellStyle name="Input 2 5 5 6 4" xfId="18069" xr:uid="{00000000-0005-0000-0000-0000BC440000}"/>
    <cellStyle name="Input 2 5 5 6 5" xfId="18070" xr:uid="{00000000-0005-0000-0000-0000BD440000}"/>
    <cellStyle name="Input 2 5 5 6 6" xfId="18071" xr:uid="{00000000-0005-0000-0000-0000BE440000}"/>
    <cellStyle name="Input 2 5 5 6 7" xfId="18072" xr:uid="{00000000-0005-0000-0000-0000BF440000}"/>
    <cellStyle name="Input 2 5 5 6 8" xfId="18073" xr:uid="{00000000-0005-0000-0000-0000C0440000}"/>
    <cellStyle name="Input 2 5 5 7" xfId="18074" xr:uid="{00000000-0005-0000-0000-0000C1440000}"/>
    <cellStyle name="Input 2 5 5 7 2" xfId="18075" xr:uid="{00000000-0005-0000-0000-0000C2440000}"/>
    <cellStyle name="Input 2 5 5 7 3" xfId="18076" xr:uid="{00000000-0005-0000-0000-0000C3440000}"/>
    <cellStyle name="Input 2 5 5 7 4" xfId="18077" xr:uid="{00000000-0005-0000-0000-0000C4440000}"/>
    <cellStyle name="Input 2 5 5 7 5" xfId="18078" xr:uid="{00000000-0005-0000-0000-0000C5440000}"/>
    <cellStyle name="Input 2 5 5 7 6" xfId="18079" xr:uid="{00000000-0005-0000-0000-0000C6440000}"/>
    <cellStyle name="Input 2 5 5 7 7" xfId="18080" xr:uid="{00000000-0005-0000-0000-0000C7440000}"/>
    <cellStyle name="Input 2 5 5 8" xfId="18081" xr:uid="{00000000-0005-0000-0000-0000C8440000}"/>
    <cellStyle name="Input 2 5 5 8 2" xfId="18082" xr:uid="{00000000-0005-0000-0000-0000C9440000}"/>
    <cellStyle name="Input 2 5 5 8 3" xfId="18083" xr:uid="{00000000-0005-0000-0000-0000CA440000}"/>
    <cellStyle name="Input 2 5 5 8 4" xfId="18084" xr:uid="{00000000-0005-0000-0000-0000CB440000}"/>
    <cellStyle name="Input 2 5 5 8 5" xfId="18085" xr:uid="{00000000-0005-0000-0000-0000CC440000}"/>
    <cellStyle name="Input 2 5 5 9" xfId="18086" xr:uid="{00000000-0005-0000-0000-0000CD440000}"/>
    <cellStyle name="Input 2 5 5 9 2" xfId="18087" xr:uid="{00000000-0005-0000-0000-0000CE440000}"/>
    <cellStyle name="Input 2 5 5 9 3" xfId="18088" xr:uid="{00000000-0005-0000-0000-0000CF440000}"/>
    <cellStyle name="Input 2 5 5 9 4" xfId="18089" xr:uid="{00000000-0005-0000-0000-0000D0440000}"/>
    <cellStyle name="Input 2 5 5 9 5" xfId="18090" xr:uid="{00000000-0005-0000-0000-0000D1440000}"/>
    <cellStyle name="Input 2 5 6" xfId="18091" xr:uid="{00000000-0005-0000-0000-0000D2440000}"/>
    <cellStyle name="Input 2 5 6 10" xfId="18092" xr:uid="{00000000-0005-0000-0000-0000D3440000}"/>
    <cellStyle name="Input 2 5 6 2" xfId="18093" xr:uid="{00000000-0005-0000-0000-0000D4440000}"/>
    <cellStyle name="Input 2 5 6 2 2" xfId="18094" xr:uid="{00000000-0005-0000-0000-0000D5440000}"/>
    <cellStyle name="Input 2 5 6 2 2 2" xfId="18095" xr:uid="{00000000-0005-0000-0000-0000D6440000}"/>
    <cellStyle name="Input 2 5 6 2 2 3" xfId="18096" xr:uid="{00000000-0005-0000-0000-0000D7440000}"/>
    <cellStyle name="Input 2 5 6 2 2 4" xfId="18097" xr:uid="{00000000-0005-0000-0000-0000D8440000}"/>
    <cellStyle name="Input 2 5 6 2 2 5" xfId="18098" xr:uid="{00000000-0005-0000-0000-0000D9440000}"/>
    <cellStyle name="Input 2 5 6 2 2 6" xfId="18099" xr:uid="{00000000-0005-0000-0000-0000DA440000}"/>
    <cellStyle name="Input 2 5 6 2 2 7" xfId="18100" xr:uid="{00000000-0005-0000-0000-0000DB440000}"/>
    <cellStyle name="Input 2 5 6 2 3" xfId="18101" xr:uid="{00000000-0005-0000-0000-0000DC440000}"/>
    <cellStyle name="Input 2 5 6 2 4" xfId="18102" xr:uid="{00000000-0005-0000-0000-0000DD440000}"/>
    <cellStyle name="Input 2 5 6 3" xfId="18103" xr:uid="{00000000-0005-0000-0000-0000DE440000}"/>
    <cellStyle name="Input 2 5 6 3 2" xfId="18104" xr:uid="{00000000-0005-0000-0000-0000DF440000}"/>
    <cellStyle name="Input 2 5 6 3 2 2" xfId="18105" xr:uid="{00000000-0005-0000-0000-0000E0440000}"/>
    <cellStyle name="Input 2 5 6 3 2 3" xfId="18106" xr:uid="{00000000-0005-0000-0000-0000E1440000}"/>
    <cellStyle name="Input 2 5 6 3 2 4" xfId="18107" xr:uid="{00000000-0005-0000-0000-0000E2440000}"/>
    <cellStyle name="Input 2 5 6 3 2 5" xfId="18108" xr:uid="{00000000-0005-0000-0000-0000E3440000}"/>
    <cellStyle name="Input 2 5 6 3 2 6" xfId="18109" xr:uid="{00000000-0005-0000-0000-0000E4440000}"/>
    <cellStyle name="Input 2 5 6 3 2 7" xfId="18110" xr:uid="{00000000-0005-0000-0000-0000E5440000}"/>
    <cellStyle name="Input 2 5 6 3 3" xfId="18111" xr:uid="{00000000-0005-0000-0000-0000E6440000}"/>
    <cellStyle name="Input 2 5 6 3 4" xfId="18112" xr:uid="{00000000-0005-0000-0000-0000E7440000}"/>
    <cellStyle name="Input 2 5 6 4" xfId="18113" xr:uid="{00000000-0005-0000-0000-0000E8440000}"/>
    <cellStyle name="Input 2 5 6 4 2" xfId="18114" xr:uid="{00000000-0005-0000-0000-0000E9440000}"/>
    <cellStyle name="Input 2 5 6 4 2 2" xfId="18115" xr:uid="{00000000-0005-0000-0000-0000EA440000}"/>
    <cellStyle name="Input 2 5 6 4 2 3" xfId="18116" xr:uid="{00000000-0005-0000-0000-0000EB440000}"/>
    <cellStyle name="Input 2 5 6 4 2 4" xfId="18117" xr:uid="{00000000-0005-0000-0000-0000EC440000}"/>
    <cellStyle name="Input 2 5 6 4 2 5" xfId="18118" xr:uid="{00000000-0005-0000-0000-0000ED440000}"/>
    <cellStyle name="Input 2 5 6 4 2 6" xfId="18119" xr:uid="{00000000-0005-0000-0000-0000EE440000}"/>
    <cellStyle name="Input 2 5 6 4 2 7" xfId="18120" xr:uid="{00000000-0005-0000-0000-0000EF440000}"/>
    <cellStyle name="Input 2 5 6 4 3" xfId="18121" xr:uid="{00000000-0005-0000-0000-0000F0440000}"/>
    <cellStyle name="Input 2 5 6 4 4" xfId="18122" xr:uid="{00000000-0005-0000-0000-0000F1440000}"/>
    <cellStyle name="Input 2 5 6 5" xfId="18123" xr:uid="{00000000-0005-0000-0000-0000F2440000}"/>
    <cellStyle name="Input 2 5 6 5 2" xfId="18124" xr:uid="{00000000-0005-0000-0000-0000F3440000}"/>
    <cellStyle name="Input 2 5 6 5 3" xfId="18125" xr:uid="{00000000-0005-0000-0000-0000F4440000}"/>
    <cellStyle name="Input 2 5 6 5 4" xfId="18126" xr:uid="{00000000-0005-0000-0000-0000F5440000}"/>
    <cellStyle name="Input 2 5 6 5 5" xfId="18127" xr:uid="{00000000-0005-0000-0000-0000F6440000}"/>
    <cellStyle name="Input 2 5 6 5 6" xfId="18128" xr:uid="{00000000-0005-0000-0000-0000F7440000}"/>
    <cellStyle name="Input 2 5 6 5 7" xfId="18129" xr:uid="{00000000-0005-0000-0000-0000F8440000}"/>
    <cellStyle name="Input 2 5 6 5 8" xfId="18130" xr:uid="{00000000-0005-0000-0000-0000F9440000}"/>
    <cellStyle name="Input 2 5 6 6" xfId="18131" xr:uid="{00000000-0005-0000-0000-0000FA440000}"/>
    <cellStyle name="Input 2 5 6 6 2" xfId="18132" xr:uid="{00000000-0005-0000-0000-0000FB440000}"/>
    <cellStyle name="Input 2 5 6 6 3" xfId="18133" xr:uid="{00000000-0005-0000-0000-0000FC440000}"/>
    <cellStyle name="Input 2 5 6 6 4" xfId="18134" xr:uid="{00000000-0005-0000-0000-0000FD440000}"/>
    <cellStyle name="Input 2 5 6 6 5" xfId="18135" xr:uid="{00000000-0005-0000-0000-0000FE440000}"/>
    <cellStyle name="Input 2 5 6 6 6" xfId="18136" xr:uid="{00000000-0005-0000-0000-0000FF440000}"/>
    <cellStyle name="Input 2 5 6 6 7" xfId="18137" xr:uid="{00000000-0005-0000-0000-000000450000}"/>
    <cellStyle name="Input 2 5 6 7" xfId="18138" xr:uid="{00000000-0005-0000-0000-000001450000}"/>
    <cellStyle name="Input 2 5 6 8" xfId="18139" xr:uid="{00000000-0005-0000-0000-000002450000}"/>
    <cellStyle name="Input 2 5 6 9" xfId="18140" xr:uid="{00000000-0005-0000-0000-000003450000}"/>
    <cellStyle name="Input 2 5 7" xfId="18141" xr:uid="{00000000-0005-0000-0000-000004450000}"/>
    <cellStyle name="Input 2 5 7 10" xfId="18142" xr:uid="{00000000-0005-0000-0000-000005450000}"/>
    <cellStyle name="Input 2 5 7 2" xfId="18143" xr:uid="{00000000-0005-0000-0000-000006450000}"/>
    <cellStyle name="Input 2 5 7 2 2" xfId="18144" xr:uid="{00000000-0005-0000-0000-000007450000}"/>
    <cellStyle name="Input 2 5 7 2 2 2" xfId="18145" xr:uid="{00000000-0005-0000-0000-000008450000}"/>
    <cellStyle name="Input 2 5 7 2 2 3" xfId="18146" xr:uid="{00000000-0005-0000-0000-000009450000}"/>
    <cellStyle name="Input 2 5 7 2 2 4" xfId="18147" xr:uid="{00000000-0005-0000-0000-00000A450000}"/>
    <cellStyle name="Input 2 5 7 2 2 5" xfId="18148" xr:uid="{00000000-0005-0000-0000-00000B450000}"/>
    <cellStyle name="Input 2 5 7 2 2 6" xfId="18149" xr:uid="{00000000-0005-0000-0000-00000C450000}"/>
    <cellStyle name="Input 2 5 7 2 2 7" xfId="18150" xr:uid="{00000000-0005-0000-0000-00000D450000}"/>
    <cellStyle name="Input 2 5 7 2 3" xfId="18151" xr:uid="{00000000-0005-0000-0000-00000E450000}"/>
    <cellStyle name="Input 2 5 7 2 4" xfId="18152" xr:uid="{00000000-0005-0000-0000-00000F450000}"/>
    <cellStyle name="Input 2 5 7 3" xfId="18153" xr:uid="{00000000-0005-0000-0000-000010450000}"/>
    <cellStyle name="Input 2 5 7 3 2" xfId="18154" xr:uid="{00000000-0005-0000-0000-000011450000}"/>
    <cellStyle name="Input 2 5 7 3 2 2" xfId="18155" xr:uid="{00000000-0005-0000-0000-000012450000}"/>
    <cellStyle name="Input 2 5 7 3 2 3" xfId="18156" xr:uid="{00000000-0005-0000-0000-000013450000}"/>
    <cellStyle name="Input 2 5 7 3 2 4" xfId="18157" xr:uid="{00000000-0005-0000-0000-000014450000}"/>
    <cellStyle name="Input 2 5 7 3 2 5" xfId="18158" xr:uid="{00000000-0005-0000-0000-000015450000}"/>
    <cellStyle name="Input 2 5 7 3 2 6" xfId="18159" xr:uid="{00000000-0005-0000-0000-000016450000}"/>
    <cellStyle name="Input 2 5 7 3 2 7" xfId="18160" xr:uid="{00000000-0005-0000-0000-000017450000}"/>
    <cellStyle name="Input 2 5 7 3 3" xfId="18161" xr:uid="{00000000-0005-0000-0000-000018450000}"/>
    <cellStyle name="Input 2 5 7 3 4" xfId="18162" xr:uid="{00000000-0005-0000-0000-000019450000}"/>
    <cellStyle name="Input 2 5 7 4" xfId="18163" xr:uid="{00000000-0005-0000-0000-00001A450000}"/>
    <cellStyle name="Input 2 5 7 4 2" xfId="18164" xr:uid="{00000000-0005-0000-0000-00001B450000}"/>
    <cellStyle name="Input 2 5 7 4 2 2" xfId="18165" xr:uid="{00000000-0005-0000-0000-00001C450000}"/>
    <cellStyle name="Input 2 5 7 4 2 3" xfId="18166" xr:uid="{00000000-0005-0000-0000-00001D450000}"/>
    <cellStyle name="Input 2 5 7 4 2 4" xfId="18167" xr:uid="{00000000-0005-0000-0000-00001E450000}"/>
    <cellStyle name="Input 2 5 7 4 2 5" xfId="18168" xr:uid="{00000000-0005-0000-0000-00001F450000}"/>
    <cellStyle name="Input 2 5 7 4 2 6" xfId="18169" xr:uid="{00000000-0005-0000-0000-000020450000}"/>
    <cellStyle name="Input 2 5 7 4 2 7" xfId="18170" xr:uid="{00000000-0005-0000-0000-000021450000}"/>
    <cellStyle name="Input 2 5 7 4 3" xfId="18171" xr:uid="{00000000-0005-0000-0000-000022450000}"/>
    <cellStyle name="Input 2 5 7 4 4" xfId="18172" xr:uid="{00000000-0005-0000-0000-000023450000}"/>
    <cellStyle name="Input 2 5 7 5" xfId="18173" xr:uid="{00000000-0005-0000-0000-000024450000}"/>
    <cellStyle name="Input 2 5 7 5 2" xfId="18174" xr:uid="{00000000-0005-0000-0000-000025450000}"/>
    <cellStyle name="Input 2 5 7 5 3" xfId="18175" xr:uid="{00000000-0005-0000-0000-000026450000}"/>
    <cellStyle name="Input 2 5 7 5 4" xfId="18176" xr:uid="{00000000-0005-0000-0000-000027450000}"/>
    <cellStyle name="Input 2 5 7 5 5" xfId="18177" xr:uid="{00000000-0005-0000-0000-000028450000}"/>
    <cellStyle name="Input 2 5 7 5 6" xfId="18178" xr:uid="{00000000-0005-0000-0000-000029450000}"/>
    <cellStyle name="Input 2 5 7 5 7" xfId="18179" xr:uid="{00000000-0005-0000-0000-00002A450000}"/>
    <cellStyle name="Input 2 5 7 5 8" xfId="18180" xr:uid="{00000000-0005-0000-0000-00002B450000}"/>
    <cellStyle name="Input 2 5 7 6" xfId="18181" xr:uid="{00000000-0005-0000-0000-00002C450000}"/>
    <cellStyle name="Input 2 5 7 6 2" xfId="18182" xr:uid="{00000000-0005-0000-0000-00002D450000}"/>
    <cellStyle name="Input 2 5 7 6 3" xfId="18183" xr:uid="{00000000-0005-0000-0000-00002E450000}"/>
    <cellStyle name="Input 2 5 7 6 4" xfId="18184" xr:uid="{00000000-0005-0000-0000-00002F450000}"/>
    <cellStyle name="Input 2 5 7 6 5" xfId="18185" xr:uid="{00000000-0005-0000-0000-000030450000}"/>
    <cellStyle name="Input 2 5 7 6 6" xfId="18186" xr:uid="{00000000-0005-0000-0000-000031450000}"/>
    <cellStyle name="Input 2 5 7 6 7" xfId="18187" xr:uid="{00000000-0005-0000-0000-000032450000}"/>
    <cellStyle name="Input 2 5 7 7" xfId="18188" xr:uid="{00000000-0005-0000-0000-000033450000}"/>
    <cellStyle name="Input 2 5 7 8" xfId="18189" xr:uid="{00000000-0005-0000-0000-000034450000}"/>
    <cellStyle name="Input 2 5 7 9" xfId="18190" xr:uid="{00000000-0005-0000-0000-000035450000}"/>
    <cellStyle name="Input 2 5 8" xfId="18191" xr:uid="{00000000-0005-0000-0000-000036450000}"/>
    <cellStyle name="Input 2 5 8 2" xfId="18192" xr:uid="{00000000-0005-0000-0000-000037450000}"/>
    <cellStyle name="Input 2 5 8 2 2" xfId="18193" xr:uid="{00000000-0005-0000-0000-000038450000}"/>
    <cellStyle name="Input 2 5 8 2 3" xfId="18194" xr:uid="{00000000-0005-0000-0000-000039450000}"/>
    <cellStyle name="Input 2 5 8 2 4" xfId="18195" xr:uid="{00000000-0005-0000-0000-00003A450000}"/>
    <cellStyle name="Input 2 5 8 2 5" xfId="18196" xr:uid="{00000000-0005-0000-0000-00003B450000}"/>
    <cellStyle name="Input 2 5 8 2 6" xfId="18197" xr:uid="{00000000-0005-0000-0000-00003C450000}"/>
    <cellStyle name="Input 2 5 8 2 7" xfId="18198" xr:uid="{00000000-0005-0000-0000-00003D450000}"/>
    <cellStyle name="Input 2 5 8 3" xfId="18199" xr:uid="{00000000-0005-0000-0000-00003E450000}"/>
    <cellStyle name="Input 2 5 8 4" xfId="18200" xr:uid="{00000000-0005-0000-0000-00003F450000}"/>
    <cellStyle name="Input 2 5 8 5" xfId="18201" xr:uid="{00000000-0005-0000-0000-000040450000}"/>
    <cellStyle name="Input 2 5 9" xfId="18202" xr:uid="{00000000-0005-0000-0000-000041450000}"/>
    <cellStyle name="Input 2 5 9 2" xfId="18203" xr:uid="{00000000-0005-0000-0000-000042450000}"/>
    <cellStyle name="Input 2 5 9 2 2" xfId="18204" xr:uid="{00000000-0005-0000-0000-000043450000}"/>
    <cellStyle name="Input 2 5 9 2 3" xfId="18205" xr:uid="{00000000-0005-0000-0000-000044450000}"/>
    <cellStyle name="Input 2 5 9 2 4" xfId="18206" xr:uid="{00000000-0005-0000-0000-000045450000}"/>
    <cellStyle name="Input 2 5 9 2 5" xfId="18207" xr:uid="{00000000-0005-0000-0000-000046450000}"/>
    <cellStyle name="Input 2 5 9 2 6" xfId="18208" xr:uid="{00000000-0005-0000-0000-000047450000}"/>
    <cellStyle name="Input 2 5 9 2 7" xfId="18209" xr:uid="{00000000-0005-0000-0000-000048450000}"/>
    <cellStyle name="Input 2 5 9 3" xfId="18210" xr:uid="{00000000-0005-0000-0000-000049450000}"/>
    <cellStyle name="Input 2 5 9 4" xfId="18211" xr:uid="{00000000-0005-0000-0000-00004A450000}"/>
    <cellStyle name="Input 2 5 9 5" xfId="18212" xr:uid="{00000000-0005-0000-0000-00004B450000}"/>
    <cellStyle name="Input 2 6" xfId="18213" xr:uid="{00000000-0005-0000-0000-00004C450000}"/>
    <cellStyle name="Input 2 6 10" xfId="18214" xr:uid="{00000000-0005-0000-0000-00004D450000}"/>
    <cellStyle name="Input 2 6 10 2" xfId="18215" xr:uid="{00000000-0005-0000-0000-00004E450000}"/>
    <cellStyle name="Input 2 6 10 3" xfId="18216" xr:uid="{00000000-0005-0000-0000-00004F450000}"/>
    <cellStyle name="Input 2 6 10 4" xfId="18217" xr:uid="{00000000-0005-0000-0000-000050450000}"/>
    <cellStyle name="Input 2 6 10 5" xfId="18218" xr:uid="{00000000-0005-0000-0000-000051450000}"/>
    <cellStyle name="Input 2 6 10 6" xfId="18219" xr:uid="{00000000-0005-0000-0000-000052450000}"/>
    <cellStyle name="Input 2 6 10 7" xfId="18220" xr:uid="{00000000-0005-0000-0000-000053450000}"/>
    <cellStyle name="Input 2 6 11" xfId="18221" xr:uid="{00000000-0005-0000-0000-000054450000}"/>
    <cellStyle name="Input 2 6 11 2" xfId="18222" xr:uid="{00000000-0005-0000-0000-000055450000}"/>
    <cellStyle name="Input 2 6 11 3" xfId="18223" xr:uid="{00000000-0005-0000-0000-000056450000}"/>
    <cellStyle name="Input 2 6 11 4" xfId="18224" xr:uid="{00000000-0005-0000-0000-000057450000}"/>
    <cellStyle name="Input 2 6 11 5" xfId="18225" xr:uid="{00000000-0005-0000-0000-000058450000}"/>
    <cellStyle name="Input 2 6 12" xfId="18226" xr:uid="{00000000-0005-0000-0000-000059450000}"/>
    <cellStyle name="Input 2 6 12 2" xfId="18227" xr:uid="{00000000-0005-0000-0000-00005A450000}"/>
    <cellStyle name="Input 2 6 12 3" xfId="18228" xr:uid="{00000000-0005-0000-0000-00005B450000}"/>
    <cellStyle name="Input 2 6 12 4" xfId="18229" xr:uid="{00000000-0005-0000-0000-00005C450000}"/>
    <cellStyle name="Input 2 6 12 5" xfId="18230" xr:uid="{00000000-0005-0000-0000-00005D450000}"/>
    <cellStyle name="Input 2 6 13" xfId="18231" xr:uid="{00000000-0005-0000-0000-00005E450000}"/>
    <cellStyle name="Input 2 6 13 2" xfId="18232" xr:uid="{00000000-0005-0000-0000-00005F450000}"/>
    <cellStyle name="Input 2 6 13 3" xfId="18233" xr:uid="{00000000-0005-0000-0000-000060450000}"/>
    <cellStyle name="Input 2 6 13 4" xfId="18234" xr:uid="{00000000-0005-0000-0000-000061450000}"/>
    <cellStyle name="Input 2 6 13 5" xfId="18235" xr:uid="{00000000-0005-0000-0000-000062450000}"/>
    <cellStyle name="Input 2 6 14" xfId="18236" xr:uid="{00000000-0005-0000-0000-000063450000}"/>
    <cellStyle name="Input 2 6 14 2" xfId="18237" xr:uid="{00000000-0005-0000-0000-000064450000}"/>
    <cellStyle name="Input 2 6 14 3" xfId="18238" xr:uid="{00000000-0005-0000-0000-000065450000}"/>
    <cellStyle name="Input 2 6 14 4" xfId="18239" xr:uid="{00000000-0005-0000-0000-000066450000}"/>
    <cellStyle name="Input 2 6 14 5" xfId="18240" xr:uid="{00000000-0005-0000-0000-000067450000}"/>
    <cellStyle name="Input 2 6 15" xfId="18241" xr:uid="{00000000-0005-0000-0000-000068450000}"/>
    <cellStyle name="Input 2 6 15 2" xfId="18242" xr:uid="{00000000-0005-0000-0000-000069450000}"/>
    <cellStyle name="Input 2 6 15 3" xfId="18243" xr:uid="{00000000-0005-0000-0000-00006A450000}"/>
    <cellStyle name="Input 2 6 15 4" xfId="18244" xr:uid="{00000000-0005-0000-0000-00006B450000}"/>
    <cellStyle name="Input 2 6 15 5" xfId="18245" xr:uid="{00000000-0005-0000-0000-00006C450000}"/>
    <cellStyle name="Input 2 6 16" xfId="18246" xr:uid="{00000000-0005-0000-0000-00006D450000}"/>
    <cellStyle name="Input 2 6 16 2" xfId="18247" xr:uid="{00000000-0005-0000-0000-00006E450000}"/>
    <cellStyle name="Input 2 6 16 3" xfId="18248" xr:uid="{00000000-0005-0000-0000-00006F450000}"/>
    <cellStyle name="Input 2 6 16 4" xfId="18249" xr:uid="{00000000-0005-0000-0000-000070450000}"/>
    <cellStyle name="Input 2 6 16 5" xfId="18250" xr:uid="{00000000-0005-0000-0000-000071450000}"/>
    <cellStyle name="Input 2 6 17" xfId="18251" xr:uid="{00000000-0005-0000-0000-000072450000}"/>
    <cellStyle name="Input 2 6 17 2" xfId="18252" xr:uid="{00000000-0005-0000-0000-000073450000}"/>
    <cellStyle name="Input 2 6 17 3" xfId="18253" xr:uid="{00000000-0005-0000-0000-000074450000}"/>
    <cellStyle name="Input 2 6 17 4" xfId="18254" xr:uid="{00000000-0005-0000-0000-000075450000}"/>
    <cellStyle name="Input 2 6 17 5" xfId="18255" xr:uid="{00000000-0005-0000-0000-000076450000}"/>
    <cellStyle name="Input 2 6 18" xfId="18256" xr:uid="{00000000-0005-0000-0000-000077450000}"/>
    <cellStyle name="Input 2 6 2" xfId="18257" xr:uid="{00000000-0005-0000-0000-000078450000}"/>
    <cellStyle name="Input 2 6 2 10" xfId="18258" xr:uid="{00000000-0005-0000-0000-000079450000}"/>
    <cellStyle name="Input 2 6 2 10 2" xfId="18259" xr:uid="{00000000-0005-0000-0000-00007A450000}"/>
    <cellStyle name="Input 2 6 2 10 3" xfId="18260" xr:uid="{00000000-0005-0000-0000-00007B450000}"/>
    <cellStyle name="Input 2 6 2 10 4" xfId="18261" xr:uid="{00000000-0005-0000-0000-00007C450000}"/>
    <cellStyle name="Input 2 6 2 10 5" xfId="18262" xr:uid="{00000000-0005-0000-0000-00007D450000}"/>
    <cellStyle name="Input 2 6 2 11" xfId="18263" xr:uid="{00000000-0005-0000-0000-00007E450000}"/>
    <cellStyle name="Input 2 6 2 11 2" xfId="18264" xr:uid="{00000000-0005-0000-0000-00007F450000}"/>
    <cellStyle name="Input 2 6 2 11 3" xfId="18265" xr:uid="{00000000-0005-0000-0000-000080450000}"/>
    <cellStyle name="Input 2 6 2 11 4" xfId="18266" xr:uid="{00000000-0005-0000-0000-000081450000}"/>
    <cellStyle name="Input 2 6 2 11 5" xfId="18267" xr:uid="{00000000-0005-0000-0000-000082450000}"/>
    <cellStyle name="Input 2 6 2 12" xfId="18268" xr:uid="{00000000-0005-0000-0000-000083450000}"/>
    <cellStyle name="Input 2 6 2 12 2" xfId="18269" xr:uid="{00000000-0005-0000-0000-000084450000}"/>
    <cellStyle name="Input 2 6 2 12 3" xfId="18270" xr:uid="{00000000-0005-0000-0000-000085450000}"/>
    <cellStyle name="Input 2 6 2 12 4" xfId="18271" xr:uid="{00000000-0005-0000-0000-000086450000}"/>
    <cellStyle name="Input 2 6 2 12 5" xfId="18272" xr:uid="{00000000-0005-0000-0000-000087450000}"/>
    <cellStyle name="Input 2 6 2 13" xfId="18273" xr:uid="{00000000-0005-0000-0000-000088450000}"/>
    <cellStyle name="Input 2 6 2 13 2" xfId="18274" xr:uid="{00000000-0005-0000-0000-000089450000}"/>
    <cellStyle name="Input 2 6 2 13 3" xfId="18275" xr:uid="{00000000-0005-0000-0000-00008A450000}"/>
    <cellStyle name="Input 2 6 2 13 4" xfId="18276" xr:uid="{00000000-0005-0000-0000-00008B450000}"/>
    <cellStyle name="Input 2 6 2 13 5" xfId="18277" xr:uid="{00000000-0005-0000-0000-00008C450000}"/>
    <cellStyle name="Input 2 6 2 14" xfId="18278" xr:uid="{00000000-0005-0000-0000-00008D450000}"/>
    <cellStyle name="Input 2 6 2 14 2" xfId="18279" xr:uid="{00000000-0005-0000-0000-00008E450000}"/>
    <cellStyle name="Input 2 6 2 14 3" xfId="18280" xr:uid="{00000000-0005-0000-0000-00008F450000}"/>
    <cellStyle name="Input 2 6 2 14 4" xfId="18281" xr:uid="{00000000-0005-0000-0000-000090450000}"/>
    <cellStyle name="Input 2 6 2 14 5" xfId="18282" xr:uid="{00000000-0005-0000-0000-000091450000}"/>
    <cellStyle name="Input 2 6 2 15" xfId="18283" xr:uid="{00000000-0005-0000-0000-000092450000}"/>
    <cellStyle name="Input 2 6 2 15 2" xfId="18284" xr:uid="{00000000-0005-0000-0000-000093450000}"/>
    <cellStyle name="Input 2 6 2 15 3" xfId="18285" xr:uid="{00000000-0005-0000-0000-000094450000}"/>
    <cellStyle name="Input 2 6 2 15 4" xfId="18286" xr:uid="{00000000-0005-0000-0000-000095450000}"/>
    <cellStyle name="Input 2 6 2 15 5" xfId="18287" xr:uid="{00000000-0005-0000-0000-000096450000}"/>
    <cellStyle name="Input 2 6 2 16" xfId="18288" xr:uid="{00000000-0005-0000-0000-000097450000}"/>
    <cellStyle name="Input 2 6 2 16 2" xfId="18289" xr:uid="{00000000-0005-0000-0000-000098450000}"/>
    <cellStyle name="Input 2 6 2 16 3" xfId="18290" xr:uid="{00000000-0005-0000-0000-000099450000}"/>
    <cellStyle name="Input 2 6 2 16 4" xfId="18291" xr:uid="{00000000-0005-0000-0000-00009A450000}"/>
    <cellStyle name="Input 2 6 2 16 5" xfId="18292" xr:uid="{00000000-0005-0000-0000-00009B450000}"/>
    <cellStyle name="Input 2 6 2 17" xfId="18293" xr:uid="{00000000-0005-0000-0000-00009C450000}"/>
    <cellStyle name="Input 2 6 2 17 2" xfId="18294" xr:uid="{00000000-0005-0000-0000-00009D450000}"/>
    <cellStyle name="Input 2 6 2 17 3" xfId="18295" xr:uid="{00000000-0005-0000-0000-00009E450000}"/>
    <cellStyle name="Input 2 6 2 17 4" xfId="18296" xr:uid="{00000000-0005-0000-0000-00009F450000}"/>
    <cellStyle name="Input 2 6 2 17 5" xfId="18297" xr:uid="{00000000-0005-0000-0000-0000A0450000}"/>
    <cellStyle name="Input 2 6 2 18" xfId="18298" xr:uid="{00000000-0005-0000-0000-0000A1450000}"/>
    <cellStyle name="Input 2 6 2 2" xfId="18299" xr:uid="{00000000-0005-0000-0000-0000A2450000}"/>
    <cellStyle name="Input 2 6 2 2 10" xfId="18300" xr:uid="{00000000-0005-0000-0000-0000A3450000}"/>
    <cellStyle name="Input 2 6 2 2 2" xfId="18301" xr:uid="{00000000-0005-0000-0000-0000A4450000}"/>
    <cellStyle name="Input 2 6 2 2 2 2" xfId="18302" xr:uid="{00000000-0005-0000-0000-0000A5450000}"/>
    <cellStyle name="Input 2 6 2 2 2 2 2" xfId="18303" xr:uid="{00000000-0005-0000-0000-0000A6450000}"/>
    <cellStyle name="Input 2 6 2 2 2 2 3" xfId="18304" xr:uid="{00000000-0005-0000-0000-0000A7450000}"/>
    <cellStyle name="Input 2 6 2 2 2 2 4" xfId="18305" xr:uid="{00000000-0005-0000-0000-0000A8450000}"/>
    <cellStyle name="Input 2 6 2 2 2 2 5" xfId="18306" xr:uid="{00000000-0005-0000-0000-0000A9450000}"/>
    <cellStyle name="Input 2 6 2 2 2 2 6" xfId="18307" xr:uid="{00000000-0005-0000-0000-0000AA450000}"/>
    <cellStyle name="Input 2 6 2 2 2 2 7" xfId="18308" xr:uid="{00000000-0005-0000-0000-0000AB450000}"/>
    <cellStyle name="Input 2 6 2 2 2 3" xfId="18309" xr:uid="{00000000-0005-0000-0000-0000AC450000}"/>
    <cellStyle name="Input 2 6 2 2 2 4" xfId="18310" xr:uid="{00000000-0005-0000-0000-0000AD450000}"/>
    <cellStyle name="Input 2 6 2 2 3" xfId="18311" xr:uid="{00000000-0005-0000-0000-0000AE450000}"/>
    <cellStyle name="Input 2 6 2 2 3 2" xfId="18312" xr:uid="{00000000-0005-0000-0000-0000AF450000}"/>
    <cellStyle name="Input 2 6 2 2 3 2 2" xfId="18313" xr:uid="{00000000-0005-0000-0000-0000B0450000}"/>
    <cellStyle name="Input 2 6 2 2 3 2 3" xfId="18314" xr:uid="{00000000-0005-0000-0000-0000B1450000}"/>
    <cellStyle name="Input 2 6 2 2 3 2 4" xfId="18315" xr:uid="{00000000-0005-0000-0000-0000B2450000}"/>
    <cellStyle name="Input 2 6 2 2 3 2 5" xfId="18316" xr:uid="{00000000-0005-0000-0000-0000B3450000}"/>
    <cellStyle name="Input 2 6 2 2 3 2 6" xfId="18317" xr:uid="{00000000-0005-0000-0000-0000B4450000}"/>
    <cellStyle name="Input 2 6 2 2 3 2 7" xfId="18318" xr:uid="{00000000-0005-0000-0000-0000B5450000}"/>
    <cellStyle name="Input 2 6 2 2 3 3" xfId="18319" xr:uid="{00000000-0005-0000-0000-0000B6450000}"/>
    <cellStyle name="Input 2 6 2 2 3 4" xfId="18320" xr:uid="{00000000-0005-0000-0000-0000B7450000}"/>
    <cellStyle name="Input 2 6 2 2 4" xfId="18321" xr:uid="{00000000-0005-0000-0000-0000B8450000}"/>
    <cellStyle name="Input 2 6 2 2 4 2" xfId="18322" xr:uid="{00000000-0005-0000-0000-0000B9450000}"/>
    <cellStyle name="Input 2 6 2 2 4 2 2" xfId="18323" xr:uid="{00000000-0005-0000-0000-0000BA450000}"/>
    <cellStyle name="Input 2 6 2 2 4 2 3" xfId="18324" xr:uid="{00000000-0005-0000-0000-0000BB450000}"/>
    <cellStyle name="Input 2 6 2 2 4 2 4" xfId="18325" xr:uid="{00000000-0005-0000-0000-0000BC450000}"/>
    <cellStyle name="Input 2 6 2 2 4 2 5" xfId="18326" xr:uid="{00000000-0005-0000-0000-0000BD450000}"/>
    <cellStyle name="Input 2 6 2 2 4 2 6" xfId="18327" xr:uid="{00000000-0005-0000-0000-0000BE450000}"/>
    <cellStyle name="Input 2 6 2 2 4 2 7" xfId="18328" xr:uid="{00000000-0005-0000-0000-0000BF450000}"/>
    <cellStyle name="Input 2 6 2 2 4 3" xfId="18329" xr:uid="{00000000-0005-0000-0000-0000C0450000}"/>
    <cellStyle name="Input 2 6 2 2 4 4" xfId="18330" xr:uid="{00000000-0005-0000-0000-0000C1450000}"/>
    <cellStyle name="Input 2 6 2 2 5" xfId="18331" xr:uid="{00000000-0005-0000-0000-0000C2450000}"/>
    <cellStyle name="Input 2 6 2 2 5 2" xfId="18332" xr:uid="{00000000-0005-0000-0000-0000C3450000}"/>
    <cellStyle name="Input 2 6 2 2 5 3" xfId="18333" xr:uid="{00000000-0005-0000-0000-0000C4450000}"/>
    <cellStyle name="Input 2 6 2 2 5 4" xfId="18334" xr:uid="{00000000-0005-0000-0000-0000C5450000}"/>
    <cellStyle name="Input 2 6 2 2 5 5" xfId="18335" xr:uid="{00000000-0005-0000-0000-0000C6450000}"/>
    <cellStyle name="Input 2 6 2 2 5 6" xfId="18336" xr:uid="{00000000-0005-0000-0000-0000C7450000}"/>
    <cellStyle name="Input 2 6 2 2 5 7" xfId="18337" xr:uid="{00000000-0005-0000-0000-0000C8450000}"/>
    <cellStyle name="Input 2 6 2 2 5 8" xfId="18338" xr:uid="{00000000-0005-0000-0000-0000C9450000}"/>
    <cellStyle name="Input 2 6 2 2 6" xfId="18339" xr:uid="{00000000-0005-0000-0000-0000CA450000}"/>
    <cellStyle name="Input 2 6 2 2 6 2" xfId="18340" xr:uid="{00000000-0005-0000-0000-0000CB450000}"/>
    <cellStyle name="Input 2 6 2 2 6 3" xfId="18341" xr:uid="{00000000-0005-0000-0000-0000CC450000}"/>
    <cellStyle name="Input 2 6 2 2 6 4" xfId="18342" xr:uid="{00000000-0005-0000-0000-0000CD450000}"/>
    <cellStyle name="Input 2 6 2 2 6 5" xfId="18343" xr:uid="{00000000-0005-0000-0000-0000CE450000}"/>
    <cellStyle name="Input 2 6 2 2 6 6" xfId="18344" xr:uid="{00000000-0005-0000-0000-0000CF450000}"/>
    <cellStyle name="Input 2 6 2 2 6 7" xfId="18345" xr:uid="{00000000-0005-0000-0000-0000D0450000}"/>
    <cellStyle name="Input 2 6 2 2 7" xfId="18346" xr:uid="{00000000-0005-0000-0000-0000D1450000}"/>
    <cellStyle name="Input 2 6 2 2 8" xfId="18347" xr:uid="{00000000-0005-0000-0000-0000D2450000}"/>
    <cellStyle name="Input 2 6 2 2 9" xfId="18348" xr:uid="{00000000-0005-0000-0000-0000D3450000}"/>
    <cellStyle name="Input 2 6 2 3" xfId="18349" xr:uid="{00000000-0005-0000-0000-0000D4450000}"/>
    <cellStyle name="Input 2 6 2 3 2" xfId="18350" xr:uid="{00000000-0005-0000-0000-0000D5450000}"/>
    <cellStyle name="Input 2 6 2 3 2 2" xfId="18351" xr:uid="{00000000-0005-0000-0000-0000D6450000}"/>
    <cellStyle name="Input 2 6 2 3 2 3" xfId="18352" xr:uid="{00000000-0005-0000-0000-0000D7450000}"/>
    <cellStyle name="Input 2 6 2 3 2 4" xfId="18353" xr:uid="{00000000-0005-0000-0000-0000D8450000}"/>
    <cellStyle name="Input 2 6 2 3 2 5" xfId="18354" xr:uid="{00000000-0005-0000-0000-0000D9450000}"/>
    <cellStyle name="Input 2 6 2 3 2 6" xfId="18355" xr:uid="{00000000-0005-0000-0000-0000DA450000}"/>
    <cellStyle name="Input 2 6 2 3 2 7" xfId="18356" xr:uid="{00000000-0005-0000-0000-0000DB450000}"/>
    <cellStyle name="Input 2 6 2 3 3" xfId="18357" xr:uid="{00000000-0005-0000-0000-0000DC450000}"/>
    <cellStyle name="Input 2 6 2 3 4" xfId="18358" xr:uid="{00000000-0005-0000-0000-0000DD450000}"/>
    <cellStyle name="Input 2 6 2 3 5" xfId="18359" xr:uid="{00000000-0005-0000-0000-0000DE450000}"/>
    <cellStyle name="Input 2 6 2 4" xfId="18360" xr:uid="{00000000-0005-0000-0000-0000DF450000}"/>
    <cellStyle name="Input 2 6 2 4 2" xfId="18361" xr:uid="{00000000-0005-0000-0000-0000E0450000}"/>
    <cellStyle name="Input 2 6 2 4 2 2" xfId="18362" xr:uid="{00000000-0005-0000-0000-0000E1450000}"/>
    <cellStyle name="Input 2 6 2 4 2 3" xfId="18363" xr:uid="{00000000-0005-0000-0000-0000E2450000}"/>
    <cellStyle name="Input 2 6 2 4 2 4" xfId="18364" xr:uid="{00000000-0005-0000-0000-0000E3450000}"/>
    <cellStyle name="Input 2 6 2 4 2 5" xfId="18365" xr:uid="{00000000-0005-0000-0000-0000E4450000}"/>
    <cellStyle name="Input 2 6 2 4 2 6" xfId="18366" xr:uid="{00000000-0005-0000-0000-0000E5450000}"/>
    <cellStyle name="Input 2 6 2 4 2 7" xfId="18367" xr:uid="{00000000-0005-0000-0000-0000E6450000}"/>
    <cellStyle name="Input 2 6 2 4 3" xfId="18368" xr:uid="{00000000-0005-0000-0000-0000E7450000}"/>
    <cellStyle name="Input 2 6 2 4 4" xfId="18369" xr:uid="{00000000-0005-0000-0000-0000E8450000}"/>
    <cellStyle name="Input 2 6 2 4 5" xfId="18370" xr:uid="{00000000-0005-0000-0000-0000E9450000}"/>
    <cellStyle name="Input 2 6 2 5" xfId="18371" xr:uid="{00000000-0005-0000-0000-0000EA450000}"/>
    <cellStyle name="Input 2 6 2 5 2" xfId="18372" xr:uid="{00000000-0005-0000-0000-0000EB450000}"/>
    <cellStyle name="Input 2 6 2 5 2 2" xfId="18373" xr:uid="{00000000-0005-0000-0000-0000EC450000}"/>
    <cellStyle name="Input 2 6 2 5 2 3" xfId="18374" xr:uid="{00000000-0005-0000-0000-0000ED450000}"/>
    <cellStyle name="Input 2 6 2 5 2 4" xfId="18375" xr:uid="{00000000-0005-0000-0000-0000EE450000}"/>
    <cellStyle name="Input 2 6 2 5 2 5" xfId="18376" xr:uid="{00000000-0005-0000-0000-0000EF450000}"/>
    <cellStyle name="Input 2 6 2 5 2 6" xfId="18377" xr:uid="{00000000-0005-0000-0000-0000F0450000}"/>
    <cellStyle name="Input 2 6 2 5 2 7" xfId="18378" xr:uid="{00000000-0005-0000-0000-0000F1450000}"/>
    <cellStyle name="Input 2 6 2 5 3" xfId="18379" xr:uid="{00000000-0005-0000-0000-0000F2450000}"/>
    <cellStyle name="Input 2 6 2 5 4" xfId="18380" xr:uid="{00000000-0005-0000-0000-0000F3450000}"/>
    <cellStyle name="Input 2 6 2 5 5" xfId="18381" xr:uid="{00000000-0005-0000-0000-0000F4450000}"/>
    <cellStyle name="Input 2 6 2 6" xfId="18382" xr:uid="{00000000-0005-0000-0000-0000F5450000}"/>
    <cellStyle name="Input 2 6 2 6 2" xfId="18383" xr:uid="{00000000-0005-0000-0000-0000F6450000}"/>
    <cellStyle name="Input 2 6 2 6 3" xfId="18384" xr:uid="{00000000-0005-0000-0000-0000F7450000}"/>
    <cellStyle name="Input 2 6 2 6 4" xfId="18385" xr:uid="{00000000-0005-0000-0000-0000F8450000}"/>
    <cellStyle name="Input 2 6 2 6 5" xfId="18386" xr:uid="{00000000-0005-0000-0000-0000F9450000}"/>
    <cellStyle name="Input 2 6 2 6 6" xfId="18387" xr:uid="{00000000-0005-0000-0000-0000FA450000}"/>
    <cellStyle name="Input 2 6 2 6 7" xfId="18388" xr:uid="{00000000-0005-0000-0000-0000FB450000}"/>
    <cellStyle name="Input 2 6 2 6 8" xfId="18389" xr:uid="{00000000-0005-0000-0000-0000FC450000}"/>
    <cellStyle name="Input 2 6 2 7" xfId="18390" xr:uid="{00000000-0005-0000-0000-0000FD450000}"/>
    <cellStyle name="Input 2 6 2 7 2" xfId="18391" xr:uid="{00000000-0005-0000-0000-0000FE450000}"/>
    <cellStyle name="Input 2 6 2 7 3" xfId="18392" xr:uid="{00000000-0005-0000-0000-0000FF450000}"/>
    <cellStyle name="Input 2 6 2 7 4" xfId="18393" xr:uid="{00000000-0005-0000-0000-000000460000}"/>
    <cellStyle name="Input 2 6 2 7 5" xfId="18394" xr:uid="{00000000-0005-0000-0000-000001460000}"/>
    <cellStyle name="Input 2 6 2 7 6" xfId="18395" xr:uid="{00000000-0005-0000-0000-000002460000}"/>
    <cellStyle name="Input 2 6 2 7 7" xfId="18396" xr:uid="{00000000-0005-0000-0000-000003460000}"/>
    <cellStyle name="Input 2 6 2 8" xfId="18397" xr:uid="{00000000-0005-0000-0000-000004460000}"/>
    <cellStyle name="Input 2 6 2 8 2" xfId="18398" xr:uid="{00000000-0005-0000-0000-000005460000}"/>
    <cellStyle name="Input 2 6 2 8 3" xfId="18399" xr:uid="{00000000-0005-0000-0000-000006460000}"/>
    <cellStyle name="Input 2 6 2 8 4" xfId="18400" xr:uid="{00000000-0005-0000-0000-000007460000}"/>
    <cellStyle name="Input 2 6 2 8 5" xfId="18401" xr:uid="{00000000-0005-0000-0000-000008460000}"/>
    <cellStyle name="Input 2 6 2 9" xfId="18402" xr:uid="{00000000-0005-0000-0000-000009460000}"/>
    <cellStyle name="Input 2 6 2 9 2" xfId="18403" xr:uid="{00000000-0005-0000-0000-00000A460000}"/>
    <cellStyle name="Input 2 6 2 9 3" xfId="18404" xr:uid="{00000000-0005-0000-0000-00000B460000}"/>
    <cellStyle name="Input 2 6 2 9 4" xfId="18405" xr:uid="{00000000-0005-0000-0000-00000C460000}"/>
    <cellStyle name="Input 2 6 2 9 5" xfId="18406" xr:uid="{00000000-0005-0000-0000-00000D460000}"/>
    <cellStyle name="Input 2 6 3" xfId="18407" xr:uid="{00000000-0005-0000-0000-00000E460000}"/>
    <cellStyle name="Input 2 6 3 10" xfId="18408" xr:uid="{00000000-0005-0000-0000-00000F460000}"/>
    <cellStyle name="Input 2 6 3 2" xfId="18409" xr:uid="{00000000-0005-0000-0000-000010460000}"/>
    <cellStyle name="Input 2 6 3 2 2" xfId="18410" xr:uid="{00000000-0005-0000-0000-000011460000}"/>
    <cellStyle name="Input 2 6 3 2 2 2" xfId="18411" xr:uid="{00000000-0005-0000-0000-000012460000}"/>
    <cellStyle name="Input 2 6 3 2 2 3" xfId="18412" xr:uid="{00000000-0005-0000-0000-000013460000}"/>
    <cellStyle name="Input 2 6 3 2 2 4" xfId="18413" xr:uid="{00000000-0005-0000-0000-000014460000}"/>
    <cellStyle name="Input 2 6 3 2 2 5" xfId="18414" xr:uid="{00000000-0005-0000-0000-000015460000}"/>
    <cellStyle name="Input 2 6 3 2 2 6" xfId="18415" xr:uid="{00000000-0005-0000-0000-000016460000}"/>
    <cellStyle name="Input 2 6 3 2 2 7" xfId="18416" xr:uid="{00000000-0005-0000-0000-000017460000}"/>
    <cellStyle name="Input 2 6 3 2 3" xfId="18417" xr:uid="{00000000-0005-0000-0000-000018460000}"/>
    <cellStyle name="Input 2 6 3 2 4" xfId="18418" xr:uid="{00000000-0005-0000-0000-000019460000}"/>
    <cellStyle name="Input 2 6 3 3" xfId="18419" xr:uid="{00000000-0005-0000-0000-00001A460000}"/>
    <cellStyle name="Input 2 6 3 3 2" xfId="18420" xr:uid="{00000000-0005-0000-0000-00001B460000}"/>
    <cellStyle name="Input 2 6 3 3 2 2" xfId="18421" xr:uid="{00000000-0005-0000-0000-00001C460000}"/>
    <cellStyle name="Input 2 6 3 3 2 3" xfId="18422" xr:uid="{00000000-0005-0000-0000-00001D460000}"/>
    <cellStyle name="Input 2 6 3 3 2 4" xfId="18423" xr:uid="{00000000-0005-0000-0000-00001E460000}"/>
    <cellStyle name="Input 2 6 3 3 2 5" xfId="18424" xr:uid="{00000000-0005-0000-0000-00001F460000}"/>
    <cellStyle name="Input 2 6 3 3 2 6" xfId="18425" xr:uid="{00000000-0005-0000-0000-000020460000}"/>
    <cellStyle name="Input 2 6 3 3 2 7" xfId="18426" xr:uid="{00000000-0005-0000-0000-000021460000}"/>
    <cellStyle name="Input 2 6 3 3 3" xfId="18427" xr:uid="{00000000-0005-0000-0000-000022460000}"/>
    <cellStyle name="Input 2 6 3 3 4" xfId="18428" xr:uid="{00000000-0005-0000-0000-000023460000}"/>
    <cellStyle name="Input 2 6 3 4" xfId="18429" xr:uid="{00000000-0005-0000-0000-000024460000}"/>
    <cellStyle name="Input 2 6 3 4 2" xfId="18430" xr:uid="{00000000-0005-0000-0000-000025460000}"/>
    <cellStyle name="Input 2 6 3 4 2 2" xfId="18431" xr:uid="{00000000-0005-0000-0000-000026460000}"/>
    <cellStyle name="Input 2 6 3 4 2 3" xfId="18432" xr:uid="{00000000-0005-0000-0000-000027460000}"/>
    <cellStyle name="Input 2 6 3 4 2 4" xfId="18433" xr:uid="{00000000-0005-0000-0000-000028460000}"/>
    <cellStyle name="Input 2 6 3 4 2 5" xfId="18434" xr:uid="{00000000-0005-0000-0000-000029460000}"/>
    <cellStyle name="Input 2 6 3 4 2 6" xfId="18435" xr:uid="{00000000-0005-0000-0000-00002A460000}"/>
    <cellStyle name="Input 2 6 3 4 2 7" xfId="18436" xr:uid="{00000000-0005-0000-0000-00002B460000}"/>
    <cellStyle name="Input 2 6 3 4 3" xfId="18437" xr:uid="{00000000-0005-0000-0000-00002C460000}"/>
    <cellStyle name="Input 2 6 3 4 4" xfId="18438" xr:uid="{00000000-0005-0000-0000-00002D460000}"/>
    <cellStyle name="Input 2 6 3 5" xfId="18439" xr:uid="{00000000-0005-0000-0000-00002E460000}"/>
    <cellStyle name="Input 2 6 3 5 2" xfId="18440" xr:uid="{00000000-0005-0000-0000-00002F460000}"/>
    <cellStyle name="Input 2 6 3 5 3" xfId="18441" xr:uid="{00000000-0005-0000-0000-000030460000}"/>
    <cellStyle name="Input 2 6 3 5 4" xfId="18442" xr:uid="{00000000-0005-0000-0000-000031460000}"/>
    <cellStyle name="Input 2 6 3 5 5" xfId="18443" xr:uid="{00000000-0005-0000-0000-000032460000}"/>
    <cellStyle name="Input 2 6 3 5 6" xfId="18444" xr:uid="{00000000-0005-0000-0000-000033460000}"/>
    <cellStyle name="Input 2 6 3 5 7" xfId="18445" xr:uid="{00000000-0005-0000-0000-000034460000}"/>
    <cellStyle name="Input 2 6 3 5 8" xfId="18446" xr:uid="{00000000-0005-0000-0000-000035460000}"/>
    <cellStyle name="Input 2 6 3 6" xfId="18447" xr:uid="{00000000-0005-0000-0000-000036460000}"/>
    <cellStyle name="Input 2 6 3 6 2" xfId="18448" xr:uid="{00000000-0005-0000-0000-000037460000}"/>
    <cellStyle name="Input 2 6 3 6 3" xfId="18449" xr:uid="{00000000-0005-0000-0000-000038460000}"/>
    <cellStyle name="Input 2 6 3 6 4" xfId="18450" xr:uid="{00000000-0005-0000-0000-000039460000}"/>
    <cellStyle name="Input 2 6 3 6 5" xfId="18451" xr:uid="{00000000-0005-0000-0000-00003A460000}"/>
    <cellStyle name="Input 2 6 3 6 6" xfId="18452" xr:uid="{00000000-0005-0000-0000-00003B460000}"/>
    <cellStyle name="Input 2 6 3 6 7" xfId="18453" xr:uid="{00000000-0005-0000-0000-00003C460000}"/>
    <cellStyle name="Input 2 6 3 7" xfId="18454" xr:uid="{00000000-0005-0000-0000-00003D460000}"/>
    <cellStyle name="Input 2 6 3 8" xfId="18455" xr:uid="{00000000-0005-0000-0000-00003E460000}"/>
    <cellStyle name="Input 2 6 3 9" xfId="18456" xr:uid="{00000000-0005-0000-0000-00003F460000}"/>
    <cellStyle name="Input 2 6 4" xfId="18457" xr:uid="{00000000-0005-0000-0000-000040460000}"/>
    <cellStyle name="Input 2 6 4 10" xfId="18458" xr:uid="{00000000-0005-0000-0000-000041460000}"/>
    <cellStyle name="Input 2 6 4 2" xfId="18459" xr:uid="{00000000-0005-0000-0000-000042460000}"/>
    <cellStyle name="Input 2 6 4 2 2" xfId="18460" xr:uid="{00000000-0005-0000-0000-000043460000}"/>
    <cellStyle name="Input 2 6 4 2 2 2" xfId="18461" xr:uid="{00000000-0005-0000-0000-000044460000}"/>
    <cellStyle name="Input 2 6 4 2 2 3" xfId="18462" xr:uid="{00000000-0005-0000-0000-000045460000}"/>
    <cellStyle name="Input 2 6 4 2 2 4" xfId="18463" xr:uid="{00000000-0005-0000-0000-000046460000}"/>
    <cellStyle name="Input 2 6 4 2 2 5" xfId="18464" xr:uid="{00000000-0005-0000-0000-000047460000}"/>
    <cellStyle name="Input 2 6 4 2 2 6" xfId="18465" xr:uid="{00000000-0005-0000-0000-000048460000}"/>
    <cellStyle name="Input 2 6 4 2 2 7" xfId="18466" xr:uid="{00000000-0005-0000-0000-000049460000}"/>
    <cellStyle name="Input 2 6 4 2 3" xfId="18467" xr:uid="{00000000-0005-0000-0000-00004A460000}"/>
    <cellStyle name="Input 2 6 4 2 4" xfId="18468" xr:uid="{00000000-0005-0000-0000-00004B460000}"/>
    <cellStyle name="Input 2 6 4 3" xfId="18469" xr:uid="{00000000-0005-0000-0000-00004C460000}"/>
    <cellStyle name="Input 2 6 4 3 2" xfId="18470" xr:uid="{00000000-0005-0000-0000-00004D460000}"/>
    <cellStyle name="Input 2 6 4 3 2 2" xfId="18471" xr:uid="{00000000-0005-0000-0000-00004E460000}"/>
    <cellStyle name="Input 2 6 4 3 2 3" xfId="18472" xr:uid="{00000000-0005-0000-0000-00004F460000}"/>
    <cellStyle name="Input 2 6 4 3 2 4" xfId="18473" xr:uid="{00000000-0005-0000-0000-000050460000}"/>
    <cellStyle name="Input 2 6 4 3 2 5" xfId="18474" xr:uid="{00000000-0005-0000-0000-000051460000}"/>
    <cellStyle name="Input 2 6 4 3 2 6" xfId="18475" xr:uid="{00000000-0005-0000-0000-000052460000}"/>
    <cellStyle name="Input 2 6 4 3 2 7" xfId="18476" xr:uid="{00000000-0005-0000-0000-000053460000}"/>
    <cellStyle name="Input 2 6 4 3 3" xfId="18477" xr:uid="{00000000-0005-0000-0000-000054460000}"/>
    <cellStyle name="Input 2 6 4 3 4" xfId="18478" xr:uid="{00000000-0005-0000-0000-000055460000}"/>
    <cellStyle name="Input 2 6 4 4" xfId="18479" xr:uid="{00000000-0005-0000-0000-000056460000}"/>
    <cellStyle name="Input 2 6 4 4 2" xfId="18480" xr:uid="{00000000-0005-0000-0000-000057460000}"/>
    <cellStyle name="Input 2 6 4 4 2 2" xfId="18481" xr:uid="{00000000-0005-0000-0000-000058460000}"/>
    <cellStyle name="Input 2 6 4 4 2 3" xfId="18482" xr:uid="{00000000-0005-0000-0000-000059460000}"/>
    <cellStyle name="Input 2 6 4 4 2 4" xfId="18483" xr:uid="{00000000-0005-0000-0000-00005A460000}"/>
    <cellStyle name="Input 2 6 4 4 2 5" xfId="18484" xr:uid="{00000000-0005-0000-0000-00005B460000}"/>
    <cellStyle name="Input 2 6 4 4 2 6" xfId="18485" xr:uid="{00000000-0005-0000-0000-00005C460000}"/>
    <cellStyle name="Input 2 6 4 4 2 7" xfId="18486" xr:uid="{00000000-0005-0000-0000-00005D460000}"/>
    <cellStyle name="Input 2 6 4 4 3" xfId="18487" xr:uid="{00000000-0005-0000-0000-00005E460000}"/>
    <cellStyle name="Input 2 6 4 4 4" xfId="18488" xr:uid="{00000000-0005-0000-0000-00005F460000}"/>
    <cellStyle name="Input 2 6 4 5" xfId="18489" xr:uid="{00000000-0005-0000-0000-000060460000}"/>
    <cellStyle name="Input 2 6 4 5 2" xfId="18490" xr:uid="{00000000-0005-0000-0000-000061460000}"/>
    <cellStyle name="Input 2 6 4 5 3" xfId="18491" xr:uid="{00000000-0005-0000-0000-000062460000}"/>
    <cellStyle name="Input 2 6 4 5 4" xfId="18492" xr:uid="{00000000-0005-0000-0000-000063460000}"/>
    <cellStyle name="Input 2 6 4 5 5" xfId="18493" xr:uid="{00000000-0005-0000-0000-000064460000}"/>
    <cellStyle name="Input 2 6 4 5 6" xfId="18494" xr:uid="{00000000-0005-0000-0000-000065460000}"/>
    <cellStyle name="Input 2 6 4 5 7" xfId="18495" xr:uid="{00000000-0005-0000-0000-000066460000}"/>
    <cellStyle name="Input 2 6 4 5 8" xfId="18496" xr:uid="{00000000-0005-0000-0000-000067460000}"/>
    <cellStyle name="Input 2 6 4 6" xfId="18497" xr:uid="{00000000-0005-0000-0000-000068460000}"/>
    <cellStyle name="Input 2 6 4 6 2" xfId="18498" xr:uid="{00000000-0005-0000-0000-000069460000}"/>
    <cellStyle name="Input 2 6 4 6 3" xfId="18499" xr:uid="{00000000-0005-0000-0000-00006A460000}"/>
    <cellStyle name="Input 2 6 4 6 4" xfId="18500" xr:uid="{00000000-0005-0000-0000-00006B460000}"/>
    <cellStyle name="Input 2 6 4 6 5" xfId="18501" xr:uid="{00000000-0005-0000-0000-00006C460000}"/>
    <cellStyle name="Input 2 6 4 6 6" xfId="18502" xr:uid="{00000000-0005-0000-0000-00006D460000}"/>
    <cellStyle name="Input 2 6 4 6 7" xfId="18503" xr:uid="{00000000-0005-0000-0000-00006E460000}"/>
    <cellStyle name="Input 2 6 4 7" xfId="18504" xr:uid="{00000000-0005-0000-0000-00006F460000}"/>
    <cellStyle name="Input 2 6 4 8" xfId="18505" xr:uid="{00000000-0005-0000-0000-000070460000}"/>
    <cellStyle name="Input 2 6 4 9" xfId="18506" xr:uid="{00000000-0005-0000-0000-000071460000}"/>
    <cellStyle name="Input 2 6 5" xfId="18507" xr:uid="{00000000-0005-0000-0000-000072460000}"/>
    <cellStyle name="Input 2 6 5 2" xfId="18508" xr:uid="{00000000-0005-0000-0000-000073460000}"/>
    <cellStyle name="Input 2 6 5 2 2" xfId="18509" xr:uid="{00000000-0005-0000-0000-000074460000}"/>
    <cellStyle name="Input 2 6 5 2 3" xfId="18510" xr:uid="{00000000-0005-0000-0000-000075460000}"/>
    <cellStyle name="Input 2 6 5 2 4" xfId="18511" xr:uid="{00000000-0005-0000-0000-000076460000}"/>
    <cellStyle name="Input 2 6 5 2 5" xfId="18512" xr:uid="{00000000-0005-0000-0000-000077460000}"/>
    <cellStyle name="Input 2 6 5 2 6" xfId="18513" xr:uid="{00000000-0005-0000-0000-000078460000}"/>
    <cellStyle name="Input 2 6 5 2 7" xfId="18514" xr:uid="{00000000-0005-0000-0000-000079460000}"/>
    <cellStyle name="Input 2 6 5 3" xfId="18515" xr:uid="{00000000-0005-0000-0000-00007A460000}"/>
    <cellStyle name="Input 2 6 5 4" xfId="18516" xr:uid="{00000000-0005-0000-0000-00007B460000}"/>
    <cellStyle name="Input 2 6 5 5" xfId="18517" xr:uid="{00000000-0005-0000-0000-00007C460000}"/>
    <cellStyle name="Input 2 6 6" xfId="18518" xr:uid="{00000000-0005-0000-0000-00007D460000}"/>
    <cellStyle name="Input 2 6 6 2" xfId="18519" xr:uid="{00000000-0005-0000-0000-00007E460000}"/>
    <cellStyle name="Input 2 6 6 2 2" xfId="18520" xr:uid="{00000000-0005-0000-0000-00007F460000}"/>
    <cellStyle name="Input 2 6 6 2 3" xfId="18521" xr:uid="{00000000-0005-0000-0000-000080460000}"/>
    <cellStyle name="Input 2 6 6 2 4" xfId="18522" xr:uid="{00000000-0005-0000-0000-000081460000}"/>
    <cellStyle name="Input 2 6 6 2 5" xfId="18523" xr:uid="{00000000-0005-0000-0000-000082460000}"/>
    <cellStyle name="Input 2 6 6 2 6" xfId="18524" xr:uid="{00000000-0005-0000-0000-000083460000}"/>
    <cellStyle name="Input 2 6 6 2 7" xfId="18525" xr:uid="{00000000-0005-0000-0000-000084460000}"/>
    <cellStyle name="Input 2 6 6 3" xfId="18526" xr:uid="{00000000-0005-0000-0000-000085460000}"/>
    <cellStyle name="Input 2 6 6 4" xfId="18527" xr:uid="{00000000-0005-0000-0000-000086460000}"/>
    <cellStyle name="Input 2 6 6 5" xfId="18528" xr:uid="{00000000-0005-0000-0000-000087460000}"/>
    <cellStyle name="Input 2 6 7" xfId="18529" xr:uid="{00000000-0005-0000-0000-000088460000}"/>
    <cellStyle name="Input 2 6 7 2" xfId="18530" xr:uid="{00000000-0005-0000-0000-000089460000}"/>
    <cellStyle name="Input 2 6 7 2 2" xfId="18531" xr:uid="{00000000-0005-0000-0000-00008A460000}"/>
    <cellStyle name="Input 2 6 7 2 3" xfId="18532" xr:uid="{00000000-0005-0000-0000-00008B460000}"/>
    <cellStyle name="Input 2 6 7 2 4" xfId="18533" xr:uid="{00000000-0005-0000-0000-00008C460000}"/>
    <cellStyle name="Input 2 6 7 2 5" xfId="18534" xr:uid="{00000000-0005-0000-0000-00008D460000}"/>
    <cellStyle name="Input 2 6 7 2 6" xfId="18535" xr:uid="{00000000-0005-0000-0000-00008E460000}"/>
    <cellStyle name="Input 2 6 7 2 7" xfId="18536" xr:uid="{00000000-0005-0000-0000-00008F460000}"/>
    <cellStyle name="Input 2 6 7 3" xfId="18537" xr:uid="{00000000-0005-0000-0000-000090460000}"/>
    <cellStyle name="Input 2 6 7 4" xfId="18538" xr:uid="{00000000-0005-0000-0000-000091460000}"/>
    <cellStyle name="Input 2 6 7 5" xfId="18539" xr:uid="{00000000-0005-0000-0000-000092460000}"/>
    <cellStyle name="Input 2 6 8" xfId="18540" xr:uid="{00000000-0005-0000-0000-000093460000}"/>
    <cellStyle name="Input 2 6 8 2" xfId="18541" xr:uid="{00000000-0005-0000-0000-000094460000}"/>
    <cellStyle name="Input 2 6 8 2 2" xfId="18542" xr:uid="{00000000-0005-0000-0000-000095460000}"/>
    <cellStyle name="Input 2 6 8 2 3" xfId="18543" xr:uid="{00000000-0005-0000-0000-000096460000}"/>
    <cellStyle name="Input 2 6 8 2 4" xfId="18544" xr:uid="{00000000-0005-0000-0000-000097460000}"/>
    <cellStyle name="Input 2 6 8 2 5" xfId="18545" xr:uid="{00000000-0005-0000-0000-000098460000}"/>
    <cellStyle name="Input 2 6 8 2 6" xfId="18546" xr:uid="{00000000-0005-0000-0000-000099460000}"/>
    <cellStyle name="Input 2 6 8 2 7" xfId="18547" xr:uid="{00000000-0005-0000-0000-00009A460000}"/>
    <cellStyle name="Input 2 6 8 3" xfId="18548" xr:uid="{00000000-0005-0000-0000-00009B460000}"/>
    <cellStyle name="Input 2 6 8 4" xfId="18549" xr:uid="{00000000-0005-0000-0000-00009C460000}"/>
    <cellStyle name="Input 2 6 8 5" xfId="18550" xr:uid="{00000000-0005-0000-0000-00009D460000}"/>
    <cellStyle name="Input 2 6 9" xfId="18551" xr:uid="{00000000-0005-0000-0000-00009E460000}"/>
    <cellStyle name="Input 2 6 9 2" xfId="18552" xr:uid="{00000000-0005-0000-0000-00009F460000}"/>
    <cellStyle name="Input 2 6 9 3" xfId="18553" xr:uid="{00000000-0005-0000-0000-0000A0460000}"/>
    <cellStyle name="Input 2 6 9 4" xfId="18554" xr:uid="{00000000-0005-0000-0000-0000A1460000}"/>
    <cellStyle name="Input 2 6 9 5" xfId="18555" xr:uid="{00000000-0005-0000-0000-0000A2460000}"/>
    <cellStyle name="Input 2 6 9 6" xfId="18556" xr:uid="{00000000-0005-0000-0000-0000A3460000}"/>
    <cellStyle name="Input 2 6 9 7" xfId="18557" xr:uid="{00000000-0005-0000-0000-0000A4460000}"/>
    <cellStyle name="Input 2 6 9 8" xfId="18558" xr:uid="{00000000-0005-0000-0000-0000A5460000}"/>
    <cellStyle name="Input 2 7" xfId="18559" xr:uid="{00000000-0005-0000-0000-0000A6460000}"/>
    <cellStyle name="Input 2 7 10" xfId="18560" xr:uid="{00000000-0005-0000-0000-0000A7460000}"/>
    <cellStyle name="Input 2 7 10 2" xfId="18561" xr:uid="{00000000-0005-0000-0000-0000A8460000}"/>
    <cellStyle name="Input 2 7 10 3" xfId="18562" xr:uid="{00000000-0005-0000-0000-0000A9460000}"/>
    <cellStyle name="Input 2 7 10 4" xfId="18563" xr:uid="{00000000-0005-0000-0000-0000AA460000}"/>
    <cellStyle name="Input 2 7 10 5" xfId="18564" xr:uid="{00000000-0005-0000-0000-0000AB460000}"/>
    <cellStyle name="Input 2 7 11" xfId="18565" xr:uid="{00000000-0005-0000-0000-0000AC460000}"/>
    <cellStyle name="Input 2 7 11 2" xfId="18566" xr:uid="{00000000-0005-0000-0000-0000AD460000}"/>
    <cellStyle name="Input 2 7 11 3" xfId="18567" xr:uid="{00000000-0005-0000-0000-0000AE460000}"/>
    <cellStyle name="Input 2 7 11 4" xfId="18568" xr:uid="{00000000-0005-0000-0000-0000AF460000}"/>
    <cellStyle name="Input 2 7 11 5" xfId="18569" xr:uid="{00000000-0005-0000-0000-0000B0460000}"/>
    <cellStyle name="Input 2 7 12" xfId="18570" xr:uid="{00000000-0005-0000-0000-0000B1460000}"/>
    <cellStyle name="Input 2 7 12 2" xfId="18571" xr:uid="{00000000-0005-0000-0000-0000B2460000}"/>
    <cellStyle name="Input 2 7 12 3" xfId="18572" xr:uid="{00000000-0005-0000-0000-0000B3460000}"/>
    <cellStyle name="Input 2 7 12 4" xfId="18573" xr:uid="{00000000-0005-0000-0000-0000B4460000}"/>
    <cellStyle name="Input 2 7 12 5" xfId="18574" xr:uid="{00000000-0005-0000-0000-0000B5460000}"/>
    <cellStyle name="Input 2 7 13" xfId="18575" xr:uid="{00000000-0005-0000-0000-0000B6460000}"/>
    <cellStyle name="Input 2 7 13 2" xfId="18576" xr:uid="{00000000-0005-0000-0000-0000B7460000}"/>
    <cellStyle name="Input 2 7 13 3" xfId="18577" xr:uid="{00000000-0005-0000-0000-0000B8460000}"/>
    <cellStyle name="Input 2 7 13 4" xfId="18578" xr:uid="{00000000-0005-0000-0000-0000B9460000}"/>
    <cellStyle name="Input 2 7 13 5" xfId="18579" xr:uid="{00000000-0005-0000-0000-0000BA460000}"/>
    <cellStyle name="Input 2 7 14" xfId="18580" xr:uid="{00000000-0005-0000-0000-0000BB460000}"/>
    <cellStyle name="Input 2 7 14 2" xfId="18581" xr:uid="{00000000-0005-0000-0000-0000BC460000}"/>
    <cellStyle name="Input 2 7 14 3" xfId="18582" xr:uid="{00000000-0005-0000-0000-0000BD460000}"/>
    <cellStyle name="Input 2 7 14 4" xfId="18583" xr:uid="{00000000-0005-0000-0000-0000BE460000}"/>
    <cellStyle name="Input 2 7 14 5" xfId="18584" xr:uid="{00000000-0005-0000-0000-0000BF460000}"/>
    <cellStyle name="Input 2 7 15" xfId="18585" xr:uid="{00000000-0005-0000-0000-0000C0460000}"/>
    <cellStyle name="Input 2 7 15 2" xfId="18586" xr:uid="{00000000-0005-0000-0000-0000C1460000}"/>
    <cellStyle name="Input 2 7 15 3" xfId="18587" xr:uid="{00000000-0005-0000-0000-0000C2460000}"/>
    <cellStyle name="Input 2 7 15 4" xfId="18588" xr:uid="{00000000-0005-0000-0000-0000C3460000}"/>
    <cellStyle name="Input 2 7 15 5" xfId="18589" xr:uid="{00000000-0005-0000-0000-0000C4460000}"/>
    <cellStyle name="Input 2 7 16" xfId="18590" xr:uid="{00000000-0005-0000-0000-0000C5460000}"/>
    <cellStyle name="Input 2 7 16 2" xfId="18591" xr:uid="{00000000-0005-0000-0000-0000C6460000}"/>
    <cellStyle name="Input 2 7 16 3" xfId="18592" xr:uid="{00000000-0005-0000-0000-0000C7460000}"/>
    <cellStyle name="Input 2 7 16 4" xfId="18593" xr:uid="{00000000-0005-0000-0000-0000C8460000}"/>
    <cellStyle name="Input 2 7 16 5" xfId="18594" xr:uid="{00000000-0005-0000-0000-0000C9460000}"/>
    <cellStyle name="Input 2 7 17" xfId="18595" xr:uid="{00000000-0005-0000-0000-0000CA460000}"/>
    <cellStyle name="Input 2 7 17 2" xfId="18596" xr:uid="{00000000-0005-0000-0000-0000CB460000}"/>
    <cellStyle name="Input 2 7 17 3" xfId="18597" xr:uid="{00000000-0005-0000-0000-0000CC460000}"/>
    <cellStyle name="Input 2 7 17 4" xfId="18598" xr:uid="{00000000-0005-0000-0000-0000CD460000}"/>
    <cellStyle name="Input 2 7 17 5" xfId="18599" xr:uid="{00000000-0005-0000-0000-0000CE460000}"/>
    <cellStyle name="Input 2 7 18" xfId="18600" xr:uid="{00000000-0005-0000-0000-0000CF460000}"/>
    <cellStyle name="Input 2 7 2" xfId="18601" xr:uid="{00000000-0005-0000-0000-0000D0460000}"/>
    <cellStyle name="Input 2 7 2 10" xfId="18602" xr:uid="{00000000-0005-0000-0000-0000D1460000}"/>
    <cellStyle name="Input 2 7 2 2" xfId="18603" xr:uid="{00000000-0005-0000-0000-0000D2460000}"/>
    <cellStyle name="Input 2 7 2 2 2" xfId="18604" xr:uid="{00000000-0005-0000-0000-0000D3460000}"/>
    <cellStyle name="Input 2 7 2 2 2 2" xfId="18605" xr:uid="{00000000-0005-0000-0000-0000D4460000}"/>
    <cellStyle name="Input 2 7 2 2 2 3" xfId="18606" xr:uid="{00000000-0005-0000-0000-0000D5460000}"/>
    <cellStyle name="Input 2 7 2 2 2 4" xfId="18607" xr:uid="{00000000-0005-0000-0000-0000D6460000}"/>
    <cellStyle name="Input 2 7 2 2 2 5" xfId="18608" xr:uid="{00000000-0005-0000-0000-0000D7460000}"/>
    <cellStyle name="Input 2 7 2 2 2 6" xfId="18609" xr:uid="{00000000-0005-0000-0000-0000D8460000}"/>
    <cellStyle name="Input 2 7 2 2 2 7" xfId="18610" xr:uid="{00000000-0005-0000-0000-0000D9460000}"/>
    <cellStyle name="Input 2 7 2 2 3" xfId="18611" xr:uid="{00000000-0005-0000-0000-0000DA460000}"/>
    <cellStyle name="Input 2 7 2 2 4" xfId="18612" xr:uid="{00000000-0005-0000-0000-0000DB460000}"/>
    <cellStyle name="Input 2 7 2 3" xfId="18613" xr:uid="{00000000-0005-0000-0000-0000DC460000}"/>
    <cellStyle name="Input 2 7 2 3 2" xfId="18614" xr:uid="{00000000-0005-0000-0000-0000DD460000}"/>
    <cellStyle name="Input 2 7 2 3 2 2" xfId="18615" xr:uid="{00000000-0005-0000-0000-0000DE460000}"/>
    <cellStyle name="Input 2 7 2 3 2 3" xfId="18616" xr:uid="{00000000-0005-0000-0000-0000DF460000}"/>
    <cellStyle name="Input 2 7 2 3 2 4" xfId="18617" xr:uid="{00000000-0005-0000-0000-0000E0460000}"/>
    <cellStyle name="Input 2 7 2 3 2 5" xfId="18618" xr:uid="{00000000-0005-0000-0000-0000E1460000}"/>
    <cellStyle name="Input 2 7 2 3 2 6" xfId="18619" xr:uid="{00000000-0005-0000-0000-0000E2460000}"/>
    <cellStyle name="Input 2 7 2 3 2 7" xfId="18620" xr:uid="{00000000-0005-0000-0000-0000E3460000}"/>
    <cellStyle name="Input 2 7 2 3 3" xfId="18621" xr:uid="{00000000-0005-0000-0000-0000E4460000}"/>
    <cellStyle name="Input 2 7 2 3 4" xfId="18622" xr:uid="{00000000-0005-0000-0000-0000E5460000}"/>
    <cellStyle name="Input 2 7 2 4" xfId="18623" xr:uid="{00000000-0005-0000-0000-0000E6460000}"/>
    <cellStyle name="Input 2 7 2 4 2" xfId="18624" xr:uid="{00000000-0005-0000-0000-0000E7460000}"/>
    <cellStyle name="Input 2 7 2 4 2 2" xfId="18625" xr:uid="{00000000-0005-0000-0000-0000E8460000}"/>
    <cellStyle name="Input 2 7 2 4 2 3" xfId="18626" xr:uid="{00000000-0005-0000-0000-0000E9460000}"/>
    <cellStyle name="Input 2 7 2 4 2 4" xfId="18627" xr:uid="{00000000-0005-0000-0000-0000EA460000}"/>
    <cellStyle name="Input 2 7 2 4 2 5" xfId="18628" xr:uid="{00000000-0005-0000-0000-0000EB460000}"/>
    <cellStyle name="Input 2 7 2 4 2 6" xfId="18629" xr:uid="{00000000-0005-0000-0000-0000EC460000}"/>
    <cellStyle name="Input 2 7 2 4 2 7" xfId="18630" xr:uid="{00000000-0005-0000-0000-0000ED460000}"/>
    <cellStyle name="Input 2 7 2 4 3" xfId="18631" xr:uid="{00000000-0005-0000-0000-0000EE460000}"/>
    <cellStyle name="Input 2 7 2 4 4" xfId="18632" xr:uid="{00000000-0005-0000-0000-0000EF460000}"/>
    <cellStyle name="Input 2 7 2 5" xfId="18633" xr:uid="{00000000-0005-0000-0000-0000F0460000}"/>
    <cellStyle name="Input 2 7 2 5 2" xfId="18634" xr:uid="{00000000-0005-0000-0000-0000F1460000}"/>
    <cellStyle name="Input 2 7 2 5 3" xfId="18635" xr:uid="{00000000-0005-0000-0000-0000F2460000}"/>
    <cellStyle name="Input 2 7 2 5 4" xfId="18636" xr:uid="{00000000-0005-0000-0000-0000F3460000}"/>
    <cellStyle name="Input 2 7 2 5 5" xfId="18637" xr:uid="{00000000-0005-0000-0000-0000F4460000}"/>
    <cellStyle name="Input 2 7 2 5 6" xfId="18638" xr:uid="{00000000-0005-0000-0000-0000F5460000}"/>
    <cellStyle name="Input 2 7 2 5 7" xfId="18639" xr:uid="{00000000-0005-0000-0000-0000F6460000}"/>
    <cellStyle name="Input 2 7 2 5 8" xfId="18640" xr:uid="{00000000-0005-0000-0000-0000F7460000}"/>
    <cellStyle name="Input 2 7 2 6" xfId="18641" xr:uid="{00000000-0005-0000-0000-0000F8460000}"/>
    <cellStyle name="Input 2 7 2 6 2" xfId="18642" xr:uid="{00000000-0005-0000-0000-0000F9460000}"/>
    <cellStyle name="Input 2 7 2 6 3" xfId="18643" xr:uid="{00000000-0005-0000-0000-0000FA460000}"/>
    <cellStyle name="Input 2 7 2 6 4" xfId="18644" xr:uid="{00000000-0005-0000-0000-0000FB460000}"/>
    <cellStyle name="Input 2 7 2 6 5" xfId="18645" xr:uid="{00000000-0005-0000-0000-0000FC460000}"/>
    <cellStyle name="Input 2 7 2 6 6" xfId="18646" xr:uid="{00000000-0005-0000-0000-0000FD460000}"/>
    <cellStyle name="Input 2 7 2 6 7" xfId="18647" xr:uid="{00000000-0005-0000-0000-0000FE460000}"/>
    <cellStyle name="Input 2 7 2 7" xfId="18648" xr:uid="{00000000-0005-0000-0000-0000FF460000}"/>
    <cellStyle name="Input 2 7 2 8" xfId="18649" xr:uid="{00000000-0005-0000-0000-000000470000}"/>
    <cellStyle name="Input 2 7 2 9" xfId="18650" xr:uid="{00000000-0005-0000-0000-000001470000}"/>
    <cellStyle name="Input 2 7 3" xfId="18651" xr:uid="{00000000-0005-0000-0000-000002470000}"/>
    <cellStyle name="Input 2 7 3 2" xfId="18652" xr:uid="{00000000-0005-0000-0000-000003470000}"/>
    <cellStyle name="Input 2 7 3 2 2" xfId="18653" xr:uid="{00000000-0005-0000-0000-000004470000}"/>
    <cellStyle name="Input 2 7 3 2 3" xfId="18654" xr:uid="{00000000-0005-0000-0000-000005470000}"/>
    <cellStyle name="Input 2 7 3 2 4" xfId="18655" xr:uid="{00000000-0005-0000-0000-000006470000}"/>
    <cellStyle name="Input 2 7 3 2 5" xfId="18656" xr:uid="{00000000-0005-0000-0000-000007470000}"/>
    <cellStyle name="Input 2 7 3 2 6" xfId="18657" xr:uid="{00000000-0005-0000-0000-000008470000}"/>
    <cellStyle name="Input 2 7 3 2 7" xfId="18658" xr:uid="{00000000-0005-0000-0000-000009470000}"/>
    <cellStyle name="Input 2 7 3 3" xfId="18659" xr:uid="{00000000-0005-0000-0000-00000A470000}"/>
    <cellStyle name="Input 2 7 3 4" xfId="18660" xr:uid="{00000000-0005-0000-0000-00000B470000}"/>
    <cellStyle name="Input 2 7 3 5" xfId="18661" xr:uid="{00000000-0005-0000-0000-00000C470000}"/>
    <cellStyle name="Input 2 7 4" xfId="18662" xr:uid="{00000000-0005-0000-0000-00000D470000}"/>
    <cellStyle name="Input 2 7 4 2" xfId="18663" xr:uid="{00000000-0005-0000-0000-00000E470000}"/>
    <cellStyle name="Input 2 7 4 2 2" xfId="18664" xr:uid="{00000000-0005-0000-0000-00000F470000}"/>
    <cellStyle name="Input 2 7 4 2 3" xfId="18665" xr:uid="{00000000-0005-0000-0000-000010470000}"/>
    <cellStyle name="Input 2 7 4 2 4" xfId="18666" xr:uid="{00000000-0005-0000-0000-000011470000}"/>
    <cellStyle name="Input 2 7 4 2 5" xfId="18667" xr:uid="{00000000-0005-0000-0000-000012470000}"/>
    <cellStyle name="Input 2 7 4 2 6" xfId="18668" xr:uid="{00000000-0005-0000-0000-000013470000}"/>
    <cellStyle name="Input 2 7 4 2 7" xfId="18669" xr:uid="{00000000-0005-0000-0000-000014470000}"/>
    <cellStyle name="Input 2 7 4 3" xfId="18670" xr:uid="{00000000-0005-0000-0000-000015470000}"/>
    <cellStyle name="Input 2 7 4 4" xfId="18671" xr:uid="{00000000-0005-0000-0000-000016470000}"/>
    <cellStyle name="Input 2 7 4 5" xfId="18672" xr:uid="{00000000-0005-0000-0000-000017470000}"/>
    <cellStyle name="Input 2 7 5" xfId="18673" xr:uid="{00000000-0005-0000-0000-000018470000}"/>
    <cellStyle name="Input 2 7 5 2" xfId="18674" xr:uid="{00000000-0005-0000-0000-000019470000}"/>
    <cellStyle name="Input 2 7 5 2 2" xfId="18675" xr:uid="{00000000-0005-0000-0000-00001A470000}"/>
    <cellStyle name="Input 2 7 5 2 3" xfId="18676" xr:uid="{00000000-0005-0000-0000-00001B470000}"/>
    <cellStyle name="Input 2 7 5 2 4" xfId="18677" xr:uid="{00000000-0005-0000-0000-00001C470000}"/>
    <cellStyle name="Input 2 7 5 2 5" xfId="18678" xr:uid="{00000000-0005-0000-0000-00001D470000}"/>
    <cellStyle name="Input 2 7 5 2 6" xfId="18679" xr:uid="{00000000-0005-0000-0000-00001E470000}"/>
    <cellStyle name="Input 2 7 5 2 7" xfId="18680" xr:uid="{00000000-0005-0000-0000-00001F470000}"/>
    <cellStyle name="Input 2 7 5 3" xfId="18681" xr:uid="{00000000-0005-0000-0000-000020470000}"/>
    <cellStyle name="Input 2 7 5 4" xfId="18682" xr:uid="{00000000-0005-0000-0000-000021470000}"/>
    <cellStyle name="Input 2 7 5 5" xfId="18683" xr:uid="{00000000-0005-0000-0000-000022470000}"/>
    <cellStyle name="Input 2 7 6" xfId="18684" xr:uid="{00000000-0005-0000-0000-000023470000}"/>
    <cellStyle name="Input 2 7 6 2" xfId="18685" xr:uid="{00000000-0005-0000-0000-000024470000}"/>
    <cellStyle name="Input 2 7 6 3" xfId="18686" xr:uid="{00000000-0005-0000-0000-000025470000}"/>
    <cellStyle name="Input 2 7 6 4" xfId="18687" xr:uid="{00000000-0005-0000-0000-000026470000}"/>
    <cellStyle name="Input 2 7 6 5" xfId="18688" xr:uid="{00000000-0005-0000-0000-000027470000}"/>
    <cellStyle name="Input 2 7 6 6" xfId="18689" xr:uid="{00000000-0005-0000-0000-000028470000}"/>
    <cellStyle name="Input 2 7 6 7" xfId="18690" xr:uid="{00000000-0005-0000-0000-000029470000}"/>
    <cellStyle name="Input 2 7 6 8" xfId="18691" xr:uid="{00000000-0005-0000-0000-00002A470000}"/>
    <cellStyle name="Input 2 7 7" xfId="18692" xr:uid="{00000000-0005-0000-0000-00002B470000}"/>
    <cellStyle name="Input 2 7 7 2" xfId="18693" xr:uid="{00000000-0005-0000-0000-00002C470000}"/>
    <cellStyle name="Input 2 7 7 3" xfId="18694" xr:uid="{00000000-0005-0000-0000-00002D470000}"/>
    <cellStyle name="Input 2 7 7 4" xfId="18695" xr:uid="{00000000-0005-0000-0000-00002E470000}"/>
    <cellStyle name="Input 2 7 7 5" xfId="18696" xr:uid="{00000000-0005-0000-0000-00002F470000}"/>
    <cellStyle name="Input 2 7 7 6" xfId="18697" xr:uid="{00000000-0005-0000-0000-000030470000}"/>
    <cellStyle name="Input 2 7 7 7" xfId="18698" xr:uid="{00000000-0005-0000-0000-000031470000}"/>
    <cellStyle name="Input 2 7 8" xfId="18699" xr:uid="{00000000-0005-0000-0000-000032470000}"/>
    <cellStyle name="Input 2 7 8 2" xfId="18700" xr:uid="{00000000-0005-0000-0000-000033470000}"/>
    <cellStyle name="Input 2 7 8 3" xfId="18701" xr:uid="{00000000-0005-0000-0000-000034470000}"/>
    <cellStyle name="Input 2 7 8 4" xfId="18702" xr:uid="{00000000-0005-0000-0000-000035470000}"/>
    <cellStyle name="Input 2 7 8 5" xfId="18703" xr:uid="{00000000-0005-0000-0000-000036470000}"/>
    <cellStyle name="Input 2 7 9" xfId="18704" xr:uid="{00000000-0005-0000-0000-000037470000}"/>
    <cellStyle name="Input 2 7 9 2" xfId="18705" xr:uid="{00000000-0005-0000-0000-000038470000}"/>
    <cellStyle name="Input 2 7 9 3" xfId="18706" xr:uid="{00000000-0005-0000-0000-000039470000}"/>
    <cellStyle name="Input 2 7 9 4" xfId="18707" xr:uid="{00000000-0005-0000-0000-00003A470000}"/>
    <cellStyle name="Input 2 7 9 5" xfId="18708" xr:uid="{00000000-0005-0000-0000-00003B470000}"/>
    <cellStyle name="Input 2 8" xfId="18709" xr:uid="{00000000-0005-0000-0000-00003C470000}"/>
    <cellStyle name="Input 2 8 10" xfId="18710" xr:uid="{00000000-0005-0000-0000-00003D470000}"/>
    <cellStyle name="Input 2 8 2" xfId="18711" xr:uid="{00000000-0005-0000-0000-00003E470000}"/>
    <cellStyle name="Input 2 8 2 2" xfId="18712" xr:uid="{00000000-0005-0000-0000-00003F470000}"/>
    <cellStyle name="Input 2 8 2 2 2" xfId="18713" xr:uid="{00000000-0005-0000-0000-000040470000}"/>
    <cellStyle name="Input 2 8 2 2 3" xfId="18714" xr:uid="{00000000-0005-0000-0000-000041470000}"/>
    <cellStyle name="Input 2 8 2 2 4" xfId="18715" xr:uid="{00000000-0005-0000-0000-000042470000}"/>
    <cellStyle name="Input 2 8 2 2 5" xfId="18716" xr:uid="{00000000-0005-0000-0000-000043470000}"/>
    <cellStyle name="Input 2 8 2 2 6" xfId="18717" xr:uid="{00000000-0005-0000-0000-000044470000}"/>
    <cellStyle name="Input 2 8 2 2 7" xfId="18718" xr:uid="{00000000-0005-0000-0000-000045470000}"/>
    <cellStyle name="Input 2 8 2 3" xfId="18719" xr:uid="{00000000-0005-0000-0000-000046470000}"/>
    <cellStyle name="Input 2 8 2 4" xfId="18720" xr:uid="{00000000-0005-0000-0000-000047470000}"/>
    <cellStyle name="Input 2 8 3" xfId="18721" xr:uid="{00000000-0005-0000-0000-000048470000}"/>
    <cellStyle name="Input 2 8 3 2" xfId="18722" xr:uid="{00000000-0005-0000-0000-000049470000}"/>
    <cellStyle name="Input 2 8 3 2 2" xfId="18723" xr:uid="{00000000-0005-0000-0000-00004A470000}"/>
    <cellStyle name="Input 2 8 3 2 3" xfId="18724" xr:uid="{00000000-0005-0000-0000-00004B470000}"/>
    <cellStyle name="Input 2 8 3 2 4" xfId="18725" xr:uid="{00000000-0005-0000-0000-00004C470000}"/>
    <cellStyle name="Input 2 8 3 2 5" xfId="18726" xr:uid="{00000000-0005-0000-0000-00004D470000}"/>
    <cellStyle name="Input 2 8 3 2 6" xfId="18727" xr:uid="{00000000-0005-0000-0000-00004E470000}"/>
    <cellStyle name="Input 2 8 3 2 7" xfId="18728" xr:uid="{00000000-0005-0000-0000-00004F470000}"/>
    <cellStyle name="Input 2 8 3 3" xfId="18729" xr:uid="{00000000-0005-0000-0000-000050470000}"/>
    <cellStyle name="Input 2 8 3 4" xfId="18730" xr:uid="{00000000-0005-0000-0000-000051470000}"/>
    <cellStyle name="Input 2 8 4" xfId="18731" xr:uid="{00000000-0005-0000-0000-000052470000}"/>
    <cellStyle name="Input 2 8 4 2" xfId="18732" xr:uid="{00000000-0005-0000-0000-000053470000}"/>
    <cellStyle name="Input 2 8 4 2 2" xfId="18733" xr:uid="{00000000-0005-0000-0000-000054470000}"/>
    <cellStyle name="Input 2 8 4 2 3" xfId="18734" xr:uid="{00000000-0005-0000-0000-000055470000}"/>
    <cellStyle name="Input 2 8 4 2 4" xfId="18735" xr:uid="{00000000-0005-0000-0000-000056470000}"/>
    <cellStyle name="Input 2 8 4 2 5" xfId="18736" xr:uid="{00000000-0005-0000-0000-000057470000}"/>
    <cellStyle name="Input 2 8 4 2 6" xfId="18737" xr:uid="{00000000-0005-0000-0000-000058470000}"/>
    <cellStyle name="Input 2 8 4 2 7" xfId="18738" xr:uid="{00000000-0005-0000-0000-000059470000}"/>
    <cellStyle name="Input 2 8 4 3" xfId="18739" xr:uid="{00000000-0005-0000-0000-00005A470000}"/>
    <cellStyle name="Input 2 8 4 4" xfId="18740" xr:uid="{00000000-0005-0000-0000-00005B470000}"/>
    <cellStyle name="Input 2 8 5" xfId="18741" xr:uid="{00000000-0005-0000-0000-00005C470000}"/>
    <cellStyle name="Input 2 8 5 2" xfId="18742" xr:uid="{00000000-0005-0000-0000-00005D470000}"/>
    <cellStyle name="Input 2 8 5 3" xfId="18743" xr:uid="{00000000-0005-0000-0000-00005E470000}"/>
    <cellStyle name="Input 2 8 5 4" xfId="18744" xr:uid="{00000000-0005-0000-0000-00005F470000}"/>
    <cellStyle name="Input 2 8 5 5" xfId="18745" xr:uid="{00000000-0005-0000-0000-000060470000}"/>
    <cellStyle name="Input 2 8 5 6" xfId="18746" xr:uid="{00000000-0005-0000-0000-000061470000}"/>
    <cellStyle name="Input 2 8 5 7" xfId="18747" xr:uid="{00000000-0005-0000-0000-000062470000}"/>
    <cellStyle name="Input 2 8 5 8" xfId="18748" xr:uid="{00000000-0005-0000-0000-000063470000}"/>
    <cellStyle name="Input 2 8 6" xfId="18749" xr:uid="{00000000-0005-0000-0000-000064470000}"/>
    <cellStyle name="Input 2 8 6 2" xfId="18750" xr:uid="{00000000-0005-0000-0000-000065470000}"/>
    <cellStyle name="Input 2 8 6 3" xfId="18751" xr:uid="{00000000-0005-0000-0000-000066470000}"/>
    <cellStyle name="Input 2 8 6 4" xfId="18752" xr:uid="{00000000-0005-0000-0000-000067470000}"/>
    <cellStyle name="Input 2 8 6 5" xfId="18753" xr:uid="{00000000-0005-0000-0000-000068470000}"/>
    <cellStyle name="Input 2 8 6 6" xfId="18754" xr:uid="{00000000-0005-0000-0000-000069470000}"/>
    <cellStyle name="Input 2 8 6 7" xfId="18755" xr:uid="{00000000-0005-0000-0000-00006A470000}"/>
    <cellStyle name="Input 2 8 7" xfId="18756" xr:uid="{00000000-0005-0000-0000-00006B470000}"/>
    <cellStyle name="Input 2 8 8" xfId="18757" xr:uid="{00000000-0005-0000-0000-00006C470000}"/>
    <cellStyle name="Input 2 8 9" xfId="18758" xr:uid="{00000000-0005-0000-0000-00006D470000}"/>
    <cellStyle name="Input 2 9" xfId="18759" xr:uid="{00000000-0005-0000-0000-00006E470000}"/>
    <cellStyle name="Input 2 9 10" xfId="18760" xr:uid="{00000000-0005-0000-0000-00006F470000}"/>
    <cellStyle name="Input 2 9 2" xfId="18761" xr:uid="{00000000-0005-0000-0000-000070470000}"/>
    <cellStyle name="Input 2 9 2 2" xfId="18762" xr:uid="{00000000-0005-0000-0000-000071470000}"/>
    <cellStyle name="Input 2 9 2 2 2" xfId="18763" xr:uid="{00000000-0005-0000-0000-000072470000}"/>
    <cellStyle name="Input 2 9 2 2 3" xfId="18764" xr:uid="{00000000-0005-0000-0000-000073470000}"/>
    <cellStyle name="Input 2 9 2 2 4" xfId="18765" xr:uid="{00000000-0005-0000-0000-000074470000}"/>
    <cellStyle name="Input 2 9 2 2 5" xfId="18766" xr:uid="{00000000-0005-0000-0000-000075470000}"/>
    <cellStyle name="Input 2 9 2 2 6" xfId="18767" xr:uid="{00000000-0005-0000-0000-000076470000}"/>
    <cellStyle name="Input 2 9 2 2 7" xfId="18768" xr:uid="{00000000-0005-0000-0000-000077470000}"/>
    <cellStyle name="Input 2 9 2 3" xfId="18769" xr:uid="{00000000-0005-0000-0000-000078470000}"/>
    <cellStyle name="Input 2 9 2 4" xfId="18770" xr:uid="{00000000-0005-0000-0000-000079470000}"/>
    <cellStyle name="Input 2 9 3" xfId="18771" xr:uid="{00000000-0005-0000-0000-00007A470000}"/>
    <cellStyle name="Input 2 9 3 2" xfId="18772" xr:uid="{00000000-0005-0000-0000-00007B470000}"/>
    <cellStyle name="Input 2 9 3 2 2" xfId="18773" xr:uid="{00000000-0005-0000-0000-00007C470000}"/>
    <cellStyle name="Input 2 9 3 2 3" xfId="18774" xr:uid="{00000000-0005-0000-0000-00007D470000}"/>
    <cellStyle name="Input 2 9 3 2 4" xfId="18775" xr:uid="{00000000-0005-0000-0000-00007E470000}"/>
    <cellStyle name="Input 2 9 3 2 5" xfId="18776" xr:uid="{00000000-0005-0000-0000-00007F470000}"/>
    <cellStyle name="Input 2 9 3 2 6" xfId="18777" xr:uid="{00000000-0005-0000-0000-000080470000}"/>
    <cellStyle name="Input 2 9 3 2 7" xfId="18778" xr:uid="{00000000-0005-0000-0000-000081470000}"/>
    <cellStyle name="Input 2 9 3 3" xfId="18779" xr:uid="{00000000-0005-0000-0000-000082470000}"/>
    <cellStyle name="Input 2 9 3 4" xfId="18780" xr:uid="{00000000-0005-0000-0000-000083470000}"/>
    <cellStyle name="Input 2 9 4" xfId="18781" xr:uid="{00000000-0005-0000-0000-000084470000}"/>
    <cellStyle name="Input 2 9 4 2" xfId="18782" xr:uid="{00000000-0005-0000-0000-000085470000}"/>
    <cellStyle name="Input 2 9 4 2 2" xfId="18783" xr:uid="{00000000-0005-0000-0000-000086470000}"/>
    <cellStyle name="Input 2 9 4 2 3" xfId="18784" xr:uid="{00000000-0005-0000-0000-000087470000}"/>
    <cellStyle name="Input 2 9 4 2 4" xfId="18785" xr:uid="{00000000-0005-0000-0000-000088470000}"/>
    <cellStyle name="Input 2 9 4 2 5" xfId="18786" xr:uid="{00000000-0005-0000-0000-000089470000}"/>
    <cellStyle name="Input 2 9 4 2 6" xfId="18787" xr:uid="{00000000-0005-0000-0000-00008A470000}"/>
    <cellStyle name="Input 2 9 4 2 7" xfId="18788" xr:uid="{00000000-0005-0000-0000-00008B470000}"/>
    <cellStyle name="Input 2 9 4 3" xfId="18789" xr:uid="{00000000-0005-0000-0000-00008C470000}"/>
    <cellStyle name="Input 2 9 4 4" xfId="18790" xr:uid="{00000000-0005-0000-0000-00008D470000}"/>
    <cellStyle name="Input 2 9 5" xfId="18791" xr:uid="{00000000-0005-0000-0000-00008E470000}"/>
    <cellStyle name="Input 2 9 5 2" xfId="18792" xr:uid="{00000000-0005-0000-0000-00008F470000}"/>
    <cellStyle name="Input 2 9 5 3" xfId="18793" xr:uid="{00000000-0005-0000-0000-000090470000}"/>
    <cellStyle name="Input 2 9 5 4" xfId="18794" xr:uid="{00000000-0005-0000-0000-000091470000}"/>
    <cellStyle name="Input 2 9 5 5" xfId="18795" xr:uid="{00000000-0005-0000-0000-000092470000}"/>
    <cellStyle name="Input 2 9 5 6" xfId="18796" xr:uid="{00000000-0005-0000-0000-000093470000}"/>
    <cellStyle name="Input 2 9 5 7" xfId="18797" xr:uid="{00000000-0005-0000-0000-000094470000}"/>
    <cellStyle name="Input 2 9 5 8" xfId="18798" xr:uid="{00000000-0005-0000-0000-000095470000}"/>
    <cellStyle name="Input 2 9 6" xfId="18799" xr:uid="{00000000-0005-0000-0000-000096470000}"/>
    <cellStyle name="Input 2 9 6 2" xfId="18800" xr:uid="{00000000-0005-0000-0000-000097470000}"/>
    <cellStyle name="Input 2 9 6 3" xfId="18801" xr:uid="{00000000-0005-0000-0000-000098470000}"/>
    <cellStyle name="Input 2 9 6 4" xfId="18802" xr:uid="{00000000-0005-0000-0000-000099470000}"/>
    <cellStyle name="Input 2 9 6 5" xfId="18803" xr:uid="{00000000-0005-0000-0000-00009A470000}"/>
    <cellStyle name="Input 2 9 6 6" xfId="18804" xr:uid="{00000000-0005-0000-0000-00009B470000}"/>
    <cellStyle name="Input 2 9 6 7" xfId="18805" xr:uid="{00000000-0005-0000-0000-00009C470000}"/>
    <cellStyle name="Input 2 9 7" xfId="18806" xr:uid="{00000000-0005-0000-0000-00009D470000}"/>
    <cellStyle name="Input 2 9 8" xfId="18807" xr:uid="{00000000-0005-0000-0000-00009E470000}"/>
    <cellStyle name="Input 2 9 9" xfId="18808" xr:uid="{00000000-0005-0000-0000-00009F470000}"/>
    <cellStyle name="Input 3" xfId="18809" xr:uid="{00000000-0005-0000-0000-0000A0470000}"/>
    <cellStyle name="Input 4" xfId="18810" xr:uid="{00000000-0005-0000-0000-0000A1470000}"/>
    <cellStyle name="Input 5" xfId="18811" xr:uid="{00000000-0005-0000-0000-0000A2470000}"/>
    <cellStyle name="Input 6" xfId="18812" xr:uid="{00000000-0005-0000-0000-0000A3470000}"/>
    <cellStyle name="Input Company Name" xfId="18813" xr:uid="{00000000-0005-0000-0000-0000A4470000}"/>
    <cellStyle name="Input Forecast Currency" xfId="18814" xr:uid="{00000000-0005-0000-0000-0000A5470000}"/>
    <cellStyle name="Input Forecast Date" xfId="18815" xr:uid="{00000000-0005-0000-0000-0000A6470000}"/>
    <cellStyle name="Input Forecast Multiple" xfId="18816" xr:uid="{00000000-0005-0000-0000-0000A7470000}"/>
    <cellStyle name="Input Forecast Number" xfId="18817" xr:uid="{00000000-0005-0000-0000-0000A8470000}"/>
    <cellStyle name="Input Forecast Percentage" xfId="18818" xr:uid="{00000000-0005-0000-0000-0000A9470000}"/>
    <cellStyle name="Input Forecast Year" xfId="18819" xr:uid="{00000000-0005-0000-0000-0000AA470000}"/>
    <cellStyle name="Input Heading 1" xfId="18820" xr:uid="{00000000-0005-0000-0000-0000AB470000}"/>
    <cellStyle name="Input Heading 2" xfId="18821" xr:uid="{00000000-0005-0000-0000-0000AC470000}"/>
    <cellStyle name="Input Heading 3" xfId="18822" xr:uid="{00000000-0005-0000-0000-0000AD470000}"/>
    <cellStyle name="Input Heading 4" xfId="18823" xr:uid="{00000000-0005-0000-0000-0000AE470000}"/>
    <cellStyle name="Input Middle Currency" xfId="18824" xr:uid="{00000000-0005-0000-0000-0000AF470000}"/>
    <cellStyle name="Input Middle Date" xfId="18825" xr:uid="{00000000-0005-0000-0000-0000B0470000}"/>
    <cellStyle name="Input Middle Multiple" xfId="18826" xr:uid="{00000000-0005-0000-0000-0000B1470000}"/>
    <cellStyle name="Input Middle Number" xfId="18827" xr:uid="{00000000-0005-0000-0000-0000B2470000}"/>
    <cellStyle name="Input Middle Percentage" xfId="18828" xr:uid="{00000000-0005-0000-0000-0000B3470000}"/>
    <cellStyle name="Input Middle Title / Name" xfId="18829" xr:uid="{00000000-0005-0000-0000-0000B4470000}"/>
    <cellStyle name="Input Middle Year" xfId="18830" xr:uid="{00000000-0005-0000-0000-0000B5470000}"/>
    <cellStyle name="Input Sheet Title" xfId="18831" xr:uid="{00000000-0005-0000-0000-0000B6470000}"/>
    <cellStyle name="Input|Date" xfId="1" xr:uid="{00000000-0005-0000-0000-0000B7470000}"/>
    <cellStyle name="Input1" xfId="125" xr:uid="{00000000-0005-0000-0000-0000B8470000}"/>
    <cellStyle name="Input1 2" xfId="126" xr:uid="{00000000-0005-0000-0000-0000B9470000}"/>
    <cellStyle name="Input1 2 2" xfId="537" xr:uid="{00000000-0005-0000-0000-0000BA470000}"/>
    <cellStyle name="Input1 3" xfId="538" xr:uid="{00000000-0005-0000-0000-0000BB470000}"/>
    <cellStyle name="Input1 3 2" xfId="539" xr:uid="{00000000-0005-0000-0000-0000BC470000}"/>
    <cellStyle name="Input1 3 3" xfId="540" xr:uid="{00000000-0005-0000-0000-0000BD470000}"/>
    <cellStyle name="Input1 4" xfId="541" xr:uid="{00000000-0005-0000-0000-0000BE470000}"/>
    <cellStyle name="Input1 4 2" xfId="542" xr:uid="{00000000-0005-0000-0000-0000BF470000}"/>
    <cellStyle name="Input1 5" xfId="543" xr:uid="{00000000-0005-0000-0000-0000C0470000}"/>
    <cellStyle name="Input1%" xfId="544" xr:uid="{00000000-0005-0000-0000-0000C1470000}"/>
    <cellStyle name="Input1_GLOBAL CAPEX model final" xfId="545" xr:uid="{00000000-0005-0000-0000-0000C2470000}"/>
    <cellStyle name="Input1default" xfId="546" xr:uid="{00000000-0005-0000-0000-0000C3470000}"/>
    <cellStyle name="Input1default%" xfId="547" xr:uid="{00000000-0005-0000-0000-0000C4470000}"/>
    <cellStyle name="Input2" xfId="127" xr:uid="{00000000-0005-0000-0000-0000C5470000}"/>
    <cellStyle name="Input2 2" xfId="128" xr:uid="{00000000-0005-0000-0000-0000C6470000}"/>
    <cellStyle name="Input2 3" xfId="548" xr:uid="{00000000-0005-0000-0000-0000C7470000}"/>
    <cellStyle name="Input2%" xfId="549" xr:uid="{00000000-0005-0000-0000-0000C8470000}"/>
    <cellStyle name="Input3" xfId="129" xr:uid="{00000000-0005-0000-0000-0000C9470000}"/>
    <cellStyle name="Input3 2" xfId="130" xr:uid="{00000000-0005-0000-0000-0000CA470000}"/>
    <cellStyle name="Input3 3" xfId="550" xr:uid="{00000000-0005-0000-0000-0000CB470000}"/>
    <cellStyle name="Input3 3 2" xfId="551" xr:uid="{00000000-0005-0000-0000-0000CC470000}"/>
    <cellStyle name="Input3 4" xfId="18832" xr:uid="{00000000-0005-0000-0000-0000CD470000}"/>
    <cellStyle name="Input3 5" xfId="18833" xr:uid="{00000000-0005-0000-0000-0000CE470000}"/>
    <cellStyle name="Input3 6" xfId="18834" xr:uid="{00000000-0005-0000-0000-0000CF470000}"/>
    <cellStyle name="Input3%" xfId="552" xr:uid="{00000000-0005-0000-0000-0000D0470000}"/>
    <cellStyle name="InputCell" xfId="553" xr:uid="{00000000-0005-0000-0000-0000D1470000}"/>
    <cellStyle name="InputCell 2" xfId="554" xr:uid="{00000000-0005-0000-0000-0000D2470000}"/>
    <cellStyle name="InputCell 3" xfId="555" xr:uid="{00000000-0005-0000-0000-0000D3470000}"/>
    <cellStyle name="InputCellText" xfId="556" xr:uid="{00000000-0005-0000-0000-0000D4470000}"/>
    <cellStyle name="InputCellText 2" xfId="557" xr:uid="{00000000-0005-0000-0000-0000D5470000}"/>
    <cellStyle name="InputCellText 3" xfId="558" xr:uid="{00000000-0005-0000-0000-0000D6470000}"/>
    <cellStyle name="Inputs_Divider" xfId="253" xr:uid="{00000000-0005-0000-0000-0000D7470000}"/>
    <cellStyle name="InSheet" xfId="254" xr:uid="{00000000-0005-0000-0000-0000D8470000}"/>
    <cellStyle name="key result" xfId="559" xr:uid="{00000000-0005-0000-0000-0000D9470000}"/>
    <cellStyle name="Lines" xfId="131" xr:uid="{00000000-0005-0000-0000-0000DA470000}"/>
    <cellStyle name="Linked Cell 2" xfId="132" xr:uid="{00000000-0005-0000-0000-0000DB470000}"/>
    <cellStyle name="Linked Cell 2 2" xfId="560" xr:uid="{00000000-0005-0000-0000-0000DC470000}"/>
    <cellStyle name="Linked Cell 3" xfId="18835" xr:uid="{00000000-0005-0000-0000-0000DD470000}"/>
    <cellStyle name="Linked Cell 4" xfId="18836" xr:uid="{00000000-0005-0000-0000-0000DE470000}"/>
    <cellStyle name="Linked Cell 5" xfId="18837" xr:uid="{00000000-0005-0000-0000-0000DF470000}"/>
    <cellStyle name="Linked Cell 6" xfId="18838" xr:uid="{00000000-0005-0000-0000-0000E0470000}"/>
    <cellStyle name="Local import" xfId="561" xr:uid="{00000000-0005-0000-0000-0000E1470000}"/>
    <cellStyle name="Local import %" xfId="562" xr:uid="{00000000-0005-0000-0000-0000E2470000}"/>
    <cellStyle name="Lookup Table Heading" xfId="18839" xr:uid="{00000000-0005-0000-0000-0000E3470000}"/>
    <cellStyle name="Lookup Table Heading 2" xfId="18840" xr:uid="{00000000-0005-0000-0000-0000E4470000}"/>
    <cellStyle name="Lookup Table Heading 3" xfId="18841" xr:uid="{00000000-0005-0000-0000-0000E5470000}"/>
    <cellStyle name="Lookup Table Heading 4" xfId="18842" xr:uid="{00000000-0005-0000-0000-0000E6470000}"/>
    <cellStyle name="Lookup Table Heading 5" xfId="18843" xr:uid="{00000000-0005-0000-0000-0000E7470000}"/>
    <cellStyle name="Lookup Table Heading 6" xfId="18844" xr:uid="{00000000-0005-0000-0000-0000E8470000}"/>
    <cellStyle name="Lookup Table Heading 7" xfId="18845" xr:uid="{00000000-0005-0000-0000-0000E9470000}"/>
    <cellStyle name="Lookup Table Label" xfId="18846" xr:uid="{00000000-0005-0000-0000-0000EA470000}"/>
    <cellStyle name="Lookup Table Label 2" xfId="18847" xr:uid="{00000000-0005-0000-0000-0000EB470000}"/>
    <cellStyle name="Lookup Table Label 3" xfId="18848" xr:uid="{00000000-0005-0000-0000-0000EC470000}"/>
    <cellStyle name="Lookup Table Label 4" xfId="18849" xr:uid="{00000000-0005-0000-0000-0000ED470000}"/>
    <cellStyle name="Lookup Table Label 5" xfId="18850" xr:uid="{00000000-0005-0000-0000-0000EE470000}"/>
    <cellStyle name="Lookup Table Label 6" xfId="18851" xr:uid="{00000000-0005-0000-0000-0000EF470000}"/>
    <cellStyle name="Lookup Table Label 7" xfId="18852" xr:uid="{00000000-0005-0000-0000-0000F0470000}"/>
    <cellStyle name="Lookup Table Number" xfId="18853" xr:uid="{00000000-0005-0000-0000-0000F1470000}"/>
    <cellStyle name="Lookup Table Number 2" xfId="18854" xr:uid="{00000000-0005-0000-0000-0000F2470000}"/>
    <cellStyle name="Lookup Table Number 3" xfId="18855" xr:uid="{00000000-0005-0000-0000-0000F3470000}"/>
    <cellStyle name="Lookup Table Number 4" xfId="18856" xr:uid="{00000000-0005-0000-0000-0000F4470000}"/>
    <cellStyle name="Lookup Table Number 5" xfId="18857" xr:uid="{00000000-0005-0000-0000-0000F5470000}"/>
    <cellStyle name="Lookup Table Number 6" xfId="18858" xr:uid="{00000000-0005-0000-0000-0000F6470000}"/>
    <cellStyle name="Lookup Table Number 7" xfId="18859" xr:uid="{00000000-0005-0000-0000-0000F7470000}"/>
    <cellStyle name="LS Input Lookup Label" xfId="18860" xr:uid="{00000000-0005-0000-0000-0000F8470000}"/>
    <cellStyle name="LS Input Table Heading" xfId="18861" xr:uid="{00000000-0005-0000-0000-0000F9470000}"/>
    <cellStyle name="LS Input Table No. 1" xfId="18862" xr:uid="{00000000-0005-0000-0000-0000FA470000}"/>
    <cellStyle name="LS Output Table No. 2+" xfId="18863" xr:uid="{00000000-0005-0000-0000-0000FB470000}"/>
    <cellStyle name="Middle Currency" xfId="18864" xr:uid="{00000000-0005-0000-0000-0000FC470000}"/>
    <cellStyle name="Middle Date" xfId="18865" xr:uid="{00000000-0005-0000-0000-0000FD470000}"/>
    <cellStyle name="Middle Multiple" xfId="18866" xr:uid="{00000000-0005-0000-0000-0000FE470000}"/>
    <cellStyle name="Middle Number" xfId="18867" xr:uid="{00000000-0005-0000-0000-0000FF470000}"/>
    <cellStyle name="Middle Percentage" xfId="18868" xr:uid="{00000000-0005-0000-0000-000000480000}"/>
    <cellStyle name="Middle Title / Name" xfId="18869" xr:uid="{00000000-0005-0000-0000-000001480000}"/>
    <cellStyle name="Middle Year" xfId="18870" xr:uid="{00000000-0005-0000-0000-000002480000}"/>
    <cellStyle name="Mine" xfId="133" xr:uid="{00000000-0005-0000-0000-000003480000}"/>
    <cellStyle name="Model Name" xfId="134" xr:uid="{00000000-0005-0000-0000-000004480000}"/>
    <cellStyle name="Multiple" xfId="18871" xr:uid="{00000000-0005-0000-0000-000005480000}"/>
    <cellStyle name="Neutral 2" xfId="135" xr:uid="{00000000-0005-0000-0000-000006480000}"/>
    <cellStyle name="Neutral 2 2" xfId="563" xr:uid="{00000000-0005-0000-0000-000007480000}"/>
    <cellStyle name="Neutral 3" xfId="18872" xr:uid="{00000000-0005-0000-0000-000008480000}"/>
    <cellStyle name="Neutral 4" xfId="18873" xr:uid="{00000000-0005-0000-0000-000009480000}"/>
    <cellStyle name="Neutral 5" xfId="18874" xr:uid="{00000000-0005-0000-0000-00000A480000}"/>
    <cellStyle name="Neutral 6" xfId="18875" xr:uid="{00000000-0005-0000-0000-00000B480000}"/>
    <cellStyle name="Neutral 7" xfId="18876" xr:uid="{00000000-0005-0000-0000-00000C480000}"/>
    <cellStyle name="NonInputCell" xfId="564" xr:uid="{00000000-0005-0000-0000-00000D480000}"/>
    <cellStyle name="NonInputCell 2" xfId="565" xr:uid="{00000000-0005-0000-0000-00000E480000}"/>
    <cellStyle name="NonInputCell 3" xfId="566" xr:uid="{00000000-0005-0000-0000-00000F480000}"/>
    <cellStyle name="Normal" xfId="0" builtinId="0"/>
    <cellStyle name="Normal - Style1" xfId="136" xr:uid="{00000000-0005-0000-0000-000011480000}"/>
    <cellStyle name="Normal 10" xfId="241" xr:uid="{00000000-0005-0000-0000-000012480000}"/>
    <cellStyle name="Normal 10 2" xfId="567" xr:uid="{00000000-0005-0000-0000-000013480000}"/>
    <cellStyle name="Normal 10 3" xfId="568" xr:uid="{00000000-0005-0000-0000-000014480000}"/>
    <cellStyle name="Normal 10 4" xfId="569" xr:uid="{00000000-0005-0000-0000-000015480000}"/>
    <cellStyle name="Normal 10 5" xfId="60235" xr:uid="{00000000-0005-0000-0000-000016480000}"/>
    <cellStyle name="Normal 11" xfId="300" xr:uid="{00000000-0005-0000-0000-000017480000}"/>
    <cellStyle name="Normal 11 2" xfId="570" xr:uid="{00000000-0005-0000-0000-000018480000}"/>
    <cellStyle name="Normal 11 3" xfId="571" xr:uid="{00000000-0005-0000-0000-000019480000}"/>
    <cellStyle name="Normal 11 4" xfId="572" xr:uid="{00000000-0005-0000-0000-00001A480000}"/>
    <cellStyle name="Normal 11 5" xfId="573" xr:uid="{00000000-0005-0000-0000-00001B480000}"/>
    <cellStyle name="Normal 11 6" xfId="574" xr:uid="{00000000-0005-0000-0000-00001C480000}"/>
    <cellStyle name="Normal 11 7" xfId="575" xr:uid="{00000000-0005-0000-0000-00001D480000}"/>
    <cellStyle name="Normal 114" xfId="576" xr:uid="{00000000-0005-0000-0000-00001E480000}"/>
    <cellStyle name="Normal 114 2" xfId="577" xr:uid="{00000000-0005-0000-0000-00001F480000}"/>
    <cellStyle name="Normal 12" xfId="578" xr:uid="{00000000-0005-0000-0000-000020480000}"/>
    <cellStyle name="Normal 12 2" xfId="579" xr:uid="{00000000-0005-0000-0000-000021480000}"/>
    <cellStyle name="Normal 12 2 2" xfId="580" xr:uid="{00000000-0005-0000-0000-000022480000}"/>
    <cellStyle name="Normal 12 3" xfId="581" xr:uid="{00000000-0005-0000-0000-000023480000}"/>
    <cellStyle name="Normal 13" xfId="137" xr:uid="{00000000-0005-0000-0000-000024480000}"/>
    <cellStyle name="Normal 13 2" xfId="7" xr:uid="{00000000-0005-0000-0000-000025480000}"/>
    <cellStyle name="Normal 13_29(d) - Gas extensions -tariffs" xfId="138" xr:uid="{00000000-0005-0000-0000-000026480000}"/>
    <cellStyle name="Normal 14" xfId="582" xr:uid="{00000000-0005-0000-0000-000027480000}"/>
    <cellStyle name="Normal 14 2" xfId="583" xr:uid="{00000000-0005-0000-0000-000028480000}"/>
    <cellStyle name="Normal 14 3" xfId="584" xr:uid="{00000000-0005-0000-0000-000029480000}"/>
    <cellStyle name="Normal 14 3 2" xfId="585" xr:uid="{00000000-0005-0000-0000-00002A480000}"/>
    <cellStyle name="Normal 14 3 3" xfId="586" xr:uid="{00000000-0005-0000-0000-00002B480000}"/>
    <cellStyle name="Normal 14 4" xfId="587" xr:uid="{00000000-0005-0000-0000-00002C480000}"/>
    <cellStyle name="Normal 14 5" xfId="588" xr:uid="{00000000-0005-0000-0000-00002D480000}"/>
    <cellStyle name="Normal 14 6" xfId="589" xr:uid="{00000000-0005-0000-0000-00002E480000}"/>
    <cellStyle name="Normal 14 7" xfId="590" xr:uid="{00000000-0005-0000-0000-00002F480000}"/>
    <cellStyle name="Normal 143" xfId="18877" xr:uid="{00000000-0005-0000-0000-000030480000}"/>
    <cellStyle name="Normal 144" xfId="18878" xr:uid="{00000000-0005-0000-0000-000031480000}"/>
    <cellStyle name="Normal 147" xfId="18879" xr:uid="{00000000-0005-0000-0000-000032480000}"/>
    <cellStyle name="Normal 148" xfId="18880" xr:uid="{00000000-0005-0000-0000-000033480000}"/>
    <cellStyle name="Normal 149" xfId="18881" xr:uid="{00000000-0005-0000-0000-000034480000}"/>
    <cellStyle name="Normal 15" xfId="139" xr:uid="{00000000-0005-0000-0000-000035480000}"/>
    <cellStyle name="Normal 15 2" xfId="591" xr:uid="{00000000-0005-0000-0000-000036480000}"/>
    <cellStyle name="Normal 15 3" xfId="592" xr:uid="{00000000-0005-0000-0000-000037480000}"/>
    <cellStyle name="Normal 150" xfId="18882" xr:uid="{00000000-0005-0000-0000-000038480000}"/>
    <cellStyle name="Normal 151" xfId="18883" xr:uid="{00000000-0005-0000-0000-000039480000}"/>
    <cellStyle name="Normal 152" xfId="18884" xr:uid="{00000000-0005-0000-0000-00003A480000}"/>
    <cellStyle name="Normal 153" xfId="18885" xr:uid="{00000000-0005-0000-0000-00003B480000}"/>
    <cellStyle name="Normal 154" xfId="18886" xr:uid="{00000000-0005-0000-0000-00003C480000}"/>
    <cellStyle name="Normal 155" xfId="18887" xr:uid="{00000000-0005-0000-0000-00003D480000}"/>
    <cellStyle name="Normal 156" xfId="18888" xr:uid="{00000000-0005-0000-0000-00003E480000}"/>
    <cellStyle name="Normal 16" xfId="140" xr:uid="{00000000-0005-0000-0000-00003F480000}"/>
    <cellStyle name="Normal 16 2" xfId="593" xr:uid="{00000000-0005-0000-0000-000040480000}"/>
    <cellStyle name="Normal 16 3" xfId="594" xr:uid="{00000000-0005-0000-0000-000041480000}"/>
    <cellStyle name="Normal 161" xfId="18889" xr:uid="{00000000-0005-0000-0000-000042480000}"/>
    <cellStyle name="Normal 162" xfId="18890" xr:uid="{00000000-0005-0000-0000-000043480000}"/>
    <cellStyle name="Normal 163" xfId="18891" xr:uid="{00000000-0005-0000-0000-000044480000}"/>
    <cellStyle name="Normal 164" xfId="18892" xr:uid="{00000000-0005-0000-0000-000045480000}"/>
    <cellStyle name="Normal 169" xfId="18893" xr:uid="{00000000-0005-0000-0000-000046480000}"/>
    <cellStyle name="Normal 17" xfId="595" xr:uid="{00000000-0005-0000-0000-000047480000}"/>
    <cellStyle name="Normal 17 2" xfId="596" xr:uid="{00000000-0005-0000-0000-000048480000}"/>
    <cellStyle name="Normal 17 2 2" xfId="597" xr:uid="{00000000-0005-0000-0000-000049480000}"/>
    <cellStyle name="Normal 17 2 2 2" xfId="598" xr:uid="{00000000-0005-0000-0000-00004A480000}"/>
    <cellStyle name="Normal 17 2 2 3" xfId="599" xr:uid="{00000000-0005-0000-0000-00004B480000}"/>
    <cellStyle name="Normal 17 2 3" xfId="600" xr:uid="{00000000-0005-0000-0000-00004C480000}"/>
    <cellStyle name="Normal 17 2 4" xfId="601" xr:uid="{00000000-0005-0000-0000-00004D480000}"/>
    <cellStyle name="Normal 17 3" xfId="602" xr:uid="{00000000-0005-0000-0000-00004E480000}"/>
    <cellStyle name="Normal 17 3 2" xfId="603" xr:uid="{00000000-0005-0000-0000-00004F480000}"/>
    <cellStyle name="Normal 17 3 2 2" xfId="604" xr:uid="{00000000-0005-0000-0000-000050480000}"/>
    <cellStyle name="Normal 17 3 2 3" xfId="605" xr:uid="{00000000-0005-0000-0000-000051480000}"/>
    <cellStyle name="Normal 17 3 3" xfId="606" xr:uid="{00000000-0005-0000-0000-000052480000}"/>
    <cellStyle name="Normal 17 3 4" xfId="607" xr:uid="{00000000-0005-0000-0000-000053480000}"/>
    <cellStyle name="Normal 17 4" xfId="608" xr:uid="{00000000-0005-0000-0000-000054480000}"/>
    <cellStyle name="Normal 17 4 2" xfId="609" xr:uid="{00000000-0005-0000-0000-000055480000}"/>
    <cellStyle name="Normal 17 4 3" xfId="610" xr:uid="{00000000-0005-0000-0000-000056480000}"/>
    <cellStyle name="Normal 17 5" xfId="611" xr:uid="{00000000-0005-0000-0000-000057480000}"/>
    <cellStyle name="Normal 17 6" xfId="612" xr:uid="{00000000-0005-0000-0000-000058480000}"/>
    <cellStyle name="Normal 17 7" xfId="613" xr:uid="{00000000-0005-0000-0000-000059480000}"/>
    <cellStyle name="Normal 170" xfId="18894" xr:uid="{00000000-0005-0000-0000-00005A480000}"/>
    <cellStyle name="Normal 171" xfId="18895" xr:uid="{00000000-0005-0000-0000-00005B480000}"/>
    <cellStyle name="Normal 172" xfId="18896" xr:uid="{00000000-0005-0000-0000-00005C480000}"/>
    <cellStyle name="Normal 177" xfId="18897" xr:uid="{00000000-0005-0000-0000-00005D480000}"/>
    <cellStyle name="Normal 178" xfId="18898" xr:uid="{00000000-0005-0000-0000-00005E480000}"/>
    <cellStyle name="Normal 179" xfId="18899" xr:uid="{00000000-0005-0000-0000-00005F480000}"/>
    <cellStyle name="Normal 18" xfId="614" xr:uid="{00000000-0005-0000-0000-000060480000}"/>
    <cellStyle name="Normal 18 2" xfId="615" xr:uid="{00000000-0005-0000-0000-000061480000}"/>
    <cellStyle name="Normal 18 3" xfId="616" xr:uid="{00000000-0005-0000-0000-000062480000}"/>
    <cellStyle name="Normal 180" xfId="18900" xr:uid="{00000000-0005-0000-0000-000063480000}"/>
    <cellStyle name="Normal 181" xfId="18901" xr:uid="{00000000-0005-0000-0000-000064480000}"/>
    <cellStyle name="Normal 182" xfId="18902" xr:uid="{00000000-0005-0000-0000-000065480000}"/>
    <cellStyle name="Normal 183" xfId="18903" xr:uid="{00000000-0005-0000-0000-000066480000}"/>
    <cellStyle name="Normal 184" xfId="18904" xr:uid="{00000000-0005-0000-0000-000067480000}"/>
    <cellStyle name="Normal 185" xfId="18905" xr:uid="{00000000-0005-0000-0000-000068480000}"/>
    <cellStyle name="Normal 186" xfId="18906" xr:uid="{00000000-0005-0000-0000-000069480000}"/>
    <cellStyle name="Normal 187" xfId="18907" xr:uid="{00000000-0005-0000-0000-00006A480000}"/>
    <cellStyle name="Normal 188" xfId="18908" xr:uid="{00000000-0005-0000-0000-00006B480000}"/>
    <cellStyle name="Normal 189" xfId="18909" xr:uid="{00000000-0005-0000-0000-00006C480000}"/>
    <cellStyle name="Normal 19" xfId="617" xr:uid="{00000000-0005-0000-0000-00006D480000}"/>
    <cellStyle name="Normal 190" xfId="18910" xr:uid="{00000000-0005-0000-0000-00006E480000}"/>
    <cellStyle name="Normal 192" xfId="18911" xr:uid="{00000000-0005-0000-0000-00006F480000}"/>
    <cellStyle name="Normal 193" xfId="18912" xr:uid="{00000000-0005-0000-0000-000070480000}"/>
    <cellStyle name="Normal 196" xfId="18913" xr:uid="{00000000-0005-0000-0000-000071480000}"/>
    <cellStyle name="Normal 197" xfId="18914" xr:uid="{00000000-0005-0000-0000-000072480000}"/>
    <cellStyle name="Normal 198" xfId="18915" xr:uid="{00000000-0005-0000-0000-000073480000}"/>
    <cellStyle name="Normal 199" xfId="18916" xr:uid="{00000000-0005-0000-0000-000074480000}"/>
    <cellStyle name="Normal 2" xfId="141" xr:uid="{00000000-0005-0000-0000-000075480000}"/>
    <cellStyle name="Normal 2 2" xfId="142" xr:uid="{00000000-0005-0000-0000-000076480000}"/>
    <cellStyle name="Normal 2 2 2" xfId="143" xr:uid="{00000000-0005-0000-0000-000077480000}"/>
    <cellStyle name="Normal 2 2 2 2" xfId="618" xr:uid="{00000000-0005-0000-0000-000078480000}"/>
    <cellStyle name="Normal 2 2 2 4" xfId="265" xr:uid="{00000000-0005-0000-0000-000079480000}"/>
    <cellStyle name="Normal 2 2 3" xfId="619" xr:uid="{00000000-0005-0000-0000-00007A480000}"/>
    <cellStyle name="Normal 2 2 4" xfId="620" xr:uid="{00000000-0005-0000-0000-00007B480000}"/>
    <cellStyle name="Normal 2 2 5" xfId="621" xr:uid="{00000000-0005-0000-0000-00007C480000}"/>
    <cellStyle name="Normal 2 3" xfId="144" xr:uid="{00000000-0005-0000-0000-00007D480000}"/>
    <cellStyle name="Normal 2 3 2" xfId="145" xr:uid="{00000000-0005-0000-0000-00007E480000}"/>
    <cellStyle name="Normal 2 3_29(d) - Gas extensions -tariffs" xfId="146" xr:uid="{00000000-0005-0000-0000-00007F480000}"/>
    <cellStyle name="Normal 2 4" xfId="147" xr:uid="{00000000-0005-0000-0000-000080480000}"/>
    <cellStyle name="Normal 2 4 2" xfId="622" xr:uid="{00000000-0005-0000-0000-000081480000}"/>
    <cellStyle name="Normal 2 4 3" xfId="623" xr:uid="{00000000-0005-0000-0000-000082480000}"/>
    <cellStyle name="Normal 2 5" xfId="148" xr:uid="{00000000-0005-0000-0000-000083480000}"/>
    <cellStyle name="Normal 2 6" xfId="624" xr:uid="{00000000-0005-0000-0000-000084480000}"/>
    <cellStyle name="Normal 2_29(d) - Gas extensions -tariffs" xfId="149" xr:uid="{00000000-0005-0000-0000-000085480000}"/>
    <cellStyle name="Normal 20" xfId="625" xr:uid="{00000000-0005-0000-0000-000086480000}"/>
    <cellStyle name="Normal 20 2" xfId="626" xr:uid="{00000000-0005-0000-0000-000087480000}"/>
    <cellStyle name="Normal 20 2 2" xfId="627" xr:uid="{00000000-0005-0000-0000-000088480000}"/>
    <cellStyle name="Normal 20 3" xfId="628" xr:uid="{00000000-0005-0000-0000-000089480000}"/>
    <cellStyle name="Normal 20 4" xfId="629" xr:uid="{00000000-0005-0000-0000-00008A480000}"/>
    <cellStyle name="Normal 200" xfId="18917" xr:uid="{00000000-0005-0000-0000-00008B480000}"/>
    <cellStyle name="Normal 201" xfId="18918" xr:uid="{00000000-0005-0000-0000-00008C480000}"/>
    <cellStyle name="Normal 202" xfId="18919" xr:uid="{00000000-0005-0000-0000-00008D480000}"/>
    <cellStyle name="Normal 203" xfId="18920" xr:uid="{00000000-0005-0000-0000-00008E480000}"/>
    <cellStyle name="Normal 204" xfId="18921" xr:uid="{00000000-0005-0000-0000-00008F480000}"/>
    <cellStyle name="Normal 205" xfId="18922" xr:uid="{00000000-0005-0000-0000-000090480000}"/>
    <cellStyle name="Normal 207" xfId="18923" xr:uid="{00000000-0005-0000-0000-000091480000}"/>
    <cellStyle name="Normal 208" xfId="18924" xr:uid="{00000000-0005-0000-0000-000092480000}"/>
    <cellStyle name="Normal 209" xfId="18925" xr:uid="{00000000-0005-0000-0000-000093480000}"/>
    <cellStyle name="Normal 21" xfId="630" xr:uid="{00000000-0005-0000-0000-000094480000}"/>
    <cellStyle name="Normal 21 2" xfId="631" xr:uid="{00000000-0005-0000-0000-000095480000}"/>
    <cellStyle name="Normal 21 3" xfId="632" xr:uid="{00000000-0005-0000-0000-000096480000}"/>
    <cellStyle name="Normal 210" xfId="18926" xr:uid="{00000000-0005-0000-0000-000097480000}"/>
    <cellStyle name="Normal 211" xfId="18927" xr:uid="{00000000-0005-0000-0000-000098480000}"/>
    <cellStyle name="Normal 212" xfId="18928" xr:uid="{00000000-0005-0000-0000-000099480000}"/>
    <cellStyle name="Normal 213" xfId="18929" xr:uid="{00000000-0005-0000-0000-00009A480000}"/>
    <cellStyle name="Normal 214" xfId="18930" xr:uid="{00000000-0005-0000-0000-00009B480000}"/>
    <cellStyle name="Normal 215" xfId="18931" xr:uid="{00000000-0005-0000-0000-00009C480000}"/>
    <cellStyle name="Normal 216" xfId="18932" xr:uid="{00000000-0005-0000-0000-00009D480000}"/>
    <cellStyle name="Normal 22" xfId="633" xr:uid="{00000000-0005-0000-0000-00009E480000}"/>
    <cellStyle name="Normal 23" xfId="634" xr:uid="{00000000-0005-0000-0000-00009F480000}"/>
    <cellStyle name="Normal 23 2" xfId="635" xr:uid="{00000000-0005-0000-0000-0000A0480000}"/>
    <cellStyle name="Normal 23 2 2" xfId="636" xr:uid="{00000000-0005-0000-0000-0000A1480000}"/>
    <cellStyle name="Normal 23 3" xfId="637" xr:uid="{00000000-0005-0000-0000-0000A2480000}"/>
    <cellStyle name="Normal 23 4" xfId="638" xr:uid="{00000000-0005-0000-0000-0000A3480000}"/>
    <cellStyle name="Normal 24" xfId="639" xr:uid="{00000000-0005-0000-0000-0000A4480000}"/>
    <cellStyle name="Normal 24 2" xfId="640" xr:uid="{00000000-0005-0000-0000-0000A5480000}"/>
    <cellStyle name="Normal 24 2 2" xfId="641" xr:uid="{00000000-0005-0000-0000-0000A6480000}"/>
    <cellStyle name="Normal 24 3" xfId="642" xr:uid="{00000000-0005-0000-0000-0000A7480000}"/>
    <cellStyle name="Normal 24 4" xfId="643" xr:uid="{00000000-0005-0000-0000-0000A8480000}"/>
    <cellStyle name="Normal 25" xfId="644" xr:uid="{00000000-0005-0000-0000-0000A9480000}"/>
    <cellStyle name="Normal 25 2" xfId="645" xr:uid="{00000000-0005-0000-0000-0000AA480000}"/>
    <cellStyle name="Normal 25 2 2" xfId="646" xr:uid="{00000000-0005-0000-0000-0000AB480000}"/>
    <cellStyle name="Normal 25 3" xfId="647" xr:uid="{00000000-0005-0000-0000-0000AC480000}"/>
    <cellStyle name="Normal 25 4" xfId="648" xr:uid="{00000000-0005-0000-0000-0000AD480000}"/>
    <cellStyle name="Normal 26" xfId="649" xr:uid="{00000000-0005-0000-0000-0000AE480000}"/>
    <cellStyle name="Normal 26 2" xfId="650" xr:uid="{00000000-0005-0000-0000-0000AF480000}"/>
    <cellStyle name="Normal 26 2 2" xfId="651" xr:uid="{00000000-0005-0000-0000-0000B0480000}"/>
    <cellStyle name="Normal 26 3" xfId="652" xr:uid="{00000000-0005-0000-0000-0000B1480000}"/>
    <cellStyle name="Normal 26 4" xfId="653" xr:uid="{00000000-0005-0000-0000-0000B2480000}"/>
    <cellStyle name="Normal 27" xfId="654" xr:uid="{00000000-0005-0000-0000-0000B3480000}"/>
    <cellStyle name="Normal 28" xfId="655" xr:uid="{00000000-0005-0000-0000-0000B4480000}"/>
    <cellStyle name="Normal 28 2" xfId="656" xr:uid="{00000000-0005-0000-0000-0000B5480000}"/>
    <cellStyle name="Normal 29" xfId="657" xr:uid="{00000000-0005-0000-0000-0000B6480000}"/>
    <cellStyle name="Normal 3" xfId="150" xr:uid="{00000000-0005-0000-0000-0000B7480000}"/>
    <cellStyle name="Normal 3 2" xfId="151" xr:uid="{00000000-0005-0000-0000-0000B8480000}"/>
    <cellStyle name="Normal 3 2 2" xfId="658" xr:uid="{00000000-0005-0000-0000-0000B9480000}"/>
    <cellStyle name="Normal 3 3" xfId="659" xr:uid="{00000000-0005-0000-0000-0000BA480000}"/>
    <cellStyle name="Normal 3 3 2" xfId="660" xr:uid="{00000000-0005-0000-0000-0000BB480000}"/>
    <cellStyle name="Normal 3 3 3" xfId="661" xr:uid="{00000000-0005-0000-0000-0000BC480000}"/>
    <cellStyle name="Normal 3 3 4" xfId="662" xr:uid="{00000000-0005-0000-0000-0000BD480000}"/>
    <cellStyle name="Normal 3 4" xfId="663" xr:uid="{00000000-0005-0000-0000-0000BE480000}"/>
    <cellStyle name="Normal 3 5" xfId="664" xr:uid="{00000000-0005-0000-0000-0000BF480000}"/>
    <cellStyle name="Normal 3 5 2" xfId="665" xr:uid="{00000000-0005-0000-0000-0000C0480000}"/>
    <cellStyle name="Normal 3 5 3" xfId="666" xr:uid="{00000000-0005-0000-0000-0000C1480000}"/>
    <cellStyle name="Normal 3 6" xfId="667" xr:uid="{00000000-0005-0000-0000-0000C2480000}"/>
    <cellStyle name="Normal 3 7" xfId="668" xr:uid="{00000000-0005-0000-0000-0000C3480000}"/>
    <cellStyle name="Normal 3_29(d) - Gas extensions -tariffs" xfId="152" xr:uid="{00000000-0005-0000-0000-0000C4480000}"/>
    <cellStyle name="Normal 30" xfId="669" xr:uid="{00000000-0005-0000-0000-0000C5480000}"/>
    <cellStyle name="Normal 31" xfId="670" xr:uid="{00000000-0005-0000-0000-0000C6480000}"/>
    <cellStyle name="Normal 32" xfId="671" xr:uid="{00000000-0005-0000-0000-0000C7480000}"/>
    <cellStyle name="Normal 32 2" xfId="672" xr:uid="{00000000-0005-0000-0000-0000C8480000}"/>
    <cellStyle name="Normal 33" xfId="673" xr:uid="{00000000-0005-0000-0000-0000C9480000}"/>
    <cellStyle name="Normal 34" xfId="674" xr:uid="{00000000-0005-0000-0000-0000CA480000}"/>
    <cellStyle name="Normal 35" xfId="675" xr:uid="{00000000-0005-0000-0000-0000CB480000}"/>
    <cellStyle name="Normal 36" xfId="676" xr:uid="{00000000-0005-0000-0000-0000CC480000}"/>
    <cellStyle name="Normal 37" xfId="677" xr:uid="{00000000-0005-0000-0000-0000CD480000}"/>
    <cellStyle name="Normal 38" xfId="153" xr:uid="{00000000-0005-0000-0000-0000CE480000}"/>
    <cellStyle name="Normal 38 2" xfId="154" xr:uid="{00000000-0005-0000-0000-0000CF480000}"/>
    <cellStyle name="Normal 38_29(d) - Gas extensions -tariffs" xfId="155" xr:uid="{00000000-0005-0000-0000-0000D0480000}"/>
    <cellStyle name="Normal 39" xfId="678" xr:uid="{00000000-0005-0000-0000-0000D1480000}"/>
    <cellStyle name="Normal 4" xfId="156" xr:uid="{00000000-0005-0000-0000-0000D2480000}"/>
    <cellStyle name="Normal 4 2" xfId="157" xr:uid="{00000000-0005-0000-0000-0000D3480000}"/>
    <cellStyle name="Normal 4 2 2" xfId="679" xr:uid="{00000000-0005-0000-0000-0000D4480000}"/>
    <cellStyle name="Normal 4 2 2 2" xfId="680" xr:uid="{00000000-0005-0000-0000-0000D5480000}"/>
    <cellStyle name="Normal 4 2 2 2 2" xfId="681" xr:uid="{00000000-0005-0000-0000-0000D6480000}"/>
    <cellStyle name="Normal 4 2 2 2 3" xfId="682" xr:uid="{00000000-0005-0000-0000-0000D7480000}"/>
    <cellStyle name="Normal 4 2 2 2 4" xfId="683" xr:uid="{00000000-0005-0000-0000-0000D8480000}"/>
    <cellStyle name="Normal 4 2 2 2 5" xfId="684" xr:uid="{00000000-0005-0000-0000-0000D9480000}"/>
    <cellStyle name="Normal 4 2 2 3" xfId="685" xr:uid="{00000000-0005-0000-0000-0000DA480000}"/>
    <cellStyle name="Normal 4 2 2 4" xfId="686" xr:uid="{00000000-0005-0000-0000-0000DB480000}"/>
    <cellStyle name="Normal 4 2 2 5" xfId="687" xr:uid="{00000000-0005-0000-0000-0000DC480000}"/>
    <cellStyle name="Normal 4 2 2 6" xfId="688" xr:uid="{00000000-0005-0000-0000-0000DD480000}"/>
    <cellStyle name="Normal 4 2 3" xfId="689" xr:uid="{00000000-0005-0000-0000-0000DE480000}"/>
    <cellStyle name="Normal 4 2 3 2" xfId="690" xr:uid="{00000000-0005-0000-0000-0000DF480000}"/>
    <cellStyle name="Normal 4 2 3 2 2" xfId="691" xr:uid="{00000000-0005-0000-0000-0000E0480000}"/>
    <cellStyle name="Normal 4 2 3 2 3" xfId="692" xr:uid="{00000000-0005-0000-0000-0000E1480000}"/>
    <cellStyle name="Normal 4 2 3 2 4" xfId="693" xr:uid="{00000000-0005-0000-0000-0000E2480000}"/>
    <cellStyle name="Normal 4 2 3 3" xfId="694" xr:uid="{00000000-0005-0000-0000-0000E3480000}"/>
    <cellStyle name="Normal 4 2 3 4" xfId="695" xr:uid="{00000000-0005-0000-0000-0000E4480000}"/>
    <cellStyle name="Normal 4 2 3 5" xfId="696" xr:uid="{00000000-0005-0000-0000-0000E5480000}"/>
    <cellStyle name="Normal 4 2 3 6" xfId="697" xr:uid="{00000000-0005-0000-0000-0000E6480000}"/>
    <cellStyle name="Normal 4 2 4" xfId="698" xr:uid="{00000000-0005-0000-0000-0000E7480000}"/>
    <cellStyle name="Normal 4 2 4 2" xfId="699" xr:uid="{00000000-0005-0000-0000-0000E8480000}"/>
    <cellStyle name="Normal 4 2 5" xfId="700" xr:uid="{00000000-0005-0000-0000-0000E9480000}"/>
    <cellStyle name="Normal 4 2 6" xfId="701" xr:uid="{00000000-0005-0000-0000-0000EA480000}"/>
    <cellStyle name="Normal 4 3" xfId="158" xr:uid="{00000000-0005-0000-0000-0000EB480000}"/>
    <cellStyle name="Normal 4 3 2" xfId="702" xr:uid="{00000000-0005-0000-0000-0000EC480000}"/>
    <cellStyle name="Normal 4 3 2 2" xfId="703" xr:uid="{00000000-0005-0000-0000-0000ED480000}"/>
    <cellStyle name="Normal 4 3 2 3" xfId="704" xr:uid="{00000000-0005-0000-0000-0000EE480000}"/>
    <cellStyle name="Normal 4 3 3" xfId="705" xr:uid="{00000000-0005-0000-0000-0000EF480000}"/>
    <cellStyle name="Normal 4 3 3 2" xfId="706" xr:uid="{00000000-0005-0000-0000-0000F0480000}"/>
    <cellStyle name="Normal 4 3 4" xfId="707" xr:uid="{00000000-0005-0000-0000-0000F1480000}"/>
    <cellStyle name="Normal 4 3 5" xfId="708" xr:uid="{00000000-0005-0000-0000-0000F2480000}"/>
    <cellStyle name="Normal 4 3 6" xfId="709" xr:uid="{00000000-0005-0000-0000-0000F3480000}"/>
    <cellStyle name="Normal 4 3 7" xfId="710" xr:uid="{00000000-0005-0000-0000-0000F4480000}"/>
    <cellStyle name="Normal 4 3 8" xfId="60233" xr:uid="{00000000-0005-0000-0000-0000F5480000}"/>
    <cellStyle name="Normal 4 4" xfId="711" xr:uid="{00000000-0005-0000-0000-0000F6480000}"/>
    <cellStyle name="Normal 4 4 2" xfId="712" xr:uid="{00000000-0005-0000-0000-0000F7480000}"/>
    <cellStyle name="Normal 4 5" xfId="713" xr:uid="{00000000-0005-0000-0000-0000F8480000}"/>
    <cellStyle name="Normal 4 6" xfId="714" xr:uid="{00000000-0005-0000-0000-0000F9480000}"/>
    <cellStyle name="Normal 4 7" xfId="715" xr:uid="{00000000-0005-0000-0000-0000FA480000}"/>
    <cellStyle name="Normal 4 8" xfId="716" xr:uid="{00000000-0005-0000-0000-0000FB480000}"/>
    <cellStyle name="Normal 4 9" xfId="717" xr:uid="{00000000-0005-0000-0000-0000FC480000}"/>
    <cellStyle name="Normal 4_29(d) - Gas extensions -tariffs" xfId="159" xr:uid="{00000000-0005-0000-0000-0000FD480000}"/>
    <cellStyle name="Normal 40" xfId="160" xr:uid="{00000000-0005-0000-0000-0000FE480000}"/>
    <cellStyle name="Normal 40 2" xfId="161" xr:uid="{00000000-0005-0000-0000-0000FF480000}"/>
    <cellStyle name="Normal 40_29(d) - Gas extensions -tariffs" xfId="162" xr:uid="{00000000-0005-0000-0000-000000490000}"/>
    <cellStyle name="Normal 41" xfId="718" xr:uid="{00000000-0005-0000-0000-000001490000}"/>
    <cellStyle name="Normal 42" xfId="719" xr:uid="{00000000-0005-0000-0000-000002490000}"/>
    <cellStyle name="Normal 43" xfId="720" xr:uid="{00000000-0005-0000-0000-000003490000}"/>
    <cellStyle name="Normal 44" xfId="838" xr:uid="{00000000-0005-0000-0000-000004490000}"/>
    <cellStyle name="Normal 45" xfId="60238" xr:uid="{42878B9B-3034-42B9-826C-7133AA4C1DD7}"/>
    <cellStyle name="Normal 46" xfId="60239" xr:uid="{A58135E6-3055-445F-B957-E41863F78055}"/>
    <cellStyle name="Normal 5" xfId="163" xr:uid="{00000000-0005-0000-0000-000005490000}"/>
    <cellStyle name="Normal 5 2" xfId="164" xr:uid="{00000000-0005-0000-0000-000006490000}"/>
    <cellStyle name="Normal 5 2 2" xfId="721" xr:uid="{00000000-0005-0000-0000-000007490000}"/>
    <cellStyle name="Normal 5 3" xfId="722" xr:uid="{00000000-0005-0000-0000-000008490000}"/>
    <cellStyle name="Normal 5 4" xfId="723" xr:uid="{00000000-0005-0000-0000-000009490000}"/>
    <cellStyle name="Normal 6" xfId="165" xr:uid="{00000000-0005-0000-0000-00000A490000}"/>
    <cellStyle name="Normal 6 2" xfId="166" xr:uid="{00000000-0005-0000-0000-00000B490000}"/>
    <cellStyle name="Normal 6 2 2" xfId="724" xr:uid="{00000000-0005-0000-0000-00000C490000}"/>
    <cellStyle name="Normal 6 2 3" xfId="725" xr:uid="{00000000-0005-0000-0000-00000D490000}"/>
    <cellStyle name="Normal 6 3" xfId="726" xr:uid="{00000000-0005-0000-0000-00000E490000}"/>
    <cellStyle name="Normal 6 4" xfId="18933" xr:uid="{00000000-0005-0000-0000-00000F490000}"/>
    <cellStyle name="Normal 6 5" xfId="18934" xr:uid="{00000000-0005-0000-0000-000010490000}"/>
    <cellStyle name="Normal 7" xfId="9" xr:uid="{00000000-0005-0000-0000-000011490000}"/>
    <cellStyle name="Normal 7 2" xfId="167" xr:uid="{00000000-0005-0000-0000-000012490000}"/>
    <cellStyle name="Normal 7 2 2" xfId="727" xr:uid="{00000000-0005-0000-0000-000013490000}"/>
    <cellStyle name="Normal 7 2 2 2" xfId="728" xr:uid="{00000000-0005-0000-0000-000014490000}"/>
    <cellStyle name="Normal 7 2 2 3" xfId="729" xr:uid="{00000000-0005-0000-0000-000015490000}"/>
    <cellStyle name="Normal 7 2 3" xfId="730" xr:uid="{00000000-0005-0000-0000-000016490000}"/>
    <cellStyle name="Normal 7 2 4" xfId="731" xr:uid="{00000000-0005-0000-0000-000017490000}"/>
    <cellStyle name="Normal 7 2 5" xfId="732" xr:uid="{00000000-0005-0000-0000-000018490000}"/>
    <cellStyle name="Normal 7 2 6" xfId="733" xr:uid="{00000000-0005-0000-0000-000019490000}"/>
    <cellStyle name="Normal 7 2 7" xfId="734" xr:uid="{00000000-0005-0000-0000-00001A490000}"/>
    <cellStyle name="Normal 7 2 8" xfId="60234" xr:uid="{00000000-0005-0000-0000-00001B490000}"/>
    <cellStyle name="Normal 7 3" xfId="735" xr:uid="{00000000-0005-0000-0000-00001C490000}"/>
    <cellStyle name="Normal 8" xfId="168" xr:uid="{00000000-0005-0000-0000-00001D490000}"/>
    <cellStyle name="Normal 8 2" xfId="736" xr:uid="{00000000-0005-0000-0000-00001E490000}"/>
    <cellStyle name="Normal 8 2 2" xfId="737" xr:uid="{00000000-0005-0000-0000-00001F490000}"/>
    <cellStyle name="Normal 8 2 3" xfId="738" xr:uid="{00000000-0005-0000-0000-000020490000}"/>
    <cellStyle name="Normal 8 2 3 2" xfId="739" xr:uid="{00000000-0005-0000-0000-000021490000}"/>
    <cellStyle name="Normal 8 2 3 3" xfId="740" xr:uid="{00000000-0005-0000-0000-000022490000}"/>
    <cellStyle name="Normal 8 2 4" xfId="741" xr:uid="{00000000-0005-0000-0000-000023490000}"/>
    <cellStyle name="Normal 8 3" xfId="742" xr:uid="{00000000-0005-0000-0000-000024490000}"/>
    <cellStyle name="Normal 8 4" xfId="18935" xr:uid="{00000000-0005-0000-0000-000025490000}"/>
    <cellStyle name="Normal 88" xfId="18936" xr:uid="{00000000-0005-0000-0000-000026490000}"/>
    <cellStyle name="Normal 9" xfId="169" xr:uid="{00000000-0005-0000-0000-000027490000}"/>
    <cellStyle name="Normal 9 2" xfId="743" xr:uid="{00000000-0005-0000-0000-000028490000}"/>
    <cellStyle name="Normal 9 3" xfId="744" xr:uid="{00000000-0005-0000-0000-000029490000}"/>
    <cellStyle name="Note 10" xfId="18937" xr:uid="{00000000-0005-0000-0000-00002B490000}"/>
    <cellStyle name="Note 11" xfId="18938" xr:uid="{00000000-0005-0000-0000-00002C490000}"/>
    <cellStyle name="Note 12" xfId="18939" xr:uid="{00000000-0005-0000-0000-00002D490000}"/>
    <cellStyle name="Note 13" xfId="18940" xr:uid="{00000000-0005-0000-0000-00002E490000}"/>
    <cellStyle name="Note 2" xfId="170" xr:uid="{00000000-0005-0000-0000-00002F490000}"/>
    <cellStyle name="Note 2 10" xfId="18941" xr:uid="{00000000-0005-0000-0000-000030490000}"/>
    <cellStyle name="Note 2 10 10" xfId="18942" xr:uid="{00000000-0005-0000-0000-000031490000}"/>
    <cellStyle name="Note 2 10 2" xfId="18943" xr:uid="{00000000-0005-0000-0000-000032490000}"/>
    <cellStyle name="Note 2 10 2 2" xfId="18944" xr:uid="{00000000-0005-0000-0000-000033490000}"/>
    <cellStyle name="Note 2 10 2 2 2" xfId="18945" xr:uid="{00000000-0005-0000-0000-000034490000}"/>
    <cellStyle name="Note 2 10 2 2 3" xfId="18946" xr:uid="{00000000-0005-0000-0000-000035490000}"/>
    <cellStyle name="Note 2 10 2 2 4" xfId="18947" xr:uid="{00000000-0005-0000-0000-000036490000}"/>
    <cellStyle name="Note 2 10 2 2 5" xfId="18948" xr:uid="{00000000-0005-0000-0000-000037490000}"/>
    <cellStyle name="Note 2 10 2 2 6" xfId="18949" xr:uid="{00000000-0005-0000-0000-000038490000}"/>
    <cellStyle name="Note 2 10 2 2 7" xfId="18950" xr:uid="{00000000-0005-0000-0000-000039490000}"/>
    <cellStyle name="Note 2 10 2 3" xfId="18951" xr:uid="{00000000-0005-0000-0000-00003A490000}"/>
    <cellStyle name="Note 2 10 2 4" xfId="18952" xr:uid="{00000000-0005-0000-0000-00003B490000}"/>
    <cellStyle name="Note 2 10 3" xfId="18953" xr:uid="{00000000-0005-0000-0000-00003C490000}"/>
    <cellStyle name="Note 2 10 3 2" xfId="18954" xr:uid="{00000000-0005-0000-0000-00003D490000}"/>
    <cellStyle name="Note 2 10 3 2 2" xfId="18955" xr:uid="{00000000-0005-0000-0000-00003E490000}"/>
    <cellStyle name="Note 2 10 3 2 3" xfId="18956" xr:uid="{00000000-0005-0000-0000-00003F490000}"/>
    <cellStyle name="Note 2 10 3 2 4" xfId="18957" xr:uid="{00000000-0005-0000-0000-000040490000}"/>
    <cellStyle name="Note 2 10 3 2 5" xfId="18958" xr:uid="{00000000-0005-0000-0000-000041490000}"/>
    <cellStyle name="Note 2 10 3 2 6" xfId="18959" xr:uid="{00000000-0005-0000-0000-000042490000}"/>
    <cellStyle name="Note 2 10 3 2 7" xfId="18960" xr:uid="{00000000-0005-0000-0000-000043490000}"/>
    <cellStyle name="Note 2 10 3 3" xfId="18961" xr:uid="{00000000-0005-0000-0000-000044490000}"/>
    <cellStyle name="Note 2 10 3 4" xfId="18962" xr:uid="{00000000-0005-0000-0000-000045490000}"/>
    <cellStyle name="Note 2 10 4" xfId="18963" xr:uid="{00000000-0005-0000-0000-000046490000}"/>
    <cellStyle name="Note 2 10 4 2" xfId="18964" xr:uid="{00000000-0005-0000-0000-000047490000}"/>
    <cellStyle name="Note 2 10 4 2 2" xfId="18965" xr:uid="{00000000-0005-0000-0000-000048490000}"/>
    <cellStyle name="Note 2 10 4 2 3" xfId="18966" xr:uid="{00000000-0005-0000-0000-000049490000}"/>
    <cellStyle name="Note 2 10 4 2 4" xfId="18967" xr:uid="{00000000-0005-0000-0000-00004A490000}"/>
    <cellStyle name="Note 2 10 4 2 5" xfId="18968" xr:uid="{00000000-0005-0000-0000-00004B490000}"/>
    <cellStyle name="Note 2 10 4 2 6" xfId="18969" xr:uid="{00000000-0005-0000-0000-00004C490000}"/>
    <cellStyle name="Note 2 10 4 2 7" xfId="18970" xr:uid="{00000000-0005-0000-0000-00004D490000}"/>
    <cellStyle name="Note 2 10 4 3" xfId="18971" xr:uid="{00000000-0005-0000-0000-00004E490000}"/>
    <cellStyle name="Note 2 10 4 4" xfId="18972" xr:uid="{00000000-0005-0000-0000-00004F490000}"/>
    <cellStyle name="Note 2 10 5" xfId="18973" xr:uid="{00000000-0005-0000-0000-000050490000}"/>
    <cellStyle name="Note 2 10 5 2" xfId="18974" xr:uid="{00000000-0005-0000-0000-000051490000}"/>
    <cellStyle name="Note 2 10 5 3" xfId="18975" xr:uid="{00000000-0005-0000-0000-000052490000}"/>
    <cellStyle name="Note 2 10 5 4" xfId="18976" xr:uid="{00000000-0005-0000-0000-000053490000}"/>
    <cellStyle name="Note 2 10 5 5" xfId="18977" xr:uid="{00000000-0005-0000-0000-000054490000}"/>
    <cellStyle name="Note 2 10 5 6" xfId="18978" xr:uid="{00000000-0005-0000-0000-000055490000}"/>
    <cellStyle name="Note 2 10 5 7" xfId="18979" xr:uid="{00000000-0005-0000-0000-000056490000}"/>
    <cellStyle name="Note 2 10 5 8" xfId="18980" xr:uid="{00000000-0005-0000-0000-000057490000}"/>
    <cellStyle name="Note 2 10 6" xfId="18981" xr:uid="{00000000-0005-0000-0000-000058490000}"/>
    <cellStyle name="Note 2 10 6 2" xfId="18982" xr:uid="{00000000-0005-0000-0000-000059490000}"/>
    <cellStyle name="Note 2 10 6 3" xfId="18983" xr:uid="{00000000-0005-0000-0000-00005A490000}"/>
    <cellStyle name="Note 2 10 6 4" xfId="18984" xr:uid="{00000000-0005-0000-0000-00005B490000}"/>
    <cellStyle name="Note 2 10 6 5" xfId="18985" xr:uid="{00000000-0005-0000-0000-00005C490000}"/>
    <cellStyle name="Note 2 10 6 6" xfId="18986" xr:uid="{00000000-0005-0000-0000-00005D490000}"/>
    <cellStyle name="Note 2 10 6 7" xfId="18987" xr:uid="{00000000-0005-0000-0000-00005E490000}"/>
    <cellStyle name="Note 2 10 7" xfId="18988" xr:uid="{00000000-0005-0000-0000-00005F490000}"/>
    <cellStyle name="Note 2 10 8" xfId="18989" xr:uid="{00000000-0005-0000-0000-000060490000}"/>
    <cellStyle name="Note 2 10 9" xfId="18990" xr:uid="{00000000-0005-0000-0000-000061490000}"/>
    <cellStyle name="Note 2 11" xfId="18991" xr:uid="{00000000-0005-0000-0000-000062490000}"/>
    <cellStyle name="Note 2 11 2" xfId="18992" xr:uid="{00000000-0005-0000-0000-000063490000}"/>
    <cellStyle name="Note 2 11 2 2" xfId="18993" xr:uid="{00000000-0005-0000-0000-000064490000}"/>
    <cellStyle name="Note 2 11 2 3" xfId="18994" xr:uid="{00000000-0005-0000-0000-000065490000}"/>
    <cellStyle name="Note 2 11 2 4" xfId="18995" xr:uid="{00000000-0005-0000-0000-000066490000}"/>
    <cellStyle name="Note 2 11 2 5" xfId="18996" xr:uid="{00000000-0005-0000-0000-000067490000}"/>
    <cellStyle name="Note 2 11 2 6" xfId="18997" xr:uid="{00000000-0005-0000-0000-000068490000}"/>
    <cellStyle name="Note 2 11 2 7" xfId="18998" xr:uid="{00000000-0005-0000-0000-000069490000}"/>
    <cellStyle name="Note 2 11 3" xfId="18999" xr:uid="{00000000-0005-0000-0000-00006A490000}"/>
    <cellStyle name="Note 2 11 4" xfId="19000" xr:uid="{00000000-0005-0000-0000-00006B490000}"/>
    <cellStyle name="Note 2 11 5" xfId="19001" xr:uid="{00000000-0005-0000-0000-00006C490000}"/>
    <cellStyle name="Note 2 12" xfId="19002" xr:uid="{00000000-0005-0000-0000-00006D490000}"/>
    <cellStyle name="Note 2 12 2" xfId="19003" xr:uid="{00000000-0005-0000-0000-00006E490000}"/>
    <cellStyle name="Note 2 12 2 2" xfId="19004" xr:uid="{00000000-0005-0000-0000-00006F490000}"/>
    <cellStyle name="Note 2 12 2 3" xfId="19005" xr:uid="{00000000-0005-0000-0000-000070490000}"/>
    <cellStyle name="Note 2 12 2 4" xfId="19006" xr:uid="{00000000-0005-0000-0000-000071490000}"/>
    <cellStyle name="Note 2 12 2 5" xfId="19007" xr:uid="{00000000-0005-0000-0000-000072490000}"/>
    <cellStyle name="Note 2 12 2 6" xfId="19008" xr:uid="{00000000-0005-0000-0000-000073490000}"/>
    <cellStyle name="Note 2 12 2 7" xfId="19009" xr:uid="{00000000-0005-0000-0000-000074490000}"/>
    <cellStyle name="Note 2 12 3" xfId="19010" xr:uid="{00000000-0005-0000-0000-000075490000}"/>
    <cellStyle name="Note 2 12 4" xfId="19011" xr:uid="{00000000-0005-0000-0000-000076490000}"/>
    <cellStyle name="Note 2 12 5" xfId="19012" xr:uid="{00000000-0005-0000-0000-000077490000}"/>
    <cellStyle name="Note 2 13" xfId="19013" xr:uid="{00000000-0005-0000-0000-000078490000}"/>
    <cellStyle name="Note 2 13 2" xfId="19014" xr:uid="{00000000-0005-0000-0000-000079490000}"/>
    <cellStyle name="Note 2 13 2 2" xfId="19015" xr:uid="{00000000-0005-0000-0000-00007A490000}"/>
    <cellStyle name="Note 2 13 2 3" xfId="19016" xr:uid="{00000000-0005-0000-0000-00007B490000}"/>
    <cellStyle name="Note 2 13 2 4" xfId="19017" xr:uid="{00000000-0005-0000-0000-00007C490000}"/>
    <cellStyle name="Note 2 13 2 5" xfId="19018" xr:uid="{00000000-0005-0000-0000-00007D490000}"/>
    <cellStyle name="Note 2 13 2 6" xfId="19019" xr:uid="{00000000-0005-0000-0000-00007E490000}"/>
    <cellStyle name="Note 2 13 2 7" xfId="19020" xr:uid="{00000000-0005-0000-0000-00007F490000}"/>
    <cellStyle name="Note 2 13 3" xfId="19021" xr:uid="{00000000-0005-0000-0000-000080490000}"/>
    <cellStyle name="Note 2 13 4" xfId="19022" xr:uid="{00000000-0005-0000-0000-000081490000}"/>
    <cellStyle name="Note 2 13 5" xfId="19023" xr:uid="{00000000-0005-0000-0000-000082490000}"/>
    <cellStyle name="Note 2 14" xfId="19024" xr:uid="{00000000-0005-0000-0000-000083490000}"/>
    <cellStyle name="Note 2 14 2" xfId="19025" xr:uid="{00000000-0005-0000-0000-000084490000}"/>
    <cellStyle name="Note 2 14 2 2" xfId="19026" xr:uid="{00000000-0005-0000-0000-000085490000}"/>
    <cellStyle name="Note 2 14 2 3" xfId="19027" xr:uid="{00000000-0005-0000-0000-000086490000}"/>
    <cellStyle name="Note 2 14 2 4" xfId="19028" xr:uid="{00000000-0005-0000-0000-000087490000}"/>
    <cellStyle name="Note 2 14 2 5" xfId="19029" xr:uid="{00000000-0005-0000-0000-000088490000}"/>
    <cellStyle name="Note 2 14 2 6" xfId="19030" xr:uid="{00000000-0005-0000-0000-000089490000}"/>
    <cellStyle name="Note 2 14 2 7" xfId="19031" xr:uid="{00000000-0005-0000-0000-00008A490000}"/>
    <cellStyle name="Note 2 14 3" xfId="19032" xr:uid="{00000000-0005-0000-0000-00008B490000}"/>
    <cellStyle name="Note 2 14 4" xfId="19033" xr:uid="{00000000-0005-0000-0000-00008C490000}"/>
    <cellStyle name="Note 2 14 5" xfId="19034" xr:uid="{00000000-0005-0000-0000-00008D490000}"/>
    <cellStyle name="Note 2 15" xfId="19035" xr:uid="{00000000-0005-0000-0000-00008E490000}"/>
    <cellStyle name="Note 2 15 2" xfId="19036" xr:uid="{00000000-0005-0000-0000-00008F490000}"/>
    <cellStyle name="Note 2 15 3" xfId="19037" xr:uid="{00000000-0005-0000-0000-000090490000}"/>
    <cellStyle name="Note 2 15 4" xfId="19038" xr:uid="{00000000-0005-0000-0000-000091490000}"/>
    <cellStyle name="Note 2 15 5" xfId="19039" xr:uid="{00000000-0005-0000-0000-000092490000}"/>
    <cellStyle name="Note 2 15 6" xfId="19040" xr:uid="{00000000-0005-0000-0000-000093490000}"/>
    <cellStyle name="Note 2 15 7" xfId="19041" xr:uid="{00000000-0005-0000-0000-000094490000}"/>
    <cellStyle name="Note 2 15 8" xfId="19042" xr:uid="{00000000-0005-0000-0000-000095490000}"/>
    <cellStyle name="Note 2 16" xfId="19043" xr:uid="{00000000-0005-0000-0000-000096490000}"/>
    <cellStyle name="Note 2 16 2" xfId="19044" xr:uid="{00000000-0005-0000-0000-000097490000}"/>
    <cellStyle name="Note 2 16 3" xfId="19045" xr:uid="{00000000-0005-0000-0000-000098490000}"/>
    <cellStyle name="Note 2 16 4" xfId="19046" xr:uid="{00000000-0005-0000-0000-000099490000}"/>
    <cellStyle name="Note 2 16 5" xfId="19047" xr:uid="{00000000-0005-0000-0000-00009A490000}"/>
    <cellStyle name="Note 2 16 6" xfId="19048" xr:uid="{00000000-0005-0000-0000-00009B490000}"/>
    <cellStyle name="Note 2 16 7" xfId="19049" xr:uid="{00000000-0005-0000-0000-00009C490000}"/>
    <cellStyle name="Note 2 17" xfId="19050" xr:uid="{00000000-0005-0000-0000-00009D490000}"/>
    <cellStyle name="Note 2 17 2" xfId="19051" xr:uid="{00000000-0005-0000-0000-00009E490000}"/>
    <cellStyle name="Note 2 17 3" xfId="19052" xr:uid="{00000000-0005-0000-0000-00009F490000}"/>
    <cellStyle name="Note 2 17 4" xfId="19053" xr:uid="{00000000-0005-0000-0000-0000A0490000}"/>
    <cellStyle name="Note 2 17 5" xfId="19054" xr:uid="{00000000-0005-0000-0000-0000A1490000}"/>
    <cellStyle name="Note 2 18" xfId="19055" xr:uid="{00000000-0005-0000-0000-0000A2490000}"/>
    <cellStyle name="Note 2 18 2" xfId="19056" xr:uid="{00000000-0005-0000-0000-0000A3490000}"/>
    <cellStyle name="Note 2 18 3" xfId="19057" xr:uid="{00000000-0005-0000-0000-0000A4490000}"/>
    <cellStyle name="Note 2 18 4" xfId="19058" xr:uid="{00000000-0005-0000-0000-0000A5490000}"/>
    <cellStyle name="Note 2 18 5" xfId="19059" xr:uid="{00000000-0005-0000-0000-0000A6490000}"/>
    <cellStyle name="Note 2 19" xfId="19060" xr:uid="{00000000-0005-0000-0000-0000A7490000}"/>
    <cellStyle name="Note 2 19 2" xfId="19061" xr:uid="{00000000-0005-0000-0000-0000A8490000}"/>
    <cellStyle name="Note 2 19 3" xfId="19062" xr:uid="{00000000-0005-0000-0000-0000A9490000}"/>
    <cellStyle name="Note 2 19 4" xfId="19063" xr:uid="{00000000-0005-0000-0000-0000AA490000}"/>
    <cellStyle name="Note 2 19 5" xfId="19064" xr:uid="{00000000-0005-0000-0000-0000AB490000}"/>
    <cellStyle name="Note 2 2" xfId="745" xr:uid="{00000000-0005-0000-0000-0000AC490000}"/>
    <cellStyle name="Note 2 2 10" xfId="19065" xr:uid="{00000000-0005-0000-0000-0000AD490000}"/>
    <cellStyle name="Note 2 2 10 2" xfId="19066" xr:uid="{00000000-0005-0000-0000-0000AE490000}"/>
    <cellStyle name="Note 2 2 10 2 2" xfId="19067" xr:uid="{00000000-0005-0000-0000-0000AF490000}"/>
    <cellStyle name="Note 2 2 10 2 3" xfId="19068" xr:uid="{00000000-0005-0000-0000-0000B0490000}"/>
    <cellStyle name="Note 2 2 10 2 4" xfId="19069" xr:uid="{00000000-0005-0000-0000-0000B1490000}"/>
    <cellStyle name="Note 2 2 10 2 5" xfId="19070" xr:uid="{00000000-0005-0000-0000-0000B2490000}"/>
    <cellStyle name="Note 2 2 10 2 6" xfId="19071" xr:uid="{00000000-0005-0000-0000-0000B3490000}"/>
    <cellStyle name="Note 2 2 10 2 7" xfId="19072" xr:uid="{00000000-0005-0000-0000-0000B4490000}"/>
    <cellStyle name="Note 2 2 10 3" xfId="19073" xr:uid="{00000000-0005-0000-0000-0000B5490000}"/>
    <cellStyle name="Note 2 2 10 4" xfId="19074" xr:uid="{00000000-0005-0000-0000-0000B6490000}"/>
    <cellStyle name="Note 2 2 10 5" xfId="19075" xr:uid="{00000000-0005-0000-0000-0000B7490000}"/>
    <cellStyle name="Note 2 2 11" xfId="19076" xr:uid="{00000000-0005-0000-0000-0000B8490000}"/>
    <cellStyle name="Note 2 2 11 2" xfId="19077" xr:uid="{00000000-0005-0000-0000-0000B9490000}"/>
    <cellStyle name="Note 2 2 11 3" xfId="19078" xr:uid="{00000000-0005-0000-0000-0000BA490000}"/>
    <cellStyle name="Note 2 2 11 4" xfId="19079" xr:uid="{00000000-0005-0000-0000-0000BB490000}"/>
    <cellStyle name="Note 2 2 11 5" xfId="19080" xr:uid="{00000000-0005-0000-0000-0000BC490000}"/>
    <cellStyle name="Note 2 2 11 6" xfId="19081" xr:uid="{00000000-0005-0000-0000-0000BD490000}"/>
    <cellStyle name="Note 2 2 11 7" xfId="19082" xr:uid="{00000000-0005-0000-0000-0000BE490000}"/>
    <cellStyle name="Note 2 2 11 8" xfId="19083" xr:uid="{00000000-0005-0000-0000-0000BF490000}"/>
    <cellStyle name="Note 2 2 12" xfId="19084" xr:uid="{00000000-0005-0000-0000-0000C0490000}"/>
    <cellStyle name="Note 2 2 12 2" xfId="19085" xr:uid="{00000000-0005-0000-0000-0000C1490000}"/>
    <cellStyle name="Note 2 2 12 3" xfId="19086" xr:uid="{00000000-0005-0000-0000-0000C2490000}"/>
    <cellStyle name="Note 2 2 12 4" xfId="19087" xr:uid="{00000000-0005-0000-0000-0000C3490000}"/>
    <cellStyle name="Note 2 2 12 5" xfId="19088" xr:uid="{00000000-0005-0000-0000-0000C4490000}"/>
    <cellStyle name="Note 2 2 12 6" xfId="19089" xr:uid="{00000000-0005-0000-0000-0000C5490000}"/>
    <cellStyle name="Note 2 2 12 7" xfId="19090" xr:uid="{00000000-0005-0000-0000-0000C6490000}"/>
    <cellStyle name="Note 2 2 13" xfId="19091" xr:uid="{00000000-0005-0000-0000-0000C7490000}"/>
    <cellStyle name="Note 2 2 13 2" xfId="19092" xr:uid="{00000000-0005-0000-0000-0000C8490000}"/>
    <cellStyle name="Note 2 2 13 3" xfId="19093" xr:uid="{00000000-0005-0000-0000-0000C9490000}"/>
    <cellStyle name="Note 2 2 13 4" xfId="19094" xr:uid="{00000000-0005-0000-0000-0000CA490000}"/>
    <cellStyle name="Note 2 2 13 5" xfId="19095" xr:uid="{00000000-0005-0000-0000-0000CB490000}"/>
    <cellStyle name="Note 2 2 14" xfId="19096" xr:uid="{00000000-0005-0000-0000-0000CC490000}"/>
    <cellStyle name="Note 2 2 14 2" xfId="19097" xr:uid="{00000000-0005-0000-0000-0000CD490000}"/>
    <cellStyle name="Note 2 2 14 3" xfId="19098" xr:uid="{00000000-0005-0000-0000-0000CE490000}"/>
    <cellStyle name="Note 2 2 14 4" xfId="19099" xr:uid="{00000000-0005-0000-0000-0000CF490000}"/>
    <cellStyle name="Note 2 2 14 5" xfId="19100" xr:uid="{00000000-0005-0000-0000-0000D0490000}"/>
    <cellStyle name="Note 2 2 15" xfId="19101" xr:uid="{00000000-0005-0000-0000-0000D1490000}"/>
    <cellStyle name="Note 2 2 15 2" xfId="19102" xr:uid="{00000000-0005-0000-0000-0000D2490000}"/>
    <cellStyle name="Note 2 2 15 3" xfId="19103" xr:uid="{00000000-0005-0000-0000-0000D3490000}"/>
    <cellStyle name="Note 2 2 15 4" xfId="19104" xr:uid="{00000000-0005-0000-0000-0000D4490000}"/>
    <cellStyle name="Note 2 2 15 5" xfId="19105" xr:uid="{00000000-0005-0000-0000-0000D5490000}"/>
    <cellStyle name="Note 2 2 16" xfId="19106" xr:uid="{00000000-0005-0000-0000-0000D6490000}"/>
    <cellStyle name="Note 2 2 16 2" xfId="19107" xr:uid="{00000000-0005-0000-0000-0000D7490000}"/>
    <cellStyle name="Note 2 2 16 3" xfId="19108" xr:uid="{00000000-0005-0000-0000-0000D8490000}"/>
    <cellStyle name="Note 2 2 16 4" xfId="19109" xr:uid="{00000000-0005-0000-0000-0000D9490000}"/>
    <cellStyle name="Note 2 2 16 5" xfId="19110" xr:uid="{00000000-0005-0000-0000-0000DA490000}"/>
    <cellStyle name="Note 2 2 17" xfId="19111" xr:uid="{00000000-0005-0000-0000-0000DB490000}"/>
    <cellStyle name="Note 2 2 17 2" xfId="19112" xr:uid="{00000000-0005-0000-0000-0000DC490000}"/>
    <cellStyle name="Note 2 2 17 3" xfId="19113" xr:uid="{00000000-0005-0000-0000-0000DD490000}"/>
    <cellStyle name="Note 2 2 17 4" xfId="19114" xr:uid="{00000000-0005-0000-0000-0000DE490000}"/>
    <cellStyle name="Note 2 2 17 5" xfId="19115" xr:uid="{00000000-0005-0000-0000-0000DF490000}"/>
    <cellStyle name="Note 2 2 18" xfId="19116" xr:uid="{00000000-0005-0000-0000-0000E0490000}"/>
    <cellStyle name="Note 2 2 2" xfId="19117" xr:uid="{00000000-0005-0000-0000-0000E1490000}"/>
    <cellStyle name="Note 2 2 2 10" xfId="19118" xr:uid="{00000000-0005-0000-0000-0000E2490000}"/>
    <cellStyle name="Note 2 2 2 10 2" xfId="19119" xr:uid="{00000000-0005-0000-0000-0000E3490000}"/>
    <cellStyle name="Note 2 2 2 10 3" xfId="19120" xr:uid="{00000000-0005-0000-0000-0000E4490000}"/>
    <cellStyle name="Note 2 2 2 10 4" xfId="19121" xr:uid="{00000000-0005-0000-0000-0000E5490000}"/>
    <cellStyle name="Note 2 2 2 10 5" xfId="19122" xr:uid="{00000000-0005-0000-0000-0000E6490000}"/>
    <cellStyle name="Note 2 2 2 10 6" xfId="19123" xr:uid="{00000000-0005-0000-0000-0000E7490000}"/>
    <cellStyle name="Note 2 2 2 10 7" xfId="19124" xr:uid="{00000000-0005-0000-0000-0000E8490000}"/>
    <cellStyle name="Note 2 2 2 10 8" xfId="19125" xr:uid="{00000000-0005-0000-0000-0000E9490000}"/>
    <cellStyle name="Note 2 2 2 11" xfId="19126" xr:uid="{00000000-0005-0000-0000-0000EA490000}"/>
    <cellStyle name="Note 2 2 2 11 2" xfId="19127" xr:uid="{00000000-0005-0000-0000-0000EB490000}"/>
    <cellStyle name="Note 2 2 2 11 3" xfId="19128" xr:uid="{00000000-0005-0000-0000-0000EC490000}"/>
    <cellStyle name="Note 2 2 2 11 4" xfId="19129" xr:uid="{00000000-0005-0000-0000-0000ED490000}"/>
    <cellStyle name="Note 2 2 2 11 5" xfId="19130" xr:uid="{00000000-0005-0000-0000-0000EE490000}"/>
    <cellStyle name="Note 2 2 2 11 6" xfId="19131" xr:uid="{00000000-0005-0000-0000-0000EF490000}"/>
    <cellStyle name="Note 2 2 2 11 7" xfId="19132" xr:uid="{00000000-0005-0000-0000-0000F0490000}"/>
    <cellStyle name="Note 2 2 2 12" xfId="19133" xr:uid="{00000000-0005-0000-0000-0000F1490000}"/>
    <cellStyle name="Note 2 2 2 12 2" xfId="19134" xr:uid="{00000000-0005-0000-0000-0000F2490000}"/>
    <cellStyle name="Note 2 2 2 12 3" xfId="19135" xr:uid="{00000000-0005-0000-0000-0000F3490000}"/>
    <cellStyle name="Note 2 2 2 12 4" xfId="19136" xr:uid="{00000000-0005-0000-0000-0000F4490000}"/>
    <cellStyle name="Note 2 2 2 12 5" xfId="19137" xr:uid="{00000000-0005-0000-0000-0000F5490000}"/>
    <cellStyle name="Note 2 2 2 13" xfId="19138" xr:uid="{00000000-0005-0000-0000-0000F6490000}"/>
    <cellStyle name="Note 2 2 2 13 2" xfId="19139" xr:uid="{00000000-0005-0000-0000-0000F7490000}"/>
    <cellStyle name="Note 2 2 2 13 3" xfId="19140" xr:uid="{00000000-0005-0000-0000-0000F8490000}"/>
    <cellStyle name="Note 2 2 2 13 4" xfId="19141" xr:uid="{00000000-0005-0000-0000-0000F9490000}"/>
    <cellStyle name="Note 2 2 2 13 5" xfId="19142" xr:uid="{00000000-0005-0000-0000-0000FA490000}"/>
    <cellStyle name="Note 2 2 2 14" xfId="19143" xr:uid="{00000000-0005-0000-0000-0000FB490000}"/>
    <cellStyle name="Note 2 2 2 14 2" xfId="19144" xr:uid="{00000000-0005-0000-0000-0000FC490000}"/>
    <cellStyle name="Note 2 2 2 14 3" xfId="19145" xr:uid="{00000000-0005-0000-0000-0000FD490000}"/>
    <cellStyle name="Note 2 2 2 14 4" xfId="19146" xr:uid="{00000000-0005-0000-0000-0000FE490000}"/>
    <cellStyle name="Note 2 2 2 14 5" xfId="19147" xr:uid="{00000000-0005-0000-0000-0000FF490000}"/>
    <cellStyle name="Note 2 2 2 15" xfId="19148" xr:uid="{00000000-0005-0000-0000-0000004A0000}"/>
    <cellStyle name="Note 2 2 2 15 2" xfId="19149" xr:uid="{00000000-0005-0000-0000-0000014A0000}"/>
    <cellStyle name="Note 2 2 2 15 3" xfId="19150" xr:uid="{00000000-0005-0000-0000-0000024A0000}"/>
    <cellStyle name="Note 2 2 2 15 4" xfId="19151" xr:uid="{00000000-0005-0000-0000-0000034A0000}"/>
    <cellStyle name="Note 2 2 2 15 5" xfId="19152" xr:uid="{00000000-0005-0000-0000-0000044A0000}"/>
    <cellStyle name="Note 2 2 2 16" xfId="19153" xr:uid="{00000000-0005-0000-0000-0000054A0000}"/>
    <cellStyle name="Note 2 2 2 16 2" xfId="19154" xr:uid="{00000000-0005-0000-0000-0000064A0000}"/>
    <cellStyle name="Note 2 2 2 16 3" xfId="19155" xr:uid="{00000000-0005-0000-0000-0000074A0000}"/>
    <cellStyle name="Note 2 2 2 16 4" xfId="19156" xr:uid="{00000000-0005-0000-0000-0000084A0000}"/>
    <cellStyle name="Note 2 2 2 16 5" xfId="19157" xr:uid="{00000000-0005-0000-0000-0000094A0000}"/>
    <cellStyle name="Note 2 2 2 17" xfId="19158" xr:uid="{00000000-0005-0000-0000-00000A4A0000}"/>
    <cellStyle name="Note 2 2 2 2" xfId="19159" xr:uid="{00000000-0005-0000-0000-00000B4A0000}"/>
    <cellStyle name="Note 2 2 2 2 10" xfId="19160" xr:uid="{00000000-0005-0000-0000-00000C4A0000}"/>
    <cellStyle name="Note 2 2 2 2 10 2" xfId="19161" xr:uid="{00000000-0005-0000-0000-00000D4A0000}"/>
    <cellStyle name="Note 2 2 2 2 10 3" xfId="19162" xr:uid="{00000000-0005-0000-0000-00000E4A0000}"/>
    <cellStyle name="Note 2 2 2 2 10 4" xfId="19163" xr:uid="{00000000-0005-0000-0000-00000F4A0000}"/>
    <cellStyle name="Note 2 2 2 2 10 5" xfId="19164" xr:uid="{00000000-0005-0000-0000-0000104A0000}"/>
    <cellStyle name="Note 2 2 2 2 11" xfId="19165" xr:uid="{00000000-0005-0000-0000-0000114A0000}"/>
    <cellStyle name="Note 2 2 2 2 11 2" xfId="19166" xr:uid="{00000000-0005-0000-0000-0000124A0000}"/>
    <cellStyle name="Note 2 2 2 2 11 3" xfId="19167" xr:uid="{00000000-0005-0000-0000-0000134A0000}"/>
    <cellStyle name="Note 2 2 2 2 11 4" xfId="19168" xr:uid="{00000000-0005-0000-0000-0000144A0000}"/>
    <cellStyle name="Note 2 2 2 2 11 5" xfId="19169" xr:uid="{00000000-0005-0000-0000-0000154A0000}"/>
    <cellStyle name="Note 2 2 2 2 12" xfId="19170" xr:uid="{00000000-0005-0000-0000-0000164A0000}"/>
    <cellStyle name="Note 2 2 2 2 12 2" xfId="19171" xr:uid="{00000000-0005-0000-0000-0000174A0000}"/>
    <cellStyle name="Note 2 2 2 2 12 3" xfId="19172" xr:uid="{00000000-0005-0000-0000-0000184A0000}"/>
    <cellStyle name="Note 2 2 2 2 12 4" xfId="19173" xr:uid="{00000000-0005-0000-0000-0000194A0000}"/>
    <cellStyle name="Note 2 2 2 2 12 5" xfId="19174" xr:uid="{00000000-0005-0000-0000-00001A4A0000}"/>
    <cellStyle name="Note 2 2 2 2 13" xfId="19175" xr:uid="{00000000-0005-0000-0000-00001B4A0000}"/>
    <cellStyle name="Note 2 2 2 2 13 2" xfId="19176" xr:uid="{00000000-0005-0000-0000-00001C4A0000}"/>
    <cellStyle name="Note 2 2 2 2 13 3" xfId="19177" xr:uid="{00000000-0005-0000-0000-00001D4A0000}"/>
    <cellStyle name="Note 2 2 2 2 13 4" xfId="19178" xr:uid="{00000000-0005-0000-0000-00001E4A0000}"/>
    <cellStyle name="Note 2 2 2 2 13 5" xfId="19179" xr:uid="{00000000-0005-0000-0000-00001F4A0000}"/>
    <cellStyle name="Note 2 2 2 2 14" xfId="19180" xr:uid="{00000000-0005-0000-0000-0000204A0000}"/>
    <cellStyle name="Note 2 2 2 2 14 2" xfId="19181" xr:uid="{00000000-0005-0000-0000-0000214A0000}"/>
    <cellStyle name="Note 2 2 2 2 14 3" xfId="19182" xr:uid="{00000000-0005-0000-0000-0000224A0000}"/>
    <cellStyle name="Note 2 2 2 2 14 4" xfId="19183" xr:uid="{00000000-0005-0000-0000-0000234A0000}"/>
    <cellStyle name="Note 2 2 2 2 14 5" xfId="19184" xr:uid="{00000000-0005-0000-0000-0000244A0000}"/>
    <cellStyle name="Note 2 2 2 2 15" xfId="19185" xr:uid="{00000000-0005-0000-0000-0000254A0000}"/>
    <cellStyle name="Note 2 2 2 2 15 2" xfId="19186" xr:uid="{00000000-0005-0000-0000-0000264A0000}"/>
    <cellStyle name="Note 2 2 2 2 15 3" xfId="19187" xr:uid="{00000000-0005-0000-0000-0000274A0000}"/>
    <cellStyle name="Note 2 2 2 2 15 4" xfId="19188" xr:uid="{00000000-0005-0000-0000-0000284A0000}"/>
    <cellStyle name="Note 2 2 2 2 15 5" xfId="19189" xr:uid="{00000000-0005-0000-0000-0000294A0000}"/>
    <cellStyle name="Note 2 2 2 2 16" xfId="19190" xr:uid="{00000000-0005-0000-0000-00002A4A0000}"/>
    <cellStyle name="Note 2 2 2 2 16 2" xfId="19191" xr:uid="{00000000-0005-0000-0000-00002B4A0000}"/>
    <cellStyle name="Note 2 2 2 2 16 3" xfId="19192" xr:uid="{00000000-0005-0000-0000-00002C4A0000}"/>
    <cellStyle name="Note 2 2 2 2 16 4" xfId="19193" xr:uid="{00000000-0005-0000-0000-00002D4A0000}"/>
    <cellStyle name="Note 2 2 2 2 16 5" xfId="19194" xr:uid="{00000000-0005-0000-0000-00002E4A0000}"/>
    <cellStyle name="Note 2 2 2 2 17" xfId="19195" xr:uid="{00000000-0005-0000-0000-00002F4A0000}"/>
    <cellStyle name="Note 2 2 2 2 17 2" xfId="19196" xr:uid="{00000000-0005-0000-0000-0000304A0000}"/>
    <cellStyle name="Note 2 2 2 2 17 3" xfId="19197" xr:uid="{00000000-0005-0000-0000-0000314A0000}"/>
    <cellStyle name="Note 2 2 2 2 17 4" xfId="19198" xr:uid="{00000000-0005-0000-0000-0000324A0000}"/>
    <cellStyle name="Note 2 2 2 2 17 5" xfId="19199" xr:uid="{00000000-0005-0000-0000-0000334A0000}"/>
    <cellStyle name="Note 2 2 2 2 18" xfId="19200" xr:uid="{00000000-0005-0000-0000-0000344A0000}"/>
    <cellStyle name="Note 2 2 2 2 2" xfId="19201" xr:uid="{00000000-0005-0000-0000-0000354A0000}"/>
    <cellStyle name="Note 2 2 2 2 2 10" xfId="19202" xr:uid="{00000000-0005-0000-0000-0000364A0000}"/>
    <cellStyle name="Note 2 2 2 2 2 10 2" xfId="19203" xr:uid="{00000000-0005-0000-0000-0000374A0000}"/>
    <cellStyle name="Note 2 2 2 2 2 10 3" xfId="19204" xr:uid="{00000000-0005-0000-0000-0000384A0000}"/>
    <cellStyle name="Note 2 2 2 2 2 10 4" xfId="19205" xr:uid="{00000000-0005-0000-0000-0000394A0000}"/>
    <cellStyle name="Note 2 2 2 2 2 10 5" xfId="19206" xr:uid="{00000000-0005-0000-0000-00003A4A0000}"/>
    <cellStyle name="Note 2 2 2 2 2 11" xfId="19207" xr:uid="{00000000-0005-0000-0000-00003B4A0000}"/>
    <cellStyle name="Note 2 2 2 2 2 11 2" xfId="19208" xr:uid="{00000000-0005-0000-0000-00003C4A0000}"/>
    <cellStyle name="Note 2 2 2 2 2 11 3" xfId="19209" xr:uid="{00000000-0005-0000-0000-00003D4A0000}"/>
    <cellStyle name="Note 2 2 2 2 2 11 4" xfId="19210" xr:uid="{00000000-0005-0000-0000-00003E4A0000}"/>
    <cellStyle name="Note 2 2 2 2 2 11 5" xfId="19211" xr:uid="{00000000-0005-0000-0000-00003F4A0000}"/>
    <cellStyle name="Note 2 2 2 2 2 12" xfId="19212" xr:uid="{00000000-0005-0000-0000-0000404A0000}"/>
    <cellStyle name="Note 2 2 2 2 2 12 2" xfId="19213" xr:uid="{00000000-0005-0000-0000-0000414A0000}"/>
    <cellStyle name="Note 2 2 2 2 2 12 3" xfId="19214" xr:uid="{00000000-0005-0000-0000-0000424A0000}"/>
    <cellStyle name="Note 2 2 2 2 2 12 4" xfId="19215" xr:uid="{00000000-0005-0000-0000-0000434A0000}"/>
    <cellStyle name="Note 2 2 2 2 2 12 5" xfId="19216" xr:uid="{00000000-0005-0000-0000-0000444A0000}"/>
    <cellStyle name="Note 2 2 2 2 2 13" xfId="19217" xr:uid="{00000000-0005-0000-0000-0000454A0000}"/>
    <cellStyle name="Note 2 2 2 2 2 13 2" xfId="19218" xr:uid="{00000000-0005-0000-0000-0000464A0000}"/>
    <cellStyle name="Note 2 2 2 2 2 13 3" xfId="19219" xr:uid="{00000000-0005-0000-0000-0000474A0000}"/>
    <cellStyle name="Note 2 2 2 2 2 13 4" xfId="19220" xr:uid="{00000000-0005-0000-0000-0000484A0000}"/>
    <cellStyle name="Note 2 2 2 2 2 13 5" xfId="19221" xr:uid="{00000000-0005-0000-0000-0000494A0000}"/>
    <cellStyle name="Note 2 2 2 2 2 14" xfId="19222" xr:uid="{00000000-0005-0000-0000-00004A4A0000}"/>
    <cellStyle name="Note 2 2 2 2 2 14 2" xfId="19223" xr:uid="{00000000-0005-0000-0000-00004B4A0000}"/>
    <cellStyle name="Note 2 2 2 2 2 14 3" xfId="19224" xr:uid="{00000000-0005-0000-0000-00004C4A0000}"/>
    <cellStyle name="Note 2 2 2 2 2 14 4" xfId="19225" xr:uid="{00000000-0005-0000-0000-00004D4A0000}"/>
    <cellStyle name="Note 2 2 2 2 2 14 5" xfId="19226" xr:uid="{00000000-0005-0000-0000-00004E4A0000}"/>
    <cellStyle name="Note 2 2 2 2 2 15" xfId="19227" xr:uid="{00000000-0005-0000-0000-00004F4A0000}"/>
    <cellStyle name="Note 2 2 2 2 2 15 2" xfId="19228" xr:uid="{00000000-0005-0000-0000-0000504A0000}"/>
    <cellStyle name="Note 2 2 2 2 2 15 3" xfId="19229" xr:uid="{00000000-0005-0000-0000-0000514A0000}"/>
    <cellStyle name="Note 2 2 2 2 2 15 4" xfId="19230" xr:uid="{00000000-0005-0000-0000-0000524A0000}"/>
    <cellStyle name="Note 2 2 2 2 2 15 5" xfId="19231" xr:uid="{00000000-0005-0000-0000-0000534A0000}"/>
    <cellStyle name="Note 2 2 2 2 2 16" xfId="19232" xr:uid="{00000000-0005-0000-0000-0000544A0000}"/>
    <cellStyle name="Note 2 2 2 2 2 16 2" xfId="19233" xr:uid="{00000000-0005-0000-0000-0000554A0000}"/>
    <cellStyle name="Note 2 2 2 2 2 16 3" xfId="19234" xr:uid="{00000000-0005-0000-0000-0000564A0000}"/>
    <cellStyle name="Note 2 2 2 2 2 16 4" xfId="19235" xr:uid="{00000000-0005-0000-0000-0000574A0000}"/>
    <cellStyle name="Note 2 2 2 2 2 16 5" xfId="19236" xr:uid="{00000000-0005-0000-0000-0000584A0000}"/>
    <cellStyle name="Note 2 2 2 2 2 17" xfId="19237" xr:uid="{00000000-0005-0000-0000-0000594A0000}"/>
    <cellStyle name="Note 2 2 2 2 2 17 2" xfId="19238" xr:uid="{00000000-0005-0000-0000-00005A4A0000}"/>
    <cellStyle name="Note 2 2 2 2 2 17 3" xfId="19239" xr:uid="{00000000-0005-0000-0000-00005B4A0000}"/>
    <cellStyle name="Note 2 2 2 2 2 17 4" xfId="19240" xr:uid="{00000000-0005-0000-0000-00005C4A0000}"/>
    <cellStyle name="Note 2 2 2 2 2 17 5" xfId="19241" xr:uid="{00000000-0005-0000-0000-00005D4A0000}"/>
    <cellStyle name="Note 2 2 2 2 2 18" xfId="19242" xr:uid="{00000000-0005-0000-0000-00005E4A0000}"/>
    <cellStyle name="Note 2 2 2 2 2 2" xfId="19243" xr:uid="{00000000-0005-0000-0000-00005F4A0000}"/>
    <cellStyle name="Note 2 2 2 2 2 2 2" xfId="19244" xr:uid="{00000000-0005-0000-0000-0000604A0000}"/>
    <cellStyle name="Note 2 2 2 2 2 2 2 2" xfId="19245" xr:uid="{00000000-0005-0000-0000-0000614A0000}"/>
    <cellStyle name="Note 2 2 2 2 2 2 2 3" xfId="19246" xr:uid="{00000000-0005-0000-0000-0000624A0000}"/>
    <cellStyle name="Note 2 2 2 2 2 2 2 4" xfId="19247" xr:uid="{00000000-0005-0000-0000-0000634A0000}"/>
    <cellStyle name="Note 2 2 2 2 2 2 2 5" xfId="19248" xr:uid="{00000000-0005-0000-0000-0000644A0000}"/>
    <cellStyle name="Note 2 2 2 2 2 2 2 6" xfId="19249" xr:uid="{00000000-0005-0000-0000-0000654A0000}"/>
    <cellStyle name="Note 2 2 2 2 2 2 2 7" xfId="19250" xr:uid="{00000000-0005-0000-0000-0000664A0000}"/>
    <cellStyle name="Note 2 2 2 2 2 2 3" xfId="19251" xr:uid="{00000000-0005-0000-0000-0000674A0000}"/>
    <cellStyle name="Note 2 2 2 2 2 2 4" xfId="19252" xr:uid="{00000000-0005-0000-0000-0000684A0000}"/>
    <cellStyle name="Note 2 2 2 2 2 2 5" xfId="19253" xr:uid="{00000000-0005-0000-0000-0000694A0000}"/>
    <cellStyle name="Note 2 2 2 2 2 3" xfId="19254" xr:uid="{00000000-0005-0000-0000-00006A4A0000}"/>
    <cellStyle name="Note 2 2 2 2 2 3 2" xfId="19255" xr:uid="{00000000-0005-0000-0000-00006B4A0000}"/>
    <cellStyle name="Note 2 2 2 2 2 3 2 2" xfId="19256" xr:uid="{00000000-0005-0000-0000-00006C4A0000}"/>
    <cellStyle name="Note 2 2 2 2 2 3 2 3" xfId="19257" xr:uid="{00000000-0005-0000-0000-00006D4A0000}"/>
    <cellStyle name="Note 2 2 2 2 2 3 2 4" xfId="19258" xr:uid="{00000000-0005-0000-0000-00006E4A0000}"/>
    <cellStyle name="Note 2 2 2 2 2 3 2 5" xfId="19259" xr:uid="{00000000-0005-0000-0000-00006F4A0000}"/>
    <cellStyle name="Note 2 2 2 2 2 3 2 6" xfId="19260" xr:uid="{00000000-0005-0000-0000-0000704A0000}"/>
    <cellStyle name="Note 2 2 2 2 2 3 2 7" xfId="19261" xr:uid="{00000000-0005-0000-0000-0000714A0000}"/>
    <cellStyle name="Note 2 2 2 2 2 3 3" xfId="19262" xr:uid="{00000000-0005-0000-0000-0000724A0000}"/>
    <cellStyle name="Note 2 2 2 2 2 3 4" xfId="19263" xr:uid="{00000000-0005-0000-0000-0000734A0000}"/>
    <cellStyle name="Note 2 2 2 2 2 3 5" xfId="19264" xr:uid="{00000000-0005-0000-0000-0000744A0000}"/>
    <cellStyle name="Note 2 2 2 2 2 4" xfId="19265" xr:uid="{00000000-0005-0000-0000-0000754A0000}"/>
    <cellStyle name="Note 2 2 2 2 2 4 2" xfId="19266" xr:uid="{00000000-0005-0000-0000-0000764A0000}"/>
    <cellStyle name="Note 2 2 2 2 2 4 2 2" xfId="19267" xr:uid="{00000000-0005-0000-0000-0000774A0000}"/>
    <cellStyle name="Note 2 2 2 2 2 4 2 3" xfId="19268" xr:uid="{00000000-0005-0000-0000-0000784A0000}"/>
    <cellStyle name="Note 2 2 2 2 2 4 2 4" xfId="19269" xr:uid="{00000000-0005-0000-0000-0000794A0000}"/>
    <cellStyle name="Note 2 2 2 2 2 4 2 5" xfId="19270" xr:uid="{00000000-0005-0000-0000-00007A4A0000}"/>
    <cellStyle name="Note 2 2 2 2 2 4 2 6" xfId="19271" xr:uid="{00000000-0005-0000-0000-00007B4A0000}"/>
    <cellStyle name="Note 2 2 2 2 2 4 2 7" xfId="19272" xr:uid="{00000000-0005-0000-0000-00007C4A0000}"/>
    <cellStyle name="Note 2 2 2 2 2 4 3" xfId="19273" xr:uid="{00000000-0005-0000-0000-00007D4A0000}"/>
    <cellStyle name="Note 2 2 2 2 2 4 4" xfId="19274" xr:uid="{00000000-0005-0000-0000-00007E4A0000}"/>
    <cellStyle name="Note 2 2 2 2 2 4 5" xfId="19275" xr:uid="{00000000-0005-0000-0000-00007F4A0000}"/>
    <cellStyle name="Note 2 2 2 2 2 5" xfId="19276" xr:uid="{00000000-0005-0000-0000-0000804A0000}"/>
    <cellStyle name="Note 2 2 2 2 2 5 2" xfId="19277" xr:uid="{00000000-0005-0000-0000-0000814A0000}"/>
    <cellStyle name="Note 2 2 2 2 2 5 3" xfId="19278" xr:uid="{00000000-0005-0000-0000-0000824A0000}"/>
    <cellStyle name="Note 2 2 2 2 2 5 4" xfId="19279" xr:uid="{00000000-0005-0000-0000-0000834A0000}"/>
    <cellStyle name="Note 2 2 2 2 2 5 5" xfId="19280" xr:uid="{00000000-0005-0000-0000-0000844A0000}"/>
    <cellStyle name="Note 2 2 2 2 2 5 6" xfId="19281" xr:uid="{00000000-0005-0000-0000-0000854A0000}"/>
    <cellStyle name="Note 2 2 2 2 2 5 7" xfId="19282" xr:uid="{00000000-0005-0000-0000-0000864A0000}"/>
    <cellStyle name="Note 2 2 2 2 2 5 8" xfId="19283" xr:uid="{00000000-0005-0000-0000-0000874A0000}"/>
    <cellStyle name="Note 2 2 2 2 2 6" xfId="19284" xr:uid="{00000000-0005-0000-0000-0000884A0000}"/>
    <cellStyle name="Note 2 2 2 2 2 6 2" xfId="19285" xr:uid="{00000000-0005-0000-0000-0000894A0000}"/>
    <cellStyle name="Note 2 2 2 2 2 6 3" xfId="19286" xr:uid="{00000000-0005-0000-0000-00008A4A0000}"/>
    <cellStyle name="Note 2 2 2 2 2 6 4" xfId="19287" xr:uid="{00000000-0005-0000-0000-00008B4A0000}"/>
    <cellStyle name="Note 2 2 2 2 2 6 5" xfId="19288" xr:uid="{00000000-0005-0000-0000-00008C4A0000}"/>
    <cellStyle name="Note 2 2 2 2 2 6 6" xfId="19289" xr:uid="{00000000-0005-0000-0000-00008D4A0000}"/>
    <cellStyle name="Note 2 2 2 2 2 6 7" xfId="19290" xr:uid="{00000000-0005-0000-0000-00008E4A0000}"/>
    <cellStyle name="Note 2 2 2 2 2 7" xfId="19291" xr:uid="{00000000-0005-0000-0000-00008F4A0000}"/>
    <cellStyle name="Note 2 2 2 2 2 7 2" xfId="19292" xr:uid="{00000000-0005-0000-0000-0000904A0000}"/>
    <cellStyle name="Note 2 2 2 2 2 7 3" xfId="19293" xr:uid="{00000000-0005-0000-0000-0000914A0000}"/>
    <cellStyle name="Note 2 2 2 2 2 7 4" xfId="19294" xr:uid="{00000000-0005-0000-0000-0000924A0000}"/>
    <cellStyle name="Note 2 2 2 2 2 7 5" xfId="19295" xr:uid="{00000000-0005-0000-0000-0000934A0000}"/>
    <cellStyle name="Note 2 2 2 2 2 8" xfId="19296" xr:uid="{00000000-0005-0000-0000-0000944A0000}"/>
    <cellStyle name="Note 2 2 2 2 2 8 2" xfId="19297" xr:uid="{00000000-0005-0000-0000-0000954A0000}"/>
    <cellStyle name="Note 2 2 2 2 2 8 3" xfId="19298" xr:uid="{00000000-0005-0000-0000-0000964A0000}"/>
    <cellStyle name="Note 2 2 2 2 2 8 4" xfId="19299" xr:uid="{00000000-0005-0000-0000-0000974A0000}"/>
    <cellStyle name="Note 2 2 2 2 2 8 5" xfId="19300" xr:uid="{00000000-0005-0000-0000-0000984A0000}"/>
    <cellStyle name="Note 2 2 2 2 2 9" xfId="19301" xr:uid="{00000000-0005-0000-0000-0000994A0000}"/>
    <cellStyle name="Note 2 2 2 2 2 9 2" xfId="19302" xr:uid="{00000000-0005-0000-0000-00009A4A0000}"/>
    <cellStyle name="Note 2 2 2 2 2 9 3" xfId="19303" xr:uid="{00000000-0005-0000-0000-00009B4A0000}"/>
    <cellStyle name="Note 2 2 2 2 2 9 4" xfId="19304" xr:uid="{00000000-0005-0000-0000-00009C4A0000}"/>
    <cellStyle name="Note 2 2 2 2 2 9 5" xfId="19305" xr:uid="{00000000-0005-0000-0000-00009D4A0000}"/>
    <cellStyle name="Note 2 2 2 2 3" xfId="19306" xr:uid="{00000000-0005-0000-0000-00009E4A0000}"/>
    <cellStyle name="Note 2 2 2 2 3 10" xfId="19307" xr:uid="{00000000-0005-0000-0000-00009F4A0000}"/>
    <cellStyle name="Note 2 2 2 2 3 2" xfId="19308" xr:uid="{00000000-0005-0000-0000-0000A04A0000}"/>
    <cellStyle name="Note 2 2 2 2 3 2 2" xfId="19309" xr:uid="{00000000-0005-0000-0000-0000A14A0000}"/>
    <cellStyle name="Note 2 2 2 2 3 2 2 2" xfId="19310" xr:uid="{00000000-0005-0000-0000-0000A24A0000}"/>
    <cellStyle name="Note 2 2 2 2 3 2 2 3" xfId="19311" xr:uid="{00000000-0005-0000-0000-0000A34A0000}"/>
    <cellStyle name="Note 2 2 2 2 3 2 2 4" xfId="19312" xr:uid="{00000000-0005-0000-0000-0000A44A0000}"/>
    <cellStyle name="Note 2 2 2 2 3 2 2 5" xfId="19313" xr:uid="{00000000-0005-0000-0000-0000A54A0000}"/>
    <cellStyle name="Note 2 2 2 2 3 2 2 6" xfId="19314" xr:uid="{00000000-0005-0000-0000-0000A64A0000}"/>
    <cellStyle name="Note 2 2 2 2 3 2 2 7" xfId="19315" xr:uid="{00000000-0005-0000-0000-0000A74A0000}"/>
    <cellStyle name="Note 2 2 2 2 3 2 3" xfId="19316" xr:uid="{00000000-0005-0000-0000-0000A84A0000}"/>
    <cellStyle name="Note 2 2 2 2 3 2 4" xfId="19317" xr:uid="{00000000-0005-0000-0000-0000A94A0000}"/>
    <cellStyle name="Note 2 2 2 2 3 3" xfId="19318" xr:uid="{00000000-0005-0000-0000-0000AA4A0000}"/>
    <cellStyle name="Note 2 2 2 2 3 3 2" xfId="19319" xr:uid="{00000000-0005-0000-0000-0000AB4A0000}"/>
    <cellStyle name="Note 2 2 2 2 3 3 2 2" xfId="19320" xr:uid="{00000000-0005-0000-0000-0000AC4A0000}"/>
    <cellStyle name="Note 2 2 2 2 3 3 2 3" xfId="19321" xr:uid="{00000000-0005-0000-0000-0000AD4A0000}"/>
    <cellStyle name="Note 2 2 2 2 3 3 2 4" xfId="19322" xr:uid="{00000000-0005-0000-0000-0000AE4A0000}"/>
    <cellStyle name="Note 2 2 2 2 3 3 2 5" xfId="19323" xr:uid="{00000000-0005-0000-0000-0000AF4A0000}"/>
    <cellStyle name="Note 2 2 2 2 3 3 2 6" xfId="19324" xr:uid="{00000000-0005-0000-0000-0000B04A0000}"/>
    <cellStyle name="Note 2 2 2 2 3 3 2 7" xfId="19325" xr:uid="{00000000-0005-0000-0000-0000B14A0000}"/>
    <cellStyle name="Note 2 2 2 2 3 3 3" xfId="19326" xr:uid="{00000000-0005-0000-0000-0000B24A0000}"/>
    <cellStyle name="Note 2 2 2 2 3 3 4" xfId="19327" xr:uid="{00000000-0005-0000-0000-0000B34A0000}"/>
    <cellStyle name="Note 2 2 2 2 3 4" xfId="19328" xr:uid="{00000000-0005-0000-0000-0000B44A0000}"/>
    <cellStyle name="Note 2 2 2 2 3 4 2" xfId="19329" xr:uid="{00000000-0005-0000-0000-0000B54A0000}"/>
    <cellStyle name="Note 2 2 2 2 3 4 2 2" xfId="19330" xr:uid="{00000000-0005-0000-0000-0000B64A0000}"/>
    <cellStyle name="Note 2 2 2 2 3 4 2 3" xfId="19331" xr:uid="{00000000-0005-0000-0000-0000B74A0000}"/>
    <cellStyle name="Note 2 2 2 2 3 4 2 4" xfId="19332" xr:uid="{00000000-0005-0000-0000-0000B84A0000}"/>
    <cellStyle name="Note 2 2 2 2 3 4 2 5" xfId="19333" xr:uid="{00000000-0005-0000-0000-0000B94A0000}"/>
    <cellStyle name="Note 2 2 2 2 3 4 2 6" xfId="19334" xr:uid="{00000000-0005-0000-0000-0000BA4A0000}"/>
    <cellStyle name="Note 2 2 2 2 3 4 2 7" xfId="19335" xr:uid="{00000000-0005-0000-0000-0000BB4A0000}"/>
    <cellStyle name="Note 2 2 2 2 3 4 3" xfId="19336" xr:uid="{00000000-0005-0000-0000-0000BC4A0000}"/>
    <cellStyle name="Note 2 2 2 2 3 4 4" xfId="19337" xr:uid="{00000000-0005-0000-0000-0000BD4A0000}"/>
    <cellStyle name="Note 2 2 2 2 3 5" xfId="19338" xr:uid="{00000000-0005-0000-0000-0000BE4A0000}"/>
    <cellStyle name="Note 2 2 2 2 3 5 2" xfId="19339" xr:uid="{00000000-0005-0000-0000-0000BF4A0000}"/>
    <cellStyle name="Note 2 2 2 2 3 5 3" xfId="19340" xr:uid="{00000000-0005-0000-0000-0000C04A0000}"/>
    <cellStyle name="Note 2 2 2 2 3 5 4" xfId="19341" xr:uid="{00000000-0005-0000-0000-0000C14A0000}"/>
    <cellStyle name="Note 2 2 2 2 3 5 5" xfId="19342" xr:uid="{00000000-0005-0000-0000-0000C24A0000}"/>
    <cellStyle name="Note 2 2 2 2 3 5 6" xfId="19343" xr:uid="{00000000-0005-0000-0000-0000C34A0000}"/>
    <cellStyle name="Note 2 2 2 2 3 5 7" xfId="19344" xr:uid="{00000000-0005-0000-0000-0000C44A0000}"/>
    <cellStyle name="Note 2 2 2 2 3 5 8" xfId="19345" xr:uid="{00000000-0005-0000-0000-0000C54A0000}"/>
    <cellStyle name="Note 2 2 2 2 3 6" xfId="19346" xr:uid="{00000000-0005-0000-0000-0000C64A0000}"/>
    <cellStyle name="Note 2 2 2 2 3 6 2" xfId="19347" xr:uid="{00000000-0005-0000-0000-0000C74A0000}"/>
    <cellStyle name="Note 2 2 2 2 3 6 3" xfId="19348" xr:uid="{00000000-0005-0000-0000-0000C84A0000}"/>
    <cellStyle name="Note 2 2 2 2 3 6 4" xfId="19349" xr:uid="{00000000-0005-0000-0000-0000C94A0000}"/>
    <cellStyle name="Note 2 2 2 2 3 6 5" xfId="19350" xr:uid="{00000000-0005-0000-0000-0000CA4A0000}"/>
    <cellStyle name="Note 2 2 2 2 3 6 6" xfId="19351" xr:uid="{00000000-0005-0000-0000-0000CB4A0000}"/>
    <cellStyle name="Note 2 2 2 2 3 6 7" xfId="19352" xr:uid="{00000000-0005-0000-0000-0000CC4A0000}"/>
    <cellStyle name="Note 2 2 2 2 3 7" xfId="19353" xr:uid="{00000000-0005-0000-0000-0000CD4A0000}"/>
    <cellStyle name="Note 2 2 2 2 3 8" xfId="19354" xr:uid="{00000000-0005-0000-0000-0000CE4A0000}"/>
    <cellStyle name="Note 2 2 2 2 3 9" xfId="19355" xr:uid="{00000000-0005-0000-0000-0000CF4A0000}"/>
    <cellStyle name="Note 2 2 2 2 4" xfId="19356" xr:uid="{00000000-0005-0000-0000-0000D04A0000}"/>
    <cellStyle name="Note 2 2 2 2 4 2" xfId="19357" xr:uid="{00000000-0005-0000-0000-0000D14A0000}"/>
    <cellStyle name="Note 2 2 2 2 4 2 2" xfId="19358" xr:uid="{00000000-0005-0000-0000-0000D24A0000}"/>
    <cellStyle name="Note 2 2 2 2 4 2 3" xfId="19359" xr:uid="{00000000-0005-0000-0000-0000D34A0000}"/>
    <cellStyle name="Note 2 2 2 2 4 2 4" xfId="19360" xr:uid="{00000000-0005-0000-0000-0000D44A0000}"/>
    <cellStyle name="Note 2 2 2 2 4 2 5" xfId="19361" xr:uid="{00000000-0005-0000-0000-0000D54A0000}"/>
    <cellStyle name="Note 2 2 2 2 4 2 6" xfId="19362" xr:uid="{00000000-0005-0000-0000-0000D64A0000}"/>
    <cellStyle name="Note 2 2 2 2 4 2 7" xfId="19363" xr:uid="{00000000-0005-0000-0000-0000D74A0000}"/>
    <cellStyle name="Note 2 2 2 2 4 3" xfId="19364" xr:uid="{00000000-0005-0000-0000-0000D84A0000}"/>
    <cellStyle name="Note 2 2 2 2 4 4" xfId="19365" xr:uid="{00000000-0005-0000-0000-0000D94A0000}"/>
    <cellStyle name="Note 2 2 2 2 4 5" xfId="19366" xr:uid="{00000000-0005-0000-0000-0000DA4A0000}"/>
    <cellStyle name="Note 2 2 2 2 5" xfId="19367" xr:uid="{00000000-0005-0000-0000-0000DB4A0000}"/>
    <cellStyle name="Note 2 2 2 2 5 2" xfId="19368" xr:uid="{00000000-0005-0000-0000-0000DC4A0000}"/>
    <cellStyle name="Note 2 2 2 2 5 2 2" xfId="19369" xr:uid="{00000000-0005-0000-0000-0000DD4A0000}"/>
    <cellStyle name="Note 2 2 2 2 5 2 3" xfId="19370" xr:uid="{00000000-0005-0000-0000-0000DE4A0000}"/>
    <cellStyle name="Note 2 2 2 2 5 2 4" xfId="19371" xr:uid="{00000000-0005-0000-0000-0000DF4A0000}"/>
    <cellStyle name="Note 2 2 2 2 5 2 5" xfId="19372" xr:uid="{00000000-0005-0000-0000-0000E04A0000}"/>
    <cellStyle name="Note 2 2 2 2 5 2 6" xfId="19373" xr:uid="{00000000-0005-0000-0000-0000E14A0000}"/>
    <cellStyle name="Note 2 2 2 2 5 2 7" xfId="19374" xr:uid="{00000000-0005-0000-0000-0000E24A0000}"/>
    <cellStyle name="Note 2 2 2 2 5 3" xfId="19375" xr:uid="{00000000-0005-0000-0000-0000E34A0000}"/>
    <cellStyle name="Note 2 2 2 2 5 4" xfId="19376" xr:uid="{00000000-0005-0000-0000-0000E44A0000}"/>
    <cellStyle name="Note 2 2 2 2 5 5" xfId="19377" xr:uid="{00000000-0005-0000-0000-0000E54A0000}"/>
    <cellStyle name="Note 2 2 2 2 6" xfId="19378" xr:uid="{00000000-0005-0000-0000-0000E64A0000}"/>
    <cellStyle name="Note 2 2 2 2 6 2" xfId="19379" xr:uid="{00000000-0005-0000-0000-0000E74A0000}"/>
    <cellStyle name="Note 2 2 2 2 6 2 2" xfId="19380" xr:uid="{00000000-0005-0000-0000-0000E84A0000}"/>
    <cellStyle name="Note 2 2 2 2 6 2 3" xfId="19381" xr:uid="{00000000-0005-0000-0000-0000E94A0000}"/>
    <cellStyle name="Note 2 2 2 2 6 2 4" xfId="19382" xr:uid="{00000000-0005-0000-0000-0000EA4A0000}"/>
    <cellStyle name="Note 2 2 2 2 6 2 5" xfId="19383" xr:uid="{00000000-0005-0000-0000-0000EB4A0000}"/>
    <cellStyle name="Note 2 2 2 2 6 2 6" xfId="19384" xr:uid="{00000000-0005-0000-0000-0000EC4A0000}"/>
    <cellStyle name="Note 2 2 2 2 6 2 7" xfId="19385" xr:uid="{00000000-0005-0000-0000-0000ED4A0000}"/>
    <cellStyle name="Note 2 2 2 2 6 3" xfId="19386" xr:uid="{00000000-0005-0000-0000-0000EE4A0000}"/>
    <cellStyle name="Note 2 2 2 2 6 4" xfId="19387" xr:uid="{00000000-0005-0000-0000-0000EF4A0000}"/>
    <cellStyle name="Note 2 2 2 2 6 5" xfId="19388" xr:uid="{00000000-0005-0000-0000-0000F04A0000}"/>
    <cellStyle name="Note 2 2 2 2 7" xfId="19389" xr:uid="{00000000-0005-0000-0000-0000F14A0000}"/>
    <cellStyle name="Note 2 2 2 2 7 2" xfId="19390" xr:uid="{00000000-0005-0000-0000-0000F24A0000}"/>
    <cellStyle name="Note 2 2 2 2 7 2 2" xfId="19391" xr:uid="{00000000-0005-0000-0000-0000F34A0000}"/>
    <cellStyle name="Note 2 2 2 2 7 2 3" xfId="19392" xr:uid="{00000000-0005-0000-0000-0000F44A0000}"/>
    <cellStyle name="Note 2 2 2 2 7 2 4" xfId="19393" xr:uid="{00000000-0005-0000-0000-0000F54A0000}"/>
    <cellStyle name="Note 2 2 2 2 7 2 5" xfId="19394" xr:uid="{00000000-0005-0000-0000-0000F64A0000}"/>
    <cellStyle name="Note 2 2 2 2 7 2 6" xfId="19395" xr:uid="{00000000-0005-0000-0000-0000F74A0000}"/>
    <cellStyle name="Note 2 2 2 2 7 2 7" xfId="19396" xr:uid="{00000000-0005-0000-0000-0000F84A0000}"/>
    <cellStyle name="Note 2 2 2 2 7 3" xfId="19397" xr:uid="{00000000-0005-0000-0000-0000F94A0000}"/>
    <cellStyle name="Note 2 2 2 2 7 4" xfId="19398" xr:uid="{00000000-0005-0000-0000-0000FA4A0000}"/>
    <cellStyle name="Note 2 2 2 2 7 5" xfId="19399" xr:uid="{00000000-0005-0000-0000-0000FB4A0000}"/>
    <cellStyle name="Note 2 2 2 2 8" xfId="19400" xr:uid="{00000000-0005-0000-0000-0000FC4A0000}"/>
    <cellStyle name="Note 2 2 2 2 8 2" xfId="19401" xr:uid="{00000000-0005-0000-0000-0000FD4A0000}"/>
    <cellStyle name="Note 2 2 2 2 8 3" xfId="19402" xr:uid="{00000000-0005-0000-0000-0000FE4A0000}"/>
    <cellStyle name="Note 2 2 2 2 8 4" xfId="19403" xr:uid="{00000000-0005-0000-0000-0000FF4A0000}"/>
    <cellStyle name="Note 2 2 2 2 8 5" xfId="19404" xr:uid="{00000000-0005-0000-0000-0000004B0000}"/>
    <cellStyle name="Note 2 2 2 2 8 6" xfId="19405" xr:uid="{00000000-0005-0000-0000-0000014B0000}"/>
    <cellStyle name="Note 2 2 2 2 8 7" xfId="19406" xr:uid="{00000000-0005-0000-0000-0000024B0000}"/>
    <cellStyle name="Note 2 2 2 2 8 8" xfId="19407" xr:uid="{00000000-0005-0000-0000-0000034B0000}"/>
    <cellStyle name="Note 2 2 2 2 9" xfId="19408" xr:uid="{00000000-0005-0000-0000-0000044B0000}"/>
    <cellStyle name="Note 2 2 2 2 9 2" xfId="19409" xr:uid="{00000000-0005-0000-0000-0000054B0000}"/>
    <cellStyle name="Note 2 2 2 2 9 3" xfId="19410" xr:uid="{00000000-0005-0000-0000-0000064B0000}"/>
    <cellStyle name="Note 2 2 2 2 9 4" xfId="19411" xr:uid="{00000000-0005-0000-0000-0000074B0000}"/>
    <cellStyle name="Note 2 2 2 2 9 5" xfId="19412" xr:uid="{00000000-0005-0000-0000-0000084B0000}"/>
    <cellStyle name="Note 2 2 2 2 9 6" xfId="19413" xr:uid="{00000000-0005-0000-0000-0000094B0000}"/>
    <cellStyle name="Note 2 2 2 2 9 7" xfId="19414" xr:uid="{00000000-0005-0000-0000-00000A4B0000}"/>
    <cellStyle name="Note 2 2 2 3" xfId="19415" xr:uid="{00000000-0005-0000-0000-00000B4B0000}"/>
    <cellStyle name="Note 2 2 2 3 10" xfId="19416" xr:uid="{00000000-0005-0000-0000-00000C4B0000}"/>
    <cellStyle name="Note 2 2 2 3 10 2" xfId="19417" xr:uid="{00000000-0005-0000-0000-00000D4B0000}"/>
    <cellStyle name="Note 2 2 2 3 10 3" xfId="19418" xr:uid="{00000000-0005-0000-0000-00000E4B0000}"/>
    <cellStyle name="Note 2 2 2 3 10 4" xfId="19419" xr:uid="{00000000-0005-0000-0000-00000F4B0000}"/>
    <cellStyle name="Note 2 2 2 3 10 5" xfId="19420" xr:uid="{00000000-0005-0000-0000-0000104B0000}"/>
    <cellStyle name="Note 2 2 2 3 11" xfId="19421" xr:uid="{00000000-0005-0000-0000-0000114B0000}"/>
    <cellStyle name="Note 2 2 2 3 11 2" xfId="19422" xr:uid="{00000000-0005-0000-0000-0000124B0000}"/>
    <cellStyle name="Note 2 2 2 3 11 3" xfId="19423" xr:uid="{00000000-0005-0000-0000-0000134B0000}"/>
    <cellStyle name="Note 2 2 2 3 11 4" xfId="19424" xr:uid="{00000000-0005-0000-0000-0000144B0000}"/>
    <cellStyle name="Note 2 2 2 3 11 5" xfId="19425" xr:uid="{00000000-0005-0000-0000-0000154B0000}"/>
    <cellStyle name="Note 2 2 2 3 12" xfId="19426" xr:uid="{00000000-0005-0000-0000-0000164B0000}"/>
    <cellStyle name="Note 2 2 2 3 12 2" xfId="19427" xr:uid="{00000000-0005-0000-0000-0000174B0000}"/>
    <cellStyle name="Note 2 2 2 3 12 3" xfId="19428" xr:uid="{00000000-0005-0000-0000-0000184B0000}"/>
    <cellStyle name="Note 2 2 2 3 12 4" xfId="19429" xr:uid="{00000000-0005-0000-0000-0000194B0000}"/>
    <cellStyle name="Note 2 2 2 3 12 5" xfId="19430" xr:uid="{00000000-0005-0000-0000-00001A4B0000}"/>
    <cellStyle name="Note 2 2 2 3 13" xfId="19431" xr:uid="{00000000-0005-0000-0000-00001B4B0000}"/>
    <cellStyle name="Note 2 2 2 3 13 2" xfId="19432" xr:uid="{00000000-0005-0000-0000-00001C4B0000}"/>
    <cellStyle name="Note 2 2 2 3 13 3" xfId="19433" xr:uid="{00000000-0005-0000-0000-00001D4B0000}"/>
    <cellStyle name="Note 2 2 2 3 13 4" xfId="19434" xr:uid="{00000000-0005-0000-0000-00001E4B0000}"/>
    <cellStyle name="Note 2 2 2 3 13 5" xfId="19435" xr:uid="{00000000-0005-0000-0000-00001F4B0000}"/>
    <cellStyle name="Note 2 2 2 3 14" xfId="19436" xr:uid="{00000000-0005-0000-0000-0000204B0000}"/>
    <cellStyle name="Note 2 2 2 3 14 2" xfId="19437" xr:uid="{00000000-0005-0000-0000-0000214B0000}"/>
    <cellStyle name="Note 2 2 2 3 14 3" xfId="19438" xr:uid="{00000000-0005-0000-0000-0000224B0000}"/>
    <cellStyle name="Note 2 2 2 3 14 4" xfId="19439" xr:uid="{00000000-0005-0000-0000-0000234B0000}"/>
    <cellStyle name="Note 2 2 2 3 14 5" xfId="19440" xr:uid="{00000000-0005-0000-0000-0000244B0000}"/>
    <cellStyle name="Note 2 2 2 3 15" xfId="19441" xr:uid="{00000000-0005-0000-0000-0000254B0000}"/>
    <cellStyle name="Note 2 2 2 3 15 2" xfId="19442" xr:uid="{00000000-0005-0000-0000-0000264B0000}"/>
    <cellStyle name="Note 2 2 2 3 15 3" xfId="19443" xr:uid="{00000000-0005-0000-0000-0000274B0000}"/>
    <cellStyle name="Note 2 2 2 3 15 4" xfId="19444" xr:uid="{00000000-0005-0000-0000-0000284B0000}"/>
    <cellStyle name="Note 2 2 2 3 15 5" xfId="19445" xr:uid="{00000000-0005-0000-0000-0000294B0000}"/>
    <cellStyle name="Note 2 2 2 3 16" xfId="19446" xr:uid="{00000000-0005-0000-0000-00002A4B0000}"/>
    <cellStyle name="Note 2 2 2 3 16 2" xfId="19447" xr:uid="{00000000-0005-0000-0000-00002B4B0000}"/>
    <cellStyle name="Note 2 2 2 3 16 3" xfId="19448" xr:uid="{00000000-0005-0000-0000-00002C4B0000}"/>
    <cellStyle name="Note 2 2 2 3 16 4" xfId="19449" xr:uid="{00000000-0005-0000-0000-00002D4B0000}"/>
    <cellStyle name="Note 2 2 2 3 16 5" xfId="19450" xr:uid="{00000000-0005-0000-0000-00002E4B0000}"/>
    <cellStyle name="Note 2 2 2 3 17" xfId="19451" xr:uid="{00000000-0005-0000-0000-00002F4B0000}"/>
    <cellStyle name="Note 2 2 2 3 17 2" xfId="19452" xr:uid="{00000000-0005-0000-0000-0000304B0000}"/>
    <cellStyle name="Note 2 2 2 3 17 3" xfId="19453" xr:uid="{00000000-0005-0000-0000-0000314B0000}"/>
    <cellStyle name="Note 2 2 2 3 17 4" xfId="19454" xr:uid="{00000000-0005-0000-0000-0000324B0000}"/>
    <cellStyle name="Note 2 2 2 3 17 5" xfId="19455" xr:uid="{00000000-0005-0000-0000-0000334B0000}"/>
    <cellStyle name="Note 2 2 2 3 18" xfId="19456" xr:uid="{00000000-0005-0000-0000-0000344B0000}"/>
    <cellStyle name="Note 2 2 2 3 2" xfId="19457" xr:uid="{00000000-0005-0000-0000-0000354B0000}"/>
    <cellStyle name="Note 2 2 2 3 2 10" xfId="19458" xr:uid="{00000000-0005-0000-0000-0000364B0000}"/>
    <cellStyle name="Note 2 2 2 3 2 10 2" xfId="19459" xr:uid="{00000000-0005-0000-0000-0000374B0000}"/>
    <cellStyle name="Note 2 2 2 3 2 10 3" xfId="19460" xr:uid="{00000000-0005-0000-0000-0000384B0000}"/>
    <cellStyle name="Note 2 2 2 3 2 10 4" xfId="19461" xr:uid="{00000000-0005-0000-0000-0000394B0000}"/>
    <cellStyle name="Note 2 2 2 3 2 10 5" xfId="19462" xr:uid="{00000000-0005-0000-0000-00003A4B0000}"/>
    <cellStyle name="Note 2 2 2 3 2 11" xfId="19463" xr:uid="{00000000-0005-0000-0000-00003B4B0000}"/>
    <cellStyle name="Note 2 2 2 3 2 11 2" xfId="19464" xr:uid="{00000000-0005-0000-0000-00003C4B0000}"/>
    <cellStyle name="Note 2 2 2 3 2 11 3" xfId="19465" xr:uid="{00000000-0005-0000-0000-00003D4B0000}"/>
    <cellStyle name="Note 2 2 2 3 2 11 4" xfId="19466" xr:uid="{00000000-0005-0000-0000-00003E4B0000}"/>
    <cellStyle name="Note 2 2 2 3 2 11 5" xfId="19467" xr:uid="{00000000-0005-0000-0000-00003F4B0000}"/>
    <cellStyle name="Note 2 2 2 3 2 12" xfId="19468" xr:uid="{00000000-0005-0000-0000-0000404B0000}"/>
    <cellStyle name="Note 2 2 2 3 2 12 2" xfId="19469" xr:uid="{00000000-0005-0000-0000-0000414B0000}"/>
    <cellStyle name="Note 2 2 2 3 2 12 3" xfId="19470" xr:uid="{00000000-0005-0000-0000-0000424B0000}"/>
    <cellStyle name="Note 2 2 2 3 2 12 4" xfId="19471" xr:uid="{00000000-0005-0000-0000-0000434B0000}"/>
    <cellStyle name="Note 2 2 2 3 2 12 5" xfId="19472" xr:uid="{00000000-0005-0000-0000-0000444B0000}"/>
    <cellStyle name="Note 2 2 2 3 2 13" xfId="19473" xr:uid="{00000000-0005-0000-0000-0000454B0000}"/>
    <cellStyle name="Note 2 2 2 3 2 13 2" xfId="19474" xr:uid="{00000000-0005-0000-0000-0000464B0000}"/>
    <cellStyle name="Note 2 2 2 3 2 13 3" xfId="19475" xr:uid="{00000000-0005-0000-0000-0000474B0000}"/>
    <cellStyle name="Note 2 2 2 3 2 13 4" xfId="19476" xr:uid="{00000000-0005-0000-0000-0000484B0000}"/>
    <cellStyle name="Note 2 2 2 3 2 13 5" xfId="19477" xr:uid="{00000000-0005-0000-0000-0000494B0000}"/>
    <cellStyle name="Note 2 2 2 3 2 14" xfId="19478" xr:uid="{00000000-0005-0000-0000-00004A4B0000}"/>
    <cellStyle name="Note 2 2 2 3 2 14 2" xfId="19479" xr:uid="{00000000-0005-0000-0000-00004B4B0000}"/>
    <cellStyle name="Note 2 2 2 3 2 14 3" xfId="19480" xr:uid="{00000000-0005-0000-0000-00004C4B0000}"/>
    <cellStyle name="Note 2 2 2 3 2 14 4" xfId="19481" xr:uid="{00000000-0005-0000-0000-00004D4B0000}"/>
    <cellStyle name="Note 2 2 2 3 2 14 5" xfId="19482" xr:uid="{00000000-0005-0000-0000-00004E4B0000}"/>
    <cellStyle name="Note 2 2 2 3 2 15" xfId="19483" xr:uid="{00000000-0005-0000-0000-00004F4B0000}"/>
    <cellStyle name="Note 2 2 2 3 2 15 2" xfId="19484" xr:uid="{00000000-0005-0000-0000-0000504B0000}"/>
    <cellStyle name="Note 2 2 2 3 2 15 3" xfId="19485" xr:uid="{00000000-0005-0000-0000-0000514B0000}"/>
    <cellStyle name="Note 2 2 2 3 2 15 4" xfId="19486" xr:uid="{00000000-0005-0000-0000-0000524B0000}"/>
    <cellStyle name="Note 2 2 2 3 2 15 5" xfId="19487" xr:uid="{00000000-0005-0000-0000-0000534B0000}"/>
    <cellStyle name="Note 2 2 2 3 2 16" xfId="19488" xr:uid="{00000000-0005-0000-0000-0000544B0000}"/>
    <cellStyle name="Note 2 2 2 3 2 16 2" xfId="19489" xr:uid="{00000000-0005-0000-0000-0000554B0000}"/>
    <cellStyle name="Note 2 2 2 3 2 16 3" xfId="19490" xr:uid="{00000000-0005-0000-0000-0000564B0000}"/>
    <cellStyle name="Note 2 2 2 3 2 16 4" xfId="19491" xr:uid="{00000000-0005-0000-0000-0000574B0000}"/>
    <cellStyle name="Note 2 2 2 3 2 16 5" xfId="19492" xr:uid="{00000000-0005-0000-0000-0000584B0000}"/>
    <cellStyle name="Note 2 2 2 3 2 17" xfId="19493" xr:uid="{00000000-0005-0000-0000-0000594B0000}"/>
    <cellStyle name="Note 2 2 2 3 2 17 2" xfId="19494" xr:uid="{00000000-0005-0000-0000-00005A4B0000}"/>
    <cellStyle name="Note 2 2 2 3 2 17 3" xfId="19495" xr:uid="{00000000-0005-0000-0000-00005B4B0000}"/>
    <cellStyle name="Note 2 2 2 3 2 17 4" xfId="19496" xr:uid="{00000000-0005-0000-0000-00005C4B0000}"/>
    <cellStyle name="Note 2 2 2 3 2 17 5" xfId="19497" xr:uid="{00000000-0005-0000-0000-00005D4B0000}"/>
    <cellStyle name="Note 2 2 2 3 2 18" xfId="19498" xr:uid="{00000000-0005-0000-0000-00005E4B0000}"/>
    <cellStyle name="Note 2 2 2 3 2 2" xfId="19499" xr:uid="{00000000-0005-0000-0000-00005F4B0000}"/>
    <cellStyle name="Note 2 2 2 3 2 2 2" xfId="19500" xr:uid="{00000000-0005-0000-0000-0000604B0000}"/>
    <cellStyle name="Note 2 2 2 3 2 2 2 2" xfId="19501" xr:uid="{00000000-0005-0000-0000-0000614B0000}"/>
    <cellStyle name="Note 2 2 2 3 2 2 2 3" xfId="19502" xr:uid="{00000000-0005-0000-0000-0000624B0000}"/>
    <cellStyle name="Note 2 2 2 3 2 2 2 4" xfId="19503" xr:uid="{00000000-0005-0000-0000-0000634B0000}"/>
    <cellStyle name="Note 2 2 2 3 2 2 2 5" xfId="19504" xr:uid="{00000000-0005-0000-0000-0000644B0000}"/>
    <cellStyle name="Note 2 2 2 3 2 2 2 6" xfId="19505" xr:uid="{00000000-0005-0000-0000-0000654B0000}"/>
    <cellStyle name="Note 2 2 2 3 2 2 2 7" xfId="19506" xr:uid="{00000000-0005-0000-0000-0000664B0000}"/>
    <cellStyle name="Note 2 2 2 3 2 2 3" xfId="19507" xr:uid="{00000000-0005-0000-0000-0000674B0000}"/>
    <cellStyle name="Note 2 2 2 3 2 2 4" xfId="19508" xr:uid="{00000000-0005-0000-0000-0000684B0000}"/>
    <cellStyle name="Note 2 2 2 3 2 2 5" xfId="19509" xr:uid="{00000000-0005-0000-0000-0000694B0000}"/>
    <cellStyle name="Note 2 2 2 3 2 3" xfId="19510" xr:uid="{00000000-0005-0000-0000-00006A4B0000}"/>
    <cellStyle name="Note 2 2 2 3 2 3 2" xfId="19511" xr:uid="{00000000-0005-0000-0000-00006B4B0000}"/>
    <cellStyle name="Note 2 2 2 3 2 3 2 2" xfId="19512" xr:uid="{00000000-0005-0000-0000-00006C4B0000}"/>
    <cellStyle name="Note 2 2 2 3 2 3 2 3" xfId="19513" xr:uid="{00000000-0005-0000-0000-00006D4B0000}"/>
    <cellStyle name="Note 2 2 2 3 2 3 2 4" xfId="19514" xr:uid="{00000000-0005-0000-0000-00006E4B0000}"/>
    <cellStyle name="Note 2 2 2 3 2 3 2 5" xfId="19515" xr:uid="{00000000-0005-0000-0000-00006F4B0000}"/>
    <cellStyle name="Note 2 2 2 3 2 3 2 6" xfId="19516" xr:uid="{00000000-0005-0000-0000-0000704B0000}"/>
    <cellStyle name="Note 2 2 2 3 2 3 2 7" xfId="19517" xr:uid="{00000000-0005-0000-0000-0000714B0000}"/>
    <cellStyle name="Note 2 2 2 3 2 3 3" xfId="19518" xr:uid="{00000000-0005-0000-0000-0000724B0000}"/>
    <cellStyle name="Note 2 2 2 3 2 3 4" xfId="19519" xr:uid="{00000000-0005-0000-0000-0000734B0000}"/>
    <cellStyle name="Note 2 2 2 3 2 3 5" xfId="19520" xr:uid="{00000000-0005-0000-0000-0000744B0000}"/>
    <cellStyle name="Note 2 2 2 3 2 4" xfId="19521" xr:uid="{00000000-0005-0000-0000-0000754B0000}"/>
    <cellStyle name="Note 2 2 2 3 2 4 2" xfId="19522" xr:uid="{00000000-0005-0000-0000-0000764B0000}"/>
    <cellStyle name="Note 2 2 2 3 2 4 2 2" xfId="19523" xr:uid="{00000000-0005-0000-0000-0000774B0000}"/>
    <cellStyle name="Note 2 2 2 3 2 4 2 3" xfId="19524" xr:uid="{00000000-0005-0000-0000-0000784B0000}"/>
    <cellStyle name="Note 2 2 2 3 2 4 2 4" xfId="19525" xr:uid="{00000000-0005-0000-0000-0000794B0000}"/>
    <cellStyle name="Note 2 2 2 3 2 4 2 5" xfId="19526" xr:uid="{00000000-0005-0000-0000-00007A4B0000}"/>
    <cellStyle name="Note 2 2 2 3 2 4 2 6" xfId="19527" xr:uid="{00000000-0005-0000-0000-00007B4B0000}"/>
    <cellStyle name="Note 2 2 2 3 2 4 2 7" xfId="19528" xr:uid="{00000000-0005-0000-0000-00007C4B0000}"/>
    <cellStyle name="Note 2 2 2 3 2 4 3" xfId="19529" xr:uid="{00000000-0005-0000-0000-00007D4B0000}"/>
    <cellStyle name="Note 2 2 2 3 2 4 4" xfId="19530" xr:uid="{00000000-0005-0000-0000-00007E4B0000}"/>
    <cellStyle name="Note 2 2 2 3 2 4 5" xfId="19531" xr:uid="{00000000-0005-0000-0000-00007F4B0000}"/>
    <cellStyle name="Note 2 2 2 3 2 5" xfId="19532" xr:uid="{00000000-0005-0000-0000-0000804B0000}"/>
    <cellStyle name="Note 2 2 2 3 2 5 2" xfId="19533" xr:uid="{00000000-0005-0000-0000-0000814B0000}"/>
    <cellStyle name="Note 2 2 2 3 2 5 3" xfId="19534" xr:uid="{00000000-0005-0000-0000-0000824B0000}"/>
    <cellStyle name="Note 2 2 2 3 2 5 4" xfId="19535" xr:uid="{00000000-0005-0000-0000-0000834B0000}"/>
    <cellStyle name="Note 2 2 2 3 2 5 5" xfId="19536" xr:uid="{00000000-0005-0000-0000-0000844B0000}"/>
    <cellStyle name="Note 2 2 2 3 2 5 6" xfId="19537" xr:uid="{00000000-0005-0000-0000-0000854B0000}"/>
    <cellStyle name="Note 2 2 2 3 2 5 7" xfId="19538" xr:uid="{00000000-0005-0000-0000-0000864B0000}"/>
    <cellStyle name="Note 2 2 2 3 2 5 8" xfId="19539" xr:uid="{00000000-0005-0000-0000-0000874B0000}"/>
    <cellStyle name="Note 2 2 2 3 2 6" xfId="19540" xr:uid="{00000000-0005-0000-0000-0000884B0000}"/>
    <cellStyle name="Note 2 2 2 3 2 6 2" xfId="19541" xr:uid="{00000000-0005-0000-0000-0000894B0000}"/>
    <cellStyle name="Note 2 2 2 3 2 6 3" xfId="19542" xr:uid="{00000000-0005-0000-0000-00008A4B0000}"/>
    <cellStyle name="Note 2 2 2 3 2 6 4" xfId="19543" xr:uid="{00000000-0005-0000-0000-00008B4B0000}"/>
    <cellStyle name="Note 2 2 2 3 2 6 5" xfId="19544" xr:uid="{00000000-0005-0000-0000-00008C4B0000}"/>
    <cellStyle name="Note 2 2 2 3 2 6 6" xfId="19545" xr:uid="{00000000-0005-0000-0000-00008D4B0000}"/>
    <cellStyle name="Note 2 2 2 3 2 6 7" xfId="19546" xr:uid="{00000000-0005-0000-0000-00008E4B0000}"/>
    <cellStyle name="Note 2 2 2 3 2 7" xfId="19547" xr:uid="{00000000-0005-0000-0000-00008F4B0000}"/>
    <cellStyle name="Note 2 2 2 3 2 7 2" xfId="19548" xr:uid="{00000000-0005-0000-0000-0000904B0000}"/>
    <cellStyle name="Note 2 2 2 3 2 7 3" xfId="19549" xr:uid="{00000000-0005-0000-0000-0000914B0000}"/>
    <cellStyle name="Note 2 2 2 3 2 7 4" xfId="19550" xr:uid="{00000000-0005-0000-0000-0000924B0000}"/>
    <cellStyle name="Note 2 2 2 3 2 7 5" xfId="19551" xr:uid="{00000000-0005-0000-0000-0000934B0000}"/>
    <cellStyle name="Note 2 2 2 3 2 8" xfId="19552" xr:uid="{00000000-0005-0000-0000-0000944B0000}"/>
    <cellStyle name="Note 2 2 2 3 2 8 2" xfId="19553" xr:uid="{00000000-0005-0000-0000-0000954B0000}"/>
    <cellStyle name="Note 2 2 2 3 2 8 3" xfId="19554" xr:uid="{00000000-0005-0000-0000-0000964B0000}"/>
    <cellStyle name="Note 2 2 2 3 2 8 4" xfId="19555" xr:uid="{00000000-0005-0000-0000-0000974B0000}"/>
    <cellStyle name="Note 2 2 2 3 2 8 5" xfId="19556" xr:uid="{00000000-0005-0000-0000-0000984B0000}"/>
    <cellStyle name="Note 2 2 2 3 2 9" xfId="19557" xr:uid="{00000000-0005-0000-0000-0000994B0000}"/>
    <cellStyle name="Note 2 2 2 3 2 9 2" xfId="19558" xr:uid="{00000000-0005-0000-0000-00009A4B0000}"/>
    <cellStyle name="Note 2 2 2 3 2 9 3" xfId="19559" xr:uid="{00000000-0005-0000-0000-00009B4B0000}"/>
    <cellStyle name="Note 2 2 2 3 2 9 4" xfId="19560" xr:uid="{00000000-0005-0000-0000-00009C4B0000}"/>
    <cellStyle name="Note 2 2 2 3 2 9 5" xfId="19561" xr:uid="{00000000-0005-0000-0000-00009D4B0000}"/>
    <cellStyle name="Note 2 2 2 3 3" xfId="19562" xr:uid="{00000000-0005-0000-0000-00009E4B0000}"/>
    <cellStyle name="Note 2 2 2 3 3 10" xfId="19563" xr:uid="{00000000-0005-0000-0000-00009F4B0000}"/>
    <cellStyle name="Note 2 2 2 3 3 2" xfId="19564" xr:uid="{00000000-0005-0000-0000-0000A04B0000}"/>
    <cellStyle name="Note 2 2 2 3 3 2 2" xfId="19565" xr:uid="{00000000-0005-0000-0000-0000A14B0000}"/>
    <cellStyle name="Note 2 2 2 3 3 2 2 2" xfId="19566" xr:uid="{00000000-0005-0000-0000-0000A24B0000}"/>
    <cellStyle name="Note 2 2 2 3 3 2 2 3" xfId="19567" xr:uid="{00000000-0005-0000-0000-0000A34B0000}"/>
    <cellStyle name="Note 2 2 2 3 3 2 2 4" xfId="19568" xr:uid="{00000000-0005-0000-0000-0000A44B0000}"/>
    <cellStyle name="Note 2 2 2 3 3 2 2 5" xfId="19569" xr:uid="{00000000-0005-0000-0000-0000A54B0000}"/>
    <cellStyle name="Note 2 2 2 3 3 2 2 6" xfId="19570" xr:uid="{00000000-0005-0000-0000-0000A64B0000}"/>
    <cellStyle name="Note 2 2 2 3 3 2 2 7" xfId="19571" xr:uid="{00000000-0005-0000-0000-0000A74B0000}"/>
    <cellStyle name="Note 2 2 2 3 3 2 3" xfId="19572" xr:uid="{00000000-0005-0000-0000-0000A84B0000}"/>
    <cellStyle name="Note 2 2 2 3 3 2 4" xfId="19573" xr:uid="{00000000-0005-0000-0000-0000A94B0000}"/>
    <cellStyle name="Note 2 2 2 3 3 3" xfId="19574" xr:uid="{00000000-0005-0000-0000-0000AA4B0000}"/>
    <cellStyle name="Note 2 2 2 3 3 3 2" xfId="19575" xr:uid="{00000000-0005-0000-0000-0000AB4B0000}"/>
    <cellStyle name="Note 2 2 2 3 3 3 2 2" xfId="19576" xr:uid="{00000000-0005-0000-0000-0000AC4B0000}"/>
    <cellStyle name="Note 2 2 2 3 3 3 2 3" xfId="19577" xr:uid="{00000000-0005-0000-0000-0000AD4B0000}"/>
    <cellStyle name="Note 2 2 2 3 3 3 2 4" xfId="19578" xr:uid="{00000000-0005-0000-0000-0000AE4B0000}"/>
    <cellStyle name="Note 2 2 2 3 3 3 2 5" xfId="19579" xr:uid="{00000000-0005-0000-0000-0000AF4B0000}"/>
    <cellStyle name="Note 2 2 2 3 3 3 2 6" xfId="19580" xr:uid="{00000000-0005-0000-0000-0000B04B0000}"/>
    <cellStyle name="Note 2 2 2 3 3 3 2 7" xfId="19581" xr:uid="{00000000-0005-0000-0000-0000B14B0000}"/>
    <cellStyle name="Note 2 2 2 3 3 3 3" xfId="19582" xr:uid="{00000000-0005-0000-0000-0000B24B0000}"/>
    <cellStyle name="Note 2 2 2 3 3 3 4" xfId="19583" xr:uid="{00000000-0005-0000-0000-0000B34B0000}"/>
    <cellStyle name="Note 2 2 2 3 3 4" xfId="19584" xr:uid="{00000000-0005-0000-0000-0000B44B0000}"/>
    <cellStyle name="Note 2 2 2 3 3 4 2" xfId="19585" xr:uid="{00000000-0005-0000-0000-0000B54B0000}"/>
    <cellStyle name="Note 2 2 2 3 3 4 2 2" xfId="19586" xr:uid="{00000000-0005-0000-0000-0000B64B0000}"/>
    <cellStyle name="Note 2 2 2 3 3 4 2 3" xfId="19587" xr:uid="{00000000-0005-0000-0000-0000B74B0000}"/>
    <cellStyle name="Note 2 2 2 3 3 4 2 4" xfId="19588" xr:uid="{00000000-0005-0000-0000-0000B84B0000}"/>
    <cellStyle name="Note 2 2 2 3 3 4 2 5" xfId="19589" xr:uid="{00000000-0005-0000-0000-0000B94B0000}"/>
    <cellStyle name="Note 2 2 2 3 3 4 2 6" xfId="19590" xr:uid="{00000000-0005-0000-0000-0000BA4B0000}"/>
    <cellStyle name="Note 2 2 2 3 3 4 2 7" xfId="19591" xr:uid="{00000000-0005-0000-0000-0000BB4B0000}"/>
    <cellStyle name="Note 2 2 2 3 3 4 3" xfId="19592" xr:uid="{00000000-0005-0000-0000-0000BC4B0000}"/>
    <cellStyle name="Note 2 2 2 3 3 4 4" xfId="19593" xr:uid="{00000000-0005-0000-0000-0000BD4B0000}"/>
    <cellStyle name="Note 2 2 2 3 3 5" xfId="19594" xr:uid="{00000000-0005-0000-0000-0000BE4B0000}"/>
    <cellStyle name="Note 2 2 2 3 3 5 2" xfId="19595" xr:uid="{00000000-0005-0000-0000-0000BF4B0000}"/>
    <cellStyle name="Note 2 2 2 3 3 5 3" xfId="19596" xr:uid="{00000000-0005-0000-0000-0000C04B0000}"/>
    <cellStyle name="Note 2 2 2 3 3 5 4" xfId="19597" xr:uid="{00000000-0005-0000-0000-0000C14B0000}"/>
    <cellStyle name="Note 2 2 2 3 3 5 5" xfId="19598" xr:uid="{00000000-0005-0000-0000-0000C24B0000}"/>
    <cellStyle name="Note 2 2 2 3 3 5 6" xfId="19599" xr:uid="{00000000-0005-0000-0000-0000C34B0000}"/>
    <cellStyle name="Note 2 2 2 3 3 5 7" xfId="19600" xr:uid="{00000000-0005-0000-0000-0000C44B0000}"/>
    <cellStyle name="Note 2 2 2 3 3 5 8" xfId="19601" xr:uid="{00000000-0005-0000-0000-0000C54B0000}"/>
    <cellStyle name="Note 2 2 2 3 3 6" xfId="19602" xr:uid="{00000000-0005-0000-0000-0000C64B0000}"/>
    <cellStyle name="Note 2 2 2 3 3 6 2" xfId="19603" xr:uid="{00000000-0005-0000-0000-0000C74B0000}"/>
    <cellStyle name="Note 2 2 2 3 3 6 3" xfId="19604" xr:uid="{00000000-0005-0000-0000-0000C84B0000}"/>
    <cellStyle name="Note 2 2 2 3 3 6 4" xfId="19605" xr:uid="{00000000-0005-0000-0000-0000C94B0000}"/>
    <cellStyle name="Note 2 2 2 3 3 6 5" xfId="19606" xr:uid="{00000000-0005-0000-0000-0000CA4B0000}"/>
    <cellStyle name="Note 2 2 2 3 3 6 6" xfId="19607" xr:uid="{00000000-0005-0000-0000-0000CB4B0000}"/>
    <cellStyle name="Note 2 2 2 3 3 6 7" xfId="19608" xr:uid="{00000000-0005-0000-0000-0000CC4B0000}"/>
    <cellStyle name="Note 2 2 2 3 3 7" xfId="19609" xr:uid="{00000000-0005-0000-0000-0000CD4B0000}"/>
    <cellStyle name="Note 2 2 2 3 3 8" xfId="19610" xr:uid="{00000000-0005-0000-0000-0000CE4B0000}"/>
    <cellStyle name="Note 2 2 2 3 3 9" xfId="19611" xr:uid="{00000000-0005-0000-0000-0000CF4B0000}"/>
    <cellStyle name="Note 2 2 2 3 4" xfId="19612" xr:uid="{00000000-0005-0000-0000-0000D04B0000}"/>
    <cellStyle name="Note 2 2 2 3 4 2" xfId="19613" xr:uid="{00000000-0005-0000-0000-0000D14B0000}"/>
    <cellStyle name="Note 2 2 2 3 4 2 2" xfId="19614" xr:uid="{00000000-0005-0000-0000-0000D24B0000}"/>
    <cellStyle name="Note 2 2 2 3 4 2 3" xfId="19615" xr:uid="{00000000-0005-0000-0000-0000D34B0000}"/>
    <cellStyle name="Note 2 2 2 3 4 2 4" xfId="19616" xr:uid="{00000000-0005-0000-0000-0000D44B0000}"/>
    <cellStyle name="Note 2 2 2 3 4 2 5" xfId="19617" xr:uid="{00000000-0005-0000-0000-0000D54B0000}"/>
    <cellStyle name="Note 2 2 2 3 4 2 6" xfId="19618" xr:uid="{00000000-0005-0000-0000-0000D64B0000}"/>
    <cellStyle name="Note 2 2 2 3 4 2 7" xfId="19619" xr:uid="{00000000-0005-0000-0000-0000D74B0000}"/>
    <cellStyle name="Note 2 2 2 3 4 3" xfId="19620" xr:uid="{00000000-0005-0000-0000-0000D84B0000}"/>
    <cellStyle name="Note 2 2 2 3 4 4" xfId="19621" xr:uid="{00000000-0005-0000-0000-0000D94B0000}"/>
    <cellStyle name="Note 2 2 2 3 4 5" xfId="19622" xr:uid="{00000000-0005-0000-0000-0000DA4B0000}"/>
    <cellStyle name="Note 2 2 2 3 5" xfId="19623" xr:uid="{00000000-0005-0000-0000-0000DB4B0000}"/>
    <cellStyle name="Note 2 2 2 3 5 2" xfId="19624" xr:uid="{00000000-0005-0000-0000-0000DC4B0000}"/>
    <cellStyle name="Note 2 2 2 3 5 2 2" xfId="19625" xr:uid="{00000000-0005-0000-0000-0000DD4B0000}"/>
    <cellStyle name="Note 2 2 2 3 5 2 3" xfId="19626" xr:uid="{00000000-0005-0000-0000-0000DE4B0000}"/>
    <cellStyle name="Note 2 2 2 3 5 2 4" xfId="19627" xr:uid="{00000000-0005-0000-0000-0000DF4B0000}"/>
    <cellStyle name="Note 2 2 2 3 5 2 5" xfId="19628" xr:uid="{00000000-0005-0000-0000-0000E04B0000}"/>
    <cellStyle name="Note 2 2 2 3 5 2 6" xfId="19629" xr:uid="{00000000-0005-0000-0000-0000E14B0000}"/>
    <cellStyle name="Note 2 2 2 3 5 2 7" xfId="19630" xr:uid="{00000000-0005-0000-0000-0000E24B0000}"/>
    <cellStyle name="Note 2 2 2 3 5 3" xfId="19631" xr:uid="{00000000-0005-0000-0000-0000E34B0000}"/>
    <cellStyle name="Note 2 2 2 3 5 4" xfId="19632" xr:uid="{00000000-0005-0000-0000-0000E44B0000}"/>
    <cellStyle name="Note 2 2 2 3 5 5" xfId="19633" xr:uid="{00000000-0005-0000-0000-0000E54B0000}"/>
    <cellStyle name="Note 2 2 2 3 6" xfId="19634" xr:uid="{00000000-0005-0000-0000-0000E64B0000}"/>
    <cellStyle name="Note 2 2 2 3 6 2" xfId="19635" xr:uid="{00000000-0005-0000-0000-0000E74B0000}"/>
    <cellStyle name="Note 2 2 2 3 6 2 2" xfId="19636" xr:uid="{00000000-0005-0000-0000-0000E84B0000}"/>
    <cellStyle name="Note 2 2 2 3 6 2 3" xfId="19637" xr:uid="{00000000-0005-0000-0000-0000E94B0000}"/>
    <cellStyle name="Note 2 2 2 3 6 2 4" xfId="19638" xr:uid="{00000000-0005-0000-0000-0000EA4B0000}"/>
    <cellStyle name="Note 2 2 2 3 6 2 5" xfId="19639" xr:uid="{00000000-0005-0000-0000-0000EB4B0000}"/>
    <cellStyle name="Note 2 2 2 3 6 2 6" xfId="19640" xr:uid="{00000000-0005-0000-0000-0000EC4B0000}"/>
    <cellStyle name="Note 2 2 2 3 6 2 7" xfId="19641" xr:uid="{00000000-0005-0000-0000-0000ED4B0000}"/>
    <cellStyle name="Note 2 2 2 3 6 3" xfId="19642" xr:uid="{00000000-0005-0000-0000-0000EE4B0000}"/>
    <cellStyle name="Note 2 2 2 3 6 4" xfId="19643" xr:uid="{00000000-0005-0000-0000-0000EF4B0000}"/>
    <cellStyle name="Note 2 2 2 3 6 5" xfId="19644" xr:uid="{00000000-0005-0000-0000-0000F04B0000}"/>
    <cellStyle name="Note 2 2 2 3 7" xfId="19645" xr:uid="{00000000-0005-0000-0000-0000F14B0000}"/>
    <cellStyle name="Note 2 2 2 3 7 2" xfId="19646" xr:uid="{00000000-0005-0000-0000-0000F24B0000}"/>
    <cellStyle name="Note 2 2 2 3 7 2 2" xfId="19647" xr:uid="{00000000-0005-0000-0000-0000F34B0000}"/>
    <cellStyle name="Note 2 2 2 3 7 2 3" xfId="19648" xr:uid="{00000000-0005-0000-0000-0000F44B0000}"/>
    <cellStyle name="Note 2 2 2 3 7 2 4" xfId="19649" xr:uid="{00000000-0005-0000-0000-0000F54B0000}"/>
    <cellStyle name="Note 2 2 2 3 7 2 5" xfId="19650" xr:uid="{00000000-0005-0000-0000-0000F64B0000}"/>
    <cellStyle name="Note 2 2 2 3 7 2 6" xfId="19651" xr:uid="{00000000-0005-0000-0000-0000F74B0000}"/>
    <cellStyle name="Note 2 2 2 3 7 2 7" xfId="19652" xr:uid="{00000000-0005-0000-0000-0000F84B0000}"/>
    <cellStyle name="Note 2 2 2 3 7 3" xfId="19653" xr:uid="{00000000-0005-0000-0000-0000F94B0000}"/>
    <cellStyle name="Note 2 2 2 3 7 4" xfId="19654" xr:uid="{00000000-0005-0000-0000-0000FA4B0000}"/>
    <cellStyle name="Note 2 2 2 3 7 5" xfId="19655" xr:uid="{00000000-0005-0000-0000-0000FB4B0000}"/>
    <cellStyle name="Note 2 2 2 3 8" xfId="19656" xr:uid="{00000000-0005-0000-0000-0000FC4B0000}"/>
    <cellStyle name="Note 2 2 2 3 8 2" xfId="19657" xr:uid="{00000000-0005-0000-0000-0000FD4B0000}"/>
    <cellStyle name="Note 2 2 2 3 8 3" xfId="19658" xr:uid="{00000000-0005-0000-0000-0000FE4B0000}"/>
    <cellStyle name="Note 2 2 2 3 8 4" xfId="19659" xr:uid="{00000000-0005-0000-0000-0000FF4B0000}"/>
    <cellStyle name="Note 2 2 2 3 8 5" xfId="19660" xr:uid="{00000000-0005-0000-0000-0000004C0000}"/>
    <cellStyle name="Note 2 2 2 3 8 6" xfId="19661" xr:uid="{00000000-0005-0000-0000-0000014C0000}"/>
    <cellStyle name="Note 2 2 2 3 8 7" xfId="19662" xr:uid="{00000000-0005-0000-0000-0000024C0000}"/>
    <cellStyle name="Note 2 2 2 3 8 8" xfId="19663" xr:uid="{00000000-0005-0000-0000-0000034C0000}"/>
    <cellStyle name="Note 2 2 2 3 9" xfId="19664" xr:uid="{00000000-0005-0000-0000-0000044C0000}"/>
    <cellStyle name="Note 2 2 2 3 9 2" xfId="19665" xr:uid="{00000000-0005-0000-0000-0000054C0000}"/>
    <cellStyle name="Note 2 2 2 3 9 3" xfId="19666" xr:uid="{00000000-0005-0000-0000-0000064C0000}"/>
    <cellStyle name="Note 2 2 2 3 9 4" xfId="19667" xr:uid="{00000000-0005-0000-0000-0000074C0000}"/>
    <cellStyle name="Note 2 2 2 3 9 5" xfId="19668" xr:uid="{00000000-0005-0000-0000-0000084C0000}"/>
    <cellStyle name="Note 2 2 2 3 9 6" xfId="19669" xr:uid="{00000000-0005-0000-0000-0000094C0000}"/>
    <cellStyle name="Note 2 2 2 3 9 7" xfId="19670" xr:uid="{00000000-0005-0000-0000-00000A4C0000}"/>
    <cellStyle name="Note 2 2 2 4" xfId="19671" xr:uid="{00000000-0005-0000-0000-00000B4C0000}"/>
    <cellStyle name="Note 2 2 2 4 10" xfId="19672" xr:uid="{00000000-0005-0000-0000-00000C4C0000}"/>
    <cellStyle name="Note 2 2 2 4 10 2" xfId="19673" xr:uid="{00000000-0005-0000-0000-00000D4C0000}"/>
    <cellStyle name="Note 2 2 2 4 10 3" xfId="19674" xr:uid="{00000000-0005-0000-0000-00000E4C0000}"/>
    <cellStyle name="Note 2 2 2 4 10 4" xfId="19675" xr:uid="{00000000-0005-0000-0000-00000F4C0000}"/>
    <cellStyle name="Note 2 2 2 4 10 5" xfId="19676" xr:uid="{00000000-0005-0000-0000-0000104C0000}"/>
    <cellStyle name="Note 2 2 2 4 11" xfId="19677" xr:uid="{00000000-0005-0000-0000-0000114C0000}"/>
    <cellStyle name="Note 2 2 2 4 11 2" xfId="19678" xr:uid="{00000000-0005-0000-0000-0000124C0000}"/>
    <cellStyle name="Note 2 2 2 4 11 3" xfId="19679" xr:uid="{00000000-0005-0000-0000-0000134C0000}"/>
    <cellStyle name="Note 2 2 2 4 11 4" xfId="19680" xr:uid="{00000000-0005-0000-0000-0000144C0000}"/>
    <cellStyle name="Note 2 2 2 4 11 5" xfId="19681" xr:uid="{00000000-0005-0000-0000-0000154C0000}"/>
    <cellStyle name="Note 2 2 2 4 12" xfId="19682" xr:uid="{00000000-0005-0000-0000-0000164C0000}"/>
    <cellStyle name="Note 2 2 2 4 12 2" xfId="19683" xr:uid="{00000000-0005-0000-0000-0000174C0000}"/>
    <cellStyle name="Note 2 2 2 4 12 3" xfId="19684" xr:uid="{00000000-0005-0000-0000-0000184C0000}"/>
    <cellStyle name="Note 2 2 2 4 12 4" xfId="19685" xr:uid="{00000000-0005-0000-0000-0000194C0000}"/>
    <cellStyle name="Note 2 2 2 4 12 5" xfId="19686" xr:uid="{00000000-0005-0000-0000-00001A4C0000}"/>
    <cellStyle name="Note 2 2 2 4 13" xfId="19687" xr:uid="{00000000-0005-0000-0000-00001B4C0000}"/>
    <cellStyle name="Note 2 2 2 4 13 2" xfId="19688" xr:uid="{00000000-0005-0000-0000-00001C4C0000}"/>
    <cellStyle name="Note 2 2 2 4 13 3" xfId="19689" xr:uid="{00000000-0005-0000-0000-00001D4C0000}"/>
    <cellStyle name="Note 2 2 2 4 13 4" xfId="19690" xr:uid="{00000000-0005-0000-0000-00001E4C0000}"/>
    <cellStyle name="Note 2 2 2 4 13 5" xfId="19691" xr:uid="{00000000-0005-0000-0000-00001F4C0000}"/>
    <cellStyle name="Note 2 2 2 4 14" xfId="19692" xr:uid="{00000000-0005-0000-0000-0000204C0000}"/>
    <cellStyle name="Note 2 2 2 4 14 2" xfId="19693" xr:uid="{00000000-0005-0000-0000-0000214C0000}"/>
    <cellStyle name="Note 2 2 2 4 14 3" xfId="19694" xr:uid="{00000000-0005-0000-0000-0000224C0000}"/>
    <cellStyle name="Note 2 2 2 4 14 4" xfId="19695" xr:uid="{00000000-0005-0000-0000-0000234C0000}"/>
    <cellStyle name="Note 2 2 2 4 14 5" xfId="19696" xr:uid="{00000000-0005-0000-0000-0000244C0000}"/>
    <cellStyle name="Note 2 2 2 4 15" xfId="19697" xr:uid="{00000000-0005-0000-0000-0000254C0000}"/>
    <cellStyle name="Note 2 2 2 4 15 2" xfId="19698" xr:uid="{00000000-0005-0000-0000-0000264C0000}"/>
    <cellStyle name="Note 2 2 2 4 15 3" xfId="19699" xr:uid="{00000000-0005-0000-0000-0000274C0000}"/>
    <cellStyle name="Note 2 2 2 4 15 4" xfId="19700" xr:uid="{00000000-0005-0000-0000-0000284C0000}"/>
    <cellStyle name="Note 2 2 2 4 15 5" xfId="19701" xr:uid="{00000000-0005-0000-0000-0000294C0000}"/>
    <cellStyle name="Note 2 2 2 4 16" xfId="19702" xr:uid="{00000000-0005-0000-0000-00002A4C0000}"/>
    <cellStyle name="Note 2 2 2 4 16 2" xfId="19703" xr:uid="{00000000-0005-0000-0000-00002B4C0000}"/>
    <cellStyle name="Note 2 2 2 4 16 3" xfId="19704" xr:uid="{00000000-0005-0000-0000-00002C4C0000}"/>
    <cellStyle name="Note 2 2 2 4 16 4" xfId="19705" xr:uid="{00000000-0005-0000-0000-00002D4C0000}"/>
    <cellStyle name="Note 2 2 2 4 16 5" xfId="19706" xr:uid="{00000000-0005-0000-0000-00002E4C0000}"/>
    <cellStyle name="Note 2 2 2 4 17" xfId="19707" xr:uid="{00000000-0005-0000-0000-00002F4C0000}"/>
    <cellStyle name="Note 2 2 2 4 17 2" xfId="19708" xr:uid="{00000000-0005-0000-0000-0000304C0000}"/>
    <cellStyle name="Note 2 2 2 4 17 3" xfId="19709" xr:uid="{00000000-0005-0000-0000-0000314C0000}"/>
    <cellStyle name="Note 2 2 2 4 17 4" xfId="19710" xr:uid="{00000000-0005-0000-0000-0000324C0000}"/>
    <cellStyle name="Note 2 2 2 4 17 5" xfId="19711" xr:uid="{00000000-0005-0000-0000-0000334C0000}"/>
    <cellStyle name="Note 2 2 2 4 18" xfId="19712" xr:uid="{00000000-0005-0000-0000-0000344C0000}"/>
    <cellStyle name="Note 2 2 2 4 2" xfId="19713" xr:uid="{00000000-0005-0000-0000-0000354C0000}"/>
    <cellStyle name="Note 2 2 2 4 2 2" xfId="19714" xr:uid="{00000000-0005-0000-0000-0000364C0000}"/>
    <cellStyle name="Note 2 2 2 4 2 2 2" xfId="19715" xr:uid="{00000000-0005-0000-0000-0000374C0000}"/>
    <cellStyle name="Note 2 2 2 4 2 2 3" xfId="19716" xr:uid="{00000000-0005-0000-0000-0000384C0000}"/>
    <cellStyle name="Note 2 2 2 4 2 2 4" xfId="19717" xr:uid="{00000000-0005-0000-0000-0000394C0000}"/>
    <cellStyle name="Note 2 2 2 4 2 2 5" xfId="19718" xr:uid="{00000000-0005-0000-0000-00003A4C0000}"/>
    <cellStyle name="Note 2 2 2 4 2 2 6" xfId="19719" xr:uid="{00000000-0005-0000-0000-00003B4C0000}"/>
    <cellStyle name="Note 2 2 2 4 2 2 7" xfId="19720" xr:uid="{00000000-0005-0000-0000-00003C4C0000}"/>
    <cellStyle name="Note 2 2 2 4 2 3" xfId="19721" xr:uid="{00000000-0005-0000-0000-00003D4C0000}"/>
    <cellStyle name="Note 2 2 2 4 2 4" xfId="19722" xr:uid="{00000000-0005-0000-0000-00003E4C0000}"/>
    <cellStyle name="Note 2 2 2 4 2 5" xfId="19723" xr:uid="{00000000-0005-0000-0000-00003F4C0000}"/>
    <cellStyle name="Note 2 2 2 4 3" xfId="19724" xr:uid="{00000000-0005-0000-0000-0000404C0000}"/>
    <cellStyle name="Note 2 2 2 4 3 2" xfId="19725" xr:uid="{00000000-0005-0000-0000-0000414C0000}"/>
    <cellStyle name="Note 2 2 2 4 3 2 2" xfId="19726" xr:uid="{00000000-0005-0000-0000-0000424C0000}"/>
    <cellStyle name="Note 2 2 2 4 3 2 3" xfId="19727" xr:uid="{00000000-0005-0000-0000-0000434C0000}"/>
    <cellStyle name="Note 2 2 2 4 3 2 4" xfId="19728" xr:uid="{00000000-0005-0000-0000-0000444C0000}"/>
    <cellStyle name="Note 2 2 2 4 3 2 5" xfId="19729" xr:uid="{00000000-0005-0000-0000-0000454C0000}"/>
    <cellStyle name="Note 2 2 2 4 3 2 6" xfId="19730" xr:uid="{00000000-0005-0000-0000-0000464C0000}"/>
    <cellStyle name="Note 2 2 2 4 3 2 7" xfId="19731" xr:uid="{00000000-0005-0000-0000-0000474C0000}"/>
    <cellStyle name="Note 2 2 2 4 3 3" xfId="19732" xr:uid="{00000000-0005-0000-0000-0000484C0000}"/>
    <cellStyle name="Note 2 2 2 4 3 4" xfId="19733" xr:uid="{00000000-0005-0000-0000-0000494C0000}"/>
    <cellStyle name="Note 2 2 2 4 3 5" xfId="19734" xr:uid="{00000000-0005-0000-0000-00004A4C0000}"/>
    <cellStyle name="Note 2 2 2 4 4" xfId="19735" xr:uid="{00000000-0005-0000-0000-00004B4C0000}"/>
    <cellStyle name="Note 2 2 2 4 4 2" xfId="19736" xr:uid="{00000000-0005-0000-0000-00004C4C0000}"/>
    <cellStyle name="Note 2 2 2 4 4 2 2" xfId="19737" xr:uid="{00000000-0005-0000-0000-00004D4C0000}"/>
    <cellStyle name="Note 2 2 2 4 4 2 3" xfId="19738" xr:uid="{00000000-0005-0000-0000-00004E4C0000}"/>
    <cellStyle name="Note 2 2 2 4 4 2 4" xfId="19739" xr:uid="{00000000-0005-0000-0000-00004F4C0000}"/>
    <cellStyle name="Note 2 2 2 4 4 2 5" xfId="19740" xr:uid="{00000000-0005-0000-0000-0000504C0000}"/>
    <cellStyle name="Note 2 2 2 4 4 2 6" xfId="19741" xr:uid="{00000000-0005-0000-0000-0000514C0000}"/>
    <cellStyle name="Note 2 2 2 4 4 2 7" xfId="19742" xr:uid="{00000000-0005-0000-0000-0000524C0000}"/>
    <cellStyle name="Note 2 2 2 4 4 3" xfId="19743" xr:uid="{00000000-0005-0000-0000-0000534C0000}"/>
    <cellStyle name="Note 2 2 2 4 4 4" xfId="19744" xr:uid="{00000000-0005-0000-0000-0000544C0000}"/>
    <cellStyle name="Note 2 2 2 4 4 5" xfId="19745" xr:uid="{00000000-0005-0000-0000-0000554C0000}"/>
    <cellStyle name="Note 2 2 2 4 5" xfId="19746" xr:uid="{00000000-0005-0000-0000-0000564C0000}"/>
    <cellStyle name="Note 2 2 2 4 5 2" xfId="19747" xr:uid="{00000000-0005-0000-0000-0000574C0000}"/>
    <cellStyle name="Note 2 2 2 4 5 3" xfId="19748" xr:uid="{00000000-0005-0000-0000-0000584C0000}"/>
    <cellStyle name="Note 2 2 2 4 5 4" xfId="19749" xr:uid="{00000000-0005-0000-0000-0000594C0000}"/>
    <cellStyle name="Note 2 2 2 4 5 5" xfId="19750" xr:uid="{00000000-0005-0000-0000-00005A4C0000}"/>
    <cellStyle name="Note 2 2 2 4 5 6" xfId="19751" xr:uid="{00000000-0005-0000-0000-00005B4C0000}"/>
    <cellStyle name="Note 2 2 2 4 5 7" xfId="19752" xr:uid="{00000000-0005-0000-0000-00005C4C0000}"/>
    <cellStyle name="Note 2 2 2 4 5 8" xfId="19753" xr:uid="{00000000-0005-0000-0000-00005D4C0000}"/>
    <cellStyle name="Note 2 2 2 4 6" xfId="19754" xr:uid="{00000000-0005-0000-0000-00005E4C0000}"/>
    <cellStyle name="Note 2 2 2 4 6 2" xfId="19755" xr:uid="{00000000-0005-0000-0000-00005F4C0000}"/>
    <cellStyle name="Note 2 2 2 4 6 3" xfId="19756" xr:uid="{00000000-0005-0000-0000-0000604C0000}"/>
    <cellStyle name="Note 2 2 2 4 6 4" xfId="19757" xr:uid="{00000000-0005-0000-0000-0000614C0000}"/>
    <cellStyle name="Note 2 2 2 4 6 5" xfId="19758" xr:uid="{00000000-0005-0000-0000-0000624C0000}"/>
    <cellStyle name="Note 2 2 2 4 6 6" xfId="19759" xr:uid="{00000000-0005-0000-0000-0000634C0000}"/>
    <cellStyle name="Note 2 2 2 4 6 7" xfId="19760" xr:uid="{00000000-0005-0000-0000-0000644C0000}"/>
    <cellStyle name="Note 2 2 2 4 7" xfId="19761" xr:uid="{00000000-0005-0000-0000-0000654C0000}"/>
    <cellStyle name="Note 2 2 2 4 7 2" xfId="19762" xr:uid="{00000000-0005-0000-0000-0000664C0000}"/>
    <cellStyle name="Note 2 2 2 4 7 3" xfId="19763" xr:uid="{00000000-0005-0000-0000-0000674C0000}"/>
    <cellStyle name="Note 2 2 2 4 7 4" xfId="19764" xr:uid="{00000000-0005-0000-0000-0000684C0000}"/>
    <cellStyle name="Note 2 2 2 4 7 5" xfId="19765" xr:uid="{00000000-0005-0000-0000-0000694C0000}"/>
    <cellStyle name="Note 2 2 2 4 8" xfId="19766" xr:uid="{00000000-0005-0000-0000-00006A4C0000}"/>
    <cellStyle name="Note 2 2 2 4 8 2" xfId="19767" xr:uid="{00000000-0005-0000-0000-00006B4C0000}"/>
    <cellStyle name="Note 2 2 2 4 8 3" xfId="19768" xr:uid="{00000000-0005-0000-0000-00006C4C0000}"/>
    <cellStyle name="Note 2 2 2 4 8 4" xfId="19769" xr:uid="{00000000-0005-0000-0000-00006D4C0000}"/>
    <cellStyle name="Note 2 2 2 4 8 5" xfId="19770" xr:uid="{00000000-0005-0000-0000-00006E4C0000}"/>
    <cellStyle name="Note 2 2 2 4 9" xfId="19771" xr:uid="{00000000-0005-0000-0000-00006F4C0000}"/>
    <cellStyle name="Note 2 2 2 4 9 2" xfId="19772" xr:uid="{00000000-0005-0000-0000-0000704C0000}"/>
    <cellStyle name="Note 2 2 2 4 9 3" xfId="19773" xr:uid="{00000000-0005-0000-0000-0000714C0000}"/>
    <cellStyle name="Note 2 2 2 4 9 4" xfId="19774" xr:uid="{00000000-0005-0000-0000-0000724C0000}"/>
    <cellStyle name="Note 2 2 2 4 9 5" xfId="19775" xr:uid="{00000000-0005-0000-0000-0000734C0000}"/>
    <cellStyle name="Note 2 2 2 5" xfId="19776" xr:uid="{00000000-0005-0000-0000-0000744C0000}"/>
    <cellStyle name="Note 2 2 2 5 10" xfId="19777" xr:uid="{00000000-0005-0000-0000-0000754C0000}"/>
    <cellStyle name="Note 2 2 2 5 2" xfId="19778" xr:uid="{00000000-0005-0000-0000-0000764C0000}"/>
    <cellStyle name="Note 2 2 2 5 2 2" xfId="19779" xr:uid="{00000000-0005-0000-0000-0000774C0000}"/>
    <cellStyle name="Note 2 2 2 5 2 2 2" xfId="19780" xr:uid="{00000000-0005-0000-0000-0000784C0000}"/>
    <cellStyle name="Note 2 2 2 5 2 2 3" xfId="19781" xr:uid="{00000000-0005-0000-0000-0000794C0000}"/>
    <cellStyle name="Note 2 2 2 5 2 2 4" xfId="19782" xr:uid="{00000000-0005-0000-0000-00007A4C0000}"/>
    <cellStyle name="Note 2 2 2 5 2 2 5" xfId="19783" xr:uid="{00000000-0005-0000-0000-00007B4C0000}"/>
    <cellStyle name="Note 2 2 2 5 2 2 6" xfId="19784" xr:uid="{00000000-0005-0000-0000-00007C4C0000}"/>
    <cellStyle name="Note 2 2 2 5 2 2 7" xfId="19785" xr:uid="{00000000-0005-0000-0000-00007D4C0000}"/>
    <cellStyle name="Note 2 2 2 5 2 3" xfId="19786" xr:uid="{00000000-0005-0000-0000-00007E4C0000}"/>
    <cellStyle name="Note 2 2 2 5 2 4" xfId="19787" xr:uid="{00000000-0005-0000-0000-00007F4C0000}"/>
    <cellStyle name="Note 2 2 2 5 3" xfId="19788" xr:uid="{00000000-0005-0000-0000-0000804C0000}"/>
    <cellStyle name="Note 2 2 2 5 3 2" xfId="19789" xr:uid="{00000000-0005-0000-0000-0000814C0000}"/>
    <cellStyle name="Note 2 2 2 5 3 2 2" xfId="19790" xr:uid="{00000000-0005-0000-0000-0000824C0000}"/>
    <cellStyle name="Note 2 2 2 5 3 2 3" xfId="19791" xr:uid="{00000000-0005-0000-0000-0000834C0000}"/>
    <cellStyle name="Note 2 2 2 5 3 2 4" xfId="19792" xr:uid="{00000000-0005-0000-0000-0000844C0000}"/>
    <cellStyle name="Note 2 2 2 5 3 2 5" xfId="19793" xr:uid="{00000000-0005-0000-0000-0000854C0000}"/>
    <cellStyle name="Note 2 2 2 5 3 2 6" xfId="19794" xr:uid="{00000000-0005-0000-0000-0000864C0000}"/>
    <cellStyle name="Note 2 2 2 5 3 2 7" xfId="19795" xr:uid="{00000000-0005-0000-0000-0000874C0000}"/>
    <cellStyle name="Note 2 2 2 5 3 3" xfId="19796" xr:uid="{00000000-0005-0000-0000-0000884C0000}"/>
    <cellStyle name="Note 2 2 2 5 3 4" xfId="19797" xr:uid="{00000000-0005-0000-0000-0000894C0000}"/>
    <cellStyle name="Note 2 2 2 5 4" xfId="19798" xr:uid="{00000000-0005-0000-0000-00008A4C0000}"/>
    <cellStyle name="Note 2 2 2 5 4 2" xfId="19799" xr:uid="{00000000-0005-0000-0000-00008B4C0000}"/>
    <cellStyle name="Note 2 2 2 5 4 2 2" xfId="19800" xr:uid="{00000000-0005-0000-0000-00008C4C0000}"/>
    <cellStyle name="Note 2 2 2 5 4 2 3" xfId="19801" xr:uid="{00000000-0005-0000-0000-00008D4C0000}"/>
    <cellStyle name="Note 2 2 2 5 4 2 4" xfId="19802" xr:uid="{00000000-0005-0000-0000-00008E4C0000}"/>
    <cellStyle name="Note 2 2 2 5 4 2 5" xfId="19803" xr:uid="{00000000-0005-0000-0000-00008F4C0000}"/>
    <cellStyle name="Note 2 2 2 5 4 2 6" xfId="19804" xr:uid="{00000000-0005-0000-0000-0000904C0000}"/>
    <cellStyle name="Note 2 2 2 5 4 2 7" xfId="19805" xr:uid="{00000000-0005-0000-0000-0000914C0000}"/>
    <cellStyle name="Note 2 2 2 5 4 3" xfId="19806" xr:uid="{00000000-0005-0000-0000-0000924C0000}"/>
    <cellStyle name="Note 2 2 2 5 4 4" xfId="19807" xr:uid="{00000000-0005-0000-0000-0000934C0000}"/>
    <cellStyle name="Note 2 2 2 5 5" xfId="19808" xr:uid="{00000000-0005-0000-0000-0000944C0000}"/>
    <cellStyle name="Note 2 2 2 5 5 2" xfId="19809" xr:uid="{00000000-0005-0000-0000-0000954C0000}"/>
    <cellStyle name="Note 2 2 2 5 5 3" xfId="19810" xr:uid="{00000000-0005-0000-0000-0000964C0000}"/>
    <cellStyle name="Note 2 2 2 5 5 4" xfId="19811" xr:uid="{00000000-0005-0000-0000-0000974C0000}"/>
    <cellStyle name="Note 2 2 2 5 5 5" xfId="19812" xr:uid="{00000000-0005-0000-0000-0000984C0000}"/>
    <cellStyle name="Note 2 2 2 5 5 6" xfId="19813" xr:uid="{00000000-0005-0000-0000-0000994C0000}"/>
    <cellStyle name="Note 2 2 2 5 5 7" xfId="19814" xr:uid="{00000000-0005-0000-0000-00009A4C0000}"/>
    <cellStyle name="Note 2 2 2 5 5 8" xfId="19815" xr:uid="{00000000-0005-0000-0000-00009B4C0000}"/>
    <cellStyle name="Note 2 2 2 5 6" xfId="19816" xr:uid="{00000000-0005-0000-0000-00009C4C0000}"/>
    <cellStyle name="Note 2 2 2 5 6 2" xfId="19817" xr:uid="{00000000-0005-0000-0000-00009D4C0000}"/>
    <cellStyle name="Note 2 2 2 5 6 3" xfId="19818" xr:uid="{00000000-0005-0000-0000-00009E4C0000}"/>
    <cellStyle name="Note 2 2 2 5 6 4" xfId="19819" xr:uid="{00000000-0005-0000-0000-00009F4C0000}"/>
    <cellStyle name="Note 2 2 2 5 6 5" xfId="19820" xr:uid="{00000000-0005-0000-0000-0000A04C0000}"/>
    <cellStyle name="Note 2 2 2 5 6 6" xfId="19821" xr:uid="{00000000-0005-0000-0000-0000A14C0000}"/>
    <cellStyle name="Note 2 2 2 5 6 7" xfId="19822" xr:uid="{00000000-0005-0000-0000-0000A24C0000}"/>
    <cellStyle name="Note 2 2 2 5 7" xfId="19823" xr:uid="{00000000-0005-0000-0000-0000A34C0000}"/>
    <cellStyle name="Note 2 2 2 5 8" xfId="19824" xr:uid="{00000000-0005-0000-0000-0000A44C0000}"/>
    <cellStyle name="Note 2 2 2 5 9" xfId="19825" xr:uid="{00000000-0005-0000-0000-0000A54C0000}"/>
    <cellStyle name="Note 2 2 2 6" xfId="19826" xr:uid="{00000000-0005-0000-0000-0000A64C0000}"/>
    <cellStyle name="Note 2 2 2 6 2" xfId="19827" xr:uid="{00000000-0005-0000-0000-0000A74C0000}"/>
    <cellStyle name="Note 2 2 2 6 2 2" xfId="19828" xr:uid="{00000000-0005-0000-0000-0000A84C0000}"/>
    <cellStyle name="Note 2 2 2 6 2 3" xfId="19829" xr:uid="{00000000-0005-0000-0000-0000A94C0000}"/>
    <cellStyle name="Note 2 2 2 6 2 4" xfId="19830" xr:uid="{00000000-0005-0000-0000-0000AA4C0000}"/>
    <cellStyle name="Note 2 2 2 6 2 5" xfId="19831" xr:uid="{00000000-0005-0000-0000-0000AB4C0000}"/>
    <cellStyle name="Note 2 2 2 6 2 6" xfId="19832" xr:uid="{00000000-0005-0000-0000-0000AC4C0000}"/>
    <cellStyle name="Note 2 2 2 6 2 7" xfId="19833" xr:uid="{00000000-0005-0000-0000-0000AD4C0000}"/>
    <cellStyle name="Note 2 2 2 6 3" xfId="19834" xr:uid="{00000000-0005-0000-0000-0000AE4C0000}"/>
    <cellStyle name="Note 2 2 2 6 4" xfId="19835" xr:uid="{00000000-0005-0000-0000-0000AF4C0000}"/>
    <cellStyle name="Note 2 2 2 6 5" xfId="19836" xr:uid="{00000000-0005-0000-0000-0000B04C0000}"/>
    <cellStyle name="Note 2 2 2 7" xfId="19837" xr:uid="{00000000-0005-0000-0000-0000B14C0000}"/>
    <cellStyle name="Note 2 2 2 7 2" xfId="19838" xr:uid="{00000000-0005-0000-0000-0000B24C0000}"/>
    <cellStyle name="Note 2 2 2 7 2 2" xfId="19839" xr:uid="{00000000-0005-0000-0000-0000B34C0000}"/>
    <cellStyle name="Note 2 2 2 7 2 3" xfId="19840" xr:uid="{00000000-0005-0000-0000-0000B44C0000}"/>
    <cellStyle name="Note 2 2 2 7 2 4" xfId="19841" xr:uid="{00000000-0005-0000-0000-0000B54C0000}"/>
    <cellStyle name="Note 2 2 2 7 2 5" xfId="19842" xr:uid="{00000000-0005-0000-0000-0000B64C0000}"/>
    <cellStyle name="Note 2 2 2 7 2 6" xfId="19843" xr:uid="{00000000-0005-0000-0000-0000B74C0000}"/>
    <cellStyle name="Note 2 2 2 7 2 7" xfId="19844" xr:uid="{00000000-0005-0000-0000-0000B84C0000}"/>
    <cellStyle name="Note 2 2 2 7 3" xfId="19845" xr:uid="{00000000-0005-0000-0000-0000B94C0000}"/>
    <cellStyle name="Note 2 2 2 7 4" xfId="19846" xr:uid="{00000000-0005-0000-0000-0000BA4C0000}"/>
    <cellStyle name="Note 2 2 2 7 5" xfId="19847" xr:uid="{00000000-0005-0000-0000-0000BB4C0000}"/>
    <cellStyle name="Note 2 2 2 8" xfId="19848" xr:uid="{00000000-0005-0000-0000-0000BC4C0000}"/>
    <cellStyle name="Note 2 2 2 8 2" xfId="19849" xr:uid="{00000000-0005-0000-0000-0000BD4C0000}"/>
    <cellStyle name="Note 2 2 2 8 2 2" xfId="19850" xr:uid="{00000000-0005-0000-0000-0000BE4C0000}"/>
    <cellStyle name="Note 2 2 2 8 2 3" xfId="19851" xr:uid="{00000000-0005-0000-0000-0000BF4C0000}"/>
    <cellStyle name="Note 2 2 2 8 2 4" xfId="19852" xr:uid="{00000000-0005-0000-0000-0000C04C0000}"/>
    <cellStyle name="Note 2 2 2 8 2 5" xfId="19853" xr:uid="{00000000-0005-0000-0000-0000C14C0000}"/>
    <cellStyle name="Note 2 2 2 8 2 6" xfId="19854" xr:uid="{00000000-0005-0000-0000-0000C24C0000}"/>
    <cellStyle name="Note 2 2 2 8 2 7" xfId="19855" xr:uid="{00000000-0005-0000-0000-0000C34C0000}"/>
    <cellStyle name="Note 2 2 2 8 3" xfId="19856" xr:uid="{00000000-0005-0000-0000-0000C44C0000}"/>
    <cellStyle name="Note 2 2 2 8 4" xfId="19857" xr:uid="{00000000-0005-0000-0000-0000C54C0000}"/>
    <cellStyle name="Note 2 2 2 8 5" xfId="19858" xr:uid="{00000000-0005-0000-0000-0000C64C0000}"/>
    <cellStyle name="Note 2 2 2 9" xfId="19859" xr:uid="{00000000-0005-0000-0000-0000C74C0000}"/>
    <cellStyle name="Note 2 2 2 9 2" xfId="19860" xr:uid="{00000000-0005-0000-0000-0000C84C0000}"/>
    <cellStyle name="Note 2 2 2 9 2 2" xfId="19861" xr:uid="{00000000-0005-0000-0000-0000C94C0000}"/>
    <cellStyle name="Note 2 2 2 9 2 3" xfId="19862" xr:uid="{00000000-0005-0000-0000-0000CA4C0000}"/>
    <cellStyle name="Note 2 2 2 9 2 4" xfId="19863" xr:uid="{00000000-0005-0000-0000-0000CB4C0000}"/>
    <cellStyle name="Note 2 2 2 9 2 5" xfId="19864" xr:uid="{00000000-0005-0000-0000-0000CC4C0000}"/>
    <cellStyle name="Note 2 2 2 9 2 6" xfId="19865" xr:uid="{00000000-0005-0000-0000-0000CD4C0000}"/>
    <cellStyle name="Note 2 2 2 9 2 7" xfId="19866" xr:uid="{00000000-0005-0000-0000-0000CE4C0000}"/>
    <cellStyle name="Note 2 2 2 9 3" xfId="19867" xr:uid="{00000000-0005-0000-0000-0000CF4C0000}"/>
    <cellStyle name="Note 2 2 2 9 4" xfId="19868" xr:uid="{00000000-0005-0000-0000-0000D04C0000}"/>
    <cellStyle name="Note 2 2 2 9 5" xfId="19869" xr:uid="{00000000-0005-0000-0000-0000D14C0000}"/>
    <cellStyle name="Note 2 2 3" xfId="19870" xr:uid="{00000000-0005-0000-0000-0000D24C0000}"/>
    <cellStyle name="Note 2 2 3 10" xfId="19871" xr:uid="{00000000-0005-0000-0000-0000D34C0000}"/>
    <cellStyle name="Note 2 2 3 10 2" xfId="19872" xr:uid="{00000000-0005-0000-0000-0000D44C0000}"/>
    <cellStyle name="Note 2 2 3 10 3" xfId="19873" xr:uid="{00000000-0005-0000-0000-0000D54C0000}"/>
    <cellStyle name="Note 2 2 3 10 4" xfId="19874" xr:uid="{00000000-0005-0000-0000-0000D64C0000}"/>
    <cellStyle name="Note 2 2 3 10 5" xfId="19875" xr:uid="{00000000-0005-0000-0000-0000D74C0000}"/>
    <cellStyle name="Note 2 2 3 11" xfId="19876" xr:uid="{00000000-0005-0000-0000-0000D84C0000}"/>
    <cellStyle name="Note 2 2 3 11 2" xfId="19877" xr:uid="{00000000-0005-0000-0000-0000D94C0000}"/>
    <cellStyle name="Note 2 2 3 11 3" xfId="19878" xr:uid="{00000000-0005-0000-0000-0000DA4C0000}"/>
    <cellStyle name="Note 2 2 3 11 4" xfId="19879" xr:uid="{00000000-0005-0000-0000-0000DB4C0000}"/>
    <cellStyle name="Note 2 2 3 11 5" xfId="19880" xr:uid="{00000000-0005-0000-0000-0000DC4C0000}"/>
    <cellStyle name="Note 2 2 3 12" xfId="19881" xr:uid="{00000000-0005-0000-0000-0000DD4C0000}"/>
    <cellStyle name="Note 2 2 3 12 2" xfId="19882" xr:uid="{00000000-0005-0000-0000-0000DE4C0000}"/>
    <cellStyle name="Note 2 2 3 12 3" xfId="19883" xr:uid="{00000000-0005-0000-0000-0000DF4C0000}"/>
    <cellStyle name="Note 2 2 3 12 4" xfId="19884" xr:uid="{00000000-0005-0000-0000-0000E04C0000}"/>
    <cellStyle name="Note 2 2 3 12 5" xfId="19885" xr:uid="{00000000-0005-0000-0000-0000E14C0000}"/>
    <cellStyle name="Note 2 2 3 13" xfId="19886" xr:uid="{00000000-0005-0000-0000-0000E24C0000}"/>
    <cellStyle name="Note 2 2 3 13 2" xfId="19887" xr:uid="{00000000-0005-0000-0000-0000E34C0000}"/>
    <cellStyle name="Note 2 2 3 13 3" xfId="19888" xr:uid="{00000000-0005-0000-0000-0000E44C0000}"/>
    <cellStyle name="Note 2 2 3 13 4" xfId="19889" xr:uid="{00000000-0005-0000-0000-0000E54C0000}"/>
    <cellStyle name="Note 2 2 3 13 5" xfId="19890" xr:uid="{00000000-0005-0000-0000-0000E64C0000}"/>
    <cellStyle name="Note 2 2 3 14" xfId="19891" xr:uid="{00000000-0005-0000-0000-0000E74C0000}"/>
    <cellStyle name="Note 2 2 3 14 2" xfId="19892" xr:uid="{00000000-0005-0000-0000-0000E84C0000}"/>
    <cellStyle name="Note 2 2 3 14 3" xfId="19893" xr:uid="{00000000-0005-0000-0000-0000E94C0000}"/>
    <cellStyle name="Note 2 2 3 14 4" xfId="19894" xr:uid="{00000000-0005-0000-0000-0000EA4C0000}"/>
    <cellStyle name="Note 2 2 3 14 5" xfId="19895" xr:uid="{00000000-0005-0000-0000-0000EB4C0000}"/>
    <cellStyle name="Note 2 2 3 15" xfId="19896" xr:uid="{00000000-0005-0000-0000-0000EC4C0000}"/>
    <cellStyle name="Note 2 2 3 15 2" xfId="19897" xr:uid="{00000000-0005-0000-0000-0000ED4C0000}"/>
    <cellStyle name="Note 2 2 3 15 3" xfId="19898" xr:uid="{00000000-0005-0000-0000-0000EE4C0000}"/>
    <cellStyle name="Note 2 2 3 15 4" xfId="19899" xr:uid="{00000000-0005-0000-0000-0000EF4C0000}"/>
    <cellStyle name="Note 2 2 3 15 5" xfId="19900" xr:uid="{00000000-0005-0000-0000-0000F04C0000}"/>
    <cellStyle name="Note 2 2 3 16" xfId="19901" xr:uid="{00000000-0005-0000-0000-0000F14C0000}"/>
    <cellStyle name="Note 2 2 3 16 2" xfId="19902" xr:uid="{00000000-0005-0000-0000-0000F24C0000}"/>
    <cellStyle name="Note 2 2 3 16 3" xfId="19903" xr:uid="{00000000-0005-0000-0000-0000F34C0000}"/>
    <cellStyle name="Note 2 2 3 16 4" xfId="19904" xr:uid="{00000000-0005-0000-0000-0000F44C0000}"/>
    <cellStyle name="Note 2 2 3 16 5" xfId="19905" xr:uid="{00000000-0005-0000-0000-0000F54C0000}"/>
    <cellStyle name="Note 2 2 3 17" xfId="19906" xr:uid="{00000000-0005-0000-0000-0000F64C0000}"/>
    <cellStyle name="Note 2 2 3 17 2" xfId="19907" xr:uid="{00000000-0005-0000-0000-0000F74C0000}"/>
    <cellStyle name="Note 2 2 3 17 3" xfId="19908" xr:uid="{00000000-0005-0000-0000-0000F84C0000}"/>
    <cellStyle name="Note 2 2 3 17 4" xfId="19909" xr:uid="{00000000-0005-0000-0000-0000F94C0000}"/>
    <cellStyle name="Note 2 2 3 17 5" xfId="19910" xr:uid="{00000000-0005-0000-0000-0000FA4C0000}"/>
    <cellStyle name="Note 2 2 3 18" xfId="19911" xr:uid="{00000000-0005-0000-0000-0000FB4C0000}"/>
    <cellStyle name="Note 2 2 3 2" xfId="19912" xr:uid="{00000000-0005-0000-0000-0000FC4C0000}"/>
    <cellStyle name="Note 2 2 3 2 10" xfId="19913" xr:uid="{00000000-0005-0000-0000-0000FD4C0000}"/>
    <cellStyle name="Note 2 2 3 2 10 2" xfId="19914" xr:uid="{00000000-0005-0000-0000-0000FE4C0000}"/>
    <cellStyle name="Note 2 2 3 2 10 3" xfId="19915" xr:uid="{00000000-0005-0000-0000-0000FF4C0000}"/>
    <cellStyle name="Note 2 2 3 2 10 4" xfId="19916" xr:uid="{00000000-0005-0000-0000-0000004D0000}"/>
    <cellStyle name="Note 2 2 3 2 10 5" xfId="19917" xr:uid="{00000000-0005-0000-0000-0000014D0000}"/>
    <cellStyle name="Note 2 2 3 2 11" xfId="19918" xr:uid="{00000000-0005-0000-0000-0000024D0000}"/>
    <cellStyle name="Note 2 2 3 2 11 2" xfId="19919" xr:uid="{00000000-0005-0000-0000-0000034D0000}"/>
    <cellStyle name="Note 2 2 3 2 11 3" xfId="19920" xr:uid="{00000000-0005-0000-0000-0000044D0000}"/>
    <cellStyle name="Note 2 2 3 2 11 4" xfId="19921" xr:uid="{00000000-0005-0000-0000-0000054D0000}"/>
    <cellStyle name="Note 2 2 3 2 11 5" xfId="19922" xr:uid="{00000000-0005-0000-0000-0000064D0000}"/>
    <cellStyle name="Note 2 2 3 2 12" xfId="19923" xr:uid="{00000000-0005-0000-0000-0000074D0000}"/>
    <cellStyle name="Note 2 2 3 2 12 2" xfId="19924" xr:uid="{00000000-0005-0000-0000-0000084D0000}"/>
    <cellStyle name="Note 2 2 3 2 12 3" xfId="19925" xr:uid="{00000000-0005-0000-0000-0000094D0000}"/>
    <cellStyle name="Note 2 2 3 2 12 4" xfId="19926" xr:uid="{00000000-0005-0000-0000-00000A4D0000}"/>
    <cellStyle name="Note 2 2 3 2 12 5" xfId="19927" xr:uid="{00000000-0005-0000-0000-00000B4D0000}"/>
    <cellStyle name="Note 2 2 3 2 13" xfId="19928" xr:uid="{00000000-0005-0000-0000-00000C4D0000}"/>
    <cellStyle name="Note 2 2 3 2 13 2" xfId="19929" xr:uid="{00000000-0005-0000-0000-00000D4D0000}"/>
    <cellStyle name="Note 2 2 3 2 13 3" xfId="19930" xr:uid="{00000000-0005-0000-0000-00000E4D0000}"/>
    <cellStyle name="Note 2 2 3 2 13 4" xfId="19931" xr:uid="{00000000-0005-0000-0000-00000F4D0000}"/>
    <cellStyle name="Note 2 2 3 2 13 5" xfId="19932" xr:uid="{00000000-0005-0000-0000-0000104D0000}"/>
    <cellStyle name="Note 2 2 3 2 14" xfId="19933" xr:uid="{00000000-0005-0000-0000-0000114D0000}"/>
    <cellStyle name="Note 2 2 3 2 14 2" xfId="19934" xr:uid="{00000000-0005-0000-0000-0000124D0000}"/>
    <cellStyle name="Note 2 2 3 2 14 3" xfId="19935" xr:uid="{00000000-0005-0000-0000-0000134D0000}"/>
    <cellStyle name="Note 2 2 3 2 14 4" xfId="19936" xr:uid="{00000000-0005-0000-0000-0000144D0000}"/>
    <cellStyle name="Note 2 2 3 2 14 5" xfId="19937" xr:uid="{00000000-0005-0000-0000-0000154D0000}"/>
    <cellStyle name="Note 2 2 3 2 15" xfId="19938" xr:uid="{00000000-0005-0000-0000-0000164D0000}"/>
    <cellStyle name="Note 2 2 3 2 15 2" xfId="19939" xr:uid="{00000000-0005-0000-0000-0000174D0000}"/>
    <cellStyle name="Note 2 2 3 2 15 3" xfId="19940" xr:uid="{00000000-0005-0000-0000-0000184D0000}"/>
    <cellStyle name="Note 2 2 3 2 15 4" xfId="19941" xr:uid="{00000000-0005-0000-0000-0000194D0000}"/>
    <cellStyle name="Note 2 2 3 2 15 5" xfId="19942" xr:uid="{00000000-0005-0000-0000-00001A4D0000}"/>
    <cellStyle name="Note 2 2 3 2 16" xfId="19943" xr:uid="{00000000-0005-0000-0000-00001B4D0000}"/>
    <cellStyle name="Note 2 2 3 2 16 2" xfId="19944" xr:uid="{00000000-0005-0000-0000-00001C4D0000}"/>
    <cellStyle name="Note 2 2 3 2 16 3" xfId="19945" xr:uid="{00000000-0005-0000-0000-00001D4D0000}"/>
    <cellStyle name="Note 2 2 3 2 16 4" xfId="19946" xr:uid="{00000000-0005-0000-0000-00001E4D0000}"/>
    <cellStyle name="Note 2 2 3 2 16 5" xfId="19947" xr:uid="{00000000-0005-0000-0000-00001F4D0000}"/>
    <cellStyle name="Note 2 2 3 2 17" xfId="19948" xr:uid="{00000000-0005-0000-0000-0000204D0000}"/>
    <cellStyle name="Note 2 2 3 2 17 2" xfId="19949" xr:uid="{00000000-0005-0000-0000-0000214D0000}"/>
    <cellStyle name="Note 2 2 3 2 17 3" xfId="19950" xr:uid="{00000000-0005-0000-0000-0000224D0000}"/>
    <cellStyle name="Note 2 2 3 2 17 4" xfId="19951" xr:uid="{00000000-0005-0000-0000-0000234D0000}"/>
    <cellStyle name="Note 2 2 3 2 17 5" xfId="19952" xr:uid="{00000000-0005-0000-0000-0000244D0000}"/>
    <cellStyle name="Note 2 2 3 2 18" xfId="19953" xr:uid="{00000000-0005-0000-0000-0000254D0000}"/>
    <cellStyle name="Note 2 2 3 2 2" xfId="19954" xr:uid="{00000000-0005-0000-0000-0000264D0000}"/>
    <cellStyle name="Note 2 2 3 2 2 2" xfId="19955" xr:uid="{00000000-0005-0000-0000-0000274D0000}"/>
    <cellStyle name="Note 2 2 3 2 2 2 2" xfId="19956" xr:uid="{00000000-0005-0000-0000-0000284D0000}"/>
    <cellStyle name="Note 2 2 3 2 2 2 3" xfId="19957" xr:uid="{00000000-0005-0000-0000-0000294D0000}"/>
    <cellStyle name="Note 2 2 3 2 2 2 4" xfId="19958" xr:uid="{00000000-0005-0000-0000-00002A4D0000}"/>
    <cellStyle name="Note 2 2 3 2 2 2 5" xfId="19959" xr:uid="{00000000-0005-0000-0000-00002B4D0000}"/>
    <cellStyle name="Note 2 2 3 2 2 2 6" xfId="19960" xr:uid="{00000000-0005-0000-0000-00002C4D0000}"/>
    <cellStyle name="Note 2 2 3 2 2 2 7" xfId="19961" xr:uid="{00000000-0005-0000-0000-00002D4D0000}"/>
    <cellStyle name="Note 2 2 3 2 2 3" xfId="19962" xr:uid="{00000000-0005-0000-0000-00002E4D0000}"/>
    <cellStyle name="Note 2 2 3 2 2 4" xfId="19963" xr:uid="{00000000-0005-0000-0000-00002F4D0000}"/>
    <cellStyle name="Note 2 2 3 2 2 5" xfId="19964" xr:uid="{00000000-0005-0000-0000-0000304D0000}"/>
    <cellStyle name="Note 2 2 3 2 3" xfId="19965" xr:uid="{00000000-0005-0000-0000-0000314D0000}"/>
    <cellStyle name="Note 2 2 3 2 3 2" xfId="19966" xr:uid="{00000000-0005-0000-0000-0000324D0000}"/>
    <cellStyle name="Note 2 2 3 2 3 2 2" xfId="19967" xr:uid="{00000000-0005-0000-0000-0000334D0000}"/>
    <cellStyle name="Note 2 2 3 2 3 2 3" xfId="19968" xr:uid="{00000000-0005-0000-0000-0000344D0000}"/>
    <cellStyle name="Note 2 2 3 2 3 2 4" xfId="19969" xr:uid="{00000000-0005-0000-0000-0000354D0000}"/>
    <cellStyle name="Note 2 2 3 2 3 2 5" xfId="19970" xr:uid="{00000000-0005-0000-0000-0000364D0000}"/>
    <cellStyle name="Note 2 2 3 2 3 2 6" xfId="19971" xr:uid="{00000000-0005-0000-0000-0000374D0000}"/>
    <cellStyle name="Note 2 2 3 2 3 2 7" xfId="19972" xr:uid="{00000000-0005-0000-0000-0000384D0000}"/>
    <cellStyle name="Note 2 2 3 2 3 3" xfId="19973" xr:uid="{00000000-0005-0000-0000-0000394D0000}"/>
    <cellStyle name="Note 2 2 3 2 3 4" xfId="19974" xr:uid="{00000000-0005-0000-0000-00003A4D0000}"/>
    <cellStyle name="Note 2 2 3 2 3 5" xfId="19975" xr:uid="{00000000-0005-0000-0000-00003B4D0000}"/>
    <cellStyle name="Note 2 2 3 2 4" xfId="19976" xr:uid="{00000000-0005-0000-0000-00003C4D0000}"/>
    <cellStyle name="Note 2 2 3 2 4 2" xfId="19977" xr:uid="{00000000-0005-0000-0000-00003D4D0000}"/>
    <cellStyle name="Note 2 2 3 2 4 2 2" xfId="19978" xr:uid="{00000000-0005-0000-0000-00003E4D0000}"/>
    <cellStyle name="Note 2 2 3 2 4 2 3" xfId="19979" xr:uid="{00000000-0005-0000-0000-00003F4D0000}"/>
    <cellStyle name="Note 2 2 3 2 4 2 4" xfId="19980" xr:uid="{00000000-0005-0000-0000-0000404D0000}"/>
    <cellStyle name="Note 2 2 3 2 4 2 5" xfId="19981" xr:uid="{00000000-0005-0000-0000-0000414D0000}"/>
    <cellStyle name="Note 2 2 3 2 4 2 6" xfId="19982" xr:uid="{00000000-0005-0000-0000-0000424D0000}"/>
    <cellStyle name="Note 2 2 3 2 4 2 7" xfId="19983" xr:uid="{00000000-0005-0000-0000-0000434D0000}"/>
    <cellStyle name="Note 2 2 3 2 4 3" xfId="19984" xr:uid="{00000000-0005-0000-0000-0000444D0000}"/>
    <cellStyle name="Note 2 2 3 2 4 4" xfId="19985" xr:uid="{00000000-0005-0000-0000-0000454D0000}"/>
    <cellStyle name="Note 2 2 3 2 4 5" xfId="19986" xr:uid="{00000000-0005-0000-0000-0000464D0000}"/>
    <cellStyle name="Note 2 2 3 2 5" xfId="19987" xr:uid="{00000000-0005-0000-0000-0000474D0000}"/>
    <cellStyle name="Note 2 2 3 2 5 2" xfId="19988" xr:uid="{00000000-0005-0000-0000-0000484D0000}"/>
    <cellStyle name="Note 2 2 3 2 5 3" xfId="19989" xr:uid="{00000000-0005-0000-0000-0000494D0000}"/>
    <cellStyle name="Note 2 2 3 2 5 4" xfId="19990" xr:uid="{00000000-0005-0000-0000-00004A4D0000}"/>
    <cellStyle name="Note 2 2 3 2 5 5" xfId="19991" xr:uid="{00000000-0005-0000-0000-00004B4D0000}"/>
    <cellStyle name="Note 2 2 3 2 5 6" xfId="19992" xr:uid="{00000000-0005-0000-0000-00004C4D0000}"/>
    <cellStyle name="Note 2 2 3 2 5 7" xfId="19993" xr:uid="{00000000-0005-0000-0000-00004D4D0000}"/>
    <cellStyle name="Note 2 2 3 2 5 8" xfId="19994" xr:uid="{00000000-0005-0000-0000-00004E4D0000}"/>
    <cellStyle name="Note 2 2 3 2 6" xfId="19995" xr:uid="{00000000-0005-0000-0000-00004F4D0000}"/>
    <cellStyle name="Note 2 2 3 2 6 2" xfId="19996" xr:uid="{00000000-0005-0000-0000-0000504D0000}"/>
    <cellStyle name="Note 2 2 3 2 6 3" xfId="19997" xr:uid="{00000000-0005-0000-0000-0000514D0000}"/>
    <cellStyle name="Note 2 2 3 2 6 4" xfId="19998" xr:uid="{00000000-0005-0000-0000-0000524D0000}"/>
    <cellStyle name="Note 2 2 3 2 6 5" xfId="19999" xr:uid="{00000000-0005-0000-0000-0000534D0000}"/>
    <cellStyle name="Note 2 2 3 2 6 6" xfId="20000" xr:uid="{00000000-0005-0000-0000-0000544D0000}"/>
    <cellStyle name="Note 2 2 3 2 6 7" xfId="20001" xr:uid="{00000000-0005-0000-0000-0000554D0000}"/>
    <cellStyle name="Note 2 2 3 2 7" xfId="20002" xr:uid="{00000000-0005-0000-0000-0000564D0000}"/>
    <cellStyle name="Note 2 2 3 2 7 2" xfId="20003" xr:uid="{00000000-0005-0000-0000-0000574D0000}"/>
    <cellStyle name="Note 2 2 3 2 7 3" xfId="20004" xr:uid="{00000000-0005-0000-0000-0000584D0000}"/>
    <cellStyle name="Note 2 2 3 2 7 4" xfId="20005" xr:uid="{00000000-0005-0000-0000-0000594D0000}"/>
    <cellStyle name="Note 2 2 3 2 7 5" xfId="20006" xr:uid="{00000000-0005-0000-0000-00005A4D0000}"/>
    <cellStyle name="Note 2 2 3 2 8" xfId="20007" xr:uid="{00000000-0005-0000-0000-00005B4D0000}"/>
    <cellStyle name="Note 2 2 3 2 8 2" xfId="20008" xr:uid="{00000000-0005-0000-0000-00005C4D0000}"/>
    <cellStyle name="Note 2 2 3 2 8 3" xfId="20009" xr:uid="{00000000-0005-0000-0000-00005D4D0000}"/>
    <cellStyle name="Note 2 2 3 2 8 4" xfId="20010" xr:uid="{00000000-0005-0000-0000-00005E4D0000}"/>
    <cellStyle name="Note 2 2 3 2 8 5" xfId="20011" xr:uid="{00000000-0005-0000-0000-00005F4D0000}"/>
    <cellStyle name="Note 2 2 3 2 9" xfId="20012" xr:uid="{00000000-0005-0000-0000-0000604D0000}"/>
    <cellStyle name="Note 2 2 3 2 9 2" xfId="20013" xr:uid="{00000000-0005-0000-0000-0000614D0000}"/>
    <cellStyle name="Note 2 2 3 2 9 3" xfId="20014" xr:uid="{00000000-0005-0000-0000-0000624D0000}"/>
    <cellStyle name="Note 2 2 3 2 9 4" xfId="20015" xr:uid="{00000000-0005-0000-0000-0000634D0000}"/>
    <cellStyle name="Note 2 2 3 2 9 5" xfId="20016" xr:uid="{00000000-0005-0000-0000-0000644D0000}"/>
    <cellStyle name="Note 2 2 3 3" xfId="20017" xr:uid="{00000000-0005-0000-0000-0000654D0000}"/>
    <cellStyle name="Note 2 2 3 3 10" xfId="20018" xr:uid="{00000000-0005-0000-0000-0000664D0000}"/>
    <cellStyle name="Note 2 2 3 3 2" xfId="20019" xr:uid="{00000000-0005-0000-0000-0000674D0000}"/>
    <cellStyle name="Note 2 2 3 3 2 2" xfId="20020" xr:uid="{00000000-0005-0000-0000-0000684D0000}"/>
    <cellStyle name="Note 2 2 3 3 2 2 2" xfId="20021" xr:uid="{00000000-0005-0000-0000-0000694D0000}"/>
    <cellStyle name="Note 2 2 3 3 2 2 3" xfId="20022" xr:uid="{00000000-0005-0000-0000-00006A4D0000}"/>
    <cellStyle name="Note 2 2 3 3 2 2 4" xfId="20023" xr:uid="{00000000-0005-0000-0000-00006B4D0000}"/>
    <cellStyle name="Note 2 2 3 3 2 2 5" xfId="20024" xr:uid="{00000000-0005-0000-0000-00006C4D0000}"/>
    <cellStyle name="Note 2 2 3 3 2 2 6" xfId="20025" xr:uid="{00000000-0005-0000-0000-00006D4D0000}"/>
    <cellStyle name="Note 2 2 3 3 2 2 7" xfId="20026" xr:uid="{00000000-0005-0000-0000-00006E4D0000}"/>
    <cellStyle name="Note 2 2 3 3 2 3" xfId="20027" xr:uid="{00000000-0005-0000-0000-00006F4D0000}"/>
    <cellStyle name="Note 2 2 3 3 2 4" xfId="20028" xr:uid="{00000000-0005-0000-0000-0000704D0000}"/>
    <cellStyle name="Note 2 2 3 3 3" xfId="20029" xr:uid="{00000000-0005-0000-0000-0000714D0000}"/>
    <cellStyle name="Note 2 2 3 3 3 2" xfId="20030" xr:uid="{00000000-0005-0000-0000-0000724D0000}"/>
    <cellStyle name="Note 2 2 3 3 3 2 2" xfId="20031" xr:uid="{00000000-0005-0000-0000-0000734D0000}"/>
    <cellStyle name="Note 2 2 3 3 3 2 3" xfId="20032" xr:uid="{00000000-0005-0000-0000-0000744D0000}"/>
    <cellStyle name="Note 2 2 3 3 3 2 4" xfId="20033" xr:uid="{00000000-0005-0000-0000-0000754D0000}"/>
    <cellStyle name="Note 2 2 3 3 3 2 5" xfId="20034" xr:uid="{00000000-0005-0000-0000-0000764D0000}"/>
    <cellStyle name="Note 2 2 3 3 3 2 6" xfId="20035" xr:uid="{00000000-0005-0000-0000-0000774D0000}"/>
    <cellStyle name="Note 2 2 3 3 3 2 7" xfId="20036" xr:uid="{00000000-0005-0000-0000-0000784D0000}"/>
    <cellStyle name="Note 2 2 3 3 3 3" xfId="20037" xr:uid="{00000000-0005-0000-0000-0000794D0000}"/>
    <cellStyle name="Note 2 2 3 3 3 4" xfId="20038" xr:uid="{00000000-0005-0000-0000-00007A4D0000}"/>
    <cellStyle name="Note 2 2 3 3 4" xfId="20039" xr:uid="{00000000-0005-0000-0000-00007B4D0000}"/>
    <cellStyle name="Note 2 2 3 3 4 2" xfId="20040" xr:uid="{00000000-0005-0000-0000-00007C4D0000}"/>
    <cellStyle name="Note 2 2 3 3 4 2 2" xfId="20041" xr:uid="{00000000-0005-0000-0000-00007D4D0000}"/>
    <cellStyle name="Note 2 2 3 3 4 2 3" xfId="20042" xr:uid="{00000000-0005-0000-0000-00007E4D0000}"/>
    <cellStyle name="Note 2 2 3 3 4 2 4" xfId="20043" xr:uid="{00000000-0005-0000-0000-00007F4D0000}"/>
    <cellStyle name="Note 2 2 3 3 4 2 5" xfId="20044" xr:uid="{00000000-0005-0000-0000-0000804D0000}"/>
    <cellStyle name="Note 2 2 3 3 4 2 6" xfId="20045" xr:uid="{00000000-0005-0000-0000-0000814D0000}"/>
    <cellStyle name="Note 2 2 3 3 4 2 7" xfId="20046" xr:uid="{00000000-0005-0000-0000-0000824D0000}"/>
    <cellStyle name="Note 2 2 3 3 4 3" xfId="20047" xr:uid="{00000000-0005-0000-0000-0000834D0000}"/>
    <cellStyle name="Note 2 2 3 3 4 4" xfId="20048" xr:uid="{00000000-0005-0000-0000-0000844D0000}"/>
    <cellStyle name="Note 2 2 3 3 5" xfId="20049" xr:uid="{00000000-0005-0000-0000-0000854D0000}"/>
    <cellStyle name="Note 2 2 3 3 5 2" xfId="20050" xr:uid="{00000000-0005-0000-0000-0000864D0000}"/>
    <cellStyle name="Note 2 2 3 3 5 3" xfId="20051" xr:uid="{00000000-0005-0000-0000-0000874D0000}"/>
    <cellStyle name="Note 2 2 3 3 5 4" xfId="20052" xr:uid="{00000000-0005-0000-0000-0000884D0000}"/>
    <cellStyle name="Note 2 2 3 3 5 5" xfId="20053" xr:uid="{00000000-0005-0000-0000-0000894D0000}"/>
    <cellStyle name="Note 2 2 3 3 5 6" xfId="20054" xr:uid="{00000000-0005-0000-0000-00008A4D0000}"/>
    <cellStyle name="Note 2 2 3 3 5 7" xfId="20055" xr:uid="{00000000-0005-0000-0000-00008B4D0000}"/>
    <cellStyle name="Note 2 2 3 3 5 8" xfId="20056" xr:uid="{00000000-0005-0000-0000-00008C4D0000}"/>
    <cellStyle name="Note 2 2 3 3 6" xfId="20057" xr:uid="{00000000-0005-0000-0000-00008D4D0000}"/>
    <cellStyle name="Note 2 2 3 3 6 2" xfId="20058" xr:uid="{00000000-0005-0000-0000-00008E4D0000}"/>
    <cellStyle name="Note 2 2 3 3 6 3" xfId="20059" xr:uid="{00000000-0005-0000-0000-00008F4D0000}"/>
    <cellStyle name="Note 2 2 3 3 6 4" xfId="20060" xr:uid="{00000000-0005-0000-0000-0000904D0000}"/>
    <cellStyle name="Note 2 2 3 3 6 5" xfId="20061" xr:uid="{00000000-0005-0000-0000-0000914D0000}"/>
    <cellStyle name="Note 2 2 3 3 6 6" xfId="20062" xr:uid="{00000000-0005-0000-0000-0000924D0000}"/>
    <cellStyle name="Note 2 2 3 3 6 7" xfId="20063" xr:uid="{00000000-0005-0000-0000-0000934D0000}"/>
    <cellStyle name="Note 2 2 3 3 7" xfId="20064" xr:uid="{00000000-0005-0000-0000-0000944D0000}"/>
    <cellStyle name="Note 2 2 3 3 8" xfId="20065" xr:uid="{00000000-0005-0000-0000-0000954D0000}"/>
    <cellStyle name="Note 2 2 3 3 9" xfId="20066" xr:uid="{00000000-0005-0000-0000-0000964D0000}"/>
    <cellStyle name="Note 2 2 3 4" xfId="20067" xr:uid="{00000000-0005-0000-0000-0000974D0000}"/>
    <cellStyle name="Note 2 2 3 4 2" xfId="20068" xr:uid="{00000000-0005-0000-0000-0000984D0000}"/>
    <cellStyle name="Note 2 2 3 4 2 2" xfId="20069" xr:uid="{00000000-0005-0000-0000-0000994D0000}"/>
    <cellStyle name="Note 2 2 3 4 2 3" xfId="20070" xr:uid="{00000000-0005-0000-0000-00009A4D0000}"/>
    <cellStyle name="Note 2 2 3 4 2 4" xfId="20071" xr:uid="{00000000-0005-0000-0000-00009B4D0000}"/>
    <cellStyle name="Note 2 2 3 4 2 5" xfId="20072" xr:uid="{00000000-0005-0000-0000-00009C4D0000}"/>
    <cellStyle name="Note 2 2 3 4 2 6" xfId="20073" xr:uid="{00000000-0005-0000-0000-00009D4D0000}"/>
    <cellStyle name="Note 2 2 3 4 2 7" xfId="20074" xr:uid="{00000000-0005-0000-0000-00009E4D0000}"/>
    <cellStyle name="Note 2 2 3 4 3" xfId="20075" xr:uid="{00000000-0005-0000-0000-00009F4D0000}"/>
    <cellStyle name="Note 2 2 3 4 4" xfId="20076" xr:uid="{00000000-0005-0000-0000-0000A04D0000}"/>
    <cellStyle name="Note 2 2 3 4 5" xfId="20077" xr:uid="{00000000-0005-0000-0000-0000A14D0000}"/>
    <cellStyle name="Note 2 2 3 5" xfId="20078" xr:uid="{00000000-0005-0000-0000-0000A24D0000}"/>
    <cellStyle name="Note 2 2 3 5 2" xfId="20079" xr:uid="{00000000-0005-0000-0000-0000A34D0000}"/>
    <cellStyle name="Note 2 2 3 5 2 2" xfId="20080" xr:uid="{00000000-0005-0000-0000-0000A44D0000}"/>
    <cellStyle name="Note 2 2 3 5 2 3" xfId="20081" xr:uid="{00000000-0005-0000-0000-0000A54D0000}"/>
    <cellStyle name="Note 2 2 3 5 2 4" xfId="20082" xr:uid="{00000000-0005-0000-0000-0000A64D0000}"/>
    <cellStyle name="Note 2 2 3 5 2 5" xfId="20083" xr:uid="{00000000-0005-0000-0000-0000A74D0000}"/>
    <cellStyle name="Note 2 2 3 5 2 6" xfId="20084" xr:uid="{00000000-0005-0000-0000-0000A84D0000}"/>
    <cellStyle name="Note 2 2 3 5 2 7" xfId="20085" xr:uid="{00000000-0005-0000-0000-0000A94D0000}"/>
    <cellStyle name="Note 2 2 3 5 3" xfId="20086" xr:uid="{00000000-0005-0000-0000-0000AA4D0000}"/>
    <cellStyle name="Note 2 2 3 5 4" xfId="20087" xr:uid="{00000000-0005-0000-0000-0000AB4D0000}"/>
    <cellStyle name="Note 2 2 3 5 5" xfId="20088" xr:uid="{00000000-0005-0000-0000-0000AC4D0000}"/>
    <cellStyle name="Note 2 2 3 6" xfId="20089" xr:uid="{00000000-0005-0000-0000-0000AD4D0000}"/>
    <cellStyle name="Note 2 2 3 6 2" xfId="20090" xr:uid="{00000000-0005-0000-0000-0000AE4D0000}"/>
    <cellStyle name="Note 2 2 3 6 2 2" xfId="20091" xr:uid="{00000000-0005-0000-0000-0000AF4D0000}"/>
    <cellStyle name="Note 2 2 3 6 2 3" xfId="20092" xr:uid="{00000000-0005-0000-0000-0000B04D0000}"/>
    <cellStyle name="Note 2 2 3 6 2 4" xfId="20093" xr:uid="{00000000-0005-0000-0000-0000B14D0000}"/>
    <cellStyle name="Note 2 2 3 6 2 5" xfId="20094" xr:uid="{00000000-0005-0000-0000-0000B24D0000}"/>
    <cellStyle name="Note 2 2 3 6 2 6" xfId="20095" xr:uid="{00000000-0005-0000-0000-0000B34D0000}"/>
    <cellStyle name="Note 2 2 3 6 2 7" xfId="20096" xr:uid="{00000000-0005-0000-0000-0000B44D0000}"/>
    <cellStyle name="Note 2 2 3 6 3" xfId="20097" xr:uid="{00000000-0005-0000-0000-0000B54D0000}"/>
    <cellStyle name="Note 2 2 3 6 4" xfId="20098" xr:uid="{00000000-0005-0000-0000-0000B64D0000}"/>
    <cellStyle name="Note 2 2 3 6 5" xfId="20099" xr:uid="{00000000-0005-0000-0000-0000B74D0000}"/>
    <cellStyle name="Note 2 2 3 7" xfId="20100" xr:uid="{00000000-0005-0000-0000-0000B84D0000}"/>
    <cellStyle name="Note 2 2 3 7 2" xfId="20101" xr:uid="{00000000-0005-0000-0000-0000B94D0000}"/>
    <cellStyle name="Note 2 2 3 7 2 2" xfId="20102" xr:uid="{00000000-0005-0000-0000-0000BA4D0000}"/>
    <cellStyle name="Note 2 2 3 7 2 3" xfId="20103" xr:uid="{00000000-0005-0000-0000-0000BB4D0000}"/>
    <cellStyle name="Note 2 2 3 7 2 4" xfId="20104" xr:uid="{00000000-0005-0000-0000-0000BC4D0000}"/>
    <cellStyle name="Note 2 2 3 7 2 5" xfId="20105" xr:uid="{00000000-0005-0000-0000-0000BD4D0000}"/>
    <cellStyle name="Note 2 2 3 7 2 6" xfId="20106" xr:uid="{00000000-0005-0000-0000-0000BE4D0000}"/>
    <cellStyle name="Note 2 2 3 7 2 7" xfId="20107" xr:uid="{00000000-0005-0000-0000-0000BF4D0000}"/>
    <cellStyle name="Note 2 2 3 7 3" xfId="20108" xr:uid="{00000000-0005-0000-0000-0000C04D0000}"/>
    <cellStyle name="Note 2 2 3 7 4" xfId="20109" xr:uid="{00000000-0005-0000-0000-0000C14D0000}"/>
    <cellStyle name="Note 2 2 3 7 5" xfId="20110" xr:uid="{00000000-0005-0000-0000-0000C24D0000}"/>
    <cellStyle name="Note 2 2 3 8" xfId="20111" xr:uid="{00000000-0005-0000-0000-0000C34D0000}"/>
    <cellStyle name="Note 2 2 3 8 2" xfId="20112" xr:uid="{00000000-0005-0000-0000-0000C44D0000}"/>
    <cellStyle name="Note 2 2 3 8 3" xfId="20113" xr:uid="{00000000-0005-0000-0000-0000C54D0000}"/>
    <cellStyle name="Note 2 2 3 8 4" xfId="20114" xr:uid="{00000000-0005-0000-0000-0000C64D0000}"/>
    <cellStyle name="Note 2 2 3 8 5" xfId="20115" xr:uid="{00000000-0005-0000-0000-0000C74D0000}"/>
    <cellStyle name="Note 2 2 3 8 6" xfId="20116" xr:uid="{00000000-0005-0000-0000-0000C84D0000}"/>
    <cellStyle name="Note 2 2 3 8 7" xfId="20117" xr:uid="{00000000-0005-0000-0000-0000C94D0000}"/>
    <cellStyle name="Note 2 2 3 8 8" xfId="20118" xr:uid="{00000000-0005-0000-0000-0000CA4D0000}"/>
    <cellStyle name="Note 2 2 3 9" xfId="20119" xr:uid="{00000000-0005-0000-0000-0000CB4D0000}"/>
    <cellStyle name="Note 2 2 3 9 2" xfId="20120" xr:uid="{00000000-0005-0000-0000-0000CC4D0000}"/>
    <cellStyle name="Note 2 2 3 9 3" xfId="20121" xr:uid="{00000000-0005-0000-0000-0000CD4D0000}"/>
    <cellStyle name="Note 2 2 3 9 4" xfId="20122" xr:uid="{00000000-0005-0000-0000-0000CE4D0000}"/>
    <cellStyle name="Note 2 2 3 9 5" xfId="20123" xr:uid="{00000000-0005-0000-0000-0000CF4D0000}"/>
    <cellStyle name="Note 2 2 3 9 6" xfId="20124" xr:uid="{00000000-0005-0000-0000-0000D04D0000}"/>
    <cellStyle name="Note 2 2 3 9 7" xfId="20125" xr:uid="{00000000-0005-0000-0000-0000D14D0000}"/>
    <cellStyle name="Note 2 2 4" xfId="20126" xr:uid="{00000000-0005-0000-0000-0000D24D0000}"/>
    <cellStyle name="Note 2 2 4 10" xfId="20127" xr:uid="{00000000-0005-0000-0000-0000D34D0000}"/>
    <cellStyle name="Note 2 2 4 10 2" xfId="20128" xr:uid="{00000000-0005-0000-0000-0000D44D0000}"/>
    <cellStyle name="Note 2 2 4 10 3" xfId="20129" xr:uid="{00000000-0005-0000-0000-0000D54D0000}"/>
    <cellStyle name="Note 2 2 4 10 4" xfId="20130" xr:uid="{00000000-0005-0000-0000-0000D64D0000}"/>
    <cellStyle name="Note 2 2 4 10 5" xfId="20131" xr:uid="{00000000-0005-0000-0000-0000D74D0000}"/>
    <cellStyle name="Note 2 2 4 11" xfId="20132" xr:uid="{00000000-0005-0000-0000-0000D84D0000}"/>
    <cellStyle name="Note 2 2 4 11 2" xfId="20133" xr:uid="{00000000-0005-0000-0000-0000D94D0000}"/>
    <cellStyle name="Note 2 2 4 11 3" xfId="20134" xr:uid="{00000000-0005-0000-0000-0000DA4D0000}"/>
    <cellStyle name="Note 2 2 4 11 4" xfId="20135" xr:uid="{00000000-0005-0000-0000-0000DB4D0000}"/>
    <cellStyle name="Note 2 2 4 11 5" xfId="20136" xr:uid="{00000000-0005-0000-0000-0000DC4D0000}"/>
    <cellStyle name="Note 2 2 4 12" xfId="20137" xr:uid="{00000000-0005-0000-0000-0000DD4D0000}"/>
    <cellStyle name="Note 2 2 4 12 2" xfId="20138" xr:uid="{00000000-0005-0000-0000-0000DE4D0000}"/>
    <cellStyle name="Note 2 2 4 12 3" xfId="20139" xr:uid="{00000000-0005-0000-0000-0000DF4D0000}"/>
    <cellStyle name="Note 2 2 4 12 4" xfId="20140" xr:uid="{00000000-0005-0000-0000-0000E04D0000}"/>
    <cellStyle name="Note 2 2 4 12 5" xfId="20141" xr:uid="{00000000-0005-0000-0000-0000E14D0000}"/>
    <cellStyle name="Note 2 2 4 13" xfId="20142" xr:uid="{00000000-0005-0000-0000-0000E24D0000}"/>
    <cellStyle name="Note 2 2 4 13 2" xfId="20143" xr:uid="{00000000-0005-0000-0000-0000E34D0000}"/>
    <cellStyle name="Note 2 2 4 13 3" xfId="20144" xr:uid="{00000000-0005-0000-0000-0000E44D0000}"/>
    <cellStyle name="Note 2 2 4 13 4" xfId="20145" xr:uid="{00000000-0005-0000-0000-0000E54D0000}"/>
    <cellStyle name="Note 2 2 4 13 5" xfId="20146" xr:uid="{00000000-0005-0000-0000-0000E64D0000}"/>
    <cellStyle name="Note 2 2 4 14" xfId="20147" xr:uid="{00000000-0005-0000-0000-0000E74D0000}"/>
    <cellStyle name="Note 2 2 4 14 2" xfId="20148" xr:uid="{00000000-0005-0000-0000-0000E84D0000}"/>
    <cellStyle name="Note 2 2 4 14 3" xfId="20149" xr:uid="{00000000-0005-0000-0000-0000E94D0000}"/>
    <cellStyle name="Note 2 2 4 14 4" xfId="20150" xr:uid="{00000000-0005-0000-0000-0000EA4D0000}"/>
    <cellStyle name="Note 2 2 4 14 5" xfId="20151" xr:uid="{00000000-0005-0000-0000-0000EB4D0000}"/>
    <cellStyle name="Note 2 2 4 15" xfId="20152" xr:uid="{00000000-0005-0000-0000-0000EC4D0000}"/>
    <cellStyle name="Note 2 2 4 15 2" xfId="20153" xr:uid="{00000000-0005-0000-0000-0000ED4D0000}"/>
    <cellStyle name="Note 2 2 4 15 3" xfId="20154" xr:uid="{00000000-0005-0000-0000-0000EE4D0000}"/>
    <cellStyle name="Note 2 2 4 15 4" xfId="20155" xr:uid="{00000000-0005-0000-0000-0000EF4D0000}"/>
    <cellStyle name="Note 2 2 4 15 5" xfId="20156" xr:uid="{00000000-0005-0000-0000-0000F04D0000}"/>
    <cellStyle name="Note 2 2 4 16" xfId="20157" xr:uid="{00000000-0005-0000-0000-0000F14D0000}"/>
    <cellStyle name="Note 2 2 4 16 2" xfId="20158" xr:uid="{00000000-0005-0000-0000-0000F24D0000}"/>
    <cellStyle name="Note 2 2 4 16 3" xfId="20159" xr:uid="{00000000-0005-0000-0000-0000F34D0000}"/>
    <cellStyle name="Note 2 2 4 16 4" xfId="20160" xr:uid="{00000000-0005-0000-0000-0000F44D0000}"/>
    <cellStyle name="Note 2 2 4 16 5" xfId="20161" xr:uid="{00000000-0005-0000-0000-0000F54D0000}"/>
    <cellStyle name="Note 2 2 4 17" xfId="20162" xr:uid="{00000000-0005-0000-0000-0000F64D0000}"/>
    <cellStyle name="Note 2 2 4 17 2" xfId="20163" xr:uid="{00000000-0005-0000-0000-0000F74D0000}"/>
    <cellStyle name="Note 2 2 4 17 3" xfId="20164" xr:uid="{00000000-0005-0000-0000-0000F84D0000}"/>
    <cellStyle name="Note 2 2 4 17 4" xfId="20165" xr:uid="{00000000-0005-0000-0000-0000F94D0000}"/>
    <cellStyle name="Note 2 2 4 17 5" xfId="20166" xr:uid="{00000000-0005-0000-0000-0000FA4D0000}"/>
    <cellStyle name="Note 2 2 4 18" xfId="20167" xr:uid="{00000000-0005-0000-0000-0000FB4D0000}"/>
    <cellStyle name="Note 2 2 4 2" xfId="20168" xr:uid="{00000000-0005-0000-0000-0000FC4D0000}"/>
    <cellStyle name="Note 2 2 4 2 10" xfId="20169" xr:uid="{00000000-0005-0000-0000-0000FD4D0000}"/>
    <cellStyle name="Note 2 2 4 2 10 2" xfId="20170" xr:uid="{00000000-0005-0000-0000-0000FE4D0000}"/>
    <cellStyle name="Note 2 2 4 2 10 3" xfId="20171" xr:uid="{00000000-0005-0000-0000-0000FF4D0000}"/>
    <cellStyle name="Note 2 2 4 2 10 4" xfId="20172" xr:uid="{00000000-0005-0000-0000-0000004E0000}"/>
    <cellStyle name="Note 2 2 4 2 10 5" xfId="20173" xr:uid="{00000000-0005-0000-0000-0000014E0000}"/>
    <cellStyle name="Note 2 2 4 2 11" xfId="20174" xr:uid="{00000000-0005-0000-0000-0000024E0000}"/>
    <cellStyle name="Note 2 2 4 2 11 2" xfId="20175" xr:uid="{00000000-0005-0000-0000-0000034E0000}"/>
    <cellStyle name="Note 2 2 4 2 11 3" xfId="20176" xr:uid="{00000000-0005-0000-0000-0000044E0000}"/>
    <cellStyle name="Note 2 2 4 2 11 4" xfId="20177" xr:uid="{00000000-0005-0000-0000-0000054E0000}"/>
    <cellStyle name="Note 2 2 4 2 11 5" xfId="20178" xr:uid="{00000000-0005-0000-0000-0000064E0000}"/>
    <cellStyle name="Note 2 2 4 2 12" xfId="20179" xr:uid="{00000000-0005-0000-0000-0000074E0000}"/>
    <cellStyle name="Note 2 2 4 2 12 2" xfId="20180" xr:uid="{00000000-0005-0000-0000-0000084E0000}"/>
    <cellStyle name="Note 2 2 4 2 12 3" xfId="20181" xr:uid="{00000000-0005-0000-0000-0000094E0000}"/>
    <cellStyle name="Note 2 2 4 2 12 4" xfId="20182" xr:uid="{00000000-0005-0000-0000-00000A4E0000}"/>
    <cellStyle name="Note 2 2 4 2 12 5" xfId="20183" xr:uid="{00000000-0005-0000-0000-00000B4E0000}"/>
    <cellStyle name="Note 2 2 4 2 13" xfId="20184" xr:uid="{00000000-0005-0000-0000-00000C4E0000}"/>
    <cellStyle name="Note 2 2 4 2 13 2" xfId="20185" xr:uid="{00000000-0005-0000-0000-00000D4E0000}"/>
    <cellStyle name="Note 2 2 4 2 13 3" xfId="20186" xr:uid="{00000000-0005-0000-0000-00000E4E0000}"/>
    <cellStyle name="Note 2 2 4 2 13 4" xfId="20187" xr:uid="{00000000-0005-0000-0000-00000F4E0000}"/>
    <cellStyle name="Note 2 2 4 2 13 5" xfId="20188" xr:uid="{00000000-0005-0000-0000-0000104E0000}"/>
    <cellStyle name="Note 2 2 4 2 14" xfId="20189" xr:uid="{00000000-0005-0000-0000-0000114E0000}"/>
    <cellStyle name="Note 2 2 4 2 14 2" xfId="20190" xr:uid="{00000000-0005-0000-0000-0000124E0000}"/>
    <cellStyle name="Note 2 2 4 2 14 3" xfId="20191" xr:uid="{00000000-0005-0000-0000-0000134E0000}"/>
    <cellStyle name="Note 2 2 4 2 14 4" xfId="20192" xr:uid="{00000000-0005-0000-0000-0000144E0000}"/>
    <cellStyle name="Note 2 2 4 2 14 5" xfId="20193" xr:uid="{00000000-0005-0000-0000-0000154E0000}"/>
    <cellStyle name="Note 2 2 4 2 15" xfId="20194" xr:uid="{00000000-0005-0000-0000-0000164E0000}"/>
    <cellStyle name="Note 2 2 4 2 15 2" xfId="20195" xr:uid="{00000000-0005-0000-0000-0000174E0000}"/>
    <cellStyle name="Note 2 2 4 2 15 3" xfId="20196" xr:uid="{00000000-0005-0000-0000-0000184E0000}"/>
    <cellStyle name="Note 2 2 4 2 15 4" xfId="20197" xr:uid="{00000000-0005-0000-0000-0000194E0000}"/>
    <cellStyle name="Note 2 2 4 2 15 5" xfId="20198" xr:uid="{00000000-0005-0000-0000-00001A4E0000}"/>
    <cellStyle name="Note 2 2 4 2 16" xfId="20199" xr:uid="{00000000-0005-0000-0000-00001B4E0000}"/>
    <cellStyle name="Note 2 2 4 2 16 2" xfId="20200" xr:uid="{00000000-0005-0000-0000-00001C4E0000}"/>
    <cellStyle name="Note 2 2 4 2 16 3" xfId="20201" xr:uid="{00000000-0005-0000-0000-00001D4E0000}"/>
    <cellStyle name="Note 2 2 4 2 16 4" xfId="20202" xr:uid="{00000000-0005-0000-0000-00001E4E0000}"/>
    <cellStyle name="Note 2 2 4 2 16 5" xfId="20203" xr:uid="{00000000-0005-0000-0000-00001F4E0000}"/>
    <cellStyle name="Note 2 2 4 2 17" xfId="20204" xr:uid="{00000000-0005-0000-0000-0000204E0000}"/>
    <cellStyle name="Note 2 2 4 2 17 2" xfId="20205" xr:uid="{00000000-0005-0000-0000-0000214E0000}"/>
    <cellStyle name="Note 2 2 4 2 17 3" xfId="20206" xr:uid="{00000000-0005-0000-0000-0000224E0000}"/>
    <cellStyle name="Note 2 2 4 2 17 4" xfId="20207" xr:uid="{00000000-0005-0000-0000-0000234E0000}"/>
    <cellStyle name="Note 2 2 4 2 17 5" xfId="20208" xr:uid="{00000000-0005-0000-0000-0000244E0000}"/>
    <cellStyle name="Note 2 2 4 2 18" xfId="20209" xr:uid="{00000000-0005-0000-0000-0000254E0000}"/>
    <cellStyle name="Note 2 2 4 2 2" xfId="20210" xr:uid="{00000000-0005-0000-0000-0000264E0000}"/>
    <cellStyle name="Note 2 2 4 2 2 2" xfId="20211" xr:uid="{00000000-0005-0000-0000-0000274E0000}"/>
    <cellStyle name="Note 2 2 4 2 2 2 2" xfId="20212" xr:uid="{00000000-0005-0000-0000-0000284E0000}"/>
    <cellStyle name="Note 2 2 4 2 2 2 3" xfId="20213" xr:uid="{00000000-0005-0000-0000-0000294E0000}"/>
    <cellStyle name="Note 2 2 4 2 2 2 4" xfId="20214" xr:uid="{00000000-0005-0000-0000-00002A4E0000}"/>
    <cellStyle name="Note 2 2 4 2 2 2 5" xfId="20215" xr:uid="{00000000-0005-0000-0000-00002B4E0000}"/>
    <cellStyle name="Note 2 2 4 2 2 2 6" xfId="20216" xr:uid="{00000000-0005-0000-0000-00002C4E0000}"/>
    <cellStyle name="Note 2 2 4 2 2 2 7" xfId="20217" xr:uid="{00000000-0005-0000-0000-00002D4E0000}"/>
    <cellStyle name="Note 2 2 4 2 2 3" xfId="20218" xr:uid="{00000000-0005-0000-0000-00002E4E0000}"/>
    <cellStyle name="Note 2 2 4 2 2 4" xfId="20219" xr:uid="{00000000-0005-0000-0000-00002F4E0000}"/>
    <cellStyle name="Note 2 2 4 2 2 5" xfId="20220" xr:uid="{00000000-0005-0000-0000-0000304E0000}"/>
    <cellStyle name="Note 2 2 4 2 3" xfId="20221" xr:uid="{00000000-0005-0000-0000-0000314E0000}"/>
    <cellStyle name="Note 2 2 4 2 3 2" xfId="20222" xr:uid="{00000000-0005-0000-0000-0000324E0000}"/>
    <cellStyle name="Note 2 2 4 2 3 2 2" xfId="20223" xr:uid="{00000000-0005-0000-0000-0000334E0000}"/>
    <cellStyle name="Note 2 2 4 2 3 2 3" xfId="20224" xr:uid="{00000000-0005-0000-0000-0000344E0000}"/>
    <cellStyle name="Note 2 2 4 2 3 2 4" xfId="20225" xr:uid="{00000000-0005-0000-0000-0000354E0000}"/>
    <cellStyle name="Note 2 2 4 2 3 2 5" xfId="20226" xr:uid="{00000000-0005-0000-0000-0000364E0000}"/>
    <cellStyle name="Note 2 2 4 2 3 2 6" xfId="20227" xr:uid="{00000000-0005-0000-0000-0000374E0000}"/>
    <cellStyle name="Note 2 2 4 2 3 2 7" xfId="20228" xr:uid="{00000000-0005-0000-0000-0000384E0000}"/>
    <cellStyle name="Note 2 2 4 2 3 3" xfId="20229" xr:uid="{00000000-0005-0000-0000-0000394E0000}"/>
    <cellStyle name="Note 2 2 4 2 3 4" xfId="20230" xr:uid="{00000000-0005-0000-0000-00003A4E0000}"/>
    <cellStyle name="Note 2 2 4 2 3 5" xfId="20231" xr:uid="{00000000-0005-0000-0000-00003B4E0000}"/>
    <cellStyle name="Note 2 2 4 2 4" xfId="20232" xr:uid="{00000000-0005-0000-0000-00003C4E0000}"/>
    <cellStyle name="Note 2 2 4 2 4 2" xfId="20233" xr:uid="{00000000-0005-0000-0000-00003D4E0000}"/>
    <cellStyle name="Note 2 2 4 2 4 2 2" xfId="20234" xr:uid="{00000000-0005-0000-0000-00003E4E0000}"/>
    <cellStyle name="Note 2 2 4 2 4 2 3" xfId="20235" xr:uid="{00000000-0005-0000-0000-00003F4E0000}"/>
    <cellStyle name="Note 2 2 4 2 4 2 4" xfId="20236" xr:uid="{00000000-0005-0000-0000-0000404E0000}"/>
    <cellStyle name="Note 2 2 4 2 4 2 5" xfId="20237" xr:uid="{00000000-0005-0000-0000-0000414E0000}"/>
    <cellStyle name="Note 2 2 4 2 4 2 6" xfId="20238" xr:uid="{00000000-0005-0000-0000-0000424E0000}"/>
    <cellStyle name="Note 2 2 4 2 4 2 7" xfId="20239" xr:uid="{00000000-0005-0000-0000-0000434E0000}"/>
    <cellStyle name="Note 2 2 4 2 4 3" xfId="20240" xr:uid="{00000000-0005-0000-0000-0000444E0000}"/>
    <cellStyle name="Note 2 2 4 2 4 4" xfId="20241" xr:uid="{00000000-0005-0000-0000-0000454E0000}"/>
    <cellStyle name="Note 2 2 4 2 4 5" xfId="20242" xr:uid="{00000000-0005-0000-0000-0000464E0000}"/>
    <cellStyle name="Note 2 2 4 2 5" xfId="20243" xr:uid="{00000000-0005-0000-0000-0000474E0000}"/>
    <cellStyle name="Note 2 2 4 2 5 2" xfId="20244" xr:uid="{00000000-0005-0000-0000-0000484E0000}"/>
    <cellStyle name="Note 2 2 4 2 5 3" xfId="20245" xr:uid="{00000000-0005-0000-0000-0000494E0000}"/>
    <cellStyle name="Note 2 2 4 2 5 4" xfId="20246" xr:uid="{00000000-0005-0000-0000-00004A4E0000}"/>
    <cellStyle name="Note 2 2 4 2 5 5" xfId="20247" xr:uid="{00000000-0005-0000-0000-00004B4E0000}"/>
    <cellStyle name="Note 2 2 4 2 5 6" xfId="20248" xr:uid="{00000000-0005-0000-0000-00004C4E0000}"/>
    <cellStyle name="Note 2 2 4 2 5 7" xfId="20249" xr:uid="{00000000-0005-0000-0000-00004D4E0000}"/>
    <cellStyle name="Note 2 2 4 2 5 8" xfId="20250" xr:uid="{00000000-0005-0000-0000-00004E4E0000}"/>
    <cellStyle name="Note 2 2 4 2 6" xfId="20251" xr:uid="{00000000-0005-0000-0000-00004F4E0000}"/>
    <cellStyle name="Note 2 2 4 2 6 2" xfId="20252" xr:uid="{00000000-0005-0000-0000-0000504E0000}"/>
    <cellStyle name="Note 2 2 4 2 6 3" xfId="20253" xr:uid="{00000000-0005-0000-0000-0000514E0000}"/>
    <cellStyle name="Note 2 2 4 2 6 4" xfId="20254" xr:uid="{00000000-0005-0000-0000-0000524E0000}"/>
    <cellStyle name="Note 2 2 4 2 6 5" xfId="20255" xr:uid="{00000000-0005-0000-0000-0000534E0000}"/>
    <cellStyle name="Note 2 2 4 2 6 6" xfId="20256" xr:uid="{00000000-0005-0000-0000-0000544E0000}"/>
    <cellStyle name="Note 2 2 4 2 6 7" xfId="20257" xr:uid="{00000000-0005-0000-0000-0000554E0000}"/>
    <cellStyle name="Note 2 2 4 2 7" xfId="20258" xr:uid="{00000000-0005-0000-0000-0000564E0000}"/>
    <cellStyle name="Note 2 2 4 2 7 2" xfId="20259" xr:uid="{00000000-0005-0000-0000-0000574E0000}"/>
    <cellStyle name="Note 2 2 4 2 7 3" xfId="20260" xr:uid="{00000000-0005-0000-0000-0000584E0000}"/>
    <cellStyle name="Note 2 2 4 2 7 4" xfId="20261" xr:uid="{00000000-0005-0000-0000-0000594E0000}"/>
    <cellStyle name="Note 2 2 4 2 7 5" xfId="20262" xr:uid="{00000000-0005-0000-0000-00005A4E0000}"/>
    <cellStyle name="Note 2 2 4 2 8" xfId="20263" xr:uid="{00000000-0005-0000-0000-00005B4E0000}"/>
    <cellStyle name="Note 2 2 4 2 8 2" xfId="20264" xr:uid="{00000000-0005-0000-0000-00005C4E0000}"/>
    <cellStyle name="Note 2 2 4 2 8 3" xfId="20265" xr:uid="{00000000-0005-0000-0000-00005D4E0000}"/>
    <cellStyle name="Note 2 2 4 2 8 4" xfId="20266" xr:uid="{00000000-0005-0000-0000-00005E4E0000}"/>
    <cellStyle name="Note 2 2 4 2 8 5" xfId="20267" xr:uid="{00000000-0005-0000-0000-00005F4E0000}"/>
    <cellStyle name="Note 2 2 4 2 9" xfId="20268" xr:uid="{00000000-0005-0000-0000-0000604E0000}"/>
    <cellStyle name="Note 2 2 4 2 9 2" xfId="20269" xr:uid="{00000000-0005-0000-0000-0000614E0000}"/>
    <cellStyle name="Note 2 2 4 2 9 3" xfId="20270" xr:uid="{00000000-0005-0000-0000-0000624E0000}"/>
    <cellStyle name="Note 2 2 4 2 9 4" xfId="20271" xr:uid="{00000000-0005-0000-0000-0000634E0000}"/>
    <cellStyle name="Note 2 2 4 2 9 5" xfId="20272" xr:uid="{00000000-0005-0000-0000-0000644E0000}"/>
    <cellStyle name="Note 2 2 4 3" xfId="20273" xr:uid="{00000000-0005-0000-0000-0000654E0000}"/>
    <cellStyle name="Note 2 2 4 3 10" xfId="20274" xr:uid="{00000000-0005-0000-0000-0000664E0000}"/>
    <cellStyle name="Note 2 2 4 3 2" xfId="20275" xr:uid="{00000000-0005-0000-0000-0000674E0000}"/>
    <cellStyle name="Note 2 2 4 3 2 2" xfId="20276" xr:uid="{00000000-0005-0000-0000-0000684E0000}"/>
    <cellStyle name="Note 2 2 4 3 2 2 2" xfId="20277" xr:uid="{00000000-0005-0000-0000-0000694E0000}"/>
    <cellStyle name="Note 2 2 4 3 2 2 3" xfId="20278" xr:uid="{00000000-0005-0000-0000-00006A4E0000}"/>
    <cellStyle name="Note 2 2 4 3 2 2 4" xfId="20279" xr:uid="{00000000-0005-0000-0000-00006B4E0000}"/>
    <cellStyle name="Note 2 2 4 3 2 2 5" xfId="20280" xr:uid="{00000000-0005-0000-0000-00006C4E0000}"/>
    <cellStyle name="Note 2 2 4 3 2 2 6" xfId="20281" xr:uid="{00000000-0005-0000-0000-00006D4E0000}"/>
    <cellStyle name="Note 2 2 4 3 2 2 7" xfId="20282" xr:uid="{00000000-0005-0000-0000-00006E4E0000}"/>
    <cellStyle name="Note 2 2 4 3 2 3" xfId="20283" xr:uid="{00000000-0005-0000-0000-00006F4E0000}"/>
    <cellStyle name="Note 2 2 4 3 2 4" xfId="20284" xr:uid="{00000000-0005-0000-0000-0000704E0000}"/>
    <cellStyle name="Note 2 2 4 3 3" xfId="20285" xr:uid="{00000000-0005-0000-0000-0000714E0000}"/>
    <cellStyle name="Note 2 2 4 3 3 2" xfId="20286" xr:uid="{00000000-0005-0000-0000-0000724E0000}"/>
    <cellStyle name="Note 2 2 4 3 3 2 2" xfId="20287" xr:uid="{00000000-0005-0000-0000-0000734E0000}"/>
    <cellStyle name="Note 2 2 4 3 3 2 3" xfId="20288" xr:uid="{00000000-0005-0000-0000-0000744E0000}"/>
    <cellStyle name="Note 2 2 4 3 3 2 4" xfId="20289" xr:uid="{00000000-0005-0000-0000-0000754E0000}"/>
    <cellStyle name="Note 2 2 4 3 3 2 5" xfId="20290" xr:uid="{00000000-0005-0000-0000-0000764E0000}"/>
    <cellStyle name="Note 2 2 4 3 3 2 6" xfId="20291" xr:uid="{00000000-0005-0000-0000-0000774E0000}"/>
    <cellStyle name="Note 2 2 4 3 3 2 7" xfId="20292" xr:uid="{00000000-0005-0000-0000-0000784E0000}"/>
    <cellStyle name="Note 2 2 4 3 3 3" xfId="20293" xr:uid="{00000000-0005-0000-0000-0000794E0000}"/>
    <cellStyle name="Note 2 2 4 3 3 4" xfId="20294" xr:uid="{00000000-0005-0000-0000-00007A4E0000}"/>
    <cellStyle name="Note 2 2 4 3 4" xfId="20295" xr:uid="{00000000-0005-0000-0000-00007B4E0000}"/>
    <cellStyle name="Note 2 2 4 3 4 2" xfId="20296" xr:uid="{00000000-0005-0000-0000-00007C4E0000}"/>
    <cellStyle name="Note 2 2 4 3 4 2 2" xfId="20297" xr:uid="{00000000-0005-0000-0000-00007D4E0000}"/>
    <cellStyle name="Note 2 2 4 3 4 2 3" xfId="20298" xr:uid="{00000000-0005-0000-0000-00007E4E0000}"/>
    <cellStyle name="Note 2 2 4 3 4 2 4" xfId="20299" xr:uid="{00000000-0005-0000-0000-00007F4E0000}"/>
    <cellStyle name="Note 2 2 4 3 4 2 5" xfId="20300" xr:uid="{00000000-0005-0000-0000-0000804E0000}"/>
    <cellStyle name="Note 2 2 4 3 4 2 6" xfId="20301" xr:uid="{00000000-0005-0000-0000-0000814E0000}"/>
    <cellStyle name="Note 2 2 4 3 4 2 7" xfId="20302" xr:uid="{00000000-0005-0000-0000-0000824E0000}"/>
    <cellStyle name="Note 2 2 4 3 4 3" xfId="20303" xr:uid="{00000000-0005-0000-0000-0000834E0000}"/>
    <cellStyle name="Note 2 2 4 3 4 4" xfId="20304" xr:uid="{00000000-0005-0000-0000-0000844E0000}"/>
    <cellStyle name="Note 2 2 4 3 5" xfId="20305" xr:uid="{00000000-0005-0000-0000-0000854E0000}"/>
    <cellStyle name="Note 2 2 4 3 5 2" xfId="20306" xr:uid="{00000000-0005-0000-0000-0000864E0000}"/>
    <cellStyle name="Note 2 2 4 3 5 3" xfId="20307" xr:uid="{00000000-0005-0000-0000-0000874E0000}"/>
    <cellStyle name="Note 2 2 4 3 5 4" xfId="20308" xr:uid="{00000000-0005-0000-0000-0000884E0000}"/>
    <cellStyle name="Note 2 2 4 3 5 5" xfId="20309" xr:uid="{00000000-0005-0000-0000-0000894E0000}"/>
    <cellStyle name="Note 2 2 4 3 5 6" xfId="20310" xr:uid="{00000000-0005-0000-0000-00008A4E0000}"/>
    <cellStyle name="Note 2 2 4 3 5 7" xfId="20311" xr:uid="{00000000-0005-0000-0000-00008B4E0000}"/>
    <cellStyle name="Note 2 2 4 3 5 8" xfId="20312" xr:uid="{00000000-0005-0000-0000-00008C4E0000}"/>
    <cellStyle name="Note 2 2 4 3 6" xfId="20313" xr:uid="{00000000-0005-0000-0000-00008D4E0000}"/>
    <cellStyle name="Note 2 2 4 3 6 2" xfId="20314" xr:uid="{00000000-0005-0000-0000-00008E4E0000}"/>
    <cellStyle name="Note 2 2 4 3 6 3" xfId="20315" xr:uid="{00000000-0005-0000-0000-00008F4E0000}"/>
    <cellStyle name="Note 2 2 4 3 6 4" xfId="20316" xr:uid="{00000000-0005-0000-0000-0000904E0000}"/>
    <cellStyle name="Note 2 2 4 3 6 5" xfId="20317" xr:uid="{00000000-0005-0000-0000-0000914E0000}"/>
    <cellStyle name="Note 2 2 4 3 6 6" xfId="20318" xr:uid="{00000000-0005-0000-0000-0000924E0000}"/>
    <cellStyle name="Note 2 2 4 3 6 7" xfId="20319" xr:uid="{00000000-0005-0000-0000-0000934E0000}"/>
    <cellStyle name="Note 2 2 4 3 7" xfId="20320" xr:uid="{00000000-0005-0000-0000-0000944E0000}"/>
    <cellStyle name="Note 2 2 4 3 8" xfId="20321" xr:uid="{00000000-0005-0000-0000-0000954E0000}"/>
    <cellStyle name="Note 2 2 4 3 9" xfId="20322" xr:uid="{00000000-0005-0000-0000-0000964E0000}"/>
    <cellStyle name="Note 2 2 4 4" xfId="20323" xr:uid="{00000000-0005-0000-0000-0000974E0000}"/>
    <cellStyle name="Note 2 2 4 4 2" xfId="20324" xr:uid="{00000000-0005-0000-0000-0000984E0000}"/>
    <cellStyle name="Note 2 2 4 4 2 2" xfId="20325" xr:uid="{00000000-0005-0000-0000-0000994E0000}"/>
    <cellStyle name="Note 2 2 4 4 2 3" xfId="20326" xr:uid="{00000000-0005-0000-0000-00009A4E0000}"/>
    <cellStyle name="Note 2 2 4 4 2 4" xfId="20327" xr:uid="{00000000-0005-0000-0000-00009B4E0000}"/>
    <cellStyle name="Note 2 2 4 4 2 5" xfId="20328" xr:uid="{00000000-0005-0000-0000-00009C4E0000}"/>
    <cellStyle name="Note 2 2 4 4 2 6" xfId="20329" xr:uid="{00000000-0005-0000-0000-00009D4E0000}"/>
    <cellStyle name="Note 2 2 4 4 2 7" xfId="20330" xr:uid="{00000000-0005-0000-0000-00009E4E0000}"/>
    <cellStyle name="Note 2 2 4 4 3" xfId="20331" xr:uid="{00000000-0005-0000-0000-00009F4E0000}"/>
    <cellStyle name="Note 2 2 4 4 4" xfId="20332" xr:uid="{00000000-0005-0000-0000-0000A04E0000}"/>
    <cellStyle name="Note 2 2 4 4 5" xfId="20333" xr:uid="{00000000-0005-0000-0000-0000A14E0000}"/>
    <cellStyle name="Note 2 2 4 5" xfId="20334" xr:uid="{00000000-0005-0000-0000-0000A24E0000}"/>
    <cellStyle name="Note 2 2 4 5 2" xfId="20335" xr:uid="{00000000-0005-0000-0000-0000A34E0000}"/>
    <cellStyle name="Note 2 2 4 5 2 2" xfId="20336" xr:uid="{00000000-0005-0000-0000-0000A44E0000}"/>
    <cellStyle name="Note 2 2 4 5 2 3" xfId="20337" xr:uid="{00000000-0005-0000-0000-0000A54E0000}"/>
    <cellStyle name="Note 2 2 4 5 2 4" xfId="20338" xr:uid="{00000000-0005-0000-0000-0000A64E0000}"/>
    <cellStyle name="Note 2 2 4 5 2 5" xfId="20339" xr:uid="{00000000-0005-0000-0000-0000A74E0000}"/>
    <cellStyle name="Note 2 2 4 5 2 6" xfId="20340" xr:uid="{00000000-0005-0000-0000-0000A84E0000}"/>
    <cellStyle name="Note 2 2 4 5 2 7" xfId="20341" xr:uid="{00000000-0005-0000-0000-0000A94E0000}"/>
    <cellStyle name="Note 2 2 4 5 3" xfId="20342" xr:uid="{00000000-0005-0000-0000-0000AA4E0000}"/>
    <cellStyle name="Note 2 2 4 5 4" xfId="20343" xr:uid="{00000000-0005-0000-0000-0000AB4E0000}"/>
    <cellStyle name="Note 2 2 4 5 5" xfId="20344" xr:uid="{00000000-0005-0000-0000-0000AC4E0000}"/>
    <cellStyle name="Note 2 2 4 6" xfId="20345" xr:uid="{00000000-0005-0000-0000-0000AD4E0000}"/>
    <cellStyle name="Note 2 2 4 6 2" xfId="20346" xr:uid="{00000000-0005-0000-0000-0000AE4E0000}"/>
    <cellStyle name="Note 2 2 4 6 2 2" xfId="20347" xr:uid="{00000000-0005-0000-0000-0000AF4E0000}"/>
    <cellStyle name="Note 2 2 4 6 2 3" xfId="20348" xr:uid="{00000000-0005-0000-0000-0000B04E0000}"/>
    <cellStyle name="Note 2 2 4 6 2 4" xfId="20349" xr:uid="{00000000-0005-0000-0000-0000B14E0000}"/>
    <cellStyle name="Note 2 2 4 6 2 5" xfId="20350" xr:uid="{00000000-0005-0000-0000-0000B24E0000}"/>
    <cellStyle name="Note 2 2 4 6 2 6" xfId="20351" xr:uid="{00000000-0005-0000-0000-0000B34E0000}"/>
    <cellStyle name="Note 2 2 4 6 2 7" xfId="20352" xr:uid="{00000000-0005-0000-0000-0000B44E0000}"/>
    <cellStyle name="Note 2 2 4 6 3" xfId="20353" xr:uid="{00000000-0005-0000-0000-0000B54E0000}"/>
    <cellStyle name="Note 2 2 4 6 4" xfId="20354" xr:uid="{00000000-0005-0000-0000-0000B64E0000}"/>
    <cellStyle name="Note 2 2 4 6 5" xfId="20355" xr:uid="{00000000-0005-0000-0000-0000B74E0000}"/>
    <cellStyle name="Note 2 2 4 7" xfId="20356" xr:uid="{00000000-0005-0000-0000-0000B84E0000}"/>
    <cellStyle name="Note 2 2 4 7 2" xfId="20357" xr:uid="{00000000-0005-0000-0000-0000B94E0000}"/>
    <cellStyle name="Note 2 2 4 7 2 2" xfId="20358" xr:uid="{00000000-0005-0000-0000-0000BA4E0000}"/>
    <cellStyle name="Note 2 2 4 7 2 3" xfId="20359" xr:uid="{00000000-0005-0000-0000-0000BB4E0000}"/>
    <cellStyle name="Note 2 2 4 7 2 4" xfId="20360" xr:uid="{00000000-0005-0000-0000-0000BC4E0000}"/>
    <cellStyle name="Note 2 2 4 7 2 5" xfId="20361" xr:uid="{00000000-0005-0000-0000-0000BD4E0000}"/>
    <cellStyle name="Note 2 2 4 7 2 6" xfId="20362" xr:uid="{00000000-0005-0000-0000-0000BE4E0000}"/>
    <cellStyle name="Note 2 2 4 7 2 7" xfId="20363" xr:uid="{00000000-0005-0000-0000-0000BF4E0000}"/>
    <cellStyle name="Note 2 2 4 7 3" xfId="20364" xr:uid="{00000000-0005-0000-0000-0000C04E0000}"/>
    <cellStyle name="Note 2 2 4 7 4" xfId="20365" xr:uid="{00000000-0005-0000-0000-0000C14E0000}"/>
    <cellStyle name="Note 2 2 4 7 5" xfId="20366" xr:uid="{00000000-0005-0000-0000-0000C24E0000}"/>
    <cellStyle name="Note 2 2 4 8" xfId="20367" xr:uid="{00000000-0005-0000-0000-0000C34E0000}"/>
    <cellStyle name="Note 2 2 4 8 2" xfId="20368" xr:uid="{00000000-0005-0000-0000-0000C44E0000}"/>
    <cellStyle name="Note 2 2 4 8 3" xfId="20369" xr:uid="{00000000-0005-0000-0000-0000C54E0000}"/>
    <cellStyle name="Note 2 2 4 8 4" xfId="20370" xr:uid="{00000000-0005-0000-0000-0000C64E0000}"/>
    <cellStyle name="Note 2 2 4 8 5" xfId="20371" xr:uid="{00000000-0005-0000-0000-0000C74E0000}"/>
    <cellStyle name="Note 2 2 4 8 6" xfId="20372" xr:uid="{00000000-0005-0000-0000-0000C84E0000}"/>
    <cellStyle name="Note 2 2 4 8 7" xfId="20373" xr:uid="{00000000-0005-0000-0000-0000C94E0000}"/>
    <cellStyle name="Note 2 2 4 8 8" xfId="20374" xr:uid="{00000000-0005-0000-0000-0000CA4E0000}"/>
    <cellStyle name="Note 2 2 4 9" xfId="20375" xr:uid="{00000000-0005-0000-0000-0000CB4E0000}"/>
    <cellStyle name="Note 2 2 4 9 2" xfId="20376" xr:uid="{00000000-0005-0000-0000-0000CC4E0000}"/>
    <cellStyle name="Note 2 2 4 9 3" xfId="20377" xr:uid="{00000000-0005-0000-0000-0000CD4E0000}"/>
    <cellStyle name="Note 2 2 4 9 4" xfId="20378" xr:uid="{00000000-0005-0000-0000-0000CE4E0000}"/>
    <cellStyle name="Note 2 2 4 9 5" xfId="20379" xr:uid="{00000000-0005-0000-0000-0000CF4E0000}"/>
    <cellStyle name="Note 2 2 4 9 6" xfId="20380" xr:uid="{00000000-0005-0000-0000-0000D04E0000}"/>
    <cellStyle name="Note 2 2 4 9 7" xfId="20381" xr:uid="{00000000-0005-0000-0000-0000D14E0000}"/>
    <cellStyle name="Note 2 2 5" xfId="20382" xr:uid="{00000000-0005-0000-0000-0000D24E0000}"/>
    <cellStyle name="Note 2 2 5 10" xfId="20383" xr:uid="{00000000-0005-0000-0000-0000D34E0000}"/>
    <cellStyle name="Note 2 2 5 10 2" xfId="20384" xr:uid="{00000000-0005-0000-0000-0000D44E0000}"/>
    <cellStyle name="Note 2 2 5 10 3" xfId="20385" xr:uid="{00000000-0005-0000-0000-0000D54E0000}"/>
    <cellStyle name="Note 2 2 5 10 4" xfId="20386" xr:uid="{00000000-0005-0000-0000-0000D64E0000}"/>
    <cellStyle name="Note 2 2 5 10 5" xfId="20387" xr:uid="{00000000-0005-0000-0000-0000D74E0000}"/>
    <cellStyle name="Note 2 2 5 11" xfId="20388" xr:uid="{00000000-0005-0000-0000-0000D84E0000}"/>
    <cellStyle name="Note 2 2 5 11 2" xfId="20389" xr:uid="{00000000-0005-0000-0000-0000D94E0000}"/>
    <cellStyle name="Note 2 2 5 11 3" xfId="20390" xr:uid="{00000000-0005-0000-0000-0000DA4E0000}"/>
    <cellStyle name="Note 2 2 5 11 4" xfId="20391" xr:uid="{00000000-0005-0000-0000-0000DB4E0000}"/>
    <cellStyle name="Note 2 2 5 11 5" xfId="20392" xr:uid="{00000000-0005-0000-0000-0000DC4E0000}"/>
    <cellStyle name="Note 2 2 5 12" xfId="20393" xr:uid="{00000000-0005-0000-0000-0000DD4E0000}"/>
    <cellStyle name="Note 2 2 5 12 2" xfId="20394" xr:uid="{00000000-0005-0000-0000-0000DE4E0000}"/>
    <cellStyle name="Note 2 2 5 12 3" xfId="20395" xr:uid="{00000000-0005-0000-0000-0000DF4E0000}"/>
    <cellStyle name="Note 2 2 5 12 4" xfId="20396" xr:uid="{00000000-0005-0000-0000-0000E04E0000}"/>
    <cellStyle name="Note 2 2 5 12 5" xfId="20397" xr:uid="{00000000-0005-0000-0000-0000E14E0000}"/>
    <cellStyle name="Note 2 2 5 13" xfId="20398" xr:uid="{00000000-0005-0000-0000-0000E24E0000}"/>
    <cellStyle name="Note 2 2 5 13 2" xfId="20399" xr:uid="{00000000-0005-0000-0000-0000E34E0000}"/>
    <cellStyle name="Note 2 2 5 13 3" xfId="20400" xr:uid="{00000000-0005-0000-0000-0000E44E0000}"/>
    <cellStyle name="Note 2 2 5 13 4" xfId="20401" xr:uid="{00000000-0005-0000-0000-0000E54E0000}"/>
    <cellStyle name="Note 2 2 5 13 5" xfId="20402" xr:uid="{00000000-0005-0000-0000-0000E64E0000}"/>
    <cellStyle name="Note 2 2 5 14" xfId="20403" xr:uid="{00000000-0005-0000-0000-0000E74E0000}"/>
    <cellStyle name="Note 2 2 5 14 2" xfId="20404" xr:uid="{00000000-0005-0000-0000-0000E84E0000}"/>
    <cellStyle name="Note 2 2 5 14 3" xfId="20405" xr:uid="{00000000-0005-0000-0000-0000E94E0000}"/>
    <cellStyle name="Note 2 2 5 14 4" xfId="20406" xr:uid="{00000000-0005-0000-0000-0000EA4E0000}"/>
    <cellStyle name="Note 2 2 5 14 5" xfId="20407" xr:uid="{00000000-0005-0000-0000-0000EB4E0000}"/>
    <cellStyle name="Note 2 2 5 15" xfId="20408" xr:uid="{00000000-0005-0000-0000-0000EC4E0000}"/>
    <cellStyle name="Note 2 2 5 15 2" xfId="20409" xr:uid="{00000000-0005-0000-0000-0000ED4E0000}"/>
    <cellStyle name="Note 2 2 5 15 3" xfId="20410" xr:uid="{00000000-0005-0000-0000-0000EE4E0000}"/>
    <cellStyle name="Note 2 2 5 15 4" xfId="20411" xr:uid="{00000000-0005-0000-0000-0000EF4E0000}"/>
    <cellStyle name="Note 2 2 5 15 5" xfId="20412" xr:uid="{00000000-0005-0000-0000-0000F04E0000}"/>
    <cellStyle name="Note 2 2 5 16" xfId="20413" xr:uid="{00000000-0005-0000-0000-0000F14E0000}"/>
    <cellStyle name="Note 2 2 5 16 2" xfId="20414" xr:uid="{00000000-0005-0000-0000-0000F24E0000}"/>
    <cellStyle name="Note 2 2 5 16 3" xfId="20415" xr:uid="{00000000-0005-0000-0000-0000F34E0000}"/>
    <cellStyle name="Note 2 2 5 16 4" xfId="20416" xr:uid="{00000000-0005-0000-0000-0000F44E0000}"/>
    <cellStyle name="Note 2 2 5 16 5" xfId="20417" xr:uid="{00000000-0005-0000-0000-0000F54E0000}"/>
    <cellStyle name="Note 2 2 5 17" xfId="20418" xr:uid="{00000000-0005-0000-0000-0000F64E0000}"/>
    <cellStyle name="Note 2 2 5 17 2" xfId="20419" xr:uid="{00000000-0005-0000-0000-0000F74E0000}"/>
    <cellStyle name="Note 2 2 5 17 3" xfId="20420" xr:uid="{00000000-0005-0000-0000-0000F84E0000}"/>
    <cellStyle name="Note 2 2 5 17 4" xfId="20421" xr:uid="{00000000-0005-0000-0000-0000F94E0000}"/>
    <cellStyle name="Note 2 2 5 17 5" xfId="20422" xr:uid="{00000000-0005-0000-0000-0000FA4E0000}"/>
    <cellStyle name="Note 2 2 5 18" xfId="20423" xr:uid="{00000000-0005-0000-0000-0000FB4E0000}"/>
    <cellStyle name="Note 2 2 5 2" xfId="20424" xr:uid="{00000000-0005-0000-0000-0000FC4E0000}"/>
    <cellStyle name="Note 2 2 5 2 2" xfId="20425" xr:uid="{00000000-0005-0000-0000-0000FD4E0000}"/>
    <cellStyle name="Note 2 2 5 2 2 2" xfId="20426" xr:uid="{00000000-0005-0000-0000-0000FE4E0000}"/>
    <cellStyle name="Note 2 2 5 2 2 3" xfId="20427" xr:uid="{00000000-0005-0000-0000-0000FF4E0000}"/>
    <cellStyle name="Note 2 2 5 2 2 4" xfId="20428" xr:uid="{00000000-0005-0000-0000-0000004F0000}"/>
    <cellStyle name="Note 2 2 5 2 2 5" xfId="20429" xr:uid="{00000000-0005-0000-0000-0000014F0000}"/>
    <cellStyle name="Note 2 2 5 2 2 6" xfId="20430" xr:uid="{00000000-0005-0000-0000-0000024F0000}"/>
    <cellStyle name="Note 2 2 5 2 2 7" xfId="20431" xr:uid="{00000000-0005-0000-0000-0000034F0000}"/>
    <cellStyle name="Note 2 2 5 2 3" xfId="20432" xr:uid="{00000000-0005-0000-0000-0000044F0000}"/>
    <cellStyle name="Note 2 2 5 2 4" xfId="20433" xr:uid="{00000000-0005-0000-0000-0000054F0000}"/>
    <cellStyle name="Note 2 2 5 2 5" xfId="20434" xr:uid="{00000000-0005-0000-0000-0000064F0000}"/>
    <cellStyle name="Note 2 2 5 3" xfId="20435" xr:uid="{00000000-0005-0000-0000-0000074F0000}"/>
    <cellStyle name="Note 2 2 5 3 2" xfId="20436" xr:uid="{00000000-0005-0000-0000-0000084F0000}"/>
    <cellStyle name="Note 2 2 5 3 2 2" xfId="20437" xr:uid="{00000000-0005-0000-0000-0000094F0000}"/>
    <cellStyle name="Note 2 2 5 3 2 3" xfId="20438" xr:uid="{00000000-0005-0000-0000-00000A4F0000}"/>
    <cellStyle name="Note 2 2 5 3 2 4" xfId="20439" xr:uid="{00000000-0005-0000-0000-00000B4F0000}"/>
    <cellStyle name="Note 2 2 5 3 2 5" xfId="20440" xr:uid="{00000000-0005-0000-0000-00000C4F0000}"/>
    <cellStyle name="Note 2 2 5 3 2 6" xfId="20441" xr:uid="{00000000-0005-0000-0000-00000D4F0000}"/>
    <cellStyle name="Note 2 2 5 3 2 7" xfId="20442" xr:uid="{00000000-0005-0000-0000-00000E4F0000}"/>
    <cellStyle name="Note 2 2 5 3 3" xfId="20443" xr:uid="{00000000-0005-0000-0000-00000F4F0000}"/>
    <cellStyle name="Note 2 2 5 3 4" xfId="20444" xr:uid="{00000000-0005-0000-0000-0000104F0000}"/>
    <cellStyle name="Note 2 2 5 3 5" xfId="20445" xr:uid="{00000000-0005-0000-0000-0000114F0000}"/>
    <cellStyle name="Note 2 2 5 4" xfId="20446" xr:uid="{00000000-0005-0000-0000-0000124F0000}"/>
    <cellStyle name="Note 2 2 5 4 2" xfId="20447" xr:uid="{00000000-0005-0000-0000-0000134F0000}"/>
    <cellStyle name="Note 2 2 5 4 2 2" xfId="20448" xr:uid="{00000000-0005-0000-0000-0000144F0000}"/>
    <cellStyle name="Note 2 2 5 4 2 3" xfId="20449" xr:uid="{00000000-0005-0000-0000-0000154F0000}"/>
    <cellStyle name="Note 2 2 5 4 2 4" xfId="20450" xr:uid="{00000000-0005-0000-0000-0000164F0000}"/>
    <cellStyle name="Note 2 2 5 4 2 5" xfId="20451" xr:uid="{00000000-0005-0000-0000-0000174F0000}"/>
    <cellStyle name="Note 2 2 5 4 2 6" xfId="20452" xr:uid="{00000000-0005-0000-0000-0000184F0000}"/>
    <cellStyle name="Note 2 2 5 4 2 7" xfId="20453" xr:uid="{00000000-0005-0000-0000-0000194F0000}"/>
    <cellStyle name="Note 2 2 5 4 3" xfId="20454" xr:uid="{00000000-0005-0000-0000-00001A4F0000}"/>
    <cellStyle name="Note 2 2 5 4 4" xfId="20455" xr:uid="{00000000-0005-0000-0000-00001B4F0000}"/>
    <cellStyle name="Note 2 2 5 4 5" xfId="20456" xr:uid="{00000000-0005-0000-0000-00001C4F0000}"/>
    <cellStyle name="Note 2 2 5 5" xfId="20457" xr:uid="{00000000-0005-0000-0000-00001D4F0000}"/>
    <cellStyle name="Note 2 2 5 5 2" xfId="20458" xr:uid="{00000000-0005-0000-0000-00001E4F0000}"/>
    <cellStyle name="Note 2 2 5 5 3" xfId="20459" xr:uid="{00000000-0005-0000-0000-00001F4F0000}"/>
    <cellStyle name="Note 2 2 5 5 4" xfId="20460" xr:uid="{00000000-0005-0000-0000-0000204F0000}"/>
    <cellStyle name="Note 2 2 5 5 5" xfId="20461" xr:uid="{00000000-0005-0000-0000-0000214F0000}"/>
    <cellStyle name="Note 2 2 5 5 6" xfId="20462" xr:uid="{00000000-0005-0000-0000-0000224F0000}"/>
    <cellStyle name="Note 2 2 5 5 7" xfId="20463" xr:uid="{00000000-0005-0000-0000-0000234F0000}"/>
    <cellStyle name="Note 2 2 5 5 8" xfId="20464" xr:uid="{00000000-0005-0000-0000-0000244F0000}"/>
    <cellStyle name="Note 2 2 5 6" xfId="20465" xr:uid="{00000000-0005-0000-0000-0000254F0000}"/>
    <cellStyle name="Note 2 2 5 6 2" xfId="20466" xr:uid="{00000000-0005-0000-0000-0000264F0000}"/>
    <cellStyle name="Note 2 2 5 6 3" xfId="20467" xr:uid="{00000000-0005-0000-0000-0000274F0000}"/>
    <cellStyle name="Note 2 2 5 6 4" xfId="20468" xr:uid="{00000000-0005-0000-0000-0000284F0000}"/>
    <cellStyle name="Note 2 2 5 6 5" xfId="20469" xr:uid="{00000000-0005-0000-0000-0000294F0000}"/>
    <cellStyle name="Note 2 2 5 6 6" xfId="20470" xr:uid="{00000000-0005-0000-0000-00002A4F0000}"/>
    <cellStyle name="Note 2 2 5 6 7" xfId="20471" xr:uid="{00000000-0005-0000-0000-00002B4F0000}"/>
    <cellStyle name="Note 2 2 5 7" xfId="20472" xr:uid="{00000000-0005-0000-0000-00002C4F0000}"/>
    <cellStyle name="Note 2 2 5 7 2" xfId="20473" xr:uid="{00000000-0005-0000-0000-00002D4F0000}"/>
    <cellStyle name="Note 2 2 5 7 3" xfId="20474" xr:uid="{00000000-0005-0000-0000-00002E4F0000}"/>
    <cellStyle name="Note 2 2 5 7 4" xfId="20475" xr:uid="{00000000-0005-0000-0000-00002F4F0000}"/>
    <cellStyle name="Note 2 2 5 7 5" xfId="20476" xr:uid="{00000000-0005-0000-0000-0000304F0000}"/>
    <cellStyle name="Note 2 2 5 8" xfId="20477" xr:uid="{00000000-0005-0000-0000-0000314F0000}"/>
    <cellStyle name="Note 2 2 5 8 2" xfId="20478" xr:uid="{00000000-0005-0000-0000-0000324F0000}"/>
    <cellStyle name="Note 2 2 5 8 3" xfId="20479" xr:uid="{00000000-0005-0000-0000-0000334F0000}"/>
    <cellStyle name="Note 2 2 5 8 4" xfId="20480" xr:uid="{00000000-0005-0000-0000-0000344F0000}"/>
    <cellStyle name="Note 2 2 5 8 5" xfId="20481" xr:uid="{00000000-0005-0000-0000-0000354F0000}"/>
    <cellStyle name="Note 2 2 5 9" xfId="20482" xr:uid="{00000000-0005-0000-0000-0000364F0000}"/>
    <cellStyle name="Note 2 2 5 9 2" xfId="20483" xr:uid="{00000000-0005-0000-0000-0000374F0000}"/>
    <cellStyle name="Note 2 2 5 9 3" xfId="20484" xr:uid="{00000000-0005-0000-0000-0000384F0000}"/>
    <cellStyle name="Note 2 2 5 9 4" xfId="20485" xr:uid="{00000000-0005-0000-0000-0000394F0000}"/>
    <cellStyle name="Note 2 2 5 9 5" xfId="20486" xr:uid="{00000000-0005-0000-0000-00003A4F0000}"/>
    <cellStyle name="Note 2 2 6" xfId="20487" xr:uid="{00000000-0005-0000-0000-00003B4F0000}"/>
    <cellStyle name="Note 2 2 6 10" xfId="20488" xr:uid="{00000000-0005-0000-0000-00003C4F0000}"/>
    <cellStyle name="Note 2 2 6 2" xfId="20489" xr:uid="{00000000-0005-0000-0000-00003D4F0000}"/>
    <cellStyle name="Note 2 2 6 2 2" xfId="20490" xr:uid="{00000000-0005-0000-0000-00003E4F0000}"/>
    <cellStyle name="Note 2 2 6 2 2 2" xfId="20491" xr:uid="{00000000-0005-0000-0000-00003F4F0000}"/>
    <cellStyle name="Note 2 2 6 2 2 3" xfId="20492" xr:uid="{00000000-0005-0000-0000-0000404F0000}"/>
    <cellStyle name="Note 2 2 6 2 2 4" xfId="20493" xr:uid="{00000000-0005-0000-0000-0000414F0000}"/>
    <cellStyle name="Note 2 2 6 2 2 5" xfId="20494" xr:uid="{00000000-0005-0000-0000-0000424F0000}"/>
    <cellStyle name="Note 2 2 6 2 2 6" xfId="20495" xr:uid="{00000000-0005-0000-0000-0000434F0000}"/>
    <cellStyle name="Note 2 2 6 2 2 7" xfId="20496" xr:uid="{00000000-0005-0000-0000-0000444F0000}"/>
    <cellStyle name="Note 2 2 6 2 3" xfId="20497" xr:uid="{00000000-0005-0000-0000-0000454F0000}"/>
    <cellStyle name="Note 2 2 6 2 4" xfId="20498" xr:uid="{00000000-0005-0000-0000-0000464F0000}"/>
    <cellStyle name="Note 2 2 6 3" xfId="20499" xr:uid="{00000000-0005-0000-0000-0000474F0000}"/>
    <cellStyle name="Note 2 2 6 3 2" xfId="20500" xr:uid="{00000000-0005-0000-0000-0000484F0000}"/>
    <cellStyle name="Note 2 2 6 3 2 2" xfId="20501" xr:uid="{00000000-0005-0000-0000-0000494F0000}"/>
    <cellStyle name="Note 2 2 6 3 2 3" xfId="20502" xr:uid="{00000000-0005-0000-0000-00004A4F0000}"/>
    <cellStyle name="Note 2 2 6 3 2 4" xfId="20503" xr:uid="{00000000-0005-0000-0000-00004B4F0000}"/>
    <cellStyle name="Note 2 2 6 3 2 5" xfId="20504" xr:uid="{00000000-0005-0000-0000-00004C4F0000}"/>
    <cellStyle name="Note 2 2 6 3 2 6" xfId="20505" xr:uid="{00000000-0005-0000-0000-00004D4F0000}"/>
    <cellStyle name="Note 2 2 6 3 2 7" xfId="20506" xr:uid="{00000000-0005-0000-0000-00004E4F0000}"/>
    <cellStyle name="Note 2 2 6 3 3" xfId="20507" xr:uid="{00000000-0005-0000-0000-00004F4F0000}"/>
    <cellStyle name="Note 2 2 6 3 4" xfId="20508" xr:uid="{00000000-0005-0000-0000-0000504F0000}"/>
    <cellStyle name="Note 2 2 6 4" xfId="20509" xr:uid="{00000000-0005-0000-0000-0000514F0000}"/>
    <cellStyle name="Note 2 2 6 4 2" xfId="20510" xr:uid="{00000000-0005-0000-0000-0000524F0000}"/>
    <cellStyle name="Note 2 2 6 4 2 2" xfId="20511" xr:uid="{00000000-0005-0000-0000-0000534F0000}"/>
    <cellStyle name="Note 2 2 6 4 2 3" xfId="20512" xr:uid="{00000000-0005-0000-0000-0000544F0000}"/>
    <cellStyle name="Note 2 2 6 4 2 4" xfId="20513" xr:uid="{00000000-0005-0000-0000-0000554F0000}"/>
    <cellStyle name="Note 2 2 6 4 2 5" xfId="20514" xr:uid="{00000000-0005-0000-0000-0000564F0000}"/>
    <cellStyle name="Note 2 2 6 4 2 6" xfId="20515" xr:uid="{00000000-0005-0000-0000-0000574F0000}"/>
    <cellStyle name="Note 2 2 6 4 2 7" xfId="20516" xr:uid="{00000000-0005-0000-0000-0000584F0000}"/>
    <cellStyle name="Note 2 2 6 4 3" xfId="20517" xr:uid="{00000000-0005-0000-0000-0000594F0000}"/>
    <cellStyle name="Note 2 2 6 4 4" xfId="20518" xr:uid="{00000000-0005-0000-0000-00005A4F0000}"/>
    <cellStyle name="Note 2 2 6 5" xfId="20519" xr:uid="{00000000-0005-0000-0000-00005B4F0000}"/>
    <cellStyle name="Note 2 2 6 5 2" xfId="20520" xr:uid="{00000000-0005-0000-0000-00005C4F0000}"/>
    <cellStyle name="Note 2 2 6 5 3" xfId="20521" xr:uid="{00000000-0005-0000-0000-00005D4F0000}"/>
    <cellStyle name="Note 2 2 6 5 4" xfId="20522" xr:uid="{00000000-0005-0000-0000-00005E4F0000}"/>
    <cellStyle name="Note 2 2 6 5 5" xfId="20523" xr:uid="{00000000-0005-0000-0000-00005F4F0000}"/>
    <cellStyle name="Note 2 2 6 5 6" xfId="20524" xr:uid="{00000000-0005-0000-0000-0000604F0000}"/>
    <cellStyle name="Note 2 2 6 5 7" xfId="20525" xr:uid="{00000000-0005-0000-0000-0000614F0000}"/>
    <cellStyle name="Note 2 2 6 5 8" xfId="20526" xr:uid="{00000000-0005-0000-0000-0000624F0000}"/>
    <cellStyle name="Note 2 2 6 6" xfId="20527" xr:uid="{00000000-0005-0000-0000-0000634F0000}"/>
    <cellStyle name="Note 2 2 6 6 2" xfId="20528" xr:uid="{00000000-0005-0000-0000-0000644F0000}"/>
    <cellStyle name="Note 2 2 6 6 3" xfId="20529" xr:uid="{00000000-0005-0000-0000-0000654F0000}"/>
    <cellStyle name="Note 2 2 6 6 4" xfId="20530" xr:uid="{00000000-0005-0000-0000-0000664F0000}"/>
    <cellStyle name="Note 2 2 6 6 5" xfId="20531" xr:uid="{00000000-0005-0000-0000-0000674F0000}"/>
    <cellStyle name="Note 2 2 6 6 6" xfId="20532" xr:uid="{00000000-0005-0000-0000-0000684F0000}"/>
    <cellStyle name="Note 2 2 6 6 7" xfId="20533" xr:uid="{00000000-0005-0000-0000-0000694F0000}"/>
    <cellStyle name="Note 2 2 6 7" xfId="20534" xr:uid="{00000000-0005-0000-0000-00006A4F0000}"/>
    <cellStyle name="Note 2 2 6 8" xfId="20535" xr:uid="{00000000-0005-0000-0000-00006B4F0000}"/>
    <cellStyle name="Note 2 2 6 9" xfId="20536" xr:uid="{00000000-0005-0000-0000-00006C4F0000}"/>
    <cellStyle name="Note 2 2 7" xfId="20537" xr:uid="{00000000-0005-0000-0000-00006D4F0000}"/>
    <cellStyle name="Note 2 2 7 2" xfId="20538" xr:uid="{00000000-0005-0000-0000-00006E4F0000}"/>
    <cellStyle name="Note 2 2 7 2 2" xfId="20539" xr:uid="{00000000-0005-0000-0000-00006F4F0000}"/>
    <cellStyle name="Note 2 2 7 2 3" xfId="20540" xr:uid="{00000000-0005-0000-0000-0000704F0000}"/>
    <cellStyle name="Note 2 2 7 2 4" xfId="20541" xr:uid="{00000000-0005-0000-0000-0000714F0000}"/>
    <cellStyle name="Note 2 2 7 2 5" xfId="20542" xr:uid="{00000000-0005-0000-0000-0000724F0000}"/>
    <cellStyle name="Note 2 2 7 2 6" xfId="20543" xr:uid="{00000000-0005-0000-0000-0000734F0000}"/>
    <cellStyle name="Note 2 2 7 2 7" xfId="20544" xr:uid="{00000000-0005-0000-0000-0000744F0000}"/>
    <cellStyle name="Note 2 2 7 3" xfId="20545" xr:uid="{00000000-0005-0000-0000-0000754F0000}"/>
    <cellStyle name="Note 2 2 7 4" xfId="20546" xr:uid="{00000000-0005-0000-0000-0000764F0000}"/>
    <cellStyle name="Note 2 2 7 5" xfId="20547" xr:uid="{00000000-0005-0000-0000-0000774F0000}"/>
    <cellStyle name="Note 2 2 8" xfId="20548" xr:uid="{00000000-0005-0000-0000-0000784F0000}"/>
    <cellStyle name="Note 2 2 8 2" xfId="20549" xr:uid="{00000000-0005-0000-0000-0000794F0000}"/>
    <cellStyle name="Note 2 2 8 2 2" xfId="20550" xr:uid="{00000000-0005-0000-0000-00007A4F0000}"/>
    <cellStyle name="Note 2 2 8 2 3" xfId="20551" xr:uid="{00000000-0005-0000-0000-00007B4F0000}"/>
    <cellStyle name="Note 2 2 8 2 4" xfId="20552" xr:uid="{00000000-0005-0000-0000-00007C4F0000}"/>
    <cellStyle name="Note 2 2 8 2 5" xfId="20553" xr:uid="{00000000-0005-0000-0000-00007D4F0000}"/>
    <cellStyle name="Note 2 2 8 2 6" xfId="20554" xr:uid="{00000000-0005-0000-0000-00007E4F0000}"/>
    <cellStyle name="Note 2 2 8 2 7" xfId="20555" xr:uid="{00000000-0005-0000-0000-00007F4F0000}"/>
    <cellStyle name="Note 2 2 8 3" xfId="20556" xr:uid="{00000000-0005-0000-0000-0000804F0000}"/>
    <cellStyle name="Note 2 2 8 4" xfId="20557" xr:uid="{00000000-0005-0000-0000-0000814F0000}"/>
    <cellStyle name="Note 2 2 8 5" xfId="20558" xr:uid="{00000000-0005-0000-0000-0000824F0000}"/>
    <cellStyle name="Note 2 2 9" xfId="20559" xr:uid="{00000000-0005-0000-0000-0000834F0000}"/>
    <cellStyle name="Note 2 2 9 2" xfId="20560" xr:uid="{00000000-0005-0000-0000-0000844F0000}"/>
    <cellStyle name="Note 2 2 9 2 2" xfId="20561" xr:uid="{00000000-0005-0000-0000-0000854F0000}"/>
    <cellStyle name="Note 2 2 9 2 3" xfId="20562" xr:uid="{00000000-0005-0000-0000-0000864F0000}"/>
    <cellStyle name="Note 2 2 9 2 4" xfId="20563" xr:uid="{00000000-0005-0000-0000-0000874F0000}"/>
    <cellStyle name="Note 2 2 9 2 5" xfId="20564" xr:uid="{00000000-0005-0000-0000-0000884F0000}"/>
    <cellStyle name="Note 2 2 9 2 6" xfId="20565" xr:uid="{00000000-0005-0000-0000-0000894F0000}"/>
    <cellStyle name="Note 2 2 9 2 7" xfId="20566" xr:uid="{00000000-0005-0000-0000-00008A4F0000}"/>
    <cellStyle name="Note 2 2 9 3" xfId="20567" xr:uid="{00000000-0005-0000-0000-00008B4F0000}"/>
    <cellStyle name="Note 2 2 9 4" xfId="20568" xr:uid="{00000000-0005-0000-0000-00008C4F0000}"/>
    <cellStyle name="Note 2 2 9 5" xfId="20569" xr:uid="{00000000-0005-0000-0000-00008D4F0000}"/>
    <cellStyle name="Note 2 20" xfId="20570" xr:uid="{00000000-0005-0000-0000-00008E4F0000}"/>
    <cellStyle name="Note 2 20 2" xfId="20571" xr:uid="{00000000-0005-0000-0000-00008F4F0000}"/>
    <cellStyle name="Note 2 20 3" xfId="20572" xr:uid="{00000000-0005-0000-0000-0000904F0000}"/>
    <cellStyle name="Note 2 20 4" xfId="20573" xr:uid="{00000000-0005-0000-0000-0000914F0000}"/>
    <cellStyle name="Note 2 20 5" xfId="20574" xr:uid="{00000000-0005-0000-0000-0000924F0000}"/>
    <cellStyle name="Note 2 21" xfId="20575" xr:uid="{00000000-0005-0000-0000-0000934F0000}"/>
    <cellStyle name="Note 2 22" xfId="20576" xr:uid="{00000000-0005-0000-0000-0000944F0000}"/>
    <cellStyle name="Note 2 23" xfId="20577" xr:uid="{00000000-0005-0000-0000-0000954F0000}"/>
    <cellStyle name="Note 2 24" xfId="20578" xr:uid="{00000000-0005-0000-0000-0000964F0000}"/>
    <cellStyle name="Note 2 25" xfId="20579" xr:uid="{00000000-0005-0000-0000-0000974F0000}"/>
    <cellStyle name="Note 2 3" xfId="746" xr:uid="{00000000-0005-0000-0000-0000984F0000}"/>
    <cellStyle name="Note 2 3 10" xfId="20580" xr:uid="{00000000-0005-0000-0000-0000994F0000}"/>
    <cellStyle name="Note 2 3 10 2" xfId="20581" xr:uid="{00000000-0005-0000-0000-00009A4F0000}"/>
    <cellStyle name="Note 2 3 10 2 2" xfId="20582" xr:uid="{00000000-0005-0000-0000-00009B4F0000}"/>
    <cellStyle name="Note 2 3 10 2 3" xfId="20583" xr:uid="{00000000-0005-0000-0000-00009C4F0000}"/>
    <cellStyle name="Note 2 3 10 2 4" xfId="20584" xr:uid="{00000000-0005-0000-0000-00009D4F0000}"/>
    <cellStyle name="Note 2 3 10 2 5" xfId="20585" xr:uid="{00000000-0005-0000-0000-00009E4F0000}"/>
    <cellStyle name="Note 2 3 10 2 6" xfId="20586" xr:uid="{00000000-0005-0000-0000-00009F4F0000}"/>
    <cellStyle name="Note 2 3 10 2 7" xfId="20587" xr:uid="{00000000-0005-0000-0000-0000A04F0000}"/>
    <cellStyle name="Note 2 3 10 3" xfId="20588" xr:uid="{00000000-0005-0000-0000-0000A14F0000}"/>
    <cellStyle name="Note 2 3 10 4" xfId="20589" xr:uid="{00000000-0005-0000-0000-0000A24F0000}"/>
    <cellStyle name="Note 2 3 10 5" xfId="20590" xr:uid="{00000000-0005-0000-0000-0000A34F0000}"/>
    <cellStyle name="Note 2 3 11" xfId="20591" xr:uid="{00000000-0005-0000-0000-0000A44F0000}"/>
    <cellStyle name="Note 2 3 11 2" xfId="20592" xr:uid="{00000000-0005-0000-0000-0000A54F0000}"/>
    <cellStyle name="Note 2 3 11 3" xfId="20593" xr:uid="{00000000-0005-0000-0000-0000A64F0000}"/>
    <cellStyle name="Note 2 3 11 4" xfId="20594" xr:uid="{00000000-0005-0000-0000-0000A74F0000}"/>
    <cellStyle name="Note 2 3 11 5" xfId="20595" xr:uid="{00000000-0005-0000-0000-0000A84F0000}"/>
    <cellStyle name="Note 2 3 11 6" xfId="20596" xr:uid="{00000000-0005-0000-0000-0000A94F0000}"/>
    <cellStyle name="Note 2 3 11 7" xfId="20597" xr:uid="{00000000-0005-0000-0000-0000AA4F0000}"/>
    <cellStyle name="Note 2 3 11 8" xfId="20598" xr:uid="{00000000-0005-0000-0000-0000AB4F0000}"/>
    <cellStyle name="Note 2 3 12" xfId="20599" xr:uid="{00000000-0005-0000-0000-0000AC4F0000}"/>
    <cellStyle name="Note 2 3 12 2" xfId="20600" xr:uid="{00000000-0005-0000-0000-0000AD4F0000}"/>
    <cellStyle name="Note 2 3 12 3" xfId="20601" xr:uid="{00000000-0005-0000-0000-0000AE4F0000}"/>
    <cellStyle name="Note 2 3 12 4" xfId="20602" xr:uid="{00000000-0005-0000-0000-0000AF4F0000}"/>
    <cellStyle name="Note 2 3 12 5" xfId="20603" xr:uid="{00000000-0005-0000-0000-0000B04F0000}"/>
    <cellStyle name="Note 2 3 12 6" xfId="20604" xr:uid="{00000000-0005-0000-0000-0000B14F0000}"/>
    <cellStyle name="Note 2 3 12 7" xfId="20605" xr:uid="{00000000-0005-0000-0000-0000B24F0000}"/>
    <cellStyle name="Note 2 3 13" xfId="20606" xr:uid="{00000000-0005-0000-0000-0000B34F0000}"/>
    <cellStyle name="Note 2 3 13 2" xfId="20607" xr:uid="{00000000-0005-0000-0000-0000B44F0000}"/>
    <cellStyle name="Note 2 3 13 3" xfId="20608" xr:uid="{00000000-0005-0000-0000-0000B54F0000}"/>
    <cellStyle name="Note 2 3 13 4" xfId="20609" xr:uid="{00000000-0005-0000-0000-0000B64F0000}"/>
    <cellStyle name="Note 2 3 13 5" xfId="20610" xr:uid="{00000000-0005-0000-0000-0000B74F0000}"/>
    <cellStyle name="Note 2 3 14" xfId="20611" xr:uid="{00000000-0005-0000-0000-0000B84F0000}"/>
    <cellStyle name="Note 2 3 14 2" xfId="20612" xr:uid="{00000000-0005-0000-0000-0000B94F0000}"/>
    <cellStyle name="Note 2 3 14 3" xfId="20613" xr:uid="{00000000-0005-0000-0000-0000BA4F0000}"/>
    <cellStyle name="Note 2 3 14 4" xfId="20614" xr:uid="{00000000-0005-0000-0000-0000BB4F0000}"/>
    <cellStyle name="Note 2 3 14 5" xfId="20615" xr:uid="{00000000-0005-0000-0000-0000BC4F0000}"/>
    <cellStyle name="Note 2 3 15" xfId="20616" xr:uid="{00000000-0005-0000-0000-0000BD4F0000}"/>
    <cellStyle name="Note 2 3 15 2" xfId="20617" xr:uid="{00000000-0005-0000-0000-0000BE4F0000}"/>
    <cellStyle name="Note 2 3 15 3" xfId="20618" xr:uid="{00000000-0005-0000-0000-0000BF4F0000}"/>
    <cellStyle name="Note 2 3 15 4" xfId="20619" xr:uid="{00000000-0005-0000-0000-0000C04F0000}"/>
    <cellStyle name="Note 2 3 15 5" xfId="20620" xr:uid="{00000000-0005-0000-0000-0000C14F0000}"/>
    <cellStyle name="Note 2 3 16" xfId="20621" xr:uid="{00000000-0005-0000-0000-0000C24F0000}"/>
    <cellStyle name="Note 2 3 16 2" xfId="20622" xr:uid="{00000000-0005-0000-0000-0000C34F0000}"/>
    <cellStyle name="Note 2 3 16 3" xfId="20623" xr:uid="{00000000-0005-0000-0000-0000C44F0000}"/>
    <cellStyle name="Note 2 3 16 4" xfId="20624" xr:uid="{00000000-0005-0000-0000-0000C54F0000}"/>
    <cellStyle name="Note 2 3 16 5" xfId="20625" xr:uid="{00000000-0005-0000-0000-0000C64F0000}"/>
    <cellStyle name="Note 2 3 17" xfId="20626" xr:uid="{00000000-0005-0000-0000-0000C74F0000}"/>
    <cellStyle name="Note 2 3 17 2" xfId="20627" xr:uid="{00000000-0005-0000-0000-0000C84F0000}"/>
    <cellStyle name="Note 2 3 17 3" xfId="20628" xr:uid="{00000000-0005-0000-0000-0000C94F0000}"/>
    <cellStyle name="Note 2 3 17 4" xfId="20629" xr:uid="{00000000-0005-0000-0000-0000CA4F0000}"/>
    <cellStyle name="Note 2 3 17 5" xfId="20630" xr:uid="{00000000-0005-0000-0000-0000CB4F0000}"/>
    <cellStyle name="Note 2 3 18" xfId="20631" xr:uid="{00000000-0005-0000-0000-0000CC4F0000}"/>
    <cellStyle name="Note 2 3 2" xfId="20632" xr:uid="{00000000-0005-0000-0000-0000CD4F0000}"/>
    <cellStyle name="Note 2 3 2 10" xfId="20633" xr:uid="{00000000-0005-0000-0000-0000CE4F0000}"/>
    <cellStyle name="Note 2 3 2 10 2" xfId="20634" xr:uid="{00000000-0005-0000-0000-0000CF4F0000}"/>
    <cellStyle name="Note 2 3 2 10 3" xfId="20635" xr:uid="{00000000-0005-0000-0000-0000D04F0000}"/>
    <cellStyle name="Note 2 3 2 10 4" xfId="20636" xr:uid="{00000000-0005-0000-0000-0000D14F0000}"/>
    <cellStyle name="Note 2 3 2 10 5" xfId="20637" xr:uid="{00000000-0005-0000-0000-0000D24F0000}"/>
    <cellStyle name="Note 2 3 2 10 6" xfId="20638" xr:uid="{00000000-0005-0000-0000-0000D34F0000}"/>
    <cellStyle name="Note 2 3 2 10 7" xfId="20639" xr:uid="{00000000-0005-0000-0000-0000D44F0000}"/>
    <cellStyle name="Note 2 3 2 10 8" xfId="20640" xr:uid="{00000000-0005-0000-0000-0000D54F0000}"/>
    <cellStyle name="Note 2 3 2 11" xfId="20641" xr:uid="{00000000-0005-0000-0000-0000D64F0000}"/>
    <cellStyle name="Note 2 3 2 11 2" xfId="20642" xr:uid="{00000000-0005-0000-0000-0000D74F0000}"/>
    <cellStyle name="Note 2 3 2 11 3" xfId="20643" xr:uid="{00000000-0005-0000-0000-0000D84F0000}"/>
    <cellStyle name="Note 2 3 2 11 4" xfId="20644" xr:uid="{00000000-0005-0000-0000-0000D94F0000}"/>
    <cellStyle name="Note 2 3 2 11 5" xfId="20645" xr:uid="{00000000-0005-0000-0000-0000DA4F0000}"/>
    <cellStyle name="Note 2 3 2 11 6" xfId="20646" xr:uid="{00000000-0005-0000-0000-0000DB4F0000}"/>
    <cellStyle name="Note 2 3 2 11 7" xfId="20647" xr:uid="{00000000-0005-0000-0000-0000DC4F0000}"/>
    <cellStyle name="Note 2 3 2 12" xfId="20648" xr:uid="{00000000-0005-0000-0000-0000DD4F0000}"/>
    <cellStyle name="Note 2 3 2 12 2" xfId="20649" xr:uid="{00000000-0005-0000-0000-0000DE4F0000}"/>
    <cellStyle name="Note 2 3 2 12 3" xfId="20650" xr:uid="{00000000-0005-0000-0000-0000DF4F0000}"/>
    <cellStyle name="Note 2 3 2 12 4" xfId="20651" xr:uid="{00000000-0005-0000-0000-0000E04F0000}"/>
    <cellStyle name="Note 2 3 2 12 5" xfId="20652" xr:uid="{00000000-0005-0000-0000-0000E14F0000}"/>
    <cellStyle name="Note 2 3 2 13" xfId="20653" xr:uid="{00000000-0005-0000-0000-0000E24F0000}"/>
    <cellStyle name="Note 2 3 2 13 2" xfId="20654" xr:uid="{00000000-0005-0000-0000-0000E34F0000}"/>
    <cellStyle name="Note 2 3 2 13 3" xfId="20655" xr:uid="{00000000-0005-0000-0000-0000E44F0000}"/>
    <cellStyle name="Note 2 3 2 13 4" xfId="20656" xr:uid="{00000000-0005-0000-0000-0000E54F0000}"/>
    <cellStyle name="Note 2 3 2 13 5" xfId="20657" xr:uid="{00000000-0005-0000-0000-0000E64F0000}"/>
    <cellStyle name="Note 2 3 2 14" xfId="20658" xr:uid="{00000000-0005-0000-0000-0000E74F0000}"/>
    <cellStyle name="Note 2 3 2 14 2" xfId="20659" xr:uid="{00000000-0005-0000-0000-0000E84F0000}"/>
    <cellStyle name="Note 2 3 2 14 3" xfId="20660" xr:uid="{00000000-0005-0000-0000-0000E94F0000}"/>
    <cellStyle name="Note 2 3 2 14 4" xfId="20661" xr:uid="{00000000-0005-0000-0000-0000EA4F0000}"/>
    <cellStyle name="Note 2 3 2 14 5" xfId="20662" xr:uid="{00000000-0005-0000-0000-0000EB4F0000}"/>
    <cellStyle name="Note 2 3 2 15" xfId="20663" xr:uid="{00000000-0005-0000-0000-0000EC4F0000}"/>
    <cellStyle name="Note 2 3 2 15 2" xfId="20664" xr:uid="{00000000-0005-0000-0000-0000ED4F0000}"/>
    <cellStyle name="Note 2 3 2 15 3" xfId="20665" xr:uid="{00000000-0005-0000-0000-0000EE4F0000}"/>
    <cellStyle name="Note 2 3 2 15 4" xfId="20666" xr:uid="{00000000-0005-0000-0000-0000EF4F0000}"/>
    <cellStyle name="Note 2 3 2 15 5" xfId="20667" xr:uid="{00000000-0005-0000-0000-0000F04F0000}"/>
    <cellStyle name="Note 2 3 2 16" xfId="20668" xr:uid="{00000000-0005-0000-0000-0000F14F0000}"/>
    <cellStyle name="Note 2 3 2 16 2" xfId="20669" xr:uid="{00000000-0005-0000-0000-0000F24F0000}"/>
    <cellStyle name="Note 2 3 2 16 3" xfId="20670" xr:uid="{00000000-0005-0000-0000-0000F34F0000}"/>
    <cellStyle name="Note 2 3 2 16 4" xfId="20671" xr:uid="{00000000-0005-0000-0000-0000F44F0000}"/>
    <cellStyle name="Note 2 3 2 16 5" xfId="20672" xr:uid="{00000000-0005-0000-0000-0000F54F0000}"/>
    <cellStyle name="Note 2 3 2 17" xfId="20673" xr:uid="{00000000-0005-0000-0000-0000F64F0000}"/>
    <cellStyle name="Note 2 3 2 2" xfId="20674" xr:uid="{00000000-0005-0000-0000-0000F74F0000}"/>
    <cellStyle name="Note 2 3 2 2 10" xfId="20675" xr:uid="{00000000-0005-0000-0000-0000F84F0000}"/>
    <cellStyle name="Note 2 3 2 2 10 2" xfId="20676" xr:uid="{00000000-0005-0000-0000-0000F94F0000}"/>
    <cellStyle name="Note 2 3 2 2 10 3" xfId="20677" xr:uid="{00000000-0005-0000-0000-0000FA4F0000}"/>
    <cellStyle name="Note 2 3 2 2 10 4" xfId="20678" xr:uid="{00000000-0005-0000-0000-0000FB4F0000}"/>
    <cellStyle name="Note 2 3 2 2 10 5" xfId="20679" xr:uid="{00000000-0005-0000-0000-0000FC4F0000}"/>
    <cellStyle name="Note 2 3 2 2 11" xfId="20680" xr:uid="{00000000-0005-0000-0000-0000FD4F0000}"/>
    <cellStyle name="Note 2 3 2 2 11 2" xfId="20681" xr:uid="{00000000-0005-0000-0000-0000FE4F0000}"/>
    <cellStyle name="Note 2 3 2 2 11 3" xfId="20682" xr:uid="{00000000-0005-0000-0000-0000FF4F0000}"/>
    <cellStyle name="Note 2 3 2 2 11 4" xfId="20683" xr:uid="{00000000-0005-0000-0000-000000500000}"/>
    <cellStyle name="Note 2 3 2 2 11 5" xfId="20684" xr:uid="{00000000-0005-0000-0000-000001500000}"/>
    <cellStyle name="Note 2 3 2 2 12" xfId="20685" xr:uid="{00000000-0005-0000-0000-000002500000}"/>
    <cellStyle name="Note 2 3 2 2 12 2" xfId="20686" xr:uid="{00000000-0005-0000-0000-000003500000}"/>
    <cellStyle name="Note 2 3 2 2 12 3" xfId="20687" xr:uid="{00000000-0005-0000-0000-000004500000}"/>
    <cellStyle name="Note 2 3 2 2 12 4" xfId="20688" xr:uid="{00000000-0005-0000-0000-000005500000}"/>
    <cellStyle name="Note 2 3 2 2 12 5" xfId="20689" xr:uid="{00000000-0005-0000-0000-000006500000}"/>
    <cellStyle name="Note 2 3 2 2 13" xfId="20690" xr:uid="{00000000-0005-0000-0000-000007500000}"/>
    <cellStyle name="Note 2 3 2 2 13 2" xfId="20691" xr:uid="{00000000-0005-0000-0000-000008500000}"/>
    <cellStyle name="Note 2 3 2 2 13 3" xfId="20692" xr:uid="{00000000-0005-0000-0000-000009500000}"/>
    <cellStyle name="Note 2 3 2 2 13 4" xfId="20693" xr:uid="{00000000-0005-0000-0000-00000A500000}"/>
    <cellStyle name="Note 2 3 2 2 13 5" xfId="20694" xr:uid="{00000000-0005-0000-0000-00000B500000}"/>
    <cellStyle name="Note 2 3 2 2 14" xfId="20695" xr:uid="{00000000-0005-0000-0000-00000C500000}"/>
    <cellStyle name="Note 2 3 2 2 14 2" xfId="20696" xr:uid="{00000000-0005-0000-0000-00000D500000}"/>
    <cellStyle name="Note 2 3 2 2 14 3" xfId="20697" xr:uid="{00000000-0005-0000-0000-00000E500000}"/>
    <cellStyle name="Note 2 3 2 2 14 4" xfId="20698" xr:uid="{00000000-0005-0000-0000-00000F500000}"/>
    <cellStyle name="Note 2 3 2 2 14 5" xfId="20699" xr:uid="{00000000-0005-0000-0000-000010500000}"/>
    <cellStyle name="Note 2 3 2 2 15" xfId="20700" xr:uid="{00000000-0005-0000-0000-000011500000}"/>
    <cellStyle name="Note 2 3 2 2 15 2" xfId="20701" xr:uid="{00000000-0005-0000-0000-000012500000}"/>
    <cellStyle name="Note 2 3 2 2 15 3" xfId="20702" xr:uid="{00000000-0005-0000-0000-000013500000}"/>
    <cellStyle name="Note 2 3 2 2 15 4" xfId="20703" xr:uid="{00000000-0005-0000-0000-000014500000}"/>
    <cellStyle name="Note 2 3 2 2 15 5" xfId="20704" xr:uid="{00000000-0005-0000-0000-000015500000}"/>
    <cellStyle name="Note 2 3 2 2 16" xfId="20705" xr:uid="{00000000-0005-0000-0000-000016500000}"/>
    <cellStyle name="Note 2 3 2 2 16 2" xfId="20706" xr:uid="{00000000-0005-0000-0000-000017500000}"/>
    <cellStyle name="Note 2 3 2 2 16 3" xfId="20707" xr:uid="{00000000-0005-0000-0000-000018500000}"/>
    <cellStyle name="Note 2 3 2 2 16 4" xfId="20708" xr:uid="{00000000-0005-0000-0000-000019500000}"/>
    <cellStyle name="Note 2 3 2 2 16 5" xfId="20709" xr:uid="{00000000-0005-0000-0000-00001A500000}"/>
    <cellStyle name="Note 2 3 2 2 17" xfId="20710" xr:uid="{00000000-0005-0000-0000-00001B500000}"/>
    <cellStyle name="Note 2 3 2 2 17 2" xfId="20711" xr:uid="{00000000-0005-0000-0000-00001C500000}"/>
    <cellStyle name="Note 2 3 2 2 17 3" xfId="20712" xr:uid="{00000000-0005-0000-0000-00001D500000}"/>
    <cellStyle name="Note 2 3 2 2 17 4" xfId="20713" xr:uid="{00000000-0005-0000-0000-00001E500000}"/>
    <cellStyle name="Note 2 3 2 2 17 5" xfId="20714" xr:uid="{00000000-0005-0000-0000-00001F500000}"/>
    <cellStyle name="Note 2 3 2 2 18" xfId="20715" xr:uid="{00000000-0005-0000-0000-000020500000}"/>
    <cellStyle name="Note 2 3 2 2 2" xfId="20716" xr:uid="{00000000-0005-0000-0000-000021500000}"/>
    <cellStyle name="Note 2 3 2 2 2 10" xfId="20717" xr:uid="{00000000-0005-0000-0000-000022500000}"/>
    <cellStyle name="Note 2 3 2 2 2 10 2" xfId="20718" xr:uid="{00000000-0005-0000-0000-000023500000}"/>
    <cellStyle name="Note 2 3 2 2 2 10 3" xfId="20719" xr:uid="{00000000-0005-0000-0000-000024500000}"/>
    <cellStyle name="Note 2 3 2 2 2 10 4" xfId="20720" xr:uid="{00000000-0005-0000-0000-000025500000}"/>
    <cellStyle name="Note 2 3 2 2 2 10 5" xfId="20721" xr:uid="{00000000-0005-0000-0000-000026500000}"/>
    <cellStyle name="Note 2 3 2 2 2 11" xfId="20722" xr:uid="{00000000-0005-0000-0000-000027500000}"/>
    <cellStyle name="Note 2 3 2 2 2 11 2" xfId="20723" xr:uid="{00000000-0005-0000-0000-000028500000}"/>
    <cellStyle name="Note 2 3 2 2 2 11 3" xfId="20724" xr:uid="{00000000-0005-0000-0000-000029500000}"/>
    <cellStyle name="Note 2 3 2 2 2 11 4" xfId="20725" xr:uid="{00000000-0005-0000-0000-00002A500000}"/>
    <cellStyle name="Note 2 3 2 2 2 11 5" xfId="20726" xr:uid="{00000000-0005-0000-0000-00002B500000}"/>
    <cellStyle name="Note 2 3 2 2 2 12" xfId="20727" xr:uid="{00000000-0005-0000-0000-00002C500000}"/>
    <cellStyle name="Note 2 3 2 2 2 12 2" xfId="20728" xr:uid="{00000000-0005-0000-0000-00002D500000}"/>
    <cellStyle name="Note 2 3 2 2 2 12 3" xfId="20729" xr:uid="{00000000-0005-0000-0000-00002E500000}"/>
    <cellStyle name="Note 2 3 2 2 2 12 4" xfId="20730" xr:uid="{00000000-0005-0000-0000-00002F500000}"/>
    <cellStyle name="Note 2 3 2 2 2 12 5" xfId="20731" xr:uid="{00000000-0005-0000-0000-000030500000}"/>
    <cellStyle name="Note 2 3 2 2 2 13" xfId="20732" xr:uid="{00000000-0005-0000-0000-000031500000}"/>
    <cellStyle name="Note 2 3 2 2 2 13 2" xfId="20733" xr:uid="{00000000-0005-0000-0000-000032500000}"/>
    <cellStyle name="Note 2 3 2 2 2 13 3" xfId="20734" xr:uid="{00000000-0005-0000-0000-000033500000}"/>
    <cellStyle name="Note 2 3 2 2 2 13 4" xfId="20735" xr:uid="{00000000-0005-0000-0000-000034500000}"/>
    <cellStyle name="Note 2 3 2 2 2 13 5" xfId="20736" xr:uid="{00000000-0005-0000-0000-000035500000}"/>
    <cellStyle name="Note 2 3 2 2 2 14" xfId="20737" xr:uid="{00000000-0005-0000-0000-000036500000}"/>
    <cellStyle name="Note 2 3 2 2 2 14 2" xfId="20738" xr:uid="{00000000-0005-0000-0000-000037500000}"/>
    <cellStyle name="Note 2 3 2 2 2 14 3" xfId="20739" xr:uid="{00000000-0005-0000-0000-000038500000}"/>
    <cellStyle name="Note 2 3 2 2 2 14 4" xfId="20740" xr:uid="{00000000-0005-0000-0000-000039500000}"/>
    <cellStyle name="Note 2 3 2 2 2 14 5" xfId="20741" xr:uid="{00000000-0005-0000-0000-00003A500000}"/>
    <cellStyle name="Note 2 3 2 2 2 15" xfId="20742" xr:uid="{00000000-0005-0000-0000-00003B500000}"/>
    <cellStyle name="Note 2 3 2 2 2 15 2" xfId="20743" xr:uid="{00000000-0005-0000-0000-00003C500000}"/>
    <cellStyle name="Note 2 3 2 2 2 15 3" xfId="20744" xr:uid="{00000000-0005-0000-0000-00003D500000}"/>
    <cellStyle name="Note 2 3 2 2 2 15 4" xfId="20745" xr:uid="{00000000-0005-0000-0000-00003E500000}"/>
    <cellStyle name="Note 2 3 2 2 2 15 5" xfId="20746" xr:uid="{00000000-0005-0000-0000-00003F500000}"/>
    <cellStyle name="Note 2 3 2 2 2 16" xfId="20747" xr:uid="{00000000-0005-0000-0000-000040500000}"/>
    <cellStyle name="Note 2 3 2 2 2 16 2" xfId="20748" xr:uid="{00000000-0005-0000-0000-000041500000}"/>
    <cellStyle name="Note 2 3 2 2 2 16 3" xfId="20749" xr:uid="{00000000-0005-0000-0000-000042500000}"/>
    <cellStyle name="Note 2 3 2 2 2 16 4" xfId="20750" xr:uid="{00000000-0005-0000-0000-000043500000}"/>
    <cellStyle name="Note 2 3 2 2 2 16 5" xfId="20751" xr:uid="{00000000-0005-0000-0000-000044500000}"/>
    <cellStyle name="Note 2 3 2 2 2 17" xfId="20752" xr:uid="{00000000-0005-0000-0000-000045500000}"/>
    <cellStyle name="Note 2 3 2 2 2 17 2" xfId="20753" xr:uid="{00000000-0005-0000-0000-000046500000}"/>
    <cellStyle name="Note 2 3 2 2 2 17 3" xfId="20754" xr:uid="{00000000-0005-0000-0000-000047500000}"/>
    <cellStyle name="Note 2 3 2 2 2 17 4" xfId="20755" xr:uid="{00000000-0005-0000-0000-000048500000}"/>
    <cellStyle name="Note 2 3 2 2 2 17 5" xfId="20756" xr:uid="{00000000-0005-0000-0000-000049500000}"/>
    <cellStyle name="Note 2 3 2 2 2 18" xfId="20757" xr:uid="{00000000-0005-0000-0000-00004A500000}"/>
    <cellStyle name="Note 2 3 2 2 2 2" xfId="20758" xr:uid="{00000000-0005-0000-0000-00004B500000}"/>
    <cellStyle name="Note 2 3 2 2 2 2 2" xfId="20759" xr:uid="{00000000-0005-0000-0000-00004C500000}"/>
    <cellStyle name="Note 2 3 2 2 2 2 2 2" xfId="20760" xr:uid="{00000000-0005-0000-0000-00004D500000}"/>
    <cellStyle name="Note 2 3 2 2 2 2 2 3" xfId="20761" xr:uid="{00000000-0005-0000-0000-00004E500000}"/>
    <cellStyle name="Note 2 3 2 2 2 2 2 4" xfId="20762" xr:uid="{00000000-0005-0000-0000-00004F500000}"/>
    <cellStyle name="Note 2 3 2 2 2 2 2 5" xfId="20763" xr:uid="{00000000-0005-0000-0000-000050500000}"/>
    <cellStyle name="Note 2 3 2 2 2 2 2 6" xfId="20764" xr:uid="{00000000-0005-0000-0000-000051500000}"/>
    <cellStyle name="Note 2 3 2 2 2 2 2 7" xfId="20765" xr:uid="{00000000-0005-0000-0000-000052500000}"/>
    <cellStyle name="Note 2 3 2 2 2 2 3" xfId="20766" xr:uid="{00000000-0005-0000-0000-000053500000}"/>
    <cellStyle name="Note 2 3 2 2 2 2 4" xfId="20767" xr:uid="{00000000-0005-0000-0000-000054500000}"/>
    <cellStyle name="Note 2 3 2 2 2 2 5" xfId="20768" xr:uid="{00000000-0005-0000-0000-000055500000}"/>
    <cellStyle name="Note 2 3 2 2 2 3" xfId="20769" xr:uid="{00000000-0005-0000-0000-000056500000}"/>
    <cellStyle name="Note 2 3 2 2 2 3 2" xfId="20770" xr:uid="{00000000-0005-0000-0000-000057500000}"/>
    <cellStyle name="Note 2 3 2 2 2 3 2 2" xfId="20771" xr:uid="{00000000-0005-0000-0000-000058500000}"/>
    <cellStyle name="Note 2 3 2 2 2 3 2 3" xfId="20772" xr:uid="{00000000-0005-0000-0000-000059500000}"/>
    <cellStyle name="Note 2 3 2 2 2 3 2 4" xfId="20773" xr:uid="{00000000-0005-0000-0000-00005A500000}"/>
    <cellStyle name="Note 2 3 2 2 2 3 2 5" xfId="20774" xr:uid="{00000000-0005-0000-0000-00005B500000}"/>
    <cellStyle name="Note 2 3 2 2 2 3 2 6" xfId="20775" xr:uid="{00000000-0005-0000-0000-00005C500000}"/>
    <cellStyle name="Note 2 3 2 2 2 3 2 7" xfId="20776" xr:uid="{00000000-0005-0000-0000-00005D500000}"/>
    <cellStyle name="Note 2 3 2 2 2 3 3" xfId="20777" xr:uid="{00000000-0005-0000-0000-00005E500000}"/>
    <cellStyle name="Note 2 3 2 2 2 3 4" xfId="20778" xr:uid="{00000000-0005-0000-0000-00005F500000}"/>
    <cellStyle name="Note 2 3 2 2 2 3 5" xfId="20779" xr:uid="{00000000-0005-0000-0000-000060500000}"/>
    <cellStyle name="Note 2 3 2 2 2 4" xfId="20780" xr:uid="{00000000-0005-0000-0000-000061500000}"/>
    <cellStyle name="Note 2 3 2 2 2 4 2" xfId="20781" xr:uid="{00000000-0005-0000-0000-000062500000}"/>
    <cellStyle name="Note 2 3 2 2 2 4 2 2" xfId="20782" xr:uid="{00000000-0005-0000-0000-000063500000}"/>
    <cellStyle name="Note 2 3 2 2 2 4 2 3" xfId="20783" xr:uid="{00000000-0005-0000-0000-000064500000}"/>
    <cellStyle name="Note 2 3 2 2 2 4 2 4" xfId="20784" xr:uid="{00000000-0005-0000-0000-000065500000}"/>
    <cellStyle name="Note 2 3 2 2 2 4 2 5" xfId="20785" xr:uid="{00000000-0005-0000-0000-000066500000}"/>
    <cellStyle name="Note 2 3 2 2 2 4 2 6" xfId="20786" xr:uid="{00000000-0005-0000-0000-000067500000}"/>
    <cellStyle name="Note 2 3 2 2 2 4 2 7" xfId="20787" xr:uid="{00000000-0005-0000-0000-000068500000}"/>
    <cellStyle name="Note 2 3 2 2 2 4 3" xfId="20788" xr:uid="{00000000-0005-0000-0000-000069500000}"/>
    <cellStyle name="Note 2 3 2 2 2 4 4" xfId="20789" xr:uid="{00000000-0005-0000-0000-00006A500000}"/>
    <cellStyle name="Note 2 3 2 2 2 4 5" xfId="20790" xr:uid="{00000000-0005-0000-0000-00006B500000}"/>
    <cellStyle name="Note 2 3 2 2 2 5" xfId="20791" xr:uid="{00000000-0005-0000-0000-00006C500000}"/>
    <cellStyle name="Note 2 3 2 2 2 5 2" xfId="20792" xr:uid="{00000000-0005-0000-0000-00006D500000}"/>
    <cellStyle name="Note 2 3 2 2 2 5 3" xfId="20793" xr:uid="{00000000-0005-0000-0000-00006E500000}"/>
    <cellStyle name="Note 2 3 2 2 2 5 4" xfId="20794" xr:uid="{00000000-0005-0000-0000-00006F500000}"/>
    <cellStyle name="Note 2 3 2 2 2 5 5" xfId="20795" xr:uid="{00000000-0005-0000-0000-000070500000}"/>
    <cellStyle name="Note 2 3 2 2 2 5 6" xfId="20796" xr:uid="{00000000-0005-0000-0000-000071500000}"/>
    <cellStyle name="Note 2 3 2 2 2 5 7" xfId="20797" xr:uid="{00000000-0005-0000-0000-000072500000}"/>
    <cellStyle name="Note 2 3 2 2 2 5 8" xfId="20798" xr:uid="{00000000-0005-0000-0000-000073500000}"/>
    <cellStyle name="Note 2 3 2 2 2 6" xfId="20799" xr:uid="{00000000-0005-0000-0000-000074500000}"/>
    <cellStyle name="Note 2 3 2 2 2 6 2" xfId="20800" xr:uid="{00000000-0005-0000-0000-000075500000}"/>
    <cellStyle name="Note 2 3 2 2 2 6 3" xfId="20801" xr:uid="{00000000-0005-0000-0000-000076500000}"/>
    <cellStyle name="Note 2 3 2 2 2 6 4" xfId="20802" xr:uid="{00000000-0005-0000-0000-000077500000}"/>
    <cellStyle name="Note 2 3 2 2 2 6 5" xfId="20803" xr:uid="{00000000-0005-0000-0000-000078500000}"/>
    <cellStyle name="Note 2 3 2 2 2 6 6" xfId="20804" xr:uid="{00000000-0005-0000-0000-000079500000}"/>
    <cellStyle name="Note 2 3 2 2 2 6 7" xfId="20805" xr:uid="{00000000-0005-0000-0000-00007A500000}"/>
    <cellStyle name="Note 2 3 2 2 2 7" xfId="20806" xr:uid="{00000000-0005-0000-0000-00007B500000}"/>
    <cellStyle name="Note 2 3 2 2 2 7 2" xfId="20807" xr:uid="{00000000-0005-0000-0000-00007C500000}"/>
    <cellStyle name="Note 2 3 2 2 2 7 3" xfId="20808" xr:uid="{00000000-0005-0000-0000-00007D500000}"/>
    <cellStyle name="Note 2 3 2 2 2 7 4" xfId="20809" xr:uid="{00000000-0005-0000-0000-00007E500000}"/>
    <cellStyle name="Note 2 3 2 2 2 7 5" xfId="20810" xr:uid="{00000000-0005-0000-0000-00007F500000}"/>
    <cellStyle name="Note 2 3 2 2 2 8" xfId="20811" xr:uid="{00000000-0005-0000-0000-000080500000}"/>
    <cellStyle name="Note 2 3 2 2 2 8 2" xfId="20812" xr:uid="{00000000-0005-0000-0000-000081500000}"/>
    <cellStyle name="Note 2 3 2 2 2 8 3" xfId="20813" xr:uid="{00000000-0005-0000-0000-000082500000}"/>
    <cellStyle name="Note 2 3 2 2 2 8 4" xfId="20814" xr:uid="{00000000-0005-0000-0000-000083500000}"/>
    <cellStyle name="Note 2 3 2 2 2 8 5" xfId="20815" xr:uid="{00000000-0005-0000-0000-000084500000}"/>
    <cellStyle name="Note 2 3 2 2 2 9" xfId="20816" xr:uid="{00000000-0005-0000-0000-000085500000}"/>
    <cellStyle name="Note 2 3 2 2 2 9 2" xfId="20817" xr:uid="{00000000-0005-0000-0000-000086500000}"/>
    <cellStyle name="Note 2 3 2 2 2 9 3" xfId="20818" xr:uid="{00000000-0005-0000-0000-000087500000}"/>
    <cellStyle name="Note 2 3 2 2 2 9 4" xfId="20819" xr:uid="{00000000-0005-0000-0000-000088500000}"/>
    <cellStyle name="Note 2 3 2 2 2 9 5" xfId="20820" xr:uid="{00000000-0005-0000-0000-000089500000}"/>
    <cellStyle name="Note 2 3 2 2 3" xfId="20821" xr:uid="{00000000-0005-0000-0000-00008A500000}"/>
    <cellStyle name="Note 2 3 2 2 3 10" xfId="20822" xr:uid="{00000000-0005-0000-0000-00008B500000}"/>
    <cellStyle name="Note 2 3 2 2 3 2" xfId="20823" xr:uid="{00000000-0005-0000-0000-00008C500000}"/>
    <cellStyle name="Note 2 3 2 2 3 2 2" xfId="20824" xr:uid="{00000000-0005-0000-0000-00008D500000}"/>
    <cellStyle name="Note 2 3 2 2 3 2 2 2" xfId="20825" xr:uid="{00000000-0005-0000-0000-00008E500000}"/>
    <cellStyle name="Note 2 3 2 2 3 2 2 3" xfId="20826" xr:uid="{00000000-0005-0000-0000-00008F500000}"/>
    <cellStyle name="Note 2 3 2 2 3 2 2 4" xfId="20827" xr:uid="{00000000-0005-0000-0000-000090500000}"/>
    <cellStyle name="Note 2 3 2 2 3 2 2 5" xfId="20828" xr:uid="{00000000-0005-0000-0000-000091500000}"/>
    <cellStyle name="Note 2 3 2 2 3 2 2 6" xfId="20829" xr:uid="{00000000-0005-0000-0000-000092500000}"/>
    <cellStyle name="Note 2 3 2 2 3 2 2 7" xfId="20830" xr:uid="{00000000-0005-0000-0000-000093500000}"/>
    <cellStyle name="Note 2 3 2 2 3 2 3" xfId="20831" xr:uid="{00000000-0005-0000-0000-000094500000}"/>
    <cellStyle name="Note 2 3 2 2 3 2 4" xfId="20832" xr:uid="{00000000-0005-0000-0000-000095500000}"/>
    <cellStyle name="Note 2 3 2 2 3 3" xfId="20833" xr:uid="{00000000-0005-0000-0000-000096500000}"/>
    <cellStyle name="Note 2 3 2 2 3 3 2" xfId="20834" xr:uid="{00000000-0005-0000-0000-000097500000}"/>
    <cellStyle name="Note 2 3 2 2 3 3 2 2" xfId="20835" xr:uid="{00000000-0005-0000-0000-000098500000}"/>
    <cellStyle name="Note 2 3 2 2 3 3 2 3" xfId="20836" xr:uid="{00000000-0005-0000-0000-000099500000}"/>
    <cellStyle name="Note 2 3 2 2 3 3 2 4" xfId="20837" xr:uid="{00000000-0005-0000-0000-00009A500000}"/>
    <cellStyle name="Note 2 3 2 2 3 3 2 5" xfId="20838" xr:uid="{00000000-0005-0000-0000-00009B500000}"/>
    <cellStyle name="Note 2 3 2 2 3 3 2 6" xfId="20839" xr:uid="{00000000-0005-0000-0000-00009C500000}"/>
    <cellStyle name="Note 2 3 2 2 3 3 2 7" xfId="20840" xr:uid="{00000000-0005-0000-0000-00009D500000}"/>
    <cellStyle name="Note 2 3 2 2 3 3 3" xfId="20841" xr:uid="{00000000-0005-0000-0000-00009E500000}"/>
    <cellStyle name="Note 2 3 2 2 3 3 4" xfId="20842" xr:uid="{00000000-0005-0000-0000-00009F500000}"/>
    <cellStyle name="Note 2 3 2 2 3 4" xfId="20843" xr:uid="{00000000-0005-0000-0000-0000A0500000}"/>
    <cellStyle name="Note 2 3 2 2 3 4 2" xfId="20844" xr:uid="{00000000-0005-0000-0000-0000A1500000}"/>
    <cellStyle name="Note 2 3 2 2 3 4 2 2" xfId="20845" xr:uid="{00000000-0005-0000-0000-0000A2500000}"/>
    <cellStyle name="Note 2 3 2 2 3 4 2 3" xfId="20846" xr:uid="{00000000-0005-0000-0000-0000A3500000}"/>
    <cellStyle name="Note 2 3 2 2 3 4 2 4" xfId="20847" xr:uid="{00000000-0005-0000-0000-0000A4500000}"/>
    <cellStyle name="Note 2 3 2 2 3 4 2 5" xfId="20848" xr:uid="{00000000-0005-0000-0000-0000A5500000}"/>
    <cellStyle name="Note 2 3 2 2 3 4 2 6" xfId="20849" xr:uid="{00000000-0005-0000-0000-0000A6500000}"/>
    <cellStyle name="Note 2 3 2 2 3 4 2 7" xfId="20850" xr:uid="{00000000-0005-0000-0000-0000A7500000}"/>
    <cellStyle name="Note 2 3 2 2 3 4 3" xfId="20851" xr:uid="{00000000-0005-0000-0000-0000A8500000}"/>
    <cellStyle name="Note 2 3 2 2 3 4 4" xfId="20852" xr:uid="{00000000-0005-0000-0000-0000A9500000}"/>
    <cellStyle name="Note 2 3 2 2 3 5" xfId="20853" xr:uid="{00000000-0005-0000-0000-0000AA500000}"/>
    <cellStyle name="Note 2 3 2 2 3 5 2" xfId="20854" xr:uid="{00000000-0005-0000-0000-0000AB500000}"/>
    <cellStyle name="Note 2 3 2 2 3 5 3" xfId="20855" xr:uid="{00000000-0005-0000-0000-0000AC500000}"/>
    <cellStyle name="Note 2 3 2 2 3 5 4" xfId="20856" xr:uid="{00000000-0005-0000-0000-0000AD500000}"/>
    <cellStyle name="Note 2 3 2 2 3 5 5" xfId="20857" xr:uid="{00000000-0005-0000-0000-0000AE500000}"/>
    <cellStyle name="Note 2 3 2 2 3 5 6" xfId="20858" xr:uid="{00000000-0005-0000-0000-0000AF500000}"/>
    <cellStyle name="Note 2 3 2 2 3 5 7" xfId="20859" xr:uid="{00000000-0005-0000-0000-0000B0500000}"/>
    <cellStyle name="Note 2 3 2 2 3 5 8" xfId="20860" xr:uid="{00000000-0005-0000-0000-0000B1500000}"/>
    <cellStyle name="Note 2 3 2 2 3 6" xfId="20861" xr:uid="{00000000-0005-0000-0000-0000B2500000}"/>
    <cellStyle name="Note 2 3 2 2 3 6 2" xfId="20862" xr:uid="{00000000-0005-0000-0000-0000B3500000}"/>
    <cellStyle name="Note 2 3 2 2 3 6 3" xfId="20863" xr:uid="{00000000-0005-0000-0000-0000B4500000}"/>
    <cellStyle name="Note 2 3 2 2 3 6 4" xfId="20864" xr:uid="{00000000-0005-0000-0000-0000B5500000}"/>
    <cellStyle name="Note 2 3 2 2 3 6 5" xfId="20865" xr:uid="{00000000-0005-0000-0000-0000B6500000}"/>
    <cellStyle name="Note 2 3 2 2 3 6 6" xfId="20866" xr:uid="{00000000-0005-0000-0000-0000B7500000}"/>
    <cellStyle name="Note 2 3 2 2 3 6 7" xfId="20867" xr:uid="{00000000-0005-0000-0000-0000B8500000}"/>
    <cellStyle name="Note 2 3 2 2 3 7" xfId="20868" xr:uid="{00000000-0005-0000-0000-0000B9500000}"/>
    <cellStyle name="Note 2 3 2 2 3 8" xfId="20869" xr:uid="{00000000-0005-0000-0000-0000BA500000}"/>
    <cellStyle name="Note 2 3 2 2 3 9" xfId="20870" xr:uid="{00000000-0005-0000-0000-0000BB500000}"/>
    <cellStyle name="Note 2 3 2 2 4" xfId="20871" xr:uid="{00000000-0005-0000-0000-0000BC500000}"/>
    <cellStyle name="Note 2 3 2 2 4 2" xfId="20872" xr:uid="{00000000-0005-0000-0000-0000BD500000}"/>
    <cellStyle name="Note 2 3 2 2 4 2 2" xfId="20873" xr:uid="{00000000-0005-0000-0000-0000BE500000}"/>
    <cellStyle name="Note 2 3 2 2 4 2 3" xfId="20874" xr:uid="{00000000-0005-0000-0000-0000BF500000}"/>
    <cellStyle name="Note 2 3 2 2 4 2 4" xfId="20875" xr:uid="{00000000-0005-0000-0000-0000C0500000}"/>
    <cellStyle name="Note 2 3 2 2 4 2 5" xfId="20876" xr:uid="{00000000-0005-0000-0000-0000C1500000}"/>
    <cellStyle name="Note 2 3 2 2 4 2 6" xfId="20877" xr:uid="{00000000-0005-0000-0000-0000C2500000}"/>
    <cellStyle name="Note 2 3 2 2 4 2 7" xfId="20878" xr:uid="{00000000-0005-0000-0000-0000C3500000}"/>
    <cellStyle name="Note 2 3 2 2 4 3" xfId="20879" xr:uid="{00000000-0005-0000-0000-0000C4500000}"/>
    <cellStyle name="Note 2 3 2 2 4 4" xfId="20880" xr:uid="{00000000-0005-0000-0000-0000C5500000}"/>
    <cellStyle name="Note 2 3 2 2 4 5" xfId="20881" xr:uid="{00000000-0005-0000-0000-0000C6500000}"/>
    <cellStyle name="Note 2 3 2 2 5" xfId="20882" xr:uid="{00000000-0005-0000-0000-0000C7500000}"/>
    <cellStyle name="Note 2 3 2 2 5 2" xfId="20883" xr:uid="{00000000-0005-0000-0000-0000C8500000}"/>
    <cellStyle name="Note 2 3 2 2 5 2 2" xfId="20884" xr:uid="{00000000-0005-0000-0000-0000C9500000}"/>
    <cellStyle name="Note 2 3 2 2 5 2 3" xfId="20885" xr:uid="{00000000-0005-0000-0000-0000CA500000}"/>
    <cellStyle name="Note 2 3 2 2 5 2 4" xfId="20886" xr:uid="{00000000-0005-0000-0000-0000CB500000}"/>
    <cellStyle name="Note 2 3 2 2 5 2 5" xfId="20887" xr:uid="{00000000-0005-0000-0000-0000CC500000}"/>
    <cellStyle name="Note 2 3 2 2 5 2 6" xfId="20888" xr:uid="{00000000-0005-0000-0000-0000CD500000}"/>
    <cellStyle name="Note 2 3 2 2 5 2 7" xfId="20889" xr:uid="{00000000-0005-0000-0000-0000CE500000}"/>
    <cellStyle name="Note 2 3 2 2 5 3" xfId="20890" xr:uid="{00000000-0005-0000-0000-0000CF500000}"/>
    <cellStyle name="Note 2 3 2 2 5 4" xfId="20891" xr:uid="{00000000-0005-0000-0000-0000D0500000}"/>
    <cellStyle name="Note 2 3 2 2 5 5" xfId="20892" xr:uid="{00000000-0005-0000-0000-0000D1500000}"/>
    <cellStyle name="Note 2 3 2 2 6" xfId="20893" xr:uid="{00000000-0005-0000-0000-0000D2500000}"/>
    <cellStyle name="Note 2 3 2 2 6 2" xfId="20894" xr:uid="{00000000-0005-0000-0000-0000D3500000}"/>
    <cellStyle name="Note 2 3 2 2 6 2 2" xfId="20895" xr:uid="{00000000-0005-0000-0000-0000D4500000}"/>
    <cellStyle name="Note 2 3 2 2 6 2 3" xfId="20896" xr:uid="{00000000-0005-0000-0000-0000D5500000}"/>
    <cellStyle name="Note 2 3 2 2 6 2 4" xfId="20897" xr:uid="{00000000-0005-0000-0000-0000D6500000}"/>
    <cellStyle name="Note 2 3 2 2 6 2 5" xfId="20898" xr:uid="{00000000-0005-0000-0000-0000D7500000}"/>
    <cellStyle name="Note 2 3 2 2 6 2 6" xfId="20899" xr:uid="{00000000-0005-0000-0000-0000D8500000}"/>
    <cellStyle name="Note 2 3 2 2 6 2 7" xfId="20900" xr:uid="{00000000-0005-0000-0000-0000D9500000}"/>
    <cellStyle name="Note 2 3 2 2 6 3" xfId="20901" xr:uid="{00000000-0005-0000-0000-0000DA500000}"/>
    <cellStyle name="Note 2 3 2 2 6 4" xfId="20902" xr:uid="{00000000-0005-0000-0000-0000DB500000}"/>
    <cellStyle name="Note 2 3 2 2 6 5" xfId="20903" xr:uid="{00000000-0005-0000-0000-0000DC500000}"/>
    <cellStyle name="Note 2 3 2 2 7" xfId="20904" xr:uid="{00000000-0005-0000-0000-0000DD500000}"/>
    <cellStyle name="Note 2 3 2 2 7 2" xfId="20905" xr:uid="{00000000-0005-0000-0000-0000DE500000}"/>
    <cellStyle name="Note 2 3 2 2 7 2 2" xfId="20906" xr:uid="{00000000-0005-0000-0000-0000DF500000}"/>
    <cellStyle name="Note 2 3 2 2 7 2 3" xfId="20907" xr:uid="{00000000-0005-0000-0000-0000E0500000}"/>
    <cellStyle name="Note 2 3 2 2 7 2 4" xfId="20908" xr:uid="{00000000-0005-0000-0000-0000E1500000}"/>
    <cellStyle name="Note 2 3 2 2 7 2 5" xfId="20909" xr:uid="{00000000-0005-0000-0000-0000E2500000}"/>
    <cellStyle name="Note 2 3 2 2 7 2 6" xfId="20910" xr:uid="{00000000-0005-0000-0000-0000E3500000}"/>
    <cellStyle name="Note 2 3 2 2 7 2 7" xfId="20911" xr:uid="{00000000-0005-0000-0000-0000E4500000}"/>
    <cellStyle name="Note 2 3 2 2 7 3" xfId="20912" xr:uid="{00000000-0005-0000-0000-0000E5500000}"/>
    <cellStyle name="Note 2 3 2 2 7 4" xfId="20913" xr:uid="{00000000-0005-0000-0000-0000E6500000}"/>
    <cellStyle name="Note 2 3 2 2 7 5" xfId="20914" xr:uid="{00000000-0005-0000-0000-0000E7500000}"/>
    <cellStyle name="Note 2 3 2 2 8" xfId="20915" xr:uid="{00000000-0005-0000-0000-0000E8500000}"/>
    <cellStyle name="Note 2 3 2 2 8 2" xfId="20916" xr:uid="{00000000-0005-0000-0000-0000E9500000}"/>
    <cellStyle name="Note 2 3 2 2 8 3" xfId="20917" xr:uid="{00000000-0005-0000-0000-0000EA500000}"/>
    <cellStyle name="Note 2 3 2 2 8 4" xfId="20918" xr:uid="{00000000-0005-0000-0000-0000EB500000}"/>
    <cellStyle name="Note 2 3 2 2 8 5" xfId="20919" xr:uid="{00000000-0005-0000-0000-0000EC500000}"/>
    <cellStyle name="Note 2 3 2 2 8 6" xfId="20920" xr:uid="{00000000-0005-0000-0000-0000ED500000}"/>
    <cellStyle name="Note 2 3 2 2 8 7" xfId="20921" xr:uid="{00000000-0005-0000-0000-0000EE500000}"/>
    <cellStyle name="Note 2 3 2 2 8 8" xfId="20922" xr:uid="{00000000-0005-0000-0000-0000EF500000}"/>
    <cellStyle name="Note 2 3 2 2 9" xfId="20923" xr:uid="{00000000-0005-0000-0000-0000F0500000}"/>
    <cellStyle name="Note 2 3 2 2 9 2" xfId="20924" xr:uid="{00000000-0005-0000-0000-0000F1500000}"/>
    <cellStyle name="Note 2 3 2 2 9 3" xfId="20925" xr:uid="{00000000-0005-0000-0000-0000F2500000}"/>
    <cellStyle name="Note 2 3 2 2 9 4" xfId="20926" xr:uid="{00000000-0005-0000-0000-0000F3500000}"/>
    <cellStyle name="Note 2 3 2 2 9 5" xfId="20927" xr:uid="{00000000-0005-0000-0000-0000F4500000}"/>
    <cellStyle name="Note 2 3 2 2 9 6" xfId="20928" xr:uid="{00000000-0005-0000-0000-0000F5500000}"/>
    <cellStyle name="Note 2 3 2 2 9 7" xfId="20929" xr:uid="{00000000-0005-0000-0000-0000F6500000}"/>
    <cellStyle name="Note 2 3 2 3" xfId="20930" xr:uid="{00000000-0005-0000-0000-0000F7500000}"/>
    <cellStyle name="Note 2 3 2 3 10" xfId="20931" xr:uid="{00000000-0005-0000-0000-0000F8500000}"/>
    <cellStyle name="Note 2 3 2 3 10 2" xfId="20932" xr:uid="{00000000-0005-0000-0000-0000F9500000}"/>
    <cellStyle name="Note 2 3 2 3 10 3" xfId="20933" xr:uid="{00000000-0005-0000-0000-0000FA500000}"/>
    <cellStyle name="Note 2 3 2 3 10 4" xfId="20934" xr:uid="{00000000-0005-0000-0000-0000FB500000}"/>
    <cellStyle name="Note 2 3 2 3 10 5" xfId="20935" xr:uid="{00000000-0005-0000-0000-0000FC500000}"/>
    <cellStyle name="Note 2 3 2 3 11" xfId="20936" xr:uid="{00000000-0005-0000-0000-0000FD500000}"/>
    <cellStyle name="Note 2 3 2 3 11 2" xfId="20937" xr:uid="{00000000-0005-0000-0000-0000FE500000}"/>
    <cellStyle name="Note 2 3 2 3 11 3" xfId="20938" xr:uid="{00000000-0005-0000-0000-0000FF500000}"/>
    <cellStyle name="Note 2 3 2 3 11 4" xfId="20939" xr:uid="{00000000-0005-0000-0000-000000510000}"/>
    <cellStyle name="Note 2 3 2 3 11 5" xfId="20940" xr:uid="{00000000-0005-0000-0000-000001510000}"/>
    <cellStyle name="Note 2 3 2 3 12" xfId="20941" xr:uid="{00000000-0005-0000-0000-000002510000}"/>
    <cellStyle name="Note 2 3 2 3 12 2" xfId="20942" xr:uid="{00000000-0005-0000-0000-000003510000}"/>
    <cellStyle name="Note 2 3 2 3 12 3" xfId="20943" xr:uid="{00000000-0005-0000-0000-000004510000}"/>
    <cellStyle name="Note 2 3 2 3 12 4" xfId="20944" xr:uid="{00000000-0005-0000-0000-000005510000}"/>
    <cellStyle name="Note 2 3 2 3 12 5" xfId="20945" xr:uid="{00000000-0005-0000-0000-000006510000}"/>
    <cellStyle name="Note 2 3 2 3 13" xfId="20946" xr:uid="{00000000-0005-0000-0000-000007510000}"/>
    <cellStyle name="Note 2 3 2 3 13 2" xfId="20947" xr:uid="{00000000-0005-0000-0000-000008510000}"/>
    <cellStyle name="Note 2 3 2 3 13 3" xfId="20948" xr:uid="{00000000-0005-0000-0000-000009510000}"/>
    <cellStyle name="Note 2 3 2 3 13 4" xfId="20949" xr:uid="{00000000-0005-0000-0000-00000A510000}"/>
    <cellStyle name="Note 2 3 2 3 13 5" xfId="20950" xr:uid="{00000000-0005-0000-0000-00000B510000}"/>
    <cellStyle name="Note 2 3 2 3 14" xfId="20951" xr:uid="{00000000-0005-0000-0000-00000C510000}"/>
    <cellStyle name="Note 2 3 2 3 14 2" xfId="20952" xr:uid="{00000000-0005-0000-0000-00000D510000}"/>
    <cellStyle name="Note 2 3 2 3 14 3" xfId="20953" xr:uid="{00000000-0005-0000-0000-00000E510000}"/>
    <cellStyle name="Note 2 3 2 3 14 4" xfId="20954" xr:uid="{00000000-0005-0000-0000-00000F510000}"/>
    <cellStyle name="Note 2 3 2 3 14 5" xfId="20955" xr:uid="{00000000-0005-0000-0000-000010510000}"/>
    <cellStyle name="Note 2 3 2 3 15" xfId="20956" xr:uid="{00000000-0005-0000-0000-000011510000}"/>
    <cellStyle name="Note 2 3 2 3 15 2" xfId="20957" xr:uid="{00000000-0005-0000-0000-000012510000}"/>
    <cellStyle name="Note 2 3 2 3 15 3" xfId="20958" xr:uid="{00000000-0005-0000-0000-000013510000}"/>
    <cellStyle name="Note 2 3 2 3 15 4" xfId="20959" xr:uid="{00000000-0005-0000-0000-000014510000}"/>
    <cellStyle name="Note 2 3 2 3 15 5" xfId="20960" xr:uid="{00000000-0005-0000-0000-000015510000}"/>
    <cellStyle name="Note 2 3 2 3 16" xfId="20961" xr:uid="{00000000-0005-0000-0000-000016510000}"/>
    <cellStyle name="Note 2 3 2 3 16 2" xfId="20962" xr:uid="{00000000-0005-0000-0000-000017510000}"/>
    <cellStyle name="Note 2 3 2 3 16 3" xfId="20963" xr:uid="{00000000-0005-0000-0000-000018510000}"/>
    <cellStyle name="Note 2 3 2 3 16 4" xfId="20964" xr:uid="{00000000-0005-0000-0000-000019510000}"/>
    <cellStyle name="Note 2 3 2 3 16 5" xfId="20965" xr:uid="{00000000-0005-0000-0000-00001A510000}"/>
    <cellStyle name="Note 2 3 2 3 17" xfId="20966" xr:uid="{00000000-0005-0000-0000-00001B510000}"/>
    <cellStyle name="Note 2 3 2 3 17 2" xfId="20967" xr:uid="{00000000-0005-0000-0000-00001C510000}"/>
    <cellStyle name="Note 2 3 2 3 17 3" xfId="20968" xr:uid="{00000000-0005-0000-0000-00001D510000}"/>
    <cellStyle name="Note 2 3 2 3 17 4" xfId="20969" xr:uid="{00000000-0005-0000-0000-00001E510000}"/>
    <cellStyle name="Note 2 3 2 3 17 5" xfId="20970" xr:uid="{00000000-0005-0000-0000-00001F510000}"/>
    <cellStyle name="Note 2 3 2 3 18" xfId="20971" xr:uid="{00000000-0005-0000-0000-000020510000}"/>
    <cellStyle name="Note 2 3 2 3 2" xfId="20972" xr:uid="{00000000-0005-0000-0000-000021510000}"/>
    <cellStyle name="Note 2 3 2 3 2 10" xfId="20973" xr:uid="{00000000-0005-0000-0000-000022510000}"/>
    <cellStyle name="Note 2 3 2 3 2 10 2" xfId="20974" xr:uid="{00000000-0005-0000-0000-000023510000}"/>
    <cellStyle name="Note 2 3 2 3 2 10 3" xfId="20975" xr:uid="{00000000-0005-0000-0000-000024510000}"/>
    <cellStyle name="Note 2 3 2 3 2 10 4" xfId="20976" xr:uid="{00000000-0005-0000-0000-000025510000}"/>
    <cellStyle name="Note 2 3 2 3 2 10 5" xfId="20977" xr:uid="{00000000-0005-0000-0000-000026510000}"/>
    <cellStyle name="Note 2 3 2 3 2 11" xfId="20978" xr:uid="{00000000-0005-0000-0000-000027510000}"/>
    <cellStyle name="Note 2 3 2 3 2 11 2" xfId="20979" xr:uid="{00000000-0005-0000-0000-000028510000}"/>
    <cellStyle name="Note 2 3 2 3 2 11 3" xfId="20980" xr:uid="{00000000-0005-0000-0000-000029510000}"/>
    <cellStyle name="Note 2 3 2 3 2 11 4" xfId="20981" xr:uid="{00000000-0005-0000-0000-00002A510000}"/>
    <cellStyle name="Note 2 3 2 3 2 11 5" xfId="20982" xr:uid="{00000000-0005-0000-0000-00002B510000}"/>
    <cellStyle name="Note 2 3 2 3 2 12" xfId="20983" xr:uid="{00000000-0005-0000-0000-00002C510000}"/>
    <cellStyle name="Note 2 3 2 3 2 12 2" xfId="20984" xr:uid="{00000000-0005-0000-0000-00002D510000}"/>
    <cellStyle name="Note 2 3 2 3 2 12 3" xfId="20985" xr:uid="{00000000-0005-0000-0000-00002E510000}"/>
    <cellStyle name="Note 2 3 2 3 2 12 4" xfId="20986" xr:uid="{00000000-0005-0000-0000-00002F510000}"/>
    <cellStyle name="Note 2 3 2 3 2 12 5" xfId="20987" xr:uid="{00000000-0005-0000-0000-000030510000}"/>
    <cellStyle name="Note 2 3 2 3 2 13" xfId="20988" xr:uid="{00000000-0005-0000-0000-000031510000}"/>
    <cellStyle name="Note 2 3 2 3 2 13 2" xfId="20989" xr:uid="{00000000-0005-0000-0000-000032510000}"/>
    <cellStyle name="Note 2 3 2 3 2 13 3" xfId="20990" xr:uid="{00000000-0005-0000-0000-000033510000}"/>
    <cellStyle name="Note 2 3 2 3 2 13 4" xfId="20991" xr:uid="{00000000-0005-0000-0000-000034510000}"/>
    <cellStyle name="Note 2 3 2 3 2 13 5" xfId="20992" xr:uid="{00000000-0005-0000-0000-000035510000}"/>
    <cellStyle name="Note 2 3 2 3 2 14" xfId="20993" xr:uid="{00000000-0005-0000-0000-000036510000}"/>
    <cellStyle name="Note 2 3 2 3 2 14 2" xfId="20994" xr:uid="{00000000-0005-0000-0000-000037510000}"/>
    <cellStyle name="Note 2 3 2 3 2 14 3" xfId="20995" xr:uid="{00000000-0005-0000-0000-000038510000}"/>
    <cellStyle name="Note 2 3 2 3 2 14 4" xfId="20996" xr:uid="{00000000-0005-0000-0000-000039510000}"/>
    <cellStyle name="Note 2 3 2 3 2 14 5" xfId="20997" xr:uid="{00000000-0005-0000-0000-00003A510000}"/>
    <cellStyle name="Note 2 3 2 3 2 15" xfId="20998" xr:uid="{00000000-0005-0000-0000-00003B510000}"/>
    <cellStyle name="Note 2 3 2 3 2 15 2" xfId="20999" xr:uid="{00000000-0005-0000-0000-00003C510000}"/>
    <cellStyle name="Note 2 3 2 3 2 15 3" xfId="21000" xr:uid="{00000000-0005-0000-0000-00003D510000}"/>
    <cellStyle name="Note 2 3 2 3 2 15 4" xfId="21001" xr:uid="{00000000-0005-0000-0000-00003E510000}"/>
    <cellStyle name="Note 2 3 2 3 2 15 5" xfId="21002" xr:uid="{00000000-0005-0000-0000-00003F510000}"/>
    <cellStyle name="Note 2 3 2 3 2 16" xfId="21003" xr:uid="{00000000-0005-0000-0000-000040510000}"/>
    <cellStyle name="Note 2 3 2 3 2 16 2" xfId="21004" xr:uid="{00000000-0005-0000-0000-000041510000}"/>
    <cellStyle name="Note 2 3 2 3 2 16 3" xfId="21005" xr:uid="{00000000-0005-0000-0000-000042510000}"/>
    <cellStyle name="Note 2 3 2 3 2 16 4" xfId="21006" xr:uid="{00000000-0005-0000-0000-000043510000}"/>
    <cellStyle name="Note 2 3 2 3 2 16 5" xfId="21007" xr:uid="{00000000-0005-0000-0000-000044510000}"/>
    <cellStyle name="Note 2 3 2 3 2 17" xfId="21008" xr:uid="{00000000-0005-0000-0000-000045510000}"/>
    <cellStyle name="Note 2 3 2 3 2 17 2" xfId="21009" xr:uid="{00000000-0005-0000-0000-000046510000}"/>
    <cellStyle name="Note 2 3 2 3 2 17 3" xfId="21010" xr:uid="{00000000-0005-0000-0000-000047510000}"/>
    <cellStyle name="Note 2 3 2 3 2 17 4" xfId="21011" xr:uid="{00000000-0005-0000-0000-000048510000}"/>
    <cellStyle name="Note 2 3 2 3 2 17 5" xfId="21012" xr:uid="{00000000-0005-0000-0000-000049510000}"/>
    <cellStyle name="Note 2 3 2 3 2 18" xfId="21013" xr:uid="{00000000-0005-0000-0000-00004A510000}"/>
    <cellStyle name="Note 2 3 2 3 2 2" xfId="21014" xr:uid="{00000000-0005-0000-0000-00004B510000}"/>
    <cellStyle name="Note 2 3 2 3 2 2 2" xfId="21015" xr:uid="{00000000-0005-0000-0000-00004C510000}"/>
    <cellStyle name="Note 2 3 2 3 2 2 2 2" xfId="21016" xr:uid="{00000000-0005-0000-0000-00004D510000}"/>
    <cellStyle name="Note 2 3 2 3 2 2 2 3" xfId="21017" xr:uid="{00000000-0005-0000-0000-00004E510000}"/>
    <cellStyle name="Note 2 3 2 3 2 2 2 4" xfId="21018" xr:uid="{00000000-0005-0000-0000-00004F510000}"/>
    <cellStyle name="Note 2 3 2 3 2 2 2 5" xfId="21019" xr:uid="{00000000-0005-0000-0000-000050510000}"/>
    <cellStyle name="Note 2 3 2 3 2 2 2 6" xfId="21020" xr:uid="{00000000-0005-0000-0000-000051510000}"/>
    <cellStyle name="Note 2 3 2 3 2 2 2 7" xfId="21021" xr:uid="{00000000-0005-0000-0000-000052510000}"/>
    <cellStyle name="Note 2 3 2 3 2 2 3" xfId="21022" xr:uid="{00000000-0005-0000-0000-000053510000}"/>
    <cellStyle name="Note 2 3 2 3 2 2 4" xfId="21023" xr:uid="{00000000-0005-0000-0000-000054510000}"/>
    <cellStyle name="Note 2 3 2 3 2 2 5" xfId="21024" xr:uid="{00000000-0005-0000-0000-000055510000}"/>
    <cellStyle name="Note 2 3 2 3 2 3" xfId="21025" xr:uid="{00000000-0005-0000-0000-000056510000}"/>
    <cellStyle name="Note 2 3 2 3 2 3 2" xfId="21026" xr:uid="{00000000-0005-0000-0000-000057510000}"/>
    <cellStyle name="Note 2 3 2 3 2 3 2 2" xfId="21027" xr:uid="{00000000-0005-0000-0000-000058510000}"/>
    <cellStyle name="Note 2 3 2 3 2 3 2 3" xfId="21028" xr:uid="{00000000-0005-0000-0000-000059510000}"/>
    <cellStyle name="Note 2 3 2 3 2 3 2 4" xfId="21029" xr:uid="{00000000-0005-0000-0000-00005A510000}"/>
    <cellStyle name="Note 2 3 2 3 2 3 2 5" xfId="21030" xr:uid="{00000000-0005-0000-0000-00005B510000}"/>
    <cellStyle name="Note 2 3 2 3 2 3 2 6" xfId="21031" xr:uid="{00000000-0005-0000-0000-00005C510000}"/>
    <cellStyle name="Note 2 3 2 3 2 3 2 7" xfId="21032" xr:uid="{00000000-0005-0000-0000-00005D510000}"/>
    <cellStyle name="Note 2 3 2 3 2 3 3" xfId="21033" xr:uid="{00000000-0005-0000-0000-00005E510000}"/>
    <cellStyle name="Note 2 3 2 3 2 3 4" xfId="21034" xr:uid="{00000000-0005-0000-0000-00005F510000}"/>
    <cellStyle name="Note 2 3 2 3 2 3 5" xfId="21035" xr:uid="{00000000-0005-0000-0000-000060510000}"/>
    <cellStyle name="Note 2 3 2 3 2 4" xfId="21036" xr:uid="{00000000-0005-0000-0000-000061510000}"/>
    <cellStyle name="Note 2 3 2 3 2 4 2" xfId="21037" xr:uid="{00000000-0005-0000-0000-000062510000}"/>
    <cellStyle name="Note 2 3 2 3 2 4 2 2" xfId="21038" xr:uid="{00000000-0005-0000-0000-000063510000}"/>
    <cellStyle name="Note 2 3 2 3 2 4 2 3" xfId="21039" xr:uid="{00000000-0005-0000-0000-000064510000}"/>
    <cellStyle name="Note 2 3 2 3 2 4 2 4" xfId="21040" xr:uid="{00000000-0005-0000-0000-000065510000}"/>
    <cellStyle name="Note 2 3 2 3 2 4 2 5" xfId="21041" xr:uid="{00000000-0005-0000-0000-000066510000}"/>
    <cellStyle name="Note 2 3 2 3 2 4 2 6" xfId="21042" xr:uid="{00000000-0005-0000-0000-000067510000}"/>
    <cellStyle name="Note 2 3 2 3 2 4 2 7" xfId="21043" xr:uid="{00000000-0005-0000-0000-000068510000}"/>
    <cellStyle name="Note 2 3 2 3 2 4 3" xfId="21044" xr:uid="{00000000-0005-0000-0000-000069510000}"/>
    <cellStyle name="Note 2 3 2 3 2 4 4" xfId="21045" xr:uid="{00000000-0005-0000-0000-00006A510000}"/>
    <cellStyle name="Note 2 3 2 3 2 4 5" xfId="21046" xr:uid="{00000000-0005-0000-0000-00006B510000}"/>
    <cellStyle name="Note 2 3 2 3 2 5" xfId="21047" xr:uid="{00000000-0005-0000-0000-00006C510000}"/>
    <cellStyle name="Note 2 3 2 3 2 5 2" xfId="21048" xr:uid="{00000000-0005-0000-0000-00006D510000}"/>
    <cellStyle name="Note 2 3 2 3 2 5 3" xfId="21049" xr:uid="{00000000-0005-0000-0000-00006E510000}"/>
    <cellStyle name="Note 2 3 2 3 2 5 4" xfId="21050" xr:uid="{00000000-0005-0000-0000-00006F510000}"/>
    <cellStyle name="Note 2 3 2 3 2 5 5" xfId="21051" xr:uid="{00000000-0005-0000-0000-000070510000}"/>
    <cellStyle name="Note 2 3 2 3 2 5 6" xfId="21052" xr:uid="{00000000-0005-0000-0000-000071510000}"/>
    <cellStyle name="Note 2 3 2 3 2 5 7" xfId="21053" xr:uid="{00000000-0005-0000-0000-000072510000}"/>
    <cellStyle name="Note 2 3 2 3 2 5 8" xfId="21054" xr:uid="{00000000-0005-0000-0000-000073510000}"/>
    <cellStyle name="Note 2 3 2 3 2 6" xfId="21055" xr:uid="{00000000-0005-0000-0000-000074510000}"/>
    <cellStyle name="Note 2 3 2 3 2 6 2" xfId="21056" xr:uid="{00000000-0005-0000-0000-000075510000}"/>
    <cellStyle name="Note 2 3 2 3 2 6 3" xfId="21057" xr:uid="{00000000-0005-0000-0000-000076510000}"/>
    <cellStyle name="Note 2 3 2 3 2 6 4" xfId="21058" xr:uid="{00000000-0005-0000-0000-000077510000}"/>
    <cellStyle name="Note 2 3 2 3 2 6 5" xfId="21059" xr:uid="{00000000-0005-0000-0000-000078510000}"/>
    <cellStyle name="Note 2 3 2 3 2 6 6" xfId="21060" xr:uid="{00000000-0005-0000-0000-000079510000}"/>
    <cellStyle name="Note 2 3 2 3 2 6 7" xfId="21061" xr:uid="{00000000-0005-0000-0000-00007A510000}"/>
    <cellStyle name="Note 2 3 2 3 2 7" xfId="21062" xr:uid="{00000000-0005-0000-0000-00007B510000}"/>
    <cellStyle name="Note 2 3 2 3 2 7 2" xfId="21063" xr:uid="{00000000-0005-0000-0000-00007C510000}"/>
    <cellStyle name="Note 2 3 2 3 2 7 3" xfId="21064" xr:uid="{00000000-0005-0000-0000-00007D510000}"/>
    <cellStyle name="Note 2 3 2 3 2 7 4" xfId="21065" xr:uid="{00000000-0005-0000-0000-00007E510000}"/>
    <cellStyle name="Note 2 3 2 3 2 7 5" xfId="21066" xr:uid="{00000000-0005-0000-0000-00007F510000}"/>
    <cellStyle name="Note 2 3 2 3 2 8" xfId="21067" xr:uid="{00000000-0005-0000-0000-000080510000}"/>
    <cellStyle name="Note 2 3 2 3 2 8 2" xfId="21068" xr:uid="{00000000-0005-0000-0000-000081510000}"/>
    <cellStyle name="Note 2 3 2 3 2 8 3" xfId="21069" xr:uid="{00000000-0005-0000-0000-000082510000}"/>
    <cellStyle name="Note 2 3 2 3 2 8 4" xfId="21070" xr:uid="{00000000-0005-0000-0000-000083510000}"/>
    <cellStyle name="Note 2 3 2 3 2 8 5" xfId="21071" xr:uid="{00000000-0005-0000-0000-000084510000}"/>
    <cellStyle name="Note 2 3 2 3 2 9" xfId="21072" xr:uid="{00000000-0005-0000-0000-000085510000}"/>
    <cellStyle name="Note 2 3 2 3 2 9 2" xfId="21073" xr:uid="{00000000-0005-0000-0000-000086510000}"/>
    <cellStyle name="Note 2 3 2 3 2 9 3" xfId="21074" xr:uid="{00000000-0005-0000-0000-000087510000}"/>
    <cellStyle name="Note 2 3 2 3 2 9 4" xfId="21075" xr:uid="{00000000-0005-0000-0000-000088510000}"/>
    <cellStyle name="Note 2 3 2 3 2 9 5" xfId="21076" xr:uid="{00000000-0005-0000-0000-000089510000}"/>
    <cellStyle name="Note 2 3 2 3 3" xfId="21077" xr:uid="{00000000-0005-0000-0000-00008A510000}"/>
    <cellStyle name="Note 2 3 2 3 3 10" xfId="21078" xr:uid="{00000000-0005-0000-0000-00008B510000}"/>
    <cellStyle name="Note 2 3 2 3 3 2" xfId="21079" xr:uid="{00000000-0005-0000-0000-00008C510000}"/>
    <cellStyle name="Note 2 3 2 3 3 2 2" xfId="21080" xr:uid="{00000000-0005-0000-0000-00008D510000}"/>
    <cellStyle name="Note 2 3 2 3 3 2 2 2" xfId="21081" xr:uid="{00000000-0005-0000-0000-00008E510000}"/>
    <cellStyle name="Note 2 3 2 3 3 2 2 3" xfId="21082" xr:uid="{00000000-0005-0000-0000-00008F510000}"/>
    <cellStyle name="Note 2 3 2 3 3 2 2 4" xfId="21083" xr:uid="{00000000-0005-0000-0000-000090510000}"/>
    <cellStyle name="Note 2 3 2 3 3 2 2 5" xfId="21084" xr:uid="{00000000-0005-0000-0000-000091510000}"/>
    <cellStyle name="Note 2 3 2 3 3 2 2 6" xfId="21085" xr:uid="{00000000-0005-0000-0000-000092510000}"/>
    <cellStyle name="Note 2 3 2 3 3 2 2 7" xfId="21086" xr:uid="{00000000-0005-0000-0000-000093510000}"/>
    <cellStyle name="Note 2 3 2 3 3 2 3" xfId="21087" xr:uid="{00000000-0005-0000-0000-000094510000}"/>
    <cellStyle name="Note 2 3 2 3 3 2 4" xfId="21088" xr:uid="{00000000-0005-0000-0000-000095510000}"/>
    <cellStyle name="Note 2 3 2 3 3 3" xfId="21089" xr:uid="{00000000-0005-0000-0000-000096510000}"/>
    <cellStyle name="Note 2 3 2 3 3 3 2" xfId="21090" xr:uid="{00000000-0005-0000-0000-000097510000}"/>
    <cellStyle name="Note 2 3 2 3 3 3 2 2" xfId="21091" xr:uid="{00000000-0005-0000-0000-000098510000}"/>
    <cellStyle name="Note 2 3 2 3 3 3 2 3" xfId="21092" xr:uid="{00000000-0005-0000-0000-000099510000}"/>
    <cellStyle name="Note 2 3 2 3 3 3 2 4" xfId="21093" xr:uid="{00000000-0005-0000-0000-00009A510000}"/>
    <cellStyle name="Note 2 3 2 3 3 3 2 5" xfId="21094" xr:uid="{00000000-0005-0000-0000-00009B510000}"/>
    <cellStyle name="Note 2 3 2 3 3 3 2 6" xfId="21095" xr:uid="{00000000-0005-0000-0000-00009C510000}"/>
    <cellStyle name="Note 2 3 2 3 3 3 2 7" xfId="21096" xr:uid="{00000000-0005-0000-0000-00009D510000}"/>
    <cellStyle name="Note 2 3 2 3 3 3 3" xfId="21097" xr:uid="{00000000-0005-0000-0000-00009E510000}"/>
    <cellStyle name="Note 2 3 2 3 3 3 4" xfId="21098" xr:uid="{00000000-0005-0000-0000-00009F510000}"/>
    <cellStyle name="Note 2 3 2 3 3 4" xfId="21099" xr:uid="{00000000-0005-0000-0000-0000A0510000}"/>
    <cellStyle name="Note 2 3 2 3 3 4 2" xfId="21100" xr:uid="{00000000-0005-0000-0000-0000A1510000}"/>
    <cellStyle name="Note 2 3 2 3 3 4 2 2" xfId="21101" xr:uid="{00000000-0005-0000-0000-0000A2510000}"/>
    <cellStyle name="Note 2 3 2 3 3 4 2 3" xfId="21102" xr:uid="{00000000-0005-0000-0000-0000A3510000}"/>
    <cellStyle name="Note 2 3 2 3 3 4 2 4" xfId="21103" xr:uid="{00000000-0005-0000-0000-0000A4510000}"/>
    <cellStyle name="Note 2 3 2 3 3 4 2 5" xfId="21104" xr:uid="{00000000-0005-0000-0000-0000A5510000}"/>
    <cellStyle name="Note 2 3 2 3 3 4 2 6" xfId="21105" xr:uid="{00000000-0005-0000-0000-0000A6510000}"/>
    <cellStyle name="Note 2 3 2 3 3 4 2 7" xfId="21106" xr:uid="{00000000-0005-0000-0000-0000A7510000}"/>
    <cellStyle name="Note 2 3 2 3 3 4 3" xfId="21107" xr:uid="{00000000-0005-0000-0000-0000A8510000}"/>
    <cellStyle name="Note 2 3 2 3 3 4 4" xfId="21108" xr:uid="{00000000-0005-0000-0000-0000A9510000}"/>
    <cellStyle name="Note 2 3 2 3 3 5" xfId="21109" xr:uid="{00000000-0005-0000-0000-0000AA510000}"/>
    <cellStyle name="Note 2 3 2 3 3 5 2" xfId="21110" xr:uid="{00000000-0005-0000-0000-0000AB510000}"/>
    <cellStyle name="Note 2 3 2 3 3 5 3" xfId="21111" xr:uid="{00000000-0005-0000-0000-0000AC510000}"/>
    <cellStyle name="Note 2 3 2 3 3 5 4" xfId="21112" xr:uid="{00000000-0005-0000-0000-0000AD510000}"/>
    <cellStyle name="Note 2 3 2 3 3 5 5" xfId="21113" xr:uid="{00000000-0005-0000-0000-0000AE510000}"/>
    <cellStyle name="Note 2 3 2 3 3 5 6" xfId="21114" xr:uid="{00000000-0005-0000-0000-0000AF510000}"/>
    <cellStyle name="Note 2 3 2 3 3 5 7" xfId="21115" xr:uid="{00000000-0005-0000-0000-0000B0510000}"/>
    <cellStyle name="Note 2 3 2 3 3 5 8" xfId="21116" xr:uid="{00000000-0005-0000-0000-0000B1510000}"/>
    <cellStyle name="Note 2 3 2 3 3 6" xfId="21117" xr:uid="{00000000-0005-0000-0000-0000B2510000}"/>
    <cellStyle name="Note 2 3 2 3 3 6 2" xfId="21118" xr:uid="{00000000-0005-0000-0000-0000B3510000}"/>
    <cellStyle name="Note 2 3 2 3 3 6 3" xfId="21119" xr:uid="{00000000-0005-0000-0000-0000B4510000}"/>
    <cellStyle name="Note 2 3 2 3 3 6 4" xfId="21120" xr:uid="{00000000-0005-0000-0000-0000B5510000}"/>
    <cellStyle name="Note 2 3 2 3 3 6 5" xfId="21121" xr:uid="{00000000-0005-0000-0000-0000B6510000}"/>
    <cellStyle name="Note 2 3 2 3 3 6 6" xfId="21122" xr:uid="{00000000-0005-0000-0000-0000B7510000}"/>
    <cellStyle name="Note 2 3 2 3 3 6 7" xfId="21123" xr:uid="{00000000-0005-0000-0000-0000B8510000}"/>
    <cellStyle name="Note 2 3 2 3 3 7" xfId="21124" xr:uid="{00000000-0005-0000-0000-0000B9510000}"/>
    <cellStyle name="Note 2 3 2 3 3 8" xfId="21125" xr:uid="{00000000-0005-0000-0000-0000BA510000}"/>
    <cellStyle name="Note 2 3 2 3 3 9" xfId="21126" xr:uid="{00000000-0005-0000-0000-0000BB510000}"/>
    <cellStyle name="Note 2 3 2 3 4" xfId="21127" xr:uid="{00000000-0005-0000-0000-0000BC510000}"/>
    <cellStyle name="Note 2 3 2 3 4 2" xfId="21128" xr:uid="{00000000-0005-0000-0000-0000BD510000}"/>
    <cellStyle name="Note 2 3 2 3 4 2 2" xfId="21129" xr:uid="{00000000-0005-0000-0000-0000BE510000}"/>
    <cellStyle name="Note 2 3 2 3 4 2 3" xfId="21130" xr:uid="{00000000-0005-0000-0000-0000BF510000}"/>
    <cellStyle name="Note 2 3 2 3 4 2 4" xfId="21131" xr:uid="{00000000-0005-0000-0000-0000C0510000}"/>
    <cellStyle name="Note 2 3 2 3 4 2 5" xfId="21132" xr:uid="{00000000-0005-0000-0000-0000C1510000}"/>
    <cellStyle name="Note 2 3 2 3 4 2 6" xfId="21133" xr:uid="{00000000-0005-0000-0000-0000C2510000}"/>
    <cellStyle name="Note 2 3 2 3 4 2 7" xfId="21134" xr:uid="{00000000-0005-0000-0000-0000C3510000}"/>
    <cellStyle name="Note 2 3 2 3 4 3" xfId="21135" xr:uid="{00000000-0005-0000-0000-0000C4510000}"/>
    <cellStyle name="Note 2 3 2 3 4 4" xfId="21136" xr:uid="{00000000-0005-0000-0000-0000C5510000}"/>
    <cellStyle name="Note 2 3 2 3 4 5" xfId="21137" xr:uid="{00000000-0005-0000-0000-0000C6510000}"/>
    <cellStyle name="Note 2 3 2 3 5" xfId="21138" xr:uid="{00000000-0005-0000-0000-0000C7510000}"/>
    <cellStyle name="Note 2 3 2 3 5 2" xfId="21139" xr:uid="{00000000-0005-0000-0000-0000C8510000}"/>
    <cellStyle name="Note 2 3 2 3 5 2 2" xfId="21140" xr:uid="{00000000-0005-0000-0000-0000C9510000}"/>
    <cellStyle name="Note 2 3 2 3 5 2 3" xfId="21141" xr:uid="{00000000-0005-0000-0000-0000CA510000}"/>
    <cellStyle name="Note 2 3 2 3 5 2 4" xfId="21142" xr:uid="{00000000-0005-0000-0000-0000CB510000}"/>
    <cellStyle name="Note 2 3 2 3 5 2 5" xfId="21143" xr:uid="{00000000-0005-0000-0000-0000CC510000}"/>
    <cellStyle name="Note 2 3 2 3 5 2 6" xfId="21144" xr:uid="{00000000-0005-0000-0000-0000CD510000}"/>
    <cellStyle name="Note 2 3 2 3 5 2 7" xfId="21145" xr:uid="{00000000-0005-0000-0000-0000CE510000}"/>
    <cellStyle name="Note 2 3 2 3 5 3" xfId="21146" xr:uid="{00000000-0005-0000-0000-0000CF510000}"/>
    <cellStyle name="Note 2 3 2 3 5 4" xfId="21147" xr:uid="{00000000-0005-0000-0000-0000D0510000}"/>
    <cellStyle name="Note 2 3 2 3 5 5" xfId="21148" xr:uid="{00000000-0005-0000-0000-0000D1510000}"/>
    <cellStyle name="Note 2 3 2 3 6" xfId="21149" xr:uid="{00000000-0005-0000-0000-0000D2510000}"/>
    <cellStyle name="Note 2 3 2 3 6 2" xfId="21150" xr:uid="{00000000-0005-0000-0000-0000D3510000}"/>
    <cellStyle name="Note 2 3 2 3 6 2 2" xfId="21151" xr:uid="{00000000-0005-0000-0000-0000D4510000}"/>
    <cellStyle name="Note 2 3 2 3 6 2 3" xfId="21152" xr:uid="{00000000-0005-0000-0000-0000D5510000}"/>
    <cellStyle name="Note 2 3 2 3 6 2 4" xfId="21153" xr:uid="{00000000-0005-0000-0000-0000D6510000}"/>
    <cellStyle name="Note 2 3 2 3 6 2 5" xfId="21154" xr:uid="{00000000-0005-0000-0000-0000D7510000}"/>
    <cellStyle name="Note 2 3 2 3 6 2 6" xfId="21155" xr:uid="{00000000-0005-0000-0000-0000D8510000}"/>
    <cellStyle name="Note 2 3 2 3 6 2 7" xfId="21156" xr:uid="{00000000-0005-0000-0000-0000D9510000}"/>
    <cellStyle name="Note 2 3 2 3 6 3" xfId="21157" xr:uid="{00000000-0005-0000-0000-0000DA510000}"/>
    <cellStyle name="Note 2 3 2 3 6 4" xfId="21158" xr:uid="{00000000-0005-0000-0000-0000DB510000}"/>
    <cellStyle name="Note 2 3 2 3 6 5" xfId="21159" xr:uid="{00000000-0005-0000-0000-0000DC510000}"/>
    <cellStyle name="Note 2 3 2 3 7" xfId="21160" xr:uid="{00000000-0005-0000-0000-0000DD510000}"/>
    <cellStyle name="Note 2 3 2 3 7 2" xfId="21161" xr:uid="{00000000-0005-0000-0000-0000DE510000}"/>
    <cellStyle name="Note 2 3 2 3 7 2 2" xfId="21162" xr:uid="{00000000-0005-0000-0000-0000DF510000}"/>
    <cellStyle name="Note 2 3 2 3 7 2 3" xfId="21163" xr:uid="{00000000-0005-0000-0000-0000E0510000}"/>
    <cellStyle name="Note 2 3 2 3 7 2 4" xfId="21164" xr:uid="{00000000-0005-0000-0000-0000E1510000}"/>
    <cellStyle name="Note 2 3 2 3 7 2 5" xfId="21165" xr:uid="{00000000-0005-0000-0000-0000E2510000}"/>
    <cellStyle name="Note 2 3 2 3 7 2 6" xfId="21166" xr:uid="{00000000-0005-0000-0000-0000E3510000}"/>
    <cellStyle name="Note 2 3 2 3 7 2 7" xfId="21167" xr:uid="{00000000-0005-0000-0000-0000E4510000}"/>
    <cellStyle name="Note 2 3 2 3 7 3" xfId="21168" xr:uid="{00000000-0005-0000-0000-0000E5510000}"/>
    <cellStyle name="Note 2 3 2 3 7 4" xfId="21169" xr:uid="{00000000-0005-0000-0000-0000E6510000}"/>
    <cellStyle name="Note 2 3 2 3 7 5" xfId="21170" xr:uid="{00000000-0005-0000-0000-0000E7510000}"/>
    <cellStyle name="Note 2 3 2 3 8" xfId="21171" xr:uid="{00000000-0005-0000-0000-0000E8510000}"/>
    <cellStyle name="Note 2 3 2 3 8 2" xfId="21172" xr:uid="{00000000-0005-0000-0000-0000E9510000}"/>
    <cellStyle name="Note 2 3 2 3 8 3" xfId="21173" xr:uid="{00000000-0005-0000-0000-0000EA510000}"/>
    <cellStyle name="Note 2 3 2 3 8 4" xfId="21174" xr:uid="{00000000-0005-0000-0000-0000EB510000}"/>
    <cellStyle name="Note 2 3 2 3 8 5" xfId="21175" xr:uid="{00000000-0005-0000-0000-0000EC510000}"/>
    <cellStyle name="Note 2 3 2 3 8 6" xfId="21176" xr:uid="{00000000-0005-0000-0000-0000ED510000}"/>
    <cellStyle name="Note 2 3 2 3 8 7" xfId="21177" xr:uid="{00000000-0005-0000-0000-0000EE510000}"/>
    <cellStyle name="Note 2 3 2 3 8 8" xfId="21178" xr:uid="{00000000-0005-0000-0000-0000EF510000}"/>
    <cellStyle name="Note 2 3 2 3 9" xfId="21179" xr:uid="{00000000-0005-0000-0000-0000F0510000}"/>
    <cellStyle name="Note 2 3 2 3 9 2" xfId="21180" xr:uid="{00000000-0005-0000-0000-0000F1510000}"/>
    <cellStyle name="Note 2 3 2 3 9 3" xfId="21181" xr:uid="{00000000-0005-0000-0000-0000F2510000}"/>
    <cellStyle name="Note 2 3 2 3 9 4" xfId="21182" xr:uid="{00000000-0005-0000-0000-0000F3510000}"/>
    <cellStyle name="Note 2 3 2 3 9 5" xfId="21183" xr:uid="{00000000-0005-0000-0000-0000F4510000}"/>
    <cellStyle name="Note 2 3 2 3 9 6" xfId="21184" xr:uid="{00000000-0005-0000-0000-0000F5510000}"/>
    <cellStyle name="Note 2 3 2 3 9 7" xfId="21185" xr:uid="{00000000-0005-0000-0000-0000F6510000}"/>
    <cellStyle name="Note 2 3 2 4" xfId="21186" xr:uid="{00000000-0005-0000-0000-0000F7510000}"/>
    <cellStyle name="Note 2 3 2 4 10" xfId="21187" xr:uid="{00000000-0005-0000-0000-0000F8510000}"/>
    <cellStyle name="Note 2 3 2 4 10 2" xfId="21188" xr:uid="{00000000-0005-0000-0000-0000F9510000}"/>
    <cellStyle name="Note 2 3 2 4 10 3" xfId="21189" xr:uid="{00000000-0005-0000-0000-0000FA510000}"/>
    <cellStyle name="Note 2 3 2 4 10 4" xfId="21190" xr:uid="{00000000-0005-0000-0000-0000FB510000}"/>
    <cellStyle name="Note 2 3 2 4 10 5" xfId="21191" xr:uid="{00000000-0005-0000-0000-0000FC510000}"/>
    <cellStyle name="Note 2 3 2 4 11" xfId="21192" xr:uid="{00000000-0005-0000-0000-0000FD510000}"/>
    <cellStyle name="Note 2 3 2 4 11 2" xfId="21193" xr:uid="{00000000-0005-0000-0000-0000FE510000}"/>
    <cellStyle name="Note 2 3 2 4 11 3" xfId="21194" xr:uid="{00000000-0005-0000-0000-0000FF510000}"/>
    <cellStyle name="Note 2 3 2 4 11 4" xfId="21195" xr:uid="{00000000-0005-0000-0000-000000520000}"/>
    <cellStyle name="Note 2 3 2 4 11 5" xfId="21196" xr:uid="{00000000-0005-0000-0000-000001520000}"/>
    <cellStyle name="Note 2 3 2 4 12" xfId="21197" xr:uid="{00000000-0005-0000-0000-000002520000}"/>
    <cellStyle name="Note 2 3 2 4 12 2" xfId="21198" xr:uid="{00000000-0005-0000-0000-000003520000}"/>
    <cellStyle name="Note 2 3 2 4 12 3" xfId="21199" xr:uid="{00000000-0005-0000-0000-000004520000}"/>
    <cellStyle name="Note 2 3 2 4 12 4" xfId="21200" xr:uid="{00000000-0005-0000-0000-000005520000}"/>
    <cellStyle name="Note 2 3 2 4 12 5" xfId="21201" xr:uid="{00000000-0005-0000-0000-000006520000}"/>
    <cellStyle name="Note 2 3 2 4 13" xfId="21202" xr:uid="{00000000-0005-0000-0000-000007520000}"/>
    <cellStyle name="Note 2 3 2 4 13 2" xfId="21203" xr:uid="{00000000-0005-0000-0000-000008520000}"/>
    <cellStyle name="Note 2 3 2 4 13 3" xfId="21204" xr:uid="{00000000-0005-0000-0000-000009520000}"/>
    <cellStyle name="Note 2 3 2 4 13 4" xfId="21205" xr:uid="{00000000-0005-0000-0000-00000A520000}"/>
    <cellStyle name="Note 2 3 2 4 13 5" xfId="21206" xr:uid="{00000000-0005-0000-0000-00000B520000}"/>
    <cellStyle name="Note 2 3 2 4 14" xfId="21207" xr:uid="{00000000-0005-0000-0000-00000C520000}"/>
    <cellStyle name="Note 2 3 2 4 14 2" xfId="21208" xr:uid="{00000000-0005-0000-0000-00000D520000}"/>
    <cellStyle name="Note 2 3 2 4 14 3" xfId="21209" xr:uid="{00000000-0005-0000-0000-00000E520000}"/>
    <cellStyle name="Note 2 3 2 4 14 4" xfId="21210" xr:uid="{00000000-0005-0000-0000-00000F520000}"/>
    <cellStyle name="Note 2 3 2 4 14 5" xfId="21211" xr:uid="{00000000-0005-0000-0000-000010520000}"/>
    <cellStyle name="Note 2 3 2 4 15" xfId="21212" xr:uid="{00000000-0005-0000-0000-000011520000}"/>
    <cellStyle name="Note 2 3 2 4 15 2" xfId="21213" xr:uid="{00000000-0005-0000-0000-000012520000}"/>
    <cellStyle name="Note 2 3 2 4 15 3" xfId="21214" xr:uid="{00000000-0005-0000-0000-000013520000}"/>
    <cellStyle name="Note 2 3 2 4 15 4" xfId="21215" xr:uid="{00000000-0005-0000-0000-000014520000}"/>
    <cellStyle name="Note 2 3 2 4 15 5" xfId="21216" xr:uid="{00000000-0005-0000-0000-000015520000}"/>
    <cellStyle name="Note 2 3 2 4 16" xfId="21217" xr:uid="{00000000-0005-0000-0000-000016520000}"/>
    <cellStyle name="Note 2 3 2 4 16 2" xfId="21218" xr:uid="{00000000-0005-0000-0000-000017520000}"/>
    <cellStyle name="Note 2 3 2 4 16 3" xfId="21219" xr:uid="{00000000-0005-0000-0000-000018520000}"/>
    <cellStyle name="Note 2 3 2 4 16 4" xfId="21220" xr:uid="{00000000-0005-0000-0000-000019520000}"/>
    <cellStyle name="Note 2 3 2 4 16 5" xfId="21221" xr:uid="{00000000-0005-0000-0000-00001A520000}"/>
    <cellStyle name="Note 2 3 2 4 17" xfId="21222" xr:uid="{00000000-0005-0000-0000-00001B520000}"/>
    <cellStyle name="Note 2 3 2 4 17 2" xfId="21223" xr:uid="{00000000-0005-0000-0000-00001C520000}"/>
    <cellStyle name="Note 2 3 2 4 17 3" xfId="21224" xr:uid="{00000000-0005-0000-0000-00001D520000}"/>
    <cellStyle name="Note 2 3 2 4 17 4" xfId="21225" xr:uid="{00000000-0005-0000-0000-00001E520000}"/>
    <cellStyle name="Note 2 3 2 4 17 5" xfId="21226" xr:uid="{00000000-0005-0000-0000-00001F520000}"/>
    <cellStyle name="Note 2 3 2 4 18" xfId="21227" xr:uid="{00000000-0005-0000-0000-000020520000}"/>
    <cellStyle name="Note 2 3 2 4 2" xfId="21228" xr:uid="{00000000-0005-0000-0000-000021520000}"/>
    <cellStyle name="Note 2 3 2 4 2 2" xfId="21229" xr:uid="{00000000-0005-0000-0000-000022520000}"/>
    <cellStyle name="Note 2 3 2 4 2 2 2" xfId="21230" xr:uid="{00000000-0005-0000-0000-000023520000}"/>
    <cellStyle name="Note 2 3 2 4 2 2 3" xfId="21231" xr:uid="{00000000-0005-0000-0000-000024520000}"/>
    <cellStyle name="Note 2 3 2 4 2 2 4" xfId="21232" xr:uid="{00000000-0005-0000-0000-000025520000}"/>
    <cellStyle name="Note 2 3 2 4 2 2 5" xfId="21233" xr:uid="{00000000-0005-0000-0000-000026520000}"/>
    <cellStyle name="Note 2 3 2 4 2 2 6" xfId="21234" xr:uid="{00000000-0005-0000-0000-000027520000}"/>
    <cellStyle name="Note 2 3 2 4 2 2 7" xfId="21235" xr:uid="{00000000-0005-0000-0000-000028520000}"/>
    <cellStyle name="Note 2 3 2 4 2 3" xfId="21236" xr:uid="{00000000-0005-0000-0000-000029520000}"/>
    <cellStyle name="Note 2 3 2 4 2 4" xfId="21237" xr:uid="{00000000-0005-0000-0000-00002A520000}"/>
    <cellStyle name="Note 2 3 2 4 2 5" xfId="21238" xr:uid="{00000000-0005-0000-0000-00002B520000}"/>
    <cellStyle name="Note 2 3 2 4 3" xfId="21239" xr:uid="{00000000-0005-0000-0000-00002C520000}"/>
    <cellStyle name="Note 2 3 2 4 3 2" xfId="21240" xr:uid="{00000000-0005-0000-0000-00002D520000}"/>
    <cellStyle name="Note 2 3 2 4 3 2 2" xfId="21241" xr:uid="{00000000-0005-0000-0000-00002E520000}"/>
    <cellStyle name="Note 2 3 2 4 3 2 3" xfId="21242" xr:uid="{00000000-0005-0000-0000-00002F520000}"/>
    <cellStyle name="Note 2 3 2 4 3 2 4" xfId="21243" xr:uid="{00000000-0005-0000-0000-000030520000}"/>
    <cellStyle name="Note 2 3 2 4 3 2 5" xfId="21244" xr:uid="{00000000-0005-0000-0000-000031520000}"/>
    <cellStyle name="Note 2 3 2 4 3 2 6" xfId="21245" xr:uid="{00000000-0005-0000-0000-000032520000}"/>
    <cellStyle name="Note 2 3 2 4 3 2 7" xfId="21246" xr:uid="{00000000-0005-0000-0000-000033520000}"/>
    <cellStyle name="Note 2 3 2 4 3 3" xfId="21247" xr:uid="{00000000-0005-0000-0000-000034520000}"/>
    <cellStyle name="Note 2 3 2 4 3 4" xfId="21248" xr:uid="{00000000-0005-0000-0000-000035520000}"/>
    <cellStyle name="Note 2 3 2 4 3 5" xfId="21249" xr:uid="{00000000-0005-0000-0000-000036520000}"/>
    <cellStyle name="Note 2 3 2 4 4" xfId="21250" xr:uid="{00000000-0005-0000-0000-000037520000}"/>
    <cellStyle name="Note 2 3 2 4 4 2" xfId="21251" xr:uid="{00000000-0005-0000-0000-000038520000}"/>
    <cellStyle name="Note 2 3 2 4 4 2 2" xfId="21252" xr:uid="{00000000-0005-0000-0000-000039520000}"/>
    <cellStyle name="Note 2 3 2 4 4 2 3" xfId="21253" xr:uid="{00000000-0005-0000-0000-00003A520000}"/>
    <cellStyle name="Note 2 3 2 4 4 2 4" xfId="21254" xr:uid="{00000000-0005-0000-0000-00003B520000}"/>
    <cellStyle name="Note 2 3 2 4 4 2 5" xfId="21255" xr:uid="{00000000-0005-0000-0000-00003C520000}"/>
    <cellStyle name="Note 2 3 2 4 4 2 6" xfId="21256" xr:uid="{00000000-0005-0000-0000-00003D520000}"/>
    <cellStyle name="Note 2 3 2 4 4 2 7" xfId="21257" xr:uid="{00000000-0005-0000-0000-00003E520000}"/>
    <cellStyle name="Note 2 3 2 4 4 3" xfId="21258" xr:uid="{00000000-0005-0000-0000-00003F520000}"/>
    <cellStyle name="Note 2 3 2 4 4 4" xfId="21259" xr:uid="{00000000-0005-0000-0000-000040520000}"/>
    <cellStyle name="Note 2 3 2 4 4 5" xfId="21260" xr:uid="{00000000-0005-0000-0000-000041520000}"/>
    <cellStyle name="Note 2 3 2 4 5" xfId="21261" xr:uid="{00000000-0005-0000-0000-000042520000}"/>
    <cellStyle name="Note 2 3 2 4 5 2" xfId="21262" xr:uid="{00000000-0005-0000-0000-000043520000}"/>
    <cellStyle name="Note 2 3 2 4 5 3" xfId="21263" xr:uid="{00000000-0005-0000-0000-000044520000}"/>
    <cellStyle name="Note 2 3 2 4 5 4" xfId="21264" xr:uid="{00000000-0005-0000-0000-000045520000}"/>
    <cellStyle name="Note 2 3 2 4 5 5" xfId="21265" xr:uid="{00000000-0005-0000-0000-000046520000}"/>
    <cellStyle name="Note 2 3 2 4 5 6" xfId="21266" xr:uid="{00000000-0005-0000-0000-000047520000}"/>
    <cellStyle name="Note 2 3 2 4 5 7" xfId="21267" xr:uid="{00000000-0005-0000-0000-000048520000}"/>
    <cellStyle name="Note 2 3 2 4 5 8" xfId="21268" xr:uid="{00000000-0005-0000-0000-000049520000}"/>
    <cellStyle name="Note 2 3 2 4 6" xfId="21269" xr:uid="{00000000-0005-0000-0000-00004A520000}"/>
    <cellStyle name="Note 2 3 2 4 6 2" xfId="21270" xr:uid="{00000000-0005-0000-0000-00004B520000}"/>
    <cellStyle name="Note 2 3 2 4 6 3" xfId="21271" xr:uid="{00000000-0005-0000-0000-00004C520000}"/>
    <cellStyle name="Note 2 3 2 4 6 4" xfId="21272" xr:uid="{00000000-0005-0000-0000-00004D520000}"/>
    <cellStyle name="Note 2 3 2 4 6 5" xfId="21273" xr:uid="{00000000-0005-0000-0000-00004E520000}"/>
    <cellStyle name="Note 2 3 2 4 6 6" xfId="21274" xr:uid="{00000000-0005-0000-0000-00004F520000}"/>
    <cellStyle name="Note 2 3 2 4 6 7" xfId="21275" xr:uid="{00000000-0005-0000-0000-000050520000}"/>
    <cellStyle name="Note 2 3 2 4 7" xfId="21276" xr:uid="{00000000-0005-0000-0000-000051520000}"/>
    <cellStyle name="Note 2 3 2 4 7 2" xfId="21277" xr:uid="{00000000-0005-0000-0000-000052520000}"/>
    <cellStyle name="Note 2 3 2 4 7 3" xfId="21278" xr:uid="{00000000-0005-0000-0000-000053520000}"/>
    <cellStyle name="Note 2 3 2 4 7 4" xfId="21279" xr:uid="{00000000-0005-0000-0000-000054520000}"/>
    <cellStyle name="Note 2 3 2 4 7 5" xfId="21280" xr:uid="{00000000-0005-0000-0000-000055520000}"/>
    <cellStyle name="Note 2 3 2 4 8" xfId="21281" xr:uid="{00000000-0005-0000-0000-000056520000}"/>
    <cellStyle name="Note 2 3 2 4 8 2" xfId="21282" xr:uid="{00000000-0005-0000-0000-000057520000}"/>
    <cellStyle name="Note 2 3 2 4 8 3" xfId="21283" xr:uid="{00000000-0005-0000-0000-000058520000}"/>
    <cellStyle name="Note 2 3 2 4 8 4" xfId="21284" xr:uid="{00000000-0005-0000-0000-000059520000}"/>
    <cellStyle name="Note 2 3 2 4 8 5" xfId="21285" xr:uid="{00000000-0005-0000-0000-00005A520000}"/>
    <cellStyle name="Note 2 3 2 4 9" xfId="21286" xr:uid="{00000000-0005-0000-0000-00005B520000}"/>
    <cellStyle name="Note 2 3 2 4 9 2" xfId="21287" xr:uid="{00000000-0005-0000-0000-00005C520000}"/>
    <cellStyle name="Note 2 3 2 4 9 3" xfId="21288" xr:uid="{00000000-0005-0000-0000-00005D520000}"/>
    <cellStyle name="Note 2 3 2 4 9 4" xfId="21289" xr:uid="{00000000-0005-0000-0000-00005E520000}"/>
    <cellStyle name="Note 2 3 2 4 9 5" xfId="21290" xr:uid="{00000000-0005-0000-0000-00005F520000}"/>
    <cellStyle name="Note 2 3 2 5" xfId="21291" xr:uid="{00000000-0005-0000-0000-000060520000}"/>
    <cellStyle name="Note 2 3 2 5 10" xfId="21292" xr:uid="{00000000-0005-0000-0000-000061520000}"/>
    <cellStyle name="Note 2 3 2 5 2" xfId="21293" xr:uid="{00000000-0005-0000-0000-000062520000}"/>
    <cellStyle name="Note 2 3 2 5 2 2" xfId="21294" xr:uid="{00000000-0005-0000-0000-000063520000}"/>
    <cellStyle name="Note 2 3 2 5 2 2 2" xfId="21295" xr:uid="{00000000-0005-0000-0000-000064520000}"/>
    <cellStyle name="Note 2 3 2 5 2 2 3" xfId="21296" xr:uid="{00000000-0005-0000-0000-000065520000}"/>
    <cellStyle name="Note 2 3 2 5 2 2 4" xfId="21297" xr:uid="{00000000-0005-0000-0000-000066520000}"/>
    <cellStyle name="Note 2 3 2 5 2 2 5" xfId="21298" xr:uid="{00000000-0005-0000-0000-000067520000}"/>
    <cellStyle name="Note 2 3 2 5 2 2 6" xfId="21299" xr:uid="{00000000-0005-0000-0000-000068520000}"/>
    <cellStyle name="Note 2 3 2 5 2 2 7" xfId="21300" xr:uid="{00000000-0005-0000-0000-000069520000}"/>
    <cellStyle name="Note 2 3 2 5 2 3" xfId="21301" xr:uid="{00000000-0005-0000-0000-00006A520000}"/>
    <cellStyle name="Note 2 3 2 5 2 4" xfId="21302" xr:uid="{00000000-0005-0000-0000-00006B520000}"/>
    <cellStyle name="Note 2 3 2 5 3" xfId="21303" xr:uid="{00000000-0005-0000-0000-00006C520000}"/>
    <cellStyle name="Note 2 3 2 5 3 2" xfId="21304" xr:uid="{00000000-0005-0000-0000-00006D520000}"/>
    <cellStyle name="Note 2 3 2 5 3 2 2" xfId="21305" xr:uid="{00000000-0005-0000-0000-00006E520000}"/>
    <cellStyle name="Note 2 3 2 5 3 2 3" xfId="21306" xr:uid="{00000000-0005-0000-0000-00006F520000}"/>
    <cellStyle name="Note 2 3 2 5 3 2 4" xfId="21307" xr:uid="{00000000-0005-0000-0000-000070520000}"/>
    <cellStyle name="Note 2 3 2 5 3 2 5" xfId="21308" xr:uid="{00000000-0005-0000-0000-000071520000}"/>
    <cellStyle name="Note 2 3 2 5 3 2 6" xfId="21309" xr:uid="{00000000-0005-0000-0000-000072520000}"/>
    <cellStyle name="Note 2 3 2 5 3 2 7" xfId="21310" xr:uid="{00000000-0005-0000-0000-000073520000}"/>
    <cellStyle name="Note 2 3 2 5 3 3" xfId="21311" xr:uid="{00000000-0005-0000-0000-000074520000}"/>
    <cellStyle name="Note 2 3 2 5 3 4" xfId="21312" xr:uid="{00000000-0005-0000-0000-000075520000}"/>
    <cellStyle name="Note 2 3 2 5 4" xfId="21313" xr:uid="{00000000-0005-0000-0000-000076520000}"/>
    <cellStyle name="Note 2 3 2 5 4 2" xfId="21314" xr:uid="{00000000-0005-0000-0000-000077520000}"/>
    <cellStyle name="Note 2 3 2 5 4 2 2" xfId="21315" xr:uid="{00000000-0005-0000-0000-000078520000}"/>
    <cellStyle name="Note 2 3 2 5 4 2 3" xfId="21316" xr:uid="{00000000-0005-0000-0000-000079520000}"/>
    <cellStyle name="Note 2 3 2 5 4 2 4" xfId="21317" xr:uid="{00000000-0005-0000-0000-00007A520000}"/>
    <cellStyle name="Note 2 3 2 5 4 2 5" xfId="21318" xr:uid="{00000000-0005-0000-0000-00007B520000}"/>
    <cellStyle name="Note 2 3 2 5 4 2 6" xfId="21319" xr:uid="{00000000-0005-0000-0000-00007C520000}"/>
    <cellStyle name="Note 2 3 2 5 4 2 7" xfId="21320" xr:uid="{00000000-0005-0000-0000-00007D520000}"/>
    <cellStyle name="Note 2 3 2 5 4 3" xfId="21321" xr:uid="{00000000-0005-0000-0000-00007E520000}"/>
    <cellStyle name="Note 2 3 2 5 4 4" xfId="21322" xr:uid="{00000000-0005-0000-0000-00007F520000}"/>
    <cellStyle name="Note 2 3 2 5 5" xfId="21323" xr:uid="{00000000-0005-0000-0000-000080520000}"/>
    <cellStyle name="Note 2 3 2 5 5 2" xfId="21324" xr:uid="{00000000-0005-0000-0000-000081520000}"/>
    <cellStyle name="Note 2 3 2 5 5 3" xfId="21325" xr:uid="{00000000-0005-0000-0000-000082520000}"/>
    <cellStyle name="Note 2 3 2 5 5 4" xfId="21326" xr:uid="{00000000-0005-0000-0000-000083520000}"/>
    <cellStyle name="Note 2 3 2 5 5 5" xfId="21327" xr:uid="{00000000-0005-0000-0000-000084520000}"/>
    <cellStyle name="Note 2 3 2 5 5 6" xfId="21328" xr:uid="{00000000-0005-0000-0000-000085520000}"/>
    <cellStyle name="Note 2 3 2 5 5 7" xfId="21329" xr:uid="{00000000-0005-0000-0000-000086520000}"/>
    <cellStyle name="Note 2 3 2 5 5 8" xfId="21330" xr:uid="{00000000-0005-0000-0000-000087520000}"/>
    <cellStyle name="Note 2 3 2 5 6" xfId="21331" xr:uid="{00000000-0005-0000-0000-000088520000}"/>
    <cellStyle name="Note 2 3 2 5 6 2" xfId="21332" xr:uid="{00000000-0005-0000-0000-000089520000}"/>
    <cellStyle name="Note 2 3 2 5 6 3" xfId="21333" xr:uid="{00000000-0005-0000-0000-00008A520000}"/>
    <cellStyle name="Note 2 3 2 5 6 4" xfId="21334" xr:uid="{00000000-0005-0000-0000-00008B520000}"/>
    <cellStyle name="Note 2 3 2 5 6 5" xfId="21335" xr:uid="{00000000-0005-0000-0000-00008C520000}"/>
    <cellStyle name="Note 2 3 2 5 6 6" xfId="21336" xr:uid="{00000000-0005-0000-0000-00008D520000}"/>
    <cellStyle name="Note 2 3 2 5 6 7" xfId="21337" xr:uid="{00000000-0005-0000-0000-00008E520000}"/>
    <cellStyle name="Note 2 3 2 5 7" xfId="21338" xr:uid="{00000000-0005-0000-0000-00008F520000}"/>
    <cellStyle name="Note 2 3 2 5 8" xfId="21339" xr:uid="{00000000-0005-0000-0000-000090520000}"/>
    <cellStyle name="Note 2 3 2 5 9" xfId="21340" xr:uid="{00000000-0005-0000-0000-000091520000}"/>
    <cellStyle name="Note 2 3 2 6" xfId="21341" xr:uid="{00000000-0005-0000-0000-000092520000}"/>
    <cellStyle name="Note 2 3 2 6 2" xfId="21342" xr:uid="{00000000-0005-0000-0000-000093520000}"/>
    <cellStyle name="Note 2 3 2 6 2 2" xfId="21343" xr:uid="{00000000-0005-0000-0000-000094520000}"/>
    <cellStyle name="Note 2 3 2 6 2 3" xfId="21344" xr:uid="{00000000-0005-0000-0000-000095520000}"/>
    <cellStyle name="Note 2 3 2 6 2 4" xfId="21345" xr:uid="{00000000-0005-0000-0000-000096520000}"/>
    <cellStyle name="Note 2 3 2 6 2 5" xfId="21346" xr:uid="{00000000-0005-0000-0000-000097520000}"/>
    <cellStyle name="Note 2 3 2 6 2 6" xfId="21347" xr:uid="{00000000-0005-0000-0000-000098520000}"/>
    <cellStyle name="Note 2 3 2 6 2 7" xfId="21348" xr:uid="{00000000-0005-0000-0000-000099520000}"/>
    <cellStyle name="Note 2 3 2 6 3" xfId="21349" xr:uid="{00000000-0005-0000-0000-00009A520000}"/>
    <cellStyle name="Note 2 3 2 6 4" xfId="21350" xr:uid="{00000000-0005-0000-0000-00009B520000}"/>
    <cellStyle name="Note 2 3 2 6 5" xfId="21351" xr:uid="{00000000-0005-0000-0000-00009C520000}"/>
    <cellStyle name="Note 2 3 2 7" xfId="21352" xr:uid="{00000000-0005-0000-0000-00009D520000}"/>
    <cellStyle name="Note 2 3 2 7 2" xfId="21353" xr:uid="{00000000-0005-0000-0000-00009E520000}"/>
    <cellStyle name="Note 2 3 2 7 2 2" xfId="21354" xr:uid="{00000000-0005-0000-0000-00009F520000}"/>
    <cellStyle name="Note 2 3 2 7 2 3" xfId="21355" xr:uid="{00000000-0005-0000-0000-0000A0520000}"/>
    <cellStyle name="Note 2 3 2 7 2 4" xfId="21356" xr:uid="{00000000-0005-0000-0000-0000A1520000}"/>
    <cellStyle name="Note 2 3 2 7 2 5" xfId="21357" xr:uid="{00000000-0005-0000-0000-0000A2520000}"/>
    <cellStyle name="Note 2 3 2 7 2 6" xfId="21358" xr:uid="{00000000-0005-0000-0000-0000A3520000}"/>
    <cellStyle name="Note 2 3 2 7 2 7" xfId="21359" xr:uid="{00000000-0005-0000-0000-0000A4520000}"/>
    <cellStyle name="Note 2 3 2 7 3" xfId="21360" xr:uid="{00000000-0005-0000-0000-0000A5520000}"/>
    <cellStyle name="Note 2 3 2 7 4" xfId="21361" xr:uid="{00000000-0005-0000-0000-0000A6520000}"/>
    <cellStyle name="Note 2 3 2 7 5" xfId="21362" xr:uid="{00000000-0005-0000-0000-0000A7520000}"/>
    <cellStyle name="Note 2 3 2 8" xfId="21363" xr:uid="{00000000-0005-0000-0000-0000A8520000}"/>
    <cellStyle name="Note 2 3 2 8 2" xfId="21364" xr:uid="{00000000-0005-0000-0000-0000A9520000}"/>
    <cellStyle name="Note 2 3 2 8 2 2" xfId="21365" xr:uid="{00000000-0005-0000-0000-0000AA520000}"/>
    <cellStyle name="Note 2 3 2 8 2 3" xfId="21366" xr:uid="{00000000-0005-0000-0000-0000AB520000}"/>
    <cellStyle name="Note 2 3 2 8 2 4" xfId="21367" xr:uid="{00000000-0005-0000-0000-0000AC520000}"/>
    <cellStyle name="Note 2 3 2 8 2 5" xfId="21368" xr:uid="{00000000-0005-0000-0000-0000AD520000}"/>
    <cellStyle name="Note 2 3 2 8 2 6" xfId="21369" xr:uid="{00000000-0005-0000-0000-0000AE520000}"/>
    <cellStyle name="Note 2 3 2 8 2 7" xfId="21370" xr:uid="{00000000-0005-0000-0000-0000AF520000}"/>
    <cellStyle name="Note 2 3 2 8 3" xfId="21371" xr:uid="{00000000-0005-0000-0000-0000B0520000}"/>
    <cellStyle name="Note 2 3 2 8 4" xfId="21372" xr:uid="{00000000-0005-0000-0000-0000B1520000}"/>
    <cellStyle name="Note 2 3 2 8 5" xfId="21373" xr:uid="{00000000-0005-0000-0000-0000B2520000}"/>
    <cellStyle name="Note 2 3 2 9" xfId="21374" xr:uid="{00000000-0005-0000-0000-0000B3520000}"/>
    <cellStyle name="Note 2 3 2 9 2" xfId="21375" xr:uid="{00000000-0005-0000-0000-0000B4520000}"/>
    <cellStyle name="Note 2 3 2 9 2 2" xfId="21376" xr:uid="{00000000-0005-0000-0000-0000B5520000}"/>
    <cellStyle name="Note 2 3 2 9 2 3" xfId="21377" xr:uid="{00000000-0005-0000-0000-0000B6520000}"/>
    <cellStyle name="Note 2 3 2 9 2 4" xfId="21378" xr:uid="{00000000-0005-0000-0000-0000B7520000}"/>
    <cellStyle name="Note 2 3 2 9 2 5" xfId="21379" xr:uid="{00000000-0005-0000-0000-0000B8520000}"/>
    <cellStyle name="Note 2 3 2 9 2 6" xfId="21380" xr:uid="{00000000-0005-0000-0000-0000B9520000}"/>
    <cellStyle name="Note 2 3 2 9 2 7" xfId="21381" xr:uid="{00000000-0005-0000-0000-0000BA520000}"/>
    <cellStyle name="Note 2 3 2 9 3" xfId="21382" xr:uid="{00000000-0005-0000-0000-0000BB520000}"/>
    <cellStyle name="Note 2 3 2 9 4" xfId="21383" xr:uid="{00000000-0005-0000-0000-0000BC520000}"/>
    <cellStyle name="Note 2 3 2 9 5" xfId="21384" xr:uid="{00000000-0005-0000-0000-0000BD520000}"/>
    <cellStyle name="Note 2 3 3" xfId="21385" xr:uid="{00000000-0005-0000-0000-0000BE520000}"/>
    <cellStyle name="Note 2 3 3 10" xfId="21386" xr:uid="{00000000-0005-0000-0000-0000BF520000}"/>
    <cellStyle name="Note 2 3 3 10 2" xfId="21387" xr:uid="{00000000-0005-0000-0000-0000C0520000}"/>
    <cellStyle name="Note 2 3 3 10 3" xfId="21388" xr:uid="{00000000-0005-0000-0000-0000C1520000}"/>
    <cellStyle name="Note 2 3 3 10 4" xfId="21389" xr:uid="{00000000-0005-0000-0000-0000C2520000}"/>
    <cellStyle name="Note 2 3 3 10 5" xfId="21390" xr:uid="{00000000-0005-0000-0000-0000C3520000}"/>
    <cellStyle name="Note 2 3 3 11" xfId="21391" xr:uid="{00000000-0005-0000-0000-0000C4520000}"/>
    <cellStyle name="Note 2 3 3 11 2" xfId="21392" xr:uid="{00000000-0005-0000-0000-0000C5520000}"/>
    <cellStyle name="Note 2 3 3 11 3" xfId="21393" xr:uid="{00000000-0005-0000-0000-0000C6520000}"/>
    <cellStyle name="Note 2 3 3 11 4" xfId="21394" xr:uid="{00000000-0005-0000-0000-0000C7520000}"/>
    <cellStyle name="Note 2 3 3 11 5" xfId="21395" xr:uid="{00000000-0005-0000-0000-0000C8520000}"/>
    <cellStyle name="Note 2 3 3 12" xfId="21396" xr:uid="{00000000-0005-0000-0000-0000C9520000}"/>
    <cellStyle name="Note 2 3 3 12 2" xfId="21397" xr:uid="{00000000-0005-0000-0000-0000CA520000}"/>
    <cellStyle name="Note 2 3 3 12 3" xfId="21398" xr:uid="{00000000-0005-0000-0000-0000CB520000}"/>
    <cellStyle name="Note 2 3 3 12 4" xfId="21399" xr:uid="{00000000-0005-0000-0000-0000CC520000}"/>
    <cellStyle name="Note 2 3 3 12 5" xfId="21400" xr:uid="{00000000-0005-0000-0000-0000CD520000}"/>
    <cellStyle name="Note 2 3 3 13" xfId="21401" xr:uid="{00000000-0005-0000-0000-0000CE520000}"/>
    <cellStyle name="Note 2 3 3 13 2" xfId="21402" xr:uid="{00000000-0005-0000-0000-0000CF520000}"/>
    <cellStyle name="Note 2 3 3 13 3" xfId="21403" xr:uid="{00000000-0005-0000-0000-0000D0520000}"/>
    <cellStyle name="Note 2 3 3 13 4" xfId="21404" xr:uid="{00000000-0005-0000-0000-0000D1520000}"/>
    <cellStyle name="Note 2 3 3 13 5" xfId="21405" xr:uid="{00000000-0005-0000-0000-0000D2520000}"/>
    <cellStyle name="Note 2 3 3 14" xfId="21406" xr:uid="{00000000-0005-0000-0000-0000D3520000}"/>
    <cellStyle name="Note 2 3 3 14 2" xfId="21407" xr:uid="{00000000-0005-0000-0000-0000D4520000}"/>
    <cellStyle name="Note 2 3 3 14 3" xfId="21408" xr:uid="{00000000-0005-0000-0000-0000D5520000}"/>
    <cellStyle name="Note 2 3 3 14 4" xfId="21409" xr:uid="{00000000-0005-0000-0000-0000D6520000}"/>
    <cellStyle name="Note 2 3 3 14 5" xfId="21410" xr:uid="{00000000-0005-0000-0000-0000D7520000}"/>
    <cellStyle name="Note 2 3 3 15" xfId="21411" xr:uid="{00000000-0005-0000-0000-0000D8520000}"/>
    <cellStyle name="Note 2 3 3 15 2" xfId="21412" xr:uid="{00000000-0005-0000-0000-0000D9520000}"/>
    <cellStyle name="Note 2 3 3 15 3" xfId="21413" xr:uid="{00000000-0005-0000-0000-0000DA520000}"/>
    <cellStyle name="Note 2 3 3 15 4" xfId="21414" xr:uid="{00000000-0005-0000-0000-0000DB520000}"/>
    <cellStyle name="Note 2 3 3 15 5" xfId="21415" xr:uid="{00000000-0005-0000-0000-0000DC520000}"/>
    <cellStyle name="Note 2 3 3 16" xfId="21416" xr:uid="{00000000-0005-0000-0000-0000DD520000}"/>
    <cellStyle name="Note 2 3 3 16 2" xfId="21417" xr:uid="{00000000-0005-0000-0000-0000DE520000}"/>
    <cellStyle name="Note 2 3 3 16 3" xfId="21418" xr:uid="{00000000-0005-0000-0000-0000DF520000}"/>
    <cellStyle name="Note 2 3 3 16 4" xfId="21419" xr:uid="{00000000-0005-0000-0000-0000E0520000}"/>
    <cellStyle name="Note 2 3 3 16 5" xfId="21420" xr:uid="{00000000-0005-0000-0000-0000E1520000}"/>
    <cellStyle name="Note 2 3 3 17" xfId="21421" xr:uid="{00000000-0005-0000-0000-0000E2520000}"/>
    <cellStyle name="Note 2 3 3 17 2" xfId="21422" xr:uid="{00000000-0005-0000-0000-0000E3520000}"/>
    <cellStyle name="Note 2 3 3 17 3" xfId="21423" xr:uid="{00000000-0005-0000-0000-0000E4520000}"/>
    <cellStyle name="Note 2 3 3 17 4" xfId="21424" xr:uid="{00000000-0005-0000-0000-0000E5520000}"/>
    <cellStyle name="Note 2 3 3 17 5" xfId="21425" xr:uid="{00000000-0005-0000-0000-0000E6520000}"/>
    <cellStyle name="Note 2 3 3 18" xfId="21426" xr:uid="{00000000-0005-0000-0000-0000E7520000}"/>
    <cellStyle name="Note 2 3 3 2" xfId="21427" xr:uid="{00000000-0005-0000-0000-0000E8520000}"/>
    <cellStyle name="Note 2 3 3 2 10" xfId="21428" xr:uid="{00000000-0005-0000-0000-0000E9520000}"/>
    <cellStyle name="Note 2 3 3 2 10 2" xfId="21429" xr:uid="{00000000-0005-0000-0000-0000EA520000}"/>
    <cellStyle name="Note 2 3 3 2 10 3" xfId="21430" xr:uid="{00000000-0005-0000-0000-0000EB520000}"/>
    <cellStyle name="Note 2 3 3 2 10 4" xfId="21431" xr:uid="{00000000-0005-0000-0000-0000EC520000}"/>
    <cellStyle name="Note 2 3 3 2 10 5" xfId="21432" xr:uid="{00000000-0005-0000-0000-0000ED520000}"/>
    <cellStyle name="Note 2 3 3 2 11" xfId="21433" xr:uid="{00000000-0005-0000-0000-0000EE520000}"/>
    <cellStyle name="Note 2 3 3 2 11 2" xfId="21434" xr:uid="{00000000-0005-0000-0000-0000EF520000}"/>
    <cellStyle name="Note 2 3 3 2 11 3" xfId="21435" xr:uid="{00000000-0005-0000-0000-0000F0520000}"/>
    <cellStyle name="Note 2 3 3 2 11 4" xfId="21436" xr:uid="{00000000-0005-0000-0000-0000F1520000}"/>
    <cellStyle name="Note 2 3 3 2 11 5" xfId="21437" xr:uid="{00000000-0005-0000-0000-0000F2520000}"/>
    <cellStyle name="Note 2 3 3 2 12" xfId="21438" xr:uid="{00000000-0005-0000-0000-0000F3520000}"/>
    <cellStyle name="Note 2 3 3 2 12 2" xfId="21439" xr:uid="{00000000-0005-0000-0000-0000F4520000}"/>
    <cellStyle name="Note 2 3 3 2 12 3" xfId="21440" xr:uid="{00000000-0005-0000-0000-0000F5520000}"/>
    <cellStyle name="Note 2 3 3 2 12 4" xfId="21441" xr:uid="{00000000-0005-0000-0000-0000F6520000}"/>
    <cellStyle name="Note 2 3 3 2 12 5" xfId="21442" xr:uid="{00000000-0005-0000-0000-0000F7520000}"/>
    <cellStyle name="Note 2 3 3 2 13" xfId="21443" xr:uid="{00000000-0005-0000-0000-0000F8520000}"/>
    <cellStyle name="Note 2 3 3 2 13 2" xfId="21444" xr:uid="{00000000-0005-0000-0000-0000F9520000}"/>
    <cellStyle name="Note 2 3 3 2 13 3" xfId="21445" xr:uid="{00000000-0005-0000-0000-0000FA520000}"/>
    <cellStyle name="Note 2 3 3 2 13 4" xfId="21446" xr:uid="{00000000-0005-0000-0000-0000FB520000}"/>
    <cellStyle name="Note 2 3 3 2 13 5" xfId="21447" xr:uid="{00000000-0005-0000-0000-0000FC520000}"/>
    <cellStyle name="Note 2 3 3 2 14" xfId="21448" xr:uid="{00000000-0005-0000-0000-0000FD520000}"/>
    <cellStyle name="Note 2 3 3 2 14 2" xfId="21449" xr:uid="{00000000-0005-0000-0000-0000FE520000}"/>
    <cellStyle name="Note 2 3 3 2 14 3" xfId="21450" xr:uid="{00000000-0005-0000-0000-0000FF520000}"/>
    <cellStyle name="Note 2 3 3 2 14 4" xfId="21451" xr:uid="{00000000-0005-0000-0000-000000530000}"/>
    <cellStyle name="Note 2 3 3 2 14 5" xfId="21452" xr:uid="{00000000-0005-0000-0000-000001530000}"/>
    <cellStyle name="Note 2 3 3 2 15" xfId="21453" xr:uid="{00000000-0005-0000-0000-000002530000}"/>
    <cellStyle name="Note 2 3 3 2 15 2" xfId="21454" xr:uid="{00000000-0005-0000-0000-000003530000}"/>
    <cellStyle name="Note 2 3 3 2 15 3" xfId="21455" xr:uid="{00000000-0005-0000-0000-000004530000}"/>
    <cellStyle name="Note 2 3 3 2 15 4" xfId="21456" xr:uid="{00000000-0005-0000-0000-000005530000}"/>
    <cellStyle name="Note 2 3 3 2 15 5" xfId="21457" xr:uid="{00000000-0005-0000-0000-000006530000}"/>
    <cellStyle name="Note 2 3 3 2 16" xfId="21458" xr:uid="{00000000-0005-0000-0000-000007530000}"/>
    <cellStyle name="Note 2 3 3 2 16 2" xfId="21459" xr:uid="{00000000-0005-0000-0000-000008530000}"/>
    <cellStyle name="Note 2 3 3 2 16 3" xfId="21460" xr:uid="{00000000-0005-0000-0000-000009530000}"/>
    <cellStyle name="Note 2 3 3 2 16 4" xfId="21461" xr:uid="{00000000-0005-0000-0000-00000A530000}"/>
    <cellStyle name="Note 2 3 3 2 16 5" xfId="21462" xr:uid="{00000000-0005-0000-0000-00000B530000}"/>
    <cellStyle name="Note 2 3 3 2 17" xfId="21463" xr:uid="{00000000-0005-0000-0000-00000C530000}"/>
    <cellStyle name="Note 2 3 3 2 17 2" xfId="21464" xr:uid="{00000000-0005-0000-0000-00000D530000}"/>
    <cellStyle name="Note 2 3 3 2 17 3" xfId="21465" xr:uid="{00000000-0005-0000-0000-00000E530000}"/>
    <cellStyle name="Note 2 3 3 2 17 4" xfId="21466" xr:uid="{00000000-0005-0000-0000-00000F530000}"/>
    <cellStyle name="Note 2 3 3 2 17 5" xfId="21467" xr:uid="{00000000-0005-0000-0000-000010530000}"/>
    <cellStyle name="Note 2 3 3 2 18" xfId="21468" xr:uid="{00000000-0005-0000-0000-000011530000}"/>
    <cellStyle name="Note 2 3 3 2 2" xfId="21469" xr:uid="{00000000-0005-0000-0000-000012530000}"/>
    <cellStyle name="Note 2 3 3 2 2 2" xfId="21470" xr:uid="{00000000-0005-0000-0000-000013530000}"/>
    <cellStyle name="Note 2 3 3 2 2 2 2" xfId="21471" xr:uid="{00000000-0005-0000-0000-000014530000}"/>
    <cellStyle name="Note 2 3 3 2 2 2 3" xfId="21472" xr:uid="{00000000-0005-0000-0000-000015530000}"/>
    <cellStyle name="Note 2 3 3 2 2 2 4" xfId="21473" xr:uid="{00000000-0005-0000-0000-000016530000}"/>
    <cellStyle name="Note 2 3 3 2 2 2 5" xfId="21474" xr:uid="{00000000-0005-0000-0000-000017530000}"/>
    <cellStyle name="Note 2 3 3 2 2 2 6" xfId="21475" xr:uid="{00000000-0005-0000-0000-000018530000}"/>
    <cellStyle name="Note 2 3 3 2 2 2 7" xfId="21476" xr:uid="{00000000-0005-0000-0000-000019530000}"/>
    <cellStyle name="Note 2 3 3 2 2 3" xfId="21477" xr:uid="{00000000-0005-0000-0000-00001A530000}"/>
    <cellStyle name="Note 2 3 3 2 2 4" xfId="21478" xr:uid="{00000000-0005-0000-0000-00001B530000}"/>
    <cellStyle name="Note 2 3 3 2 2 5" xfId="21479" xr:uid="{00000000-0005-0000-0000-00001C530000}"/>
    <cellStyle name="Note 2 3 3 2 3" xfId="21480" xr:uid="{00000000-0005-0000-0000-00001D530000}"/>
    <cellStyle name="Note 2 3 3 2 3 2" xfId="21481" xr:uid="{00000000-0005-0000-0000-00001E530000}"/>
    <cellStyle name="Note 2 3 3 2 3 2 2" xfId="21482" xr:uid="{00000000-0005-0000-0000-00001F530000}"/>
    <cellStyle name="Note 2 3 3 2 3 2 3" xfId="21483" xr:uid="{00000000-0005-0000-0000-000020530000}"/>
    <cellStyle name="Note 2 3 3 2 3 2 4" xfId="21484" xr:uid="{00000000-0005-0000-0000-000021530000}"/>
    <cellStyle name="Note 2 3 3 2 3 2 5" xfId="21485" xr:uid="{00000000-0005-0000-0000-000022530000}"/>
    <cellStyle name="Note 2 3 3 2 3 2 6" xfId="21486" xr:uid="{00000000-0005-0000-0000-000023530000}"/>
    <cellStyle name="Note 2 3 3 2 3 2 7" xfId="21487" xr:uid="{00000000-0005-0000-0000-000024530000}"/>
    <cellStyle name="Note 2 3 3 2 3 3" xfId="21488" xr:uid="{00000000-0005-0000-0000-000025530000}"/>
    <cellStyle name="Note 2 3 3 2 3 4" xfId="21489" xr:uid="{00000000-0005-0000-0000-000026530000}"/>
    <cellStyle name="Note 2 3 3 2 3 5" xfId="21490" xr:uid="{00000000-0005-0000-0000-000027530000}"/>
    <cellStyle name="Note 2 3 3 2 4" xfId="21491" xr:uid="{00000000-0005-0000-0000-000028530000}"/>
    <cellStyle name="Note 2 3 3 2 4 2" xfId="21492" xr:uid="{00000000-0005-0000-0000-000029530000}"/>
    <cellStyle name="Note 2 3 3 2 4 2 2" xfId="21493" xr:uid="{00000000-0005-0000-0000-00002A530000}"/>
    <cellStyle name="Note 2 3 3 2 4 2 3" xfId="21494" xr:uid="{00000000-0005-0000-0000-00002B530000}"/>
    <cellStyle name="Note 2 3 3 2 4 2 4" xfId="21495" xr:uid="{00000000-0005-0000-0000-00002C530000}"/>
    <cellStyle name="Note 2 3 3 2 4 2 5" xfId="21496" xr:uid="{00000000-0005-0000-0000-00002D530000}"/>
    <cellStyle name="Note 2 3 3 2 4 2 6" xfId="21497" xr:uid="{00000000-0005-0000-0000-00002E530000}"/>
    <cellStyle name="Note 2 3 3 2 4 2 7" xfId="21498" xr:uid="{00000000-0005-0000-0000-00002F530000}"/>
    <cellStyle name="Note 2 3 3 2 4 3" xfId="21499" xr:uid="{00000000-0005-0000-0000-000030530000}"/>
    <cellStyle name="Note 2 3 3 2 4 4" xfId="21500" xr:uid="{00000000-0005-0000-0000-000031530000}"/>
    <cellStyle name="Note 2 3 3 2 4 5" xfId="21501" xr:uid="{00000000-0005-0000-0000-000032530000}"/>
    <cellStyle name="Note 2 3 3 2 5" xfId="21502" xr:uid="{00000000-0005-0000-0000-000033530000}"/>
    <cellStyle name="Note 2 3 3 2 5 2" xfId="21503" xr:uid="{00000000-0005-0000-0000-000034530000}"/>
    <cellStyle name="Note 2 3 3 2 5 3" xfId="21504" xr:uid="{00000000-0005-0000-0000-000035530000}"/>
    <cellStyle name="Note 2 3 3 2 5 4" xfId="21505" xr:uid="{00000000-0005-0000-0000-000036530000}"/>
    <cellStyle name="Note 2 3 3 2 5 5" xfId="21506" xr:uid="{00000000-0005-0000-0000-000037530000}"/>
    <cellStyle name="Note 2 3 3 2 5 6" xfId="21507" xr:uid="{00000000-0005-0000-0000-000038530000}"/>
    <cellStyle name="Note 2 3 3 2 5 7" xfId="21508" xr:uid="{00000000-0005-0000-0000-000039530000}"/>
    <cellStyle name="Note 2 3 3 2 5 8" xfId="21509" xr:uid="{00000000-0005-0000-0000-00003A530000}"/>
    <cellStyle name="Note 2 3 3 2 6" xfId="21510" xr:uid="{00000000-0005-0000-0000-00003B530000}"/>
    <cellStyle name="Note 2 3 3 2 6 2" xfId="21511" xr:uid="{00000000-0005-0000-0000-00003C530000}"/>
    <cellStyle name="Note 2 3 3 2 6 3" xfId="21512" xr:uid="{00000000-0005-0000-0000-00003D530000}"/>
    <cellStyle name="Note 2 3 3 2 6 4" xfId="21513" xr:uid="{00000000-0005-0000-0000-00003E530000}"/>
    <cellStyle name="Note 2 3 3 2 6 5" xfId="21514" xr:uid="{00000000-0005-0000-0000-00003F530000}"/>
    <cellStyle name="Note 2 3 3 2 6 6" xfId="21515" xr:uid="{00000000-0005-0000-0000-000040530000}"/>
    <cellStyle name="Note 2 3 3 2 6 7" xfId="21516" xr:uid="{00000000-0005-0000-0000-000041530000}"/>
    <cellStyle name="Note 2 3 3 2 7" xfId="21517" xr:uid="{00000000-0005-0000-0000-000042530000}"/>
    <cellStyle name="Note 2 3 3 2 7 2" xfId="21518" xr:uid="{00000000-0005-0000-0000-000043530000}"/>
    <cellStyle name="Note 2 3 3 2 7 3" xfId="21519" xr:uid="{00000000-0005-0000-0000-000044530000}"/>
    <cellStyle name="Note 2 3 3 2 7 4" xfId="21520" xr:uid="{00000000-0005-0000-0000-000045530000}"/>
    <cellStyle name="Note 2 3 3 2 7 5" xfId="21521" xr:uid="{00000000-0005-0000-0000-000046530000}"/>
    <cellStyle name="Note 2 3 3 2 8" xfId="21522" xr:uid="{00000000-0005-0000-0000-000047530000}"/>
    <cellStyle name="Note 2 3 3 2 8 2" xfId="21523" xr:uid="{00000000-0005-0000-0000-000048530000}"/>
    <cellStyle name="Note 2 3 3 2 8 3" xfId="21524" xr:uid="{00000000-0005-0000-0000-000049530000}"/>
    <cellStyle name="Note 2 3 3 2 8 4" xfId="21525" xr:uid="{00000000-0005-0000-0000-00004A530000}"/>
    <cellStyle name="Note 2 3 3 2 8 5" xfId="21526" xr:uid="{00000000-0005-0000-0000-00004B530000}"/>
    <cellStyle name="Note 2 3 3 2 9" xfId="21527" xr:uid="{00000000-0005-0000-0000-00004C530000}"/>
    <cellStyle name="Note 2 3 3 2 9 2" xfId="21528" xr:uid="{00000000-0005-0000-0000-00004D530000}"/>
    <cellStyle name="Note 2 3 3 2 9 3" xfId="21529" xr:uid="{00000000-0005-0000-0000-00004E530000}"/>
    <cellStyle name="Note 2 3 3 2 9 4" xfId="21530" xr:uid="{00000000-0005-0000-0000-00004F530000}"/>
    <cellStyle name="Note 2 3 3 2 9 5" xfId="21531" xr:uid="{00000000-0005-0000-0000-000050530000}"/>
    <cellStyle name="Note 2 3 3 3" xfId="21532" xr:uid="{00000000-0005-0000-0000-000051530000}"/>
    <cellStyle name="Note 2 3 3 3 10" xfId="21533" xr:uid="{00000000-0005-0000-0000-000052530000}"/>
    <cellStyle name="Note 2 3 3 3 2" xfId="21534" xr:uid="{00000000-0005-0000-0000-000053530000}"/>
    <cellStyle name="Note 2 3 3 3 2 2" xfId="21535" xr:uid="{00000000-0005-0000-0000-000054530000}"/>
    <cellStyle name="Note 2 3 3 3 2 2 2" xfId="21536" xr:uid="{00000000-0005-0000-0000-000055530000}"/>
    <cellStyle name="Note 2 3 3 3 2 2 3" xfId="21537" xr:uid="{00000000-0005-0000-0000-000056530000}"/>
    <cellStyle name="Note 2 3 3 3 2 2 4" xfId="21538" xr:uid="{00000000-0005-0000-0000-000057530000}"/>
    <cellStyle name="Note 2 3 3 3 2 2 5" xfId="21539" xr:uid="{00000000-0005-0000-0000-000058530000}"/>
    <cellStyle name="Note 2 3 3 3 2 2 6" xfId="21540" xr:uid="{00000000-0005-0000-0000-000059530000}"/>
    <cellStyle name="Note 2 3 3 3 2 2 7" xfId="21541" xr:uid="{00000000-0005-0000-0000-00005A530000}"/>
    <cellStyle name="Note 2 3 3 3 2 3" xfId="21542" xr:uid="{00000000-0005-0000-0000-00005B530000}"/>
    <cellStyle name="Note 2 3 3 3 2 4" xfId="21543" xr:uid="{00000000-0005-0000-0000-00005C530000}"/>
    <cellStyle name="Note 2 3 3 3 3" xfId="21544" xr:uid="{00000000-0005-0000-0000-00005D530000}"/>
    <cellStyle name="Note 2 3 3 3 3 2" xfId="21545" xr:uid="{00000000-0005-0000-0000-00005E530000}"/>
    <cellStyle name="Note 2 3 3 3 3 2 2" xfId="21546" xr:uid="{00000000-0005-0000-0000-00005F530000}"/>
    <cellStyle name="Note 2 3 3 3 3 2 3" xfId="21547" xr:uid="{00000000-0005-0000-0000-000060530000}"/>
    <cellStyle name="Note 2 3 3 3 3 2 4" xfId="21548" xr:uid="{00000000-0005-0000-0000-000061530000}"/>
    <cellStyle name="Note 2 3 3 3 3 2 5" xfId="21549" xr:uid="{00000000-0005-0000-0000-000062530000}"/>
    <cellStyle name="Note 2 3 3 3 3 2 6" xfId="21550" xr:uid="{00000000-0005-0000-0000-000063530000}"/>
    <cellStyle name="Note 2 3 3 3 3 2 7" xfId="21551" xr:uid="{00000000-0005-0000-0000-000064530000}"/>
    <cellStyle name="Note 2 3 3 3 3 3" xfId="21552" xr:uid="{00000000-0005-0000-0000-000065530000}"/>
    <cellStyle name="Note 2 3 3 3 3 4" xfId="21553" xr:uid="{00000000-0005-0000-0000-000066530000}"/>
    <cellStyle name="Note 2 3 3 3 4" xfId="21554" xr:uid="{00000000-0005-0000-0000-000067530000}"/>
    <cellStyle name="Note 2 3 3 3 4 2" xfId="21555" xr:uid="{00000000-0005-0000-0000-000068530000}"/>
    <cellStyle name="Note 2 3 3 3 4 2 2" xfId="21556" xr:uid="{00000000-0005-0000-0000-000069530000}"/>
    <cellStyle name="Note 2 3 3 3 4 2 3" xfId="21557" xr:uid="{00000000-0005-0000-0000-00006A530000}"/>
    <cellStyle name="Note 2 3 3 3 4 2 4" xfId="21558" xr:uid="{00000000-0005-0000-0000-00006B530000}"/>
    <cellStyle name="Note 2 3 3 3 4 2 5" xfId="21559" xr:uid="{00000000-0005-0000-0000-00006C530000}"/>
    <cellStyle name="Note 2 3 3 3 4 2 6" xfId="21560" xr:uid="{00000000-0005-0000-0000-00006D530000}"/>
    <cellStyle name="Note 2 3 3 3 4 2 7" xfId="21561" xr:uid="{00000000-0005-0000-0000-00006E530000}"/>
    <cellStyle name="Note 2 3 3 3 4 3" xfId="21562" xr:uid="{00000000-0005-0000-0000-00006F530000}"/>
    <cellStyle name="Note 2 3 3 3 4 4" xfId="21563" xr:uid="{00000000-0005-0000-0000-000070530000}"/>
    <cellStyle name="Note 2 3 3 3 5" xfId="21564" xr:uid="{00000000-0005-0000-0000-000071530000}"/>
    <cellStyle name="Note 2 3 3 3 5 2" xfId="21565" xr:uid="{00000000-0005-0000-0000-000072530000}"/>
    <cellStyle name="Note 2 3 3 3 5 3" xfId="21566" xr:uid="{00000000-0005-0000-0000-000073530000}"/>
    <cellStyle name="Note 2 3 3 3 5 4" xfId="21567" xr:uid="{00000000-0005-0000-0000-000074530000}"/>
    <cellStyle name="Note 2 3 3 3 5 5" xfId="21568" xr:uid="{00000000-0005-0000-0000-000075530000}"/>
    <cellStyle name="Note 2 3 3 3 5 6" xfId="21569" xr:uid="{00000000-0005-0000-0000-000076530000}"/>
    <cellStyle name="Note 2 3 3 3 5 7" xfId="21570" xr:uid="{00000000-0005-0000-0000-000077530000}"/>
    <cellStyle name="Note 2 3 3 3 5 8" xfId="21571" xr:uid="{00000000-0005-0000-0000-000078530000}"/>
    <cellStyle name="Note 2 3 3 3 6" xfId="21572" xr:uid="{00000000-0005-0000-0000-000079530000}"/>
    <cellStyle name="Note 2 3 3 3 6 2" xfId="21573" xr:uid="{00000000-0005-0000-0000-00007A530000}"/>
    <cellStyle name="Note 2 3 3 3 6 3" xfId="21574" xr:uid="{00000000-0005-0000-0000-00007B530000}"/>
    <cellStyle name="Note 2 3 3 3 6 4" xfId="21575" xr:uid="{00000000-0005-0000-0000-00007C530000}"/>
    <cellStyle name="Note 2 3 3 3 6 5" xfId="21576" xr:uid="{00000000-0005-0000-0000-00007D530000}"/>
    <cellStyle name="Note 2 3 3 3 6 6" xfId="21577" xr:uid="{00000000-0005-0000-0000-00007E530000}"/>
    <cellStyle name="Note 2 3 3 3 6 7" xfId="21578" xr:uid="{00000000-0005-0000-0000-00007F530000}"/>
    <cellStyle name="Note 2 3 3 3 7" xfId="21579" xr:uid="{00000000-0005-0000-0000-000080530000}"/>
    <cellStyle name="Note 2 3 3 3 8" xfId="21580" xr:uid="{00000000-0005-0000-0000-000081530000}"/>
    <cellStyle name="Note 2 3 3 3 9" xfId="21581" xr:uid="{00000000-0005-0000-0000-000082530000}"/>
    <cellStyle name="Note 2 3 3 4" xfId="21582" xr:uid="{00000000-0005-0000-0000-000083530000}"/>
    <cellStyle name="Note 2 3 3 4 2" xfId="21583" xr:uid="{00000000-0005-0000-0000-000084530000}"/>
    <cellStyle name="Note 2 3 3 4 2 2" xfId="21584" xr:uid="{00000000-0005-0000-0000-000085530000}"/>
    <cellStyle name="Note 2 3 3 4 2 3" xfId="21585" xr:uid="{00000000-0005-0000-0000-000086530000}"/>
    <cellStyle name="Note 2 3 3 4 2 4" xfId="21586" xr:uid="{00000000-0005-0000-0000-000087530000}"/>
    <cellStyle name="Note 2 3 3 4 2 5" xfId="21587" xr:uid="{00000000-0005-0000-0000-000088530000}"/>
    <cellStyle name="Note 2 3 3 4 2 6" xfId="21588" xr:uid="{00000000-0005-0000-0000-000089530000}"/>
    <cellStyle name="Note 2 3 3 4 2 7" xfId="21589" xr:uid="{00000000-0005-0000-0000-00008A530000}"/>
    <cellStyle name="Note 2 3 3 4 3" xfId="21590" xr:uid="{00000000-0005-0000-0000-00008B530000}"/>
    <cellStyle name="Note 2 3 3 4 4" xfId="21591" xr:uid="{00000000-0005-0000-0000-00008C530000}"/>
    <cellStyle name="Note 2 3 3 4 5" xfId="21592" xr:uid="{00000000-0005-0000-0000-00008D530000}"/>
    <cellStyle name="Note 2 3 3 5" xfId="21593" xr:uid="{00000000-0005-0000-0000-00008E530000}"/>
    <cellStyle name="Note 2 3 3 5 2" xfId="21594" xr:uid="{00000000-0005-0000-0000-00008F530000}"/>
    <cellStyle name="Note 2 3 3 5 2 2" xfId="21595" xr:uid="{00000000-0005-0000-0000-000090530000}"/>
    <cellStyle name="Note 2 3 3 5 2 3" xfId="21596" xr:uid="{00000000-0005-0000-0000-000091530000}"/>
    <cellStyle name="Note 2 3 3 5 2 4" xfId="21597" xr:uid="{00000000-0005-0000-0000-000092530000}"/>
    <cellStyle name="Note 2 3 3 5 2 5" xfId="21598" xr:uid="{00000000-0005-0000-0000-000093530000}"/>
    <cellStyle name="Note 2 3 3 5 2 6" xfId="21599" xr:uid="{00000000-0005-0000-0000-000094530000}"/>
    <cellStyle name="Note 2 3 3 5 2 7" xfId="21600" xr:uid="{00000000-0005-0000-0000-000095530000}"/>
    <cellStyle name="Note 2 3 3 5 3" xfId="21601" xr:uid="{00000000-0005-0000-0000-000096530000}"/>
    <cellStyle name="Note 2 3 3 5 4" xfId="21602" xr:uid="{00000000-0005-0000-0000-000097530000}"/>
    <cellStyle name="Note 2 3 3 5 5" xfId="21603" xr:uid="{00000000-0005-0000-0000-000098530000}"/>
    <cellStyle name="Note 2 3 3 6" xfId="21604" xr:uid="{00000000-0005-0000-0000-000099530000}"/>
    <cellStyle name="Note 2 3 3 6 2" xfId="21605" xr:uid="{00000000-0005-0000-0000-00009A530000}"/>
    <cellStyle name="Note 2 3 3 6 2 2" xfId="21606" xr:uid="{00000000-0005-0000-0000-00009B530000}"/>
    <cellStyle name="Note 2 3 3 6 2 3" xfId="21607" xr:uid="{00000000-0005-0000-0000-00009C530000}"/>
    <cellStyle name="Note 2 3 3 6 2 4" xfId="21608" xr:uid="{00000000-0005-0000-0000-00009D530000}"/>
    <cellStyle name="Note 2 3 3 6 2 5" xfId="21609" xr:uid="{00000000-0005-0000-0000-00009E530000}"/>
    <cellStyle name="Note 2 3 3 6 2 6" xfId="21610" xr:uid="{00000000-0005-0000-0000-00009F530000}"/>
    <cellStyle name="Note 2 3 3 6 2 7" xfId="21611" xr:uid="{00000000-0005-0000-0000-0000A0530000}"/>
    <cellStyle name="Note 2 3 3 6 3" xfId="21612" xr:uid="{00000000-0005-0000-0000-0000A1530000}"/>
    <cellStyle name="Note 2 3 3 6 4" xfId="21613" xr:uid="{00000000-0005-0000-0000-0000A2530000}"/>
    <cellStyle name="Note 2 3 3 6 5" xfId="21614" xr:uid="{00000000-0005-0000-0000-0000A3530000}"/>
    <cellStyle name="Note 2 3 3 7" xfId="21615" xr:uid="{00000000-0005-0000-0000-0000A4530000}"/>
    <cellStyle name="Note 2 3 3 7 2" xfId="21616" xr:uid="{00000000-0005-0000-0000-0000A5530000}"/>
    <cellStyle name="Note 2 3 3 7 2 2" xfId="21617" xr:uid="{00000000-0005-0000-0000-0000A6530000}"/>
    <cellStyle name="Note 2 3 3 7 2 3" xfId="21618" xr:uid="{00000000-0005-0000-0000-0000A7530000}"/>
    <cellStyle name="Note 2 3 3 7 2 4" xfId="21619" xr:uid="{00000000-0005-0000-0000-0000A8530000}"/>
    <cellStyle name="Note 2 3 3 7 2 5" xfId="21620" xr:uid="{00000000-0005-0000-0000-0000A9530000}"/>
    <cellStyle name="Note 2 3 3 7 2 6" xfId="21621" xr:uid="{00000000-0005-0000-0000-0000AA530000}"/>
    <cellStyle name="Note 2 3 3 7 2 7" xfId="21622" xr:uid="{00000000-0005-0000-0000-0000AB530000}"/>
    <cellStyle name="Note 2 3 3 7 3" xfId="21623" xr:uid="{00000000-0005-0000-0000-0000AC530000}"/>
    <cellStyle name="Note 2 3 3 7 4" xfId="21624" xr:uid="{00000000-0005-0000-0000-0000AD530000}"/>
    <cellStyle name="Note 2 3 3 7 5" xfId="21625" xr:uid="{00000000-0005-0000-0000-0000AE530000}"/>
    <cellStyle name="Note 2 3 3 8" xfId="21626" xr:uid="{00000000-0005-0000-0000-0000AF530000}"/>
    <cellStyle name="Note 2 3 3 8 2" xfId="21627" xr:uid="{00000000-0005-0000-0000-0000B0530000}"/>
    <cellStyle name="Note 2 3 3 8 3" xfId="21628" xr:uid="{00000000-0005-0000-0000-0000B1530000}"/>
    <cellStyle name="Note 2 3 3 8 4" xfId="21629" xr:uid="{00000000-0005-0000-0000-0000B2530000}"/>
    <cellStyle name="Note 2 3 3 8 5" xfId="21630" xr:uid="{00000000-0005-0000-0000-0000B3530000}"/>
    <cellStyle name="Note 2 3 3 8 6" xfId="21631" xr:uid="{00000000-0005-0000-0000-0000B4530000}"/>
    <cellStyle name="Note 2 3 3 8 7" xfId="21632" xr:uid="{00000000-0005-0000-0000-0000B5530000}"/>
    <cellStyle name="Note 2 3 3 8 8" xfId="21633" xr:uid="{00000000-0005-0000-0000-0000B6530000}"/>
    <cellStyle name="Note 2 3 3 9" xfId="21634" xr:uid="{00000000-0005-0000-0000-0000B7530000}"/>
    <cellStyle name="Note 2 3 3 9 2" xfId="21635" xr:uid="{00000000-0005-0000-0000-0000B8530000}"/>
    <cellStyle name="Note 2 3 3 9 3" xfId="21636" xr:uid="{00000000-0005-0000-0000-0000B9530000}"/>
    <cellStyle name="Note 2 3 3 9 4" xfId="21637" xr:uid="{00000000-0005-0000-0000-0000BA530000}"/>
    <cellStyle name="Note 2 3 3 9 5" xfId="21638" xr:uid="{00000000-0005-0000-0000-0000BB530000}"/>
    <cellStyle name="Note 2 3 3 9 6" xfId="21639" xr:uid="{00000000-0005-0000-0000-0000BC530000}"/>
    <cellStyle name="Note 2 3 3 9 7" xfId="21640" xr:uid="{00000000-0005-0000-0000-0000BD530000}"/>
    <cellStyle name="Note 2 3 4" xfId="21641" xr:uid="{00000000-0005-0000-0000-0000BE530000}"/>
    <cellStyle name="Note 2 3 4 10" xfId="21642" xr:uid="{00000000-0005-0000-0000-0000BF530000}"/>
    <cellStyle name="Note 2 3 4 10 2" xfId="21643" xr:uid="{00000000-0005-0000-0000-0000C0530000}"/>
    <cellStyle name="Note 2 3 4 10 3" xfId="21644" xr:uid="{00000000-0005-0000-0000-0000C1530000}"/>
    <cellStyle name="Note 2 3 4 10 4" xfId="21645" xr:uid="{00000000-0005-0000-0000-0000C2530000}"/>
    <cellStyle name="Note 2 3 4 10 5" xfId="21646" xr:uid="{00000000-0005-0000-0000-0000C3530000}"/>
    <cellStyle name="Note 2 3 4 11" xfId="21647" xr:uid="{00000000-0005-0000-0000-0000C4530000}"/>
    <cellStyle name="Note 2 3 4 11 2" xfId="21648" xr:uid="{00000000-0005-0000-0000-0000C5530000}"/>
    <cellStyle name="Note 2 3 4 11 3" xfId="21649" xr:uid="{00000000-0005-0000-0000-0000C6530000}"/>
    <cellStyle name="Note 2 3 4 11 4" xfId="21650" xr:uid="{00000000-0005-0000-0000-0000C7530000}"/>
    <cellStyle name="Note 2 3 4 11 5" xfId="21651" xr:uid="{00000000-0005-0000-0000-0000C8530000}"/>
    <cellStyle name="Note 2 3 4 12" xfId="21652" xr:uid="{00000000-0005-0000-0000-0000C9530000}"/>
    <cellStyle name="Note 2 3 4 12 2" xfId="21653" xr:uid="{00000000-0005-0000-0000-0000CA530000}"/>
    <cellStyle name="Note 2 3 4 12 3" xfId="21654" xr:uid="{00000000-0005-0000-0000-0000CB530000}"/>
    <cellStyle name="Note 2 3 4 12 4" xfId="21655" xr:uid="{00000000-0005-0000-0000-0000CC530000}"/>
    <cellStyle name="Note 2 3 4 12 5" xfId="21656" xr:uid="{00000000-0005-0000-0000-0000CD530000}"/>
    <cellStyle name="Note 2 3 4 13" xfId="21657" xr:uid="{00000000-0005-0000-0000-0000CE530000}"/>
    <cellStyle name="Note 2 3 4 13 2" xfId="21658" xr:uid="{00000000-0005-0000-0000-0000CF530000}"/>
    <cellStyle name="Note 2 3 4 13 3" xfId="21659" xr:uid="{00000000-0005-0000-0000-0000D0530000}"/>
    <cellStyle name="Note 2 3 4 13 4" xfId="21660" xr:uid="{00000000-0005-0000-0000-0000D1530000}"/>
    <cellStyle name="Note 2 3 4 13 5" xfId="21661" xr:uid="{00000000-0005-0000-0000-0000D2530000}"/>
    <cellStyle name="Note 2 3 4 14" xfId="21662" xr:uid="{00000000-0005-0000-0000-0000D3530000}"/>
    <cellStyle name="Note 2 3 4 14 2" xfId="21663" xr:uid="{00000000-0005-0000-0000-0000D4530000}"/>
    <cellStyle name="Note 2 3 4 14 3" xfId="21664" xr:uid="{00000000-0005-0000-0000-0000D5530000}"/>
    <cellStyle name="Note 2 3 4 14 4" xfId="21665" xr:uid="{00000000-0005-0000-0000-0000D6530000}"/>
    <cellStyle name="Note 2 3 4 14 5" xfId="21666" xr:uid="{00000000-0005-0000-0000-0000D7530000}"/>
    <cellStyle name="Note 2 3 4 15" xfId="21667" xr:uid="{00000000-0005-0000-0000-0000D8530000}"/>
    <cellStyle name="Note 2 3 4 15 2" xfId="21668" xr:uid="{00000000-0005-0000-0000-0000D9530000}"/>
    <cellStyle name="Note 2 3 4 15 3" xfId="21669" xr:uid="{00000000-0005-0000-0000-0000DA530000}"/>
    <cellStyle name="Note 2 3 4 15 4" xfId="21670" xr:uid="{00000000-0005-0000-0000-0000DB530000}"/>
    <cellStyle name="Note 2 3 4 15 5" xfId="21671" xr:uid="{00000000-0005-0000-0000-0000DC530000}"/>
    <cellStyle name="Note 2 3 4 16" xfId="21672" xr:uid="{00000000-0005-0000-0000-0000DD530000}"/>
    <cellStyle name="Note 2 3 4 16 2" xfId="21673" xr:uid="{00000000-0005-0000-0000-0000DE530000}"/>
    <cellStyle name="Note 2 3 4 16 3" xfId="21674" xr:uid="{00000000-0005-0000-0000-0000DF530000}"/>
    <cellStyle name="Note 2 3 4 16 4" xfId="21675" xr:uid="{00000000-0005-0000-0000-0000E0530000}"/>
    <cellStyle name="Note 2 3 4 16 5" xfId="21676" xr:uid="{00000000-0005-0000-0000-0000E1530000}"/>
    <cellStyle name="Note 2 3 4 17" xfId="21677" xr:uid="{00000000-0005-0000-0000-0000E2530000}"/>
    <cellStyle name="Note 2 3 4 17 2" xfId="21678" xr:uid="{00000000-0005-0000-0000-0000E3530000}"/>
    <cellStyle name="Note 2 3 4 17 3" xfId="21679" xr:uid="{00000000-0005-0000-0000-0000E4530000}"/>
    <cellStyle name="Note 2 3 4 17 4" xfId="21680" xr:uid="{00000000-0005-0000-0000-0000E5530000}"/>
    <cellStyle name="Note 2 3 4 17 5" xfId="21681" xr:uid="{00000000-0005-0000-0000-0000E6530000}"/>
    <cellStyle name="Note 2 3 4 18" xfId="21682" xr:uid="{00000000-0005-0000-0000-0000E7530000}"/>
    <cellStyle name="Note 2 3 4 2" xfId="21683" xr:uid="{00000000-0005-0000-0000-0000E8530000}"/>
    <cellStyle name="Note 2 3 4 2 10" xfId="21684" xr:uid="{00000000-0005-0000-0000-0000E9530000}"/>
    <cellStyle name="Note 2 3 4 2 10 2" xfId="21685" xr:uid="{00000000-0005-0000-0000-0000EA530000}"/>
    <cellStyle name="Note 2 3 4 2 10 3" xfId="21686" xr:uid="{00000000-0005-0000-0000-0000EB530000}"/>
    <cellStyle name="Note 2 3 4 2 10 4" xfId="21687" xr:uid="{00000000-0005-0000-0000-0000EC530000}"/>
    <cellStyle name="Note 2 3 4 2 10 5" xfId="21688" xr:uid="{00000000-0005-0000-0000-0000ED530000}"/>
    <cellStyle name="Note 2 3 4 2 11" xfId="21689" xr:uid="{00000000-0005-0000-0000-0000EE530000}"/>
    <cellStyle name="Note 2 3 4 2 11 2" xfId="21690" xr:uid="{00000000-0005-0000-0000-0000EF530000}"/>
    <cellStyle name="Note 2 3 4 2 11 3" xfId="21691" xr:uid="{00000000-0005-0000-0000-0000F0530000}"/>
    <cellStyle name="Note 2 3 4 2 11 4" xfId="21692" xr:uid="{00000000-0005-0000-0000-0000F1530000}"/>
    <cellStyle name="Note 2 3 4 2 11 5" xfId="21693" xr:uid="{00000000-0005-0000-0000-0000F2530000}"/>
    <cellStyle name="Note 2 3 4 2 12" xfId="21694" xr:uid="{00000000-0005-0000-0000-0000F3530000}"/>
    <cellStyle name="Note 2 3 4 2 12 2" xfId="21695" xr:uid="{00000000-0005-0000-0000-0000F4530000}"/>
    <cellStyle name="Note 2 3 4 2 12 3" xfId="21696" xr:uid="{00000000-0005-0000-0000-0000F5530000}"/>
    <cellStyle name="Note 2 3 4 2 12 4" xfId="21697" xr:uid="{00000000-0005-0000-0000-0000F6530000}"/>
    <cellStyle name="Note 2 3 4 2 12 5" xfId="21698" xr:uid="{00000000-0005-0000-0000-0000F7530000}"/>
    <cellStyle name="Note 2 3 4 2 13" xfId="21699" xr:uid="{00000000-0005-0000-0000-0000F8530000}"/>
    <cellStyle name="Note 2 3 4 2 13 2" xfId="21700" xr:uid="{00000000-0005-0000-0000-0000F9530000}"/>
    <cellStyle name="Note 2 3 4 2 13 3" xfId="21701" xr:uid="{00000000-0005-0000-0000-0000FA530000}"/>
    <cellStyle name="Note 2 3 4 2 13 4" xfId="21702" xr:uid="{00000000-0005-0000-0000-0000FB530000}"/>
    <cellStyle name="Note 2 3 4 2 13 5" xfId="21703" xr:uid="{00000000-0005-0000-0000-0000FC530000}"/>
    <cellStyle name="Note 2 3 4 2 14" xfId="21704" xr:uid="{00000000-0005-0000-0000-0000FD530000}"/>
    <cellStyle name="Note 2 3 4 2 14 2" xfId="21705" xr:uid="{00000000-0005-0000-0000-0000FE530000}"/>
    <cellStyle name="Note 2 3 4 2 14 3" xfId="21706" xr:uid="{00000000-0005-0000-0000-0000FF530000}"/>
    <cellStyle name="Note 2 3 4 2 14 4" xfId="21707" xr:uid="{00000000-0005-0000-0000-000000540000}"/>
    <cellStyle name="Note 2 3 4 2 14 5" xfId="21708" xr:uid="{00000000-0005-0000-0000-000001540000}"/>
    <cellStyle name="Note 2 3 4 2 15" xfId="21709" xr:uid="{00000000-0005-0000-0000-000002540000}"/>
    <cellStyle name="Note 2 3 4 2 15 2" xfId="21710" xr:uid="{00000000-0005-0000-0000-000003540000}"/>
    <cellStyle name="Note 2 3 4 2 15 3" xfId="21711" xr:uid="{00000000-0005-0000-0000-000004540000}"/>
    <cellStyle name="Note 2 3 4 2 15 4" xfId="21712" xr:uid="{00000000-0005-0000-0000-000005540000}"/>
    <cellStyle name="Note 2 3 4 2 15 5" xfId="21713" xr:uid="{00000000-0005-0000-0000-000006540000}"/>
    <cellStyle name="Note 2 3 4 2 16" xfId="21714" xr:uid="{00000000-0005-0000-0000-000007540000}"/>
    <cellStyle name="Note 2 3 4 2 16 2" xfId="21715" xr:uid="{00000000-0005-0000-0000-000008540000}"/>
    <cellStyle name="Note 2 3 4 2 16 3" xfId="21716" xr:uid="{00000000-0005-0000-0000-000009540000}"/>
    <cellStyle name="Note 2 3 4 2 16 4" xfId="21717" xr:uid="{00000000-0005-0000-0000-00000A540000}"/>
    <cellStyle name="Note 2 3 4 2 16 5" xfId="21718" xr:uid="{00000000-0005-0000-0000-00000B540000}"/>
    <cellStyle name="Note 2 3 4 2 17" xfId="21719" xr:uid="{00000000-0005-0000-0000-00000C540000}"/>
    <cellStyle name="Note 2 3 4 2 17 2" xfId="21720" xr:uid="{00000000-0005-0000-0000-00000D540000}"/>
    <cellStyle name="Note 2 3 4 2 17 3" xfId="21721" xr:uid="{00000000-0005-0000-0000-00000E540000}"/>
    <cellStyle name="Note 2 3 4 2 17 4" xfId="21722" xr:uid="{00000000-0005-0000-0000-00000F540000}"/>
    <cellStyle name="Note 2 3 4 2 17 5" xfId="21723" xr:uid="{00000000-0005-0000-0000-000010540000}"/>
    <cellStyle name="Note 2 3 4 2 18" xfId="21724" xr:uid="{00000000-0005-0000-0000-000011540000}"/>
    <cellStyle name="Note 2 3 4 2 2" xfId="21725" xr:uid="{00000000-0005-0000-0000-000012540000}"/>
    <cellStyle name="Note 2 3 4 2 2 2" xfId="21726" xr:uid="{00000000-0005-0000-0000-000013540000}"/>
    <cellStyle name="Note 2 3 4 2 2 2 2" xfId="21727" xr:uid="{00000000-0005-0000-0000-000014540000}"/>
    <cellStyle name="Note 2 3 4 2 2 2 3" xfId="21728" xr:uid="{00000000-0005-0000-0000-000015540000}"/>
    <cellStyle name="Note 2 3 4 2 2 2 4" xfId="21729" xr:uid="{00000000-0005-0000-0000-000016540000}"/>
    <cellStyle name="Note 2 3 4 2 2 2 5" xfId="21730" xr:uid="{00000000-0005-0000-0000-000017540000}"/>
    <cellStyle name="Note 2 3 4 2 2 2 6" xfId="21731" xr:uid="{00000000-0005-0000-0000-000018540000}"/>
    <cellStyle name="Note 2 3 4 2 2 2 7" xfId="21732" xr:uid="{00000000-0005-0000-0000-000019540000}"/>
    <cellStyle name="Note 2 3 4 2 2 3" xfId="21733" xr:uid="{00000000-0005-0000-0000-00001A540000}"/>
    <cellStyle name="Note 2 3 4 2 2 4" xfId="21734" xr:uid="{00000000-0005-0000-0000-00001B540000}"/>
    <cellStyle name="Note 2 3 4 2 2 5" xfId="21735" xr:uid="{00000000-0005-0000-0000-00001C540000}"/>
    <cellStyle name="Note 2 3 4 2 3" xfId="21736" xr:uid="{00000000-0005-0000-0000-00001D540000}"/>
    <cellStyle name="Note 2 3 4 2 3 2" xfId="21737" xr:uid="{00000000-0005-0000-0000-00001E540000}"/>
    <cellStyle name="Note 2 3 4 2 3 2 2" xfId="21738" xr:uid="{00000000-0005-0000-0000-00001F540000}"/>
    <cellStyle name="Note 2 3 4 2 3 2 3" xfId="21739" xr:uid="{00000000-0005-0000-0000-000020540000}"/>
    <cellStyle name="Note 2 3 4 2 3 2 4" xfId="21740" xr:uid="{00000000-0005-0000-0000-000021540000}"/>
    <cellStyle name="Note 2 3 4 2 3 2 5" xfId="21741" xr:uid="{00000000-0005-0000-0000-000022540000}"/>
    <cellStyle name="Note 2 3 4 2 3 2 6" xfId="21742" xr:uid="{00000000-0005-0000-0000-000023540000}"/>
    <cellStyle name="Note 2 3 4 2 3 2 7" xfId="21743" xr:uid="{00000000-0005-0000-0000-000024540000}"/>
    <cellStyle name="Note 2 3 4 2 3 3" xfId="21744" xr:uid="{00000000-0005-0000-0000-000025540000}"/>
    <cellStyle name="Note 2 3 4 2 3 4" xfId="21745" xr:uid="{00000000-0005-0000-0000-000026540000}"/>
    <cellStyle name="Note 2 3 4 2 3 5" xfId="21746" xr:uid="{00000000-0005-0000-0000-000027540000}"/>
    <cellStyle name="Note 2 3 4 2 4" xfId="21747" xr:uid="{00000000-0005-0000-0000-000028540000}"/>
    <cellStyle name="Note 2 3 4 2 4 2" xfId="21748" xr:uid="{00000000-0005-0000-0000-000029540000}"/>
    <cellStyle name="Note 2 3 4 2 4 2 2" xfId="21749" xr:uid="{00000000-0005-0000-0000-00002A540000}"/>
    <cellStyle name="Note 2 3 4 2 4 2 3" xfId="21750" xr:uid="{00000000-0005-0000-0000-00002B540000}"/>
    <cellStyle name="Note 2 3 4 2 4 2 4" xfId="21751" xr:uid="{00000000-0005-0000-0000-00002C540000}"/>
    <cellStyle name="Note 2 3 4 2 4 2 5" xfId="21752" xr:uid="{00000000-0005-0000-0000-00002D540000}"/>
    <cellStyle name="Note 2 3 4 2 4 2 6" xfId="21753" xr:uid="{00000000-0005-0000-0000-00002E540000}"/>
    <cellStyle name="Note 2 3 4 2 4 2 7" xfId="21754" xr:uid="{00000000-0005-0000-0000-00002F540000}"/>
    <cellStyle name="Note 2 3 4 2 4 3" xfId="21755" xr:uid="{00000000-0005-0000-0000-000030540000}"/>
    <cellStyle name="Note 2 3 4 2 4 4" xfId="21756" xr:uid="{00000000-0005-0000-0000-000031540000}"/>
    <cellStyle name="Note 2 3 4 2 4 5" xfId="21757" xr:uid="{00000000-0005-0000-0000-000032540000}"/>
    <cellStyle name="Note 2 3 4 2 5" xfId="21758" xr:uid="{00000000-0005-0000-0000-000033540000}"/>
    <cellStyle name="Note 2 3 4 2 5 2" xfId="21759" xr:uid="{00000000-0005-0000-0000-000034540000}"/>
    <cellStyle name="Note 2 3 4 2 5 3" xfId="21760" xr:uid="{00000000-0005-0000-0000-000035540000}"/>
    <cellStyle name="Note 2 3 4 2 5 4" xfId="21761" xr:uid="{00000000-0005-0000-0000-000036540000}"/>
    <cellStyle name="Note 2 3 4 2 5 5" xfId="21762" xr:uid="{00000000-0005-0000-0000-000037540000}"/>
    <cellStyle name="Note 2 3 4 2 5 6" xfId="21763" xr:uid="{00000000-0005-0000-0000-000038540000}"/>
    <cellStyle name="Note 2 3 4 2 5 7" xfId="21764" xr:uid="{00000000-0005-0000-0000-000039540000}"/>
    <cellStyle name="Note 2 3 4 2 5 8" xfId="21765" xr:uid="{00000000-0005-0000-0000-00003A540000}"/>
    <cellStyle name="Note 2 3 4 2 6" xfId="21766" xr:uid="{00000000-0005-0000-0000-00003B540000}"/>
    <cellStyle name="Note 2 3 4 2 6 2" xfId="21767" xr:uid="{00000000-0005-0000-0000-00003C540000}"/>
    <cellStyle name="Note 2 3 4 2 6 3" xfId="21768" xr:uid="{00000000-0005-0000-0000-00003D540000}"/>
    <cellStyle name="Note 2 3 4 2 6 4" xfId="21769" xr:uid="{00000000-0005-0000-0000-00003E540000}"/>
    <cellStyle name="Note 2 3 4 2 6 5" xfId="21770" xr:uid="{00000000-0005-0000-0000-00003F540000}"/>
    <cellStyle name="Note 2 3 4 2 6 6" xfId="21771" xr:uid="{00000000-0005-0000-0000-000040540000}"/>
    <cellStyle name="Note 2 3 4 2 6 7" xfId="21772" xr:uid="{00000000-0005-0000-0000-000041540000}"/>
    <cellStyle name="Note 2 3 4 2 7" xfId="21773" xr:uid="{00000000-0005-0000-0000-000042540000}"/>
    <cellStyle name="Note 2 3 4 2 7 2" xfId="21774" xr:uid="{00000000-0005-0000-0000-000043540000}"/>
    <cellStyle name="Note 2 3 4 2 7 3" xfId="21775" xr:uid="{00000000-0005-0000-0000-000044540000}"/>
    <cellStyle name="Note 2 3 4 2 7 4" xfId="21776" xr:uid="{00000000-0005-0000-0000-000045540000}"/>
    <cellStyle name="Note 2 3 4 2 7 5" xfId="21777" xr:uid="{00000000-0005-0000-0000-000046540000}"/>
    <cellStyle name="Note 2 3 4 2 8" xfId="21778" xr:uid="{00000000-0005-0000-0000-000047540000}"/>
    <cellStyle name="Note 2 3 4 2 8 2" xfId="21779" xr:uid="{00000000-0005-0000-0000-000048540000}"/>
    <cellStyle name="Note 2 3 4 2 8 3" xfId="21780" xr:uid="{00000000-0005-0000-0000-000049540000}"/>
    <cellStyle name="Note 2 3 4 2 8 4" xfId="21781" xr:uid="{00000000-0005-0000-0000-00004A540000}"/>
    <cellStyle name="Note 2 3 4 2 8 5" xfId="21782" xr:uid="{00000000-0005-0000-0000-00004B540000}"/>
    <cellStyle name="Note 2 3 4 2 9" xfId="21783" xr:uid="{00000000-0005-0000-0000-00004C540000}"/>
    <cellStyle name="Note 2 3 4 2 9 2" xfId="21784" xr:uid="{00000000-0005-0000-0000-00004D540000}"/>
    <cellStyle name="Note 2 3 4 2 9 3" xfId="21785" xr:uid="{00000000-0005-0000-0000-00004E540000}"/>
    <cellStyle name="Note 2 3 4 2 9 4" xfId="21786" xr:uid="{00000000-0005-0000-0000-00004F540000}"/>
    <cellStyle name="Note 2 3 4 2 9 5" xfId="21787" xr:uid="{00000000-0005-0000-0000-000050540000}"/>
    <cellStyle name="Note 2 3 4 3" xfId="21788" xr:uid="{00000000-0005-0000-0000-000051540000}"/>
    <cellStyle name="Note 2 3 4 3 10" xfId="21789" xr:uid="{00000000-0005-0000-0000-000052540000}"/>
    <cellStyle name="Note 2 3 4 3 2" xfId="21790" xr:uid="{00000000-0005-0000-0000-000053540000}"/>
    <cellStyle name="Note 2 3 4 3 2 2" xfId="21791" xr:uid="{00000000-0005-0000-0000-000054540000}"/>
    <cellStyle name="Note 2 3 4 3 2 2 2" xfId="21792" xr:uid="{00000000-0005-0000-0000-000055540000}"/>
    <cellStyle name="Note 2 3 4 3 2 2 3" xfId="21793" xr:uid="{00000000-0005-0000-0000-000056540000}"/>
    <cellStyle name="Note 2 3 4 3 2 2 4" xfId="21794" xr:uid="{00000000-0005-0000-0000-000057540000}"/>
    <cellStyle name="Note 2 3 4 3 2 2 5" xfId="21795" xr:uid="{00000000-0005-0000-0000-000058540000}"/>
    <cellStyle name="Note 2 3 4 3 2 2 6" xfId="21796" xr:uid="{00000000-0005-0000-0000-000059540000}"/>
    <cellStyle name="Note 2 3 4 3 2 2 7" xfId="21797" xr:uid="{00000000-0005-0000-0000-00005A540000}"/>
    <cellStyle name="Note 2 3 4 3 2 3" xfId="21798" xr:uid="{00000000-0005-0000-0000-00005B540000}"/>
    <cellStyle name="Note 2 3 4 3 2 4" xfId="21799" xr:uid="{00000000-0005-0000-0000-00005C540000}"/>
    <cellStyle name="Note 2 3 4 3 3" xfId="21800" xr:uid="{00000000-0005-0000-0000-00005D540000}"/>
    <cellStyle name="Note 2 3 4 3 3 2" xfId="21801" xr:uid="{00000000-0005-0000-0000-00005E540000}"/>
    <cellStyle name="Note 2 3 4 3 3 2 2" xfId="21802" xr:uid="{00000000-0005-0000-0000-00005F540000}"/>
    <cellStyle name="Note 2 3 4 3 3 2 3" xfId="21803" xr:uid="{00000000-0005-0000-0000-000060540000}"/>
    <cellStyle name="Note 2 3 4 3 3 2 4" xfId="21804" xr:uid="{00000000-0005-0000-0000-000061540000}"/>
    <cellStyle name="Note 2 3 4 3 3 2 5" xfId="21805" xr:uid="{00000000-0005-0000-0000-000062540000}"/>
    <cellStyle name="Note 2 3 4 3 3 2 6" xfId="21806" xr:uid="{00000000-0005-0000-0000-000063540000}"/>
    <cellStyle name="Note 2 3 4 3 3 2 7" xfId="21807" xr:uid="{00000000-0005-0000-0000-000064540000}"/>
    <cellStyle name="Note 2 3 4 3 3 3" xfId="21808" xr:uid="{00000000-0005-0000-0000-000065540000}"/>
    <cellStyle name="Note 2 3 4 3 3 4" xfId="21809" xr:uid="{00000000-0005-0000-0000-000066540000}"/>
    <cellStyle name="Note 2 3 4 3 4" xfId="21810" xr:uid="{00000000-0005-0000-0000-000067540000}"/>
    <cellStyle name="Note 2 3 4 3 4 2" xfId="21811" xr:uid="{00000000-0005-0000-0000-000068540000}"/>
    <cellStyle name="Note 2 3 4 3 4 2 2" xfId="21812" xr:uid="{00000000-0005-0000-0000-000069540000}"/>
    <cellStyle name="Note 2 3 4 3 4 2 3" xfId="21813" xr:uid="{00000000-0005-0000-0000-00006A540000}"/>
    <cellStyle name="Note 2 3 4 3 4 2 4" xfId="21814" xr:uid="{00000000-0005-0000-0000-00006B540000}"/>
    <cellStyle name="Note 2 3 4 3 4 2 5" xfId="21815" xr:uid="{00000000-0005-0000-0000-00006C540000}"/>
    <cellStyle name="Note 2 3 4 3 4 2 6" xfId="21816" xr:uid="{00000000-0005-0000-0000-00006D540000}"/>
    <cellStyle name="Note 2 3 4 3 4 2 7" xfId="21817" xr:uid="{00000000-0005-0000-0000-00006E540000}"/>
    <cellStyle name="Note 2 3 4 3 4 3" xfId="21818" xr:uid="{00000000-0005-0000-0000-00006F540000}"/>
    <cellStyle name="Note 2 3 4 3 4 4" xfId="21819" xr:uid="{00000000-0005-0000-0000-000070540000}"/>
    <cellStyle name="Note 2 3 4 3 5" xfId="21820" xr:uid="{00000000-0005-0000-0000-000071540000}"/>
    <cellStyle name="Note 2 3 4 3 5 2" xfId="21821" xr:uid="{00000000-0005-0000-0000-000072540000}"/>
    <cellStyle name="Note 2 3 4 3 5 3" xfId="21822" xr:uid="{00000000-0005-0000-0000-000073540000}"/>
    <cellStyle name="Note 2 3 4 3 5 4" xfId="21823" xr:uid="{00000000-0005-0000-0000-000074540000}"/>
    <cellStyle name="Note 2 3 4 3 5 5" xfId="21824" xr:uid="{00000000-0005-0000-0000-000075540000}"/>
    <cellStyle name="Note 2 3 4 3 5 6" xfId="21825" xr:uid="{00000000-0005-0000-0000-000076540000}"/>
    <cellStyle name="Note 2 3 4 3 5 7" xfId="21826" xr:uid="{00000000-0005-0000-0000-000077540000}"/>
    <cellStyle name="Note 2 3 4 3 5 8" xfId="21827" xr:uid="{00000000-0005-0000-0000-000078540000}"/>
    <cellStyle name="Note 2 3 4 3 6" xfId="21828" xr:uid="{00000000-0005-0000-0000-000079540000}"/>
    <cellStyle name="Note 2 3 4 3 6 2" xfId="21829" xr:uid="{00000000-0005-0000-0000-00007A540000}"/>
    <cellStyle name="Note 2 3 4 3 6 3" xfId="21830" xr:uid="{00000000-0005-0000-0000-00007B540000}"/>
    <cellStyle name="Note 2 3 4 3 6 4" xfId="21831" xr:uid="{00000000-0005-0000-0000-00007C540000}"/>
    <cellStyle name="Note 2 3 4 3 6 5" xfId="21832" xr:uid="{00000000-0005-0000-0000-00007D540000}"/>
    <cellStyle name="Note 2 3 4 3 6 6" xfId="21833" xr:uid="{00000000-0005-0000-0000-00007E540000}"/>
    <cellStyle name="Note 2 3 4 3 6 7" xfId="21834" xr:uid="{00000000-0005-0000-0000-00007F540000}"/>
    <cellStyle name="Note 2 3 4 3 7" xfId="21835" xr:uid="{00000000-0005-0000-0000-000080540000}"/>
    <cellStyle name="Note 2 3 4 3 8" xfId="21836" xr:uid="{00000000-0005-0000-0000-000081540000}"/>
    <cellStyle name="Note 2 3 4 3 9" xfId="21837" xr:uid="{00000000-0005-0000-0000-000082540000}"/>
    <cellStyle name="Note 2 3 4 4" xfId="21838" xr:uid="{00000000-0005-0000-0000-000083540000}"/>
    <cellStyle name="Note 2 3 4 4 2" xfId="21839" xr:uid="{00000000-0005-0000-0000-000084540000}"/>
    <cellStyle name="Note 2 3 4 4 2 2" xfId="21840" xr:uid="{00000000-0005-0000-0000-000085540000}"/>
    <cellStyle name="Note 2 3 4 4 2 3" xfId="21841" xr:uid="{00000000-0005-0000-0000-000086540000}"/>
    <cellStyle name="Note 2 3 4 4 2 4" xfId="21842" xr:uid="{00000000-0005-0000-0000-000087540000}"/>
    <cellStyle name="Note 2 3 4 4 2 5" xfId="21843" xr:uid="{00000000-0005-0000-0000-000088540000}"/>
    <cellStyle name="Note 2 3 4 4 2 6" xfId="21844" xr:uid="{00000000-0005-0000-0000-000089540000}"/>
    <cellStyle name="Note 2 3 4 4 2 7" xfId="21845" xr:uid="{00000000-0005-0000-0000-00008A540000}"/>
    <cellStyle name="Note 2 3 4 4 3" xfId="21846" xr:uid="{00000000-0005-0000-0000-00008B540000}"/>
    <cellStyle name="Note 2 3 4 4 4" xfId="21847" xr:uid="{00000000-0005-0000-0000-00008C540000}"/>
    <cellStyle name="Note 2 3 4 4 5" xfId="21848" xr:uid="{00000000-0005-0000-0000-00008D540000}"/>
    <cellStyle name="Note 2 3 4 5" xfId="21849" xr:uid="{00000000-0005-0000-0000-00008E540000}"/>
    <cellStyle name="Note 2 3 4 5 2" xfId="21850" xr:uid="{00000000-0005-0000-0000-00008F540000}"/>
    <cellStyle name="Note 2 3 4 5 2 2" xfId="21851" xr:uid="{00000000-0005-0000-0000-000090540000}"/>
    <cellStyle name="Note 2 3 4 5 2 3" xfId="21852" xr:uid="{00000000-0005-0000-0000-000091540000}"/>
    <cellStyle name="Note 2 3 4 5 2 4" xfId="21853" xr:uid="{00000000-0005-0000-0000-000092540000}"/>
    <cellStyle name="Note 2 3 4 5 2 5" xfId="21854" xr:uid="{00000000-0005-0000-0000-000093540000}"/>
    <cellStyle name="Note 2 3 4 5 2 6" xfId="21855" xr:uid="{00000000-0005-0000-0000-000094540000}"/>
    <cellStyle name="Note 2 3 4 5 2 7" xfId="21856" xr:uid="{00000000-0005-0000-0000-000095540000}"/>
    <cellStyle name="Note 2 3 4 5 3" xfId="21857" xr:uid="{00000000-0005-0000-0000-000096540000}"/>
    <cellStyle name="Note 2 3 4 5 4" xfId="21858" xr:uid="{00000000-0005-0000-0000-000097540000}"/>
    <cellStyle name="Note 2 3 4 5 5" xfId="21859" xr:uid="{00000000-0005-0000-0000-000098540000}"/>
    <cellStyle name="Note 2 3 4 6" xfId="21860" xr:uid="{00000000-0005-0000-0000-000099540000}"/>
    <cellStyle name="Note 2 3 4 6 2" xfId="21861" xr:uid="{00000000-0005-0000-0000-00009A540000}"/>
    <cellStyle name="Note 2 3 4 6 2 2" xfId="21862" xr:uid="{00000000-0005-0000-0000-00009B540000}"/>
    <cellStyle name="Note 2 3 4 6 2 3" xfId="21863" xr:uid="{00000000-0005-0000-0000-00009C540000}"/>
    <cellStyle name="Note 2 3 4 6 2 4" xfId="21864" xr:uid="{00000000-0005-0000-0000-00009D540000}"/>
    <cellStyle name="Note 2 3 4 6 2 5" xfId="21865" xr:uid="{00000000-0005-0000-0000-00009E540000}"/>
    <cellStyle name="Note 2 3 4 6 2 6" xfId="21866" xr:uid="{00000000-0005-0000-0000-00009F540000}"/>
    <cellStyle name="Note 2 3 4 6 2 7" xfId="21867" xr:uid="{00000000-0005-0000-0000-0000A0540000}"/>
    <cellStyle name="Note 2 3 4 6 3" xfId="21868" xr:uid="{00000000-0005-0000-0000-0000A1540000}"/>
    <cellStyle name="Note 2 3 4 6 4" xfId="21869" xr:uid="{00000000-0005-0000-0000-0000A2540000}"/>
    <cellStyle name="Note 2 3 4 6 5" xfId="21870" xr:uid="{00000000-0005-0000-0000-0000A3540000}"/>
    <cellStyle name="Note 2 3 4 7" xfId="21871" xr:uid="{00000000-0005-0000-0000-0000A4540000}"/>
    <cellStyle name="Note 2 3 4 7 2" xfId="21872" xr:uid="{00000000-0005-0000-0000-0000A5540000}"/>
    <cellStyle name="Note 2 3 4 7 2 2" xfId="21873" xr:uid="{00000000-0005-0000-0000-0000A6540000}"/>
    <cellStyle name="Note 2 3 4 7 2 3" xfId="21874" xr:uid="{00000000-0005-0000-0000-0000A7540000}"/>
    <cellStyle name="Note 2 3 4 7 2 4" xfId="21875" xr:uid="{00000000-0005-0000-0000-0000A8540000}"/>
    <cellStyle name="Note 2 3 4 7 2 5" xfId="21876" xr:uid="{00000000-0005-0000-0000-0000A9540000}"/>
    <cellStyle name="Note 2 3 4 7 2 6" xfId="21877" xr:uid="{00000000-0005-0000-0000-0000AA540000}"/>
    <cellStyle name="Note 2 3 4 7 2 7" xfId="21878" xr:uid="{00000000-0005-0000-0000-0000AB540000}"/>
    <cellStyle name="Note 2 3 4 7 3" xfId="21879" xr:uid="{00000000-0005-0000-0000-0000AC540000}"/>
    <cellStyle name="Note 2 3 4 7 4" xfId="21880" xr:uid="{00000000-0005-0000-0000-0000AD540000}"/>
    <cellStyle name="Note 2 3 4 7 5" xfId="21881" xr:uid="{00000000-0005-0000-0000-0000AE540000}"/>
    <cellStyle name="Note 2 3 4 8" xfId="21882" xr:uid="{00000000-0005-0000-0000-0000AF540000}"/>
    <cellStyle name="Note 2 3 4 8 2" xfId="21883" xr:uid="{00000000-0005-0000-0000-0000B0540000}"/>
    <cellStyle name="Note 2 3 4 8 3" xfId="21884" xr:uid="{00000000-0005-0000-0000-0000B1540000}"/>
    <cellStyle name="Note 2 3 4 8 4" xfId="21885" xr:uid="{00000000-0005-0000-0000-0000B2540000}"/>
    <cellStyle name="Note 2 3 4 8 5" xfId="21886" xr:uid="{00000000-0005-0000-0000-0000B3540000}"/>
    <cellStyle name="Note 2 3 4 8 6" xfId="21887" xr:uid="{00000000-0005-0000-0000-0000B4540000}"/>
    <cellStyle name="Note 2 3 4 8 7" xfId="21888" xr:uid="{00000000-0005-0000-0000-0000B5540000}"/>
    <cellStyle name="Note 2 3 4 8 8" xfId="21889" xr:uid="{00000000-0005-0000-0000-0000B6540000}"/>
    <cellStyle name="Note 2 3 4 9" xfId="21890" xr:uid="{00000000-0005-0000-0000-0000B7540000}"/>
    <cellStyle name="Note 2 3 4 9 2" xfId="21891" xr:uid="{00000000-0005-0000-0000-0000B8540000}"/>
    <cellStyle name="Note 2 3 4 9 3" xfId="21892" xr:uid="{00000000-0005-0000-0000-0000B9540000}"/>
    <cellStyle name="Note 2 3 4 9 4" xfId="21893" xr:uid="{00000000-0005-0000-0000-0000BA540000}"/>
    <cellStyle name="Note 2 3 4 9 5" xfId="21894" xr:uid="{00000000-0005-0000-0000-0000BB540000}"/>
    <cellStyle name="Note 2 3 4 9 6" xfId="21895" xr:uid="{00000000-0005-0000-0000-0000BC540000}"/>
    <cellStyle name="Note 2 3 4 9 7" xfId="21896" xr:uid="{00000000-0005-0000-0000-0000BD540000}"/>
    <cellStyle name="Note 2 3 5" xfId="21897" xr:uid="{00000000-0005-0000-0000-0000BE540000}"/>
    <cellStyle name="Note 2 3 5 10" xfId="21898" xr:uid="{00000000-0005-0000-0000-0000BF540000}"/>
    <cellStyle name="Note 2 3 5 10 2" xfId="21899" xr:uid="{00000000-0005-0000-0000-0000C0540000}"/>
    <cellStyle name="Note 2 3 5 10 3" xfId="21900" xr:uid="{00000000-0005-0000-0000-0000C1540000}"/>
    <cellStyle name="Note 2 3 5 10 4" xfId="21901" xr:uid="{00000000-0005-0000-0000-0000C2540000}"/>
    <cellStyle name="Note 2 3 5 10 5" xfId="21902" xr:uid="{00000000-0005-0000-0000-0000C3540000}"/>
    <cellStyle name="Note 2 3 5 11" xfId="21903" xr:uid="{00000000-0005-0000-0000-0000C4540000}"/>
    <cellStyle name="Note 2 3 5 11 2" xfId="21904" xr:uid="{00000000-0005-0000-0000-0000C5540000}"/>
    <cellStyle name="Note 2 3 5 11 3" xfId="21905" xr:uid="{00000000-0005-0000-0000-0000C6540000}"/>
    <cellStyle name="Note 2 3 5 11 4" xfId="21906" xr:uid="{00000000-0005-0000-0000-0000C7540000}"/>
    <cellStyle name="Note 2 3 5 11 5" xfId="21907" xr:uid="{00000000-0005-0000-0000-0000C8540000}"/>
    <cellStyle name="Note 2 3 5 12" xfId="21908" xr:uid="{00000000-0005-0000-0000-0000C9540000}"/>
    <cellStyle name="Note 2 3 5 12 2" xfId="21909" xr:uid="{00000000-0005-0000-0000-0000CA540000}"/>
    <cellStyle name="Note 2 3 5 12 3" xfId="21910" xr:uid="{00000000-0005-0000-0000-0000CB540000}"/>
    <cellStyle name="Note 2 3 5 12 4" xfId="21911" xr:uid="{00000000-0005-0000-0000-0000CC540000}"/>
    <cellStyle name="Note 2 3 5 12 5" xfId="21912" xr:uid="{00000000-0005-0000-0000-0000CD540000}"/>
    <cellStyle name="Note 2 3 5 13" xfId="21913" xr:uid="{00000000-0005-0000-0000-0000CE540000}"/>
    <cellStyle name="Note 2 3 5 13 2" xfId="21914" xr:uid="{00000000-0005-0000-0000-0000CF540000}"/>
    <cellStyle name="Note 2 3 5 13 3" xfId="21915" xr:uid="{00000000-0005-0000-0000-0000D0540000}"/>
    <cellStyle name="Note 2 3 5 13 4" xfId="21916" xr:uid="{00000000-0005-0000-0000-0000D1540000}"/>
    <cellStyle name="Note 2 3 5 13 5" xfId="21917" xr:uid="{00000000-0005-0000-0000-0000D2540000}"/>
    <cellStyle name="Note 2 3 5 14" xfId="21918" xr:uid="{00000000-0005-0000-0000-0000D3540000}"/>
    <cellStyle name="Note 2 3 5 14 2" xfId="21919" xr:uid="{00000000-0005-0000-0000-0000D4540000}"/>
    <cellStyle name="Note 2 3 5 14 3" xfId="21920" xr:uid="{00000000-0005-0000-0000-0000D5540000}"/>
    <cellStyle name="Note 2 3 5 14 4" xfId="21921" xr:uid="{00000000-0005-0000-0000-0000D6540000}"/>
    <cellStyle name="Note 2 3 5 14 5" xfId="21922" xr:uid="{00000000-0005-0000-0000-0000D7540000}"/>
    <cellStyle name="Note 2 3 5 15" xfId="21923" xr:uid="{00000000-0005-0000-0000-0000D8540000}"/>
    <cellStyle name="Note 2 3 5 15 2" xfId="21924" xr:uid="{00000000-0005-0000-0000-0000D9540000}"/>
    <cellStyle name="Note 2 3 5 15 3" xfId="21925" xr:uid="{00000000-0005-0000-0000-0000DA540000}"/>
    <cellStyle name="Note 2 3 5 15 4" xfId="21926" xr:uid="{00000000-0005-0000-0000-0000DB540000}"/>
    <cellStyle name="Note 2 3 5 15 5" xfId="21927" xr:uid="{00000000-0005-0000-0000-0000DC540000}"/>
    <cellStyle name="Note 2 3 5 16" xfId="21928" xr:uid="{00000000-0005-0000-0000-0000DD540000}"/>
    <cellStyle name="Note 2 3 5 16 2" xfId="21929" xr:uid="{00000000-0005-0000-0000-0000DE540000}"/>
    <cellStyle name="Note 2 3 5 16 3" xfId="21930" xr:uid="{00000000-0005-0000-0000-0000DF540000}"/>
    <cellStyle name="Note 2 3 5 16 4" xfId="21931" xr:uid="{00000000-0005-0000-0000-0000E0540000}"/>
    <cellStyle name="Note 2 3 5 16 5" xfId="21932" xr:uid="{00000000-0005-0000-0000-0000E1540000}"/>
    <cellStyle name="Note 2 3 5 17" xfId="21933" xr:uid="{00000000-0005-0000-0000-0000E2540000}"/>
    <cellStyle name="Note 2 3 5 17 2" xfId="21934" xr:uid="{00000000-0005-0000-0000-0000E3540000}"/>
    <cellStyle name="Note 2 3 5 17 3" xfId="21935" xr:uid="{00000000-0005-0000-0000-0000E4540000}"/>
    <cellStyle name="Note 2 3 5 17 4" xfId="21936" xr:uid="{00000000-0005-0000-0000-0000E5540000}"/>
    <cellStyle name="Note 2 3 5 17 5" xfId="21937" xr:uid="{00000000-0005-0000-0000-0000E6540000}"/>
    <cellStyle name="Note 2 3 5 18" xfId="21938" xr:uid="{00000000-0005-0000-0000-0000E7540000}"/>
    <cellStyle name="Note 2 3 5 2" xfId="21939" xr:uid="{00000000-0005-0000-0000-0000E8540000}"/>
    <cellStyle name="Note 2 3 5 2 2" xfId="21940" xr:uid="{00000000-0005-0000-0000-0000E9540000}"/>
    <cellStyle name="Note 2 3 5 2 2 2" xfId="21941" xr:uid="{00000000-0005-0000-0000-0000EA540000}"/>
    <cellStyle name="Note 2 3 5 2 2 3" xfId="21942" xr:uid="{00000000-0005-0000-0000-0000EB540000}"/>
    <cellStyle name="Note 2 3 5 2 2 4" xfId="21943" xr:uid="{00000000-0005-0000-0000-0000EC540000}"/>
    <cellStyle name="Note 2 3 5 2 2 5" xfId="21944" xr:uid="{00000000-0005-0000-0000-0000ED540000}"/>
    <cellStyle name="Note 2 3 5 2 2 6" xfId="21945" xr:uid="{00000000-0005-0000-0000-0000EE540000}"/>
    <cellStyle name="Note 2 3 5 2 2 7" xfId="21946" xr:uid="{00000000-0005-0000-0000-0000EF540000}"/>
    <cellStyle name="Note 2 3 5 2 3" xfId="21947" xr:uid="{00000000-0005-0000-0000-0000F0540000}"/>
    <cellStyle name="Note 2 3 5 2 4" xfId="21948" xr:uid="{00000000-0005-0000-0000-0000F1540000}"/>
    <cellStyle name="Note 2 3 5 2 5" xfId="21949" xr:uid="{00000000-0005-0000-0000-0000F2540000}"/>
    <cellStyle name="Note 2 3 5 3" xfId="21950" xr:uid="{00000000-0005-0000-0000-0000F3540000}"/>
    <cellStyle name="Note 2 3 5 3 2" xfId="21951" xr:uid="{00000000-0005-0000-0000-0000F4540000}"/>
    <cellStyle name="Note 2 3 5 3 2 2" xfId="21952" xr:uid="{00000000-0005-0000-0000-0000F5540000}"/>
    <cellStyle name="Note 2 3 5 3 2 3" xfId="21953" xr:uid="{00000000-0005-0000-0000-0000F6540000}"/>
    <cellStyle name="Note 2 3 5 3 2 4" xfId="21954" xr:uid="{00000000-0005-0000-0000-0000F7540000}"/>
    <cellStyle name="Note 2 3 5 3 2 5" xfId="21955" xr:uid="{00000000-0005-0000-0000-0000F8540000}"/>
    <cellStyle name="Note 2 3 5 3 2 6" xfId="21956" xr:uid="{00000000-0005-0000-0000-0000F9540000}"/>
    <cellStyle name="Note 2 3 5 3 2 7" xfId="21957" xr:uid="{00000000-0005-0000-0000-0000FA540000}"/>
    <cellStyle name="Note 2 3 5 3 3" xfId="21958" xr:uid="{00000000-0005-0000-0000-0000FB540000}"/>
    <cellStyle name="Note 2 3 5 3 4" xfId="21959" xr:uid="{00000000-0005-0000-0000-0000FC540000}"/>
    <cellStyle name="Note 2 3 5 3 5" xfId="21960" xr:uid="{00000000-0005-0000-0000-0000FD540000}"/>
    <cellStyle name="Note 2 3 5 4" xfId="21961" xr:uid="{00000000-0005-0000-0000-0000FE540000}"/>
    <cellStyle name="Note 2 3 5 4 2" xfId="21962" xr:uid="{00000000-0005-0000-0000-0000FF540000}"/>
    <cellStyle name="Note 2 3 5 4 2 2" xfId="21963" xr:uid="{00000000-0005-0000-0000-000000550000}"/>
    <cellStyle name="Note 2 3 5 4 2 3" xfId="21964" xr:uid="{00000000-0005-0000-0000-000001550000}"/>
    <cellStyle name="Note 2 3 5 4 2 4" xfId="21965" xr:uid="{00000000-0005-0000-0000-000002550000}"/>
    <cellStyle name="Note 2 3 5 4 2 5" xfId="21966" xr:uid="{00000000-0005-0000-0000-000003550000}"/>
    <cellStyle name="Note 2 3 5 4 2 6" xfId="21967" xr:uid="{00000000-0005-0000-0000-000004550000}"/>
    <cellStyle name="Note 2 3 5 4 2 7" xfId="21968" xr:uid="{00000000-0005-0000-0000-000005550000}"/>
    <cellStyle name="Note 2 3 5 4 3" xfId="21969" xr:uid="{00000000-0005-0000-0000-000006550000}"/>
    <cellStyle name="Note 2 3 5 4 4" xfId="21970" xr:uid="{00000000-0005-0000-0000-000007550000}"/>
    <cellStyle name="Note 2 3 5 4 5" xfId="21971" xr:uid="{00000000-0005-0000-0000-000008550000}"/>
    <cellStyle name="Note 2 3 5 5" xfId="21972" xr:uid="{00000000-0005-0000-0000-000009550000}"/>
    <cellStyle name="Note 2 3 5 5 2" xfId="21973" xr:uid="{00000000-0005-0000-0000-00000A550000}"/>
    <cellStyle name="Note 2 3 5 5 3" xfId="21974" xr:uid="{00000000-0005-0000-0000-00000B550000}"/>
    <cellStyle name="Note 2 3 5 5 4" xfId="21975" xr:uid="{00000000-0005-0000-0000-00000C550000}"/>
    <cellStyle name="Note 2 3 5 5 5" xfId="21976" xr:uid="{00000000-0005-0000-0000-00000D550000}"/>
    <cellStyle name="Note 2 3 5 5 6" xfId="21977" xr:uid="{00000000-0005-0000-0000-00000E550000}"/>
    <cellStyle name="Note 2 3 5 5 7" xfId="21978" xr:uid="{00000000-0005-0000-0000-00000F550000}"/>
    <cellStyle name="Note 2 3 5 5 8" xfId="21979" xr:uid="{00000000-0005-0000-0000-000010550000}"/>
    <cellStyle name="Note 2 3 5 6" xfId="21980" xr:uid="{00000000-0005-0000-0000-000011550000}"/>
    <cellStyle name="Note 2 3 5 6 2" xfId="21981" xr:uid="{00000000-0005-0000-0000-000012550000}"/>
    <cellStyle name="Note 2 3 5 6 3" xfId="21982" xr:uid="{00000000-0005-0000-0000-000013550000}"/>
    <cellStyle name="Note 2 3 5 6 4" xfId="21983" xr:uid="{00000000-0005-0000-0000-000014550000}"/>
    <cellStyle name="Note 2 3 5 6 5" xfId="21984" xr:uid="{00000000-0005-0000-0000-000015550000}"/>
    <cellStyle name="Note 2 3 5 6 6" xfId="21985" xr:uid="{00000000-0005-0000-0000-000016550000}"/>
    <cellStyle name="Note 2 3 5 6 7" xfId="21986" xr:uid="{00000000-0005-0000-0000-000017550000}"/>
    <cellStyle name="Note 2 3 5 7" xfId="21987" xr:uid="{00000000-0005-0000-0000-000018550000}"/>
    <cellStyle name="Note 2 3 5 7 2" xfId="21988" xr:uid="{00000000-0005-0000-0000-000019550000}"/>
    <cellStyle name="Note 2 3 5 7 3" xfId="21989" xr:uid="{00000000-0005-0000-0000-00001A550000}"/>
    <cellStyle name="Note 2 3 5 7 4" xfId="21990" xr:uid="{00000000-0005-0000-0000-00001B550000}"/>
    <cellStyle name="Note 2 3 5 7 5" xfId="21991" xr:uid="{00000000-0005-0000-0000-00001C550000}"/>
    <cellStyle name="Note 2 3 5 8" xfId="21992" xr:uid="{00000000-0005-0000-0000-00001D550000}"/>
    <cellStyle name="Note 2 3 5 8 2" xfId="21993" xr:uid="{00000000-0005-0000-0000-00001E550000}"/>
    <cellStyle name="Note 2 3 5 8 3" xfId="21994" xr:uid="{00000000-0005-0000-0000-00001F550000}"/>
    <cellStyle name="Note 2 3 5 8 4" xfId="21995" xr:uid="{00000000-0005-0000-0000-000020550000}"/>
    <cellStyle name="Note 2 3 5 8 5" xfId="21996" xr:uid="{00000000-0005-0000-0000-000021550000}"/>
    <cellStyle name="Note 2 3 5 9" xfId="21997" xr:uid="{00000000-0005-0000-0000-000022550000}"/>
    <cellStyle name="Note 2 3 5 9 2" xfId="21998" xr:uid="{00000000-0005-0000-0000-000023550000}"/>
    <cellStyle name="Note 2 3 5 9 3" xfId="21999" xr:uid="{00000000-0005-0000-0000-000024550000}"/>
    <cellStyle name="Note 2 3 5 9 4" xfId="22000" xr:uid="{00000000-0005-0000-0000-000025550000}"/>
    <cellStyle name="Note 2 3 5 9 5" xfId="22001" xr:uid="{00000000-0005-0000-0000-000026550000}"/>
    <cellStyle name="Note 2 3 6" xfId="22002" xr:uid="{00000000-0005-0000-0000-000027550000}"/>
    <cellStyle name="Note 2 3 6 10" xfId="22003" xr:uid="{00000000-0005-0000-0000-000028550000}"/>
    <cellStyle name="Note 2 3 6 2" xfId="22004" xr:uid="{00000000-0005-0000-0000-000029550000}"/>
    <cellStyle name="Note 2 3 6 2 2" xfId="22005" xr:uid="{00000000-0005-0000-0000-00002A550000}"/>
    <cellStyle name="Note 2 3 6 2 2 2" xfId="22006" xr:uid="{00000000-0005-0000-0000-00002B550000}"/>
    <cellStyle name="Note 2 3 6 2 2 3" xfId="22007" xr:uid="{00000000-0005-0000-0000-00002C550000}"/>
    <cellStyle name="Note 2 3 6 2 2 4" xfId="22008" xr:uid="{00000000-0005-0000-0000-00002D550000}"/>
    <cellStyle name="Note 2 3 6 2 2 5" xfId="22009" xr:uid="{00000000-0005-0000-0000-00002E550000}"/>
    <cellStyle name="Note 2 3 6 2 2 6" xfId="22010" xr:uid="{00000000-0005-0000-0000-00002F550000}"/>
    <cellStyle name="Note 2 3 6 2 2 7" xfId="22011" xr:uid="{00000000-0005-0000-0000-000030550000}"/>
    <cellStyle name="Note 2 3 6 2 3" xfId="22012" xr:uid="{00000000-0005-0000-0000-000031550000}"/>
    <cellStyle name="Note 2 3 6 2 4" xfId="22013" xr:uid="{00000000-0005-0000-0000-000032550000}"/>
    <cellStyle name="Note 2 3 6 3" xfId="22014" xr:uid="{00000000-0005-0000-0000-000033550000}"/>
    <cellStyle name="Note 2 3 6 3 2" xfId="22015" xr:uid="{00000000-0005-0000-0000-000034550000}"/>
    <cellStyle name="Note 2 3 6 3 2 2" xfId="22016" xr:uid="{00000000-0005-0000-0000-000035550000}"/>
    <cellStyle name="Note 2 3 6 3 2 3" xfId="22017" xr:uid="{00000000-0005-0000-0000-000036550000}"/>
    <cellStyle name="Note 2 3 6 3 2 4" xfId="22018" xr:uid="{00000000-0005-0000-0000-000037550000}"/>
    <cellStyle name="Note 2 3 6 3 2 5" xfId="22019" xr:uid="{00000000-0005-0000-0000-000038550000}"/>
    <cellStyle name="Note 2 3 6 3 2 6" xfId="22020" xr:uid="{00000000-0005-0000-0000-000039550000}"/>
    <cellStyle name="Note 2 3 6 3 2 7" xfId="22021" xr:uid="{00000000-0005-0000-0000-00003A550000}"/>
    <cellStyle name="Note 2 3 6 3 3" xfId="22022" xr:uid="{00000000-0005-0000-0000-00003B550000}"/>
    <cellStyle name="Note 2 3 6 3 4" xfId="22023" xr:uid="{00000000-0005-0000-0000-00003C550000}"/>
    <cellStyle name="Note 2 3 6 4" xfId="22024" xr:uid="{00000000-0005-0000-0000-00003D550000}"/>
    <cellStyle name="Note 2 3 6 4 2" xfId="22025" xr:uid="{00000000-0005-0000-0000-00003E550000}"/>
    <cellStyle name="Note 2 3 6 4 2 2" xfId="22026" xr:uid="{00000000-0005-0000-0000-00003F550000}"/>
    <cellStyle name="Note 2 3 6 4 2 3" xfId="22027" xr:uid="{00000000-0005-0000-0000-000040550000}"/>
    <cellStyle name="Note 2 3 6 4 2 4" xfId="22028" xr:uid="{00000000-0005-0000-0000-000041550000}"/>
    <cellStyle name="Note 2 3 6 4 2 5" xfId="22029" xr:uid="{00000000-0005-0000-0000-000042550000}"/>
    <cellStyle name="Note 2 3 6 4 2 6" xfId="22030" xr:uid="{00000000-0005-0000-0000-000043550000}"/>
    <cellStyle name="Note 2 3 6 4 2 7" xfId="22031" xr:uid="{00000000-0005-0000-0000-000044550000}"/>
    <cellStyle name="Note 2 3 6 4 3" xfId="22032" xr:uid="{00000000-0005-0000-0000-000045550000}"/>
    <cellStyle name="Note 2 3 6 4 4" xfId="22033" xr:uid="{00000000-0005-0000-0000-000046550000}"/>
    <cellStyle name="Note 2 3 6 5" xfId="22034" xr:uid="{00000000-0005-0000-0000-000047550000}"/>
    <cellStyle name="Note 2 3 6 5 2" xfId="22035" xr:uid="{00000000-0005-0000-0000-000048550000}"/>
    <cellStyle name="Note 2 3 6 5 3" xfId="22036" xr:uid="{00000000-0005-0000-0000-000049550000}"/>
    <cellStyle name="Note 2 3 6 5 4" xfId="22037" xr:uid="{00000000-0005-0000-0000-00004A550000}"/>
    <cellStyle name="Note 2 3 6 5 5" xfId="22038" xr:uid="{00000000-0005-0000-0000-00004B550000}"/>
    <cellStyle name="Note 2 3 6 5 6" xfId="22039" xr:uid="{00000000-0005-0000-0000-00004C550000}"/>
    <cellStyle name="Note 2 3 6 5 7" xfId="22040" xr:uid="{00000000-0005-0000-0000-00004D550000}"/>
    <cellStyle name="Note 2 3 6 5 8" xfId="22041" xr:uid="{00000000-0005-0000-0000-00004E550000}"/>
    <cellStyle name="Note 2 3 6 6" xfId="22042" xr:uid="{00000000-0005-0000-0000-00004F550000}"/>
    <cellStyle name="Note 2 3 6 6 2" xfId="22043" xr:uid="{00000000-0005-0000-0000-000050550000}"/>
    <cellStyle name="Note 2 3 6 6 3" xfId="22044" xr:uid="{00000000-0005-0000-0000-000051550000}"/>
    <cellStyle name="Note 2 3 6 6 4" xfId="22045" xr:uid="{00000000-0005-0000-0000-000052550000}"/>
    <cellStyle name="Note 2 3 6 6 5" xfId="22046" xr:uid="{00000000-0005-0000-0000-000053550000}"/>
    <cellStyle name="Note 2 3 6 6 6" xfId="22047" xr:uid="{00000000-0005-0000-0000-000054550000}"/>
    <cellStyle name="Note 2 3 6 6 7" xfId="22048" xr:uid="{00000000-0005-0000-0000-000055550000}"/>
    <cellStyle name="Note 2 3 6 7" xfId="22049" xr:uid="{00000000-0005-0000-0000-000056550000}"/>
    <cellStyle name="Note 2 3 6 8" xfId="22050" xr:uid="{00000000-0005-0000-0000-000057550000}"/>
    <cellStyle name="Note 2 3 6 9" xfId="22051" xr:uid="{00000000-0005-0000-0000-000058550000}"/>
    <cellStyle name="Note 2 3 7" xfId="22052" xr:uid="{00000000-0005-0000-0000-000059550000}"/>
    <cellStyle name="Note 2 3 7 2" xfId="22053" xr:uid="{00000000-0005-0000-0000-00005A550000}"/>
    <cellStyle name="Note 2 3 7 2 2" xfId="22054" xr:uid="{00000000-0005-0000-0000-00005B550000}"/>
    <cellStyle name="Note 2 3 7 2 3" xfId="22055" xr:uid="{00000000-0005-0000-0000-00005C550000}"/>
    <cellStyle name="Note 2 3 7 2 4" xfId="22056" xr:uid="{00000000-0005-0000-0000-00005D550000}"/>
    <cellStyle name="Note 2 3 7 2 5" xfId="22057" xr:uid="{00000000-0005-0000-0000-00005E550000}"/>
    <cellStyle name="Note 2 3 7 2 6" xfId="22058" xr:uid="{00000000-0005-0000-0000-00005F550000}"/>
    <cellStyle name="Note 2 3 7 2 7" xfId="22059" xr:uid="{00000000-0005-0000-0000-000060550000}"/>
    <cellStyle name="Note 2 3 7 3" xfId="22060" xr:uid="{00000000-0005-0000-0000-000061550000}"/>
    <cellStyle name="Note 2 3 7 4" xfId="22061" xr:uid="{00000000-0005-0000-0000-000062550000}"/>
    <cellStyle name="Note 2 3 7 5" xfId="22062" xr:uid="{00000000-0005-0000-0000-000063550000}"/>
    <cellStyle name="Note 2 3 8" xfId="22063" xr:uid="{00000000-0005-0000-0000-000064550000}"/>
    <cellStyle name="Note 2 3 8 2" xfId="22064" xr:uid="{00000000-0005-0000-0000-000065550000}"/>
    <cellStyle name="Note 2 3 8 2 2" xfId="22065" xr:uid="{00000000-0005-0000-0000-000066550000}"/>
    <cellStyle name="Note 2 3 8 2 3" xfId="22066" xr:uid="{00000000-0005-0000-0000-000067550000}"/>
    <cellStyle name="Note 2 3 8 2 4" xfId="22067" xr:uid="{00000000-0005-0000-0000-000068550000}"/>
    <cellStyle name="Note 2 3 8 2 5" xfId="22068" xr:uid="{00000000-0005-0000-0000-000069550000}"/>
    <cellStyle name="Note 2 3 8 2 6" xfId="22069" xr:uid="{00000000-0005-0000-0000-00006A550000}"/>
    <cellStyle name="Note 2 3 8 2 7" xfId="22070" xr:uid="{00000000-0005-0000-0000-00006B550000}"/>
    <cellStyle name="Note 2 3 8 3" xfId="22071" xr:uid="{00000000-0005-0000-0000-00006C550000}"/>
    <cellStyle name="Note 2 3 8 4" xfId="22072" xr:uid="{00000000-0005-0000-0000-00006D550000}"/>
    <cellStyle name="Note 2 3 8 5" xfId="22073" xr:uid="{00000000-0005-0000-0000-00006E550000}"/>
    <cellStyle name="Note 2 3 9" xfId="22074" xr:uid="{00000000-0005-0000-0000-00006F550000}"/>
    <cellStyle name="Note 2 3 9 2" xfId="22075" xr:uid="{00000000-0005-0000-0000-000070550000}"/>
    <cellStyle name="Note 2 3 9 2 2" xfId="22076" xr:uid="{00000000-0005-0000-0000-000071550000}"/>
    <cellStyle name="Note 2 3 9 2 3" xfId="22077" xr:uid="{00000000-0005-0000-0000-000072550000}"/>
    <cellStyle name="Note 2 3 9 2 4" xfId="22078" xr:uid="{00000000-0005-0000-0000-000073550000}"/>
    <cellStyle name="Note 2 3 9 2 5" xfId="22079" xr:uid="{00000000-0005-0000-0000-000074550000}"/>
    <cellStyle name="Note 2 3 9 2 6" xfId="22080" xr:uid="{00000000-0005-0000-0000-000075550000}"/>
    <cellStyle name="Note 2 3 9 2 7" xfId="22081" xr:uid="{00000000-0005-0000-0000-000076550000}"/>
    <cellStyle name="Note 2 3 9 3" xfId="22082" xr:uid="{00000000-0005-0000-0000-000077550000}"/>
    <cellStyle name="Note 2 3 9 4" xfId="22083" xr:uid="{00000000-0005-0000-0000-000078550000}"/>
    <cellStyle name="Note 2 3 9 5" xfId="22084" xr:uid="{00000000-0005-0000-0000-000079550000}"/>
    <cellStyle name="Note 2 4" xfId="747" xr:uid="{00000000-0005-0000-0000-00007A550000}"/>
    <cellStyle name="Note 2 4 10" xfId="22085" xr:uid="{00000000-0005-0000-0000-00007B550000}"/>
    <cellStyle name="Note 2 4 10 2" xfId="22086" xr:uid="{00000000-0005-0000-0000-00007C550000}"/>
    <cellStyle name="Note 2 4 10 2 2" xfId="22087" xr:uid="{00000000-0005-0000-0000-00007D550000}"/>
    <cellStyle name="Note 2 4 10 2 3" xfId="22088" xr:uid="{00000000-0005-0000-0000-00007E550000}"/>
    <cellStyle name="Note 2 4 10 2 4" xfId="22089" xr:uid="{00000000-0005-0000-0000-00007F550000}"/>
    <cellStyle name="Note 2 4 10 2 5" xfId="22090" xr:uid="{00000000-0005-0000-0000-000080550000}"/>
    <cellStyle name="Note 2 4 10 2 6" xfId="22091" xr:uid="{00000000-0005-0000-0000-000081550000}"/>
    <cellStyle name="Note 2 4 10 2 7" xfId="22092" xr:uid="{00000000-0005-0000-0000-000082550000}"/>
    <cellStyle name="Note 2 4 10 3" xfId="22093" xr:uid="{00000000-0005-0000-0000-000083550000}"/>
    <cellStyle name="Note 2 4 10 4" xfId="22094" xr:uid="{00000000-0005-0000-0000-000084550000}"/>
    <cellStyle name="Note 2 4 10 5" xfId="22095" xr:uid="{00000000-0005-0000-0000-000085550000}"/>
    <cellStyle name="Note 2 4 11" xfId="22096" xr:uid="{00000000-0005-0000-0000-000086550000}"/>
    <cellStyle name="Note 2 4 11 2" xfId="22097" xr:uid="{00000000-0005-0000-0000-000087550000}"/>
    <cellStyle name="Note 2 4 11 3" xfId="22098" xr:uid="{00000000-0005-0000-0000-000088550000}"/>
    <cellStyle name="Note 2 4 11 4" xfId="22099" xr:uid="{00000000-0005-0000-0000-000089550000}"/>
    <cellStyle name="Note 2 4 11 5" xfId="22100" xr:uid="{00000000-0005-0000-0000-00008A550000}"/>
    <cellStyle name="Note 2 4 11 6" xfId="22101" xr:uid="{00000000-0005-0000-0000-00008B550000}"/>
    <cellStyle name="Note 2 4 11 7" xfId="22102" xr:uid="{00000000-0005-0000-0000-00008C550000}"/>
    <cellStyle name="Note 2 4 11 8" xfId="22103" xr:uid="{00000000-0005-0000-0000-00008D550000}"/>
    <cellStyle name="Note 2 4 12" xfId="22104" xr:uid="{00000000-0005-0000-0000-00008E550000}"/>
    <cellStyle name="Note 2 4 12 2" xfId="22105" xr:uid="{00000000-0005-0000-0000-00008F550000}"/>
    <cellStyle name="Note 2 4 12 3" xfId="22106" xr:uid="{00000000-0005-0000-0000-000090550000}"/>
    <cellStyle name="Note 2 4 12 4" xfId="22107" xr:uid="{00000000-0005-0000-0000-000091550000}"/>
    <cellStyle name="Note 2 4 12 5" xfId="22108" xr:uid="{00000000-0005-0000-0000-000092550000}"/>
    <cellStyle name="Note 2 4 12 6" xfId="22109" xr:uid="{00000000-0005-0000-0000-000093550000}"/>
    <cellStyle name="Note 2 4 12 7" xfId="22110" xr:uid="{00000000-0005-0000-0000-000094550000}"/>
    <cellStyle name="Note 2 4 13" xfId="22111" xr:uid="{00000000-0005-0000-0000-000095550000}"/>
    <cellStyle name="Note 2 4 13 2" xfId="22112" xr:uid="{00000000-0005-0000-0000-000096550000}"/>
    <cellStyle name="Note 2 4 13 3" xfId="22113" xr:uid="{00000000-0005-0000-0000-000097550000}"/>
    <cellStyle name="Note 2 4 13 4" xfId="22114" xr:uid="{00000000-0005-0000-0000-000098550000}"/>
    <cellStyle name="Note 2 4 13 5" xfId="22115" xr:uid="{00000000-0005-0000-0000-000099550000}"/>
    <cellStyle name="Note 2 4 14" xfId="22116" xr:uid="{00000000-0005-0000-0000-00009A550000}"/>
    <cellStyle name="Note 2 4 14 2" xfId="22117" xr:uid="{00000000-0005-0000-0000-00009B550000}"/>
    <cellStyle name="Note 2 4 14 3" xfId="22118" xr:uid="{00000000-0005-0000-0000-00009C550000}"/>
    <cellStyle name="Note 2 4 14 4" xfId="22119" xr:uid="{00000000-0005-0000-0000-00009D550000}"/>
    <cellStyle name="Note 2 4 14 5" xfId="22120" xr:uid="{00000000-0005-0000-0000-00009E550000}"/>
    <cellStyle name="Note 2 4 15" xfId="22121" xr:uid="{00000000-0005-0000-0000-00009F550000}"/>
    <cellStyle name="Note 2 4 15 2" xfId="22122" xr:uid="{00000000-0005-0000-0000-0000A0550000}"/>
    <cellStyle name="Note 2 4 15 3" xfId="22123" xr:uid="{00000000-0005-0000-0000-0000A1550000}"/>
    <cellStyle name="Note 2 4 15 4" xfId="22124" xr:uid="{00000000-0005-0000-0000-0000A2550000}"/>
    <cellStyle name="Note 2 4 15 5" xfId="22125" xr:uid="{00000000-0005-0000-0000-0000A3550000}"/>
    <cellStyle name="Note 2 4 16" xfId="22126" xr:uid="{00000000-0005-0000-0000-0000A4550000}"/>
    <cellStyle name="Note 2 4 16 2" xfId="22127" xr:uid="{00000000-0005-0000-0000-0000A5550000}"/>
    <cellStyle name="Note 2 4 16 3" xfId="22128" xr:uid="{00000000-0005-0000-0000-0000A6550000}"/>
    <cellStyle name="Note 2 4 16 4" xfId="22129" xr:uid="{00000000-0005-0000-0000-0000A7550000}"/>
    <cellStyle name="Note 2 4 16 5" xfId="22130" xr:uid="{00000000-0005-0000-0000-0000A8550000}"/>
    <cellStyle name="Note 2 4 17" xfId="22131" xr:uid="{00000000-0005-0000-0000-0000A9550000}"/>
    <cellStyle name="Note 2 4 17 2" xfId="22132" xr:uid="{00000000-0005-0000-0000-0000AA550000}"/>
    <cellStyle name="Note 2 4 17 3" xfId="22133" xr:uid="{00000000-0005-0000-0000-0000AB550000}"/>
    <cellStyle name="Note 2 4 17 4" xfId="22134" xr:uid="{00000000-0005-0000-0000-0000AC550000}"/>
    <cellStyle name="Note 2 4 17 5" xfId="22135" xr:uid="{00000000-0005-0000-0000-0000AD550000}"/>
    <cellStyle name="Note 2 4 18" xfId="22136" xr:uid="{00000000-0005-0000-0000-0000AE550000}"/>
    <cellStyle name="Note 2 4 2" xfId="22137" xr:uid="{00000000-0005-0000-0000-0000AF550000}"/>
    <cellStyle name="Note 2 4 2 10" xfId="22138" xr:uid="{00000000-0005-0000-0000-0000B0550000}"/>
    <cellStyle name="Note 2 4 2 10 2" xfId="22139" xr:uid="{00000000-0005-0000-0000-0000B1550000}"/>
    <cellStyle name="Note 2 4 2 10 3" xfId="22140" xr:uid="{00000000-0005-0000-0000-0000B2550000}"/>
    <cellStyle name="Note 2 4 2 10 4" xfId="22141" xr:uid="{00000000-0005-0000-0000-0000B3550000}"/>
    <cellStyle name="Note 2 4 2 10 5" xfId="22142" xr:uid="{00000000-0005-0000-0000-0000B4550000}"/>
    <cellStyle name="Note 2 4 2 10 6" xfId="22143" xr:uid="{00000000-0005-0000-0000-0000B5550000}"/>
    <cellStyle name="Note 2 4 2 10 7" xfId="22144" xr:uid="{00000000-0005-0000-0000-0000B6550000}"/>
    <cellStyle name="Note 2 4 2 10 8" xfId="22145" xr:uid="{00000000-0005-0000-0000-0000B7550000}"/>
    <cellStyle name="Note 2 4 2 11" xfId="22146" xr:uid="{00000000-0005-0000-0000-0000B8550000}"/>
    <cellStyle name="Note 2 4 2 11 2" xfId="22147" xr:uid="{00000000-0005-0000-0000-0000B9550000}"/>
    <cellStyle name="Note 2 4 2 11 3" xfId="22148" xr:uid="{00000000-0005-0000-0000-0000BA550000}"/>
    <cellStyle name="Note 2 4 2 11 4" xfId="22149" xr:uid="{00000000-0005-0000-0000-0000BB550000}"/>
    <cellStyle name="Note 2 4 2 11 5" xfId="22150" xr:uid="{00000000-0005-0000-0000-0000BC550000}"/>
    <cellStyle name="Note 2 4 2 11 6" xfId="22151" xr:uid="{00000000-0005-0000-0000-0000BD550000}"/>
    <cellStyle name="Note 2 4 2 11 7" xfId="22152" xr:uid="{00000000-0005-0000-0000-0000BE550000}"/>
    <cellStyle name="Note 2 4 2 12" xfId="22153" xr:uid="{00000000-0005-0000-0000-0000BF550000}"/>
    <cellStyle name="Note 2 4 2 12 2" xfId="22154" xr:uid="{00000000-0005-0000-0000-0000C0550000}"/>
    <cellStyle name="Note 2 4 2 12 3" xfId="22155" xr:uid="{00000000-0005-0000-0000-0000C1550000}"/>
    <cellStyle name="Note 2 4 2 12 4" xfId="22156" xr:uid="{00000000-0005-0000-0000-0000C2550000}"/>
    <cellStyle name="Note 2 4 2 12 5" xfId="22157" xr:uid="{00000000-0005-0000-0000-0000C3550000}"/>
    <cellStyle name="Note 2 4 2 13" xfId="22158" xr:uid="{00000000-0005-0000-0000-0000C4550000}"/>
    <cellStyle name="Note 2 4 2 13 2" xfId="22159" xr:uid="{00000000-0005-0000-0000-0000C5550000}"/>
    <cellStyle name="Note 2 4 2 13 3" xfId="22160" xr:uid="{00000000-0005-0000-0000-0000C6550000}"/>
    <cellStyle name="Note 2 4 2 13 4" xfId="22161" xr:uid="{00000000-0005-0000-0000-0000C7550000}"/>
    <cellStyle name="Note 2 4 2 13 5" xfId="22162" xr:uid="{00000000-0005-0000-0000-0000C8550000}"/>
    <cellStyle name="Note 2 4 2 14" xfId="22163" xr:uid="{00000000-0005-0000-0000-0000C9550000}"/>
    <cellStyle name="Note 2 4 2 14 2" xfId="22164" xr:uid="{00000000-0005-0000-0000-0000CA550000}"/>
    <cellStyle name="Note 2 4 2 14 3" xfId="22165" xr:uid="{00000000-0005-0000-0000-0000CB550000}"/>
    <cellStyle name="Note 2 4 2 14 4" xfId="22166" xr:uid="{00000000-0005-0000-0000-0000CC550000}"/>
    <cellStyle name="Note 2 4 2 14 5" xfId="22167" xr:uid="{00000000-0005-0000-0000-0000CD550000}"/>
    <cellStyle name="Note 2 4 2 15" xfId="22168" xr:uid="{00000000-0005-0000-0000-0000CE550000}"/>
    <cellStyle name="Note 2 4 2 15 2" xfId="22169" xr:uid="{00000000-0005-0000-0000-0000CF550000}"/>
    <cellStyle name="Note 2 4 2 15 3" xfId="22170" xr:uid="{00000000-0005-0000-0000-0000D0550000}"/>
    <cellStyle name="Note 2 4 2 15 4" xfId="22171" xr:uid="{00000000-0005-0000-0000-0000D1550000}"/>
    <cellStyle name="Note 2 4 2 15 5" xfId="22172" xr:uid="{00000000-0005-0000-0000-0000D2550000}"/>
    <cellStyle name="Note 2 4 2 16" xfId="22173" xr:uid="{00000000-0005-0000-0000-0000D3550000}"/>
    <cellStyle name="Note 2 4 2 16 2" xfId="22174" xr:uid="{00000000-0005-0000-0000-0000D4550000}"/>
    <cellStyle name="Note 2 4 2 16 3" xfId="22175" xr:uid="{00000000-0005-0000-0000-0000D5550000}"/>
    <cellStyle name="Note 2 4 2 16 4" xfId="22176" xr:uid="{00000000-0005-0000-0000-0000D6550000}"/>
    <cellStyle name="Note 2 4 2 16 5" xfId="22177" xr:uid="{00000000-0005-0000-0000-0000D7550000}"/>
    <cellStyle name="Note 2 4 2 17" xfId="22178" xr:uid="{00000000-0005-0000-0000-0000D8550000}"/>
    <cellStyle name="Note 2 4 2 2" xfId="22179" xr:uid="{00000000-0005-0000-0000-0000D9550000}"/>
    <cellStyle name="Note 2 4 2 2 10" xfId="22180" xr:uid="{00000000-0005-0000-0000-0000DA550000}"/>
    <cellStyle name="Note 2 4 2 2 10 2" xfId="22181" xr:uid="{00000000-0005-0000-0000-0000DB550000}"/>
    <cellStyle name="Note 2 4 2 2 10 3" xfId="22182" xr:uid="{00000000-0005-0000-0000-0000DC550000}"/>
    <cellStyle name="Note 2 4 2 2 10 4" xfId="22183" xr:uid="{00000000-0005-0000-0000-0000DD550000}"/>
    <cellStyle name="Note 2 4 2 2 10 5" xfId="22184" xr:uid="{00000000-0005-0000-0000-0000DE550000}"/>
    <cellStyle name="Note 2 4 2 2 11" xfId="22185" xr:uid="{00000000-0005-0000-0000-0000DF550000}"/>
    <cellStyle name="Note 2 4 2 2 11 2" xfId="22186" xr:uid="{00000000-0005-0000-0000-0000E0550000}"/>
    <cellStyle name="Note 2 4 2 2 11 3" xfId="22187" xr:uid="{00000000-0005-0000-0000-0000E1550000}"/>
    <cellStyle name="Note 2 4 2 2 11 4" xfId="22188" xr:uid="{00000000-0005-0000-0000-0000E2550000}"/>
    <cellStyle name="Note 2 4 2 2 11 5" xfId="22189" xr:uid="{00000000-0005-0000-0000-0000E3550000}"/>
    <cellStyle name="Note 2 4 2 2 12" xfId="22190" xr:uid="{00000000-0005-0000-0000-0000E4550000}"/>
    <cellStyle name="Note 2 4 2 2 12 2" xfId="22191" xr:uid="{00000000-0005-0000-0000-0000E5550000}"/>
    <cellStyle name="Note 2 4 2 2 12 3" xfId="22192" xr:uid="{00000000-0005-0000-0000-0000E6550000}"/>
    <cellStyle name="Note 2 4 2 2 12 4" xfId="22193" xr:uid="{00000000-0005-0000-0000-0000E7550000}"/>
    <cellStyle name="Note 2 4 2 2 12 5" xfId="22194" xr:uid="{00000000-0005-0000-0000-0000E8550000}"/>
    <cellStyle name="Note 2 4 2 2 13" xfId="22195" xr:uid="{00000000-0005-0000-0000-0000E9550000}"/>
    <cellStyle name="Note 2 4 2 2 13 2" xfId="22196" xr:uid="{00000000-0005-0000-0000-0000EA550000}"/>
    <cellStyle name="Note 2 4 2 2 13 3" xfId="22197" xr:uid="{00000000-0005-0000-0000-0000EB550000}"/>
    <cellStyle name="Note 2 4 2 2 13 4" xfId="22198" xr:uid="{00000000-0005-0000-0000-0000EC550000}"/>
    <cellStyle name="Note 2 4 2 2 13 5" xfId="22199" xr:uid="{00000000-0005-0000-0000-0000ED550000}"/>
    <cellStyle name="Note 2 4 2 2 14" xfId="22200" xr:uid="{00000000-0005-0000-0000-0000EE550000}"/>
    <cellStyle name="Note 2 4 2 2 14 2" xfId="22201" xr:uid="{00000000-0005-0000-0000-0000EF550000}"/>
    <cellStyle name="Note 2 4 2 2 14 3" xfId="22202" xr:uid="{00000000-0005-0000-0000-0000F0550000}"/>
    <cellStyle name="Note 2 4 2 2 14 4" xfId="22203" xr:uid="{00000000-0005-0000-0000-0000F1550000}"/>
    <cellStyle name="Note 2 4 2 2 14 5" xfId="22204" xr:uid="{00000000-0005-0000-0000-0000F2550000}"/>
    <cellStyle name="Note 2 4 2 2 15" xfId="22205" xr:uid="{00000000-0005-0000-0000-0000F3550000}"/>
    <cellStyle name="Note 2 4 2 2 15 2" xfId="22206" xr:uid="{00000000-0005-0000-0000-0000F4550000}"/>
    <cellStyle name="Note 2 4 2 2 15 3" xfId="22207" xr:uid="{00000000-0005-0000-0000-0000F5550000}"/>
    <cellStyle name="Note 2 4 2 2 15 4" xfId="22208" xr:uid="{00000000-0005-0000-0000-0000F6550000}"/>
    <cellStyle name="Note 2 4 2 2 15 5" xfId="22209" xr:uid="{00000000-0005-0000-0000-0000F7550000}"/>
    <cellStyle name="Note 2 4 2 2 16" xfId="22210" xr:uid="{00000000-0005-0000-0000-0000F8550000}"/>
    <cellStyle name="Note 2 4 2 2 16 2" xfId="22211" xr:uid="{00000000-0005-0000-0000-0000F9550000}"/>
    <cellStyle name="Note 2 4 2 2 16 3" xfId="22212" xr:uid="{00000000-0005-0000-0000-0000FA550000}"/>
    <cellStyle name="Note 2 4 2 2 16 4" xfId="22213" xr:uid="{00000000-0005-0000-0000-0000FB550000}"/>
    <cellStyle name="Note 2 4 2 2 16 5" xfId="22214" xr:uid="{00000000-0005-0000-0000-0000FC550000}"/>
    <cellStyle name="Note 2 4 2 2 17" xfId="22215" xr:uid="{00000000-0005-0000-0000-0000FD550000}"/>
    <cellStyle name="Note 2 4 2 2 17 2" xfId="22216" xr:uid="{00000000-0005-0000-0000-0000FE550000}"/>
    <cellStyle name="Note 2 4 2 2 17 3" xfId="22217" xr:uid="{00000000-0005-0000-0000-0000FF550000}"/>
    <cellStyle name="Note 2 4 2 2 17 4" xfId="22218" xr:uid="{00000000-0005-0000-0000-000000560000}"/>
    <cellStyle name="Note 2 4 2 2 17 5" xfId="22219" xr:uid="{00000000-0005-0000-0000-000001560000}"/>
    <cellStyle name="Note 2 4 2 2 18" xfId="22220" xr:uid="{00000000-0005-0000-0000-000002560000}"/>
    <cellStyle name="Note 2 4 2 2 2" xfId="22221" xr:uid="{00000000-0005-0000-0000-000003560000}"/>
    <cellStyle name="Note 2 4 2 2 2 10" xfId="22222" xr:uid="{00000000-0005-0000-0000-000004560000}"/>
    <cellStyle name="Note 2 4 2 2 2 10 2" xfId="22223" xr:uid="{00000000-0005-0000-0000-000005560000}"/>
    <cellStyle name="Note 2 4 2 2 2 10 3" xfId="22224" xr:uid="{00000000-0005-0000-0000-000006560000}"/>
    <cellStyle name="Note 2 4 2 2 2 10 4" xfId="22225" xr:uid="{00000000-0005-0000-0000-000007560000}"/>
    <cellStyle name="Note 2 4 2 2 2 10 5" xfId="22226" xr:uid="{00000000-0005-0000-0000-000008560000}"/>
    <cellStyle name="Note 2 4 2 2 2 11" xfId="22227" xr:uid="{00000000-0005-0000-0000-000009560000}"/>
    <cellStyle name="Note 2 4 2 2 2 11 2" xfId="22228" xr:uid="{00000000-0005-0000-0000-00000A560000}"/>
    <cellStyle name="Note 2 4 2 2 2 11 3" xfId="22229" xr:uid="{00000000-0005-0000-0000-00000B560000}"/>
    <cellStyle name="Note 2 4 2 2 2 11 4" xfId="22230" xr:uid="{00000000-0005-0000-0000-00000C560000}"/>
    <cellStyle name="Note 2 4 2 2 2 11 5" xfId="22231" xr:uid="{00000000-0005-0000-0000-00000D560000}"/>
    <cellStyle name="Note 2 4 2 2 2 12" xfId="22232" xr:uid="{00000000-0005-0000-0000-00000E560000}"/>
    <cellStyle name="Note 2 4 2 2 2 12 2" xfId="22233" xr:uid="{00000000-0005-0000-0000-00000F560000}"/>
    <cellStyle name="Note 2 4 2 2 2 12 3" xfId="22234" xr:uid="{00000000-0005-0000-0000-000010560000}"/>
    <cellStyle name="Note 2 4 2 2 2 12 4" xfId="22235" xr:uid="{00000000-0005-0000-0000-000011560000}"/>
    <cellStyle name="Note 2 4 2 2 2 12 5" xfId="22236" xr:uid="{00000000-0005-0000-0000-000012560000}"/>
    <cellStyle name="Note 2 4 2 2 2 13" xfId="22237" xr:uid="{00000000-0005-0000-0000-000013560000}"/>
    <cellStyle name="Note 2 4 2 2 2 13 2" xfId="22238" xr:uid="{00000000-0005-0000-0000-000014560000}"/>
    <cellStyle name="Note 2 4 2 2 2 13 3" xfId="22239" xr:uid="{00000000-0005-0000-0000-000015560000}"/>
    <cellStyle name="Note 2 4 2 2 2 13 4" xfId="22240" xr:uid="{00000000-0005-0000-0000-000016560000}"/>
    <cellStyle name="Note 2 4 2 2 2 13 5" xfId="22241" xr:uid="{00000000-0005-0000-0000-000017560000}"/>
    <cellStyle name="Note 2 4 2 2 2 14" xfId="22242" xr:uid="{00000000-0005-0000-0000-000018560000}"/>
    <cellStyle name="Note 2 4 2 2 2 14 2" xfId="22243" xr:uid="{00000000-0005-0000-0000-000019560000}"/>
    <cellStyle name="Note 2 4 2 2 2 14 3" xfId="22244" xr:uid="{00000000-0005-0000-0000-00001A560000}"/>
    <cellStyle name="Note 2 4 2 2 2 14 4" xfId="22245" xr:uid="{00000000-0005-0000-0000-00001B560000}"/>
    <cellStyle name="Note 2 4 2 2 2 14 5" xfId="22246" xr:uid="{00000000-0005-0000-0000-00001C560000}"/>
    <cellStyle name="Note 2 4 2 2 2 15" xfId="22247" xr:uid="{00000000-0005-0000-0000-00001D560000}"/>
    <cellStyle name="Note 2 4 2 2 2 15 2" xfId="22248" xr:uid="{00000000-0005-0000-0000-00001E560000}"/>
    <cellStyle name="Note 2 4 2 2 2 15 3" xfId="22249" xr:uid="{00000000-0005-0000-0000-00001F560000}"/>
    <cellStyle name="Note 2 4 2 2 2 15 4" xfId="22250" xr:uid="{00000000-0005-0000-0000-000020560000}"/>
    <cellStyle name="Note 2 4 2 2 2 15 5" xfId="22251" xr:uid="{00000000-0005-0000-0000-000021560000}"/>
    <cellStyle name="Note 2 4 2 2 2 16" xfId="22252" xr:uid="{00000000-0005-0000-0000-000022560000}"/>
    <cellStyle name="Note 2 4 2 2 2 16 2" xfId="22253" xr:uid="{00000000-0005-0000-0000-000023560000}"/>
    <cellStyle name="Note 2 4 2 2 2 16 3" xfId="22254" xr:uid="{00000000-0005-0000-0000-000024560000}"/>
    <cellStyle name="Note 2 4 2 2 2 16 4" xfId="22255" xr:uid="{00000000-0005-0000-0000-000025560000}"/>
    <cellStyle name="Note 2 4 2 2 2 16 5" xfId="22256" xr:uid="{00000000-0005-0000-0000-000026560000}"/>
    <cellStyle name="Note 2 4 2 2 2 17" xfId="22257" xr:uid="{00000000-0005-0000-0000-000027560000}"/>
    <cellStyle name="Note 2 4 2 2 2 17 2" xfId="22258" xr:uid="{00000000-0005-0000-0000-000028560000}"/>
    <cellStyle name="Note 2 4 2 2 2 17 3" xfId="22259" xr:uid="{00000000-0005-0000-0000-000029560000}"/>
    <cellStyle name="Note 2 4 2 2 2 17 4" xfId="22260" xr:uid="{00000000-0005-0000-0000-00002A560000}"/>
    <cellStyle name="Note 2 4 2 2 2 17 5" xfId="22261" xr:uid="{00000000-0005-0000-0000-00002B560000}"/>
    <cellStyle name="Note 2 4 2 2 2 18" xfId="22262" xr:uid="{00000000-0005-0000-0000-00002C560000}"/>
    <cellStyle name="Note 2 4 2 2 2 2" xfId="22263" xr:uid="{00000000-0005-0000-0000-00002D560000}"/>
    <cellStyle name="Note 2 4 2 2 2 2 2" xfId="22264" xr:uid="{00000000-0005-0000-0000-00002E560000}"/>
    <cellStyle name="Note 2 4 2 2 2 2 2 2" xfId="22265" xr:uid="{00000000-0005-0000-0000-00002F560000}"/>
    <cellStyle name="Note 2 4 2 2 2 2 2 3" xfId="22266" xr:uid="{00000000-0005-0000-0000-000030560000}"/>
    <cellStyle name="Note 2 4 2 2 2 2 2 4" xfId="22267" xr:uid="{00000000-0005-0000-0000-000031560000}"/>
    <cellStyle name="Note 2 4 2 2 2 2 2 5" xfId="22268" xr:uid="{00000000-0005-0000-0000-000032560000}"/>
    <cellStyle name="Note 2 4 2 2 2 2 2 6" xfId="22269" xr:uid="{00000000-0005-0000-0000-000033560000}"/>
    <cellStyle name="Note 2 4 2 2 2 2 2 7" xfId="22270" xr:uid="{00000000-0005-0000-0000-000034560000}"/>
    <cellStyle name="Note 2 4 2 2 2 2 3" xfId="22271" xr:uid="{00000000-0005-0000-0000-000035560000}"/>
    <cellStyle name="Note 2 4 2 2 2 2 4" xfId="22272" xr:uid="{00000000-0005-0000-0000-000036560000}"/>
    <cellStyle name="Note 2 4 2 2 2 2 5" xfId="22273" xr:uid="{00000000-0005-0000-0000-000037560000}"/>
    <cellStyle name="Note 2 4 2 2 2 3" xfId="22274" xr:uid="{00000000-0005-0000-0000-000038560000}"/>
    <cellStyle name="Note 2 4 2 2 2 3 2" xfId="22275" xr:uid="{00000000-0005-0000-0000-000039560000}"/>
    <cellStyle name="Note 2 4 2 2 2 3 2 2" xfId="22276" xr:uid="{00000000-0005-0000-0000-00003A560000}"/>
    <cellStyle name="Note 2 4 2 2 2 3 2 3" xfId="22277" xr:uid="{00000000-0005-0000-0000-00003B560000}"/>
    <cellStyle name="Note 2 4 2 2 2 3 2 4" xfId="22278" xr:uid="{00000000-0005-0000-0000-00003C560000}"/>
    <cellStyle name="Note 2 4 2 2 2 3 2 5" xfId="22279" xr:uid="{00000000-0005-0000-0000-00003D560000}"/>
    <cellStyle name="Note 2 4 2 2 2 3 2 6" xfId="22280" xr:uid="{00000000-0005-0000-0000-00003E560000}"/>
    <cellStyle name="Note 2 4 2 2 2 3 2 7" xfId="22281" xr:uid="{00000000-0005-0000-0000-00003F560000}"/>
    <cellStyle name="Note 2 4 2 2 2 3 3" xfId="22282" xr:uid="{00000000-0005-0000-0000-000040560000}"/>
    <cellStyle name="Note 2 4 2 2 2 3 4" xfId="22283" xr:uid="{00000000-0005-0000-0000-000041560000}"/>
    <cellStyle name="Note 2 4 2 2 2 3 5" xfId="22284" xr:uid="{00000000-0005-0000-0000-000042560000}"/>
    <cellStyle name="Note 2 4 2 2 2 4" xfId="22285" xr:uid="{00000000-0005-0000-0000-000043560000}"/>
    <cellStyle name="Note 2 4 2 2 2 4 2" xfId="22286" xr:uid="{00000000-0005-0000-0000-000044560000}"/>
    <cellStyle name="Note 2 4 2 2 2 4 2 2" xfId="22287" xr:uid="{00000000-0005-0000-0000-000045560000}"/>
    <cellStyle name="Note 2 4 2 2 2 4 2 3" xfId="22288" xr:uid="{00000000-0005-0000-0000-000046560000}"/>
    <cellStyle name="Note 2 4 2 2 2 4 2 4" xfId="22289" xr:uid="{00000000-0005-0000-0000-000047560000}"/>
    <cellStyle name="Note 2 4 2 2 2 4 2 5" xfId="22290" xr:uid="{00000000-0005-0000-0000-000048560000}"/>
    <cellStyle name="Note 2 4 2 2 2 4 2 6" xfId="22291" xr:uid="{00000000-0005-0000-0000-000049560000}"/>
    <cellStyle name="Note 2 4 2 2 2 4 2 7" xfId="22292" xr:uid="{00000000-0005-0000-0000-00004A560000}"/>
    <cellStyle name="Note 2 4 2 2 2 4 3" xfId="22293" xr:uid="{00000000-0005-0000-0000-00004B560000}"/>
    <cellStyle name="Note 2 4 2 2 2 4 4" xfId="22294" xr:uid="{00000000-0005-0000-0000-00004C560000}"/>
    <cellStyle name="Note 2 4 2 2 2 4 5" xfId="22295" xr:uid="{00000000-0005-0000-0000-00004D560000}"/>
    <cellStyle name="Note 2 4 2 2 2 5" xfId="22296" xr:uid="{00000000-0005-0000-0000-00004E560000}"/>
    <cellStyle name="Note 2 4 2 2 2 5 2" xfId="22297" xr:uid="{00000000-0005-0000-0000-00004F560000}"/>
    <cellStyle name="Note 2 4 2 2 2 5 3" xfId="22298" xr:uid="{00000000-0005-0000-0000-000050560000}"/>
    <cellStyle name="Note 2 4 2 2 2 5 4" xfId="22299" xr:uid="{00000000-0005-0000-0000-000051560000}"/>
    <cellStyle name="Note 2 4 2 2 2 5 5" xfId="22300" xr:uid="{00000000-0005-0000-0000-000052560000}"/>
    <cellStyle name="Note 2 4 2 2 2 5 6" xfId="22301" xr:uid="{00000000-0005-0000-0000-000053560000}"/>
    <cellStyle name="Note 2 4 2 2 2 5 7" xfId="22302" xr:uid="{00000000-0005-0000-0000-000054560000}"/>
    <cellStyle name="Note 2 4 2 2 2 5 8" xfId="22303" xr:uid="{00000000-0005-0000-0000-000055560000}"/>
    <cellStyle name="Note 2 4 2 2 2 6" xfId="22304" xr:uid="{00000000-0005-0000-0000-000056560000}"/>
    <cellStyle name="Note 2 4 2 2 2 6 2" xfId="22305" xr:uid="{00000000-0005-0000-0000-000057560000}"/>
    <cellStyle name="Note 2 4 2 2 2 6 3" xfId="22306" xr:uid="{00000000-0005-0000-0000-000058560000}"/>
    <cellStyle name="Note 2 4 2 2 2 6 4" xfId="22307" xr:uid="{00000000-0005-0000-0000-000059560000}"/>
    <cellStyle name="Note 2 4 2 2 2 6 5" xfId="22308" xr:uid="{00000000-0005-0000-0000-00005A560000}"/>
    <cellStyle name="Note 2 4 2 2 2 6 6" xfId="22309" xr:uid="{00000000-0005-0000-0000-00005B560000}"/>
    <cellStyle name="Note 2 4 2 2 2 6 7" xfId="22310" xr:uid="{00000000-0005-0000-0000-00005C560000}"/>
    <cellStyle name="Note 2 4 2 2 2 7" xfId="22311" xr:uid="{00000000-0005-0000-0000-00005D560000}"/>
    <cellStyle name="Note 2 4 2 2 2 7 2" xfId="22312" xr:uid="{00000000-0005-0000-0000-00005E560000}"/>
    <cellStyle name="Note 2 4 2 2 2 7 3" xfId="22313" xr:uid="{00000000-0005-0000-0000-00005F560000}"/>
    <cellStyle name="Note 2 4 2 2 2 7 4" xfId="22314" xr:uid="{00000000-0005-0000-0000-000060560000}"/>
    <cellStyle name="Note 2 4 2 2 2 7 5" xfId="22315" xr:uid="{00000000-0005-0000-0000-000061560000}"/>
    <cellStyle name="Note 2 4 2 2 2 8" xfId="22316" xr:uid="{00000000-0005-0000-0000-000062560000}"/>
    <cellStyle name="Note 2 4 2 2 2 8 2" xfId="22317" xr:uid="{00000000-0005-0000-0000-000063560000}"/>
    <cellStyle name="Note 2 4 2 2 2 8 3" xfId="22318" xr:uid="{00000000-0005-0000-0000-000064560000}"/>
    <cellStyle name="Note 2 4 2 2 2 8 4" xfId="22319" xr:uid="{00000000-0005-0000-0000-000065560000}"/>
    <cellStyle name="Note 2 4 2 2 2 8 5" xfId="22320" xr:uid="{00000000-0005-0000-0000-000066560000}"/>
    <cellStyle name="Note 2 4 2 2 2 9" xfId="22321" xr:uid="{00000000-0005-0000-0000-000067560000}"/>
    <cellStyle name="Note 2 4 2 2 2 9 2" xfId="22322" xr:uid="{00000000-0005-0000-0000-000068560000}"/>
    <cellStyle name="Note 2 4 2 2 2 9 3" xfId="22323" xr:uid="{00000000-0005-0000-0000-000069560000}"/>
    <cellStyle name="Note 2 4 2 2 2 9 4" xfId="22324" xr:uid="{00000000-0005-0000-0000-00006A560000}"/>
    <cellStyle name="Note 2 4 2 2 2 9 5" xfId="22325" xr:uid="{00000000-0005-0000-0000-00006B560000}"/>
    <cellStyle name="Note 2 4 2 2 3" xfId="22326" xr:uid="{00000000-0005-0000-0000-00006C560000}"/>
    <cellStyle name="Note 2 4 2 2 3 10" xfId="22327" xr:uid="{00000000-0005-0000-0000-00006D560000}"/>
    <cellStyle name="Note 2 4 2 2 3 2" xfId="22328" xr:uid="{00000000-0005-0000-0000-00006E560000}"/>
    <cellStyle name="Note 2 4 2 2 3 2 2" xfId="22329" xr:uid="{00000000-0005-0000-0000-00006F560000}"/>
    <cellStyle name="Note 2 4 2 2 3 2 2 2" xfId="22330" xr:uid="{00000000-0005-0000-0000-000070560000}"/>
    <cellStyle name="Note 2 4 2 2 3 2 2 3" xfId="22331" xr:uid="{00000000-0005-0000-0000-000071560000}"/>
    <cellStyle name="Note 2 4 2 2 3 2 2 4" xfId="22332" xr:uid="{00000000-0005-0000-0000-000072560000}"/>
    <cellStyle name="Note 2 4 2 2 3 2 2 5" xfId="22333" xr:uid="{00000000-0005-0000-0000-000073560000}"/>
    <cellStyle name="Note 2 4 2 2 3 2 2 6" xfId="22334" xr:uid="{00000000-0005-0000-0000-000074560000}"/>
    <cellStyle name="Note 2 4 2 2 3 2 2 7" xfId="22335" xr:uid="{00000000-0005-0000-0000-000075560000}"/>
    <cellStyle name="Note 2 4 2 2 3 2 3" xfId="22336" xr:uid="{00000000-0005-0000-0000-000076560000}"/>
    <cellStyle name="Note 2 4 2 2 3 2 4" xfId="22337" xr:uid="{00000000-0005-0000-0000-000077560000}"/>
    <cellStyle name="Note 2 4 2 2 3 3" xfId="22338" xr:uid="{00000000-0005-0000-0000-000078560000}"/>
    <cellStyle name="Note 2 4 2 2 3 3 2" xfId="22339" xr:uid="{00000000-0005-0000-0000-000079560000}"/>
    <cellStyle name="Note 2 4 2 2 3 3 2 2" xfId="22340" xr:uid="{00000000-0005-0000-0000-00007A560000}"/>
    <cellStyle name="Note 2 4 2 2 3 3 2 3" xfId="22341" xr:uid="{00000000-0005-0000-0000-00007B560000}"/>
    <cellStyle name="Note 2 4 2 2 3 3 2 4" xfId="22342" xr:uid="{00000000-0005-0000-0000-00007C560000}"/>
    <cellStyle name="Note 2 4 2 2 3 3 2 5" xfId="22343" xr:uid="{00000000-0005-0000-0000-00007D560000}"/>
    <cellStyle name="Note 2 4 2 2 3 3 2 6" xfId="22344" xr:uid="{00000000-0005-0000-0000-00007E560000}"/>
    <cellStyle name="Note 2 4 2 2 3 3 2 7" xfId="22345" xr:uid="{00000000-0005-0000-0000-00007F560000}"/>
    <cellStyle name="Note 2 4 2 2 3 3 3" xfId="22346" xr:uid="{00000000-0005-0000-0000-000080560000}"/>
    <cellStyle name="Note 2 4 2 2 3 3 4" xfId="22347" xr:uid="{00000000-0005-0000-0000-000081560000}"/>
    <cellStyle name="Note 2 4 2 2 3 4" xfId="22348" xr:uid="{00000000-0005-0000-0000-000082560000}"/>
    <cellStyle name="Note 2 4 2 2 3 4 2" xfId="22349" xr:uid="{00000000-0005-0000-0000-000083560000}"/>
    <cellStyle name="Note 2 4 2 2 3 4 2 2" xfId="22350" xr:uid="{00000000-0005-0000-0000-000084560000}"/>
    <cellStyle name="Note 2 4 2 2 3 4 2 3" xfId="22351" xr:uid="{00000000-0005-0000-0000-000085560000}"/>
    <cellStyle name="Note 2 4 2 2 3 4 2 4" xfId="22352" xr:uid="{00000000-0005-0000-0000-000086560000}"/>
    <cellStyle name="Note 2 4 2 2 3 4 2 5" xfId="22353" xr:uid="{00000000-0005-0000-0000-000087560000}"/>
    <cellStyle name="Note 2 4 2 2 3 4 2 6" xfId="22354" xr:uid="{00000000-0005-0000-0000-000088560000}"/>
    <cellStyle name="Note 2 4 2 2 3 4 2 7" xfId="22355" xr:uid="{00000000-0005-0000-0000-000089560000}"/>
    <cellStyle name="Note 2 4 2 2 3 4 3" xfId="22356" xr:uid="{00000000-0005-0000-0000-00008A560000}"/>
    <cellStyle name="Note 2 4 2 2 3 4 4" xfId="22357" xr:uid="{00000000-0005-0000-0000-00008B560000}"/>
    <cellStyle name="Note 2 4 2 2 3 5" xfId="22358" xr:uid="{00000000-0005-0000-0000-00008C560000}"/>
    <cellStyle name="Note 2 4 2 2 3 5 2" xfId="22359" xr:uid="{00000000-0005-0000-0000-00008D560000}"/>
    <cellStyle name="Note 2 4 2 2 3 5 3" xfId="22360" xr:uid="{00000000-0005-0000-0000-00008E560000}"/>
    <cellStyle name="Note 2 4 2 2 3 5 4" xfId="22361" xr:uid="{00000000-0005-0000-0000-00008F560000}"/>
    <cellStyle name="Note 2 4 2 2 3 5 5" xfId="22362" xr:uid="{00000000-0005-0000-0000-000090560000}"/>
    <cellStyle name="Note 2 4 2 2 3 5 6" xfId="22363" xr:uid="{00000000-0005-0000-0000-000091560000}"/>
    <cellStyle name="Note 2 4 2 2 3 5 7" xfId="22364" xr:uid="{00000000-0005-0000-0000-000092560000}"/>
    <cellStyle name="Note 2 4 2 2 3 5 8" xfId="22365" xr:uid="{00000000-0005-0000-0000-000093560000}"/>
    <cellStyle name="Note 2 4 2 2 3 6" xfId="22366" xr:uid="{00000000-0005-0000-0000-000094560000}"/>
    <cellStyle name="Note 2 4 2 2 3 6 2" xfId="22367" xr:uid="{00000000-0005-0000-0000-000095560000}"/>
    <cellStyle name="Note 2 4 2 2 3 6 3" xfId="22368" xr:uid="{00000000-0005-0000-0000-000096560000}"/>
    <cellStyle name="Note 2 4 2 2 3 6 4" xfId="22369" xr:uid="{00000000-0005-0000-0000-000097560000}"/>
    <cellStyle name="Note 2 4 2 2 3 6 5" xfId="22370" xr:uid="{00000000-0005-0000-0000-000098560000}"/>
    <cellStyle name="Note 2 4 2 2 3 6 6" xfId="22371" xr:uid="{00000000-0005-0000-0000-000099560000}"/>
    <cellStyle name="Note 2 4 2 2 3 6 7" xfId="22372" xr:uid="{00000000-0005-0000-0000-00009A560000}"/>
    <cellStyle name="Note 2 4 2 2 3 7" xfId="22373" xr:uid="{00000000-0005-0000-0000-00009B560000}"/>
    <cellStyle name="Note 2 4 2 2 3 8" xfId="22374" xr:uid="{00000000-0005-0000-0000-00009C560000}"/>
    <cellStyle name="Note 2 4 2 2 3 9" xfId="22375" xr:uid="{00000000-0005-0000-0000-00009D560000}"/>
    <cellStyle name="Note 2 4 2 2 4" xfId="22376" xr:uid="{00000000-0005-0000-0000-00009E560000}"/>
    <cellStyle name="Note 2 4 2 2 4 2" xfId="22377" xr:uid="{00000000-0005-0000-0000-00009F560000}"/>
    <cellStyle name="Note 2 4 2 2 4 2 2" xfId="22378" xr:uid="{00000000-0005-0000-0000-0000A0560000}"/>
    <cellStyle name="Note 2 4 2 2 4 2 3" xfId="22379" xr:uid="{00000000-0005-0000-0000-0000A1560000}"/>
    <cellStyle name="Note 2 4 2 2 4 2 4" xfId="22380" xr:uid="{00000000-0005-0000-0000-0000A2560000}"/>
    <cellStyle name="Note 2 4 2 2 4 2 5" xfId="22381" xr:uid="{00000000-0005-0000-0000-0000A3560000}"/>
    <cellStyle name="Note 2 4 2 2 4 2 6" xfId="22382" xr:uid="{00000000-0005-0000-0000-0000A4560000}"/>
    <cellStyle name="Note 2 4 2 2 4 2 7" xfId="22383" xr:uid="{00000000-0005-0000-0000-0000A5560000}"/>
    <cellStyle name="Note 2 4 2 2 4 3" xfId="22384" xr:uid="{00000000-0005-0000-0000-0000A6560000}"/>
    <cellStyle name="Note 2 4 2 2 4 4" xfId="22385" xr:uid="{00000000-0005-0000-0000-0000A7560000}"/>
    <cellStyle name="Note 2 4 2 2 4 5" xfId="22386" xr:uid="{00000000-0005-0000-0000-0000A8560000}"/>
    <cellStyle name="Note 2 4 2 2 5" xfId="22387" xr:uid="{00000000-0005-0000-0000-0000A9560000}"/>
    <cellStyle name="Note 2 4 2 2 5 2" xfId="22388" xr:uid="{00000000-0005-0000-0000-0000AA560000}"/>
    <cellStyle name="Note 2 4 2 2 5 2 2" xfId="22389" xr:uid="{00000000-0005-0000-0000-0000AB560000}"/>
    <cellStyle name="Note 2 4 2 2 5 2 3" xfId="22390" xr:uid="{00000000-0005-0000-0000-0000AC560000}"/>
    <cellStyle name="Note 2 4 2 2 5 2 4" xfId="22391" xr:uid="{00000000-0005-0000-0000-0000AD560000}"/>
    <cellStyle name="Note 2 4 2 2 5 2 5" xfId="22392" xr:uid="{00000000-0005-0000-0000-0000AE560000}"/>
    <cellStyle name="Note 2 4 2 2 5 2 6" xfId="22393" xr:uid="{00000000-0005-0000-0000-0000AF560000}"/>
    <cellStyle name="Note 2 4 2 2 5 2 7" xfId="22394" xr:uid="{00000000-0005-0000-0000-0000B0560000}"/>
    <cellStyle name="Note 2 4 2 2 5 3" xfId="22395" xr:uid="{00000000-0005-0000-0000-0000B1560000}"/>
    <cellStyle name="Note 2 4 2 2 5 4" xfId="22396" xr:uid="{00000000-0005-0000-0000-0000B2560000}"/>
    <cellStyle name="Note 2 4 2 2 5 5" xfId="22397" xr:uid="{00000000-0005-0000-0000-0000B3560000}"/>
    <cellStyle name="Note 2 4 2 2 6" xfId="22398" xr:uid="{00000000-0005-0000-0000-0000B4560000}"/>
    <cellStyle name="Note 2 4 2 2 6 2" xfId="22399" xr:uid="{00000000-0005-0000-0000-0000B5560000}"/>
    <cellStyle name="Note 2 4 2 2 6 2 2" xfId="22400" xr:uid="{00000000-0005-0000-0000-0000B6560000}"/>
    <cellStyle name="Note 2 4 2 2 6 2 3" xfId="22401" xr:uid="{00000000-0005-0000-0000-0000B7560000}"/>
    <cellStyle name="Note 2 4 2 2 6 2 4" xfId="22402" xr:uid="{00000000-0005-0000-0000-0000B8560000}"/>
    <cellStyle name="Note 2 4 2 2 6 2 5" xfId="22403" xr:uid="{00000000-0005-0000-0000-0000B9560000}"/>
    <cellStyle name="Note 2 4 2 2 6 2 6" xfId="22404" xr:uid="{00000000-0005-0000-0000-0000BA560000}"/>
    <cellStyle name="Note 2 4 2 2 6 2 7" xfId="22405" xr:uid="{00000000-0005-0000-0000-0000BB560000}"/>
    <cellStyle name="Note 2 4 2 2 6 3" xfId="22406" xr:uid="{00000000-0005-0000-0000-0000BC560000}"/>
    <cellStyle name="Note 2 4 2 2 6 4" xfId="22407" xr:uid="{00000000-0005-0000-0000-0000BD560000}"/>
    <cellStyle name="Note 2 4 2 2 6 5" xfId="22408" xr:uid="{00000000-0005-0000-0000-0000BE560000}"/>
    <cellStyle name="Note 2 4 2 2 7" xfId="22409" xr:uid="{00000000-0005-0000-0000-0000BF560000}"/>
    <cellStyle name="Note 2 4 2 2 7 2" xfId="22410" xr:uid="{00000000-0005-0000-0000-0000C0560000}"/>
    <cellStyle name="Note 2 4 2 2 7 2 2" xfId="22411" xr:uid="{00000000-0005-0000-0000-0000C1560000}"/>
    <cellStyle name="Note 2 4 2 2 7 2 3" xfId="22412" xr:uid="{00000000-0005-0000-0000-0000C2560000}"/>
    <cellStyle name="Note 2 4 2 2 7 2 4" xfId="22413" xr:uid="{00000000-0005-0000-0000-0000C3560000}"/>
    <cellStyle name="Note 2 4 2 2 7 2 5" xfId="22414" xr:uid="{00000000-0005-0000-0000-0000C4560000}"/>
    <cellStyle name="Note 2 4 2 2 7 2 6" xfId="22415" xr:uid="{00000000-0005-0000-0000-0000C5560000}"/>
    <cellStyle name="Note 2 4 2 2 7 2 7" xfId="22416" xr:uid="{00000000-0005-0000-0000-0000C6560000}"/>
    <cellStyle name="Note 2 4 2 2 7 3" xfId="22417" xr:uid="{00000000-0005-0000-0000-0000C7560000}"/>
    <cellStyle name="Note 2 4 2 2 7 4" xfId="22418" xr:uid="{00000000-0005-0000-0000-0000C8560000}"/>
    <cellStyle name="Note 2 4 2 2 7 5" xfId="22419" xr:uid="{00000000-0005-0000-0000-0000C9560000}"/>
    <cellStyle name="Note 2 4 2 2 8" xfId="22420" xr:uid="{00000000-0005-0000-0000-0000CA560000}"/>
    <cellStyle name="Note 2 4 2 2 8 2" xfId="22421" xr:uid="{00000000-0005-0000-0000-0000CB560000}"/>
    <cellStyle name="Note 2 4 2 2 8 3" xfId="22422" xr:uid="{00000000-0005-0000-0000-0000CC560000}"/>
    <cellStyle name="Note 2 4 2 2 8 4" xfId="22423" xr:uid="{00000000-0005-0000-0000-0000CD560000}"/>
    <cellStyle name="Note 2 4 2 2 8 5" xfId="22424" xr:uid="{00000000-0005-0000-0000-0000CE560000}"/>
    <cellStyle name="Note 2 4 2 2 8 6" xfId="22425" xr:uid="{00000000-0005-0000-0000-0000CF560000}"/>
    <cellStyle name="Note 2 4 2 2 8 7" xfId="22426" xr:uid="{00000000-0005-0000-0000-0000D0560000}"/>
    <cellStyle name="Note 2 4 2 2 8 8" xfId="22427" xr:uid="{00000000-0005-0000-0000-0000D1560000}"/>
    <cellStyle name="Note 2 4 2 2 9" xfId="22428" xr:uid="{00000000-0005-0000-0000-0000D2560000}"/>
    <cellStyle name="Note 2 4 2 2 9 2" xfId="22429" xr:uid="{00000000-0005-0000-0000-0000D3560000}"/>
    <cellStyle name="Note 2 4 2 2 9 3" xfId="22430" xr:uid="{00000000-0005-0000-0000-0000D4560000}"/>
    <cellStyle name="Note 2 4 2 2 9 4" xfId="22431" xr:uid="{00000000-0005-0000-0000-0000D5560000}"/>
    <cellStyle name="Note 2 4 2 2 9 5" xfId="22432" xr:uid="{00000000-0005-0000-0000-0000D6560000}"/>
    <cellStyle name="Note 2 4 2 2 9 6" xfId="22433" xr:uid="{00000000-0005-0000-0000-0000D7560000}"/>
    <cellStyle name="Note 2 4 2 2 9 7" xfId="22434" xr:uid="{00000000-0005-0000-0000-0000D8560000}"/>
    <cellStyle name="Note 2 4 2 3" xfId="22435" xr:uid="{00000000-0005-0000-0000-0000D9560000}"/>
    <cellStyle name="Note 2 4 2 3 10" xfId="22436" xr:uid="{00000000-0005-0000-0000-0000DA560000}"/>
    <cellStyle name="Note 2 4 2 3 10 2" xfId="22437" xr:uid="{00000000-0005-0000-0000-0000DB560000}"/>
    <cellStyle name="Note 2 4 2 3 10 3" xfId="22438" xr:uid="{00000000-0005-0000-0000-0000DC560000}"/>
    <cellStyle name="Note 2 4 2 3 10 4" xfId="22439" xr:uid="{00000000-0005-0000-0000-0000DD560000}"/>
    <cellStyle name="Note 2 4 2 3 10 5" xfId="22440" xr:uid="{00000000-0005-0000-0000-0000DE560000}"/>
    <cellStyle name="Note 2 4 2 3 11" xfId="22441" xr:uid="{00000000-0005-0000-0000-0000DF560000}"/>
    <cellStyle name="Note 2 4 2 3 11 2" xfId="22442" xr:uid="{00000000-0005-0000-0000-0000E0560000}"/>
    <cellStyle name="Note 2 4 2 3 11 3" xfId="22443" xr:uid="{00000000-0005-0000-0000-0000E1560000}"/>
    <cellStyle name="Note 2 4 2 3 11 4" xfId="22444" xr:uid="{00000000-0005-0000-0000-0000E2560000}"/>
    <cellStyle name="Note 2 4 2 3 11 5" xfId="22445" xr:uid="{00000000-0005-0000-0000-0000E3560000}"/>
    <cellStyle name="Note 2 4 2 3 12" xfId="22446" xr:uid="{00000000-0005-0000-0000-0000E4560000}"/>
    <cellStyle name="Note 2 4 2 3 12 2" xfId="22447" xr:uid="{00000000-0005-0000-0000-0000E5560000}"/>
    <cellStyle name="Note 2 4 2 3 12 3" xfId="22448" xr:uid="{00000000-0005-0000-0000-0000E6560000}"/>
    <cellStyle name="Note 2 4 2 3 12 4" xfId="22449" xr:uid="{00000000-0005-0000-0000-0000E7560000}"/>
    <cellStyle name="Note 2 4 2 3 12 5" xfId="22450" xr:uid="{00000000-0005-0000-0000-0000E8560000}"/>
    <cellStyle name="Note 2 4 2 3 13" xfId="22451" xr:uid="{00000000-0005-0000-0000-0000E9560000}"/>
    <cellStyle name="Note 2 4 2 3 13 2" xfId="22452" xr:uid="{00000000-0005-0000-0000-0000EA560000}"/>
    <cellStyle name="Note 2 4 2 3 13 3" xfId="22453" xr:uid="{00000000-0005-0000-0000-0000EB560000}"/>
    <cellStyle name="Note 2 4 2 3 13 4" xfId="22454" xr:uid="{00000000-0005-0000-0000-0000EC560000}"/>
    <cellStyle name="Note 2 4 2 3 13 5" xfId="22455" xr:uid="{00000000-0005-0000-0000-0000ED560000}"/>
    <cellStyle name="Note 2 4 2 3 14" xfId="22456" xr:uid="{00000000-0005-0000-0000-0000EE560000}"/>
    <cellStyle name="Note 2 4 2 3 14 2" xfId="22457" xr:uid="{00000000-0005-0000-0000-0000EF560000}"/>
    <cellStyle name="Note 2 4 2 3 14 3" xfId="22458" xr:uid="{00000000-0005-0000-0000-0000F0560000}"/>
    <cellStyle name="Note 2 4 2 3 14 4" xfId="22459" xr:uid="{00000000-0005-0000-0000-0000F1560000}"/>
    <cellStyle name="Note 2 4 2 3 14 5" xfId="22460" xr:uid="{00000000-0005-0000-0000-0000F2560000}"/>
    <cellStyle name="Note 2 4 2 3 15" xfId="22461" xr:uid="{00000000-0005-0000-0000-0000F3560000}"/>
    <cellStyle name="Note 2 4 2 3 15 2" xfId="22462" xr:uid="{00000000-0005-0000-0000-0000F4560000}"/>
    <cellStyle name="Note 2 4 2 3 15 3" xfId="22463" xr:uid="{00000000-0005-0000-0000-0000F5560000}"/>
    <cellStyle name="Note 2 4 2 3 15 4" xfId="22464" xr:uid="{00000000-0005-0000-0000-0000F6560000}"/>
    <cellStyle name="Note 2 4 2 3 15 5" xfId="22465" xr:uid="{00000000-0005-0000-0000-0000F7560000}"/>
    <cellStyle name="Note 2 4 2 3 16" xfId="22466" xr:uid="{00000000-0005-0000-0000-0000F8560000}"/>
    <cellStyle name="Note 2 4 2 3 16 2" xfId="22467" xr:uid="{00000000-0005-0000-0000-0000F9560000}"/>
    <cellStyle name="Note 2 4 2 3 16 3" xfId="22468" xr:uid="{00000000-0005-0000-0000-0000FA560000}"/>
    <cellStyle name="Note 2 4 2 3 16 4" xfId="22469" xr:uid="{00000000-0005-0000-0000-0000FB560000}"/>
    <cellStyle name="Note 2 4 2 3 16 5" xfId="22470" xr:uid="{00000000-0005-0000-0000-0000FC560000}"/>
    <cellStyle name="Note 2 4 2 3 17" xfId="22471" xr:uid="{00000000-0005-0000-0000-0000FD560000}"/>
    <cellStyle name="Note 2 4 2 3 17 2" xfId="22472" xr:uid="{00000000-0005-0000-0000-0000FE560000}"/>
    <cellStyle name="Note 2 4 2 3 17 3" xfId="22473" xr:uid="{00000000-0005-0000-0000-0000FF560000}"/>
    <cellStyle name="Note 2 4 2 3 17 4" xfId="22474" xr:uid="{00000000-0005-0000-0000-000000570000}"/>
    <cellStyle name="Note 2 4 2 3 17 5" xfId="22475" xr:uid="{00000000-0005-0000-0000-000001570000}"/>
    <cellStyle name="Note 2 4 2 3 18" xfId="22476" xr:uid="{00000000-0005-0000-0000-000002570000}"/>
    <cellStyle name="Note 2 4 2 3 2" xfId="22477" xr:uid="{00000000-0005-0000-0000-000003570000}"/>
    <cellStyle name="Note 2 4 2 3 2 10" xfId="22478" xr:uid="{00000000-0005-0000-0000-000004570000}"/>
    <cellStyle name="Note 2 4 2 3 2 10 2" xfId="22479" xr:uid="{00000000-0005-0000-0000-000005570000}"/>
    <cellStyle name="Note 2 4 2 3 2 10 3" xfId="22480" xr:uid="{00000000-0005-0000-0000-000006570000}"/>
    <cellStyle name="Note 2 4 2 3 2 10 4" xfId="22481" xr:uid="{00000000-0005-0000-0000-000007570000}"/>
    <cellStyle name="Note 2 4 2 3 2 10 5" xfId="22482" xr:uid="{00000000-0005-0000-0000-000008570000}"/>
    <cellStyle name="Note 2 4 2 3 2 11" xfId="22483" xr:uid="{00000000-0005-0000-0000-000009570000}"/>
    <cellStyle name="Note 2 4 2 3 2 11 2" xfId="22484" xr:uid="{00000000-0005-0000-0000-00000A570000}"/>
    <cellStyle name="Note 2 4 2 3 2 11 3" xfId="22485" xr:uid="{00000000-0005-0000-0000-00000B570000}"/>
    <cellStyle name="Note 2 4 2 3 2 11 4" xfId="22486" xr:uid="{00000000-0005-0000-0000-00000C570000}"/>
    <cellStyle name="Note 2 4 2 3 2 11 5" xfId="22487" xr:uid="{00000000-0005-0000-0000-00000D570000}"/>
    <cellStyle name="Note 2 4 2 3 2 12" xfId="22488" xr:uid="{00000000-0005-0000-0000-00000E570000}"/>
    <cellStyle name="Note 2 4 2 3 2 12 2" xfId="22489" xr:uid="{00000000-0005-0000-0000-00000F570000}"/>
    <cellStyle name="Note 2 4 2 3 2 12 3" xfId="22490" xr:uid="{00000000-0005-0000-0000-000010570000}"/>
    <cellStyle name="Note 2 4 2 3 2 12 4" xfId="22491" xr:uid="{00000000-0005-0000-0000-000011570000}"/>
    <cellStyle name="Note 2 4 2 3 2 12 5" xfId="22492" xr:uid="{00000000-0005-0000-0000-000012570000}"/>
    <cellStyle name="Note 2 4 2 3 2 13" xfId="22493" xr:uid="{00000000-0005-0000-0000-000013570000}"/>
    <cellStyle name="Note 2 4 2 3 2 13 2" xfId="22494" xr:uid="{00000000-0005-0000-0000-000014570000}"/>
    <cellStyle name="Note 2 4 2 3 2 13 3" xfId="22495" xr:uid="{00000000-0005-0000-0000-000015570000}"/>
    <cellStyle name="Note 2 4 2 3 2 13 4" xfId="22496" xr:uid="{00000000-0005-0000-0000-000016570000}"/>
    <cellStyle name="Note 2 4 2 3 2 13 5" xfId="22497" xr:uid="{00000000-0005-0000-0000-000017570000}"/>
    <cellStyle name="Note 2 4 2 3 2 14" xfId="22498" xr:uid="{00000000-0005-0000-0000-000018570000}"/>
    <cellStyle name="Note 2 4 2 3 2 14 2" xfId="22499" xr:uid="{00000000-0005-0000-0000-000019570000}"/>
    <cellStyle name="Note 2 4 2 3 2 14 3" xfId="22500" xr:uid="{00000000-0005-0000-0000-00001A570000}"/>
    <cellStyle name="Note 2 4 2 3 2 14 4" xfId="22501" xr:uid="{00000000-0005-0000-0000-00001B570000}"/>
    <cellStyle name="Note 2 4 2 3 2 14 5" xfId="22502" xr:uid="{00000000-0005-0000-0000-00001C570000}"/>
    <cellStyle name="Note 2 4 2 3 2 15" xfId="22503" xr:uid="{00000000-0005-0000-0000-00001D570000}"/>
    <cellStyle name="Note 2 4 2 3 2 15 2" xfId="22504" xr:uid="{00000000-0005-0000-0000-00001E570000}"/>
    <cellStyle name="Note 2 4 2 3 2 15 3" xfId="22505" xr:uid="{00000000-0005-0000-0000-00001F570000}"/>
    <cellStyle name="Note 2 4 2 3 2 15 4" xfId="22506" xr:uid="{00000000-0005-0000-0000-000020570000}"/>
    <cellStyle name="Note 2 4 2 3 2 15 5" xfId="22507" xr:uid="{00000000-0005-0000-0000-000021570000}"/>
    <cellStyle name="Note 2 4 2 3 2 16" xfId="22508" xr:uid="{00000000-0005-0000-0000-000022570000}"/>
    <cellStyle name="Note 2 4 2 3 2 16 2" xfId="22509" xr:uid="{00000000-0005-0000-0000-000023570000}"/>
    <cellStyle name="Note 2 4 2 3 2 16 3" xfId="22510" xr:uid="{00000000-0005-0000-0000-000024570000}"/>
    <cellStyle name="Note 2 4 2 3 2 16 4" xfId="22511" xr:uid="{00000000-0005-0000-0000-000025570000}"/>
    <cellStyle name="Note 2 4 2 3 2 16 5" xfId="22512" xr:uid="{00000000-0005-0000-0000-000026570000}"/>
    <cellStyle name="Note 2 4 2 3 2 17" xfId="22513" xr:uid="{00000000-0005-0000-0000-000027570000}"/>
    <cellStyle name="Note 2 4 2 3 2 17 2" xfId="22514" xr:uid="{00000000-0005-0000-0000-000028570000}"/>
    <cellStyle name="Note 2 4 2 3 2 17 3" xfId="22515" xr:uid="{00000000-0005-0000-0000-000029570000}"/>
    <cellStyle name="Note 2 4 2 3 2 17 4" xfId="22516" xr:uid="{00000000-0005-0000-0000-00002A570000}"/>
    <cellStyle name="Note 2 4 2 3 2 17 5" xfId="22517" xr:uid="{00000000-0005-0000-0000-00002B570000}"/>
    <cellStyle name="Note 2 4 2 3 2 18" xfId="22518" xr:uid="{00000000-0005-0000-0000-00002C570000}"/>
    <cellStyle name="Note 2 4 2 3 2 2" xfId="22519" xr:uid="{00000000-0005-0000-0000-00002D570000}"/>
    <cellStyle name="Note 2 4 2 3 2 2 2" xfId="22520" xr:uid="{00000000-0005-0000-0000-00002E570000}"/>
    <cellStyle name="Note 2 4 2 3 2 2 2 2" xfId="22521" xr:uid="{00000000-0005-0000-0000-00002F570000}"/>
    <cellStyle name="Note 2 4 2 3 2 2 2 3" xfId="22522" xr:uid="{00000000-0005-0000-0000-000030570000}"/>
    <cellStyle name="Note 2 4 2 3 2 2 2 4" xfId="22523" xr:uid="{00000000-0005-0000-0000-000031570000}"/>
    <cellStyle name="Note 2 4 2 3 2 2 2 5" xfId="22524" xr:uid="{00000000-0005-0000-0000-000032570000}"/>
    <cellStyle name="Note 2 4 2 3 2 2 2 6" xfId="22525" xr:uid="{00000000-0005-0000-0000-000033570000}"/>
    <cellStyle name="Note 2 4 2 3 2 2 2 7" xfId="22526" xr:uid="{00000000-0005-0000-0000-000034570000}"/>
    <cellStyle name="Note 2 4 2 3 2 2 3" xfId="22527" xr:uid="{00000000-0005-0000-0000-000035570000}"/>
    <cellStyle name="Note 2 4 2 3 2 2 4" xfId="22528" xr:uid="{00000000-0005-0000-0000-000036570000}"/>
    <cellStyle name="Note 2 4 2 3 2 2 5" xfId="22529" xr:uid="{00000000-0005-0000-0000-000037570000}"/>
    <cellStyle name="Note 2 4 2 3 2 3" xfId="22530" xr:uid="{00000000-0005-0000-0000-000038570000}"/>
    <cellStyle name="Note 2 4 2 3 2 3 2" xfId="22531" xr:uid="{00000000-0005-0000-0000-000039570000}"/>
    <cellStyle name="Note 2 4 2 3 2 3 2 2" xfId="22532" xr:uid="{00000000-0005-0000-0000-00003A570000}"/>
    <cellStyle name="Note 2 4 2 3 2 3 2 3" xfId="22533" xr:uid="{00000000-0005-0000-0000-00003B570000}"/>
    <cellStyle name="Note 2 4 2 3 2 3 2 4" xfId="22534" xr:uid="{00000000-0005-0000-0000-00003C570000}"/>
    <cellStyle name="Note 2 4 2 3 2 3 2 5" xfId="22535" xr:uid="{00000000-0005-0000-0000-00003D570000}"/>
    <cellStyle name="Note 2 4 2 3 2 3 2 6" xfId="22536" xr:uid="{00000000-0005-0000-0000-00003E570000}"/>
    <cellStyle name="Note 2 4 2 3 2 3 2 7" xfId="22537" xr:uid="{00000000-0005-0000-0000-00003F570000}"/>
    <cellStyle name="Note 2 4 2 3 2 3 3" xfId="22538" xr:uid="{00000000-0005-0000-0000-000040570000}"/>
    <cellStyle name="Note 2 4 2 3 2 3 4" xfId="22539" xr:uid="{00000000-0005-0000-0000-000041570000}"/>
    <cellStyle name="Note 2 4 2 3 2 3 5" xfId="22540" xr:uid="{00000000-0005-0000-0000-000042570000}"/>
    <cellStyle name="Note 2 4 2 3 2 4" xfId="22541" xr:uid="{00000000-0005-0000-0000-000043570000}"/>
    <cellStyle name="Note 2 4 2 3 2 4 2" xfId="22542" xr:uid="{00000000-0005-0000-0000-000044570000}"/>
    <cellStyle name="Note 2 4 2 3 2 4 2 2" xfId="22543" xr:uid="{00000000-0005-0000-0000-000045570000}"/>
    <cellStyle name="Note 2 4 2 3 2 4 2 3" xfId="22544" xr:uid="{00000000-0005-0000-0000-000046570000}"/>
    <cellStyle name="Note 2 4 2 3 2 4 2 4" xfId="22545" xr:uid="{00000000-0005-0000-0000-000047570000}"/>
    <cellStyle name="Note 2 4 2 3 2 4 2 5" xfId="22546" xr:uid="{00000000-0005-0000-0000-000048570000}"/>
    <cellStyle name="Note 2 4 2 3 2 4 2 6" xfId="22547" xr:uid="{00000000-0005-0000-0000-000049570000}"/>
    <cellStyle name="Note 2 4 2 3 2 4 2 7" xfId="22548" xr:uid="{00000000-0005-0000-0000-00004A570000}"/>
    <cellStyle name="Note 2 4 2 3 2 4 3" xfId="22549" xr:uid="{00000000-0005-0000-0000-00004B570000}"/>
    <cellStyle name="Note 2 4 2 3 2 4 4" xfId="22550" xr:uid="{00000000-0005-0000-0000-00004C570000}"/>
    <cellStyle name="Note 2 4 2 3 2 4 5" xfId="22551" xr:uid="{00000000-0005-0000-0000-00004D570000}"/>
    <cellStyle name="Note 2 4 2 3 2 5" xfId="22552" xr:uid="{00000000-0005-0000-0000-00004E570000}"/>
    <cellStyle name="Note 2 4 2 3 2 5 2" xfId="22553" xr:uid="{00000000-0005-0000-0000-00004F570000}"/>
    <cellStyle name="Note 2 4 2 3 2 5 3" xfId="22554" xr:uid="{00000000-0005-0000-0000-000050570000}"/>
    <cellStyle name="Note 2 4 2 3 2 5 4" xfId="22555" xr:uid="{00000000-0005-0000-0000-000051570000}"/>
    <cellStyle name="Note 2 4 2 3 2 5 5" xfId="22556" xr:uid="{00000000-0005-0000-0000-000052570000}"/>
    <cellStyle name="Note 2 4 2 3 2 5 6" xfId="22557" xr:uid="{00000000-0005-0000-0000-000053570000}"/>
    <cellStyle name="Note 2 4 2 3 2 5 7" xfId="22558" xr:uid="{00000000-0005-0000-0000-000054570000}"/>
    <cellStyle name="Note 2 4 2 3 2 5 8" xfId="22559" xr:uid="{00000000-0005-0000-0000-000055570000}"/>
    <cellStyle name="Note 2 4 2 3 2 6" xfId="22560" xr:uid="{00000000-0005-0000-0000-000056570000}"/>
    <cellStyle name="Note 2 4 2 3 2 6 2" xfId="22561" xr:uid="{00000000-0005-0000-0000-000057570000}"/>
    <cellStyle name="Note 2 4 2 3 2 6 3" xfId="22562" xr:uid="{00000000-0005-0000-0000-000058570000}"/>
    <cellStyle name="Note 2 4 2 3 2 6 4" xfId="22563" xr:uid="{00000000-0005-0000-0000-000059570000}"/>
    <cellStyle name="Note 2 4 2 3 2 6 5" xfId="22564" xr:uid="{00000000-0005-0000-0000-00005A570000}"/>
    <cellStyle name="Note 2 4 2 3 2 6 6" xfId="22565" xr:uid="{00000000-0005-0000-0000-00005B570000}"/>
    <cellStyle name="Note 2 4 2 3 2 6 7" xfId="22566" xr:uid="{00000000-0005-0000-0000-00005C570000}"/>
    <cellStyle name="Note 2 4 2 3 2 7" xfId="22567" xr:uid="{00000000-0005-0000-0000-00005D570000}"/>
    <cellStyle name="Note 2 4 2 3 2 7 2" xfId="22568" xr:uid="{00000000-0005-0000-0000-00005E570000}"/>
    <cellStyle name="Note 2 4 2 3 2 7 3" xfId="22569" xr:uid="{00000000-0005-0000-0000-00005F570000}"/>
    <cellStyle name="Note 2 4 2 3 2 7 4" xfId="22570" xr:uid="{00000000-0005-0000-0000-000060570000}"/>
    <cellStyle name="Note 2 4 2 3 2 7 5" xfId="22571" xr:uid="{00000000-0005-0000-0000-000061570000}"/>
    <cellStyle name="Note 2 4 2 3 2 8" xfId="22572" xr:uid="{00000000-0005-0000-0000-000062570000}"/>
    <cellStyle name="Note 2 4 2 3 2 8 2" xfId="22573" xr:uid="{00000000-0005-0000-0000-000063570000}"/>
    <cellStyle name="Note 2 4 2 3 2 8 3" xfId="22574" xr:uid="{00000000-0005-0000-0000-000064570000}"/>
    <cellStyle name="Note 2 4 2 3 2 8 4" xfId="22575" xr:uid="{00000000-0005-0000-0000-000065570000}"/>
    <cellStyle name="Note 2 4 2 3 2 8 5" xfId="22576" xr:uid="{00000000-0005-0000-0000-000066570000}"/>
    <cellStyle name="Note 2 4 2 3 2 9" xfId="22577" xr:uid="{00000000-0005-0000-0000-000067570000}"/>
    <cellStyle name="Note 2 4 2 3 2 9 2" xfId="22578" xr:uid="{00000000-0005-0000-0000-000068570000}"/>
    <cellStyle name="Note 2 4 2 3 2 9 3" xfId="22579" xr:uid="{00000000-0005-0000-0000-000069570000}"/>
    <cellStyle name="Note 2 4 2 3 2 9 4" xfId="22580" xr:uid="{00000000-0005-0000-0000-00006A570000}"/>
    <cellStyle name="Note 2 4 2 3 2 9 5" xfId="22581" xr:uid="{00000000-0005-0000-0000-00006B570000}"/>
    <cellStyle name="Note 2 4 2 3 3" xfId="22582" xr:uid="{00000000-0005-0000-0000-00006C570000}"/>
    <cellStyle name="Note 2 4 2 3 3 10" xfId="22583" xr:uid="{00000000-0005-0000-0000-00006D570000}"/>
    <cellStyle name="Note 2 4 2 3 3 2" xfId="22584" xr:uid="{00000000-0005-0000-0000-00006E570000}"/>
    <cellStyle name="Note 2 4 2 3 3 2 2" xfId="22585" xr:uid="{00000000-0005-0000-0000-00006F570000}"/>
    <cellStyle name="Note 2 4 2 3 3 2 2 2" xfId="22586" xr:uid="{00000000-0005-0000-0000-000070570000}"/>
    <cellStyle name="Note 2 4 2 3 3 2 2 3" xfId="22587" xr:uid="{00000000-0005-0000-0000-000071570000}"/>
    <cellStyle name="Note 2 4 2 3 3 2 2 4" xfId="22588" xr:uid="{00000000-0005-0000-0000-000072570000}"/>
    <cellStyle name="Note 2 4 2 3 3 2 2 5" xfId="22589" xr:uid="{00000000-0005-0000-0000-000073570000}"/>
    <cellStyle name="Note 2 4 2 3 3 2 2 6" xfId="22590" xr:uid="{00000000-0005-0000-0000-000074570000}"/>
    <cellStyle name="Note 2 4 2 3 3 2 2 7" xfId="22591" xr:uid="{00000000-0005-0000-0000-000075570000}"/>
    <cellStyle name="Note 2 4 2 3 3 2 3" xfId="22592" xr:uid="{00000000-0005-0000-0000-000076570000}"/>
    <cellStyle name="Note 2 4 2 3 3 2 4" xfId="22593" xr:uid="{00000000-0005-0000-0000-000077570000}"/>
    <cellStyle name="Note 2 4 2 3 3 3" xfId="22594" xr:uid="{00000000-0005-0000-0000-000078570000}"/>
    <cellStyle name="Note 2 4 2 3 3 3 2" xfId="22595" xr:uid="{00000000-0005-0000-0000-000079570000}"/>
    <cellStyle name="Note 2 4 2 3 3 3 2 2" xfId="22596" xr:uid="{00000000-0005-0000-0000-00007A570000}"/>
    <cellStyle name="Note 2 4 2 3 3 3 2 3" xfId="22597" xr:uid="{00000000-0005-0000-0000-00007B570000}"/>
    <cellStyle name="Note 2 4 2 3 3 3 2 4" xfId="22598" xr:uid="{00000000-0005-0000-0000-00007C570000}"/>
    <cellStyle name="Note 2 4 2 3 3 3 2 5" xfId="22599" xr:uid="{00000000-0005-0000-0000-00007D570000}"/>
    <cellStyle name="Note 2 4 2 3 3 3 2 6" xfId="22600" xr:uid="{00000000-0005-0000-0000-00007E570000}"/>
    <cellStyle name="Note 2 4 2 3 3 3 2 7" xfId="22601" xr:uid="{00000000-0005-0000-0000-00007F570000}"/>
    <cellStyle name="Note 2 4 2 3 3 3 3" xfId="22602" xr:uid="{00000000-0005-0000-0000-000080570000}"/>
    <cellStyle name="Note 2 4 2 3 3 3 4" xfId="22603" xr:uid="{00000000-0005-0000-0000-000081570000}"/>
    <cellStyle name="Note 2 4 2 3 3 4" xfId="22604" xr:uid="{00000000-0005-0000-0000-000082570000}"/>
    <cellStyle name="Note 2 4 2 3 3 4 2" xfId="22605" xr:uid="{00000000-0005-0000-0000-000083570000}"/>
    <cellStyle name="Note 2 4 2 3 3 4 2 2" xfId="22606" xr:uid="{00000000-0005-0000-0000-000084570000}"/>
    <cellStyle name="Note 2 4 2 3 3 4 2 3" xfId="22607" xr:uid="{00000000-0005-0000-0000-000085570000}"/>
    <cellStyle name="Note 2 4 2 3 3 4 2 4" xfId="22608" xr:uid="{00000000-0005-0000-0000-000086570000}"/>
    <cellStyle name="Note 2 4 2 3 3 4 2 5" xfId="22609" xr:uid="{00000000-0005-0000-0000-000087570000}"/>
    <cellStyle name="Note 2 4 2 3 3 4 2 6" xfId="22610" xr:uid="{00000000-0005-0000-0000-000088570000}"/>
    <cellStyle name="Note 2 4 2 3 3 4 2 7" xfId="22611" xr:uid="{00000000-0005-0000-0000-000089570000}"/>
    <cellStyle name="Note 2 4 2 3 3 4 3" xfId="22612" xr:uid="{00000000-0005-0000-0000-00008A570000}"/>
    <cellStyle name="Note 2 4 2 3 3 4 4" xfId="22613" xr:uid="{00000000-0005-0000-0000-00008B570000}"/>
    <cellStyle name="Note 2 4 2 3 3 5" xfId="22614" xr:uid="{00000000-0005-0000-0000-00008C570000}"/>
    <cellStyle name="Note 2 4 2 3 3 5 2" xfId="22615" xr:uid="{00000000-0005-0000-0000-00008D570000}"/>
    <cellStyle name="Note 2 4 2 3 3 5 3" xfId="22616" xr:uid="{00000000-0005-0000-0000-00008E570000}"/>
    <cellStyle name="Note 2 4 2 3 3 5 4" xfId="22617" xr:uid="{00000000-0005-0000-0000-00008F570000}"/>
    <cellStyle name="Note 2 4 2 3 3 5 5" xfId="22618" xr:uid="{00000000-0005-0000-0000-000090570000}"/>
    <cellStyle name="Note 2 4 2 3 3 5 6" xfId="22619" xr:uid="{00000000-0005-0000-0000-000091570000}"/>
    <cellStyle name="Note 2 4 2 3 3 5 7" xfId="22620" xr:uid="{00000000-0005-0000-0000-000092570000}"/>
    <cellStyle name="Note 2 4 2 3 3 5 8" xfId="22621" xr:uid="{00000000-0005-0000-0000-000093570000}"/>
    <cellStyle name="Note 2 4 2 3 3 6" xfId="22622" xr:uid="{00000000-0005-0000-0000-000094570000}"/>
    <cellStyle name="Note 2 4 2 3 3 6 2" xfId="22623" xr:uid="{00000000-0005-0000-0000-000095570000}"/>
    <cellStyle name="Note 2 4 2 3 3 6 3" xfId="22624" xr:uid="{00000000-0005-0000-0000-000096570000}"/>
    <cellStyle name="Note 2 4 2 3 3 6 4" xfId="22625" xr:uid="{00000000-0005-0000-0000-000097570000}"/>
    <cellStyle name="Note 2 4 2 3 3 6 5" xfId="22626" xr:uid="{00000000-0005-0000-0000-000098570000}"/>
    <cellStyle name="Note 2 4 2 3 3 6 6" xfId="22627" xr:uid="{00000000-0005-0000-0000-000099570000}"/>
    <cellStyle name="Note 2 4 2 3 3 6 7" xfId="22628" xr:uid="{00000000-0005-0000-0000-00009A570000}"/>
    <cellStyle name="Note 2 4 2 3 3 7" xfId="22629" xr:uid="{00000000-0005-0000-0000-00009B570000}"/>
    <cellStyle name="Note 2 4 2 3 3 8" xfId="22630" xr:uid="{00000000-0005-0000-0000-00009C570000}"/>
    <cellStyle name="Note 2 4 2 3 3 9" xfId="22631" xr:uid="{00000000-0005-0000-0000-00009D570000}"/>
    <cellStyle name="Note 2 4 2 3 4" xfId="22632" xr:uid="{00000000-0005-0000-0000-00009E570000}"/>
    <cellStyle name="Note 2 4 2 3 4 2" xfId="22633" xr:uid="{00000000-0005-0000-0000-00009F570000}"/>
    <cellStyle name="Note 2 4 2 3 4 2 2" xfId="22634" xr:uid="{00000000-0005-0000-0000-0000A0570000}"/>
    <cellStyle name="Note 2 4 2 3 4 2 3" xfId="22635" xr:uid="{00000000-0005-0000-0000-0000A1570000}"/>
    <cellStyle name="Note 2 4 2 3 4 2 4" xfId="22636" xr:uid="{00000000-0005-0000-0000-0000A2570000}"/>
    <cellStyle name="Note 2 4 2 3 4 2 5" xfId="22637" xr:uid="{00000000-0005-0000-0000-0000A3570000}"/>
    <cellStyle name="Note 2 4 2 3 4 2 6" xfId="22638" xr:uid="{00000000-0005-0000-0000-0000A4570000}"/>
    <cellStyle name="Note 2 4 2 3 4 2 7" xfId="22639" xr:uid="{00000000-0005-0000-0000-0000A5570000}"/>
    <cellStyle name="Note 2 4 2 3 4 3" xfId="22640" xr:uid="{00000000-0005-0000-0000-0000A6570000}"/>
    <cellStyle name="Note 2 4 2 3 4 4" xfId="22641" xr:uid="{00000000-0005-0000-0000-0000A7570000}"/>
    <cellStyle name="Note 2 4 2 3 4 5" xfId="22642" xr:uid="{00000000-0005-0000-0000-0000A8570000}"/>
    <cellStyle name="Note 2 4 2 3 5" xfId="22643" xr:uid="{00000000-0005-0000-0000-0000A9570000}"/>
    <cellStyle name="Note 2 4 2 3 5 2" xfId="22644" xr:uid="{00000000-0005-0000-0000-0000AA570000}"/>
    <cellStyle name="Note 2 4 2 3 5 2 2" xfId="22645" xr:uid="{00000000-0005-0000-0000-0000AB570000}"/>
    <cellStyle name="Note 2 4 2 3 5 2 3" xfId="22646" xr:uid="{00000000-0005-0000-0000-0000AC570000}"/>
    <cellStyle name="Note 2 4 2 3 5 2 4" xfId="22647" xr:uid="{00000000-0005-0000-0000-0000AD570000}"/>
    <cellStyle name="Note 2 4 2 3 5 2 5" xfId="22648" xr:uid="{00000000-0005-0000-0000-0000AE570000}"/>
    <cellStyle name="Note 2 4 2 3 5 2 6" xfId="22649" xr:uid="{00000000-0005-0000-0000-0000AF570000}"/>
    <cellStyle name="Note 2 4 2 3 5 2 7" xfId="22650" xr:uid="{00000000-0005-0000-0000-0000B0570000}"/>
    <cellStyle name="Note 2 4 2 3 5 3" xfId="22651" xr:uid="{00000000-0005-0000-0000-0000B1570000}"/>
    <cellStyle name="Note 2 4 2 3 5 4" xfId="22652" xr:uid="{00000000-0005-0000-0000-0000B2570000}"/>
    <cellStyle name="Note 2 4 2 3 5 5" xfId="22653" xr:uid="{00000000-0005-0000-0000-0000B3570000}"/>
    <cellStyle name="Note 2 4 2 3 6" xfId="22654" xr:uid="{00000000-0005-0000-0000-0000B4570000}"/>
    <cellStyle name="Note 2 4 2 3 6 2" xfId="22655" xr:uid="{00000000-0005-0000-0000-0000B5570000}"/>
    <cellStyle name="Note 2 4 2 3 6 2 2" xfId="22656" xr:uid="{00000000-0005-0000-0000-0000B6570000}"/>
    <cellStyle name="Note 2 4 2 3 6 2 3" xfId="22657" xr:uid="{00000000-0005-0000-0000-0000B7570000}"/>
    <cellStyle name="Note 2 4 2 3 6 2 4" xfId="22658" xr:uid="{00000000-0005-0000-0000-0000B8570000}"/>
    <cellStyle name="Note 2 4 2 3 6 2 5" xfId="22659" xr:uid="{00000000-0005-0000-0000-0000B9570000}"/>
    <cellStyle name="Note 2 4 2 3 6 2 6" xfId="22660" xr:uid="{00000000-0005-0000-0000-0000BA570000}"/>
    <cellStyle name="Note 2 4 2 3 6 2 7" xfId="22661" xr:uid="{00000000-0005-0000-0000-0000BB570000}"/>
    <cellStyle name="Note 2 4 2 3 6 3" xfId="22662" xr:uid="{00000000-0005-0000-0000-0000BC570000}"/>
    <cellStyle name="Note 2 4 2 3 6 4" xfId="22663" xr:uid="{00000000-0005-0000-0000-0000BD570000}"/>
    <cellStyle name="Note 2 4 2 3 6 5" xfId="22664" xr:uid="{00000000-0005-0000-0000-0000BE570000}"/>
    <cellStyle name="Note 2 4 2 3 7" xfId="22665" xr:uid="{00000000-0005-0000-0000-0000BF570000}"/>
    <cellStyle name="Note 2 4 2 3 7 2" xfId="22666" xr:uid="{00000000-0005-0000-0000-0000C0570000}"/>
    <cellStyle name="Note 2 4 2 3 7 2 2" xfId="22667" xr:uid="{00000000-0005-0000-0000-0000C1570000}"/>
    <cellStyle name="Note 2 4 2 3 7 2 3" xfId="22668" xr:uid="{00000000-0005-0000-0000-0000C2570000}"/>
    <cellStyle name="Note 2 4 2 3 7 2 4" xfId="22669" xr:uid="{00000000-0005-0000-0000-0000C3570000}"/>
    <cellStyle name="Note 2 4 2 3 7 2 5" xfId="22670" xr:uid="{00000000-0005-0000-0000-0000C4570000}"/>
    <cellStyle name="Note 2 4 2 3 7 2 6" xfId="22671" xr:uid="{00000000-0005-0000-0000-0000C5570000}"/>
    <cellStyle name="Note 2 4 2 3 7 2 7" xfId="22672" xr:uid="{00000000-0005-0000-0000-0000C6570000}"/>
    <cellStyle name="Note 2 4 2 3 7 3" xfId="22673" xr:uid="{00000000-0005-0000-0000-0000C7570000}"/>
    <cellStyle name="Note 2 4 2 3 7 4" xfId="22674" xr:uid="{00000000-0005-0000-0000-0000C8570000}"/>
    <cellStyle name="Note 2 4 2 3 7 5" xfId="22675" xr:uid="{00000000-0005-0000-0000-0000C9570000}"/>
    <cellStyle name="Note 2 4 2 3 8" xfId="22676" xr:uid="{00000000-0005-0000-0000-0000CA570000}"/>
    <cellStyle name="Note 2 4 2 3 8 2" xfId="22677" xr:uid="{00000000-0005-0000-0000-0000CB570000}"/>
    <cellStyle name="Note 2 4 2 3 8 3" xfId="22678" xr:uid="{00000000-0005-0000-0000-0000CC570000}"/>
    <cellStyle name="Note 2 4 2 3 8 4" xfId="22679" xr:uid="{00000000-0005-0000-0000-0000CD570000}"/>
    <cellStyle name="Note 2 4 2 3 8 5" xfId="22680" xr:uid="{00000000-0005-0000-0000-0000CE570000}"/>
    <cellStyle name="Note 2 4 2 3 8 6" xfId="22681" xr:uid="{00000000-0005-0000-0000-0000CF570000}"/>
    <cellStyle name="Note 2 4 2 3 8 7" xfId="22682" xr:uid="{00000000-0005-0000-0000-0000D0570000}"/>
    <cellStyle name="Note 2 4 2 3 8 8" xfId="22683" xr:uid="{00000000-0005-0000-0000-0000D1570000}"/>
    <cellStyle name="Note 2 4 2 3 9" xfId="22684" xr:uid="{00000000-0005-0000-0000-0000D2570000}"/>
    <cellStyle name="Note 2 4 2 3 9 2" xfId="22685" xr:uid="{00000000-0005-0000-0000-0000D3570000}"/>
    <cellStyle name="Note 2 4 2 3 9 3" xfId="22686" xr:uid="{00000000-0005-0000-0000-0000D4570000}"/>
    <cellStyle name="Note 2 4 2 3 9 4" xfId="22687" xr:uid="{00000000-0005-0000-0000-0000D5570000}"/>
    <cellStyle name="Note 2 4 2 3 9 5" xfId="22688" xr:uid="{00000000-0005-0000-0000-0000D6570000}"/>
    <cellStyle name="Note 2 4 2 3 9 6" xfId="22689" xr:uid="{00000000-0005-0000-0000-0000D7570000}"/>
    <cellStyle name="Note 2 4 2 3 9 7" xfId="22690" xr:uid="{00000000-0005-0000-0000-0000D8570000}"/>
    <cellStyle name="Note 2 4 2 4" xfId="22691" xr:uid="{00000000-0005-0000-0000-0000D9570000}"/>
    <cellStyle name="Note 2 4 2 4 10" xfId="22692" xr:uid="{00000000-0005-0000-0000-0000DA570000}"/>
    <cellStyle name="Note 2 4 2 4 10 2" xfId="22693" xr:uid="{00000000-0005-0000-0000-0000DB570000}"/>
    <cellStyle name="Note 2 4 2 4 10 3" xfId="22694" xr:uid="{00000000-0005-0000-0000-0000DC570000}"/>
    <cellStyle name="Note 2 4 2 4 10 4" xfId="22695" xr:uid="{00000000-0005-0000-0000-0000DD570000}"/>
    <cellStyle name="Note 2 4 2 4 10 5" xfId="22696" xr:uid="{00000000-0005-0000-0000-0000DE570000}"/>
    <cellStyle name="Note 2 4 2 4 11" xfId="22697" xr:uid="{00000000-0005-0000-0000-0000DF570000}"/>
    <cellStyle name="Note 2 4 2 4 11 2" xfId="22698" xr:uid="{00000000-0005-0000-0000-0000E0570000}"/>
    <cellStyle name="Note 2 4 2 4 11 3" xfId="22699" xr:uid="{00000000-0005-0000-0000-0000E1570000}"/>
    <cellStyle name="Note 2 4 2 4 11 4" xfId="22700" xr:uid="{00000000-0005-0000-0000-0000E2570000}"/>
    <cellStyle name="Note 2 4 2 4 11 5" xfId="22701" xr:uid="{00000000-0005-0000-0000-0000E3570000}"/>
    <cellStyle name="Note 2 4 2 4 12" xfId="22702" xr:uid="{00000000-0005-0000-0000-0000E4570000}"/>
    <cellStyle name="Note 2 4 2 4 12 2" xfId="22703" xr:uid="{00000000-0005-0000-0000-0000E5570000}"/>
    <cellStyle name="Note 2 4 2 4 12 3" xfId="22704" xr:uid="{00000000-0005-0000-0000-0000E6570000}"/>
    <cellStyle name="Note 2 4 2 4 12 4" xfId="22705" xr:uid="{00000000-0005-0000-0000-0000E7570000}"/>
    <cellStyle name="Note 2 4 2 4 12 5" xfId="22706" xr:uid="{00000000-0005-0000-0000-0000E8570000}"/>
    <cellStyle name="Note 2 4 2 4 13" xfId="22707" xr:uid="{00000000-0005-0000-0000-0000E9570000}"/>
    <cellStyle name="Note 2 4 2 4 13 2" xfId="22708" xr:uid="{00000000-0005-0000-0000-0000EA570000}"/>
    <cellStyle name="Note 2 4 2 4 13 3" xfId="22709" xr:uid="{00000000-0005-0000-0000-0000EB570000}"/>
    <cellStyle name="Note 2 4 2 4 13 4" xfId="22710" xr:uid="{00000000-0005-0000-0000-0000EC570000}"/>
    <cellStyle name="Note 2 4 2 4 13 5" xfId="22711" xr:uid="{00000000-0005-0000-0000-0000ED570000}"/>
    <cellStyle name="Note 2 4 2 4 14" xfId="22712" xr:uid="{00000000-0005-0000-0000-0000EE570000}"/>
    <cellStyle name="Note 2 4 2 4 14 2" xfId="22713" xr:uid="{00000000-0005-0000-0000-0000EF570000}"/>
    <cellStyle name="Note 2 4 2 4 14 3" xfId="22714" xr:uid="{00000000-0005-0000-0000-0000F0570000}"/>
    <cellStyle name="Note 2 4 2 4 14 4" xfId="22715" xr:uid="{00000000-0005-0000-0000-0000F1570000}"/>
    <cellStyle name="Note 2 4 2 4 14 5" xfId="22716" xr:uid="{00000000-0005-0000-0000-0000F2570000}"/>
    <cellStyle name="Note 2 4 2 4 15" xfId="22717" xr:uid="{00000000-0005-0000-0000-0000F3570000}"/>
    <cellStyle name="Note 2 4 2 4 15 2" xfId="22718" xr:uid="{00000000-0005-0000-0000-0000F4570000}"/>
    <cellStyle name="Note 2 4 2 4 15 3" xfId="22719" xr:uid="{00000000-0005-0000-0000-0000F5570000}"/>
    <cellStyle name="Note 2 4 2 4 15 4" xfId="22720" xr:uid="{00000000-0005-0000-0000-0000F6570000}"/>
    <cellStyle name="Note 2 4 2 4 15 5" xfId="22721" xr:uid="{00000000-0005-0000-0000-0000F7570000}"/>
    <cellStyle name="Note 2 4 2 4 16" xfId="22722" xr:uid="{00000000-0005-0000-0000-0000F8570000}"/>
    <cellStyle name="Note 2 4 2 4 16 2" xfId="22723" xr:uid="{00000000-0005-0000-0000-0000F9570000}"/>
    <cellStyle name="Note 2 4 2 4 16 3" xfId="22724" xr:uid="{00000000-0005-0000-0000-0000FA570000}"/>
    <cellStyle name="Note 2 4 2 4 16 4" xfId="22725" xr:uid="{00000000-0005-0000-0000-0000FB570000}"/>
    <cellStyle name="Note 2 4 2 4 16 5" xfId="22726" xr:uid="{00000000-0005-0000-0000-0000FC570000}"/>
    <cellStyle name="Note 2 4 2 4 17" xfId="22727" xr:uid="{00000000-0005-0000-0000-0000FD570000}"/>
    <cellStyle name="Note 2 4 2 4 17 2" xfId="22728" xr:uid="{00000000-0005-0000-0000-0000FE570000}"/>
    <cellStyle name="Note 2 4 2 4 17 3" xfId="22729" xr:uid="{00000000-0005-0000-0000-0000FF570000}"/>
    <cellStyle name="Note 2 4 2 4 17 4" xfId="22730" xr:uid="{00000000-0005-0000-0000-000000580000}"/>
    <cellStyle name="Note 2 4 2 4 17 5" xfId="22731" xr:uid="{00000000-0005-0000-0000-000001580000}"/>
    <cellStyle name="Note 2 4 2 4 18" xfId="22732" xr:uid="{00000000-0005-0000-0000-000002580000}"/>
    <cellStyle name="Note 2 4 2 4 2" xfId="22733" xr:uid="{00000000-0005-0000-0000-000003580000}"/>
    <cellStyle name="Note 2 4 2 4 2 2" xfId="22734" xr:uid="{00000000-0005-0000-0000-000004580000}"/>
    <cellStyle name="Note 2 4 2 4 2 2 2" xfId="22735" xr:uid="{00000000-0005-0000-0000-000005580000}"/>
    <cellStyle name="Note 2 4 2 4 2 2 3" xfId="22736" xr:uid="{00000000-0005-0000-0000-000006580000}"/>
    <cellStyle name="Note 2 4 2 4 2 2 4" xfId="22737" xr:uid="{00000000-0005-0000-0000-000007580000}"/>
    <cellStyle name="Note 2 4 2 4 2 2 5" xfId="22738" xr:uid="{00000000-0005-0000-0000-000008580000}"/>
    <cellStyle name="Note 2 4 2 4 2 2 6" xfId="22739" xr:uid="{00000000-0005-0000-0000-000009580000}"/>
    <cellStyle name="Note 2 4 2 4 2 2 7" xfId="22740" xr:uid="{00000000-0005-0000-0000-00000A580000}"/>
    <cellStyle name="Note 2 4 2 4 2 3" xfId="22741" xr:uid="{00000000-0005-0000-0000-00000B580000}"/>
    <cellStyle name="Note 2 4 2 4 2 4" xfId="22742" xr:uid="{00000000-0005-0000-0000-00000C580000}"/>
    <cellStyle name="Note 2 4 2 4 2 5" xfId="22743" xr:uid="{00000000-0005-0000-0000-00000D580000}"/>
    <cellStyle name="Note 2 4 2 4 3" xfId="22744" xr:uid="{00000000-0005-0000-0000-00000E580000}"/>
    <cellStyle name="Note 2 4 2 4 3 2" xfId="22745" xr:uid="{00000000-0005-0000-0000-00000F580000}"/>
    <cellStyle name="Note 2 4 2 4 3 2 2" xfId="22746" xr:uid="{00000000-0005-0000-0000-000010580000}"/>
    <cellStyle name="Note 2 4 2 4 3 2 3" xfId="22747" xr:uid="{00000000-0005-0000-0000-000011580000}"/>
    <cellStyle name="Note 2 4 2 4 3 2 4" xfId="22748" xr:uid="{00000000-0005-0000-0000-000012580000}"/>
    <cellStyle name="Note 2 4 2 4 3 2 5" xfId="22749" xr:uid="{00000000-0005-0000-0000-000013580000}"/>
    <cellStyle name="Note 2 4 2 4 3 2 6" xfId="22750" xr:uid="{00000000-0005-0000-0000-000014580000}"/>
    <cellStyle name="Note 2 4 2 4 3 2 7" xfId="22751" xr:uid="{00000000-0005-0000-0000-000015580000}"/>
    <cellStyle name="Note 2 4 2 4 3 3" xfId="22752" xr:uid="{00000000-0005-0000-0000-000016580000}"/>
    <cellStyle name="Note 2 4 2 4 3 4" xfId="22753" xr:uid="{00000000-0005-0000-0000-000017580000}"/>
    <cellStyle name="Note 2 4 2 4 3 5" xfId="22754" xr:uid="{00000000-0005-0000-0000-000018580000}"/>
    <cellStyle name="Note 2 4 2 4 4" xfId="22755" xr:uid="{00000000-0005-0000-0000-000019580000}"/>
    <cellStyle name="Note 2 4 2 4 4 2" xfId="22756" xr:uid="{00000000-0005-0000-0000-00001A580000}"/>
    <cellStyle name="Note 2 4 2 4 4 2 2" xfId="22757" xr:uid="{00000000-0005-0000-0000-00001B580000}"/>
    <cellStyle name="Note 2 4 2 4 4 2 3" xfId="22758" xr:uid="{00000000-0005-0000-0000-00001C580000}"/>
    <cellStyle name="Note 2 4 2 4 4 2 4" xfId="22759" xr:uid="{00000000-0005-0000-0000-00001D580000}"/>
    <cellStyle name="Note 2 4 2 4 4 2 5" xfId="22760" xr:uid="{00000000-0005-0000-0000-00001E580000}"/>
    <cellStyle name="Note 2 4 2 4 4 2 6" xfId="22761" xr:uid="{00000000-0005-0000-0000-00001F580000}"/>
    <cellStyle name="Note 2 4 2 4 4 2 7" xfId="22762" xr:uid="{00000000-0005-0000-0000-000020580000}"/>
    <cellStyle name="Note 2 4 2 4 4 3" xfId="22763" xr:uid="{00000000-0005-0000-0000-000021580000}"/>
    <cellStyle name="Note 2 4 2 4 4 4" xfId="22764" xr:uid="{00000000-0005-0000-0000-000022580000}"/>
    <cellStyle name="Note 2 4 2 4 4 5" xfId="22765" xr:uid="{00000000-0005-0000-0000-000023580000}"/>
    <cellStyle name="Note 2 4 2 4 5" xfId="22766" xr:uid="{00000000-0005-0000-0000-000024580000}"/>
    <cellStyle name="Note 2 4 2 4 5 2" xfId="22767" xr:uid="{00000000-0005-0000-0000-000025580000}"/>
    <cellStyle name="Note 2 4 2 4 5 3" xfId="22768" xr:uid="{00000000-0005-0000-0000-000026580000}"/>
    <cellStyle name="Note 2 4 2 4 5 4" xfId="22769" xr:uid="{00000000-0005-0000-0000-000027580000}"/>
    <cellStyle name="Note 2 4 2 4 5 5" xfId="22770" xr:uid="{00000000-0005-0000-0000-000028580000}"/>
    <cellStyle name="Note 2 4 2 4 5 6" xfId="22771" xr:uid="{00000000-0005-0000-0000-000029580000}"/>
    <cellStyle name="Note 2 4 2 4 5 7" xfId="22772" xr:uid="{00000000-0005-0000-0000-00002A580000}"/>
    <cellStyle name="Note 2 4 2 4 5 8" xfId="22773" xr:uid="{00000000-0005-0000-0000-00002B580000}"/>
    <cellStyle name="Note 2 4 2 4 6" xfId="22774" xr:uid="{00000000-0005-0000-0000-00002C580000}"/>
    <cellStyle name="Note 2 4 2 4 6 2" xfId="22775" xr:uid="{00000000-0005-0000-0000-00002D580000}"/>
    <cellStyle name="Note 2 4 2 4 6 3" xfId="22776" xr:uid="{00000000-0005-0000-0000-00002E580000}"/>
    <cellStyle name="Note 2 4 2 4 6 4" xfId="22777" xr:uid="{00000000-0005-0000-0000-00002F580000}"/>
    <cellStyle name="Note 2 4 2 4 6 5" xfId="22778" xr:uid="{00000000-0005-0000-0000-000030580000}"/>
    <cellStyle name="Note 2 4 2 4 6 6" xfId="22779" xr:uid="{00000000-0005-0000-0000-000031580000}"/>
    <cellStyle name="Note 2 4 2 4 6 7" xfId="22780" xr:uid="{00000000-0005-0000-0000-000032580000}"/>
    <cellStyle name="Note 2 4 2 4 7" xfId="22781" xr:uid="{00000000-0005-0000-0000-000033580000}"/>
    <cellStyle name="Note 2 4 2 4 7 2" xfId="22782" xr:uid="{00000000-0005-0000-0000-000034580000}"/>
    <cellStyle name="Note 2 4 2 4 7 3" xfId="22783" xr:uid="{00000000-0005-0000-0000-000035580000}"/>
    <cellStyle name="Note 2 4 2 4 7 4" xfId="22784" xr:uid="{00000000-0005-0000-0000-000036580000}"/>
    <cellStyle name="Note 2 4 2 4 7 5" xfId="22785" xr:uid="{00000000-0005-0000-0000-000037580000}"/>
    <cellStyle name="Note 2 4 2 4 8" xfId="22786" xr:uid="{00000000-0005-0000-0000-000038580000}"/>
    <cellStyle name="Note 2 4 2 4 8 2" xfId="22787" xr:uid="{00000000-0005-0000-0000-000039580000}"/>
    <cellStyle name="Note 2 4 2 4 8 3" xfId="22788" xr:uid="{00000000-0005-0000-0000-00003A580000}"/>
    <cellStyle name="Note 2 4 2 4 8 4" xfId="22789" xr:uid="{00000000-0005-0000-0000-00003B580000}"/>
    <cellStyle name="Note 2 4 2 4 8 5" xfId="22790" xr:uid="{00000000-0005-0000-0000-00003C580000}"/>
    <cellStyle name="Note 2 4 2 4 9" xfId="22791" xr:uid="{00000000-0005-0000-0000-00003D580000}"/>
    <cellStyle name="Note 2 4 2 4 9 2" xfId="22792" xr:uid="{00000000-0005-0000-0000-00003E580000}"/>
    <cellStyle name="Note 2 4 2 4 9 3" xfId="22793" xr:uid="{00000000-0005-0000-0000-00003F580000}"/>
    <cellStyle name="Note 2 4 2 4 9 4" xfId="22794" xr:uid="{00000000-0005-0000-0000-000040580000}"/>
    <cellStyle name="Note 2 4 2 4 9 5" xfId="22795" xr:uid="{00000000-0005-0000-0000-000041580000}"/>
    <cellStyle name="Note 2 4 2 5" xfId="22796" xr:uid="{00000000-0005-0000-0000-000042580000}"/>
    <cellStyle name="Note 2 4 2 5 10" xfId="22797" xr:uid="{00000000-0005-0000-0000-000043580000}"/>
    <cellStyle name="Note 2 4 2 5 2" xfId="22798" xr:uid="{00000000-0005-0000-0000-000044580000}"/>
    <cellStyle name="Note 2 4 2 5 2 2" xfId="22799" xr:uid="{00000000-0005-0000-0000-000045580000}"/>
    <cellStyle name="Note 2 4 2 5 2 2 2" xfId="22800" xr:uid="{00000000-0005-0000-0000-000046580000}"/>
    <cellStyle name="Note 2 4 2 5 2 2 3" xfId="22801" xr:uid="{00000000-0005-0000-0000-000047580000}"/>
    <cellStyle name="Note 2 4 2 5 2 2 4" xfId="22802" xr:uid="{00000000-0005-0000-0000-000048580000}"/>
    <cellStyle name="Note 2 4 2 5 2 2 5" xfId="22803" xr:uid="{00000000-0005-0000-0000-000049580000}"/>
    <cellStyle name="Note 2 4 2 5 2 2 6" xfId="22804" xr:uid="{00000000-0005-0000-0000-00004A580000}"/>
    <cellStyle name="Note 2 4 2 5 2 2 7" xfId="22805" xr:uid="{00000000-0005-0000-0000-00004B580000}"/>
    <cellStyle name="Note 2 4 2 5 2 3" xfId="22806" xr:uid="{00000000-0005-0000-0000-00004C580000}"/>
    <cellStyle name="Note 2 4 2 5 2 4" xfId="22807" xr:uid="{00000000-0005-0000-0000-00004D580000}"/>
    <cellStyle name="Note 2 4 2 5 3" xfId="22808" xr:uid="{00000000-0005-0000-0000-00004E580000}"/>
    <cellStyle name="Note 2 4 2 5 3 2" xfId="22809" xr:uid="{00000000-0005-0000-0000-00004F580000}"/>
    <cellStyle name="Note 2 4 2 5 3 2 2" xfId="22810" xr:uid="{00000000-0005-0000-0000-000050580000}"/>
    <cellStyle name="Note 2 4 2 5 3 2 3" xfId="22811" xr:uid="{00000000-0005-0000-0000-000051580000}"/>
    <cellStyle name="Note 2 4 2 5 3 2 4" xfId="22812" xr:uid="{00000000-0005-0000-0000-000052580000}"/>
    <cellStyle name="Note 2 4 2 5 3 2 5" xfId="22813" xr:uid="{00000000-0005-0000-0000-000053580000}"/>
    <cellStyle name="Note 2 4 2 5 3 2 6" xfId="22814" xr:uid="{00000000-0005-0000-0000-000054580000}"/>
    <cellStyle name="Note 2 4 2 5 3 2 7" xfId="22815" xr:uid="{00000000-0005-0000-0000-000055580000}"/>
    <cellStyle name="Note 2 4 2 5 3 3" xfId="22816" xr:uid="{00000000-0005-0000-0000-000056580000}"/>
    <cellStyle name="Note 2 4 2 5 3 4" xfId="22817" xr:uid="{00000000-0005-0000-0000-000057580000}"/>
    <cellStyle name="Note 2 4 2 5 4" xfId="22818" xr:uid="{00000000-0005-0000-0000-000058580000}"/>
    <cellStyle name="Note 2 4 2 5 4 2" xfId="22819" xr:uid="{00000000-0005-0000-0000-000059580000}"/>
    <cellStyle name="Note 2 4 2 5 4 2 2" xfId="22820" xr:uid="{00000000-0005-0000-0000-00005A580000}"/>
    <cellStyle name="Note 2 4 2 5 4 2 3" xfId="22821" xr:uid="{00000000-0005-0000-0000-00005B580000}"/>
    <cellStyle name="Note 2 4 2 5 4 2 4" xfId="22822" xr:uid="{00000000-0005-0000-0000-00005C580000}"/>
    <cellStyle name="Note 2 4 2 5 4 2 5" xfId="22823" xr:uid="{00000000-0005-0000-0000-00005D580000}"/>
    <cellStyle name="Note 2 4 2 5 4 2 6" xfId="22824" xr:uid="{00000000-0005-0000-0000-00005E580000}"/>
    <cellStyle name="Note 2 4 2 5 4 2 7" xfId="22825" xr:uid="{00000000-0005-0000-0000-00005F580000}"/>
    <cellStyle name="Note 2 4 2 5 4 3" xfId="22826" xr:uid="{00000000-0005-0000-0000-000060580000}"/>
    <cellStyle name="Note 2 4 2 5 4 4" xfId="22827" xr:uid="{00000000-0005-0000-0000-000061580000}"/>
    <cellStyle name="Note 2 4 2 5 5" xfId="22828" xr:uid="{00000000-0005-0000-0000-000062580000}"/>
    <cellStyle name="Note 2 4 2 5 5 2" xfId="22829" xr:uid="{00000000-0005-0000-0000-000063580000}"/>
    <cellStyle name="Note 2 4 2 5 5 3" xfId="22830" xr:uid="{00000000-0005-0000-0000-000064580000}"/>
    <cellStyle name="Note 2 4 2 5 5 4" xfId="22831" xr:uid="{00000000-0005-0000-0000-000065580000}"/>
    <cellStyle name="Note 2 4 2 5 5 5" xfId="22832" xr:uid="{00000000-0005-0000-0000-000066580000}"/>
    <cellStyle name="Note 2 4 2 5 5 6" xfId="22833" xr:uid="{00000000-0005-0000-0000-000067580000}"/>
    <cellStyle name="Note 2 4 2 5 5 7" xfId="22834" xr:uid="{00000000-0005-0000-0000-000068580000}"/>
    <cellStyle name="Note 2 4 2 5 5 8" xfId="22835" xr:uid="{00000000-0005-0000-0000-000069580000}"/>
    <cellStyle name="Note 2 4 2 5 6" xfId="22836" xr:uid="{00000000-0005-0000-0000-00006A580000}"/>
    <cellStyle name="Note 2 4 2 5 6 2" xfId="22837" xr:uid="{00000000-0005-0000-0000-00006B580000}"/>
    <cellStyle name="Note 2 4 2 5 6 3" xfId="22838" xr:uid="{00000000-0005-0000-0000-00006C580000}"/>
    <cellStyle name="Note 2 4 2 5 6 4" xfId="22839" xr:uid="{00000000-0005-0000-0000-00006D580000}"/>
    <cellStyle name="Note 2 4 2 5 6 5" xfId="22840" xr:uid="{00000000-0005-0000-0000-00006E580000}"/>
    <cellStyle name="Note 2 4 2 5 6 6" xfId="22841" xr:uid="{00000000-0005-0000-0000-00006F580000}"/>
    <cellStyle name="Note 2 4 2 5 6 7" xfId="22842" xr:uid="{00000000-0005-0000-0000-000070580000}"/>
    <cellStyle name="Note 2 4 2 5 7" xfId="22843" xr:uid="{00000000-0005-0000-0000-000071580000}"/>
    <cellStyle name="Note 2 4 2 5 8" xfId="22844" xr:uid="{00000000-0005-0000-0000-000072580000}"/>
    <cellStyle name="Note 2 4 2 5 9" xfId="22845" xr:uid="{00000000-0005-0000-0000-000073580000}"/>
    <cellStyle name="Note 2 4 2 6" xfId="22846" xr:uid="{00000000-0005-0000-0000-000074580000}"/>
    <cellStyle name="Note 2 4 2 6 2" xfId="22847" xr:uid="{00000000-0005-0000-0000-000075580000}"/>
    <cellStyle name="Note 2 4 2 6 2 2" xfId="22848" xr:uid="{00000000-0005-0000-0000-000076580000}"/>
    <cellStyle name="Note 2 4 2 6 2 3" xfId="22849" xr:uid="{00000000-0005-0000-0000-000077580000}"/>
    <cellStyle name="Note 2 4 2 6 2 4" xfId="22850" xr:uid="{00000000-0005-0000-0000-000078580000}"/>
    <cellStyle name="Note 2 4 2 6 2 5" xfId="22851" xr:uid="{00000000-0005-0000-0000-000079580000}"/>
    <cellStyle name="Note 2 4 2 6 2 6" xfId="22852" xr:uid="{00000000-0005-0000-0000-00007A580000}"/>
    <cellStyle name="Note 2 4 2 6 2 7" xfId="22853" xr:uid="{00000000-0005-0000-0000-00007B580000}"/>
    <cellStyle name="Note 2 4 2 6 3" xfId="22854" xr:uid="{00000000-0005-0000-0000-00007C580000}"/>
    <cellStyle name="Note 2 4 2 6 4" xfId="22855" xr:uid="{00000000-0005-0000-0000-00007D580000}"/>
    <cellStyle name="Note 2 4 2 6 5" xfId="22856" xr:uid="{00000000-0005-0000-0000-00007E580000}"/>
    <cellStyle name="Note 2 4 2 7" xfId="22857" xr:uid="{00000000-0005-0000-0000-00007F580000}"/>
    <cellStyle name="Note 2 4 2 7 2" xfId="22858" xr:uid="{00000000-0005-0000-0000-000080580000}"/>
    <cellStyle name="Note 2 4 2 7 2 2" xfId="22859" xr:uid="{00000000-0005-0000-0000-000081580000}"/>
    <cellStyle name="Note 2 4 2 7 2 3" xfId="22860" xr:uid="{00000000-0005-0000-0000-000082580000}"/>
    <cellStyle name="Note 2 4 2 7 2 4" xfId="22861" xr:uid="{00000000-0005-0000-0000-000083580000}"/>
    <cellStyle name="Note 2 4 2 7 2 5" xfId="22862" xr:uid="{00000000-0005-0000-0000-000084580000}"/>
    <cellStyle name="Note 2 4 2 7 2 6" xfId="22863" xr:uid="{00000000-0005-0000-0000-000085580000}"/>
    <cellStyle name="Note 2 4 2 7 2 7" xfId="22864" xr:uid="{00000000-0005-0000-0000-000086580000}"/>
    <cellStyle name="Note 2 4 2 7 3" xfId="22865" xr:uid="{00000000-0005-0000-0000-000087580000}"/>
    <cellStyle name="Note 2 4 2 7 4" xfId="22866" xr:uid="{00000000-0005-0000-0000-000088580000}"/>
    <cellStyle name="Note 2 4 2 7 5" xfId="22867" xr:uid="{00000000-0005-0000-0000-000089580000}"/>
    <cellStyle name="Note 2 4 2 8" xfId="22868" xr:uid="{00000000-0005-0000-0000-00008A580000}"/>
    <cellStyle name="Note 2 4 2 8 2" xfId="22869" xr:uid="{00000000-0005-0000-0000-00008B580000}"/>
    <cellStyle name="Note 2 4 2 8 2 2" xfId="22870" xr:uid="{00000000-0005-0000-0000-00008C580000}"/>
    <cellStyle name="Note 2 4 2 8 2 3" xfId="22871" xr:uid="{00000000-0005-0000-0000-00008D580000}"/>
    <cellStyle name="Note 2 4 2 8 2 4" xfId="22872" xr:uid="{00000000-0005-0000-0000-00008E580000}"/>
    <cellStyle name="Note 2 4 2 8 2 5" xfId="22873" xr:uid="{00000000-0005-0000-0000-00008F580000}"/>
    <cellStyle name="Note 2 4 2 8 2 6" xfId="22874" xr:uid="{00000000-0005-0000-0000-000090580000}"/>
    <cellStyle name="Note 2 4 2 8 2 7" xfId="22875" xr:uid="{00000000-0005-0000-0000-000091580000}"/>
    <cellStyle name="Note 2 4 2 8 3" xfId="22876" xr:uid="{00000000-0005-0000-0000-000092580000}"/>
    <cellStyle name="Note 2 4 2 8 4" xfId="22877" xr:uid="{00000000-0005-0000-0000-000093580000}"/>
    <cellStyle name="Note 2 4 2 8 5" xfId="22878" xr:uid="{00000000-0005-0000-0000-000094580000}"/>
    <cellStyle name="Note 2 4 2 9" xfId="22879" xr:uid="{00000000-0005-0000-0000-000095580000}"/>
    <cellStyle name="Note 2 4 2 9 2" xfId="22880" xr:uid="{00000000-0005-0000-0000-000096580000}"/>
    <cellStyle name="Note 2 4 2 9 2 2" xfId="22881" xr:uid="{00000000-0005-0000-0000-000097580000}"/>
    <cellStyle name="Note 2 4 2 9 2 3" xfId="22882" xr:uid="{00000000-0005-0000-0000-000098580000}"/>
    <cellStyle name="Note 2 4 2 9 2 4" xfId="22883" xr:uid="{00000000-0005-0000-0000-000099580000}"/>
    <cellStyle name="Note 2 4 2 9 2 5" xfId="22884" xr:uid="{00000000-0005-0000-0000-00009A580000}"/>
    <cellStyle name="Note 2 4 2 9 2 6" xfId="22885" xr:uid="{00000000-0005-0000-0000-00009B580000}"/>
    <cellStyle name="Note 2 4 2 9 2 7" xfId="22886" xr:uid="{00000000-0005-0000-0000-00009C580000}"/>
    <cellStyle name="Note 2 4 2 9 3" xfId="22887" xr:uid="{00000000-0005-0000-0000-00009D580000}"/>
    <cellStyle name="Note 2 4 2 9 4" xfId="22888" xr:uid="{00000000-0005-0000-0000-00009E580000}"/>
    <cellStyle name="Note 2 4 2 9 5" xfId="22889" xr:uid="{00000000-0005-0000-0000-00009F580000}"/>
    <cellStyle name="Note 2 4 3" xfId="22890" xr:uid="{00000000-0005-0000-0000-0000A0580000}"/>
    <cellStyle name="Note 2 4 3 10" xfId="22891" xr:uid="{00000000-0005-0000-0000-0000A1580000}"/>
    <cellStyle name="Note 2 4 3 10 2" xfId="22892" xr:uid="{00000000-0005-0000-0000-0000A2580000}"/>
    <cellStyle name="Note 2 4 3 10 3" xfId="22893" xr:uid="{00000000-0005-0000-0000-0000A3580000}"/>
    <cellStyle name="Note 2 4 3 10 4" xfId="22894" xr:uid="{00000000-0005-0000-0000-0000A4580000}"/>
    <cellStyle name="Note 2 4 3 10 5" xfId="22895" xr:uid="{00000000-0005-0000-0000-0000A5580000}"/>
    <cellStyle name="Note 2 4 3 11" xfId="22896" xr:uid="{00000000-0005-0000-0000-0000A6580000}"/>
    <cellStyle name="Note 2 4 3 11 2" xfId="22897" xr:uid="{00000000-0005-0000-0000-0000A7580000}"/>
    <cellStyle name="Note 2 4 3 11 3" xfId="22898" xr:uid="{00000000-0005-0000-0000-0000A8580000}"/>
    <cellStyle name="Note 2 4 3 11 4" xfId="22899" xr:uid="{00000000-0005-0000-0000-0000A9580000}"/>
    <cellStyle name="Note 2 4 3 11 5" xfId="22900" xr:uid="{00000000-0005-0000-0000-0000AA580000}"/>
    <cellStyle name="Note 2 4 3 12" xfId="22901" xr:uid="{00000000-0005-0000-0000-0000AB580000}"/>
    <cellStyle name="Note 2 4 3 12 2" xfId="22902" xr:uid="{00000000-0005-0000-0000-0000AC580000}"/>
    <cellStyle name="Note 2 4 3 12 3" xfId="22903" xr:uid="{00000000-0005-0000-0000-0000AD580000}"/>
    <cellStyle name="Note 2 4 3 12 4" xfId="22904" xr:uid="{00000000-0005-0000-0000-0000AE580000}"/>
    <cellStyle name="Note 2 4 3 12 5" xfId="22905" xr:uid="{00000000-0005-0000-0000-0000AF580000}"/>
    <cellStyle name="Note 2 4 3 13" xfId="22906" xr:uid="{00000000-0005-0000-0000-0000B0580000}"/>
    <cellStyle name="Note 2 4 3 13 2" xfId="22907" xr:uid="{00000000-0005-0000-0000-0000B1580000}"/>
    <cellStyle name="Note 2 4 3 13 3" xfId="22908" xr:uid="{00000000-0005-0000-0000-0000B2580000}"/>
    <cellStyle name="Note 2 4 3 13 4" xfId="22909" xr:uid="{00000000-0005-0000-0000-0000B3580000}"/>
    <cellStyle name="Note 2 4 3 13 5" xfId="22910" xr:uid="{00000000-0005-0000-0000-0000B4580000}"/>
    <cellStyle name="Note 2 4 3 14" xfId="22911" xr:uid="{00000000-0005-0000-0000-0000B5580000}"/>
    <cellStyle name="Note 2 4 3 14 2" xfId="22912" xr:uid="{00000000-0005-0000-0000-0000B6580000}"/>
    <cellStyle name="Note 2 4 3 14 3" xfId="22913" xr:uid="{00000000-0005-0000-0000-0000B7580000}"/>
    <cellStyle name="Note 2 4 3 14 4" xfId="22914" xr:uid="{00000000-0005-0000-0000-0000B8580000}"/>
    <cellStyle name="Note 2 4 3 14 5" xfId="22915" xr:uid="{00000000-0005-0000-0000-0000B9580000}"/>
    <cellStyle name="Note 2 4 3 15" xfId="22916" xr:uid="{00000000-0005-0000-0000-0000BA580000}"/>
    <cellStyle name="Note 2 4 3 15 2" xfId="22917" xr:uid="{00000000-0005-0000-0000-0000BB580000}"/>
    <cellStyle name="Note 2 4 3 15 3" xfId="22918" xr:uid="{00000000-0005-0000-0000-0000BC580000}"/>
    <cellStyle name="Note 2 4 3 15 4" xfId="22919" xr:uid="{00000000-0005-0000-0000-0000BD580000}"/>
    <cellStyle name="Note 2 4 3 15 5" xfId="22920" xr:uid="{00000000-0005-0000-0000-0000BE580000}"/>
    <cellStyle name="Note 2 4 3 16" xfId="22921" xr:uid="{00000000-0005-0000-0000-0000BF580000}"/>
    <cellStyle name="Note 2 4 3 16 2" xfId="22922" xr:uid="{00000000-0005-0000-0000-0000C0580000}"/>
    <cellStyle name="Note 2 4 3 16 3" xfId="22923" xr:uid="{00000000-0005-0000-0000-0000C1580000}"/>
    <cellStyle name="Note 2 4 3 16 4" xfId="22924" xr:uid="{00000000-0005-0000-0000-0000C2580000}"/>
    <cellStyle name="Note 2 4 3 16 5" xfId="22925" xr:uid="{00000000-0005-0000-0000-0000C3580000}"/>
    <cellStyle name="Note 2 4 3 17" xfId="22926" xr:uid="{00000000-0005-0000-0000-0000C4580000}"/>
    <cellStyle name="Note 2 4 3 17 2" xfId="22927" xr:uid="{00000000-0005-0000-0000-0000C5580000}"/>
    <cellStyle name="Note 2 4 3 17 3" xfId="22928" xr:uid="{00000000-0005-0000-0000-0000C6580000}"/>
    <cellStyle name="Note 2 4 3 17 4" xfId="22929" xr:uid="{00000000-0005-0000-0000-0000C7580000}"/>
    <cellStyle name="Note 2 4 3 17 5" xfId="22930" xr:uid="{00000000-0005-0000-0000-0000C8580000}"/>
    <cellStyle name="Note 2 4 3 18" xfId="22931" xr:uid="{00000000-0005-0000-0000-0000C9580000}"/>
    <cellStyle name="Note 2 4 3 2" xfId="22932" xr:uid="{00000000-0005-0000-0000-0000CA580000}"/>
    <cellStyle name="Note 2 4 3 2 10" xfId="22933" xr:uid="{00000000-0005-0000-0000-0000CB580000}"/>
    <cellStyle name="Note 2 4 3 2 10 2" xfId="22934" xr:uid="{00000000-0005-0000-0000-0000CC580000}"/>
    <cellStyle name="Note 2 4 3 2 10 3" xfId="22935" xr:uid="{00000000-0005-0000-0000-0000CD580000}"/>
    <cellStyle name="Note 2 4 3 2 10 4" xfId="22936" xr:uid="{00000000-0005-0000-0000-0000CE580000}"/>
    <cellStyle name="Note 2 4 3 2 10 5" xfId="22937" xr:uid="{00000000-0005-0000-0000-0000CF580000}"/>
    <cellStyle name="Note 2 4 3 2 11" xfId="22938" xr:uid="{00000000-0005-0000-0000-0000D0580000}"/>
    <cellStyle name="Note 2 4 3 2 11 2" xfId="22939" xr:uid="{00000000-0005-0000-0000-0000D1580000}"/>
    <cellStyle name="Note 2 4 3 2 11 3" xfId="22940" xr:uid="{00000000-0005-0000-0000-0000D2580000}"/>
    <cellStyle name="Note 2 4 3 2 11 4" xfId="22941" xr:uid="{00000000-0005-0000-0000-0000D3580000}"/>
    <cellStyle name="Note 2 4 3 2 11 5" xfId="22942" xr:uid="{00000000-0005-0000-0000-0000D4580000}"/>
    <cellStyle name="Note 2 4 3 2 12" xfId="22943" xr:uid="{00000000-0005-0000-0000-0000D5580000}"/>
    <cellStyle name="Note 2 4 3 2 12 2" xfId="22944" xr:uid="{00000000-0005-0000-0000-0000D6580000}"/>
    <cellStyle name="Note 2 4 3 2 12 3" xfId="22945" xr:uid="{00000000-0005-0000-0000-0000D7580000}"/>
    <cellStyle name="Note 2 4 3 2 12 4" xfId="22946" xr:uid="{00000000-0005-0000-0000-0000D8580000}"/>
    <cellStyle name="Note 2 4 3 2 12 5" xfId="22947" xr:uid="{00000000-0005-0000-0000-0000D9580000}"/>
    <cellStyle name="Note 2 4 3 2 13" xfId="22948" xr:uid="{00000000-0005-0000-0000-0000DA580000}"/>
    <cellStyle name="Note 2 4 3 2 13 2" xfId="22949" xr:uid="{00000000-0005-0000-0000-0000DB580000}"/>
    <cellStyle name="Note 2 4 3 2 13 3" xfId="22950" xr:uid="{00000000-0005-0000-0000-0000DC580000}"/>
    <cellStyle name="Note 2 4 3 2 13 4" xfId="22951" xr:uid="{00000000-0005-0000-0000-0000DD580000}"/>
    <cellStyle name="Note 2 4 3 2 13 5" xfId="22952" xr:uid="{00000000-0005-0000-0000-0000DE580000}"/>
    <cellStyle name="Note 2 4 3 2 14" xfId="22953" xr:uid="{00000000-0005-0000-0000-0000DF580000}"/>
    <cellStyle name="Note 2 4 3 2 14 2" xfId="22954" xr:uid="{00000000-0005-0000-0000-0000E0580000}"/>
    <cellStyle name="Note 2 4 3 2 14 3" xfId="22955" xr:uid="{00000000-0005-0000-0000-0000E1580000}"/>
    <cellStyle name="Note 2 4 3 2 14 4" xfId="22956" xr:uid="{00000000-0005-0000-0000-0000E2580000}"/>
    <cellStyle name="Note 2 4 3 2 14 5" xfId="22957" xr:uid="{00000000-0005-0000-0000-0000E3580000}"/>
    <cellStyle name="Note 2 4 3 2 15" xfId="22958" xr:uid="{00000000-0005-0000-0000-0000E4580000}"/>
    <cellStyle name="Note 2 4 3 2 15 2" xfId="22959" xr:uid="{00000000-0005-0000-0000-0000E5580000}"/>
    <cellStyle name="Note 2 4 3 2 15 3" xfId="22960" xr:uid="{00000000-0005-0000-0000-0000E6580000}"/>
    <cellStyle name="Note 2 4 3 2 15 4" xfId="22961" xr:uid="{00000000-0005-0000-0000-0000E7580000}"/>
    <cellStyle name="Note 2 4 3 2 15 5" xfId="22962" xr:uid="{00000000-0005-0000-0000-0000E8580000}"/>
    <cellStyle name="Note 2 4 3 2 16" xfId="22963" xr:uid="{00000000-0005-0000-0000-0000E9580000}"/>
    <cellStyle name="Note 2 4 3 2 16 2" xfId="22964" xr:uid="{00000000-0005-0000-0000-0000EA580000}"/>
    <cellStyle name="Note 2 4 3 2 16 3" xfId="22965" xr:uid="{00000000-0005-0000-0000-0000EB580000}"/>
    <cellStyle name="Note 2 4 3 2 16 4" xfId="22966" xr:uid="{00000000-0005-0000-0000-0000EC580000}"/>
    <cellStyle name="Note 2 4 3 2 16 5" xfId="22967" xr:uid="{00000000-0005-0000-0000-0000ED580000}"/>
    <cellStyle name="Note 2 4 3 2 17" xfId="22968" xr:uid="{00000000-0005-0000-0000-0000EE580000}"/>
    <cellStyle name="Note 2 4 3 2 17 2" xfId="22969" xr:uid="{00000000-0005-0000-0000-0000EF580000}"/>
    <cellStyle name="Note 2 4 3 2 17 3" xfId="22970" xr:uid="{00000000-0005-0000-0000-0000F0580000}"/>
    <cellStyle name="Note 2 4 3 2 17 4" xfId="22971" xr:uid="{00000000-0005-0000-0000-0000F1580000}"/>
    <cellStyle name="Note 2 4 3 2 17 5" xfId="22972" xr:uid="{00000000-0005-0000-0000-0000F2580000}"/>
    <cellStyle name="Note 2 4 3 2 18" xfId="22973" xr:uid="{00000000-0005-0000-0000-0000F3580000}"/>
    <cellStyle name="Note 2 4 3 2 2" xfId="22974" xr:uid="{00000000-0005-0000-0000-0000F4580000}"/>
    <cellStyle name="Note 2 4 3 2 2 2" xfId="22975" xr:uid="{00000000-0005-0000-0000-0000F5580000}"/>
    <cellStyle name="Note 2 4 3 2 2 2 2" xfId="22976" xr:uid="{00000000-0005-0000-0000-0000F6580000}"/>
    <cellStyle name="Note 2 4 3 2 2 2 3" xfId="22977" xr:uid="{00000000-0005-0000-0000-0000F7580000}"/>
    <cellStyle name="Note 2 4 3 2 2 2 4" xfId="22978" xr:uid="{00000000-0005-0000-0000-0000F8580000}"/>
    <cellStyle name="Note 2 4 3 2 2 2 5" xfId="22979" xr:uid="{00000000-0005-0000-0000-0000F9580000}"/>
    <cellStyle name="Note 2 4 3 2 2 2 6" xfId="22980" xr:uid="{00000000-0005-0000-0000-0000FA580000}"/>
    <cellStyle name="Note 2 4 3 2 2 2 7" xfId="22981" xr:uid="{00000000-0005-0000-0000-0000FB580000}"/>
    <cellStyle name="Note 2 4 3 2 2 3" xfId="22982" xr:uid="{00000000-0005-0000-0000-0000FC580000}"/>
    <cellStyle name="Note 2 4 3 2 2 4" xfId="22983" xr:uid="{00000000-0005-0000-0000-0000FD580000}"/>
    <cellStyle name="Note 2 4 3 2 2 5" xfId="22984" xr:uid="{00000000-0005-0000-0000-0000FE580000}"/>
    <cellStyle name="Note 2 4 3 2 3" xfId="22985" xr:uid="{00000000-0005-0000-0000-0000FF580000}"/>
    <cellStyle name="Note 2 4 3 2 3 2" xfId="22986" xr:uid="{00000000-0005-0000-0000-000000590000}"/>
    <cellStyle name="Note 2 4 3 2 3 2 2" xfId="22987" xr:uid="{00000000-0005-0000-0000-000001590000}"/>
    <cellStyle name="Note 2 4 3 2 3 2 3" xfId="22988" xr:uid="{00000000-0005-0000-0000-000002590000}"/>
    <cellStyle name="Note 2 4 3 2 3 2 4" xfId="22989" xr:uid="{00000000-0005-0000-0000-000003590000}"/>
    <cellStyle name="Note 2 4 3 2 3 2 5" xfId="22990" xr:uid="{00000000-0005-0000-0000-000004590000}"/>
    <cellStyle name="Note 2 4 3 2 3 2 6" xfId="22991" xr:uid="{00000000-0005-0000-0000-000005590000}"/>
    <cellStyle name="Note 2 4 3 2 3 2 7" xfId="22992" xr:uid="{00000000-0005-0000-0000-000006590000}"/>
    <cellStyle name="Note 2 4 3 2 3 3" xfId="22993" xr:uid="{00000000-0005-0000-0000-000007590000}"/>
    <cellStyle name="Note 2 4 3 2 3 4" xfId="22994" xr:uid="{00000000-0005-0000-0000-000008590000}"/>
    <cellStyle name="Note 2 4 3 2 3 5" xfId="22995" xr:uid="{00000000-0005-0000-0000-000009590000}"/>
    <cellStyle name="Note 2 4 3 2 4" xfId="22996" xr:uid="{00000000-0005-0000-0000-00000A590000}"/>
    <cellStyle name="Note 2 4 3 2 4 2" xfId="22997" xr:uid="{00000000-0005-0000-0000-00000B590000}"/>
    <cellStyle name="Note 2 4 3 2 4 2 2" xfId="22998" xr:uid="{00000000-0005-0000-0000-00000C590000}"/>
    <cellStyle name="Note 2 4 3 2 4 2 3" xfId="22999" xr:uid="{00000000-0005-0000-0000-00000D590000}"/>
    <cellStyle name="Note 2 4 3 2 4 2 4" xfId="23000" xr:uid="{00000000-0005-0000-0000-00000E590000}"/>
    <cellStyle name="Note 2 4 3 2 4 2 5" xfId="23001" xr:uid="{00000000-0005-0000-0000-00000F590000}"/>
    <cellStyle name="Note 2 4 3 2 4 2 6" xfId="23002" xr:uid="{00000000-0005-0000-0000-000010590000}"/>
    <cellStyle name="Note 2 4 3 2 4 2 7" xfId="23003" xr:uid="{00000000-0005-0000-0000-000011590000}"/>
    <cellStyle name="Note 2 4 3 2 4 3" xfId="23004" xr:uid="{00000000-0005-0000-0000-000012590000}"/>
    <cellStyle name="Note 2 4 3 2 4 4" xfId="23005" xr:uid="{00000000-0005-0000-0000-000013590000}"/>
    <cellStyle name="Note 2 4 3 2 4 5" xfId="23006" xr:uid="{00000000-0005-0000-0000-000014590000}"/>
    <cellStyle name="Note 2 4 3 2 5" xfId="23007" xr:uid="{00000000-0005-0000-0000-000015590000}"/>
    <cellStyle name="Note 2 4 3 2 5 2" xfId="23008" xr:uid="{00000000-0005-0000-0000-000016590000}"/>
    <cellStyle name="Note 2 4 3 2 5 3" xfId="23009" xr:uid="{00000000-0005-0000-0000-000017590000}"/>
    <cellStyle name="Note 2 4 3 2 5 4" xfId="23010" xr:uid="{00000000-0005-0000-0000-000018590000}"/>
    <cellStyle name="Note 2 4 3 2 5 5" xfId="23011" xr:uid="{00000000-0005-0000-0000-000019590000}"/>
    <cellStyle name="Note 2 4 3 2 5 6" xfId="23012" xr:uid="{00000000-0005-0000-0000-00001A590000}"/>
    <cellStyle name="Note 2 4 3 2 5 7" xfId="23013" xr:uid="{00000000-0005-0000-0000-00001B590000}"/>
    <cellStyle name="Note 2 4 3 2 5 8" xfId="23014" xr:uid="{00000000-0005-0000-0000-00001C590000}"/>
    <cellStyle name="Note 2 4 3 2 6" xfId="23015" xr:uid="{00000000-0005-0000-0000-00001D590000}"/>
    <cellStyle name="Note 2 4 3 2 6 2" xfId="23016" xr:uid="{00000000-0005-0000-0000-00001E590000}"/>
    <cellStyle name="Note 2 4 3 2 6 3" xfId="23017" xr:uid="{00000000-0005-0000-0000-00001F590000}"/>
    <cellStyle name="Note 2 4 3 2 6 4" xfId="23018" xr:uid="{00000000-0005-0000-0000-000020590000}"/>
    <cellStyle name="Note 2 4 3 2 6 5" xfId="23019" xr:uid="{00000000-0005-0000-0000-000021590000}"/>
    <cellStyle name="Note 2 4 3 2 6 6" xfId="23020" xr:uid="{00000000-0005-0000-0000-000022590000}"/>
    <cellStyle name="Note 2 4 3 2 6 7" xfId="23021" xr:uid="{00000000-0005-0000-0000-000023590000}"/>
    <cellStyle name="Note 2 4 3 2 7" xfId="23022" xr:uid="{00000000-0005-0000-0000-000024590000}"/>
    <cellStyle name="Note 2 4 3 2 7 2" xfId="23023" xr:uid="{00000000-0005-0000-0000-000025590000}"/>
    <cellStyle name="Note 2 4 3 2 7 3" xfId="23024" xr:uid="{00000000-0005-0000-0000-000026590000}"/>
    <cellStyle name="Note 2 4 3 2 7 4" xfId="23025" xr:uid="{00000000-0005-0000-0000-000027590000}"/>
    <cellStyle name="Note 2 4 3 2 7 5" xfId="23026" xr:uid="{00000000-0005-0000-0000-000028590000}"/>
    <cellStyle name="Note 2 4 3 2 8" xfId="23027" xr:uid="{00000000-0005-0000-0000-000029590000}"/>
    <cellStyle name="Note 2 4 3 2 8 2" xfId="23028" xr:uid="{00000000-0005-0000-0000-00002A590000}"/>
    <cellStyle name="Note 2 4 3 2 8 3" xfId="23029" xr:uid="{00000000-0005-0000-0000-00002B590000}"/>
    <cellStyle name="Note 2 4 3 2 8 4" xfId="23030" xr:uid="{00000000-0005-0000-0000-00002C590000}"/>
    <cellStyle name="Note 2 4 3 2 8 5" xfId="23031" xr:uid="{00000000-0005-0000-0000-00002D590000}"/>
    <cellStyle name="Note 2 4 3 2 9" xfId="23032" xr:uid="{00000000-0005-0000-0000-00002E590000}"/>
    <cellStyle name="Note 2 4 3 2 9 2" xfId="23033" xr:uid="{00000000-0005-0000-0000-00002F590000}"/>
    <cellStyle name="Note 2 4 3 2 9 3" xfId="23034" xr:uid="{00000000-0005-0000-0000-000030590000}"/>
    <cellStyle name="Note 2 4 3 2 9 4" xfId="23035" xr:uid="{00000000-0005-0000-0000-000031590000}"/>
    <cellStyle name="Note 2 4 3 2 9 5" xfId="23036" xr:uid="{00000000-0005-0000-0000-000032590000}"/>
    <cellStyle name="Note 2 4 3 3" xfId="23037" xr:uid="{00000000-0005-0000-0000-000033590000}"/>
    <cellStyle name="Note 2 4 3 3 10" xfId="23038" xr:uid="{00000000-0005-0000-0000-000034590000}"/>
    <cellStyle name="Note 2 4 3 3 2" xfId="23039" xr:uid="{00000000-0005-0000-0000-000035590000}"/>
    <cellStyle name="Note 2 4 3 3 2 2" xfId="23040" xr:uid="{00000000-0005-0000-0000-000036590000}"/>
    <cellStyle name="Note 2 4 3 3 2 2 2" xfId="23041" xr:uid="{00000000-0005-0000-0000-000037590000}"/>
    <cellStyle name="Note 2 4 3 3 2 2 3" xfId="23042" xr:uid="{00000000-0005-0000-0000-000038590000}"/>
    <cellStyle name="Note 2 4 3 3 2 2 4" xfId="23043" xr:uid="{00000000-0005-0000-0000-000039590000}"/>
    <cellStyle name="Note 2 4 3 3 2 2 5" xfId="23044" xr:uid="{00000000-0005-0000-0000-00003A590000}"/>
    <cellStyle name="Note 2 4 3 3 2 2 6" xfId="23045" xr:uid="{00000000-0005-0000-0000-00003B590000}"/>
    <cellStyle name="Note 2 4 3 3 2 2 7" xfId="23046" xr:uid="{00000000-0005-0000-0000-00003C590000}"/>
    <cellStyle name="Note 2 4 3 3 2 3" xfId="23047" xr:uid="{00000000-0005-0000-0000-00003D590000}"/>
    <cellStyle name="Note 2 4 3 3 2 4" xfId="23048" xr:uid="{00000000-0005-0000-0000-00003E590000}"/>
    <cellStyle name="Note 2 4 3 3 3" xfId="23049" xr:uid="{00000000-0005-0000-0000-00003F590000}"/>
    <cellStyle name="Note 2 4 3 3 3 2" xfId="23050" xr:uid="{00000000-0005-0000-0000-000040590000}"/>
    <cellStyle name="Note 2 4 3 3 3 2 2" xfId="23051" xr:uid="{00000000-0005-0000-0000-000041590000}"/>
    <cellStyle name="Note 2 4 3 3 3 2 3" xfId="23052" xr:uid="{00000000-0005-0000-0000-000042590000}"/>
    <cellStyle name="Note 2 4 3 3 3 2 4" xfId="23053" xr:uid="{00000000-0005-0000-0000-000043590000}"/>
    <cellStyle name="Note 2 4 3 3 3 2 5" xfId="23054" xr:uid="{00000000-0005-0000-0000-000044590000}"/>
    <cellStyle name="Note 2 4 3 3 3 2 6" xfId="23055" xr:uid="{00000000-0005-0000-0000-000045590000}"/>
    <cellStyle name="Note 2 4 3 3 3 2 7" xfId="23056" xr:uid="{00000000-0005-0000-0000-000046590000}"/>
    <cellStyle name="Note 2 4 3 3 3 3" xfId="23057" xr:uid="{00000000-0005-0000-0000-000047590000}"/>
    <cellStyle name="Note 2 4 3 3 3 4" xfId="23058" xr:uid="{00000000-0005-0000-0000-000048590000}"/>
    <cellStyle name="Note 2 4 3 3 4" xfId="23059" xr:uid="{00000000-0005-0000-0000-000049590000}"/>
    <cellStyle name="Note 2 4 3 3 4 2" xfId="23060" xr:uid="{00000000-0005-0000-0000-00004A590000}"/>
    <cellStyle name="Note 2 4 3 3 4 2 2" xfId="23061" xr:uid="{00000000-0005-0000-0000-00004B590000}"/>
    <cellStyle name="Note 2 4 3 3 4 2 3" xfId="23062" xr:uid="{00000000-0005-0000-0000-00004C590000}"/>
    <cellStyle name="Note 2 4 3 3 4 2 4" xfId="23063" xr:uid="{00000000-0005-0000-0000-00004D590000}"/>
    <cellStyle name="Note 2 4 3 3 4 2 5" xfId="23064" xr:uid="{00000000-0005-0000-0000-00004E590000}"/>
    <cellStyle name="Note 2 4 3 3 4 2 6" xfId="23065" xr:uid="{00000000-0005-0000-0000-00004F590000}"/>
    <cellStyle name="Note 2 4 3 3 4 2 7" xfId="23066" xr:uid="{00000000-0005-0000-0000-000050590000}"/>
    <cellStyle name="Note 2 4 3 3 4 3" xfId="23067" xr:uid="{00000000-0005-0000-0000-000051590000}"/>
    <cellStyle name="Note 2 4 3 3 4 4" xfId="23068" xr:uid="{00000000-0005-0000-0000-000052590000}"/>
    <cellStyle name="Note 2 4 3 3 5" xfId="23069" xr:uid="{00000000-0005-0000-0000-000053590000}"/>
    <cellStyle name="Note 2 4 3 3 5 2" xfId="23070" xr:uid="{00000000-0005-0000-0000-000054590000}"/>
    <cellStyle name="Note 2 4 3 3 5 3" xfId="23071" xr:uid="{00000000-0005-0000-0000-000055590000}"/>
    <cellStyle name="Note 2 4 3 3 5 4" xfId="23072" xr:uid="{00000000-0005-0000-0000-000056590000}"/>
    <cellStyle name="Note 2 4 3 3 5 5" xfId="23073" xr:uid="{00000000-0005-0000-0000-000057590000}"/>
    <cellStyle name="Note 2 4 3 3 5 6" xfId="23074" xr:uid="{00000000-0005-0000-0000-000058590000}"/>
    <cellStyle name="Note 2 4 3 3 5 7" xfId="23075" xr:uid="{00000000-0005-0000-0000-000059590000}"/>
    <cellStyle name="Note 2 4 3 3 5 8" xfId="23076" xr:uid="{00000000-0005-0000-0000-00005A590000}"/>
    <cellStyle name="Note 2 4 3 3 6" xfId="23077" xr:uid="{00000000-0005-0000-0000-00005B590000}"/>
    <cellStyle name="Note 2 4 3 3 6 2" xfId="23078" xr:uid="{00000000-0005-0000-0000-00005C590000}"/>
    <cellStyle name="Note 2 4 3 3 6 3" xfId="23079" xr:uid="{00000000-0005-0000-0000-00005D590000}"/>
    <cellStyle name="Note 2 4 3 3 6 4" xfId="23080" xr:uid="{00000000-0005-0000-0000-00005E590000}"/>
    <cellStyle name="Note 2 4 3 3 6 5" xfId="23081" xr:uid="{00000000-0005-0000-0000-00005F590000}"/>
    <cellStyle name="Note 2 4 3 3 6 6" xfId="23082" xr:uid="{00000000-0005-0000-0000-000060590000}"/>
    <cellStyle name="Note 2 4 3 3 6 7" xfId="23083" xr:uid="{00000000-0005-0000-0000-000061590000}"/>
    <cellStyle name="Note 2 4 3 3 7" xfId="23084" xr:uid="{00000000-0005-0000-0000-000062590000}"/>
    <cellStyle name="Note 2 4 3 3 8" xfId="23085" xr:uid="{00000000-0005-0000-0000-000063590000}"/>
    <cellStyle name="Note 2 4 3 3 9" xfId="23086" xr:uid="{00000000-0005-0000-0000-000064590000}"/>
    <cellStyle name="Note 2 4 3 4" xfId="23087" xr:uid="{00000000-0005-0000-0000-000065590000}"/>
    <cellStyle name="Note 2 4 3 4 2" xfId="23088" xr:uid="{00000000-0005-0000-0000-000066590000}"/>
    <cellStyle name="Note 2 4 3 4 2 2" xfId="23089" xr:uid="{00000000-0005-0000-0000-000067590000}"/>
    <cellStyle name="Note 2 4 3 4 2 3" xfId="23090" xr:uid="{00000000-0005-0000-0000-000068590000}"/>
    <cellStyle name="Note 2 4 3 4 2 4" xfId="23091" xr:uid="{00000000-0005-0000-0000-000069590000}"/>
    <cellStyle name="Note 2 4 3 4 2 5" xfId="23092" xr:uid="{00000000-0005-0000-0000-00006A590000}"/>
    <cellStyle name="Note 2 4 3 4 2 6" xfId="23093" xr:uid="{00000000-0005-0000-0000-00006B590000}"/>
    <cellStyle name="Note 2 4 3 4 2 7" xfId="23094" xr:uid="{00000000-0005-0000-0000-00006C590000}"/>
    <cellStyle name="Note 2 4 3 4 3" xfId="23095" xr:uid="{00000000-0005-0000-0000-00006D590000}"/>
    <cellStyle name="Note 2 4 3 4 4" xfId="23096" xr:uid="{00000000-0005-0000-0000-00006E590000}"/>
    <cellStyle name="Note 2 4 3 4 5" xfId="23097" xr:uid="{00000000-0005-0000-0000-00006F590000}"/>
    <cellStyle name="Note 2 4 3 5" xfId="23098" xr:uid="{00000000-0005-0000-0000-000070590000}"/>
    <cellStyle name="Note 2 4 3 5 2" xfId="23099" xr:uid="{00000000-0005-0000-0000-000071590000}"/>
    <cellStyle name="Note 2 4 3 5 2 2" xfId="23100" xr:uid="{00000000-0005-0000-0000-000072590000}"/>
    <cellStyle name="Note 2 4 3 5 2 3" xfId="23101" xr:uid="{00000000-0005-0000-0000-000073590000}"/>
    <cellStyle name="Note 2 4 3 5 2 4" xfId="23102" xr:uid="{00000000-0005-0000-0000-000074590000}"/>
    <cellStyle name="Note 2 4 3 5 2 5" xfId="23103" xr:uid="{00000000-0005-0000-0000-000075590000}"/>
    <cellStyle name="Note 2 4 3 5 2 6" xfId="23104" xr:uid="{00000000-0005-0000-0000-000076590000}"/>
    <cellStyle name="Note 2 4 3 5 2 7" xfId="23105" xr:uid="{00000000-0005-0000-0000-000077590000}"/>
    <cellStyle name="Note 2 4 3 5 3" xfId="23106" xr:uid="{00000000-0005-0000-0000-000078590000}"/>
    <cellStyle name="Note 2 4 3 5 4" xfId="23107" xr:uid="{00000000-0005-0000-0000-000079590000}"/>
    <cellStyle name="Note 2 4 3 5 5" xfId="23108" xr:uid="{00000000-0005-0000-0000-00007A590000}"/>
    <cellStyle name="Note 2 4 3 6" xfId="23109" xr:uid="{00000000-0005-0000-0000-00007B590000}"/>
    <cellStyle name="Note 2 4 3 6 2" xfId="23110" xr:uid="{00000000-0005-0000-0000-00007C590000}"/>
    <cellStyle name="Note 2 4 3 6 2 2" xfId="23111" xr:uid="{00000000-0005-0000-0000-00007D590000}"/>
    <cellStyle name="Note 2 4 3 6 2 3" xfId="23112" xr:uid="{00000000-0005-0000-0000-00007E590000}"/>
    <cellStyle name="Note 2 4 3 6 2 4" xfId="23113" xr:uid="{00000000-0005-0000-0000-00007F590000}"/>
    <cellStyle name="Note 2 4 3 6 2 5" xfId="23114" xr:uid="{00000000-0005-0000-0000-000080590000}"/>
    <cellStyle name="Note 2 4 3 6 2 6" xfId="23115" xr:uid="{00000000-0005-0000-0000-000081590000}"/>
    <cellStyle name="Note 2 4 3 6 2 7" xfId="23116" xr:uid="{00000000-0005-0000-0000-000082590000}"/>
    <cellStyle name="Note 2 4 3 6 3" xfId="23117" xr:uid="{00000000-0005-0000-0000-000083590000}"/>
    <cellStyle name="Note 2 4 3 6 4" xfId="23118" xr:uid="{00000000-0005-0000-0000-000084590000}"/>
    <cellStyle name="Note 2 4 3 6 5" xfId="23119" xr:uid="{00000000-0005-0000-0000-000085590000}"/>
    <cellStyle name="Note 2 4 3 7" xfId="23120" xr:uid="{00000000-0005-0000-0000-000086590000}"/>
    <cellStyle name="Note 2 4 3 7 2" xfId="23121" xr:uid="{00000000-0005-0000-0000-000087590000}"/>
    <cellStyle name="Note 2 4 3 7 2 2" xfId="23122" xr:uid="{00000000-0005-0000-0000-000088590000}"/>
    <cellStyle name="Note 2 4 3 7 2 3" xfId="23123" xr:uid="{00000000-0005-0000-0000-000089590000}"/>
    <cellStyle name="Note 2 4 3 7 2 4" xfId="23124" xr:uid="{00000000-0005-0000-0000-00008A590000}"/>
    <cellStyle name="Note 2 4 3 7 2 5" xfId="23125" xr:uid="{00000000-0005-0000-0000-00008B590000}"/>
    <cellStyle name="Note 2 4 3 7 2 6" xfId="23126" xr:uid="{00000000-0005-0000-0000-00008C590000}"/>
    <cellStyle name="Note 2 4 3 7 2 7" xfId="23127" xr:uid="{00000000-0005-0000-0000-00008D590000}"/>
    <cellStyle name="Note 2 4 3 7 3" xfId="23128" xr:uid="{00000000-0005-0000-0000-00008E590000}"/>
    <cellStyle name="Note 2 4 3 7 4" xfId="23129" xr:uid="{00000000-0005-0000-0000-00008F590000}"/>
    <cellStyle name="Note 2 4 3 7 5" xfId="23130" xr:uid="{00000000-0005-0000-0000-000090590000}"/>
    <cellStyle name="Note 2 4 3 8" xfId="23131" xr:uid="{00000000-0005-0000-0000-000091590000}"/>
    <cellStyle name="Note 2 4 3 8 2" xfId="23132" xr:uid="{00000000-0005-0000-0000-000092590000}"/>
    <cellStyle name="Note 2 4 3 8 3" xfId="23133" xr:uid="{00000000-0005-0000-0000-000093590000}"/>
    <cellStyle name="Note 2 4 3 8 4" xfId="23134" xr:uid="{00000000-0005-0000-0000-000094590000}"/>
    <cellStyle name="Note 2 4 3 8 5" xfId="23135" xr:uid="{00000000-0005-0000-0000-000095590000}"/>
    <cellStyle name="Note 2 4 3 8 6" xfId="23136" xr:uid="{00000000-0005-0000-0000-000096590000}"/>
    <cellStyle name="Note 2 4 3 8 7" xfId="23137" xr:uid="{00000000-0005-0000-0000-000097590000}"/>
    <cellStyle name="Note 2 4 3 8 8" xfId="23138" xr:uid="{00000000-0005-0000-0000-000098590000}"/>
    <cellStyle name="Note 2 4 3 9" xfId="23139" xr:uid="{00000000-0005-0000-0000-000099590000}"/>
    <cellStyle name="Note 2 4 3 9 2" xfId="23140" xr:uid="{00000000-0005-0000-0000-00009A590000}"/>
    <cellStyle name="Note 2 4 3 9 3" xfId="23141" xr:uid="{00000000-0005-0000-0000-00009B590000}"/>
    <cellStyle name="Note 2 4 3 9 4" xfId="23142" xr:uid="{00000000-0005-0000-0000-00009C590000}"/>
    <cellStyle name="Note 2 4 3 9 5" xfId="23143" xr:uid="{00000000-0005-0000-0000-00009D590000}"/>
    <cellStyle name="Note 2 4 3 9 6" xfId="23144" xr:uid="{00000000-0005-0000-0000-00009E590000}"/>
    <cellStyle name="Note 2 4 3 9 7" xfId="23145" xr:uid="{00000000-0005-0000-0000-00009F590000}"/>
    <cellStyle name="Note 2 4 4" xfId="23146" xr:uid="{00000000-0005-0000-0000-0000A0590000}"/>
    <cellStyle name="Note 2 4 4 10" xfId="23147" xr:uid="{00000000-0005-0000-0000-0000A1590000}"/>
    <cellStyle name="Note 2 4 4 10 2" xfId="23148" xr:uid="{00000000-0005-0000-0000-0000A2590000}"/>
    <cellStyle name="Note 2 4 4 10 3" xfId="23149" xr:uid="{00000000-0005-0000-0000-0000A3590000}"/>
    <cellStyle name="Note 2 4 4 10 4" xfId="23150" xr:uid="{00000000-0005-0000-0000-0000A4590000}"/>
    <cellStyle name="Note 2 4 4 10 5" xfId="23151" xr:uid="{00000000-0005-0000-0000-0000A5590000}"/>
    <cellStyle name="Note 2 4 4 11" xfId="23152" xr:uid="{00000000-0005-0000-0000-0000A6590000}"/>
    <cellStyle name="Note 2 4 4 11 2" xfId="23153" xr:uid="{00000000-0005-0000-0000-0000A7590000}"/>
    <cellStyle name="Note 2 4 4 11 3" xfId="23154" xr:uid="{00000000-0005-0000-0000-0000A8590000}"/>
    <cellStyle name="Note 2 4 4 11 4" xfId="23155" xr:uid="{00000000-0005-0000-0000-0000A9590000}"/>
    <cellStyle name="Note 2 4 4 11 5" xfId="23156" xr:uid="{00000000-0005-0000-0000-0000AA590000}"/>
    <cellStyle name="Note 2 4 4 12" xfId="23157" xr:uid="{00000000-0005-0000-0000-0000AB590000}"/>
    <cellStyle name="Note 2 4 4 12 2" xfId="23158" xr:uid="{00000000-0005-0000-0000-0000AC590000}"/>
    <cellStyle name="Note 2 4 4 12 3" xfId="23159" xr:uid="{00000000-0005-0000-0000-0000AD590000}"/>
    <cellStyle name="Note 2 4 4 12 4" xfId="23160" xr:uid="{00000000-0005-0000-0000-0000AE590000}"/>
    <cellStyle name="Note 2 4 4 12 5" xfId="23161" xr:uid="{00000000-0005-0000-0000-0000AF590000}"/>
    <cellStyle name="Note 2 4 4 13" xfId="23162" xr:uid="{00000000-0005-0000-0000-0000B0590000}"/>
    <cellStyle name="Note 2 4 4 13 2" xfId="23163" xr:uid="{00000000-0005-0000-0000-0000B1590000}"/>
    <cellStyle name="Note 2 4 4 13 3" xfId="23164" xr:uid="{00000000-0005-0000-0000-0000B2590000}"/>
    <cellStyle name="Note 2 4 4 13 4" xfId="23165" xr:uid="{00000000-0005-0000-0000-0000B3590000}"/>
    <cellStyle name="Note 2 4 4 13 5" xfId="23166" xr:uid="{00000000-0005-0000-0000-0000B4590000}"/>
    <cellStyle name="Note 2 4 4 14" xfId="23167" xr:uid="{00000000-0005-0000-0000-0000B5590000}"/>
    <cellStyle name="Note 2 4 4 14 2" xfId="23168" xr:uid="{00000000-0005-0000-0000-0000B6590000}"/>
    <cellStyle name="Note 2 4 4 14 3" xfId="23169" xr:uid="{00000000-0005-0000-0000-0000B7590000}"/>
    <cellStyle name="Note 2 4 4 14 4" xfId="23170" xr:uid="{00000000-0005-0000-0000-0000B8590000}"/>
    <cellStyle name="Note 2 4 4 14 5" xfId="23171" xr:uid="{00000000-0005-0000-0000-0000B9590000}"/>
    <cellStyle name="Note 2 4 4 15" xfId="23172" xr:uid="{00000000-0005-0000-0000-0000BA590000}"/>
    <cellStyle name="Note 2 4 4 15 2" xfId="23173" xr:uid="{00000000-0005-0000-0000-0000BB590000}"/>
    <cellStyle name="Note 2 4 4 15 3" xfId="23174" xr:uid="{00000000-0005-0000-0000-0000BC590000}"/>
    <cellStyle name="Note 2 4 4 15 4" xfId="23175" xr:uid="{00000000-0005-0000-0000-0000BD590000}"/>
    <cellStyle name="Note 2 4 4 15 5" xfId="23176" xr:uid="{00000000-0005-0000-0000-0000BE590000}"/>
    <cellStyle name="Note 2 4 4 16" xfId="23177" xr:uid="{00000000-0005-0000-0000-0000BF590000}"/>
    <cellStyle name="Note 2 4 4 16 2" xfId="23178" xr:uid="{00000000-0005-0000-0000-0000C0590000}"/>
    <cellStyle name="Note 2 4 4 16 3" xfId="23179" xr:uid="{00000000-0005-0000-0000-0000C1590000}"/>
    <cellStyle name="Note 2 4 4 16 4" xfId="23180" xr:uid="{00000000-0005-0000-0000-0000C2590000}"/>
    <cellStyle name="Note 2 4 4 16 5" xfId="23181" xr:uid="{00000000-0005-0000-0000-0000C3590000}"/>
    <cellStyle name="Note 2 4 4 17" xfId="23182" xr:uid="{00000000-0005-0000-0000-0000C4590000}"/>
    <cellStyle name="Note 2 4 4 17 2" xfId="23183" xr:uid="{00000000-0005-0000-0000-0000C5590000}"/>
    <cellStyle name="Note 2 4 4 17 3" xfId="23184" xr:uid="{00000000-0005-0000-0000-0000C6590000}"/>
    <cellStyle name="Note 2 4 4 17 4" xfId="23185" xr:uid="{00000000-0005-0000-0000-0000C7590000}"/>
    <cellStyle name="Note 2 4 4 17 5" xfId="23186" xr:uid="{00000000-0005-0000-0000-0000C8590000}"/>
    <cellStyle name="Note 2 4 4 18" xfId="23187" xr:uid="{00000000-0005-0000-0000-0000C9590000}"/>
    <cellStyle name="Note 2 4 4 2" xfId="23188" xr:uid="{00000000-0005-0000-0000-0000CA590000}"/>
    <cellStyle name="Note 2 4 4 2 10" xfId="23189" xr:uid="{00000000-0005-0000-0000-0000CB590000}"/>
    <cellStyle name="Note 2 4 4 2 10 2" xfId="23190" xr:uid="{00000000-0005-0000-0000-0000CC590000}"/>
    <cellStyle name="Note 2 4 4 2 10 3" xfId="23191" xr:uid="{00000000-0005-0000-0000-0000CD590000}"/>
    <cellStyle name="Note 2 4 4 2 10 4" xfId="23192" xr:uid="{00000000-0005-0000-0000-0000CE590000}"/>
    <cellStyle name="Note 2 4 4 2 10 5" xfId="23193" xr:uid="{00000000-0005-0000-0000-0000CF590000}"/>
    <cellStyle name="Note 2 4 4 2 11" xfId="23194" xr:uid="{00000000-0005-0000-0000-0000D0590000}"/>
    <cellStyle name="Note 2 4 4 2 11 2" xfId="23195" xr:uid="{00000000-0005-0000-0000-0000D1590000}"/>
    <cellStyle name="Note 2 4 4 2 11 3" xfId="23196" xr:uid="{00000000-0005-0000-0000-0000D2590000}"/>
    <cellStyle name="Note 2 4 4 2 11 4" xfId="23197" xr:uid="{00000000-0005-0000-0000-0000D3590000}"/>
    <cellStyle name="Note 2 4 4 2 11 5" xfId="23198" xr:uid="{00000000-0005-0000-0000-0000D4590000}"/>
    <cellStyle name="Note 2 4 4 2 12" xfId="23199" xr:uid="{00000000-0005-0000-0000-0000D5590000}"/>
    <cellStyle name="Note 2 4 4 2 12 2" xfId="23200" xr:uid="{00000000-0005-0000-0000-0000D6590000}"/>
    <cellStyle name="Note 2 4 4 2 12 3" xfId="23201" xr:uid="{00000000-0005-0000-0000-0000D7590000}"/>
    <cellStyle name="Note 2 4 4 2 12 4" xfId="23202" xr:uid="{00000000-0005-0000-0000-0000D8590000}"/>
    <cellStyle name="Note 2 4 4 2 12 5" xfId="23203" xr:uid="{00000000-0005-0000-0000-0000D9590000}"/>
    <cellStyle name="Note 2 4 4 2 13" xfId="23204" xr:uid="{00000000-0005-0000-0000-0000DA590000}"/>
    <cellStyle name="Note 2 4 4 2 13 2" xfId="23205" xr:uid="{00000000-0005-0000-0000-0000DB590000}"/>
    <cellStyle name="Note 2 4 4 2 13 3" xfId="23206" xr:uid="{00000000-0005-0000-0000-0000DC590000}"/>
    <cellStyle name="Note 2 4 4 2 13 4" xfId="23207" xr:uid="{00000000-0005-0000-0000-0000DD590000}"/>
    <cellStyle name="Note 2 4 4 2 13 5" xfId="23208" xr:uid="{00000000-0005-0000-0000-0000DE590000}"/>
    <cellStyle name="Note 2 4 4 2 14" xfId="23209" xr:uid="{00000000-0005-0000-0000-0000DF590000}"/>
    <cellStyle name="Note 2 4 4 2 14 2" xfId="23210" xr:uid="{00000000-0005-0000-0000-0000E0590000}"/>
    <cellStyle name="Note 2 4 4 2 14 3" xfId="23211" xr:uid="{00000000-0005-0000-0000-0000E1590000}"/>
    <cellStyle name="Note 2 4 4 2 14 4" xfId="23212" xr:uid="{00000000-0005-0000-0000-0000E2590000}"/>
    <cellStyle name="Note 2 4 4 2 14 5" xfId="23213" xr:uid="{00000000-0005-0000-0000-0000E3590000}"/>
    <cellStyle name="Note 2 4 4 2 15" xfId="23214" xr:uid="{00000000-0005-0000-0000-0000E4590000}"/>
    <cellStyle name="Note 2 4 4 2 15 2" xfId="23215" xr:uid="{00000000-0005-0000-0000-0000E5590000}"/>
    <cellStyle name="Note 2 4 4 2 15 3" xfId="23216" xr:uid="{00000000-0005-0000-0000-0000E6590000}"/>
    <cellStyle name="Note 2 4 4 2 15 4" xfId="23217" xr:uid="{00000000-0005-0000-0000-0000E7590000}"/>
    <cellStyle name="Note 2 4 4 2 15 5" xfId="23218" xr:uid="{00000000-0005-0000-0000-0000E8590000}"/>
    <cellStyle name="Note 2 4 4 2 16" xfId="23219" xr:uid="{00000000-0005-0000-0000-0000E9590000}"/>
    <cellStyle name="Note 2 4 4 2 16 2" xfId="23220" xr:uid="{00000000-0005-0000-0000-0000EA590000}"/>
    <cellStyle name="Note 2 4 4 2 16 3" xfId="23221" xr:uid="{00000000-0005-0000-0000-0000EB590000}"/>
    <cellStyle name="Note 2 4 4 2 16 4" xfId="23222" xr:uid="{00000000-0005-0000-0000-0000EC590000}"/>
    <cellStyle name="Note 2 4 4 2 16 5" xfId="23223" xr:uid="{00000000-0005-0000-0000-0000ED590000}"/>
    <cellStyle name="Note 2 4 4 2 17" xfId="23224" xr:uid="{00000000-0005-0000-0000-0000EE590000}"/>
    <cellStyle name="Note 2 4 4 2 17 2" xfId="23225" xr:uid="{00000000-0005-0000-0000-0000EF590000}"/>
    <cellStyle name="Note 2 4 4 2 17 3" xfId="23226" xr:uid="{00000000-0005-0000-0000-0000F0590000}"/>
    <cellStyle name="Note 2 4 4 2 17 4" xfId="23227" xr:uid="{00000000-0005-0000-0000-0000F1590000}"/>
    <cellStyle name="Note 2 4 4 2 17 5" xfId="23228" xr:uid="{00000000-0005-0000-0000-0000F2590000}"/>
    <cellStyle name="Note 2 4 4 2 18" xfId="23229" xr:uid="{00000000-0005-0000-0000-0000F3590000}"/>
    <cellStyle name="Note 2 4 4 2 2" xfId="23230" xr:uid="{00000000-0005-0000-0000-0000F4590000}"/>
    <cellStyle name="Note 2 4 4 2 2 2" xfId="23231" xr:uid="{00000000-0005-0000-0000-0000F5590000}"/>
    <cellStyle name="Note 2 4 4 2 2 2 2" xfId="23232" xr:uid="{00000000-0005-0000-0000-0000F6590000}"/>
    <cellStyle name="Note 2 4 4 2 2 2 3" xfId="23233" xr:uid="{00000000-0005-0000-0000-0000F7590000}"/>
    <cellStyle name="Note 2 4 4 2 2 2 4" xfId="23234" xr:uid="{00000000-0005-0000-0000-0000F8590000}"/>
    <cellStyle name="Note 2 4 4 2 2 2 5" xfId="23235" xr:uid="{00000000-0005-0000-0000-0000F9590000}"/>
    <cellStyle name="Note 2 4 4 2 2 2 6" xfId="23236" xr:uid="{00000000-0005-0000-0000-0000FA590000}"/>
    <cellStyle name="Note 2 4 4 2 2 2 7" xfId="23237" xr:uid="{00000000-0005-0000-0000-0000FB590000}"/>
    <cellStyle name="Note 2 4 4 2 2 3" xfId="23238" xr:uid="{00000000-0005-0000-0000-0000FC590000}"/>
    <cellStyle name="Note 2 4 4 2 2 4" xfId="23239" xr:uid="{00000000-0005-0000-0000-0000FD590000}"/>
    <cellStyle name="Note 2 4 4 2 2 5" xfId="23240" xr:uid="{00000000-0005-0000-0000-0000FE590000}"/>
    <cellStyle name="Note 2 4 4 2 3" xfId="23241" xr:uid="{00000000-0005-0000-0000-0000FF590000}"/>
    <cellStyle name="Note 2 4 4 2 3 2" xfId="23242" xr:uid="{00000000-0005-0000-0000-0000005A0000}"/>
    <cellStyle name="Note 2 4 4 2 3 2 2" xfId="23243" xr:uid="{00000000-0005-0000-0000-0000015A0000}"/>
    <cellStyle name="Note 2 4 4 2 3 2 3" xfId="23244" xr:uid="{00000000-0005-0000-0000-0000025A0000}"/>
    <cellStyle name="Note 2 4 4 2 3 2 4" xfId="23245" xr:uid="{00000000-0005-0000-0000-0000035A0000}"/>
    <cellStyle name="Note 2 4 4 2 3 2 5" xfId="23246" xr:uid="{00000000-0005-0000-0000-0000045A0000}"/>
    <cellStyle name="Note 2 4 4 2 3 2 6" xfId="23247" xr:uid="{00000000-0005-0000-0000-0000055A0000}"/>
    <cellStyle name="Note 2 4 4 2 3 2 7" xfId="23248" xr:uid="{00000000-0005-0000-0000-0000065A0000}"/>
    <cellStyle name="Note 2 4 4 2 3 3" xfId="23249" xr:uid="{00000000-0005-0000-0000-0000075A0000}"/>
    <cellStyle name="Note 2 4 4 2 3 4" xfId="23250" xr:uid="{00000000-0005-0000-0000-0000085A0000}"/>
    <cellStyle name="Note 2 4 4 2 3 5" xfId="23251" xr:uid="{00000000-0005-0000-0000-0000095A0000}"/>
    <cellStyle name="Note 2 4 4 2 4" xfId="23252" xr:uid="{00000000-0005-0000-0000-00000A5A0000}"/>
    <cellStyle name="Note 2 4 4 2 4 2" xfId="23253" xr:uid="{00000000-0005-0000-0000-00000B5A0000}"/>
    <cellStyle name="Note 2 4 4 2 4 2 2" xfId="23254" xr:uid="{00000000-0005-0000-0000-00000C5A0000}"/>
    <cellStyle name="Note 2 4 4 2 4 2 3" xfId="23255" xr:uid="{00000000-0005-0000-0000-00000D5A0000}"/>
    <cellStyle name="Note 2 4 4 2 4 2 4" xfId="23256" xr:uid="{00000000-0005-0000-0000-00000E5A0000}"/>
    <cellStyle name="Note 2 4 4 2 4 2 5" xfId="23257" xr:uid="{00000000-0005-0000-0000-00000F5A0000}"/>
    <cellStyle name="Note 2 4 4 2 4 2 6" xfId="23258" xr:uid="{00000000-0005-0000-0000-0000105A0000}"/>
    <cellStyle name="Note 2 4 4 2 4 2 7" xfId="23259" xr:uid="{00000000-0005-0000-0000-0000115A0000}"/>
    <cellStyle name="Note 2 4 4 2 4 3" xfId="23260" xr:uid="{00000000-0005-0000-0000-0000125A0000}"/>
    <cellStyle name="Note 2 4 4 2 4 4" xfId="23261" xr:uid="{00000000-0005-0000-0000-0000135A0000}"/>
    <cellStyle name="Note 2 4 4 2 4 5" xfId="23262" xr:uid="{00000000-0005-0000-0000-0000145A0000}"/>
    <cellStyle name="Note 2 4 4 2 5" xfId="23263" xr:uid="{00000000-0005-0000-0000-0000155A0000}"/>
    <cellStyle name="Note 2 4 4 2 5 2" xfId="23264" xr:uid="{00000000-0005-0000-0000-0000165A0000}"/>
    <cellStyle name="Note 2 4 4 2 5 3" xfId="23265" xr:uid="{00000000-0005-0000-0000-0000175A0000}"/>
    <cellStyle name="Note 2 4 4 2 5 4" xfId="23266" xr:uid="{00000000-0005-0000-0000-0000185A0000}"/>
    <cellStyle name="Note 2 4 4 2 5 5" xfId="23267" xr:uid="{00000000-0005-0000-0000-0000195A0000}"/>
    <cellStyle name="Note 2 4 4 2 5 6" xfId="23268" xr:uid="{00000000-0005-0000-0000-00001A5A0000}"/>
    <cellStyle name="Note 2 4 4 2 5 7" xfId="23269" xr:uid="{00000000-0005-0000-0000-00001B5A0000}"/>
    <cellStyle name="Note 2 4 4 2 5 8" xfId="23270" xr:uid="{00000000-0005-0000-0000-00001C5A0000}"/>
    <cellStyle name="Note 2 4 4 2 6" xfId="23271" xr:uid="{00000000-0005-0000-0000-00001D5A0000}"/>
    <cellStyle name="Note 2 4 4 2 6 2" xfId="23272" xr:uid="{00000000-0005-0000-0000-00001E5A0000}"/>
    <cellStyle name="Note 2 4 4 2 6 3" xfId="23273" xr:uid="{00000000-0005-0000-0000-00001F5A0000}"/>
    <cellStyle name="Note 2 4 4 2 6 4" xfId="23274" xr:uid="{00000000-0005-0000-0000-0000205A0000}"/>
    <cellStyle name="Note 2 4 4 2 6 5" xfId="23275" xr:uid="{00000000-0005-0000-0000-0000215A0000}"/>
    <cellStyle name="Note 2 4 4 2 6 6" xfId="23276" xr:uid="{00000000-0005-0000-0000-0000225A0000}"/>
    <cellStyle name="Note 2 4 4 2 6 7" xfId="23277" xr:uid="{00000000-0005-0000-0000-0000235A0000}"/>
    <cellStyle name="Note 2 4 4 2 7" xfId="23278" xr:uid="{00000000-0005-0000-0000-0000245A0000}"/>
    <cellStyle name="Note 2 4 4 2 7 2" xfId="23279" xr:uid="{00000000-0005-0000-0000-0000255A0000}"/>
    <cellStyle name="Note 2 4 4 2 7 3" xfId="23280" xr:uid="{00000000-0005-0000-0000-0000265A0000}"/>
    <cellStyle name="Note 2 4 4 2 7 4" xfId="23281" xr:uid="{00000000-0005-0000-0000-0000275A0000}"/>
    <cellStyle name="Note 2 4 4 2 7 5" xfId="23282" xr:uid="{00000000-0005-0000-0000-0000285A0000}"/>
    <cellStyle name="Note 2 4 4 2 8" xfId="23283" xr:uid="{00000000-0005-0000-0000-0000295A0000}"/>
    <cellStyle name="Note 2 4 4 2 8 2" xfId="23284" xr:uid="{00000000-0005-0000-0000-00002A5A0000}"/>
    <cellStyle name="Note 2 4 4 2 8 3" xfId="23285" xr:uid="{00000000-0005-0000-0000-00002B5A0000}"/>
    <cellStyle name="Note 2 4 4 2 8 4" xfId="23286" xr:uid="{00000000-0005-0000-0000-00002C5A0000}"/>
    <cellStyle name="Note 2 4 4 2 8 5" xfId="23287" xr:uid="{00000000-0005-0000-0000-00002D5A0000}"/>
    <cellStyle name="Note 2 4 4 2 9" xfId="23288" xr:uid="{00000000-0005-0000-0000-00002E5A0000}"/>
    <cellStyle name="Note 2 4 4 2 9 2" xfId="23289" xr:uid="{00000000-0005-0000-0000-00002F5A0000}"/>
    <cellStyle name="Note 2 4 4 2 9 3" xfId="23290" xr:uid="{00000000-0005-0000-0000-0000305A0000}"/>
    <cellStyle name="Note 2 4 4 2 9 4" xfId="23291" xr:uid="{00000000-0005-0000-0000-0000315A0000}"/>
    <cellStyle name="Note 2 4 4 2 9 5" xfId="23292" xr:uid="{00000000-0005-0000-0000-0000325A0000}"/>
    <cellStyle name="Note 2 4 4 3" xfId="23293" xr:uid="{00000000-0005-0000-0000-0000335A0000}"/>
    <cellStyle name="Note 2 4 4 3 10" xfId="23294" xr:uid="{00000000-0005-0000-0000-0000345A0000}"/>
    <cellStyle name="Note 2 4 4 3 2" xfId="23295" xr:uid="{00000000-0005-0000-0000-0000355A0000}"/>
    <cellStyle name="Note 2 4 4 3 2 2" xfId="23296" xr:uid="{00000000-0005-0000-0000-0000365A0000}"/>
    <cellStyle name="Note 2 4 4 3 2 2 2" xfId="23297" xr:uid="{00000000-0005-0000-0000-0000375A0000}"/>
    <cellStyle name="Note 2 4 4 3 2 2 3" xfId="23298" xr:uid="{00000000-0005-0000-0000-0000385A0000}"/>
    <cellStyle name="Note 2 4 4 3 2 2 4" xfId="23299" xr:uid="{00000000-0005-0000-0000-0000395A0000}"/>
    <cellStyle name="Note 2 4 4 3 2 2 5" xfId="23300" xr:uid="{00000000-0005-0000-0000-00003A5A0000}"/>
    <cellStyle name="Note 2 4 4 3 2 2 6" xfId="23301" xr:uid="{00000000-0005-0000-0000-00003B5A0000}"/>
    <cellStyle name="Note 2 4 4 3 2 2 7" xfId="23302" xr:uid="{00000000-0005-0000-0000-00003C5A0000}"/>
    <cellStyle name="Note 2 4 4 3 2 3" xfId="23303" xr:uid="{00000000-0005-0000-0000-00003D5A0000}"/>
    <cellStyle name="Note 2 4 4 3 2 4" xfId="23304" xr:uid="{00000000-0005-0000-0000-00003E5A0000}"/>
    <cellStyle name="Note 2 4 4 3 3" xfId="23305" xr:uid="{00000000-0005-0000-0000-00003F5A0000}"/>
    <cellStyle name="Note 2 4 4 3 3 2" xfId="23306" xr:uid="{00000000-0005-0000-0000-0000405A0000}"/>
    <cellStyle name="Note 2 4 4 3 3 2 2" xfId="23307" xr:uid="{00000000-0005-0000-0000-0000415A0000}"/>
    <cellStyle name="Note 2 4 4 3 3 2 3" xfId="23308" xr:uid="{00000000-0005-0000-0000-0000425A0000}"/>
    <cellStyle name="Note 2 4 4 3 3 2 4" xfId="23309" xr:uid="{00000000-0005-0000-0000-0000435A0000}"/>
    <cellStyle name="Note 2 4 4 3 3 2 5" xfId="23310" xr:uid="{00000000-0005-0000-0000-0000445A0000}"/>
    <cellStyle name="Note 2 4 4 3 3 2 6" xfId="23311" xr:uid="{00000000-0005-0000-0000-0000455A0000}"/>
    <cellStyle name="Note 2 4 4 3 3 2 7" xfId="23312" xr:uid="{00000000-0005-0000-0000-0000465A0000}"/>
    <cellStyle name="Note 2 4 4 3 3 3" xfId="23313" xr:uid="{00000000-0005-0000-0000-0000475A0000}"/>
    <cellStyle name="Note 2 4 4 3 3 4" xfId="23314" xr:uid="{00000000-0005-0000-0000-0000485A0000}"/>
    <cellStyle name="Note 2 4 4 3 4" xfId="23315" xr:uid="{00000000-0005-0000-0000-0000495A0000}"/>
    <cellStyle name="Note 2 4 4 3 4 2" xfId="23316" xr:uid="{00000000-0005-0000-0000-00004A5A0000}"/>
    <cellStyle name="Note 2 4 4 3 4 2 2" xfId="23317" xr:uid="{00000000-0005-0000-0000-00004B5A0000}"/>
    <cellStyle name="Note 2 4 4 3 4 2 3" xfId="23318" xr:uid="{00000000-0005-0000-0000-00004C5A0000}"/>
    <cellStyle name="Note 2 4 4 3 4 2 4" xfId="23319" xr:uid="{00000000-0005-0000-0000-00004D5A0000}"/>
    <cellStyle name="Note 2 4 4 3 4 2 5" xfId="23320" xr:uid="{00000000-0005-0000-0000-00004E5A0000}"/>
    <cellStyle name="Note 2 4 4 3 4 2 6" xfId="23321" xr:uid="{00000000-0005-0000-0000-00004F5A0000}"/>
    <cellStyle name="Note 2 4 4 3 4 2 7" xfId="23322" xr:uid="{00000000-0005-0000-0000-0000505A0000}"/>
    <cellStyle name="Note 2 4 4 3 4 3" xfId="23323" xr:uid="{00000000-0005-0000-0000-0000515A0000}"/>
    <cellStyle name="Note 2 4 4 3 4 4" xfId="23324" xr:uid="{00000000-0005-0000-0000-0000525A0000}"/>
    <cellStyle name="Note 2 4 4 3 5" xfId="23325" xr:uid="{00000000-0005-0000-0000-0000535A0000}"/>
    <cellStyle name="Note 2 4 4 3 5 2" xfId="23326" xr:uid="{00000000-0005-0000-0000-0000545A0000}"/>
    <cellStyle name="Note 2 4 4 3 5 3" xfId="23327" xr:uid="{00000000-0005-0000-0000-0000555A0000}"/>
    <cellStyle name="Note 2 4 4 3 5 4" xfId="23328" xr:uid="{00000000-0005-0000-0000-0000565A0000}"/>
    <cellStyle name="Note 2 4 4 3 5 5" xfId="23329" xr:uid="{00000000-0005-0000-0000-0000575A0000}"/>
    <cellStyle name="Note 2 4 4 3 5 6" xfId="23330" xr:uid="{00000000-0005-0000-0000-0000585A0000}"/>
    <cellStyle name="Note 2 4 4 3 5 7" xfId="23331" xr:uid="{00000000-0005-0000-0000-0000595A0000}"/>
    <cellStyle name="Note 2 4 4 3 5 8" xfId="23332" xr:uid="{00000000-0005-0000-0000-00005A5A0000}"/>
    <cellStyle name="Note 2 4 4 3 6" xfId="23333" xr:uid="{00000000-0005-0000-0000-00005B5A0000}"/>
    <cellStyle name="Note 2 4 4 3 6 2" xfId="23334" xr:uid="{00000000-0005-0000-0000-00005C5A0000}"/>
    <cellStyle name="Note 2 4 4 3 6 3" xfId="23335" xr:uid="{00000000-0005-0000-0000-00005D5A0000}"/>
    <cellStyle name="Note 2 4 4 3 6 4" xfId="23336" xr:uid="{00000000-0005-0000-0000-00005E5A0000}"/>
    <cellStyle name="Note 2 4 4 3 6 5" xfId="23337" xr:uid="{00000000-0005-0000-0000-00005F5A0000}"/>
    <cellStyle name="Note 2 4 4 3 6 6" xfId="23338" xr:uid="{00000000-0005-0000-0000-0000605A0000}"/>
    <cellStyle name="Note 2 4 4 3 6 7" xfId="23339" xr:uid="{00000000-0005-0000-0000-0000615A0000}"/>
    <cellStyle name="Note 2 4 4 3 7" xfId="23340" xr:uid="{00000000-0005-0000-0000-0000625A0000}"/>
    <cellStyle name="Note 2 4 4 3 8" xfId="23341" xr:uid="{00000000-0005-0000-0000-0000635A0000}"/>
    <cellStyle name="Note 2 4 4 3 9" xfId="23342" xr:uid="{00000000-0005-0000-0000-0000645A0000}"/>
    <cellStyle name="Note 2 4 4 4" xfId="23343" xr:uid="{00000000-0005-0000-0000-0000655A0000}"/>
    <cellStyle name="Note 2 4 4 4 2" xfId="23344" xr:uid="{00000000-0005-0000-0000-0000665A0000}"/>
    <cellStyle name="Note 2 4 4 4 2 2" xfId="23345" xr:uid="{00000000-0005-0000-0000-0000675A0000}"/>
    <cellStyle name="Note 2 4 4 4 2 3" xfId="23346" xr:uid="{00000000-0005-0000-0000-0000685A0000}"/>
    <cellStyle name="Note 2 4 4 4 2 4" xfId="23347" xr:uid="{00000000-0005-0000-0000-0000695A0000}"/>
    <cellStyle name="Note 2 4 4 4 2 5" xfId="23348" xr:uid="{00000000-0005-0000-0000-00006A5A0000}"/>
    <cellStyle name="Note 2 4 4 4 2 6" xfId="23349" xr:uid="{00000000-0005-0000-0000-00006B5A0000}"/>
    <cellStyle name="Note 2 4 4 4 2 7" xfId="23350" xr:uid="{00000000-0005-0000-0000-00006C5A0000}"/>
    <cellStyle name="Note 2 4 4 4 3" xfId="23351" xr:uid="{00000000-0005-0000-0000-00006D5A0000}"/>
    <cellStyle name="Note 2 4 4 4 4" xfId="23352" xr:uid="{00000000-0005-0000-0000-00006E5A0000}"/>
    <cellStyle name="Note 2 4 4 4 5" xfId="23353" xr:uid="{00000000-0005-0000-0000-00006F5A0000}"/>
    <cellStyle name="Note 2 4 4 5" xfId="23354" xr:uid="{00000000-0005-0000-0000-0000705A0000}"/>
    <cellStyle name="Note 2 4 4 5 2" xfId="23355" xr:uid="{00000000-0005-0000-0000-0000715A0000}"/>
    <cellStyle name="Note 2 4 4 5 2 2" xfId="23356" xr:uid="{00000000-0005-0000-0000-0000725A0000}"/>
    <cellStyle name="Note 2 4 4 5 2 3" xfId="23357" xr:uid="{00000000-0005-0000-0000-0000735A0000}"/>
    <cellStyle name="Note 2 4 4 5 2 4" xfId="23358" xr:uid="{00000000-0005-0000-0000-0000745A0000}"/>
    <cellStyle name="Note 2 4 4 5 2 5" xfId="23359" xr:uid="{00000000-0005-0000-0000-0000755A0000}"/>
    <cellStyle name="Note 2 4 4 5 2 6" xfId="23360" xr:uid="{00000000-0005-0000-0000-0000765A0000}"/>
    <cellStyle name="Note 2 4 4 5 2 7" xfId="23361" xr:uid="{00000000-0005-0000-0000-0000775A0000}"/>
    <cellStyle name="Note 2 4 4 5 3" xfId="23362" xr:uid="{00000000-0005-0000-0000-0000785A0000}"/>
    <cellStyle name="Note 2 4 4 5 4" xfId="23363" xr:uid="{00000000-0005-0000-0000-0000795A0000}"/>
    <cellStyle name="Note 2 4 4 5 5" xfId="23364" xr:uid="{00000000-0005-0000-0000-00007A5A0000}"/>
    <cellStyle name="Note 2 4 4 6" xfId="23365" xr:uid="{00000000-0005-0000-0000-00007B5A0000}"/>
    <cellStyle name="Note 2 4 4 6 2" xfId="23366" xr:uid="{00000000-0005-0000-0000-00007C5A0000}"/>
    <cellStyle name="Note 2 4 4 6 2 2" xfId="23367" xr:uid="{00000000-0005-0000-0000-00007D5A0000}"/>
    <cellStyle name="Note 2 4 4 6 2 3" xfId="23368" xr:uid="{00000000-0005-0000-0000-00007E5A0000}"/>
    <cellStyle name="Note 2 4 4 6 2 4" xfId="23369" xr:uid="{00000000-0005-0000-0000-00007F5A0000}"/>
    <cellStyle name="Note 2 4 4 6 2 5" xfId="23370" xr:uid="{00000000-0005-0000-0000-0000805A0000}"/>
    <cellStyle name="Note 2 4 4 6 2 6" xfId="23371" xr:uid="{00000000-0005-0000-0000-0000815A0000}"/>
    <cellStyle name="Note 2 4 4 6 2 7" xfId="23372" xr:uid="{00000000-0005-0000-0000-0000825A0000}"/>
    <cellStyle name="Note 2 4 4 6 3" xfId="23373" xr:uid="{00000000-0005-0000-0000-0000835A0000}"/>
    <cellStyle name="Note 2 4 4 6 4" xfId="23374" xr:uid="{00000000-0005-0000-0000-0000845A0000}"/>
    <cellStyle name="Note 2 4 4 6 5" xfId="23375" xr:uid="{00000000-0005-0000-0000-0000855A0000}"/>
    <cellStyle name="Note 2 4 4 7" xfId="23376" xr:uid="{00000000-0005-0000-0000-0000865A0000}"/>
    <cellStyle name="Note 2 4 4 7 2" xfId="23377" xr:uid="{00000000-0005-0000-0000-0000875A0000}"/>
    <cellStyle name="Note 2 4 4 7 2 2" xfId="23378" xr:uid="{00000000-0005-0000-0000-0000885A0000}"/>
    <cellStyle name="Note 2 4 4 7 2 3" xfId="23379" xr:uid="{00000000-0005-0000-0000-0000895A0000}"/>
    <cellStyle name="Note 2 4 4 7 2 4" xfId="23380" xr:uid="{00000000-0005-0000-0000-00008A5A0000}"/>
    <cellStyle name="Note 2 4 4 7 2 5" xfId="23381" xr:uid="{00000000-0005-0000-0000-00008B5A0000}"/>
    <cellStyle name="Note 2 4 4 7 2 6" xfId="23382" xr:uid="{00000000-0005-0000-0000-00008C5A0000}"/>
    <cellStyle name="Note 2 4 4 7 2 7" xfId="23383" xr:uid="{00000000-0005-0000-0000-00008D5A0000}"/>
    <cellStyle name="Note 2 4 4 7 3" xfId="23384" xr:uid="{00000000-0005-0000-0000-00008E5A0000}"/>
    <cellStyle name="Note 2 4 4 7 4" xfId="23385" xr:uid="{00000000-0005-0000-0000-00008F5A0000}"/>
    <cellStyle name="Note 2 4 4 7 5" xfId="23386" xr:uid="{00000000-0005-0000-0000-0000905A0000}"/>
    <cellStyle name="Note 2 4 4 8" xfId="23387" xr:uid="{00000000-0005-0000-0000-0000915A0000}"/>
    <cellStyle name="Note 2 4 4 8 2" xfId="23388" xr:uid="{00000000-0005-0000-0000-0000925A0000}"/>
    <cellStyle name="Note 2 4 4 8 3" xfId="23389" xr:uid="{00000000-0005-0000-0000-0000935A0000}"/>
    <cellStyle name="Note 2 4 4 8 4" xfId="23390" xr:uid="{00000000-0005-0000-0000-0000945A0000}"/>
    <cellStyle name="Note 2 4 4 8 5" xfId="23391" xr:uid="{00000000-0005-0000-0000-0000955A0000}"/>
    <cellStyle name="Note 2 4 4 8 6" xfId="23392" xr:uid="{00000000-0005-0000-0000-0000965A0000}"/>
    <cellStyle name="Note 2 4 4 8 7" xfId="23393" xr:uid="{00000000-0005-0000-0000-0000975A0000}"/>
    <cellStyle name="Note 2 4 4 8 8" xfId="23394" xr:uid="{00000000-0005-0000-0000-0000985A0000}"/>
    <cellStyle name="Note 2 4 4 9" xfId="23395" xr:uid="{00000000-0005-0000-0000-0000995A0000}"/>
    <cellStyle name="Note 2 4 4 9 2" xfId="23396" xr:uid="{00000000-0005-0000-0000-00009A5A0000}"/>
    <cellStyle name="Note 2 4 4 9 3" xfId="23397" xr:uid="{00000000-0005-0000-0000-00009B5A0000}"/>
    <cellStyle name="Note 2 4 4 9 4" xfId="23398" xr:uid="{00000000-0005-0000-0000-00009C5A0000}"/>
    <cellStyle name="Note 2 4 4 9 5" xfId="23399" xr:uid="{00000000-0005-0000-0000-00009D5A0000}"/>
    <cellStyle name="Note 2 4 4 9 6" xfId="23400" xr:uid="{00000000-0005-0000-0000-00009E5A0000}"/>
    <cellStyle name="Note 2 4 4 9 7" xfId="23401" xr:uid="{00000000-0005-0000-0000-00009F5A0000}"/>
    <cellStyle name="Note 2 4 5" xfId="23402" xr:uid="{00000000-0005-0000-0000-0000A05A0000}"/>
    <cellStyle name="Note 2 4 5 10" xfId="23403" xr:uid="{00000000-0005-0000-0000-0000A15A0000}"/>
    <cellStyle name="Note 2 4 5 10 2" xfId="23404" xr:uid="{00000000-0005-0000-0000-0000A25A0000}"/>
    <cellStyle name="Note 2 4 5 10 3" xfId="23405" xr:uid="{00000000-0005-0000-0000-0000A35A0000}"/>
    <cellStyle name="Note 2 4 5 10 4" xfId="23406" xr:uid="{00000000-0005-0000-0000-0000A45A0000}"/>
    <cellStyle name="Note 2 4 5 10 5" xfId="23407" xr:uid="{00000000-0005-0000-0000-0000A55A0000}"/>
    <cellStyle name="Note 2 4 5 11" xfId="23408" xr:uid="{00000000-0005-0000-0000-0000A65A0000}"/>
    <cellStyle name="Note 2 4 5 11 2" xfId="23409" xr:uid="{00000000-0005-0000-0000-0000A75A0000}"/>
    <cellStyle name="Note 2 4 5 11 3" xfId="23410" xr:uid="{00000000-0005-0000-0000-0000A85A0000}"/>
    <cellStyle name="Note 2 4 5 11 4" xfId="23411" xr:uid="{00000000-0005-0000-0000-0000A95A0000}"/>
    <cellStyle name="Note 2 4 5 11 5" xfId="23412" xr:uid="{00000000-0005-0000-0000-0000AA5A0000}"/>
    <cellStyle name="Note 2 4 5 12" xfId="23413" xr:uid="{00000000-0005-0000-0000-0000AB5A0000}"/>
    <cellStyle name="Note 2 4 5 12 2" xfId="23414" xr:uid="{00000000-0005-0000-0000-0000AC5A0000}"/>
    <cellStyle name="Note 2 4 5 12 3" xfId="23415" xr:uid="{00000000-0005-0000-0000-0000AD5A0000}"/>
    <cellStyle name="Note 2 4 5 12 4" xfId="23416" xr:uid="{00000000-0005-0000-0000-0000AE5A0000}"/>
    <cellStyle name="Note 2 4 5 12 5" xfId="23417" xr:uid="{00000000-0005-0000-0000-0000AF5A0000}"/>
    <cellStyle name="Note 2 4 5 13" xfId="23418" xr:uid="{00000000-0005-0000-0000-0000B05A0000}"/>
    <cellStyle name="Note 2 4 5 13 2" xfId="23419" xr:uid="{00000000-0005-0000-0000-0000B15A0000}"/>
    <cellStyle name="Note 2 4 5 13 3" xfId="23420" xr:uid="{00000000-0005-0000-0000-0000B25A0000}"/>
    <cellStyle name="Note 2 4 5 13 4" xfId="23421" xr:uid="{00000000-0005-0000-0000-0000B35A0000}"/>
    <cellStyle name="Note 2 4 5 13 5" xfId="23422" xr:uid="{00000000-0005-0000-0000-0000B45A0000}"/>
    <cellStyle name="Note 2 4 5 14" xfId="23423" xr:uid="{00000000-0005-0000-0000-0000B55A0000}"/>
    <cellStyle name="Note 2 4 5 14 2" xfId="23424" xr:uid="{00000000-0005-0000-0000-0000B65A0000}"/>
    <cellStyle name="Note 2 4 5 14 3" xfId="23425" xr:uid="{00000000-0005-0000-0000-0000B75A0000}"/>
    <cellStyle name="Note 2 4 5 14 4" xfId="23426" xr:uid="{00000000-0005-0000-0000-0000B85A0000}"/>
    <cellStyle name="Note 2 4 5 14 5" xfId="23427" xr:uid="{00000000-0005-0000-0000-0000B95A0000}"/>
    <cellStyle name="Note 2 4 5 15" xfId="23428" xr:uid="{00000000-0005-0000-0000-0000BA5A0000}"/>
    <cellStyle name="Note 2 4 5 15 2" xfId="23429" xr:uid="{00000000-0005-0000-0000-0000BB5A0000}"/>
    <cellStyle name="Note 2 4 5 15 3" xfId="23430" xr:uid="{00000000-0005-0000-0000-0000BC5A0000}"/>
    <cellStyle name="Note 2 4 5 15 4" xfId="23431" xr:uid="{00000000-0005-0000-0000-0000BD5A0000}"/>
    <cellStyle name="Note 2 4 5 15 5" xfId="23432" xr:uid="{00000000-0005-0000-0000-0000BE5A0000}"/>
    <cellStyle name="Note 2 4 5 16" xfId="23433" xr:uid="{00000000-0005-0000-0000-0000BF5A0000}"/>
    <cellStyle name="Note 2 4 5 16 2" xfId="23434" xr:uid="{00000000-0005-0000-0000-0000C05A0000}"/>
    <cellStyle name="Note 2 4 5 16 3" xfId="23435" xr:uid="{00000000-0005-0000-0000-0000C15A0000}"/>
    <cellStyle name="Note 2 4 5 16 4" xfId="23436" xr:uid="{00000000-0005-0000-0000-0000C25A0000}"/>
    <cellStyle name="Note 2 4 5 16 5" xfId="23437" xr:uid="{00000000-0005-0000-0000-0000C35A0000}"/>
    <cellStyle name="Note 2 4 5 17" xfId="23438" xr:uid="{00000000-0005-0000-0000-0000C45A0000}"/>
    <cellStyle name="Note 2 4 5 17 2" xfId="23439" xr:uid="{00000000-0005-0000-0000-0000C55A0000}"/>
    <cellStyle name="Note 2 4 5 17 3" xfId="23440" xr:uid="{00000000-0005-0000-0000-0000C65A0000}"/>
    <cellStyle name="Note 2 4 5 17 4" xfId="23441" xr:uid="{00000000-0005-0000-0000-0000C75A0000}"/>
    <cellStyle name="Note 2 4 5 17 5" xfId="23442" xr:uid="{00000000-0005-0000-0000-0000C85A0000}"/>
    <cellStyle name="Note 2 4 5 18" xfId="23443" xr:uid="{00000000-0005-0000-0000-0000C95A0000}"/>
    <cellStyle name="Note 2 4 5 2" xfId="23444" xr:uid="{00000000-0005-0000-0000-0000CA5A0000}"/>
    <cellStyle name="Note 2 4 5 2 2" xfId="23445" xr:uid="{00000000-0005-0000-0000-0000CB5A0000}"/>
    <cellStyle name="Note 2 4 5 2 2 2" xfId="23446" xr:uid="{00000000-0005-0000-0000-0000CC5A0000}"/>
    <cellStyle name="Note 2 4 5 2 2 3" xfId="23447" xr:uid="{00000000-0005-0000-0000-0000CD5A0000}"/>
    <cellStyle name="Note 2 4 5 2 2 4" xfId="23448" xr:uid="{00000000-0005-0000-0000-0000CE5A0000}"/>
    <cellStyle name="Note 2 4 5 2 2 5" xfId="23449" xr:uid="{00000000-0005-0000-0000-0000CF5A0000}"/>
    <cellStyle name="Note 2 4 5 2 2 6" xfId="23450" xr:uid="{00000000-0005-0000-0000-0000D05A0000}"/>
    <cellStyle name="Note 2 4 5 2 2 7" xfId="23451" xr:uid="{00000000-0005-0000-0000-0000D15A0000}"/>
    <cellStyle name="Note 2 4 5 2 3" xfId="23452" xr:uid="{00000000-0005-0000-0000-0000D25A0000}"/>
    <cellStyle name="Note 2 4 5 2 4" xfId="23453" xr:uid="{00000000-0005-0000-0000-0000D35A0000}"/>
    <cellStyle name="Note 2 4 5 2 5" xfId="23454" xr:uid="{00000000-0005-0000-0000-0000D45A0000}"/>
    <cellStyle name="Note 2 4 5 3" xfId="23455" xr:uid="{00000000-0005-0000-0000-0000D55A0000}"/>
    <cellStyle name="Note 2 4 5 3 2" xfId="23456" xr:uid="{00000000-0005-0000-0000-0000D65A0000}"/>
    <cellStyle name="Note 2 4 5 3 2 2" xfId="23457" xr:uid="{00000000-0005-0000-0000-0000D75A0000}"/>
    <cellStyle name="Note 2 4 5 3 2 3" xfId="23458" xr:uid="{00000000-0005-0000-0000-0000D85A0000}"/>
    <cellStyle name="Note 2 4 5 3 2 4" xfId="23459" xr:uid="{00000000-0005-0000-0000-0000D95A0000}"/>
    <cellStyle name="Note 2 4 5 3 2 5" xfId="23460" xr:uid="{00000000-0005-0000-0000-0000DA5A0000}"/>
    <cellStyle name="Note 2 4 5 3 2 6" xfId="23461" xr:uid="{00000000-0005-0000-0000-0000DB5A0000}"/>
    <cellStyle name="Note 2 4 5 3 2 7" xfId="23462" xr:uid="{00000000-0005-0000-0000-0000DC5A0000}"/>
    <cellStyle name="Note 2 4 5 3 3" xfId="23463" xr:uid="{00000000-0005-0000-0000-0000DD5A0000}"/>
    <cellStyle name="Note 2 4 5 3 4" xfId="23464" xr:uid="{00000000-0005-0000-0000-0000DE5A0000}"/>
    <cellStyle name="Note 2 4 5 3 5" xfId="23465" xr:uid="{00000000-0005-0000-0000-0000DF5A0000}"/>
    <cellStyle name="Note 2 4 5 4" xfId="23466" xr:uid="{00000000-0005-0000-0000-0000E05A0000}"/>
    <cellStyle name="Note 2 4 5 4 2" xfId="23467" xr:uid="{00000000-0005-0000-0000-0000E15A0000}"/>
    <cellStyle name="Note 2 4 5 4 2 2" xfId="23468" xr:uid="{00000000-0005-0000-0000-0000E25A0000}"/>
    <cellStyle name="Note 2 4 5 4 2 3" xfId="23469" xr:uid="{00000000-0005-0000-0000-0000E35A0000}"/>
    <cellStyle name="Note 2 4 5 4 2 4" xfId="23470" xr:uid="{00000000-0005-0000-0000-0000E45A0000}"/>
    <cellStyle name="Note 2 4 5 4 2 5" xfId="23471" xr:uid="{00000000-0005-0000-0000-0000E55A0000}"/>
    <cellStyle name="Note 2 4 5 4 2 6" xfId="23472" xr:uid="{00000000-0005-0000-0000-0000E65A0000}"/>
    <cellStyle name="Note 2 4 5 4 2 7" xfId="23473" xr:uid="{00000000-0005-0000-0000-0000E75A0000}"/>
    <cellStyle name="Note 2 4 5 4 3" xfId="23474" xr:uid="{00000000-0005-0000-0000-0000E85A0000}"/>
    <cellStyle name="Note 2 4 5 4 4" xfId="23475" xr:uid="{00000000-0005-0000-0000-0000E95A0000}"/>
    <cellStyle name="Note 2 4 5 4 5" xfId="23476" xr:uid="{00000000-0005-0000-0000-0000EA5A0000}"/>
    <cellStyle name="Note 2 4 5 5" xfId="23477" xr:uid="{00000000-0005-0000-0000-0000EB5A0000}"/>
    <cellStyle name="Note 2 4 5 5 2" xfId="23478" xr:uid="{00000000-0005-0000-0000-0000EC5A0000}"/>
    <cellStyle name="Note 2 4 5 5 3" xfId="23479" xr:uid="{00000000-0005-0000-0000-0000ED5A0000}"/>
    <cellStyle name="Note 2 4 5 5 4" xfId="23480" xr:uid="{00000000-0005-0000-0000-0000EE5A0000}"/>
    <cellStyle name="Note 2 4 5 5 5" xfId="23481" xr:uid="{00000000-0005-0000-0000-0000EF5A0000}"/>
    <cellStyle name="Note 2 4 5 5 6" xfId="23482" xr:uid="{00000000-0005-0000-0000-0000F05A0000}"/>
    <cellStyle name="Note 2 4 5 5 7" xfId="23483" xr:uid="{00000000-0005-0000-0000-0000F15A0000}"/>
    <cellStyle name="Note 2 4 5 5 8" xfId="23484" xr:uid="{00000000-0005-0000-0000-0000F25A0000}"/>
    <cellStyle name="Note 2 4 5 6" xfId="23485" xr:uid="{00000000-0005-0000-0000-0000F35A0000}"/>
    <cellStyle name="Note 2 4 5 6 2" xfId="23486" xr:uid="{00000000-0005-0000-0000-0000F45A0000}"/>
    <cellStyle name="Note 2 4 5 6 3" xfId="23487" xr:uid="{00000000-0005-0000-0000-0000F55A0000}"/>
    <cellStyle name="Note 2 4 5 6 4" xfId="23488" xr:uid="{00000000-0005-0000-0000-0000F65A0000}"/>
    <cellStyle name="Note 2 4 5 6 5" xfId="23489" xr:uid="{00000000-0005-0000-0000-0000F75A0000}"/>
    <cellStyle name="Note 2 4 5 6 6" xfId="23490" xr:uid="{00000000-0005-0000-0000-0000F85A0000}"/>
    <cellStyle name="Note 2 4 5 6 7" xfId="23491" xr:uid="{00000000-0005-0000-0000-0000F95A0000}"/>
    <cellStyle name="Note 2 4 5 7" xfId="23492" xr:uid="{00000000-0005-0000-0000-0000FA5A0000}"/>
    <cellStyle name="Note 2 4 5 7 2" xfId="23493" xr:uid="{00000000-0005-0000-0000-0000FB5A0000}"/>
    <cellStyle name="Note 2 4 5 7 3" xfId="23494" xr:uid="{00000000-0005-0000-0000-0000FC5A0000}"/>
    <cellStyle name="Note 2 4 5 7 4" xfId="23495" xr:uid="{00000000-0005-0000-0000-0000FD5A0000}"/>
    <cellStyle name="Note 2 4 5 7 5" xfId="23496" xr:uid="{00000000-0005-0000-0000-0000FE5A0000}"/>
    <cellStyle name="Note 2 4 5 8" xfId="23497" xr:uid="{00000000-0005-0000-0000-0000FF5A0000}"/>
    <cellStyle name="Note 2 4 5 8 2" xfId="23498" xr:uid="{00000000-0005-0000-0000-0000005B0000}"/>
    <cellStyle name="Note 2 4 5 8 3" xfId="23499" xr:uid="{00000000-0005-0000-0000-0000015B0000}"/>
    <cellStyle name="Note 2 4 5 8 4" xfId="23500" xr:uid="{00000000-0005-0000-0000-0000025B0000}"/>
    <cellStyle name="Note 2 4 5 8 5" xfId="23501" xr:uid="{00000000-0005-0000-0000-0000035B0000}"/>
    <cellStyle name="Note 2 4 5 9" xfId="23502" xr:uid="{00000000-0005-0000-0000-0000045B0000}"/>
    <cellStyle name="Note 2 4 5 9 2" xfId="23503" xr:uid="{00000000-0005-0000-0000-0000055B0000}"/>
    <cellStyle name="Note 2 4 5 9 3" xfId="23504" xr:uid="{00000000-0005-0000-0000-0000065B0000}"/>
    <cellStyle name="Note 2 4 5 9 4" xfId="23505" xr:uid="{00000000-0005-0000-0000-0000075B0000}"/>
    <cellStyle name="Note 2 4 5 9 5" xfId="23506" xr:uid="{00000000-0005-0000-0000-0000085B0000}"/>
    <cellStyle name="Note 2 4 6" xfId="23507" xr:uid="{00000000-0005-0000-0000-0000095B0000}"/>
    <cellStyle name="Note 2 4 6 10" xfId="23508" xr:uid="{00000000-0005-0000-0000-00000A5B0000}"/>
    <cellStyle name="Note 2 4 6 2" xfId="23509" xr:uid="{00000000-0005-0000-0000-00000B5B0000}"/>
    <cellStyle name="Note 2 4 6 2 2" xfId="23510" xr:uid="{00000000-0005-0000-0000-00000C5B0000}"/>
    <cellStyle name="Note 2 4 6 2 2 2" xfId="23511" xr:uid="{00000000-0005-0000-0000-00000D5B0000}"/>
    <cellStyle name="Note 2 4 6 2 2 3" xfId="23512" xr:uid="{00000000-0005-0000-0000-00000E5B0000}"/>
    <cellStyle name="Note 2 4 6 2 2 4" xfId="23513" xr:uid="{00000000-0005-0000-0000-00000F5B0000}"/>
    <cellStyle name="Note 2 4 6 2 2 5" xfId="23514" xr:uid="{00000000-0005-0000-0000-0000105B0000}"/>
    <cellStyle name="Note 2 4 6 2 2 6" xfId="23515" xr:uid="{00000000-0005-0000-0000-0000115B0000}"/>
    <cellStyle name="Note 2 4 6 2 2 7" xfId="23516" xr:uid="{00000000-0005-0000-0000-0000125B0000}"/>
    <cellStyle name="Note 2 4 6 2 3" xfId="23517" xr:uid="{00000000-0005-0000-0000-0000135B0000}"/>
    <cellStyle name="Note 2 4 6 2 4" xfId="23518" xr:uid="{00000000-0005-0000-0000-0000145B0000}"/>
    <cellStyle name="Note 2 4 6 3" xfId="23519" xr:uid="{00000000-0005-0000-0000-0000155B0000}"/>
    <cellStyle name="Note 2 4 6 3 2" xfId="23520" xr:uid="{00000000-0005-0000-0000-0000165B0000}"/>
    <cellStyle name="Note 2 4 6 3 2 2" xfId="23521" xr:uid="{00000000-0005-0000-0000-0000175B0000}"/>
    <cellStyle name="Note 2 4 6 3 2 3" xfId="23522" xr:uid="{00000000-0005-0000-0000-0000185B0000}"/>
    <cellStyle name="Note 2 4 6 3 2 4" xfId="23523" xr:uid="{00000000-0005-0000-0000-0000195B0000}"/>
    <cellStyle name="Note 2 4 6 3 2 5" xfId="23524" xr:uid="{00000000-0005-0000-0000-00001A5B0000}"/>
    <cellStyle name="Note 2 4 6 3 2 6" xfId="23525" xr:uid="{00000000-0005-0000-0000-00001B5B0000}"/>
    <cellStyle name="Note 2 4 6 3 2 7" xfId="23526" xr:uid="{00000000-0005-0000-0000-00001C5B0000}"/>
    <cellStyle name="Note 2 4 6 3 3" xfId="23527" xr:uid="{00000000-0005-0000-0000-00001D5B0000}"/>
    <cellStyle name="Note 2 4 6 3 4" xfId="23528" xr:uid="{00000000-0005-0000-0000-00001E5B0000}"/>
    <cellStyle name="Note 2 4 6 4" xfId="23529" xr:uid="{00000000-0005-0000-0000-00001F5B0000}"/>
    <cellStyle name="Note 2 4 6 4 2" xfId="23530" xr:uid="{00000000-0005-0000-0000-0000205B0000}"/>
    <cellStyle name="Note 2 4 6 4 2 2" xfId="23531" xr:uid="{00000000-0005-0000-0000-0000215B0000}"/>
    <cellStyle name="Note 2 4 6 4 2 3" xfId="23532" xr:uid="{00000000-0005-0000-0000-0000225B0000}"/>
    <cellStyle name="Note 2 4 6 4 2 4" xfId="23533" xr:uid="{00000000-0005-0000-0000-0000235B0000}"/>
    <cellStyle name="Note 2 4 6 4 2 5" xfId="23534" xr:uid="{00000000-0005-0000-0000-0000245B0000}"/>
    <cellStyle name="Note 2 4 6 4 2 6" xfId="23535" xr:uid="{00000000-0005-0000-0000-0000255B0000}"/>
    <cellStyle name="Note 2 4 6 4 2 7" xfId="23536" xr:uid="{00000000-0005-0000-0000-0000265B0000}"/>
    <cellStyle name="Note 2 4 6 4 3" xfId="23537" xr:uid="{00000000-0005-0000-0000-0000275B0000}"/>
    <cellStyle name="Note 2 4 6 4 4" xfId="23538" xr:uid="{00000000-0005-0000-0000-0000285B0000}"/>
    <cellStyle name="Note 2 4 6 5" xfId="23539" xr:uid="{00000000-0005-0000-0000-0000295B0000}"/>
    <cellStyle name="Note 2 4 6 5 2" xfId="23540" xr:uid="{00000000-0005-0000-0000-00002A5B0000}"/>
    <cellStyle name="Note 2 4 6 5 3" xfId="23541" xr:uid="{00000000-0005-0000-0000-00002B5B0000}"/>
    <cellStyle name="Note 2 4 6 5 4" xfId="23542" xr:uid="{00000000-0005-0000-0000-00002C5B0000}"/>
    <cellStyle name="Note 2 4 6 5 5" xfId="23543" xr:uid="{00000000-0005-0000-0000-00002D5B0000}"/>
    <cellStyle name="Note 2 4 6 5 6" xfId="23544" xr:uid="{00000000-0005-0000-0000-00002E5B0000}"/>
    <cellStyle name="Note 2 4 6 5 7" xfId="23545" xr:uid="{00000000-0005-0000-0000-00002F5B0000}"/>
    <cellStyle name="Note 2 4 6 5 8" xfId="23546" xr:uid="{00000000-0005-0000-0000-0000305B0000}"/>
    <cellStyle name="Note 2 4 6 6" xfId="23547" xr:uid="{00000000-0005-0000-0000-0000315B0000}"/>
    <cellStyle name="Note 2 4 6 6 2" xfId="23548" xr:uid="{00000000-0005-0000-0000-0000325B0000}"/>
    <cellStyle name="Note 2 4 6 6 3" xfId="23549" xr:uid="{00000000-0005-0000-0000-0000335B0000}"/>
    <cellStyle name="Note 2 4 6 6 4" xfId="23550" xr:uid="{00000000-0005-0000-0000-0000345B0000}"/>
    <cellStyle name="Note 2 4 6 6 5" xfId="23551" xr:uid="{00000000-0005-0000-0000-0000355B0000}"/>
    <cellStyle name="Note 2 4 6 6 6" xfId="23552" xr:uid="{00000000-0005-0000-0000-0000365B0000}"/>
    <cellStyle name="Note 2 4 6 6 7" xfId="23553" xr:uid="{00000000-0005-0000-0000-0000375B0000}"/>
    <cellStyle name="Note 2 4 6 7" xfId="23554" xr:uid="{00000000-0005-0000-0000-0000385B0000}"/>
    <cellStyle name="Note 2 4 6 8" xfId="23555" xr:uid="{00000000-0005-0000-0000-0000395B0000}"/>
    <cellStyle name="Note 2 4 6 9" xfId="23556" xr:uid="{00000000-0005-0000-0000-00003A5B0000}"/>
    <cellStyle name="Note 2 4 7" xfId="23557" xr:uid="{00000000-0005-0000-0000-00003B5B0000}"/>
    <cellStyle name="Note 2 4 7 2" xfId="23558" xr:uid="{00000000-0005-0000-0000-00003C5B0000}"/>
    <cellStyle name="Note 2 4 7 2 2" xfId="23559" xr:uid="{00000000-0005-0000-0000-00003D5B0000}"/>
    <cellStyle name="Note 2 4 7 2 3" xfId="23560" xr:uid="{00000000-0005-0000-0000-00003E5B0000}"/>
    <cellStyle name="Note 2 4 7 2 4" xfId="23561" xr:uid="{00000000-0005-0000-0000-00003F5B0000}"/>
    <cellStyle name="Note 2 4 7 2 5" xfId="23562" xr:uid="{00000000-0005-0000-0000-0000405B0000}"/>
    <cellStyle name="Note 2 4 7 2 6" xfId="23563" xr:uid="{00000000-0005-0000-0000-0000415B0000}"/>
    <cellStyle name="Note 2 4 7 2 7" xfId="23564" xr:uid="{00000000-0005-0000-0000-0000425B0000}"/>
    <cellStyle name="Note 2 4 7 3" xfId="23565" xr:uid="{00000000-0005-0000-0000-0000435B0000}"/>
    <cellStyle name="Note 2 4 7 4" xfId="23566" xr:uid="{00000000-0005-0000-0000-0000445B0000}"/>
    <cellStyle name="Note 2 4 7 5" xfId="23567" xr:uid="{00000000-0005-0000-0000-0000455B0000}"/>
    <cellStyle name="Note 2 4 8" xfId="23568" xr:uid="{00000000-0005-0000-0000-0000465B0000}"/>
    <cellStyle name="Note 2 4 8 2" xfId="23569" xr:uid="{00000000-0005-0000-0000-0000475B0000}"/>
    <cellStyle name="Note 2 4 8 2 2" xfId="23570" xr:uid="{00000000-0005-0000-0000-0000485B0000}"/>
    <cellStyle name="Note 2 4 8 2 3" xfId="23571" xr:uid="{00000000-0005-0000-0000-0000495B0000}"/>
    <cellStyle name="Note 2 4 8 2 4" xfId="23572" xr:uid="{00000000-0005-0000-0000-00004A5B0000}"/>
    <cellStyle name="Note 2 4 8 2 5" xfId="23573" xr:uid="{00000000-0005-0000-0000-00004B5B0000}"/>
    <cellStyle name="Note 2 4 8 2 6" xfId="23574" xr:uid="{00000000-0005-0000-0000-00004C5B0000}"/>
    <cellStyle name="Note 2 4 8 2 7" xfId="23575" xr:uid="{00000000-0005-0000-0000-00004D5B0000}"/>
    <cellStyle name="Note 2 4 8 3" xfId="23576" xr:uid="{00000000-0005-0000-0000-00004E5B0000}"/>
    <cellStyle name="Note 2 4 8 4" xfId="23577" xr:uid="{00000000-0005-0000-0000-00004F5B0000}"/>
    <cellStyle name="Note 2 4 8 5" xfId="23578" xr:uid="{00000000-0005-0000-0000-0000505B0000}"/>
    <cellStyle name="Note 2 4 9" xfId="23579" xr:uid="{00000000-0005-0000-0000-0000515B0000}"/>
    <cellStyle name="Note 2 4 9 2" xfId="23580" xr:uid="{00000000-0005-0000-0000-0000525B0000}"/>
    <cellStyle name="Note 2 4 9 2 2" xfId="23581" xr:uid="{00000000-0005-0000-0000-0000535B0000}"/>
    <cellStyle name="Note 2 4 9 2 3" xfId="23582" xr:uid="{00000000-0005-0000-0000-0000545B0000}"/>
    <cellStyle name="Note 2 4 9 2 4" xfId="23583" xr:uid="{00000000-0005-0000-0000-0000555B0000}"/>
    <cellStyle name="Note 2 4 9 2 5" xfId="23584" xr:uid="{00000000-0005-0000-0000-0000565B0000}"/>
    <cellStyle name="Note 2 4 9 2 6" xfId="23585" xr:uid="{00000000-0005-0000-0000-0000575B0000}"/>
    <cellStyle name="Note 2 4 9 2 7" xfId="23586" xr:uid="{00000000-0005-0000-0000-0000585B0000}"/>
    <cellStyle name="Note 2 4 9 3" xfId="23587" xr:uid="{00000000-0005-0000-0000-0000595B0000}"/>
    <cellStyle name="Note 2 4 9 4" xfId="23588" xr:uid="{00000000-0005-0000-0000-00005A5B0000}"/>
    <cellStyle name="Note 2 4 9 5" xfId="23589" xr:uid="{00000000-0005-0000-0000-00005B5B0000}"/>
    <cellStyle name="Note 2 5" xfId="23590" xr:uid="{00000000-0005-0000-0000-00005C5B0000}"/>
    <cellStyle name="Note 2 5 10" xfId="23591" xr:uid="{00000000-0005-0000-0000-00005D5B0000}"/>
    <cellStyle name="Note 2 5 10 2" xfId="23592" xr:uid="{00000000-0005-0000-0000-00005E5B0000}"/>
    <cellStyle name="Note 2 5 10 2 2" xfId="23593" xr:uid="{00000000-0005-0000-0000-00005F5B0000}"/>
    <cellStyle name="Note 2 5 10 2 3" xfId="23594" xr:uid="{00000000-0005-0000-0000-0000605B0000}"/>
    <cellStyle name="Note 2 5 10 2 4" xfId="23595" xr:uid="{00000000-0005-0000-0000-0000615B0000}"/>
    <cellStyle name="Note 2 5 10 2 5" xfId="23596" xr:uid="{00000000-0005-0000-0000-0000625B0000}"/>
    <cellStyle name="Note 2 5 10 2 6" xfId="23597" xr:uid="{00000000-0005-0000-0000-0000635B0000}"/>
    <cellStyle name="Note 2 5 10 2 7" xfId="23598" xr:uid="{00000000-0005-0000-0000-0000645B0000}"/>
    <cellStyle name="Note 2 5 10 3" xfId="23599" xr:uid="{00000000-0005-0000-0000-0000655B0000}"/>
    <cellStyle name="Note 2 5 10 4" xfId="23600" xr:uid="{00000000-0005-0000-0000-0000665B0000}"/>
    <cellStyle name="Note 2 5 10 5" xfId="23601" xr:uid="{00000000-0005-0000-0000-0000675B0000}"/>
    <cellStyle name="Note 2 5 11" xfId="23602" xr:uid="{00000000-0005-0000-0000-0000685B0000}"/>
    <cellStyle name="Note 2 5 11 2" xfId="23603" xr:uid="{00000000-0005-0000-0000-0000695B0000}"/>
    <cellStyle name="Note 2 5 11 3" xfId="23604" xr:uid="{00000000-0005-0000-0000-00006A5B0000}"/>
    <cellStyle name="Note 2 5 11 4" xfId="23605" xr:uid="{00000000-0005-0000-0000-00006B5B0000}"/>
    <cellStyle name="Note 2 5 11 5" xfId="23606" xr:uid="{00000000-0005-0000-0000-00006C5B0000}"/>
    <cellStyle name="Note 2 5 11 6" xfId="23607" xr:uid="{00000000-0005-0000-0000-00006D5B0000}"/>
    <cellStyle name="Note 2 5 11 7" xfId="23608" xr:uid="{00000000-0005-0000-0000-00006E5B0000}"/>
    <cellStyle name="Note 2 5 11 8" xfId="23609" xr:uid="{00000000-0005-0000-0000-00006F5B0000}"/>
    <cellStyle name="Note 2 5 12" xfId="23610" xr:uid="{00000000-0005-0000-0000-0000705B0000}"/>
    <cellStyle name="Note 2 5 12 2" xfId="23611" xr:uid="{00000000-0005-0000-0000-0000715B0000}"/>
    <cellStyle name="Note 2 5 12 3" xfId="23612" xr:uid="{00000000-0005-0000-0000-0000725B0000}"/>
    <cellStyle name="Note 2 5 12 4" xfId="23613" xr:uid="{00000000-0005-0000-0000-0000735B0000}"/>
    <cellStyle name="Note 2 5 12 5" xfId="23614" xr:uid="{00000000-0005-0000-0000-0000745B0000}"/>
    <cellStyle name="Note 2 5 12 6" xfId="23615" xr:uid="{00000000-0005-0000-0000-0000755B0000}"/>
    <cellStyle name="Note 2 5 12 7" xfId="23616" xr:uid="{00000000-0005-0000-0000-0000765B0000}"/>
    <cellStyle name="Note 2 5 13" xfId="23617" xr:uid="{00000000-0005-0000-0000-0000775B0000}"/>
    <cellStyle name="Note 2 5 13 2" xfId="23618" xr:uid="{00000000-0005-0000-0000-0000785B0000}"/>
    <cellStyle name="Note 2 5 13 3" xfId="23619" xr:uid="{00000000-0005-0000-0000-0000795B0000}"/>
    <cellStyle name="Note 2 5 13 4" xfId="23620" xr:uid="{00000000-0005-0000-0000-00007A5B0000}"/>
    <cellStyle name="Note 2 5 13 5" xfId="23621" xr:uid="{00000000-0005-0000-0000-00007B5B0000}"/>
    <cellStyle name="Note 2 5 14" xfId="23622" xr:uid="{00000000-0005-0000-0000-00007C5B0000}"/>
    <cellStyle name="Note 2 5 14 2" xfId="23623" xr:uid="{00000000-0005-0000-0000-00007D5B0000}"/>
    <cellStyle name="Note 2 5 14 3" xfId="23624" xr:uid="{00000000-0005-0000-0000-00007E5B0000}"/>
    <cellStyle name="Note 2 5 14 4" xfId="23625" xr:uid="{00000000-0005-0000-0000-00007F5B0000}"/>
    <cellStyle name="Note 2 5 14 5" xfId="23626" xr:uid="{00000000-0005-0000-0000-0000805B0000}"/>
    <cellStyle name="Note 2 5 15" xfId="23627" xr:uid="{00000000-0005-0000-0000-0000815B0000}"/>
    <cellStyle name="Note 2 5 15 2" xfId="23628" xr:uid="{00000000-0005-0000-0000-0000825B0000}"/>
    <cellStyle name="Note 2 5 15 3" xfId="23629" xr:uid="{00000000-0005-0000-0000-0000835B0000}"/>
    <cellStyle name="Note 2 5 15 4" xfId="23630" xr:uid="{00000000-0005-0000-0000-0000845B0000}"/>
    <cellStyle name="Note 2 5 15 5" xfId="23631" xr:uid="{00000000-0005-0000-0000-0000855B0000}"/>
    <cellStyle name="Note 2 5 16" xfId="23632" xr:uid="{00000000-0005-0000-0000-0000865B0000}"/>
    <cellStyle name="Note 2 5 16 2" xfId="23633" xr:uid="{00000000-0005-0000-0000-0000875B0000}"/>
    <cellStyle name="Note 2 5 16 3" xfId="23634" xr:uid="{00000000-0005-0000-0000-0000885B0000}"/>
    <cellStyle name="Note 2 5 16 4" xfId="23635" xr:uid="{00000000-0005-0000-0000-0000895B0000}"/>
    <cellStyle name="Note 2 5 16 5" xfId="23636" xr:uid="{00000000-0005-0000-0000-00008A5B0000}"/>
    <cellStyle name="Note 2 5 17" xfId="23637" xr:uid="{00000000-0005-0000-0000-00008B5B0000}"/>
    <cellStyle name="Note 2 5 17 2" xfId="23638" xr:uid="{00000000-0005-0000-0000-00008C5B0000}"/>
    <cellStyle name="Note 2 5 17 3" xfId="23639" xr:uid="{00000000-0005-0000-0000-00008D5B0000}"/>
    <cellStyle name="Note 2 5 17 4" xfId="23640" xr:uid="{00000000-0005-0000-0000-00008E5B0000}"/>
    <cellStyle name="Note 2 5 17 5" xfId="23641" xr:uid="{00000000-0005-0000-0000-00008F5B0000}"/>
    <cellStyle name="Note 2 5 18" xfId="23642" xr:uid="{00000000-0005-0000-0000-0000905B0000}"/>
    <cellStyle name="Note 2 5 2" xfId="23643" xr:uid="{00000000-0005-0000-0000-0000915B0000}"/>
    <cellStyle name="Note 2 5 2 10" xfId="23644" xr:uid="{00000000-0005-0000-0000-0000925B0000}"/>
    <cellStyle name="Note 2 5 2 10 2" xfId="23645" xr:uid="{00000000-0005-0000-0000-0000935B0000}"/>
    <cellStyle name="Note 2 5 2 10 3" xfId="23646" xr:uid="{00000000-0005-0000-0000-0000945B0000}"/>
    <cellStyle name="Note 2 5 2 10 4" xfId="23647" xr:uid="{00000000-0005-0000-0000-0000955B0000}"/>
    <cellStyle name="Note 2 5 2 10 5" xfId="23648" xr:uid="{00000000-0005-0000-0000-0000965B0000}"/>
    <cellStyle name="Note 2 5 2 10 6" xfId="23649" xr:uid="{00000000-0005-0000-0000-0000975B0000}"/>
    <cellStyle name="Note 2 5 2 10 7" xfId="23650" xr:uid="{00000000-0005-0000-0000-0000985B0000}"/>
    <cellStyle name="Note 2 5 2 10 8" xfId="23651" xr:uid="{00000000-0005-0000-0000-0000995B0000}"/>
    <cellStyle name="Note 2 5 2 11" xfId="23652" xr:uid="{00000000-0005-0000-0000-00009A5B0000}"/>
    <cellStyle name="Note 2 5 2 11 2" xfId="23653" xr:uid="{00000000-0005-0000-0000-00009B5B0000}"/>
    <cellStyle name="Note 2 5 2 11 3" xfId="23654" xr:uid="{00000000-0005-0000-0000-00009C5B0000}"/>
    <cellStyle name="Note 2 5 2 11 4" xfId="23655" xr:uid="{00000000-0005-0000-0000-00009D5B0000}"/>
    <cellStyle name="Note 2 5 2 11 5" xfId="23656" xr:uid="{00000000-0005-0000-0000-00009E5B0000}"/>
    <cellStyle name="Note 2 5 2 11 6" xfId="23657" xr:uid="{00000000-0005-0000-0000-00009F5B0000}"/>
    <cellStyle name="Note 2 5 2 11 7" xfId="23658" xr:uid="{00000000-0005-0000-0000-0000A05B0000}"/>
    <cellStyle name="Note 2 5 2 12" xfId="23659" xr:uid="{00000000-0005-0000-0000-0000A15B0000}"/>
    <cellStyle name="Note 2 5 2 12 2" xfId="23660" xr:uid="{00000000-0005-0000-0000-0000A25B0000}"/>
    <cellStyle name="Note 2 5 2 12 3" xfId="23661" xr:uid="{00000000-0005-0000-0000-0000A35B0000}"/>
    <cellStyle name="Note 2 5 2 12 4" xfId="23662" xr:uid="{00000000-0005-0000-0000-0000A45B0000}"/>
    <cellStyle name="Note 2 5 2 12 5" xfId="23663" xr:uid="{00000000-0005-0000-0000-0000A55B0000}"/>
    <cellStyle name="Note 2 5 2 13" xfId="23664" xr:uid="{00000000-0005-0000-0000-0000A65B0000}"/>
    <cellStyle name="Note 2 5 2 13 2" xfId="23665" xr:uid="{00000000-0005-0000-0000-0000A75B0000}"/>
    <cellStyle name="Note 2 5 2 13 3" xfId="23666" xr:uid="{00000000-0005-0000-0000-0000A85B0000}"/>
    <cellStyle name="Note 2 5 2 13 4" xfId="23667" xr:uid="{00000000-0005-0000-0000-0000A95B0000}"/>
    <cellStyle name="Note 2 5 2 13 5" xfId="23668" xr:uid="{00000000-0005-0000-0000-0000AA5B0000}"/>
    <cellStyle name="Note 2 5 2 14" xfId="23669" xr:uid="{00000000-0005-0000-0000-0000AB5B0000}"/>
    <cellStyle name="Note 2 5 2 14 2" xfId="23670" xr:uid="{00000000-0005-0000-0000-0000AC5B0000}"/>
    <cellStyle name="Note 2 5 2 14 3" xfId="23671" xr:uid="{00000000-0005-0000-0000-0000AD5B0000}"/>
    <cellStyle name="Note 2 5 2 14 4" xfId="23672" xr:uid="{00000000-0005-0000-0000-0000AE5B0000}"/>
    <cellStyle name="Note 2 5 2 14 5" xfId="23673" xr:uid="{00000000-0005-0000-0000-0000AF5B0000}"/>
    <cellStyle name="Note 2 5 2 15" xfId="23674" xr:uid="{00000000-0005-0000-0000-0000B05B0000}"/>
    <cellStyle name="Note 2 5 2 15 2" xfId="23675" xr:uid="{00000000-0005-0000-0000-0000B15B0000}"/>
    <cellStyle name="Note 2 5 2 15 3" xfId="23676" xr:uid="{00000000-0005-0000-0000-0000B25B0000}"/>
    <cellStyle name="Note 2 5 2 15 4" xfId="23677" xr:uid="{00000000-0005-0000-0000-0000B35B0000}"/>
    <cellStyle name="Note 2 5 2 15 5" xfId="23678" xr:uid="{00000000-0005-0000-0000-0000B45B0000}"/>
    <cellStyle name="Note 2 5 2 16" xfId="23679" xr:uid="{00000000-0005-0000-0000-0000B55B0000}"/>
    <cellStyle name="Note 2 5 2 16 2" xfId="23680" xr:uid="{00000000-0005-0000-0000-0000B65B0000}"/>
    <cellStyle name="Note 2 5 2 16 3" xfId="23681" xr:uid="{00000000-0005-0000-0000-0000B75B0000}"/>
    <cellStyle name="Note 2 5 2 16 4" xfId="23682" xr:uid="{00000000-0005-0000-0000-0000B85B0000}"/>
    <cellStyle name="Note 2 5 2 16 5" xfId="23683" xr:uid="{00000000-0005-0000-0000-0000B95B0000}"/>
    <cellStyle name="Note 2 5 2 17" xfId="23684" xr:uid="{00000000-0005-0000-0000-0000BA5B0000}"/>
    <cellStyle name="Note 2 5 2 2" xfId="23685" xr:uid="{00000000-0005-0000-0000-0000BB5B0000}"/>
    <cellStyle name="Note 2 5 2 2 10" xfId="23686" xr:uid="{00000000-0005-0000-0000-0000BC5B0000}"/>
    <cellStyle name="Note 2 5 2 2 10 2" xfId="23687" xr:uid="{00000000-0005-0000-0000-0000BD5B0000}"/>
    <cellStyle name="Note 2 5 2 2 10 3" xfId="23688" xr:uid="{00000000-0005-0000-0000-0000BE5B0000}"/>
    <cellStyle name="Note 2 5 2 2 10 4" xfId="23689" xr:uid="{00000000-0005-0000-0000-0000BF5B0000}"/>
    <cellStyle name="Note 2 5 2 2 10 5" xfId="23690" xr:uid="{00000000-0005-0000-0000-0000C05B0000}"/>
    <cellStyle name="Note 2 5 2 2 11" xfId="23691" xr:uid="{00000000-0005-0000-0000-0000C15B0000}"/>
    <cellStyle name="Note 2 5 2 2 11 2" xfId="23692" xr:uid="{00000000-0005-0000-0000-0000C25B0000}"/>
    <cellStyle name="Note 2 5 2 2 11 3" xfId="23693" xr:uid="{00000000-0005-0000-0000-0000C35B0000}"/>
    <cellStyle name="Note 2 5 2 2 11 4" xfId="23694" xr:uid="{00000000-0005-0000-0000-0000C45B0000}"/>
    <cellStyle name="Note 2 5 2 2 11 5" xfId="23695" xr:uid="{00000000-0005-0000-0000-0000C55B0000}"/>
    <cellStyle name="Note 2 5 2 2 12" xfId="23696" xr:uid="{00000000-0005-0000-0000-0000C65B0000}"/>
    <cellStyle name="Note 2 5 2 2 12 2" xfId="23697" xr:uid="{00000000-0005-0000-0000-0000C75B0000}"/>
    <cellStyle name="Note 2 5 2 2 12 3" xfId="23698" xr:uid="{00000000-0005-0000-0000-0000C85B0000}"/>
    <cellStyle name="Note 2 5 2 2 12 4" xfId="23699" xr:uid="{00000000-0005-0000-0000-0000C95B0000}"/>
    <cellStyle name="Note 2 5 2 2 12 5" xfId="23700" xr:uid="{00000000-0005-0000-0000-0000CA5B0000}"/>
    <cellStyle name="Note 2 5 2 2 13" xfId="23701" xr:uid="{00000000-0005-0000-0000-0000CB5B0000}"/>
    <cellStyle name="Note 2 5 2 2 13 2" xfId="23702" xr:uid="{00000000-0005-0000-0000-0000CC5B0000}"/>
    <cellStyle name="Note 2 5 2 2 13 3" xfId="23703" xr:uid="{00000000-0005-0000-0000-0000CD5B0000}"/>
    <cellStyle name="Note 2 5 2 2 13 4" xfId="23704" xr:uid="{00000000-0005-0000-0000-0000CE5B0000}"/>
    <cellStyle name="Note 2 5 2 2 13 5" xfId="23705" xr:uid="{00000000-0005-0000-0000-0000CF5B0000}"/>
    <cellStyle name="Note 2 5 2 2 14" xfId="23706" xr:uid="{00000000-0005-0000-0000-0000D05B0000}"/>
    <cellStyle name="Note 2 5 2 2 14 2" xfId="23707" xr:uid="{00000000-0005-0000-0000-0000D15B0000}"/>
    <cellStyle name="Note 2 5 2 2 14 3" xfId="23708" xr:uid="{00000000-0005-0000-0000-0000D25B0000}"/>
    <cellStyle name="Note 2 5 2 2 14 4" xfId="23709" xr:uid="{00000000-0005-0000-0000-0000D35B0000}"/>
    <cellStyle name="Note 2 5 2 2 14 5" xfId="23710" xr:uid="{00000000-0005-0000-0000-0000D45B0000}"/>
    <cellStyle name="Note 2 5 2 2 15" xfId="23711" xr:uid="{00000000-0005-0000-0000-0000D55B0000}"/>
    <cellStyle name="Note 2 5 2 2 15 2" xfId="23712" xr:uid="{00000000-0005-0000-0000-0000D65B0000}"/>
    <cellStyle name="Note 2 5 2 2 15 3" xfId="23713" xr:uid="{00000000-0005-0000-0000-0000D75B0000}"/>
    <cellStyle name="Note 2 5 2 2 15 4" xfId="23714" xr:uid="{00000000-0005-0000-0000-0000D85B0000}"/>
    <cellStyle name="Note 2 5 2 2 15 5" xfId="23715" xr:uid="{00000000-0005-0000-0000-0000D95B0000}"/>
    <cellStyle name="Note 2 5 2 2 16" xfId="23716" xr:uid="{00000000-0005-0000-0000-0000DA5B0000}"/>
    <cellStyle name="Note 2 5 2 2 16 2" xfId="23717" xr:uid="{00000000-0005-0000-0000-0000DB5B0000}"/>
    <cellStyle name="Note 2 5 2 2 16 3" xfId="23718" xr:uid="{00000000-0005-0000-0000-0000DC5B0000}"/>
    <cellStyle name="Note 2 5 2 2 16 4" xfId="23719" xr:uid="{00000000-0005-0000-0000-0000DD5B0000}"/>
    <cellStyle name="Note 2 5 2 2 16 5" xfId="23720" xr:uid="{00000000-0005-0000-0000-0000DE5B0000}"/>
    <cellStyle name="Note 2 5 2 2 17" xfId="23721" xr:uid="{00000000-0005-0000-0000-0000DF5B0000}"/>
    <cellStyle name="Note 2 5 2 2 17 2" xfId="23722" xr:uid="{00000000-0005-0000-0000-0000E05B0000}"/>
    <cellStyle name="Note 2 5 2 2 17 3" xfId="23723" xr:uid="{00000000-0005-0000-0000-0000E15B0000}"/>
    <cellStyle name="Note 2 5 2 2 17 4" xfId="23724" xr:uid="{00000000-0005-0000-0000-0000E25B0000}"/>
    <cellStyle name="Note 2 5 2 2 17 5" xfId="23725" xr:uid="{00000000-0005-0000-0000-0000E35B0000}"/>
    <cellStyle name="Note 2 5 2 2 18" xfId="23726" xr:uid="{00000000-0005-0000-0000-0000E45B0000}"/>
    <cellStyle name="Note 2 5 2 2 2" xfId="23727" xr:uid="{00000000-0005-0000-0000-0000E55B0000}"/>
    <cellStyle name="Note 2 5 2 2 2 10" xfId="23728" xr:uid="{00000000-0005-0000-0000-0000E65B0000}"/>
    <cellStyle name="Note 2 5 2 2 2 10 2" xfId="23729" xr:uid="{00000000-0005-0000-0000-0000E75B0000}"/>
    <cellStyle name="Note 2 5 2 2 2 10 3" xfId="23730" xr:uid="{00000000-0005-0000-0000-0000E85B0000}"/>
    <cellStyle name="Note 2 5 2 2 2 10 4" xfId="23731" xr:uid="{00000000-0005-0000-0000-0000E95B0000}"/>
    <cellStyle name="Note 2 5 2 2 2 10 5" xfId="23732" xr:uid="{00000000-0005-0000-0000-0000EA5B0000}"/>
    <cellStyle name="Note 2 5 2 2 2 11" xfId="23733" xr:uid="{00000000-0005-0000-0000-0000EB5B0000}"/>
    <cellStyle name="Note 2 5 2 2 2 11 2" xfId="23734" xr:uid="{00000000-0005-0000-0000-0000EC5B0000}"/>
    <cellStyle name="Note 2 5 2 2 2 11 3" xfId="23735" xr:uid="{00000000-0005-0000-0000-0000ED5B0000}"/>
    <cellStyle name="Note 2 5 2 2 2 11 4" xfId="23736" xr:uid="{00000000-0005-0000-0000-0000EE5B0000}"/>
    <cellStyle name="Note 2 5 2 2 2 11 5" xfId="23737" xr:uid="{00000000-0005-0000-0000-0000EF5B0000}"/>
    <cellStyle name="Note 2 5 2 2 2 12" xfId="23738" xr:uid="{00000000-0005-0000-0000-0000F05B0000}"/>
    <cellStyle name="Note 2 5 2 2 2 12 2" xfId="23739" xr:uid="{00000000-0005-0000-0000-0000F15B0000}"/>
    <cellStyle name="Note 2 5 2 2 2 12 3" xfId="23740" xr:uid="{00000000-0005-0000-0000-0000F25B0000}"/>
    <cellStyle name="Note 2 5 2 2 2 12 4" xfId="23741" xr:uid="{00000000-0005-0000-0000-0000F35B0000}"/>
    <cellStyle name="Note 2 5 2 2 2 12 5" xfId="23742" xr:uid="{00000000-0005-0000-0000-0000F45B0000}"/>
    <cellStyle name="Note 2 5 2 2 2 13" xfId="23743" xr:uid="{00000000-0005-0000-0000-0000F55B0000}"/>
    <cellStyle name="Note 2 5 2 2 2 13 2" xfId="23744" xr:uid="{00000000-0005-0000-0000-0000F65B0000}"/>
    <cellStyle name="Note 2 5 2 2 2 13 3" xfId="23745" xr:uid="{00000000-0005-0000-0000-0000F75B0000}"/>
    <cellStyle name="Note 2 5 2 2 2 13 4" xfId="23746" xr:uid="{00000000-0005-0000-0000-0000F85B0000}"/>
    <cellStyle name="Note 2 5 2 2 2 13 5" xfId="23747" xr:uid="{00000000-0005-0000-0000-0000F95B0000}"/>
    <cellStyle name="Note 2 5 2 2 2 14" xfId="23748" xr:uid="{00000000-0005-0000-0000-0000FA5B0000}"/>
    <cellStyle name="Note 2 5 2 2 2 14 2" xfId="23749" xr:uid="{00000000-0005-0000-0000-0000FB5B0000}"/>
    <cellStyle name="Note 2 5 2 2 2 14 3" xfId="23750" xr:uid="{00000000-0005-0000-0000-0000FC5B0000}"/>
    <cellStyle name="Note 2 5 2 2 2 14 4" xfId="23751" xr:uid="{00000000-0005-0000-0000-0000FD5B0000}"/>
    <cellStyle name="Note 2 5 2 2 2 14 5" xfId="23752" xr:uid="{00000000-0005-0000-0000-0000FE5B0000}"/>
    <cellStyle name="Note 2 5 2 2 2 15" xfId="23753" xr:uid="{00000000-0005-0000-0000-0000FF5B0000}"/>
    <cellStyle name="Note 2 5 2 2 2 15 2" xfId="23754" xr:uid="{00000000-0005-0000-0000-0000005C0000}"/>
    <cellStyle name="Note 2 5 2 2 2 15 3" xfId="23755" xr:uid="{00000000-0005-0000-0000-0000015C0000}"/>
    <cellStyle name="Note 2 5 2 2 2 15 4" xfId="23756" xr:uid="{00000000-0005-0000-0000-0000025C0000}"/>
    <cellStyle name="Note 2 5 2 2 2 15 5" xfId="23757" xr:uid="{00000000-0005-0000-0000-0000035C0000}"/>
    <cellStyle name="Note 2 5 2 2 2 16" xfId="23758" xr:uid="{00000000-0005-0000-0000-0000045C0000}"/>
    <cellStyle name="Note 2 5 2 2 2 16 2" xfId="23759" xr:uid="{00000000-0005-0000-0000-0000055C0000}"/>
    <cellStyle name="Note 2 5 2 2 2 16 3" xfId="23760" xr:uid="{00000000-0005-0000-0000-0000065C0000}"/>
    <cellStyle name="Note 2 5 2 2 2 16 4" xfId="23761" xr:uid="{00000000-0005-0000-0000-0000075C0000}"/>
    <cellStyle name="Note 2 5 2 2 2 16 5" xfId="23762" xr:uid="{00000000-0005-0000-0000-0000085C0000}"/>
    <cellStyle name="Note 2 5 2 2 2 17" xfId="23763" xr:uid="{00000000-0005-0000-0000-0000095C0000}"/>
    <cellStyle name="Note 2 5 2 2 2 17 2" xfId="23764" xr:uid="{00000000-0005-0000-0000-00000A5C0000}"/>
    <cellStyle name="Note 2 5 2 2 2 17 3" xfId="23765" xr:uid="{00000000-0005-0000-0000-00000B5C0000}"/>
    <cellStyle name="Note 2 5 2 2 2 17 4" xfId="23766" xr:uid="{00000000-0005-0000-0000-00000C5C0000}"/>
    <cellStyle name="Note 2 5 2 2 2 17 5" xfId="23767" xr:uid="{00000000-0005-0000-0000-00000D5C0000}"/>
    <cellStyle name="Note 2 5 2 2 2 18" xfId="23768" xr:uid="{00000000-0005-0000-0000-00000E5C0000}"/>
    <cellStyle name="Note 2 5 2 2 2 2" xfId="23769" xr:uid="{00000000-0005-0000-0000-00000F5C0000}"/>
    <cellStyle name="Note 2 5 2 2 2 2 2" xfId="23770" xr:uid="{00000000-0005-0000-0000-0000105C0000}"/>
    <cellStyle name="Note 2 5 2 2 2 2 2 2" xfId="23771" xr:uid="{00000000-0005-0000-0000-0000115C0000}"/>
    <cellStyle name="Note 2 5 2 2 2 2 2 3" xfId="23772" xr:uid="{00000000-0005-0000-0000-0000125C0000}"/>
    <cellStyle name="Note 2 5 2 2 2 2 2 4" xfId="23773" xr:uid="{00000000-0005-0000-0000-0000135C0000}"/>
    <cellStyle name="Note 2 5 2 2 2 2 2 5" xfId="23774" xr:uid="{00000000-0005-0000-0000-0000145C0000}"/>
    <cellStyle name="Note 2 5 2 2 2 2 2 6" xfId="23775" xr:uid="{00000000-0005-0000-0000-0000155C0000}"/>
    <cellStyle name="Note 2 5 2 2 2 2 2 7" xfId="23776" xr:uid="{00000000-0005-0000-0000-0000165C0000}"/>
    <cellStyle name="Note 2 5 2 2 2 2 3" xfId="23777" xr:uid="{00000000-0005-0000-0000-0000175C0000}"/>
    <cellStyle name="Note 2 5 2 2 2 2 4" xfId="23778" xr:uid="{00000000-0005-0000-0000-0000185C0000}"/>
    <cellStyle name="Note 2 5 2 2 2 2 5" xfId="23779" xr:uid="{00000000-0005-0000-0000-0000195C0000}"/>
    <cellStyle name="Note 2 5 2 2 2 3" xfId="23780" xr:uid="{00000000-0005-0000-0000-00001A5C0000}"/>
    <cellStyle name="Note 2 5 2 2 2 3 2" xfId="23781" xr:uid="{00000000-0005-0000-0000-00001B5C0000}"/>
    <cellStyle name="Note 2 5 2 2 2 3 2 2" xfId="23782" xr:uid="{00000000-0005-0000-0000-00001C5C0000}"/>
    <cellStyle name="Note 2 5 2 2 2 3 2 3" xfId="23783" xr:uid="{00000000-0005-0000-0000-00001D5C0000}"/>
    <cellStyle name="Note 2 5 2 2 2 3 2 4" xfId="23784" xr:uid="{00000000-0005-0000-0000-00001E5C0000}"/>
    <cellStyle name="Note 2 5 2 2 2 3 2 5" xfId="23785" xr:uid="{00000000-0005-0000-0000-00001F5C0000}"/>
    <cellStyle name="Note 2 5 2 2 2 3 2 6" xfId="23786" xr:uid="{00000000-0005-0000-0000-0000205C0000}"/>
    <cellStyle name="Note 2 5 2 2 2 3 2 7" xfId="23787" xr:uid="{00000000-0005-0000-0000-0000215C0000}"/>
    <cellStyle name="Note 2 5 2 2 2 3 3" xfId="23788" xr:uid="{00000000-0005-0000-0000-0000225C0000}"/>
    <cellStyle name="Note 2 5 2 2 2 3 4" xfId="23789" xr:uid="{00000000-0005-0000-0000-0000235C0000}"/>
    <cellStyle name="Note 2 5 2 2 2 3 5" xfId="23790" xr:uid="{00000000-0005-0000-0000-0000245C0000}"/>
    <cellStyle name="Note 2 5 2 2 2 4" xfId="23791" xr:uid="{00000000-0005-0000-0000-0000255C0000}"/>
    <cellStyle name="Note 2 5 2 2 2 4 2" xfId="23792" xr:uid="{00000000-0005-0000-0000-0000265C0000}"/>
    <cellStyle name="Note 2 5 2 2 2 4 2 2" xfId="23793" xr:uid="{00000000-0005-0000-0000-0000275C0000}"/>
    <cellStyle name="Note 2 5 2 2 2 4 2 3" xfId="23794" xr:uid="{00000000-0005-0000-0000-0000285C0000}"/>
    <cellStyle name="Note 2 5 2 2 2 4 2 4" xfId="23795" xr:uid="{00000000-0005-0000-0000-0000295C0000}"/>
    <cellStyle name="Note 2 5 2 2 2 4 2 5" xfId="23796" xr:uid="{00000000-0005-0000-0000-00002A5C0000}"/>
    <cellStyle name="Note 2 5 2 2 2 4 2 6" xfId="23797" xr:uid="{00000000-0005-0000-0000-00002B5C0000}"/>
    <cellStyle name="Note 2 5 2 2 2 4 2 7" xfId="23798" xr:uid="{00000000-0005-0000-0000-00002C5C0000}"/>
    <cellStyle name="Note 2 5 2 2 2 4 3" xfId="23799" xr:uid="{00000000-0005-0000-0000-00002D5C0000}"/>
    <cellStyle name="Note 2 5 2 2 2 4 4" xfId="23800" xr:uid="{00000000-0005-0000-0000-00002E5C0000}"/>
    <cellStyle name="Note 2 5 2 2 2 4 5" xfId="23801" xr:uid="{00000000-0005-0000-0000-00002F5C0000}"/>
    <cellStyle name="Note 2 5 2 2 2 5" xfId="23802" xr:uid="{00000000-0005-0000-0000-0000305C0000}"/>
    <cellStyle name="Note 2 5 2 2 2 5 2" xfId="23803" xr:uid="{00000000-0005-0000-0000-0000315C0000}"/>
    <cellStyle name="Note 2 5 2 2 2 5 3" xfId="23804" xr:uid="{00000000-0005-0000-0000-0000325C0000}"/>
    <cellStyle name="Note 2 5 2 2 2 5 4" xfId="23805" xr:uid="{00000000-0005-0000-0000-0000335C0000}"/>
    <cellStyle name="Note 2 5 2 2 2 5 5" xfId="23806" xr:uid="{00000000-0005-0000-0000-0000345C0000}"/>
    <cellStyle name="Note 2 5 2 2 2 5 6" xfId="23807" xr:uid="{00000000-0005-0000-0000-0000355C0000}"/>
    <cellStyle name="Note 2 5 2 2 2 5 7" xfId="23808" xr:uid="{00000000-0005-0000-0000-0000365C0000}"/>
    <cellStyle name="Note 2 5 2 2 2 5 8" xfId="23809" xr:uid="{00000000-0005-0000-0000-0000375C0000}"/>
    <cellStyle name="Note 2 5 2 2 2 6" xfId="23810" xr:uid="{00000000-0005-0000-0000-0000385C0000}"/>
    <cellStyle name="Note 2 5 2 2 2 6 2" xfId="23811" xr:uid="{00000000-0005-0000-0000-0000395C0000}"/>
    <cellStyle name="Note 2 5 2 2 2 6 3" xfId="23812" xr:uid="{00000000-0005-0000-0000-00003A5C0000}"/>
    <cellStyle name="Note 2 5 2 2 2 6 4" xfId="23813" xr:uid="{00000000-0005-0000-0000-00003B5C0000}"/>
    <cellStyle name="Note 2 5 2 2 2 6 5" xfId="23814" xr:uid="{00000000-0005-0000-0000-00003C5C0000}"/>
    <cellStyle name="Note 2 5 2 2 2 6 6" xfId="23815" xr:uid="{00000000-0005-0000-0000-00003D5C0000}"/>
    <cellStyle name="Note 2 5 2 2 2 6 7" xfId="23816" xr:uid="{00000000-0005-0000-0000-00003E5C0000}"/>
    <cellStyle name="Note 2 5 2 2 2 7" xfId="23817" xr:uid="{00000000-0005-0000-0000-00003F5C0000}"/>
    <cellStyle name="Note 2 5 2 2 2 7 2" xfId="23818" xr:uid="{00000000-0005-0000-0000-0000405C0000}"/>
    <cellStyle name="Note 2 5 2 2 2 7 3" xfId="23819" xr:uid="{00000000-0005-0000-0000-0000415C0000}"/>
    <cellStyle name="Note 2 5 2 2 2 7 4" xfId="23820" xr:uid="{00000000-0005-0000-0000-0000425C0000}"/>
    <cellStyle name="Note 2 5 2 2 2 7 5" xfId="23821" xr:uid="{00000000-0005-0000-0000-0000435C0000}"/>
    <cellStyle name="Note 2 5 2 2 2 8" xfId="23822" xr:uid="{00000000-0005-0000-0000-0000445C0000}"/>
    <cellStyle name="Note 2 5 2 2 2 8 2" xfId="23823" xr:uid="{00000000-0005-0000-0000-0000455C0000}"/>
    <cellStyle name="Note 2 5 2 2 2 8 3" xfId="23824" xr:uid="{00000000-0005-0000-0000-0000465C0000}"/>
    <cellStyle name="Note 2 5 2 2 2 8 4" xfId="23825" xr:uid="{00000000-0005-0000-0000-0000475C0000}"/>
    <cellStyle name="Note 2 5 2 2 2 8 5" xfId="23826" xr:uid="{00000000-0005-0000-0000-0000485C0000}"/>
    <cellStyle name="Note 2 5 2 2 2 9" xfId="23827" xr:uid="{00000000-0005-0000-0000-0000495C0000}"/>
    <cellStyle name="Note 2 5 2 2 2 9 2" xfId="23828" xr:uid="{00000000-0005-0000-0000-00004A5C0000}"/>
    <cellStyle name="Note 2 5 2 2 2 9 3" xfId="23829" xr:uid="{00000000-0005-0000-0000-00004B5C0000}"/>
    <cellStyle name="Note 2 5 2 2 2 9 4" xfId="23830" xr:uid="{00000000-0005-0000-0000-00004C5C0000}"/>
    <cellStyle name="Note 2 5 2 2 2 9 5" xfId="23831" xr:uid="{00000000-0005-0000-0000-00004D5C0000}"/>
    <cellStyle name="Note 2 5 2 2 3" xfId="23832" xr:uid="{00000000-0005-0000-0000-00004E5C0000}"/>
    <cellStyle name="Note 2 5 2 2 3 10" xfId="23833" xr:uid="{00000000-0005-0000-0000-00004F5C0000}"/>
    <cellStyle name="Note 2 5 2 2 3 2" xfId="23834" xr:uid="{00000000-0005-0000-0000-0000505C0000}"/>
    <cellStyle name="Note 2 5 2 2 3 2 2" xfId="23835" xr:uid="{00000000-0005-0000-0000-0000515C0000}"/>
    <cellStyle name="Note 2 5 2 2 3 2 2 2" xfId="23836" xr:uid="{00000000-0005-0000-0000-0000525C0000}"/>
    <cellStyle name="Note 2 5 2 2 3 2 2 3" xfId="23837" xr:uid="{00000000-0005-0000-0000-0000535C0000}"/>
    <cellStyle name="Note 2 5 2 2 3 2 2 4" xfId="23838" xr:uid="{00000000-0005-0000-0000-0000545C0000}"/>
    <cellStyle name="Note 2 5 2 2 3 2 2 5" xfId="23839" xr:uid="{00000000-0005-0000-0000-0000555C0000}"/>
    <cellStyle name="Note 2 5 2 2 3 2 2 6" xfId="23840" xr:uid="{00000000-0005-0000-0000-0000565C0000}"/>
    <cellStyle name="Note 2 5 2 2 3 2 2 7" xfId="23841" xr:uid="{00000000-0005-0000-0000-0000575C0000}"/>
    <cellStyle name="Note 2 5 2 2 3 2 3" xfId="23842" xr:uid="{00000000-0005-0000-0000-0000585C0000}"/>
    <cellStyle name="Note 2 5 2 2 3 2 4" xfId="23843" xr:uid="{00000000-0005-0000-0000-0000595C0000}"/>
    <cellStyle name="Note 2 5 2 2 3 3" xfId="23844" xr:uid="{00000000-0005-0000-0000-00005A5C0000}"/>
    <cellStyle name="Note 2 5 2 2 3 3 2" xfId="23845" xr:uid="{00000000-0005-0000-0000-00005B5C0000}"/>
    <cellStyle name="Note 2 5 2 2 3 3 2 2" xfId="23846" xr:uid="{00000000-0005-0000-0000-00005C5C0000}"/>
    <cellStyle name="Note 2 5 2 2 3 3 2 3" xfId="23847" xr:uid="{00000000-0005-0000-0000-00005D5C0000}"/>
    <cellStyle name="Note 2 5 2 2 3 3 2 4" xfId="23848" xr:uid="{00000000-0005-0000-0000-00005E5C0000}"/>
    <cellStyle name="Note 2 5 2 2 3 3 2 5" xfId="23849" xr:uid="{00000000-0005-0000-0000-00005F5C0000}"/>
    <cellStyle name="Note 2 5 2 2 3 3 2 6" xfId="23850" xr:uid="{00000000-0005-0000-0000-0000605C0000}"/>
    <cellStyle name="Note 2 5 2 2 3 3 2 7" xfId="23851" xr:uid="{00000000-0005-0000-0000-0000615C0000}"/>
    <cellStyle name="Note 2 5 2 2 3 3 3" xfId="23852" xr:uid="{00000000-0005-0000-0000-0000625C0000}"/>
    <cellStyle name="Note 2 5 2 2 3 3 4" xfId="23853" xr:uid="{00000000-0005-0000-0000-0000635C0000}"/>
    <cellStyle name="Note 2 5 2 2 3 4" xfId="23854" xr:uid="{00000000-0005-0000-0000-0000645C0000}"/>
    <cellStyle name="Note 2 5 2 2 3 4 2" xfId="23855" xr:uid="{00000000-0005-0000-0000-0000655C0000}"/>
    <cellStyle name="Note 2 5 2 2 3 4 2 2" xfId="23856" xr:uid="{00000000-0005-0000-0000-0000665C0000}"/>
    <cellStyle name="Note 2 5 2 2 3 4 2 3" xfId="23857" xr:uid="{00000000-0005-0000-0000-0000675C0000}"/>
    <cellStyle name="Note 2 5 2 2 3 4 2 4" xfId="23858" xr:uid="{00000000-0005-0000-0000-0000685C0000}"/>
    <cellStyle name="Note 2 5 2 2 3 4 2 5" xfId="23859" xr:uid="{00000000-0005-0000-0000-0000695C0000}"/>
    <cellStyle name="Note 2 5 2 2 3 4 2 6" xfId="23860" xr:uid="{00000000-0005-0000-0000-00006A5C0000}"/>
    <cellStyle name="Note 2 5 2 2 3 4 2 7" xfId="23861" xr:uid="{00000000-0005-0000-0000-00006B5C0000}"/>
    <cellStyle name="Note 2 5 2 2 3 4 3" xfId="23862" xr:uid="{00000000-0005-0000-0000-00006C5C0000}"/>
    <cellStyle name="Note 2 5 2 2 3 4 4" xfId="23863" xr:uid="{00000000-0005-0000-0000-00006D5C0000}"/>
    <cellStyle name="Note 2 5 2 2 3 5" xfId="23864" xr:uid="{00000000-0005-0000-0000-00006E5C0000}"/>
    <cellStyle name="Note 2 5 2 2 3 5 2" xfId="23865" xr:uid="{00000000-0005-0000-0000-00006F5C0000}"/>
    <cellStyle name="Note 2 5 2 2 3 5 3" xfId="23866" xr:uid="{00000000-0005-0000-0000-0000705C0000}"/>
    <cellStyle name="Note 2 5 2 2 3 5 4" xfId="23867" xr:uid="{00000000-0005-0000-0000-0000715C0000}"/>
    <cellStyle name="Note 2 5 2 2 3 5 5" xfId="23868" xr:uid="{00000000-0005-0000-0000-0000725C0000}"/>
    <cellStyle name="Note 2 5 2 2 3 5 6" xfId="23869" xr:uid="{00000000-0005-0000-0000-0000735C0000}"/>
    <cellStyle name="Note 2 5 2 2 3 5 7" xfId="23870" xr:uid="{00000000-0005-0000-0000-0000745C0000}"/>
    <cellStyle name="Note 2 5 2 2 3 5 8" xfId="23871" xr:uid="{00000000-0005-0000-0000-0000755C0000}"/>
    <cellStyle name="Note 2 5 2 2 3 6" xfId="23872" xr:uid="{00000000-0005-0000-0000-0000765C0000}"/>
    <cellStyle name="Note 2 5 2 2 3 6 2" xfId="23873" xr:uid="{00000000-0005-0000-0000-0000775C0000}"/>
    <cellStyle name="Note 2 5 2 2 3 6 3" xfId="23874" xr:uid="{00000000-0005-0000-0000-0000785C0000}"/>
    <cellStyle name="Note 2 5 2 2 3 6 4" xfId="23875" xr:uid="{00000000-0005-0000-0000-0000795C0000}"/>
    <cellStyle name="Note 2 5 2 2 3 6 5" xfId="23876" xr:uid="{00000000-0005-0000-0000-00007A5C0000}"/>
    <cellStyle name="Note 2 5 2 2 3 6 6" xfId="23877" xr:uid="{00000000-0005-0000-0000-00007B5C0000}"/>
    <cellStyle name="Note 2 5 2 2 3 6 7" xfId="23878" xr:uid="{00000000-0005-0000-0000-00007C5C0000}"/>
    <cellStyle name="Note 2 5 2 2 3 7" xfId="23879" xr:uid="{00000000-0005-0000-0000-00007D5C0000}"/>
    <cellStyle name="Note 2 5 2 2 3 8" xfId="23880" xr:uid="{00000000-0005-0000-0000-00007E5C0000}"/>
    <cellStyle name="Note 2 5 2 2 3 9" xfId="23881" xr:uid="{00000000-0005-0000-0000-00007F5C0000}"/>
    <cellStyle name="Note 2 5 2 2 4" xfId="23882" xr:uid="{00000000-0005-0000-0000-0000805C0000}"/>
    <cellStyle name="Note 2 5 2 2 4 2" xfId="23883" xr:uid="{00000000-0005-0000-0000-0000815C0000}"/>
    <cellStyle name="Note 2 5 2 2 4 2 2" xfId="23884" xr:uid="{00000000-0005-0000-0000-0000825C0000}"/>
    <cellStyle name="Note 2 5 2 2 4 2 3" xfId="23885" xr:uid="{00000000-0005-0000-0000-0000835C0000}"/>
    <cellStyle name="Note 2 5 2 2 4 2 4" xfId="23886" xr:uid="{00000000-0005-0000-0000-0000845C0000}"/>
    <cellStyle name="Note 2 5 2 2 4 2 5" xfId="23887" xr:uid="{00000000-0005-0000-0000-0000855C0000}"/>
    <cellStyle name="Note 2 5 2 2 4 2 6" xfId="23888" xr:uid="{00000000-0005-0000-0000-0000865C0000}"/>
    <cellStyle name="Note 2 5 2 2 4 2 7" xfId="23889" xr:uid="{00000000-0005-0000-0000-0000875C0000}"/>
    <cellStyle name="Note 2 5 2 2 4 3" xfId="23890" xr:uid="{00000000-0005-0000-0000-0000885C0000}"/>
    <cellStyle name="Note 2 5 2 2 4 4" xfId="23891" xr:uid="{00000000-0005-0000-0000-0000895C0000}"/>
    <cellStyle name="Note 2 5 2 2 4 5" xfId="23892" xr:uid="{00000000-0005-0000-0000-00008A5C0000}"/>
    <cellStyle name="Note 2 5 2 2 5" xfId="23893" xr:uid="{00000000-0005-0000-0000-00008B5C0000}"/>
    <cellStyle name="Note 2 5 2 2 5 2" xfId="23894" xr:uid="{00000000-0005-0000-0000-00008C5C0000}"/>
    <cellStyle name="Note 2 5 2 2 5 2 2" xfId="23895" xr:uid="{00000000-0005-0000-0000-00008D5C0000}"/>
    <cellStyle name="Note 2 5 2 2 5 2 3" xfId="23896" xr:uid="{00000000-0005-0000-0000-00008E5C0000}"/>
    <cellStyle name="Note 2 5 2 2 5 2 4" xfId="23897" xr:uid="{00000000-0005-0000-0000-00008F5C0000}"/>
    <cellStyle name="Note 2 5 2 2 5 2 5" xfId="23898" xr:uid="{00000000-0005-0000-0000-0000905C0000}"/>
    <cellStyle name="Note 2 5 2 2 5 2 6" xfId="23899" xr:uid="{00000000-0005-0000-0000-0000915C0000}"/>
    <cellStyle name="Note 2 5 2 2 5 2 7" xfId="23900" xr:uid="{00000000-0005-0000-0000-0000925C0000}"/>
    <cellStyle name="Note 2 5 2 2 5 3" xfId="23901" xr:uid="{00000000-0005-0000-0000-0000935C0000}"/>
    <cellStyle name="Note 2 5 2 2 5 4" xfId="23902" xr:uid="{00000000-0005-0000-0000-0000945C0000}"/>
    <cellStyle name="Note 2 5 2 2 5 5" xfId="23903" xr:uid="{00000000-0005-0000-0000-0000955C0000}"/>
    <cellStyle name="Note 2 5 2 2 6" xfId="23904" xr:uid="{00000000-0005-0000-0000-0000965C0000}"/>
    <cellStyle name="Note 2 5 2 2 6 2" xfId="23905" xr:uid="{00000000-0005-0000-0000-0000975C0000}"/>
    <cellStyle name="Note 2 5 2 2 6 2 2" xfId="23906" xr:uid="{00000000-0005-0000-0000-0000985C0000}"/>
    <cellStyle name="Note 2 5 2 2 6 2 3" xfId="23907" xr:uid="{00000000-0005-0000-0000-0000995C0000}"/>
    <cellStyle name="Note 2 5 2 2 6 2 4" xfId="23908" xr:uid="{00000000-0005-0000-0000-00009A5C0000}"/>
    <cellStyle name="Note 2 5 2 2 6 2 5" xfId="23909" xr:uid="{00000000-0005-0000-0000-00009B5C0000}"/>
    <cellStyle name="Note 2 5 2 2 6 2 6" xfId="23910" xr:uid="{00000000-0005-0000-0000-00009C5C0000}"/>
    <cellStyle name="Note 2 5 2 2 6 2 7" xfId="23911" xr:uid="{00000000-0005-0000-0000-00009D5C0000}"/>
    <cellStyle name="Note 2 5 2 2 6 3" xfId="23912" xr:uid="{00000000-0005-0000-0000-00009E5C0000}"/>
    <cellStyle name="Note 2 5 2 2 6 4" xfId="23913" xr:uid="{00000000-0005-0000-0000-00009F5C0000}"/>
    <cellStyle name="Note 2 5 2 2 6 5" xfId="23914" xr:uid="{00000000-0005-0000-0000-0000A05C0000}"/>
    <cellStyle name="Note 2 5 2 2 7" xfId="23915" xr:uid="{00000000-0005-0000-0000-0000A15C0000}"/>
    <cellStyle name="Note 2 5 2 2 7 2" xfId="23916" xr:uid="{00000000-0005-0000-0000-0000A25C0000}"/>
    <cellStyle name="Note 2 5 2 2 7 2 2" xfId="23917" xr:uid="{00000000-0005-0000-0000-0000A35C0000}"/>
    <cellStyle name="Note 2 5 2 2 7 2 3" xfId="23918" xr:uid="{00000000-0005-0000-0000-0000A45C0000}"/>
    <cellStyle name="Note 2 5 2 2 7 2 4" xfId="23919" xr:uid="{00000000-0005-0000-0000-0000A55C0000}"/>
    <cellStyle name="Note 2 5 2 2 7 2 5" xfId="23920" xr:uid="{00000000-0005-0000-0000-0000A65C0000}"/>
    <cellStyle name="Note 2 5 2 2 7 2 6" xfId="23921" xr:uid="{00000000-0005-0000-0000-0000A75C0000}"/>
    <cellStyle name="Note 2 5 2 2 7 2 7" xfId="23922" xr:uid="{00000000-0005-0000-0000-0000A85C0000}"/>
    <cellStyle name="Note 2 5 2 2 7 3" xfId="23923" xr:uid="{00000000-0005-0000-0000-0000A95C0000}"/>
    <cellStyle name="Note 2 5 2 2 7 4" xfId="23924" xr:uid="{00000000-0005-0000-0000-0000AA5C0000}"/>
    <cellStyle name="Note 2 5 2 2 7 5" xfId="23925" xr:uid="{00000000-0005-0000-0000-0000AB5C0000}"/>
    <cellStyle name="Note 2 5 2 2 8" xfId="23926" xr:uid="{00000000-0005-0000-0000-0000AC5C0000}"/>
    <cellStyle name="Note 2 5 2 2 8 2" xfId="23927" xr:uid="{00000000-0005-0000-0000-0000AD5C0000}"/>
    <cellStyle name="Note 2 5 2 2 8 3" xfId="23928" xr:uid="{00000000-0005-0000-0000-0000AE5C0000}"/>
    <cellStyle name="Note 2 5 2 2 8 4" xfId="23929" xr:uid="{00000000-0005-0000-0000-0000AF5C0000}"/>
    <cellStyle name="Note 2 5 2 2 8 5" xfId="23930" xr:uid="{00000000-0005-0000-0000-0000B05C0000}"/>
    <cellStyle name="Note 2 5 2 2 8 6" xfId="23931" xr:uid="{00000000-0005-0000-0000-0000B15C0000}"/>
    <cellStyle name="Note 2 5 2 2 8 7" xfId="23932" xr:uid="{00000000-0005-0000-0000-0000B25C0000}"/>
    <cellStyle name="Note 2 5 2 2 8 8" xfId="23933" xr:uid="{00000000-0005-0000-0000-0000B35C0000}"/>
    <cellStyle name="Note 2 5 2 2 9" xfId="23934" xr:uid="{00000000-0005-0000-0000-0000B45C0000}"/>
    <cellStyle name="Note 2 5 2 2 9 2" xfId="23935" xr:uid="{00000000-0005-0000-0000-0000B55C0000}"/>
    <cellStyle name="Note 2 5 2 2 9 3" xfId="23936" xr:uid="{00000000-0005-0000-0000-0000B65C0000}"/>
    <cellStyle name="Note 2 5 2 2 9 4" xfId="23937" xr:uid="{00000000-0005-0000-0000-0000B75C0000}"/>
    <cellStyle name="Note 2 5 2 2 9 5" xfId="23938" xr:uid="{00000000-0005-0000-0000-0000B85C0000}"/>
    <cellStyle name="Note 2 5 2 2 9 6" xfId="23939" xr:uid="{00000000-0005-0000-0000-0000B95C0000}"/>
    <cellStyle name="Note 2 5 2 2 9 7" xfId="23940" xr:uid="{00000000-0005-0000-0000-0000BA5C0000}"/>
    <cellStyle name="Note 2 5 2 3" xfId="23941" xr:uid="{00000000-0005-0000-0000-0000BB5C0000}"/>
    <cellStyle name="Note 2 5 2 3 10" xfId="23942" xr:uid="{00000000-0005-0000-0000-0000BC5C0000}"/>
    <cellStyle name="Note 2 5 2 3 10 2" xfId="23943" xr:uid="{00000000-0005-0000-0000-0000BD5C0000}"/>
    <cellStyle name="Note 2 5 2 3 10 3" xfId="23944" xr:uid="{00000000-0005-0000-0000-0000BE5C0000}"/>
    <cellStyle name="Note 2 5 2 3 10 4" xfId="23945" xr:uid="{00000000-0005-0000-0000-0000BF5C0000}"/>
    <cellStyle name="Note 2 5 2 3 10 5" xfId="23946" xr:uid="{00000000-0005-0000-0000-0000C05C0000}"/>
    <cellStyle name="Note 2 5 2 3 11" xfId="23947" xr:uid="{00000000-0005-0000-0000-0000C15C0000}"/>
    <cellStyle name="Note 2 5 2 3 11 2" xfId="23948" xr:uid="{00000000-0005-0000-0000-0000C25C0000}"/>
    <cellStyle name="Note 2 5 2 3 11 3" xfId="23949" xr:uid="{00000000-0005-0000-0000-0000C35C0000}"/>
    <cellStyle name="Note 2 5 2 3 11 4" xfId="23950" xr:uid="{00000000-0005-0000-0000-0000C45C0000}"/>
    <cellStyle name="Note 2 5 2 3 11 5" xfId="23951" xr:uid="{00000000-0005-0000-0000-0000C55C0000}"/>
    <cellStyle name="Note 2 5 2 3 12" xfId="23952" xr:uid="{00000000-0005-0000-0000-0000C65C0000}"/>
    <cellStyle name="Note 2 5 2 3 12 2" xfId="23953" xr:uid="{00000000-0005-0000-0000-0000C75C0000}"/>
    <cellStyle name="Note 2 5 2 3 12 3" xfId="23954" xr:uid="{00000000-0005-0000-0000-0000C85C0000}"/>
    <cellStyle name="Note 2 5 2 3 12 4" xfId="23955" xr:uid="{00000000-0005-0000-0000-0000C95C0000}"/>
    <cellStyle name="Note 2 5 2 3 12 5" xfId="23956" xr:uid="{00000000-0005-0000-0000-0000CA5C0000}"/>
    <cellStyle name="Note 2 5 2 3 13" xfId="23957" xr:uid="{00000000-0005-0000-0000-0000CB5C0000}"/>
    <cellStyle name="Note 2 5 2 3 13 2" xfId="23958" xr:uid="{00000000-0005-0000-0000-0000CC5C0000}"/>
    <cellStyle name="Note 2 5 2 3 13 3" xfId="23959" xr:uid="{00000000-0005-0000-0000-0000CD5C0000}"/>
    <cellStyle name="Note 2 5 2 3 13 4" xfId="23960" xr:uid="{00000000-0005-0000-0000-0000CE5C0000}"/>
    <cellStyle name="Note 2 5 2 3 13 5" xfId="23961" xr:uid="{00000000-0005-0000-0000-0000CF5C0000}"/>
    <cellStyle name="Note 2 5 2 3 14" xfId="23962" xr:uid="{00000000-0005-0000-0000-0000D05C0000}"/>
    <cellStyle name="Note 2 5 2 3 14 2" xfId="23963" xr:uid="{00000000-0005-0000-0000-0000D15C0000}"/>
    <cellStyle name="Note 2 5 2 3 14 3" xfId="23964" xr:uid="{00000000-0005-0000-0000-0000D25C0000}"/>
    <cellStyle name="Note 2 5 2 3 14 4" xfId="23965" xr:uid="{00000000-0005-0000-0000-0000D35C0000}"/>
    <cellStyle name="Note 2 5 2 3 14 5" xfId="23966" xr:uid="{00000000-0005-0000-0000-0000D45C0000}"/>
    <cellStyle name="Note 2 5 2 3 15" xfId="23967" xr:uid="{00000000-0005-0000-0000-0000D55C0000}"/>
    <cellStyle name="Note 2 5 2 3 15 2" xfId="23968" xr:uid="{00000000-0005-0000-0000-0000D65C0000}"/>
    <cellStyle name="Note 2 5 2 3 15 3" xfId="23969" xr:uid="{00000000-0005-0000-0000-0000D75C0000}"/>
    <cellStyle name="Note 2 5 2 3 15 4" xfId="23970" xr:uid="{00000000-0005-0000-0000-0000D85C0000}"/>
    <cellStyle name="Note 2 5 2 3 15 5" xfId="23971" xr:uid="{00000000-0005-0000-0000-0000D95C0000}"/>
    <cellStyle name="Note 2 5 2 3 16" xfId="23972" xr:uid="{00000000-0005-0000-0000-0000DA5C0000}"/>
    <cellStyle name="Note 2 5 2 3 16 2" xfId="23973" xr:uid="{00000000-0005-0000-0000-0000DB5C0000}"/>
    <cellStyle name="Note 2 5 2 3 16 3" xfId="23974" xr:uid="{00000000-0005-0000-0000-0000DC5C0000}"/>
    <cellStyle name="Note 2 5 2 3 16 4" xfId="23975" xr:uid="{00000000-0005-0000-0000-0000DD5C0000}"/>
    <cellStyle name="Note 2 5 2 3 16 5" xfId="23976" xr:uid="{00000000-0005-0000-0000-0000DE5C0000}"/>
    <cellStyle name="Note 2 5 2 3 17" xfId="23977" xr:uid="{00000000-0005-0000-0000-0000DF5C0000}"/>
    <cellStyle name="Note 2 5 2 3 17 2" xfId="23978" xr:uid="{00000000-0005-0000-0000-0000E05C0000}"/>
    <cellStyle name="Note 2 5 2 3 17 3" xfId="23979" xr:uid="{00000000-0005-0000-0000-0000E15C0000}"/>
    <cellStyle name="Note 2 5 2 3 17 4" xfId="23980" xr:uid="{00000000-0005-0000-0000-0000E25C0000}"/>
    <cellStyle name="Note 2 5 2 3 17 5" xfId="23981" xr:uid="{00000000-0005-0000-0000-0000E35C0000}"/>
    <cellStyle name="Note 2 5 2 3 18" xfId="23982" xr:uid="{00000000-0005-0000-0000-0000E45C0000}"/>
    <cellStyle name="Note 2 5 2 3 2" xfId="23983" xr:uid="{00000000-0005-0000-0000-0000E55C0000}"/>
    <cellStyle name="Note 2 5 2 3 2 10" xfId="23984" xr:uid="{00000000-0005-0000-0000-0000E65C0000}"/>
    <cellStyle name="Note 2 5 2 3 2 10 2" xfId="23985" xr:uid="{00000000-0005-0000-0000-0000E75C0000}"/>
    <cellStyle name="Note 2 5 2 3 2 10 3" xfId="23986" xr:uid="{00000000-0005-0000-0000-0000E85C0000}"/>
    <cellStyle name="Note 2 5 2 3 2 10 4" xfId="23987" xr:uid="{00000000-0005-0000-0000-0000E95C0000}"/>
    <cellStyle name="Note 2 5 2 3 2 10 5" xfId="23988" xr:uid="{00000000-0005-0000-0000-0000EA5C0000}"/>
    <cellStyle name="Note 2 5 2 3 2 11" xfId="23989" xr:uid="{00000000-0005-0000-0000-0000EB5C0000}"/>
    <cellStyle name="Note 2 5 2 3 2 11 2" xfId="23990" xr:uid="{00000000-0005-0000-0000-0000EC5C0000}"/>
    <cellStyle name="Note 2 5 2 3 2 11 3" xfId="23991" xr:uid="{00000000-0005-0000-0000-0000ED5C0000}"/>
    <cellStyle name="Note 2 5 2 3 2 11 4" xfId="23992" xr:uid="{00000000-0005-0000-0000-0000EE5C0000}"/>
    <cellStyle name="Note 2 5 2 3 2 11 5" xfId="23993" xr:uid="{00000000-0005-0000-0000-0000EF5C0000}"/>
    <cellStyle name="Note 2 5 2 3 2 12" xfId="23994" xr:uid="{00000000-0005-0000-0000-0000F05C0000}"/>
    <cellStyle name="Note 2 5 2 3 2 12 2" xfId="23995" xr:uid="{00000000-0005-0000-0000-0000F15C0000}"/>
    <cellStyle name="Note 2 5 2 3 2 12 3" xfId="23996" xr:uid="{00000000-0005-0000-0000-0000F25C0000}"/>
    <cellStyle name="Note 2 5 2 3 2 12 4" xfId="23997" xr:uid="{00000000-0005-0000-0000-0000F35C0000}"/>
    <cellStyle name="Note 2 5 2 3 2 12 5" xfId="23998" xr:uid="{00000000-0005-0000-0000-0000F45C0000}"/>
    <cellStyle name="Note 2 5 2 3 2 13" xfId="23999" xr:uid="{00000000-0005-0000-0000-0000F55C0000}"/>
    <cellStyle name="Note 2 5 2 3 2 13 2" xfId="24000" xr:uid="{00000000-0005-0000-0000-0000F65C0000}"/>
    <cellStyle name="Note 2 5 2 3 2 13 3" xfId="24001" xr:uid="{00000000-0005-0000-0000-0000F75C0000}"/>
    <cellStyle name="Note 2 5 2 3 2 13 4" xfId="24002" xr:uid="{00000000-0005-0000-0000-0000F85C0000}"/>
    <cellStyle name="Note 2 5 2 3 2 13 5" xfId="24003" xr:uid="{00000000-0005-0000-0000-0000F95C0000}"/>
    <cellStyle name="Note 2 5 2 3 2 14" xfId="24004" xr:uid="{00000000-0005-0000-0000-0000FA5C0000}"/>
    <cellStyle name="Note 2 5 2 3 2 14 2" xfId="24005" xr:uid="{00000000-0005-0000-0000-0000FB5C0000}"/>
    <cellStyle name="Note 2 5 2 3 2 14 3" xfId="24006" xr:uid="{00000000-0005-0000-0000-0000FC5C0000}"/>
    <cellStyle name="Note 2 5 2 3 2 14 4" xfId="24007" xr:uid="{00000000-0005-0000-0000-0000FD5C0000}"/>
    <cellStyle name="Note 2 5 2 3 2 14 5" xfId="24008" xr:uid="{00000000-0005-0000-0000-0000FE5C0000}"/>
    <cellStyle name="Note 2 5 2 3 2 15" xfId="24009" xr:uid="{00000000-0005-0000-0000-0000FF5C0000}"/>
    <cellStyle name="Note 2 5 2 3 2 15 2" xfId="24010" xr:uid="{00000000-0005-0000-0000-0000005D0000}"/>
    <cellStyle name="Note 2 5 2 3 2 15 3" xfId="24011" xr:uid="{00000000-0005-0000-0000-0000015D0000}"/>
    <cellStyle name="Note 2 5 2 3 2 15 4" xfId="24012" xr:uid="{00000000-0005-0000-0000-0000025D0000}"/>
    <cellStyle name="Note 2 5 2 3 2 15 5" xfId="24013" xr:uid="{00000000-0005-0000-0000-0000035D0000}"/>
    <cellStyle name="Note 2 5 2 3 2 16" xfId="24014" xr:uid="{00000000-0005-0000-0000-0000045D0000}"/>
    <cellStyle name="Note 2 5 2 3 2 16 2" xfId="24015" xr:uid="{00000000-0005-0000-0000-0000055D0000}"/>
    <cellStyle name="Note 2 5 2 3 2 16 3" xfId="24016" xr:uid="{00000000-0005-0000-0000-0000065D0000}"/>
    <cellStyle name="Note 2 5 2 3 2 16 4" xfId="24017" xr:uid="{00000000-0005-0000-0000-0000075D0000}"/>
    <cellStyle name="Note 2 5 2 3 2 16 5" xfId="24018" xr:uid="{00000000-0005-0000-0000-0000085D0000}"/>
    <cellStyle name="Note 2 5 2 3 2 17" xfId="24019" xr:uid="{00000000-0005-0000-0000-0000095D0000}"/>
    <cellStyle name="Note 2 5 2 3 2 17 2" xfId="24020" xr:uid="{00000000-0005-0000-0000-00000A5D0000}"/>
    <cellStyle name="Note 2 5 2 3 2 17 3" xfId="24021" xr:uid="{00000000-0005-0000-0000-00000B5D0000}"/>
    <cellStyle name="Note 2 5 2 3 2 17 4" xfId="24022" xr:uid="{00000000-0005-0000-0000-00000C5D0000}"/>
    <cellStyle name="Note 2 5 2 3 2 17 5" xfId="24023" xr:uid="{00000000-0005-0000-0000-00000D5D0000}"/>
    <cellStyle name="Note 2 5 2 3 2 18" xfId="24024" xr:uid="{00000000-0005-0000-0000-00000E5D0000}"/>
    <cellStyle name="Note 2 5 2 3 2 2" xfId="24025" xr:uid="{00000000-0005-0000-0000-00000F5D0000}"/>
    <cellStyle name="Note 2 5 2 3 2 2 2" xfId="24026" xr:uid="{00000000-0005-0000-0000-0000105D0000}"/>
    <cellStyle name="Note 2 5 2 3 2 2 2 2" xfId="24027" xr:uid="{00000000-0005-0000-0000-0000115D0000}"/>
    <cellStyle name="Note 2 5 2 3 2 2 2 3" xfId="24028" xr:uid="{00000000-0005-0000-0000-0000125D0000}"/>
    <cellStyle name="Note 2 5 2 3 2 2 2 4" xfId="24029" xr:uid="{00000000-0005-0000-0000-0000135D0000}"/>
    <cellStyle name="Note 2 5 2 3 2 2 2 5" xfId="24030" xr:uid="{00000000-0005-0000-0000-0000145D0000}"/>
    <cellStyle name="Note 2 5 2 3 2 2 2 6" xfId="24031" xr:uid="{00000000-0005-0000-0000-0000155D0000}"/>
    <cellStyle name="Note 2 5 2 3 2 2 2 7" xfId="24032" xr:uid="{00000000-0005-0000-0000-0000165D0000}"/>
    <cellStyle name="Note 2 5 2 3 2 2 3" xfId="24033" xr:uid="{00000000-0005-0000-0000-0000175D0000}"/>
    <cellStyle name="Note 2 5 2 3 2 2 4" xfId="24034" xr:uid="{00000000-0005-0000-0000-0000185D0000}"/>
    <cellStyle name="Note 2 5 2 3 2 2 5" xfId="24035" xr:uid="{00000000-0005-0000-0000-0000195D0000}"/>
    <cellStyle name="Note 2 5 2 3 2 3" xfId="24036" xr:uid="{00000000-0005-0000-0000-00001A5D0000}"/>
    <cellStyle name="Note 2 5 2 3 2 3 2" xfId="24037" xr:uid="{00000000-0005-0000-0000-00001B5D0000}"/>
    <cellStyle name="Note 2 5 2 3 2 3 2 2" xfId="24038" xr:uid="{00000000-0005-0000-0000-00001C5D0000}"/>
    <cellStyle name="Note 2 5 2 3 2 3 2 3" xfId="24039" xr:uid="{00000000-0005-0000-0000-00001D5D0000}"/>
    <cellStyle name="Note 2 5 2 3 2 3 2 4" xfId="24040" xr:uid="{00000000-0005-0000-0000-00001E5D0000}"/>
    <cellStyle name="Note 2 5 2 3 2 3 2 5" xfId="24041" xr:uid="{00000000-0005-0000-0000-00001F5D0000}"/>
    <cellStyle name="Note 2 5 2 3 2 3 2 6" xfId="24042" xr:uid="{00000000-0005-0000-0000-0000205D0000}"/>
    <cellStyle name="Note 2 5 2 3 2 3 2 7" xfId="24043" xr:uid="{00000000-0005-0000-0000-0000215D0000}"/>
    <cellStyle name="Note 2 5 2 3 2 3 3" xfId="24044" xr:uid="{00000000-0005-0000-0000-0000225D0000}"/>
    <cellStyle name="Note 2 5 2 3 2 3 4" xfId="24045" xr:uid="{00000000-0005-0000-0000-0000235D0000}"/>
    <cellStyle name="Note 2 5 2 3 2 3 5" xfId="24046" xr:uid="{00000000-0005-0000-0000-0000245D0000}"/>
    <cellStyle name="Note 2 5 2 3 2 4" xfId="24047" xr:uid="{00000000-0005-0000-0000-0000255D0000}"/>
    <cellStyle name="Note 2 5 2 3 2 4 2" xfId="24048" xr:uid="{00000000-0005-0000-0000-0000265D0000}"/>
    <cellStyle name="Note 2 5 2 3 2 4 2 2" xfId="24049" xr:uid="{00000000-0005-0000-0000-0000275D0000}"/>
    <cellStyle name="Note 2 5 2 3 2 4 2 3" xfId="24050" xr:uid="{00000000-0005-0000-0000-0000285D0000}"/>
    <cellStyle name="Note 2 5 2 3 2 4 2 4" xfId="24051" xr:uid="{00000000-0005-0000-0000-0000295D0000}"/>
    <cellStyle name="Note 2 5 2 3 2 4 2 5" xfId="24052" xr:uid="{00000000-0005-0000-0000-00002A5D0000}"/>
    <cellStyle name="Note 2 5 2 3 2 4 2 6" xfId="24053" xr:uid="{00000000-0005-0000-0000-00002B5D0000}"/>
    <cellStyle name="Note 2 5 2 3 2 4 2 7" xfId="24054" xr:uid="{00000000-0005-0000-0000-00002C5D0000}"/>
    <cellStyle name="Note 2 5 2 3 2 4 3" xfId="24055" xr:uid="{00000000-0005-0000-0000-00002D5D0000}"/>
    <cellStyle name="Note 2 5 2 3 2 4 4" xfId="24056" xr:uid="{00000000-0005-0000-0000-00002E5D0000}"/>
    <cellStyle name="Note 2 5 2 3 2 4 5" xfId="24057" xr:uid="{00000000-0005-0000-0000-00002F5D0000}"/>
    <cellStyle name="Note 2 5 2 3 2 5" xfId="24058" xr:uid="{00000000-0005-0000-0000-0000305D0000}"/>
    <cellStyle name="Note 2 5 2 3 2 5 2" xfId="24059" xr:uid="{00000000-0005-0000-0000-0000315D0000}"/>
    <cellStyle name="Note 2 5 2 3 2 5 3" xfId="24060" xr:uid="{00000000-0005-0000-0000-0000325D0000}"/>
    <cellStyle name="Note 2 5 2 3 2 5 4" xfId="24061" xr:uid="{00000000-0005-0000-0000-0000335D0000}"/>
    <cellStyle name="Note 2 5 2 3 2 5 5" xfId="24062" xr:uid="{00000000-0005-0000-0000-0000345D0000}"/>
    <cellStyle name="Note 2 5 2 3 2 5 6" xfId="24063" xr:uid="{00000000-0005-0000-0000-0000355D0000}"/>
    <cellStyle name="Note 2 5 2 3 2 5 7" xfId="24064" xr:uid="{00000000-0005-0000-0000-0000365D0000}"/>
    <cellStyle name="Note 2 5 2 3 2 5 8" xfId="24065" xr:uid="{00000000-0005-0000-0000-0000375D0000}"/>
    <cellStyle name="Note 2 5 2 3 2 6" xfId="24066" xr:uid="{00000000-0005-0000-0000-0000385D0000}"/>
    <cellStyle name="Note 2 5 2 3 2 6 2" xfId="24067" xr:uid="{00000000-0005-0000-0000-0000395D0000}"/>
    <cellStyle name="Note 2 5 2 3 2 6 3" xfId="24068" xr:uid="{00000000-0005-0000-0000-00003A5D0000}"/>
    <cellStyle name="Note 2 5 2 3 2 6 4" xfId="24069" xr:uid="{00000000-0005-0000-0000-00003B5D0000}"/>
    <cellStyle name="Note 2 5 2 3 2 6 5" xfId="24070" xr:uid="{00000000-0005-0000-0000-00003C5D0000}"/>
    <cellStyle name="Note 2 5 2 3 2 6 6" xfId="24071" xr:uid="{00000000-0005-0000-0000-00003D5D0000}"/>
    <cellStyle name="Note 2 5 2 3 2 6 7" xfId="24072" xr:uid="{00000000-0005-0000-0000-00003E5D0000}"/>
    <cellStyle name="Note 2 5 2 3 2 7" xfId="24073" xr:uid="{00000000-0005-0000-0000-00003F5D0000}"/>
    <cellStyle name="Note 2 5 2 3 2 7 2" xfId="24074" xr:uid="{00000000-0005-0000-0000-0000405D0000}"/>
    <cellStyle name="Note 2 5 2 3 2 7 3" xfId="24075" xr:uid="{00000000-0005-0000-0000-0000415D0000}"/>
    <cellStyle name="Note 2 5 2 3 2 7 4" xfId="24076" xr:uid="{00000000-0005-0000-0000-0000425D0000}"/>
    <cellStyle name="Note 2 5 2 3 2 7 5" xfId="24077" xr:uid="{00000000-0005-0000-0000-0000435D0000}"/>
    <cellStyle name="Note 2 5 2 3 2 8" xfId="24078" xr:uid="{00000000-0005-0000-0000-0000445D0000}"/>
    <cellStyle name="Note 2 5 2 3 2 8 2" xfId="24079" xr:uid="{00000000-0005-0000-0000-0000455D0000}"/>
    <cellStyle name="Note 2 5 2 3 2 8 3" xfId="24080" xr:uid="{00000000-0005-0000-0000-0000465D0000}"/>
    <cellStyle name="Note 2 5 2 3 2 8 4" xfId="24081" xr:uid="{00000000-0005-0000-0000-0000475D0000}"/>
    <cellStyle name="Note 2 5 2 3 2 8 5" xfId="24082" xr:uid="{00000000-0005-0000-0000-0000485D0000}"/>
    <cellStyle name="Note 2 5 2 3 2 9" xfId="24083" xr:uid="{00000000-0005-0000-0000-0000495D0000}"/>
    <cellStyle name="Note 2 5 2 3 2 9 2" xfId="24084" xr:uid="{00000000-0005-0000-0000-00004A5D0000}"/>
    <cellStyle name="Note 2 5 2 3 2 9 3" xfId="24085" xr:uid="{00000000-0005-0000-0000-00004B5D0000}"/>
    <cellStyle name="Note 2 5 2 3 2 9 4" xfId="24086" xr:uid="{00000000-0005-0000-0000-00004C5D0000}"/>
    <cellStyle name="Note 2 5 2 3 2 9 5" xfId="24087" xr:uid="{00000000-0005-0000-0000-00004D5D0000}"/>
    <cellStyle name="Note 2 5 2 3 3" xfId="24088" xr:uid="{00000000-0005-0000-0000-00004E5D0000}"/>
    <cellStyle name="Note 2 5 2 3 3 10" xfId="24089" xr:uid="{00000000-0005-0000-0000-00004F5D0000}"/>
    <cellStyle name="Note 2 5 2 3 3 2" xfId="24090" xr:uid="{00000000-0005-0000-0000-0000505D0000}"/>
    <cellStyle name="Note 2 5 2 3 3 2 2" xfId="24091" xr:uid="{00000000-0005-0000-0000-0000515D0000}"/>
    <cellStyle name="Note 2 5 2 3 3 2 2 2" xfId="24092" xr:uid="{00000000-0005-0000-0000-0000525D0000}"/>
    <cellStyle name="Note 2 5 2 3 3 2 2 3" xfId="24093" xr:uid="{00000000-0005-0000-0000-0000535D0000}"/>
    <cellStyle name="Note 2 5 2 3 3 2 2 4" xfId="24094" xr:uid="{00000000-0005-0000-0000-0000545D0000}"/>
    <cellStyle name="Note 2 5 2 3 3 2 2 5" xfId="24095" xr:uid="{00000000-0005-0000-0000-0000555D0000}"/>
    <cellStyle name="Note 2 5 2 3 3 2 2 6" xfId="24096" xr:uid="{00000000-0005-0000-0000-0000565D0000}"/>
    <cellStyle name="Note 2 5 2 3 3 2 2 7" xfId="24097" xr:uid="{00000000-0005-0000-0000-0000575D0000}"/>
    <cellStyle name="Note 2 5 2 3 3 2 3" xfId="24098" xr:uid="{00000000-0005-0000-0000-0000585D0000}"/>
    <cellStyle name="Note 2 5 2 3 3 2 4" xfId="24099" xr:uid="{00000000-0005-0000-0000-0000595D0000}"/>
    <cellStyle name="Note 2 5 2 3 3 3" xfId="24100" xr:uid="{00000000-0005-0000-0000-00005A5D0000}"/>
    <cellStyle name="Note 2 5 2 3 3 3 2" xfId="24101" xr:uid="{00000000-0005-0000-0000-00005B5D0000}"/>
    <cellStyle name="Note 2 5 2 3 3 3 2 2" xfId="24102" xr:uid="{00000000-0005-0000-0000-00005C5D0000}"/>
    <cellStyle name="Note 2 5 2 3 3 3 2 3" xfId="24103" xr:uid="{00000000-0005-0000-0000-00005D5D0000}"/>
    <cellStyle name="Note 2 5 2 3 3 3 2 4" xfId="24104" xr:uid="{00000000-0005-0000-0000-00005E5D0000}"/>
    <cellStyle name="Note 2 5 2 3 3 3 2 5" xfId="24105" xr:uid="{00000000-0005-0000-0000-00005F5D0000}"/>
    <cellStyle name="Note 2 5 2 3 3 3 2 6" xfId="24106" xr:uid="{00000000-0005-0000-0000-0000605D0000}"/>
    <cellStyle name="Note 2 5 2 3 3 3 2 7" xfId="24107" xr:uid="{00000000-0005-0000-0000-0000615D0000}"/>
    <cellStyle name="Note 2 5 2 3 3 3 3" xfId="24108" xr:uid="{00000000-0005-0000-0000-0000625D0000}"/>
    <cellStyle name="Note 2 5 2 3 3 3 4" xfId="24109" xr:uid="{00000000-0005-0000-0000-0000635D0000}"/>
    <cellStyle name="Note 2 5 2 3 3 4" xfId="24110" xr:uid="{00000000-0005-0000-0000-0000645D0000}"/>
    <cellStyle name="Note 2 5 2 3 3 4 2" xfId="24111" xr:uid="{00000000-0005-0000-0000-0000655D0000}"/>
    <cellStyle name="Note 2 5 2 3 3 4 2 2" xfId="24112" xr:uid="{00000000-0005-0000-0000-0000665D0000}"/>
    <cellStyle name="Note 2 5 2 3 3 4 2 3" xfId="24113" xr:uid="{00000000-0005-0000-0000-0000675D0000}"/>
    <cellStyle name="Note 2 5 2 3 3 4 2 4" xfId="24114" xr:uid="{00000000-0005-0000-0000-0000685D0000}"/>
    <cellStyle name="Note 2 5 2 3 3 4 2 5" xfId="24115" xr:uid="{00000000-0005-0000-0000-0000695D0000}"/>
    <cellStyle name="Note 2 5 2 3 3 4 2 6" xfId="24116" xr:uid="{00000000-0005-0000-0000-00006A5D0000}"/>
    <cellStyle name="Note 2 5 2 3 3 4 2 7" xfId="24117" xr:uid="{00000000-0005-0000-0000-00006B5D0000}"/>
    <cellStyle name="Note 2 5 2 3 3 4 3" xfId="24118" xr:uid="{00000000-0005-0000-0000-00006C5D0000}"/>
    <cellStyle name="Note 2 5 2 3 3 4 4" xfId="24119" xr:uid="{00000000-0005-0000-0000-00006D5D0000}"/>
    <cellStyle name="Note 2 5 2 3 3 5" xfId="24120" xr:uid="{00000000-0005-0000-0000-00006E5D0000}"/>
    <cellStyle name="Note 2 5 2 3 3 5 2" xfId="24121" xr:uid="{00000000-0005-0000-0000-00006F5D0000}"/>
    <cellStyle name="Note 2 5 2 3 3 5 3" xfId="24122" xr:uid="{00000000-0005-0000-0000-0000705D0000}"/>
    <cellStyle name="Note 2 5 2 3 3 5 4" xfId="24123" xr:uid="{00000000-0005-0000-0000-0000715D0000}"/>
    <cellStyle name="Note 2 5 2 3 3 5 5" xfId="24124" xr:uid="{00000000-0005-0000-0000-0000725D0000}"/>
    <cellStyle name="Note 2 5 2 3 3 5 6" xfId="24125" xr:uid="{00000000-0005-0000-0000-0000735D0000}"/>
    <cellStyle name="Note 2 5 2 3 3 5 7" xfId="24126" xr:uid="{00000000-0005-0000-0000-0000745D0000}"/>
    <cellStyle name="Note 2 5 2 3 3 5 8" xfId="24127" xr:uid="{00000000-0005-0000-0000-0000755D0000}"/>
    <cellStyle name="Note 2 5 2 3 3 6" xfId="24128" xr:uid="{00000000-0005-0000-0000-0000765D0000}"/>
    <cellStyle name="Note 2 5 2 3 3 6 2" xfId="24129" xr:uid="{00000000-0005-0000-0000-0000775D0000}"/>
    <cellStyle name="Note 2 5 2 3 3 6 3" xfId="24130" xr:uid="{00000000-0005-0000-0000-0000785D0000}"/>
    <cellStyle name="Note 2 5 2 3 3 6 4" xfId="24131" xr:uid="{00000000-0005-0000-0000-0000795D0000}"/>
    <cellStyle name="Note 2 5 2 3 3 6 5" xfId="24132" xr:uid="{00000000-0005-0000-0000-00007A5D0000}"/>
    <cellStyle name="Note 2 5 2 3 3 6 6" xfId="24133" xr:uid="{00000000-0005-0000-0000-00007B5D0000}"/>
    <cellStyle name="Note 2 5 2 3 3 6 7" xfId="24134" xr:uid="{00000000-0005-0000-0000-00007C5D0000}"/>
    <cellStyle name="Note 2 5 2 3 3 7" xfId="24135" xr:uid="{00000000-0005-0000-0000-00007D5D0000}"/>
    <cellStyle name="Note 2 5 2 3 3 8" xfId="24136" xr:uid="{00000000-0005-0000-0000-00007E5D0000}"/>
    <cellStyle name="Note 2 5 2 3 3 9" xfId="24137" xr:uid="{00000000-0005-0000-0000-00007F5D0000}"/>
    <cellStyle name="Note 2 5 2 3 4" xfId="24138" xr:uid="{00000000-0005-0000-0000-0000805D0000}"/>
    <cellStyle name="Note 2 5 2 3 4 2" xfId="24139" xr:uid="{00000000-0005-0000-0000-0000815D0000}"/>
    <cellStyle name="Note 2 5 2 3 4 2 2" xfId="24140" xr:uid="{00000000-0005-0000-0000-0000825D0000}"/>
    <cellStyle name="Note 2 5 2 3 4 2 3" xfId="24141" xr:uid="{00000000-0005-0000-0000-0000835D0000}"/>
    <cellStyle name="Note 2 5 2 3 4 2 4" xfId="24142" xr:uid="{00000000-0005-0000-0000-0000845D0000}"/>
    <cellStyle name="Note 2 5 2 3 4 2 5" xfId="24143" xr:uid="{00000000-0005-0000-0000-0000855D0000}"/>
    <cellStyle name="Note 2 5 2 3 4 2 6" xfId="24144" xr:uid="{00000000-0005-0000-0000-0000865D0000}"/>
    <cellStyle name="Note 2 5 2 3 4 2 7" xfId="24145" xr:uid="{00000000-0005-0000-0000-0000875D0000}"/>
    <cellStyle name="Note 2 5 2 3 4 3" xfId="24146" xr:uid="{00000000-0005-0000-0000-0000885D0000}"/>
    <cellStyle name="Note 2 5 2 3 4 4" xfId="24147" xr:uid="{00000000-0005-0000-0000-0000895D0000}"/>
    <cellStyle name="Note 2 5 2 3 4 5" xfId="24148" xr:uid="{00000000-0005-0000-0000-00008A5D0000}"/>
    <cellStyle name="Note 2 5 2 3 5" xfId="24149" xr:uid="{00000000-0005-0000-0000-00008B5D0000}"/>
    <cellStyle name="Note 2 5 2 3 5 2" xfId="24150" xr:uid="{00000000-0005-0000-0000-00008C5D0000}"/>
    <cellStyle name="Note 2 5 2 3 5 2 2" xfId="24151" xr:uid="{00000000-0005-0000-0000-00008D5D0000}"/>
    <cellStyle name="Note 2 5 2 3 5 2 3" xfId="24152" xr:uid="{00000000-0005-0000-0000-00008E5D0000}"/>
    <cellStyle name="Note 2 5 2 3 5 2 4" xfId="24153" xr:uid="{00000000-0005-0000-0000-00008F5D0000}"/>
    <cellStyle name="Note 2 5 2 3 5 2 5" xfId="24154" xr:uid="{00000000-0005-0000-0000-0000905D0000}"/>
    <cellStyle name="Note 2 5 2 3 5 2 6" xfId="24155" xr:uid="{00000000-0005-0000-0000-0000915D0000}"/>
    <cellStyle name="Note 2 5 2 3 5 2 7" xfId="24156" xr:uid="{00000000-0005-0000-0000-0000925D0000}"/>
    <cellStyle name="Note 2 5 2 3 5 3" xfId="24157" xr:uid="{00000000-0005-0000-0000-0000935D0000}"/>
    <cellStyle name="Note 2 5 2 3 5 4" xfId="24158" xr:uid="{00000000-0005-0000-0000-0000945D0000}"/>
    <cellStyle name="Note 2 5 2 3 5 5" xfId="24159" xr:uid="{00000000-0005-0000-0000-0000955D0000}"/>
    <cellStyle name="Note 2 5 2 3 6" xfId="24160" xr:uid="{00000000-0005-0000-0000-0000965D0000}"/>
    <cellStyle name="Note 2 5 2 3 6 2" xfId="24161" xr:uid="{00000000-0005-0000-0000-0000975D0000}"/>
    <cellStyle name="Note 2 5 2 3 6 2 2" xfId="24162" xr:uid="{00000000-0005-0000-0000-0000985D0000}"/>
    <cellStyle name="Note 2 5 2 3 6 2 3" xfId="24163" xr:uid="{00000000-0005-0000-0000-0000995D0000}"/>
    <cellStyle name="Note 2 5 2 3 6 2 4" xfId="24164" xr:uid="{00000000-0005-0000-0000-00009A5D0000}"/>
    <cellStyle name="Note 2 5 2 3 6 2 5" xfId="24165" xr:uid="{00000000-0005-0000-0000-00009B5D0000}"/>
    <cellStyle name="Note 2 5 2 3 6 2 6" xfId="24166" xr:uid="{00000000-0005-0000-0000-00009C5D0000}"/>
    <cellStyle name="Note 2 5 2 3 6 2 7" xfId="24167" xr:uid="{00000000-0005-0000-0000-00009D5D0000}"/>
    <cellStyle name="Note 2 5 2 3 6 3" xfId="24168" xr:uid="{00000000-0005-0000-0000-00009E5D0000}"/>
    <cellStyle name="Note 2 5 2 3 6 4" xfId="24169" xr:uid="{00000000-0005-0000-0000-00009F5D0000}"/>
    <cellStyle name="Note 2 5 2 3 6 5" xfId="24170" xr:uid="{00000000-0005-0000-0000-0000A05D0000}"/>
    <cellStyle name="Note 2 5 2 3 7" xfId="24171" xr:uid="{00000000-0005-0000-0000-0000A15D0000}"/>
    <cellStyle name="Note 2 5 2 3 7 2" xfId="24172" xr:uid="{00000000-0005-0000-0000-0000A25D0000}"/>
    <cellStyle name="Note 2 5 2 3 7 2 2" xfId="24173" xr:uid="{00000000-0005-0000-0000-0000A35D0000}"/>
    <cellStyle name="Note 2 5 2 3 7 2 3" xfId="24174" xr:uid="{00000000-0005-0000-0000-0000A45D0000}"/>
    <cellStyle name="Note 2 5 2 3 7 2 4" xfId="24175" xr:uid="{00000000-0005-0000-0000-0000A55D0000}"/>
    <cellStyle name="Note 2 5 2 3 7 2 5" xfId="24176" xr:uid="{00000000-0005-0000-0000-0000A65D0000}"/>
    <cellStyle name="Note 2 5 2 3 7 2 6" xfId="24177" xr:uid="{00000000-0005-0000-0000-0000A75D0000}"/>
    <cellStyle name="Note 2 5 2 3 7 2 7" xfId="24178" xr:uid="{00000000-0005-0000-0000-0000A85D0000}"/>
    <cellStyle name="Note 2 5 2 3 7 3" xfId="24179" xr:uid="{00000000-0005-0000-0000-0000A95D0000}"/>
    <cellStyle name="Note 2 5 2 3 7 4" xfId="24180" xr:uid="{00000000-0005-0000-0000-0000AA5D0000}"/>
    <cellStyle name="Note 2 5 2 3 7 5" xfId="24181" xr:uid="{00000000-0005-0000-0000-0000AB5D0000}"/>
    <cellStyle name="Note 2 5 2 3 8" xfId="24182" xr:uid="{00000000-0005-0000-0000-0000AC5D0000}"/>
    <cellStyle name="Note 2 5 2 3 8 2" xfId="24183" xr:uid="{00000000-0005-0000-0000-0000AD5D0000}"/>
    <cellStyle name="Note 2 5 2 3 8 3" xfId="24184" xr:uid="{00000000-0005-0000-0000-0000AE5D0000}"/>
    <cellStyle name="Note 2 5 2 3 8 4" xfId="24185" xr:uid="{00000000-0005-0000-0000-0000AF5D0000}"/>
    <cellStyle name="Note 2 5 2 3 8 5" xfId="24186" xr:uid="{00000000-0005-0000-0000-0000B05D0000}"/>
    <cellStyle name="Note 2 5 2 3 8 6" xfId="24187" xr:uid="{00000000-0005-0000-0000-0000B15D0000}"/>
    <cellStyle name="Note 2 5 2 3 8 7" xfId="24188" xr:uid="{00000000-0005-0000-0000-0000B25D0000}"/>
    <cellStyle name="Note 2 5 2 3 8 8" xfId="24189" xr:uid="{00000000-0005-0000-0000-0000B35D0000}"/>
    <cellStyle name="Note 2 5 2 3 9" xfId="24190" xr:uid="{00000000-0005-0000-0000-0000B45D0000}"/>
    <cellStyle name="Note 2 5 2 3 9 2" xfId="24191" xr:uid="{00000000-0005-0000-0000-0000B55D0000}"/>
    <cellStyle name="Note 2 5 2 3 9 3" xfId="24192" xr:uid="{00000000-0005-0000-0000-0000B65D0000}"/>
    <cellStyle name="Note 2 5 2 3 9 4" xfId="24193" xr:uid="{00000000-0005-0000-0000-0000B75D0000}"/>
    <cellStyle name="Note 2 5 2 3 9 5" xfId="24194" xr:uid="{00000000-0005-0000-0000-0000B85D0000}"/>
    <cellStyle name="Note 2 5 2 3 9 6" xfId="24195" xr:uid="{00000000-0005-0000-0000-0000B95D0000}"/>
    <cellStyle name="Note 2 5 2 3 9 7" xfId="24196" xr:uid="{00000000-0005-0000-0000-0000BA5D0000}"/>
    <cellStyle name="Note 2 5 2 4" xfId="24197" xr:uid="{00000000-0005-0000-0000-0000BB5D0000}"/>
    <cellStyle name="Note 2 5 2 4 10" xfId="24198" xr:uid="{00000000-0005-0000-0000-0000BC5D0000}"/>
    <cellStyle name="Note 2 5 2 4 10 2" xfId="24199" xr:uid="{00000000-0005-0000-0000-0000BD5D0000}"/>
    <cellStyle name="Note 2 5 2 4 10 3" xfId="24200" xr:uid="{00000000-0005-0000-0000-0000BE5D0000}"/>
    <cellStyle name="Note 2 5 2 4 10 4" xfId="24201" xr:uid="{00000000-0005-0000-0000-0000BF5D0000}"/>
    <cellStyle name="Note 2 5 2 4 10 5" xfId="24202" xr:uid="{00000000-0005-0000-0000-0000C05D0000}"/>
    <cellStyle name="Note 2 5 2 4 11" xfId="24203" xr:uid="{00000000-0005-0000-0000-0000C15D0000}"/>
    <cellStyle name="Note 2 5 2 4 11 2" xfId="24204" xr:uid="{00000000-0005-0000-0000-0000C25D0000}"/>
    <cellStyle name="Note 2 5 2 4 11 3" xfId="24205" xr:uid="{00000000-0005-0000-0000-0000C35D0000}"/>
    <cellStyle name="Note 2 5 2 4 11 4" xfId="24206" xr:uid="{00000000-0005-0000-0000-0000C45D0000}"/>
    <cellStyle name="Note 2 5 2 4 11 5" xfId="24207" xr:uid="{00000000-0005-0000-0000-0000C55D0000}"/>
    <cellStyle name="Note 2 5 2 4 12" xfId="24208" xr:uid="{00000000-0005-0000-0000-0000C65D0000}"/>
    <cellStyle name="Note 2 5 2 4 12 2" xfId="24209" xr:uid="{00000000-0005-0000-0000-0000C75D0000}"/>
    <cellStyle name="Note 2 5 2 4 12 3" xfId="24210" xr:uid="{00000000-0005-0000-0000-0000C85D0000}"/>
    <cellStyle name="Note 2 5 2 4 12 4" xfId="24211" xr:uid="{00000000-0005-0000-0000-0000C95D0000}"/>
    <cellStyle name="Note 2 5 2 4 12 5" xfId="24212" xr:uid="{00000000-0005-0000-0000-0000CA5D0000}"/>
    <cellStyle name="Note 2 5 2 4 13" xfId="24213" xr:uid="{00000000-0005-0000-0000-0000CB5D0000}"/>
    <cellStyle name="Note 2 5 2 4 13 2" xfId="24214" xr:uid="{00000000-0005-0000-0000-0000CC5D0000}"/>
    <cellStyle name="Note 2 5 2 4 13 3" xfId="24215" xr:uid="{00000000-0005-0000-0000-0000CD5D0000}"/>
    <cellStyle name="Note 2 5 2 4 13 4" xfId="24216" xr:uid="{00000000-0005-0000-0000-0000CE5D0000}"/>
    <cellStyle name="Note 2 5 2 4 13 5" xfId="24217" xr:uid="{00000000-0005-0000-0000-0000CF5D0000}"/>
    <cellStyle name="Note 2 5 2 4 14" xfId="24218" xr:uid="{00000000-0005-0000-0000-0000D05D0000}"/>
    <cellStyle name="Note 2 5 2 4 14 2" xfId="24219" xr:uid="{00000000-0005-0000-0000-0000D15D0000}"/>
    <cellStyle name="Note 2 5 2 4 14 3" xfId="24220" xr:uid="{00000000-0005-0000-0000-0000D25D0000}"/>
    <cellStyle name="Note 2 5 2 4 14 4" xfId="24221" xr:uid="{00000000-0005-0000-0000-0000D35D0000}"/>
    <cellStyle name="Note 2 5 2 4 14 5" xfId="24222" xr:uid="{00000000-0005-0000-0000-0000D45D0000}"/>
    <cellStyle name="Note 2 5 2 4 15" xfId="24223" xr:uid="{00000000-0005-0000-0000-0000D55D0000}"/>
    <cellStyle name="Note 2 5 2 4 15 2" xfId="24224" xr:uid="{00000000-0005-0000-0000-0000D65D0000}"/>
    <cellStyle name="Note 2 5 2 4 15 3" xfId="24225" xr:uid="{00000000-0005-0000-0000-0000D75D0000}"/>
    <cellStyle name="Note 2 5 2 4 15 4" xfId="24226" xr:uid="{00000000-0005-0000-0000-0000D85D0000}"/>
    <cellStyle name="Note 2 5 2 4 15 5" xfId="24227" xr:uid="{00000000-0005-0000-0000-0000D95D0000}"/>
    <cellStyle name="Note 2 5 2 4 16" xfId="24228" xr:uid="{00000000-0005-0000-0000-0000DA5D0000}"/>
    <cellStyle name="Note 2 5 2 4 16 2" xfId="24229" xr:uid="{00000000-0005-0000-0000-0000DB5D0000}"/>
    <cellStyle name="Note 2 5 2 4 16 3" xfId="24230" xr:uid="{00000000-0005-0000-0000-0000DC5D0000}"/>
    <cellStyle name="Note 2 5 2 4 16 4" xfId="24231" xr:uid="{00000000-0005-0000-0000-0000DD5D0000}"/>
    <cellStyle name="Note 2 5 2 4 16 5" xfId="24232" xr:uid="{00000000-0005-0000-0000-0000DE5D0000}"/>
    <cellStyle name="Note 2 5 2 4 17" xfId="24233" xr:uid="{00000000-0005-0000-0000-0000DF5D0000}"/>
    <cellStyle name="Note 2 5 2 4 17 2" xfId="24234" xr:uid="{00000000-0005-0000-0000-0000E05D0000}"/>
    <cellStyle name="Note 2 5 2 4 17 3" xfId="24235" xr:uid="{00000000-0005-0000-0000-0000E15D0000}"/>
    <cellStyle name="Note 2 5 2 4 17 4" xfId="24236" xr:uid="{00000000-0005-0000-0000-0000E25D0000}"/>
    <cellStyle name="Note 2 5 2 4 17 5" xfId="24237" xr:uid="{00000000-0005-0000-0000-0000E35D0000}"/>
    <cellStyle name="Note 2 5 2 4 18" xfId="24238" xr:uid="{00000000-0005-0000-0000-0000E45D0000}"/>
    <cellStyle name="Note 2 5 2 4 2" xfId="24239" xr:uid="{00000000-0005-0000-0000-0000E55D0000}"/>
    <cellStyle name="Note 2 5 2 4 2 2" xfId="24240" xr:uid="{00000000-0005-0000-0000-0000E65D0000}"/>
    <cellStyle name="Note 2 5 2 4 2 2 2" xfId="24241" xr:uid="{00000000-0005-0000-0000-0000E75D0000}"/>
    <cellStyle name="Note 2 5 2 4 2 2 3" xfId="24242" xr:uid="{00000000-0005-0000-0000-0000E85D0000}"/>
    <cellStyle name="Note 2 5 2 4 2 2 4" xfId="24243" xr:uid="{00000000-0005-0000-0000-0000E95D0000}"/>
    <cellStyle name="Note 2 5 2 4 2 2 5" xfId="24244" xr:uid="{00000000-0005-0000-0000-0000EA5D0000}"/>
    <cellStyle name="Note 2 5 2 4 2 2 6" xfId="24245" xr:uid="{00000000-0005-0000-0000-0000EB5D0000}"/>
    <cellStyle name="Note 2 5 2 4 2 2 7" xfId="24246" xr:uid="{00000000-0005-0000-0000-0000EC5D0000}"/>
    <cellStyle name="Note 2 5 2 4 2 3" xfId="24247" xr:uid="{00000000-0005-0000-0000-0000ED5D0000}"/>
    <cellStyle name="Note 2 5 2 4 2 4" xfId="24248" xr:uid="{00000000-0005-0000-0000-0000EE5D0000}"/>
    <cellStyle name="Note 2 5 2 4 2 5" xfId="24249" xr:uid="{00000000-0005-0000-0000-0000EF5D0000}"/>
    <cellStyle name="Note 2 5 2 4 3" xfId="24250" xr:uid="{00000000-0005-0000-0000-0000F05D0000}"/>
    <cellStyle name="Note 2 5 2 4 3 2" xfId="24251" xr:uid="{00000000-0005-0000-0000-0000F15D0000}"/>
    <cellStyle name="Note 2 5 2 4 3 2 2" xfId="24252" xr:uid="{00000000-0005-0000-0000-0000F25D0000}"/>
    <cellStyle name="Note 2 5 2 4 3 2 3" xfId="24253" xr:uid="{00000000-0005-0000-0000-0000F35D0000}"/>
    <cellStyle name="Note 2 5 2 4 3 2 4" xfId="24254" xr:uid="{00000000-0005-0000-0000-0000F45D0000}"/>
    <cellStyle name="Note 2 5 2 4 3 2 5" xfId="24255" xr:uid="{00000000-0005-0000-0000-0000F55D0000}"/>
    <cellStyle name="Note 2 5 2 4 3 2 6" xfId="24256" xr:uid="{00000000-0005-0000-0000-0000F65D0000}"/>
    <cellStyle name="Note 2 5 2 4 3 2 7" xfId="24257" xr:uid="{00000000-0005-0000-0000-0000F75D0000}"/>
    <cellStyle name="Note 2 5 2 4 3 3" xfId="24258" xr:uid="{00000000-0005-0000-0000-0000F85D0000}"/>
    <cellStyle name="Note 2 5 2 4 3 4" xfId="24259" xr:uid="{00000000-0005-0000-0000-0000F95D0000}"/>
    <cellStyle name="Note 2 5 2 4 3 5" xfId="24260" xr:uid="{00000000-0005-0000-0000-0000FA5D0000}"/>
    <cellStyle name="Note 2 5 2 4 4" xfId="24261" xr:uid="{00000000-0005-0000-0000-0000FB5D0000}"/>
    <cellStyle name="Note 2 5 2 4 4 2" xfId="24262" xr:uid="{00000000-0005-0000-0000-0000FC5D0000}"/>
    <cellStyle name="Note 2 5 2 4 4 2 2" xfId="24263" xr:uid="{00000000-0005-0000-0000-0000FD5D0000}"/>
    <cellStyle name="Note 2 5 2 4 4 2 3" xfId="24264" xr:uid="{00000000-0005-0000-0000-0000FE5D0000}"/>
    <cellStyle name="Note 2 5 2 4 4 2 4" xfId="24265" xr:uid="{00000000-0005-0000-0000-0000FF5D0000}"/>
    <cellStyle name="Note 2 5 2 4 4 2 5" xfId="24266" xr:uid="{00000000-0005-0000-0000-0000005E0000}"/>
    <cellStyle name="Note 2 5 2 4 4 2 6" xfId="24267" xr:uid="{00000000-0005-0000-0000-0000015E0000}"/>
    <cellStyle name="Note 2 5 2 4 4 2 7" xfId="24268" xr:uid="{00000000-0005-0000-0000-0000025E0000}"/>
    <cellStyle name="Note 2 5 2 4 4 3" xfId="24269" xr:uid="{00000000-0005-0000-0000-0000035E0000}"/>
    <cellStyle name="Note 2 5 2 4 4 4" xfId="24270" xr:uid="{00000000-0005-0000-0000-0000045E0000}"/>
    <cellStyle name="Note 2 5 2 4 4 5" xfId="24271" xr:uid="{00000000-0005-0000-0000-0000055E0000}"/>
    <cellStyle name="Note 2 5 2 4 5" xfId="24272" xr:uid="{00000000-0005-0000-0000-0000065E0000}"/>
    <cellStyle name="Note 2 5 2 4 5 2" xfId="24273" xr:uid="{00000000-0005-0000-0000-0000075E0000}"/>
    <cellStyle name="Note 2 5 2 4 5 3" xfId="24274" xr:uid="{00000000-0005-0000-0000-0000085E0000}"/>
    <cellStyle name="Note 2 5 2 4 5 4" xfId="24275" xr:uid="{00000000-0005-0000-0000-0000095E0000}"/>
    <cellStyle name="Note 2 5 2 4 5 5" xfId="24276" xr:uid="{00000000-0005-0000-0000-00000A5E0000}"/>
    <cellStyle name="Note 2 5 2 4 5 6" xfId="24277" xr:uid="{00000000-0005-0000-0000-00000B5E0000}"/>
    <cellStyle name="Note 2 5 2 4 5 7" xfId="24278" xr:uid="{00000000-0005-0000-0000-00000C5E0000}"/>
    <cellStyle name="Note 2 5 2 4 5 8" xfId="24279" xr:uid="{00000000-0005-0000-0000-00000D5E0000}"/>
    <cellStyle name="Note 2 5 2 4 6" xfId="24280" xr:uid="{00000000-0005-0000-0000-00000E5E0000}"/>
    <cellStyle name="Note 2 5 2 4 6 2" xfId="24281" xr:uid="{00000000-0005-0000-0000-00000F5E0000}"/>
    <cellStyle name="Note 2 5 2 4 6 3" xfId="24282" xr:uid="{00000000-0005-0000-0000-0000105E0000}"/>
    <cellStyle name="Note 2 5 2 4 6 4" xfId="24283" xr:uid="{00000000-0005-0000-0000-0000115E0000}"/>
    <cellStyle name="Note 2 5 2 4 6 5" xfId="24284" xr:uid="{00000000-0005-0000-0000-0000125E0000}"/>
    <cellStyle name="Note 2 5 2 4 6 6" xfId="24285" xr:uid="{00000000-0005-0000-0000-0000135E0000}"/>
    <cellStyle name="Note 2 5 2 4 6 7" xfId="24286" xr:uid="{00000000-0005-0000-0000-0000145E0000}"/>
    <cellStyle name="Note 2 5 2 4 7" xfId="24287" xr:uid="{00000000-0005-0000-0000-0000155E0000}"/>
    <cellStyle name="Note 2 5 2 4 7 2" xfId="24288" xr:uid="{00000000-0005-0000-0000-0000165E0000}"/>
    <cellStyle name="Note 2 5 2 4 7 3" xfId="24289" xr:uid="{00000000-0005-0000-0000-0000175E0000}"/>
    <cellStyle name="Note 2 5 2 4 7 4" xfId="24290" xr:uid="{00000000-0005-0000-0000-0000185E0000}"/>
    <cellStyle name="Note 2 5 2 4 7 5" xfId="24291" xr:uid="{00000000-0005-0000-0000-0000195E0000}"/>
    <cellStyle name="Note 2 5 2 4 8" xfId="24292" xr:uid="{00000000-0005-0000-0000-00001A5E0000}"/>
    <cellStyle name="Note 2 5 2 4 8 2" xfId="24293" xr:uid="{00000000-0005-0000-0000-00001B5E0000}"/>
    <cellStyle name="Note 2 5 2 4 8 3" xfId="24294" xr:uid="{00000000-0005-0000-0000-00001C5E0000}"/>
    <cellStyle name="Note 2 5 2 4 8 4" xfId="24295" xr:uid="{00000000-0005-0000-0000-00001D5E0000}"/>
    <cellStyle name="Note 2 5 2 4 8 5" xfId="24296" xr:uid="{00000000-0005-0000-0000-00001E5E0000}"/>
    <cellStyle name="Note 2 5 2 4 9" xfId="24297" xr:uid="{00000000-0005-0000-0000-00001F5E0000}"/>
    <cellStyle name="Note 2 5 2 4 9 2" xfId="24298" xr:uid="{00000000-0005-0000-0000-0000205E0000}"/>
    <cellStyle name="Note 2 5 2 4 9 3" xfId="24299" xr:uid="{00000000-0005-0000-0000-0000215E0000}"/>
    <cellStyle name="Note 2 5 2 4 9 4" xfId="24300" xr:uid="{00000000-0005-0000-0000-0000225E0000}"/>
    <cellStyle name="Note 2 5 2 4 9 5" xfId="24301" xr:uid="{00000000-0005-0000-0000-0000235E0000}"/>
    <cellStyle name="Note 2 5 2 5" xfId="24302" xr:uid="{00000000-0005-0000-0000-0000245E0000}"/>
    <cellStyle name="Note 2 5 2 5 10" xfId="24303" xr:uid="{00000000-0005-0000-0000-0000255E0000}"/>
    <cellStyle name="Note 2 5 2 5 2" xfId="24304" xr:uid="{00000000-0005-0000-0000-0000265E0000}"/>
    <cellStyle name="Note 2 5 2 5 2 2" xfId="24305" xr:uid="{00000000-0005-0000-0000-0000275E0000}"/>
    <cellStyle name="Note 2 5 2 5 2 2 2" xfId="24306" xr:uid="{00000000-0005-0000-0000-0000285E0000}"/>
    <cellStyle name="Note 2 5 2 5 2 2 3" xfId="24307" xr:uid="{00000000-0005-0000-0000-0000295E0000}"/>
    <cellStyle name="Note 2 5 2 5 2 2 4" xfId="24308" xr:uid="{00000000-0005-0000-0000-00002A5E0000}"/>
    <cellStyle name="Note 2 5 2 5 2 2 5" xfId="24309" xr:uid="{00000000-0005-0000-0000-00002B5E0000}"/>
    <cellStyle name="Note 2 5 2 5 2 2 6" xfId="24310" xr:uid="{00000000-0005-0000-0000-00002C5E0000}"/>
    <cellStyle name="Note 2 5 2 5 2 2 7" xfId="24311" xr:uid="{00000000-0005-0000-0000-00002D5E0000}"/>
    <cellStyle name="Note 2 5 2 5 2 3" xfId="24312" xr:uid="{00000000-0005-0000-0000-00002E5E0000}"/>
    <cellStyle name="Note 2 5 2 5 2 4" xfId="24313" xr:uid="{00000000-0005-0000-0000-00002F5E0000}"/>
    <cellStyle name="Note 2 5 2 5 3" xfId="24314" xr:uid="{00000000-0005-0000-0000-0000305E0000}"/>
    <cellStyle name="Note 2 5 2 5 3 2" xfId="24315" xr:uid="{00000000-0005-0000-0000-0000315E0000}"/>
    <cellStyle name="Note 2 5 2 5 3 2 2" xfId="24316" xr:uid="{00000000-0005-0000-0000-0000325E0000}"/>
    <cellStyle name="Note 2 5 2 5 3 2 3" xfId="24317" xr:uid="{00000000-0005-0000-0000-0000335E0000}"/>
    <cellStyle name="Note 2 5 2 5 3 2 4" xfId="24318" xr:uid="{00000000-0005-0000-0000-0000345E0000}"/>
    <cellStyle name="Note 2 5 2 5 3 2 5" xfId="24319" xr:uid="{00000000-0005-0000-0000-0000355E0000}"/>
    <cellStyle name="Note 2 5 2 5 3 2 6" xfId="24320" xr:uid="{00000000-0005-0000-0000-0000365E0000}"/>
    <cellStyle name="Note 2 5 2 5 3 2 7" xfId="24321" xr:uid="{00000000-0005-0000-0000-0000375E0000}"/>
    <cellStyle name="Note 2 5 2 5 3 3" xfId="24322" xr:uid="{00000000-0005-0000-0000-0000385E0000}"/>
    <cellStyle name="Note 2 5 2 5 3 4" xfId="24323" xr:uid="{00000000-0005-0000-0000-0000395E0000}"/>
    <cellStyle name="Note 2 5 2 5 4" xfId="24324" xr:uid="{00000000-0005-0000-0000-00003A5E0000}"/>
    <cellStyle name="Note 2 5 2 5 4 2" xfId="24325" xr:uid="{00000000-0005-0000-0000-00003B5E0000}"/>
    <cellStyle name="Note 2 5 2 5 4 2 2" xfId="24326" xr:uid="{00000000-0005-0000-0000-00003C5E0000}"/>
    <cellStyle name="Note 2 5 2 5 4 2 3" xfId="24327" xr:uid="{00000000-0005-0000-0000-00003D5E0000}"/>
    <cellStyle name="Note 2 5 2 5 4 2 4" xfId="24328" xr:uid="{00000000-0005-0000-0000-00003E5E0000}"/>
    <cellStyle name="Note 2 5 2 5 4 2 5" xfId="24329" xr:uid="{00000000-0005-0000-0000-00003F5E0000}"/>
    <cellStyle name="Note 2 5 2 5 4 2 6" xfId="24330" xr:uid="{00000000-0005-0000-0000-0000405E0000}"/>
    <cellStyle name="Note 2 5 2 5 4 2 7" xfId="24331" xr:uid="{00000000-0005-0000-0000-0000415E0000}"/>
    <cellStyle name="Note 2 5 2 5 4 3" xfId="24332" xr:uid="{00000000-0005-0000-0000-0000425E0000}"/>
    <cellStyle name="Note 2 5 2 5 4 4" xfId="24333" xr:uid="{00000000-0005-0000-0000-0000435E0000}"/>
    <cellStyle name="Note 2 5 2 5 5" xfId="24334" xr:uid="{00000000-0005-0000-0000-0000445E0000}"/>
    <cellStyle name="Note 2 5 2 5 5 2" xfId="24335" xr:uid="{00000000-0005-0000-0000-0000455E0000}"/>
    <cellStyle name="Note 2 5 2 5 5 3" xfId="24336" xr:uid="{00000000-0005-0000-0000-0000465E0000}"/>
    <cellStyle name="Note 2 5 2 5 5 4" xfId="24337" xr:uid="{00000000-0005-0000-0000-0000475E0000}"/>
    <cellStyle name="Note 2 5 2 5 5 5" xfId="24338" xr:uid="{00000000-0005-0000-0000-0000485E0000}"/>
    <cellStyle name="Note 2 5 2 5 5 6" xfId="24339" xr:uid="{00000000-0005-0000-0000-0000495E0000}"/>
    <cellStyle name="Note 2 5 2 5 5 7" xfId="24340" xr:uid="{00000000-0005-0000-0000-00004A5E0000}"/>
    <cellStyle name="Note 2 5 2 5 5 8" xfId="24341" xr:uid="{00000000-0005-0000-0000-00004B5E0000}"/>
    <cellStyle name="Note 2 5 2 5 6" xfId="24342" xr:uid="{00000000-0005-0000-0000-00004C5E0000}"/>
    <cellStyle name="Note 2 5 2 5 6 2" xfId="24343" xr:uid="{00000000-0005-0000-0000-00004D5E0000}"/>
    <cellStyle name="Note 2 5 2 5 6 3" xfId="24344" xr:uid="{00000000-0005-0000-0000-00004E5E0000}"/>
    <cellStyle name="Note 2 5 2 5 6 4" xfId="24345" xr:uid="{00000000-0005-0000-0000-00004F5E0000}"/>
    <cellStyle name="Note 2 5 2 5 6 5" xfId="24346" xr:uid="{00000000-0005-0000-0000-0000505E0000}"/>
    <cellStyle name="Note 2 5 2 5 6 6" xfId="24347" xr:uid="{00000000-0005-0000-0000-0000515E0000}"/>
    <cellStyle name="Note 2 5 2 5 6 7" xfId="24348" xr:uid="{00000000-0005-0000-0000-0000525E0000}"/>
    <cellStyle name="Note 2 5 2 5 7" xfId="24349" xr:uid="{00000000-0005-0000-0000-0000535E0000}"/>
    <cellStyle name="Note 2 5 2 5 8" xfId="24350" xr:uid="{00000000-0005-0000-0000-0000545E0000}"/>
    <cellStyle name="Note 2 5 2 5 9" xfId="24351" xr:uid="{00000000-0005-0000-0000-0000555E0000}"/>
    <cellStyle name="Note 2 5 2 6" xfId="24352" xr:uid="{00000000-0005-0000-0000-0000565E0000}"/>
    <cellStyle name="Note 2 5 2 6 2" xfId="24353" xr:uid="{00000000-0005-0000-0000-0000575E0000}"/>
    <cellStyle name="Note 2 5 2 6 2 2" xfId="24354" xr:uid="{00000000-0005-0000-0000-0000585E0000}"/>
    <cellStyle name="Note 2 5 2 6 2 3" xfId="24355" xr:uid="{00000000-0005-0000-0000-0000595E0000}"/>
    <cellStyle name="Note 2 5 2 6 2 4" xfId="24356" xr:uid="{00000000-0005-0000-0000-00005A5E0000}"/>
    <cellStyle name="Note 2 5 2 6 2 5" xfId="24357" xr:uid="{00000000-0005-0000-0000-00005B5E0000}"/>
    <cellStyle name="Note 2 5 2 6 2 6" xfId="24358" xr:uid="{00000000-0005-0000-0000-00005C5E0000}"/>
    <cellStyle name="Note 2 5 2 6 2 7" xfId="24359" xr:uid="{00000000-0005-0000-0000-00005D5E0000}"/>
    <cellStyle name="Note 2 5 2 6 3" xfId="24360" xr:uid="{00000000-0005-0000-0000-00005E5E0000}"/>
    <cellStyle name="Note 2 5 2 6 4" xfId="24361" xr:uid="{00000000-0005-0000-0000-00005F5E0000}"/>
    <cellStyle name="Note 2 5 2 6 5" xfId="24362" xr:uid="{00000000-0005-0000-0000-0000605E0000}"/>
    <cellStyle name="Note 2 5 2 7" xfId="24363" xr:uid="{00000000-0005-0000-0000-0000615E0000}"/>
    <cellStyle name="Note 2 5 2 7 2" xfId="24364" xr:uid="{00000000-0005-0000-0000-0000625E0000}"/>
    <cellStyle name="Note 2 5 2 7 2 2" xfId="24365" xr:uid="{00000000-0005-0000-0000-0000635E0000}"/>
    <cellStyle name="Note 2 5 2 7 2 3" xfId="24366" xr:uid="{00000000-0005-0000-0000-0000645E0000}"/>
    <cellStyle name="Note 2 5 2 7 2 4" xfId="24367" xr:uid="{00000000-0005-0000-0000-0000655E0000}"/>
    <cellStyle name="Note 2 5 2 7 2 5" xfId="24368" xr:uid="{00000000-0005-0000-0000-0000665E0000}"/>
    <cellStyle name="Note 2 5 2 7 2 6" xfId="24369" xr:uid="{00000000-0005-0000-0000-0000675E0000}"/>
    <cellStyle name="Note 2 5 2 7 2 7" xfId="24370" xr:uid="{00000000-0005-0000-0000-0000685E0000}"/>
    <cellStyle name="Note 2 5 2 7 3" xfId="24371" xr:uid="{00000000-0005-0000-0000-0000695E0000}"/>
    <cellStyle name="Note 2 5 2 7 4" xfId="24372" xr:uid="{00000000-0005-0000-0000-00006A5E0000}"/>
    <cellStyle name="Note 2 5 2 7 5" xfId="24373" xr:uid="{00000000-0005-0000-0000-00006B5E0000}"/>
    <cellStyle name="Note 2 5 2 8" xfId="24374" xr:uid="{00000000-0005-0000-0000-00006C5E0000}"/>
    <cellStyle name="Note 2 5 2 8 2" xfId="24375" xr:uid="{00000000-0005-0000-0000-00006D5E0000}"/>
    <cellStyle name="Note 2 5 2 8 2 2" xfId="24376" xr:uid="{00000000-0005-0000-0000-00006E5E0000}"/>
    <cellStyle name="Note 2 5 2 8 2 3" xfId="24377" xr:uid="{00000000-0005-0000-0000-00006F5E0000}"/>
    <cellStyle name="Note 2 5 2 8 2 4" xfId="24378" xr:uid="{00000000-0005-0000-0000-0000705E0000}"/>
    <cellStyle name="Note 2 5 2 8 2 5" xfId="24379" xr:uid="{00000000-0005-0000-0000-0000715E0000}"/>
    <cellStyle name="Note 2 5 2 8 2 6" xfId="24380" xr:uid="{00000000-0005-0000-0000-0000725E0000}"/>
    <cellStyle name="Note 2 5 2 8 2 7" xfId="24381" xr:uid="{00000000-0005-0000-0000-0000735E0000}"/>
    <cellStyle name="Note 2 5 2 8 3" xfId="24382" xr:uid="{00000000-0005-0000-0000-0000745E0000}"/>
    <cellStyle name="Note 2 5 2 8 4" xfId="24383" xr:uid="{00000000-0005-0000-0000-0000755E0000}"/>
    <cellStyle name="Note 2 5 2 8 5" xfId="24384" xr:uid="{00000000-0005-0000-0000-0000765E0000}"/>
    <cellStyle name="Note 2 5 2 9" xfId="24385" xr:uid="{00000000-0005-0000-0000-0000775E0000}"/>
    <cellStyle name="Note 2 5 2 9 2" xfId="24386" xr:uid="{00000000-0005-0000-0000-0000785E0000}"/>
    <cellStyle name="Note 2 5 2 9 2 2" xfId="24387" xr:uid="{00000000-0005-0000-0000-0000795E0000}"/>
    <cellStyle name="Note 2 5 2 9 2 3" xfId="24388" xr:uid="{00000000-0005-0000-0000-00007A5E0000}"/>
    <cellStyle name="Note 2 5 2 9 2 4" xfId="24389" xr:uid="{00000000-0005-0000-0000-00007B5E0000}"/>
    <cellStyle name="Note 2 5 2 9 2 5" xfId="24390" xr:uid="{00000000-0005-0000-0000-00007C5E0000}"/>
    <cellStyle name="Note 2 5 2 9 2 6" xfId="24391" xr:uid="{00000000-0005-0000-0000-00007D5E0000}"/>
    <cellStyle name="Note 2 5 2 9 2 7" xfId="24392" xr:uid="{00000000-0005-0000-0000-00007E5E0000}"/>
    <cellStyle name="Note 2 5 2 9 3" xfId="24393" xr:uid="{00000000-0005-0000-0000-00007F5E0000}"/>
    <cellStyle name="Note 2 5 2 9 4" xfId="24394" xr:uid="{00000000-0005-0000-0000-0000805E0000}"/>
    <cellStyle name="Note 2 5 2 9 5" xfId="24395" xr:uid="{00000000-0005-0000-0000-0000815E0000}"/>
    <cellStyle name="Note 2 5 3" xfId="24396" xr:uid="{00000000-0005-0000-0000-0000825E0000}"/>
    <cellStyle name="Note 2 5 3 10" xfId="24397" xr:uid="{00000000-0005-0000-0000-0000835E0000}"/>
    <cellStyle name="Note 2 5 3 10 2" xfId="24398" xr:uid="{00000000-0005-0000-0000-0000845E0000}"/>
    <cellStyle name="Note 2 5 3 10 3" xfId="24399" xr:uid="{00000000-0005-0000-0000-0000855E0000}"/>
    <cellStyle name="Note 2 5 3 10 4" xfId="24400" xr:uid="{00000000-0005-0000-0000-0000865E0000}"/>
    <cellStyle name="Note 2 5 3 10 5" xfId="24401" xr:uid="{00000000-0005-0000-0000-0000875E0000}"/>
    <cellStyle name="Note 2 5 3 11" xfId="24402" xr:uid="{00000000-0005-0000-0000-0000885E0000}"/>
    <cellStyle name="Note 2 5 3 11 2" xfId="24403" xr:uid="{00000000-0005-0000-0000-0000895E0000}"/>
    <cellStyle name="Note 2 5 3 11 3" xfId="24404" xr:uid="{00000000-0005-0000-0000-00008A5E0000}"/>
    <cellStyle name="Note 2 5 3 11 4" xfId="24405" xr:uid="{00000000-0005-0000-0000-00008B5E0000}"/>
    <cellStyle name="Note 2 5 3 11 5" xfId="24406" xr:uid="{00000000-0005-0000-0000-00008C5E0000}"/>
    <cellStyle name="Note 2 5 3 12" xfId="24407" xr:uid="{00000000-0005-0000-0000-00008D5E0000}"/>
    <cellStyle name="Note 2 5 3 12 2" xfId="24408" xr:uid="{00000000-0005-0000-0000-00008E5E0000}"/>
    <cellStyle name="Note 2 5 3 12 3" xfId="24409" xr:uid="{00000000-0005-0000-0000-00008F5E0000}"/>
    <cellStyle name="Note 2 5 3 12 4" xfId="24410" xr:uid="{00000000-0005-0000-0000-0000905E0000}"/>
    <cellStyle name="Note 2 5 3 12 5" xfId="24411" xr:uid="{00000000-0005-0000-0000-0000915E0000}"/>
    <cellStyle name="Note 2 5 3 13" xfId="24412" xr:uid="{00000000-0005-0000-0000-0000925E0000}"/>
    <cellStyle name="Note 2 5 3 13 2" xfId="24413" xr:uid="{00000000-0005-0000-0000-0000935E0000}"/>
    <cellStyle name="Note 2 5 3 13 3" xfId="24414" xr:uid="{00000000-0005-0000-0000-0000945E0000}"/>
    <cellStyle name="Note 2 5 3 13 4" xfId="24415" xr:uid="{00000000-0005-0000-0000-0000955E0000}"/>
    <cellStyle name="Note 2 5 3 13 5" xfId="24416" xr:uid="{00000000-0005-0000-0000-0000965E0000}"/>
    <cellStyle name="Note 2 5 3 14" xfId="24417" xr:uid="{00000000-0005-0000-0000-0000975E0000}"/>
    <cellStyle name="Note 2 5 3 14 2" xfId="24418" xr:uid="{00000000-0005-0000-0000-0000985E0000}"/>
    <cellStyle name="Note 2 5 3 14 3" xfId="24419" xr:uid="{00000000-0005-0000-0000-0000995E0000}"/>
    <cellStyle name="Note 2 5 3 14 4" xfId="24420" xr:uid="{00000000-0005-0000-0000-00009A5E0000}"/>
    <cellStyle name="Note 2 5 3 14 5" xfId="24421" xr:uid="{00000000-0005-0000-0000-00009B5E0000}"/>
    <cellStyle name="Note 2 5 3 15" xfId="24422" xr:uid="{00000000-0005-0000-0000-00009C5E0000}"/>
    <cellStyle name="Note 2 5 3 15 2" xfId="24423" xr:uid="{00000000-0005-0000-0000-00009D5E0000}"/>
    <cellStyle name="Note 2 5 3 15 3" xfId="24424" xr:uid="{00000000-0005-0000-0000-00009E5E0000}"/>
    <cellStyle name="Note 2 5 3 15 4" xfId="24425" xr:uid="{00000000-0005-0000-0000-00009F5E0000}"/>
    <cellStyle name="Note 2 5 3 15 5" xfId="24426" xr:uid="{00000000-0005-0000-0000-0000A05E0000}"/>
    <cellStyle name="Note 2 5 3 16" xfId="24427" xr:uid="{00000000-0005-0000-0000-0000A15E0000}"/>
    <cellStyle name="Note 2 5 3 16 2" xfId="24428" xr:uid="{00000000-0005-0000-0000-0000A25E0000}"/>
    <cellStyle name="Note 2 5 3 16 3" xfId="24429" xr:uid="{00000000-0005-0000-0000-0000A35E0000}"/>
    <cellStyle name="Note 2 5 3 16 4" xfId="24430" xr:uid="{00000000-0005-0000-0000-0000A45E0000}"/>
    <cellStyle name="Note 2 5 3 16 5" xfId="24431" xr:uid="{00000000-0005-0000-0000-0000A55E0000}"/>
    <cellStyle name="Note 2 5 3 17" xfId="24432" xr:uid="{00000000-0005-0000-0000-0000A65E0000}"/>
    <cellStyle name="Note 2 5 3 17 2" xfId="24433" xr:uid="{00000000-0005-0000-0000-0000A75E0000}"/>
    <cellStyle name="Note 2 5 3 17 3" xfId="24434" xr:uid="{00000000-0005-0000-0000-0000A85E0000}"/>
    <cellStyle name="Note 2 5 3 17 4" xfId="24435" xr:uid="{00000000-0005-0000-0000-0000A95E0000}"/>
    <cellStyle name="Note 2 5 3 17 5" xfId="24436" xr:uid="{00000000-0005-0000-0000-0000AA5E0000}"/>
    <cellStyle name="Note 2 5 3 18" xfId="24437" xr:uid="{00000000-0005-0000-0000-0000AB5E0000}"/>
    <cellStyle name="Note 2 5 3 2" xfId="24438" xr:uid="{00000000-0005-0000-0000-0000AC5E0000}"/>
    <cellStyle name="Note 2 5 3 2 10" xfId="24439" xr:uid="{00000000-0005-0000-0000-0000AD5E0000}"/>
    <cellStyle name="Note 2 5 3 2 10 2" xfId="24440" xr:uid="{00000000-0005-0000-0000-0000AE5E0000}"/>
    <cellStyle name="Note 2 5 3 2 10 3" xfId="24441" xr:uid="{00000000-0005-0000-0000-0000AF5E0000}"/>
    <cellStyle name="Note 2 5 3 2 10 4" xfId="24442" xr:uid="{00000000-0005-0000-0000-0000B05E0000}"/>
    <cellStyle name="Note 2 5 3 2 10 5" xfId="24443" xr:uid="{00000000-0005-0000-0000-0000B15E0000}"/>
    <cellStyle name="Note 2 5 3 2 11" xfId="24444" xr:uid="{00000000-0005-0000-0000-0000B25E0000}"/>
    <cellStyle name="Note 2 5 3 2 11 2" xfId="24445" xr:uid="{00000000-0005-0000-0000-0000B35E0000}"/>
    <cellStyle name="Note 2 5 3 2 11 3" xfId="24446" xr:uid="{00000000-0005-0000-0000-0000B45E0000}"/>
    <cellStyle name="Note 2 5 3 2 11 4" xfId="24447" xr:uid="{00000000-0005-0000-0000-0000B55E0000}"/>
    <cellStyle name="Note 2 5 3 2 11 5" xfId="24448" xr:uid="{00000000-0005-0000-0000-0000B65E0000}"/>
    <cellStyle name="Note 2 5 3 2 12" xfId="24449" xr:uid="{00000000-0005-0000-0000-0000B75E0000}"/>
    <cellStyle name="Note 2 5 3 2 12 2" xfId="24450" xr:uid="{00000000-0005-0000-0000-0000B85E0000}"/>
    <cellStyle name="Note 2 5 3 2 12 3" xfId="24451" xr:uid="{00000000-0005-0000-0000-0000B95E0000}"/>
    <cellStyle name="Note 2 5 3 2 12 4" xfId="24452" xr:uid="{00000000-0005-0000-0000-0000BA5E0000}"/>
    <cellStyle name="Note 2 5 3 2 12 5" xfId="24453" xr:uid="{00000000-0005-0000-0000-0000BB5E0000}"/>
    <cellStyle name="Note 2 5 3 2 13" xfId="24454" xr:uid="{00000000-0005-0000-0000-0000BC5E0000}"/>
    <cellStyle name="Note 2 5 3 2 13 2" xfId="24455" xr:uid="{00000000-0005-0000-0000-0000BD5E0000}"/>
    <cellStyle name="Note 2 5 3 2 13 3" xfId="24456" xr:uid="{00000000-0005-0000-0000-0000BE5E0000}"/>
    <cellStyle name="Note 2 5 3 2 13 4" xfId="24457" xr:uid="{00000000-0005-0000-0000-0000BF5E0000}"/>
    <cellStyle name="Note 2 5 3 2 13 5" xfId="24458" xr:uid="{00000000-0005-0000-0000-0000C05E0000}"/>
    <cellStyle name="Note 2 5 3 2 14" xfId="24459" xr:uid="{00000000-0005-0000-0000-0000C15E0000}"/>
    <cellStyle name="Note 2 5 3 2 14 2" xfId="24460" xr:uid="{00000000-0005-0000-0000-0000C25E0000}"/>
    <cellStyle name="Note 2 5 3 2 14 3" xfId="24461" xr:uid="{00000000-0005-0000-0000-0000C35E0000}"/>
    <cellStyle name="Note 2 5 3 2 14 4" xfId="24462" xr:uid="{00000000-0005-0000-0000-0000C45E0000}"/>
    <cellStyle name="Note 2 5 3 2 14 5" xfId="24463" xr:uid="{00000000-0005-0000-0000-0000C55E0000}"/>
    <cellStyle name="Note 2 5 3 2 15" xfId="24464" xr:uid="{00000000-0005-0000-0000-0000C65E0000}"/>
    <cellStyle name="Note 2 5 3 2 15 2" xfId="24465" xr:uid="{00000000-0005-0000-0000-0000C75E0000}"/>
    <cellStyle name="Note 2 5 3 2 15 3" xfId="24466" xr:uid="{00000000-0005-0000-0000-0000C85E0000}"/>
    <cellStyle name="Note 2 5 3 2 15 4" xfId="24467" xr:uid="{00000000-0005-0000-0000-0000C95E0000}"/>
    <cellStyle name="Note 2 5 3 2 15 5" xfId="24468" xr:uid="{00000000-0005-0000-0000-0000CA5E0000}"/>
    <cellStyle name="Note 2 5 3 2 16" xfId="24469" xr:uid="{00000000-0005-0000-0000-0000CB5E0000}"/>
    <cellStyle name="Note 2 5 3 2 16 2" xfId="24470" xr:uid="{00000000-0005-0000-0000-0000CC5E0000}"/>
    <cellStyle name="Note 2 5 3 2 16 3" xfId="24471" xr:uid="{00000000-0005-0000-0000-0000CD5E0000}"/>
    <cellStyle name="Note 2 5 3 2 16 4" xfId="24472" xr:uid="{00000000-0005-0000-0000-0000CE5E0000}"/>
    <cellStyle name="Note 2 5 3 2 16 5" xfId="24473" xr:uid="{00000000-0005-0000-0000-0000CF5E0000}"/>
    <cellStyle name="Note 2 5 3 2 17" xfId="24474" xr:uid="{00000000-0005-0000-0000-0000D05E0000}"/>
    <cellStyle name="Note 2 5 3 2 17 2" xfId="24475" xr:uid="{00000000-0005-0000-0000-0000D15E0000}"/>
    <cellStyle name="Note 2 5 3 2 17 3" xfId="24476" xr:uid="{00000000-0005-0000-0000-0000D25E0000}"/>
    <cellStyle name="Note 2 5 3 2 17 4" xfId="24477" xr:uid="{00000000-0005-0000-0000-0000D35E0000}"/>
    <cellStyle name="Note 2 5 3 2 17 5" xfId="24478" xr:uid="{00000000-0005-0000-0000-0000D45E0000}"/>
    <cellStyle name="Note 2 5 3 2 18" xfId="24479" xr:uid="{00000000-0005-0000-0000-0000D55E0000}"/>
    <cellStyle name="Note 2 5 3 2 2" xfId="24480" xr:uid="{00000000-0005-0000-0000-0000D65E0000}"/>
    <cellStyle name="Note 2 5 3 2 2 2" xfId="24481" xr:uid="{00000000-0005-0000-0000-0000D75E0000}"/>
    <cellStyle name="Note 2 5 3 2 2 2 2" xfId="24482" xr:uid="{00000000-0005-0000-0000-0000D85E0000}"/>
    <cellStyle name="Note 2 5 3 2 2 2 3" xfId="24483" xr:uid="{00000000-0005-0000-0000-0000D95E0000}"/>
    <cellStyle name="Note 2 5 3 2 2 2 4" xfId="24484" xr:uid="{00000000-0005-0000-0000-0000DA5E0000}"/>
    <cellStyle name="Note 2 5 3 2 2 2 5" xfId="24485" xr:uid="{00000000-0005-0000-0000-0000DB5E0000}"/>
    <cellStyle name="Note 2 5 3 2 2 2 6" xfId="24486" xr:uid="{00000000-0005-0000-0000-0000DC5E0000}"/>
    <cellStyle name="Note 2 5 3 2 2 2 7" xfId="24487" xr:uid="{00000000-0005-0000-0000-0000DD5E0000}"/>
    <cellStyle name="Note 2 5 3 2 2 3" xfId="24488" xr:uid="{00000000-0005-0000-0000-0000DE5E0000}"/>
    <cellStyle name="Note 2 5 3 2 2 4" xfId="24489" xr:uid="{00000000-0005-0000-0000-0000DF5E0000}"/>
    <cellStyle name="Note 2 5 3 2 2 5" xfId="24490" xr:uid="{00000000-0005-0000-0000-0000E05E0000}"/>
    <cellStyle name="Note 2 5 3 2 3" xfId="24491" xr:uid="{00000000-0005-0000-0000-0000E15E0000}"/>
    <cellStyle name="Note 2 5 3 2 3 2" xfId="24492" xr:uid="{00000000-0005-0000-0000-0000E25E0000}"/>
    <cellStyle name="Note 2 5 3 2 3 2 2" xfId="24493" xr:uid="{00000000-0005-0000-0000-0000E35E0000}"/>
    <cellStyle name="Note 2 5 3 2 3 2 3" xfId="24494" xr:uid="{00000000-0005-0000-0000-0000E45E0000}"/>
    <cellStyle name="Note 2 5 3 2 3 2 4" xfId="24495" xr:uid="{00000000-0005-0000-0000-0000E55E0000}"/>
    <cellStyle name="Note 2 5 3 2 3 2 5" xfId="24496" xr:uid="{00000000-0005-0000-0000-0000E65E0000}"/>
    <cellStyle name="Note 2 5 3 2 3 2 6" xfId="24497" xr:uid="{00000000-0005-0000-0000-0000E75E0000}"/>
    <cellStyle name="Note 2 5 3 2 3 2 7" xfId="24498" xr:uid="{00000000-0005-0000-0000-0000E85E0000}"/>
    <cellStyle name="Note 2 5 3 2 3 3" xfId="24499" xr:uid="{00000000-0005-0000-0000-0000E95E0000}"/>
    <cellStyle name="Note 2 5 3 2 3 4" xfId="24500" xr:uid="{00000000-0005-0000-0000-0000EA5E0000}"/>
    <cellStyle name="Note 2 5 3 2 3 5" xfId="24501" xr:uid="{00000000-0005-0000-0000-0000EB5E0000}"/>
    <cellStyle name="Note 2 5 3 2 4" xfId="24502" xr:uid="{00000000-0005-0000-0000-0000EC5E0000}"/>
    <cellStyle name="Note 2 5 3 2 4 2" xfId="24503" xr:uid="{00000000-0005-0000-0000-0000ED5E0000}"/>
    <cellStyle name="Note 2 5 3 2 4 2 2" xfId="24504" xr:uid="{00000000-0005-0000-0000-0000EE5E0000}"/>
    <cellStyle name="Note 2 5 3 2 4 2 3" xfId="24505" xr:uid="{00000000-0005-0000-0000-0000EF5E0000}"/>
    <cellStyle name="Note 2 5 3 2 4 2 4" xfId="24506" xr:uid="{00000000-0005-0000-0000-0000F05E0000}"/>
    <cellStyle name="Note 2 5 3 2 4 2 5" xfId="24507" xr:uid="{00000000-0005-0000-0000-0000F15E0000}"/>
    <cellStyle name="Note 2 5 3 2 4 2 6" xfId="24508" xr:uid="{00000000-0005-0000-0000-0000F25E0000}"/>
    <cellStyle name="Note 2 5 3 2 4 2 7" xfId="24509" xr:uid="{00000000-0005-0000-0000-0000F35E0000}"/>
    <cellStyle name="Note 2 5 3 2 4 3" xfId="24510" xr:uid="{00000000-0005-0000-0000-0000F45E0000}"/>
    <cellStyle name="Note 2 5 3 2 4 4" xfId="24511" xr:uid="{00000000-0005-0000-0000-0000F55E0000}"/>
    <cellStyle name="Note 2 5 3 2 4 5" xfId="24512" xr:uid="{00000000-0005-0000-0000-0000F65E0000}"/>
    <cellStyle name="Note 2 5 3 2 5" xfId="24513" xr:uid="{00000000-0005-0000-0000-0000F75E0000}"/>
    <cellStyle name="Note 2 5 3 2 5 2" xfId="24514" xr:uid="{00000000-0005-0000-0000-0000F85E0000}"/>
    <cellStyle name="Note 2 5 3 2 5 3" xfId="24515" xr:uid="{00000000-0005-0000-0000-0000F95E0000}"/>
    <cellStyle name="Note 2 5 3 2 5 4" xfId="24516" xr:uid="{00000000-0005-0000-0000-0000FA5E0000}"/>
    <cellStyle name="Note 2 5 3 2 5 5" xfId="24517" xr:uid="{00000000-0005-0000-0000-0000FB5E0000}"/>
    <cellStyle name="Note 2 5 3 2 5 6" xfId="24518" xr:uid="{00000000-0005-0000-0000-0000FC5E0000}"/>
    <cellStyle name="Note 2 5 3 2 5 7" xfId="24519" xr:uid="{00000000-0005-0000-0000-0000FD5E0000}"/>
    <cellStyle name="Note 2 5 3 2 5 8" xfId="24520" xr:uid="{00000000-0005-0000-0000-0000FE5E0000}"/>
    <cellStyle name="Note 2 5 3 2 6" xfId="24521" xr:uid="{00000000-0005-0000-0000-0000FF5E0000}"/>
    <cellStyle name="Note 2 5 3 2 6 2" xfId="24522" xr:uid="{00000000-0005-0000-0000-0000005F0000}"/>
    <cellStyle name="Note 2 5 3 2 6 3" xfId="24523" xr:uid="{00000000-0005-0000-0000-0000015F0000}"/>
    <cellStyle name="Note 2 5 3 2 6 4" xfId="24524" xr:uid="{00000000-0005-0000-0000-0000025F0000}"/>
    <cellStyle name="Note 2 5 3 2 6 5" xfId="24525" xr:uid="{00000000-0005-0000-0000-0000035F0000}"/>
    <cellStyle name="Note 2 5 3 2 6 6" xfId="24526" xr:uid="{00000000-0005-0000-0000-0000045F0000}"/>
    <cellStyle name="Note 2 5 3 2 6 7" xfId="24527" xr:uid="{00000000-0005-0000-0000-0000055F0000}"/>
    <cellStyle name="Note 2 5 3 2 7" xfId="24528" xr:uid="{00000000-0005-0000-0000-0000065F0000}"/>
    <cellStyle name="Note 2 5 3 2 7 2" xfId="24529" xr:uid="{00000000-0005-0000-0000-0000075F0000}"/>
    <cellStyle name="Note 2 5 3 2 7 3" xfId="24530" xr:uid="{00000000-0005-0000-0000-0000085F0000}"/>
    <cellStyle name="Note 2 5 3 2 7 4" xfId="24531" xr:uid="{00000000-0005-0000-0000-0000095F0000}"/>
    <cellStyle name="Note 2 5 3 2 7 5" xfId="24532" xr:uid="{00000000-0005-0000-0000-00000A5F0000}"/>
    <cellStyle name="Note 2 5 3 2 8" xfId="24533" xr:uid="{00000000-0005-0000-0000-00000B5F0000}"/>
    <cellStyle name="Note 2 5 3 2 8 2" xfId="24534" xr:uid="{00000000-0005-0000-0000-00000C5F0000}"/>
    <cellStyle name="Note 2 5 3 2 8 3" xfId="24535" xr:uid="{00000000-0005-0000-0000-00000D5F0000}"/>
    <cellStyle name="Note 2 5 3 2 8 4" xfId="24536" xr:uid="{00000000-0005-0000-0000-00000E5F0000}"/>
    <cellStyle name="Note 2 5 3 2 8 5" xfId="24537" xr:uid="{00000000-0005-0000-0000-00000F5F0000}"/>
    <cellStyle name="Note 2 5 3 2 9" xfId="24538" xr:uid="{00000000-0005-0000-0000-0000105F0000}"/>
    <cellStyle name="Note 2 5 3 2 9 2" xfId="24539" xr:uid="{00000000-0005-0000-0000-0000115F0000}"/>
    <cellStyle name="Note 2 5 3 2 9 3" xfId="24540" xr:uid="{00000000-0005-0000-0000-0000125F0000}"/>
    <cellStyle name="Note 2 5 3 2 9 4" xfId="24541" xr:uid="{00000000-0005-0000-0000-0000135F0000}"/>
    <cellStyle name="Note 2 5 3 2 9 5" xfId="24542" xr:uid="{00000000-0005-0000-0000-0000145F0000}"/>
    <cellStyle name="Note 2 5 3 3" xfId="24543" xr:uid="{00000000-0005-0000-0000-0000155F0000}"/>
    <cellStyle name="Note 2 5 3 3 10" xfId="24544" xr:uid="{00000000-0005-0000-0000-0000165F0000}"/>
    <cellStyle name="Note 2 5 3 3 2" xfId="24545" xr:uid="{00000000-0005-0000-0000-0000175F0000}"/>
    <cellStyle name="Note 2 5 3 3 2 2" xfId="24546" xr:uid="{00000000-0005-0000-0000-0000185F0000}"/>
    <cellStyle name="Note 2 5 3 3 2 2 2" xfId="24547" xr:uid="{00000000-0005-0000-0000-0000195F0000}"/>
    <cellStyle name="Note 2 5 3 3 2 2 3" xfId="24548" xr:uid="{00000000-0005-0000-0000-00001A5F0000}"/>
    <cellStyle name="Note 2 5 3 3 2 2 4" xfId="24549" xr:uid="{00000000-0005-0000-0000-00001B5F0000}"/>
    <cellStyle name="Note 2 5 3 3 2 2 5" xfId="24550" xr:uid="{00000000-0005-0000-0000-00001C5F0000}"/>
    <cellStyle name="Note 2 5 3 3 2 2 6" xfId="24551" xr:uid="{00000000-0005-0000-0000-00001D5F0000}"/>
    <cellStyle name="Note 2 5 3 3 2 2 7" xfId="24552" xr:uid="{00000000-0005-0000-0000-00001E5F0000}"/>
    <cellStyle name="Note 2 5 3 3 2 3" xfId="24553" xr:uid="{00000000-0005-0000-0000-00001F5F0000}"/>
    <cellStyle name="Note 2 5 3 3 2 4" xfId="24554" xr:uid="{00000000-0005-0000-0000-0000205F0000}"/>
    <cellStyle name="Note 2 5 3 3 3" xfId="24555" xr:uid="{00000000-0005-0000-0000-0000215F0000}"/>
    <cellStyle name="Note 2 5 3 3 3 2" xfId="24556" xr:uid="{00000000-0005-0000-0000-0000225F0000}"/>
    <cellStyle name="Note 2 5 3 3 3 2 2" xfId="24557" xr:uid="{00000000-0005-0000-0000-0000235F0000}"/>
    <cellStyle name="Note 2 5 3 3 3 2 3" xfId="24558" xr:uid="{00000000-0005-0000-0000-0000245F0000}"/>
    <cellStyle name="Note 2 5 3 3 3 2 4" xfId="24559" xr:uid="{00000000-0005-0000-0000-0000255F0000}"/>
    <cellStyle name="Note 2 5 3 3 3 2 5" xfId="24560" xr:uid="{00000000-0005-0000-0000-0000265F0000}"/>
    <cellStyle name="Note 2 5 3 3 3 2 6" xfId="24561" xr:uid="{00000000-0005-0000-0000-0000275F0000}"/>
    <cellStyle name="Note 2 5 3 3 3 2 7" xfId="24562" xr:uid="{00000000-0005-0000-0000-0000285F0000}"/>
    <cellStyle name="Note 2 5 3 3 3 3" xfId="24563" xr:uid="{00000000-0005-0000-0000-0000295F0000}"/>
    <cellStyle name="Note 2 5 3 3 3 4" xfId="24564" xr:uid="{00000000-0005-0000-0000-00002A5F0000}"/>
    <cellStyle name="Note 2 5 3 3 4" xfId="24565" xr:uid="{00000000-0005-0000-0000-00002B5F0000}"/>
    <cellStyle name="Note 2 5 3 3 4 2" xfId="24566" xr:uid="{00000000-0005-0000-0000-00002C5F0000}"/>
    <cellStyle name="Note 2 5 3 3 4 2 2" xfId="24567" xr:uid="{00000000-0005-0000-0000-00002D5F0000}"/>
    <cellStyle name="Note 2 5 3 3 4 2 3" xfId="24568" xr:uid="{00000000-0005-0000-0000-00002E5F0000}"/>
    <cellStyle name="Note 2 5 3 3 4 2 4" xfId="24569" xr:uid="{00000000-0005-0000-0000-00002F5F0000}"/>
    <cellStyle name="Note 2 5 3 3 4 2 5" xfId="24570" xr:uid="{00000000-0005-0000-0000-0000305F0000}"/>
    <cellStyle name="Note 2 5 3 3 4 2 6" xfId="24571" xr:uid="{00000000-0005-0000-0000-0000315F0000}"/>
    <cellStyle name="Note 2 5 3 3 4 2 7" xfId="24572" xr:uid="{00000000-0005-0000-0000-0000325F0000}"/>
    <cellStyle name="Note 2 5 3 3 4 3" xfId="24573" xr:uid="{00000000-0005-0000-0000-0000335F0000}"/>
    <cellStyle name="Note 2 5 3 3 4 4" xfId="24574" xr:uid="{00000000-0005-0000-0000-0000345F0000}"/>
    <cellStyle name="Note 2 5 3 3 5" xfId="24575" xr:uid="{00000000-0005-0000-0000-0000355F0000}"/>
    <cellStyle name="Note 2 5 3 3 5 2" xfId="24576" xr:uid="{00000000-0005-0000-0000-0000365F0000}"/>
    <cellStyle name="Note 2 5 3 3 5 3" xfId="24577" xr:uid="{00000000-0005-0000-0000-0000375F0000}"/>
    <cellStyle name="Note 2 5 3 3 5 4" xfId="24578" xr:uid="{00000000-0005-0000-0000-0000385F0000}"/>
    <cellStyle name="Note 2 5 3 3 5 5" xfId="24579" xr:uid="{00000000-0005-0000-0000-0000395F0000}"/>
    <cellStyle name="Note 2 5 3 3 5 6" xfId="24580" xr:uid="{00000000-0005-0000-0000-00003A5F0000}"/>
    <cellStyle name="Note 2 5 3 3 5 7" xfId="24581" xr:uid="{00000000-0005-0000-0000-00003B5F0000}"/>
    <cellStyle name="Note 2 5 3 3 5 8" xfId="24582" xr:uid="{00000000-0005-0000-0000-00003C5F0000}"/>
    <cellStyle name="Note 2 5 3 3 6" xfId="24583" xr:uid="{00000000-0005-0000-0000-00003D5F0000}"/>
    <cellStyle name="Note 2 5 3 3 6 2" xfId="24584" xr:uid="{00000000-0005-0000-0000-00003E5F0000}"/>
    <cellStyle name="Note 2 5 3 3 6 3" xfId="24585" xr:uid="{00000000-0005-0000-0000-00003F5F0000}"/>
    <cellStyle name="Note 2 5 3 3 6 4" xfId="24586" xr:uid="{00000000-0005-0000-0000-0000405F0000}"/>
    <cellStyle name="Note 2 5 3 3 6 5" xfId="24587" xr:uid="{00000000-0005-0000-0000-0000415F0000}"/>
    <cellStyle name="Note 2 5 3 3 6 6" xfId="24588" xr:uid="{00000000-0005-0000-0000-0000425F0000}"/>
    <cellStyle name="Note 2 5 3 3 6 7" xfId="24589" xr:uid="{00000000-0005-0000-0000-0000435F0000}"/>
    <cellStyle name="Note 2 5 3 3 7" xfId="24590" xr:uid="{00000000-0005-0000-0000-0000445F0000}"/>
    <cellStyle name="Note 2 5 3 3 8" xfId="24591" xr:uid="{00000000-0005-0000-0000-0000455F0000}"/>
    <cellStyle name="Note 2 5 3 3 9" xfId="24592" xr:uid="{00000000-0005-0000-0000-0000465F0000}"/>
    <cellStyle name="Note 2 5 3 4" xfId="24593" xr:uid="{00000000-0005-0000-0000-0000475F0000}"/>
    <cellStyle name="Note 2 5 3 4 2" xfId="24594" xr:uid="{00000000-0005-0000-0000-0000485F0000}"/>
    <cellStyle name="Note 2 5 3 4 2 2" xfId="24595" xr:uid="{00000000-0005-0000-0000-0000495F0000}"/>
    <cellStyle name="Note 2 5 3 4 2 3" xfId="24596" xr:uid="{00000000-0005-0000-0000-00004A5F0000}"/>
    <cellStyle name="Note 2 5 3 4 2 4" xfId="24597" xr:uid="{00000000-0005-0000-0000-00004B5F0000}"/>
    <cellStyle name="Note 2 5 3 4 2 5" xfId="24598" xr:uid="{00000000-0005-0000-0000-00004C5F0000}"/>
    <cellStyle name="Note 2 5 3 4 2 6" xfId="24599" xr:uid="{00000000-0005-0000-0000-00004D5F0000}"/>
    <cellStyle name="Note 2 5 3 4 2 7" xfId="24600" xr:uid="{00000000-0005-0000-0000-00004E5F0000}"/>
    <cellStyle name="Note 2 5 3 4 3" xfId="24601" xr:uid="{00000000-0005-0000-0000-00004F5F0000}"/>
    <cellStyle name="Note 2 5 3 4 4" xfId="24602" xr:uid="{00000000-0005-0000-0000-0000505F0000}"/>
    <cellStyle name="Note 2 5 3 4 5" xfId="24603" xr:uid="{00000000-0005-0000-0000-0000515F0000}"/>
    <cellStyle name="Note 2 5 3 5" xfId="24604" xr:uid="{00000000-0005-0000-0000-0000525F0000}"/>
    <cellStyle name="Note 2 5 3 5 2" xfId="24605" xr:uid="{00000000-0005-0000-0000-0000535F0000}"/>
    <cellStyle name="Note 2 5 3 5 2 2" xfId="24606" xr:uid="{00000000-0005-0000-0000-0000545F0000}"/>
    <cellStyle name="Note 2 5 3 5 2 3" xfId="24607" xr:uid="{00000000-0005-0000-0000-0000555F0000}"/>
    <cellStyle name="Note 2 5 3 5 2 4" xfId="24608" xr:uid="{00000000-0005-0000-0000-0000565F0000}"/>
    <cellStyle name="Note 2 5 3 5 2 5" xfId="24609" xr:uid="{00000000-0005-0000-0000-0000575F0000}"/>
    <cellStyle name="Note 2 5 3 5 2 6" xfId="24610" xr:uid="{00000000-0005-0000-0000-0000585F0000}"/>
    <cellStyle name="Note 2 5 3 5 2 7" xfId="24611" xr:uid="{00000000-0005-0000-0000-0000595F0000}"/>
    <cellStyle name="Note 2 5 3 5 3" xfId="24612" xr:uid="{00000000-0005-0000-0000-00005A5F0000}"/>
    <cellStyle name="Note 2 5 3 5 4" xfId="24613" xr:uid="{00000000-0005-0000-0000-00005B5F0000}"/>
    <cellStyle name="Note 2 5 3 5 5" xfId="24614" xr:uid="{00000000-0005-0000-0000-00005C5F0000}"/>
    <cellStyle name="Note 2 5 3 6" xfId="24615" xr:uid="{00000000-0005-0000-0000-00005D5F0000}"/>
    <cellStyle name="Note 2 5 3 6 2" xfId="24616" xr:uid="{00000000-0005-0000-0000-00005E5F0000}"/>
    <cellStyle name="Note 2 5 3 6 2 2" xfId="24617" xr:uid="{00000000-0005-0000-0000-00005F5F0000}"/>
    <cellStyle name="Note 2 5 3 6 2 3" xfId="24618" xr:uid="{00000000-0005-0000-0000-0000605F0000}"/>
    <cellStyle name="Note 2 5 3 6 2 4" xfId="24619" xr:uid="{00000000-0005-0000-0000-0000615F0000}"/>
    <cellStyle name="Note 2 5 3 6 2 5" xfId="24620" xr:uid="{00000000-0005-0000-0000-0000625F0000}"/>
    <cellStyle name="Note 2 5 3 6 2 6" xfId="24621" xr:uid="{00000000-0005-0000-0000-0000635F0000}"/>
    <cellStyle name="Note 2 5 3 6 2 7" xfId="24622" xr:uid="{00000000-0005-0000-0000-0000645F0000}"/>
    <cellStyle name="Note 2 5 3 6 3" xfId="24623" xr:uid="{00000000-0005-0000-0000-0000655F0000}"/>
    <cellStyle name="Note 2 5 3 6 4" xfId="24624" xr:uid="{00000000-0005-0000-0000-0000665F0000}"/>
    <cellStyle name="Note 2 5 3 6 5" xfId="24625" xr:uid="{00000000-0005-0000-0000-0000675F0000}"/>
    <cellStyle name="Note 2 5 3 7" xfId="24626" xr:uid="{00000000-0005-0000-0000-0000685F0000}"/>
    <cellStyle name="Note 2 5 3 7 2" xfId="24627" xr:uid="{00000000-0005-0000-0000-0000695F0000}"/>
    <cellStyle name="Note 2 5 3 7 2 2" xfId="24628" xr:uid="{00000000-0005-0000-0000-00006A5F0000}"/>
    <cellStyle name="Note 2 5 3 7 2 3" xfId="24629" xr:uid="{00000000-0005-0000-0000-00006B5F0000}"/>
    <cellStyle name="Note 2 5 3 7 2 4" xfId="24630" xr:uid="{00000000-0005-0000-0000-00006C5F0000}"/>
    <cellStyle name="Note 2 5 3 7 2 5" xfId="24631" xr:uid="{00000000-0005-0000-0000-00006D5F0000}"/>
    <cellStyle name="Note 2 5 3 7 2 6" xfId="24632" xr:uid="{00000000-0005-0000-0000-00006E5F0000}"/>
    <cellStyle name="Note 2 5 3 7 2 7" xfId="24633" xr:uid="{00000000-0005-0000-0000-00006F5F0000}"/>
    <cellStyle name="Note 2 5 3 7 3" xfId="24634" xr:uid="{00000000-0005-0000-0000-0000705F0000}"/>
    <cellStyle name="Note 2 5 3 7 4" xfId="24635" xr:uid="{00000000-0005-0000-0000-0000715F0000}"/>
    <cellStyle name="Note 2 5 3 7 5" xfId="24636" xr:uid="{00000000-0005-0000-0000-0000725F0000}"/>
    <cellStyle name="Note 2 5 3 8" xfId="24637" xr:uid="{00000000-0005-0000-0000-0000735F0000}"/>
    <cellStyle name="Note 2 5 3 8 2" xfId="24638" xr:uid="{00000000-0005-0000-0000-0000745F0000}"/>
    <cellStyle name="Note 2 5 3 8 3" xfId="24639" xr:uid="{00000000-0005-0000-0000-0000755F0000}"/>
    <cellStyle name="Note 2 5 3 8 4" xfId="24640" xr:uid="{00000000-0005-0000-0000-0000765F0000}"/>
    <cellStyle name="Note 2 5 3 8 5" xfId="24641" xr:uid="{00000000-0005-0000-0000-0000775F0000}"/>
    <cellStyle name="Note 2 5 3 8 6" xfId="24642" xr:uid="{00000000-0005-0000-0000-0000785F0000}"/>
    <cellStyle name="Note 2 5 3 8 7" xfId="24643" xr:uid="{00000000-0005-0000-0000-0000795F0000}"/>
    <cellStyle name="Note 2 5 3 8 8" xfId="24644" xr:uid="{00000000-0005-0000-0000-00007A5F0000}"/>
    <cellStyle name="Note 2 5 3 9" xfId="24645" xr:uid="{00000000-0005-0000-0000-00007B5F0000}"/>
    <cellStyle name="Note 2 5 3 9 2" xfId="24646" xr:uid="{00000000-0005-0000-0000-00007C5F0000}"/>
    <cellStyle name="Note 2 5 3 9 3" xfId="24647" xr:uid="{00000000-0005-0000-0000-00007D5F0000}"/>
    <cellStyle name="Note 2 5 3 9 4" xfId="24648" xr:uid="{00000000-0005-0000-0000-00007E5F0000}"/>
    <cellStyle name="Note 2 5 3 9 5" xfId="24649" xr:uid="{00000000-0005-0000-0000-00007F5F0000}"/>
    <cellStyle name="Note 2 5 3 9 6" xfId="24650" xr:uid="{00000000-0005-0000-0000-0000805F0000}"/>
    <cellStyle name="Note 2 5 3 9 7" xfId="24651" xr:uid="{00000000-0005-0000-0000-0000815F0000}"/>
    <cellStyle name="Note 2 5 4" xfId="24652" xr:uid="{00000000-0005-0000-0000-0000825F0000}"/>
    <cellStyle name="Note 2 5 4 10" xfId="24653" xr:uid="{00000000-0005-0000-0000-0000835F0000}"/>
    <cellStyle name="Note 2 5 4 10 2" xfId="24654" xr:uid="{00000000-0005-0000-0000-0000845F0000}"/>
    <cellStyle name="Note 2 5 4 10 3" xfId="24655" xr:uid="{00000000-0005-0000-0000-0000855F0000}"/>
    <cellStyle name="Note 2 5 4 10 4" xfId="24656" xr:uid="{00000000-0005-0000-0000-0000865F0000}"/>
    <cellStyle name="Note 2 5 4 10 5" xfId="24657" xr:uid="{00000000-0005-0000-0000-0000875F0000}"/>
    <cellStyle name="Note 2 5 4 11" xfId="24658" xr:uid="{00000000-0005-0000-0000-0000885F0000}"/>
    <cellStyle name="Note 2 5 4 11 2" xfId="24659" xr:uid="{00000000-0005-0000-0000-0000895F0000}"/>
    <cellStyle name="Note 2 5 4 11 3" xfId="24660" xr:uid="{00000000-0005-0000-0000-00008A5F0000}"/>
    <cellStyle name="Note 2 5 4 11 4" xfId="24661" xr:uid="{00000000-0005-0000-0000-00008B5F0000}"/>
    <cellStyle name="Note 2 5 4 11 5" xfId="24662" xr:uid="{00000000-0005-0000-0000-00008C5F0000}"/>
    <cellStyle name="Note 2 5 4 12" xfId="24663" xr:uid="{00000000-0005-0000-0000-00008D5F0000}"/>
    <cellStyle name="Note 2 5 4 12 2" xfId="24664" xr:uid="{00000000-0005-0000-0000-00008E5F0000}"/>
    <cellStyle name="Note 2 5 4 12 3" xfId="24665" xr:uid="{00000000-0005-0000-0000-00008F5F0000}"/>
    <cellStyle name="Note 2 5 4 12 4" xfId="24666" xr:uid="{00000000-0005-0000-0000-0000905F0000}"/>
    <cellStyle name="Note 2 5 4 12 5" xfId="24667" xr:uid="{00000000-0005-0000-0000-0000915F0000}"/>
    <cellStyle name="Note 2 5 4 13" xfId="24668" xr:uid="{00000000-0005-0000-0000-0000925F0000}"/>
    <cellStyle name="Note 2 5 4 13 2" xfId="24669" xr:uid="{00000000-0005-0000-0000-0000935F0000}"/>
    <cellStyle name="Note 2 5 4 13 3" xfId="24670" xr:uid="{00000000-0005-0000-0000-0000945F0000}"/>
    <cellStyle name="Note 2 5 4 13 4" xfId="24671" xr:uid="{00000000-0005-0000-0000-0000955F0000}"/>
    <cellStyle name="Note 2 5 4 13 5" xfId="24672" xr:uid="{00000000-0005-0000-0000-0000965F0000}"/>
    <cellStyle name="Note 2 5 4 14" xfId="24673" xr:uid="{00000000-0005-0000-0000-0000975F0000}"/>
    <cellStyle name="Note 2 5 4 14 2" xfId="24674" xr:uid="{00000000-0005-0000-0000-0000985F0000}"/>
    <cellStyle name="Note 2 5 4 14 3" xfId="24675" xr:uid="{00000000-0005-0000-0000-0000995F0000}"/>
    <cellStyle name="Note 2 5 4 14 4" xfId="24676" xr:uid="{00000000-0005-0000-0000-00009A5F0000}"/>
    <cellStyle name="Note 2 5 4 14 5" xfId="24677" xr:uid="{00000000-0005-0000-0000-00009B5F0000}"/>
    <cellStyle name="Note 2 5 4 15" xfId="24678" xr:uid="{00000000-0005-0000-0000-00009C5F0000}"/>
    <cellStyle name="Note 2 5 4 15 2" xfId="24679" xr:uid="{00000000-0005-0000-0000-00009D5F0000}"/>
    <cellStyle name="Note 2 5 4 15 3" xfId="24680" xr:uid="{00000000-0005-0000-0000-00009E5F0000}"/>
    <cellStyle name="Note 2 5 4 15 4" xfId="24681" xr:uid="{00000000-0005-0000-0000-00009F5F0000}"/>
    <cellStyle name="Note 2 5 4 15 5" xfId="24682" xr:uid="{00000000-0005-0000-0000-0000A05F0000}"/>
    <cellStyle name="Note 2 5 4 16" xfId="24683" xr:uid="{00000000-0005-0000-0000-0000A15F0000}"/>
    <cellStyle name="Note 2 5 4 16 2" xfId="24684" xr:uid="{00000000-0005-0000-0000-0000A25F0000}"/>
    <cellStyle name="Note 2 5 4 16 3" xfId="24685" xr:uid="{00000000-0005-0000-0000-0000A35F0000}"/>
    <cellStyle name="Note 2 5 4 16 4" xfId="24686" xr:uid="{00000000-0005-0000-0000-0000A45F0000}"/>
    <cellStyle name="Note 2 5 4 16 5" xfId="24687" xr:uid="{00000000-0005-0000-0000-0000A55F0000}"/>
    <cellStyle name="Note 2 5 4 17" xfId="24688" xr:uid="{00000000-0005-0000-0000-0000A65F0000}"/>
    <cellStyle name="Note 2 5 4 17 2" xfId="24689" xr:uid="{00000000-0005-0000-0000-0000A75F0000}"/>
    <cellStyle name="Note 2 5 4 17 3" xfId="24690" xr:uid="{00000000-0005-0000-0000-0000A85F0000}"/>
    <cellStyle name="Note 2 5 4 17 4" xfId="24691" xr:uid="{00000000-0005-0000-0000-0000A95F0000}"/>
    <cellStyle name="Note 2 5 4 17 5" xfId="24692" xr:uid="{00000000-0005-0000-0000-0000AA5F0000}"/>
    <cellStyle name="Note 2 5 4 18" xfId="24693" xr:uid="{00000000-0005-0000-0000-0000AB5F0000}"/>
    <cellStyle name="Note 2 5 4 2" xfId="24694" xr:uid="{00000000-0005-0000-0000-0000AC5F0000}"/>
    <cellStyle name="Note 2 5 4 2 10" xfId="24695" xr:uid="{00000000-0005-0000-0000-0000AD5F0000}"/>
    <cellStyle name="Note 2 5 4 2 10 2" xfId="24696" xr:uid="{00000000-0005-0000-0000-0000AE5F0000}"/>
    <cellStyle name="Note 2 5 4 2 10 3" xfId="24697" xr:uid="{00000000-0005-0000-0000-0000AF5F0000}"/>
    <cellStyle name="Note 2 5 4 2 10 4" xfId="24698" xr:uid="{00000000-0005-0000-0000-0000B05F0000}"/>
    <cellStyle name="Note 2 5 4 2 10 5" xfId="24699" xr:uid="{00000000-0005-0000-0000-0000B15F0000}"/>
    <cellStyle name="Note 2 5 4 2 11" xfId="24700" xr:uid="{00000000-0005-0000-0000-0000B25F0000}"/>
    <cellStyle name="Note 2 5 4 2 11 2" xfId="24701" xr:uid="{00000000-0005-0000-0000-0000B35F0000}"/>
    <cellStyle name="Note 2 5 4 2 11 3" xfId="24702" xr:uid="{00000000-0005-0000-0000-0000B45F0000}"/>
    <cellStyle name="Note 2 5 4 2 11 4" xfId="24703" xr:uid="{00000000-0005-0000-0000-0000B55F0000}"/>
    <cellStyle name="Note 2 5 4 2 11 5" xfId="24704" xr:uid="{00000000-0005-0000-0000-0000B65F0000}"/>
    <cellStyle name="Note 2 5 4 2 12" xfId="24705" xr:uid="{00000000-0005-0000-0000-0000B75F0000}"/>
    <cellStyle name="Note 2 5 4 2 12 2" xfId="24706" xr:uid="{00000000-0005-0000-0000-0000B85F0000}"/>
    <cellStyle name="Note 2 5 4 2 12 3" xfId="24707" xr:uid="{00000000-0005-0000-0000-0000B95F0000}"/>
    <cellStyle name="Note 2 5 4 2 12 4" xfId="24708" xr:uid="{00000000-0005-0000-0000-0000BA5F0000}"/>
    <cellStyle name="Note 2 5 4 2 12 5" xfId="24709" xr:uid="{00000000-0005-0000-0000-0000BB5F0000}"/>
    <cellStyle name="Note 2 5 4 2 13" xfId="24710" xr:uid="{00000000-0005-0000-0000-0000BC5F0000}"/>
    <cellStyle name="Note 2 5 4 2 13 2" xfId="24711" xr:uid="{00000000-0005-0000-0000-0000BD5F0000}"/>
    <cellStyle name="Note 2 5 4 2 13 3" xfId="24712" xr:uid="{00000000-0005-0000-0000-0000BE5F0000}"/>
    <cellStyle name="Note 2 5 4 2 13 4" xfId="24713" xr:uid="{00000000-0005-0000-0000-0000BF5F0000}"/>
    <cellStyle name="Note 2 5 4 2 13 5" xfId="24714" xr:uid="{00000000-0005-0000-0000-0000C05F0000}"/>
    <cellStyle name="Note 2 5 4 2 14" xfId="24715" xr:uid="{00000000-0005-0000-0000-0000C15F0000}"/>
    <cellStyle name="Note 2 5 4 2 14 2" xfId="24716" xr:uid="{00000000-0005-0000-0000-0000C25F0000}"/>
    <cellStyle name="Note 2 5 4 2 14 3" xfId="24717" xr:uid="{00000000-0005-0000-0000-0000C35F0000}"/>
    <cellStyle name="Note 2 5 4 2 14 4" xfId="24718" xr:uid="{00000000-0005-0000-0000-0000C45F0000}"/>
    <cellStyle name="Note 2 5 4 2 14 5" xfId="24719" xr:uid="{00000000-0005-0000-0000-0000C55F0000}"/>
    <cellStyle name="Note 2 5 4 2 15" xfId="24720" xr:uid="{00000000-0005-0000-0000-0000C65F0000}"/>
    <cellStyle name="Note 2 5 4 2 15 2" xfId="24721" xr:uid="{00000000-0005-0000-0000-0000C75F0000}"/>
    <cellStyle name="Note 2 5 4 2 15 3" xfId="24722" xr:uid="{00000000-0005-0000-0000-0000C85F0000}"/>
    <cellStyle name="Note 2 5 4 2 15 4" xfId="24723" xr:uid="{00000000-0005-0000-0000-0000C95F0000}"/>
    <cellStyle name="Note 2 5 4 2 15 5" xfId="24724" xr:uid="{00000000-0005-0000-0000-0000CA5F0000}"/>
    <cellStyle name="Note 2 5 4 2 16" xfId="24725" xr:uid="{00000000-0005-0000-0000-0000CB5F0000}"/>
    <cellStyle name="Note 2 5 4 2 16 2" xfId="24726" xr:uid="{00000000-0005-0000-0000-0000CC5F0000}"/>
    <cellStyle name="Note 2 5 4 2 16 3" xfId="24727" xr:uid="{00000000-0005-0000-0000-0000CD5F0000}"/>
    <cellStyle name="Note 2 5 4 2 16 4" xfId="24728" xr:uid="{00000000-0005-0000-0000-0000CE5F0000}"/>
    <cellStyle name="Note 2 5 4 2 16 5" xfId="24729" xr:uid="{00000000-0005-0000-0000-0000CF5F0000}"/>
    <cellStyle name="Note 2 5 4 2 17" xfId="24730" xr:uid="{00000000-0005-0000-0000-0000D05F0000}"/>
    <cellStyle name="Note 2 5 4 2 17 2" xfId="24731" xr:uid="{00000000-0005-0000-0000-0000D15F0000}"/>
    <cellStyle name="Note 2 5 4 2 17 3" xfId="24732" xr:uid="{00000000-0005-0000-0000-0000D25F0000}"/>
    <cellStyle name="Note 2 5 4 2 17 4" xfId="24733" xr:uid="{00000000-0005-0000-0000-0000D35F0000}"/>
    <cellStyle name="Note 2 5 4 2 17 5" xfId="24734" xr:uid="{00000000-0005-0000-0000-0000D45F0000}"/>
    <cellStyle name="Note 2 5 4 2 18" xfId="24735" xr:uid="{00000000-0005-0000-0000-0000D55F0000}"/>
    <cellStyle name="Note 2 5 4 2 2" xfId="24736" xr:uid="{00000000-0005-0000-0000-0000D65F0000}"/>
    <cellStyle name="Note 2 5 4 2 2 2" xfId="24737" xr:uid="{00000000-0005-0000-0000-0000D75F0000}"/>
    <cellStyle name="Note 2 5 4 2 2 2 2" xfId="24738" xr:uid="{00000000-0005-0000-0000-0000D85F0000}"/>
    <cellStyle name="Note 2 5 4 2 2 2 3" xfId="24739" xr:uid="{00000000-0005-0000-0000-0000D95F0000}"/>
    <cellStyle name="Note 2 5 4 2 2 2 4" xfId="24740" xr:uid="{00000000-0005-0000-0000-0000DA5F0000}"/>
    <cellStyle name="Note 2 5 4 2 2 2 5" xfId="24741" xr:uid="{00000000-0005-0000-0000-0000DB5F0000}"/>
    <cellStyle name="Note 2 5 4 2 2 2 6" xfId="24742" xr:uid="{00000000-0005-0000-0000-0000DC5F0000}"/>
    <cellStyle name="Note 2 5 4 2 2 2 7" xfId="24743" xr:uid="{00000000-0005-0000-0000-0000DD5F0000}"/>
    <cellStyle name="Note 2 5 4 2 2 3" xfId="24744" xr:uid="{00000000-0005-0000-0000-0000DE5F0000}"/>
    <cellStyle name="Note 2 5 4 2 2 4" xfId="24745" xr:uid="{00000000-0005-0000-0000-0000DF5F0000}"/>
    <cellStyle name="Note 2 5 4 2 2 5" xfId="24746" xr:uid="{00000000-0005-0000-0000-0000E05F0000}"/>
    <cellStyle name="Note 2 5 4 2 3" xfId="24747" xr:uid="{00000000-0005-0000-0000-0000E15F0000}"/>
    <cellStyle name="Note 2 5 4 2 3 2" xfId="24748" xr:uid="{00000000-0005-0000-0000-0000E25F0000}"/>
    <cellStyle name="Note 2 5 4 2 3 2 2" xfId="24749" xr:uid="{00000000-0005-0000-0000-0000E35F0000}"/>
    <cellStyle name="Note 2 5 4 2 3 2 3" xfId="24750" xr:uid="{00000000-0005-0000-0000-0000E45F0000}"/>
    <cellStyle name="Note 2 5 4 2 3 2 4" xfId="24751" xr:uid="{00000000-0005-0000-0000-0000E55F0000}"/>
    <cellStyle name="Note 2 5 4 2 3 2 5" xfId="24752" xr:uid="{00000000-0005-0000-0000-0000E65F0000}"/>
    <cellStyle name="Note 2 5 4 2 3 2 6" xfId="24753" xr:uid="{00000000-0005-0000-0000-0000E75F0000}"/>
    <cellStyle name="Note 2 5 4 2 3 2 7" xfId="24754" xr:uid="{00000000-0005-0000-0000-0000E85F0000}"/>
    <cellStyle name="Note 2 5 4 2 3 3" xfId="24755" xr:uid="{00000000-0005-0000-0000-0000E95F0000}"/>
    <cellStyle name="Note 2 5 4 2 3 4" xfId="24756" xr:uid="{00000000-0005-0000-0000-0000EA5F0000}"/>
    <cellStyle name="Note 2 5 4 2 3 5" xfId="24757" xr:uid="{00000000-0005-0000-0000-0000EB5F0000}"/>
    <cellStyle name="Note 2 5 4 2 4" xfId="24758" xr:uid="{00000000-0005-0000-0000-0000EC5F0000}"/>
    <cellStyle name="Note 2 5 4 2 4 2" xfId="24759" xr:uid="{00000000-0005-0000-0000-0000ED5F0000}"/>
    <cellStyle name="Note 2 5 4 2 4 2 2" xfId="24760" xr:uid="{00000000-0005-0000-0000-0000EE5F0000}"/>
    <cellStyle name="Note 2 5 4 2 4 2 3" xfId="24761" xr:uid="{00000000-0005-0000-0000-0000EF5F0000}"/>
    <cellStyle name="Note 2 5 4 2 4 2 4" xfId="24762" xr:uid="{00000000-0005-0000-0000-0000F05F0000}"/>
    <cellStyle name="Note 2 5 4 2 4 2 5" xfId="24763" xr:uid="{00000000-0005-0000-0000-0000F15F0000}"/>
    <cellStyle name="Note 2 5 4 2 4 2 6" xfId="24764" xr:uid="{00000000-0005-0000-0000-0000F25F0000}"/>
    <cellStyle name="Note 2 5 4 2 4 2 7" xfId="24765" xr:uid="{00000000-0005-0000-0000-0000F35F0000}"/>
    <cellStyle name="Note 2 5 4 2 4 3" xfId="24766" xr:uid="{00000000-0005-0000-0000-0000F45F0000}"/>
    <cellStyle name="Note 2 5 4 2 4 4" xfId="24767" xr:uid="{00000000-0005-0000-0000-0000F55F0000}"/>
    <cellStyle name="Note 2 5 4 2 4 5" xfId="24768" xr:uid="{00000000-0005-0000-0000-0000F65F0000}"/>
    <cellStyle name="Note 2 5 4 2 5" xfId="24769" xr:uid="{00000000-0005-0000-0000-0000F75F0000}"/>
    <cellStyle name="Note 2 5 4 2 5 2" xfId="24770" xr:uid="{00000000-0005-0000-0000-0000F85F0000}"/>
    <cellStyle name="Note 2 5 4 2 5 3" xfId="24771" xr:uid="{00000000-0005-0000-0000-0000F95F0000}"/>
    <cellStyle name="Note 2 5 4 2 5 4" xfId="24772" xr:uid="{00000000-0005-0000-0000-0000FA5F0000}"/>
    <cellStyle name="Note 2 5 4 2 5 5" xfId="24773" xr:uid="{00000000-0005-0000-0000-0000FB5F0000}"/>
    <cellStyle name="Note 2 5 4 2 5 6" xfId="24774" xr:uid="{00000000-0005-0000-0000-0000FC5F0000}"/>
    <cellStyle name="Note 2 5 4 2 5 7" xfId="24775" xr:uid="{00000000-0005-0000-0000-0000FD5F0000}"/>
    <cellStyle name="Note 2 5 4 2 5 8" xfId="24776" xr:uid="{00000000-0005-0000-0000-0000FE5F0000}"/>
    <cellStyle name="Note 2 5 4 2 6" xfId="24777" xr:uid="{00000000-0005-0000-0000-0000FF5F0000}"/>
    <cellStyle name="Note 2 5 4 2 6 2" xfId="24778" xr:uid="{00000000-0005-0000-0000-000000600000}"/>
    <cellStyle name="Note 2 5 4 2 6 3" xfId="24779" xr:uid="{00000000-0005-0000-0000-000001600000}"/>
    <cellStyle name="Note 2 5 4 2 6 4" xfId="24780" xr:uid="{00000000-0005-0000-0000-000002600000}"/>
    <cellStyle name="Note 2 5 4 2 6 5" xfId="24781" xr:uid="{00000000-0005-0000-0000-000003600000}"/>
    <cellStyle name="Note 2 5 4 2 6 6" xfId="24782" xr:uid="{00000000-0005-0000-0000-000004600000}"/>
    <cellStyle name="Note 2 5 4 2 6 7" xfId="24783" xr:uid="{00000000-0005-0000-0000-000005600000}"/>
    <cellStyle name="Note 2 5 4 2 7" xfId="24784" xr:uid="{00000000-0005-0000-0000-000006600000}"/>
    <cellStyle name="Note 2 5 4 2 7 2" xfId="24785" xr:uid="{00000000-0005-0000-0000-000007600000}"/>
    <cellStyle name="Note 2 5 4 2 7 3" xfId="24786" xr:uid="{00000000-0005-0000-0000-000008600000}"/>
    <cellStyle name="Note 2 5 4 2 7 4" xfId="24787" xr:uid="{00000000-0005-0000-0000-000009600000}"/>
    <cellStyle name="Note 2 5 4 2 7 5" xfId="24788" xr:uid="{00000000-0005-0000-0000-00000A600000}"/>
    <cellStyle name="Note 2 5 4 2 8" xfId="24789" xr:uid="{00000000-0005-0000-0000-00000B600000}"/>
    <cellStyle name="Note 2 5 4 2 8 2" xfId="24790" xr:uid="{00000000-0005-0000-0000-00000C600000}"/>
    <cellStyle name="Note 2 5 4 2 8 3" xfId="24791" xr:uid="{00000000-0005-0000-0000-00000D600000}"/>
    <cellStyle name="Note 2 5 4 2 8 4" xfId="24792" xr:uid="{00000000-0005-0000-0000-00000E600000}"/>
    <cellStyle name="Note 2 5 4 2 8 5" xfId="24793" xr:uid="{00000000-0005-0000-0000-00000F600000}"/>
    <cellStyle name="Note 2 5 4 2 9" xfId="24794" xr:uid="{00000000-0005-0000-0000-000010600000}"/>
    <cellStyle name="Note 2 5 4 2 9 2" xfId="24795" xr:uid="{00000000-0005-0000-0000-000011600000}"/>
    <cellStyle name="Note 2 5 4 2 9 3" xfId="24796" xr:uid="{00000000-0005-0000-0000-000012600000}"/>
    <cellStyle name="Note 2 5 4 2 9 4" xfId="24797" xr:uid="{00000000-0005-0000-0000-000013600000}"/>
    <cellStyle name="Note 2 5 4 2 9 5" xfId="24798" xr:uid="{00000000-0005-0000-0000-000014600000}"/>
    <cellStyle name="Note 2 5 4 3" xfId="24799" xr:uid="{00000000-0005-0000-0000-000015600000}"/>
    <cellStyle name="Note 2 5 4 3 10" xfId="24800" xr:uid="{00000000-0005-0000-0000-000016600000}"/>
    <cellStyle name="Note 2 5 4 3 2" xfId="24801" xr:uid="{00000000-0005-0000-0000-000017600000}"/>
    <cellStyle name="Note 2 5 4 3 2 2" xfId="24802" xr:uid="{00000000-0005-0000-0000-000018600000}"/>
    <cellStyle name="Note 2 5 4 3 2 2 2" xfId="24803" xr:uid="{00000000-0005-0000-0000-000019600000}"/>
    <cellStyle name="Note 2 5 4 3 2 2 3" xfId="24804" xr:uid="{00000000-0005-0000-0000-00001A600000}"/>
    <cellStyle name="Note 2 5 4 3 2 2 4" xfId="24805" xr:uid="{00000000-0005-0000-0000-00001B600000}"/>
    <cellStyle name="Note 2 5 4 3 2 2 5" xfId="24806" xr:uid="{00000000-0005-0000-0000-00001C600000}"/>
    <cellStyle name="Note 2 5 4 3 2 2 6" xfId="24807" xr:uid="{00000000-0005-0000-0000-00001D600000}"/>
    <cellStyle name="Note 2 5 4 3 2 2 7" xfId="24808" xr:uid="{00000000-0005-0000-0000-00001E600000}"/>
    <cellStyle name="Note 2 5 4 3 2 3" xfId="24809" xr:uid="{00000000-0005-0000-0000-00001F600000}"/>
    <cellStyle name="Note 2 5 4 3 2 4" xfId="24810" xr:uid="{00000000-0005-0000-0000-000020600000}"/>
    <cellStyle name="Note 2 5 4 3 3" xfId="24811" xr:uid="{00000000-0005-0000-0000-000021600000}"/>
    <cellStyle name="Note 2 5 4 3 3 2" xfId="24812" xr:uid="{00000000-0005-0000-0000-000022600000}"/>
    <cellStyle name="Note 2 5 4 3 3 2 2" xfId="24813" xr:uid="{00000000-0005-0000-0000-000023600000}"/>
    <cellStyle name="Note 2 5 4 3 3 2 3" xfId="24814" xr:uid="{00000000-0005-0000-0000-000024600000}"/>
    <cellStyle name="Note 2 5 4 3 3 2 4" xfId="24815" xr:uid="{00000000-0005-0000-0000-000025600000}"/>
    <cellStyle name="Note 2 5 4 3 3 2 5" xfId="24816" xr:uid="{00000000-0005-0000-0000-000026600000}"/>
    <cellStyle name="Note 2 5 4 3 3 2 6" xfId="24817" xr:uid="{00000000-0005-0000-0000-000027600000}"/>
    <cellStyle name="Note 2 5 4 3 3 2 7" xfId="24818" xr:uid="{00000000-0005-0000-0000-000028600000}"/>
    <cellStyle name="Note 2 5 4 3 3 3" xfId="24819" xr:uid="{00000000-0005-0000-0000-000029600000}"/>
    <cellStyle name="Note 2 5 4 3 3 4" xfId="24820" xr:uid="{00000000-0005-0000-0000-00002A600000}"/>
    <cellStyle name="Note 2 5 4 3 4" xfId="24821" xr:uid="{00000000-0005-0000-0000-00002B600000}"/>
    <cellStyle name="Note 2 5 4 3 4 2" xfId="24822" xr:uid="{00000000-0005-0000-0000-00002C600000}"/>
    <cellStyle name="Note 2 5 4 3 4 2 2" xfId="24823" xr:uid="{00000000-0005-0000-0000-00002D600000}"/>
    <cellStyle name="Note 2 5 4 3 4 2 3" xfId="24824" xr:uid="{00000000-0005-0000-0000-00002E600000}"/>
    <cellStyle name="Note 2 5 4 3 4 2 4" xfId="24825" xr:uid="{00000000-0005-0000-0000-00002F600000}"/>
    <cellStyle name="Note 2 5 4 3 4 2 5" xfId="24826" xr:uid="{00000000-0005-0000-0000-000030600000}"/>
    <cellStyle name="Note 2 5 4 3 4 2 6" xfId="24827" xr:uid="{00000000-0005-0000-0000-000031600000}"/>
    <cellStyle name="Note 2 5 4 3 4 2 7" xfId="24828" xr:uid="{00000000-0005-0000-0000-000032600000}"/>
    <cellStyle name="Note 2 5 4 3 4 3" xfId="24829" xr:uid="{00000000-0005-0000-0000-000033600000}"/>
    <cellStyle name="Note 2 5 4 3 4 4" xfId="24830" xr:uid="{00000000-0005-0000-0000-000034600000}"/>
    <cellStyle name="Note 2 5 4 3 5" xfId="24831" xr:uid="{00000000-0005-0000-0000-000035600000}"/>
    <cellStyle name="Note 2 5 4 3 5 2" xfId="24832" xr:uid="{00000000-0005-0000-0000-000036600000}"/>
    <cellStyle name="Note 2 5 4 3 5 3" xfId="24833" xr:uid="{00000000-0005-0000-0000-000037600000}"/>
    <cellStyle name="Note 2 5 4 3 5 4" xfId="24834" xr:uid="{00000000-0005-0000-0000-000038600000}"/>
    <cellStyle name="Note 2 5 4 3 5 5" xfId="24835" xr:uid="{00000000-0005-0000-0000-000039600000}"/>
    <cellStyle name="Note 2 5 4 3 5 6" xfId="24836" xr:uid="{00000000-0005-0000-0000-00003A600000}"/>
    <cellStyle name="Note 2 5 4 3 5 7" xfId="24837" xr:uid="{00000000-0005-0000-0000-00003B600000}"/>
    <cellStyle name="Note 2 5 4 3 5 8" xfId="24838" xr:uid="{00000000-0005-0000-0000-00003C600000}"/>
    <cellStyle name="Note 2 5 4 3 6" xfId="24839" xr:uid="{00000000-0005-0000-0000-00003D600000}"/>
    <cellStyle name="Note 2 5 4 3 6 2" xfId="24840" xr:uid="{00000000-0005-0000-0000-00003E600000}"/>
    <cellStyle name="Note 2 5 4 3 6 3" xfId="24841" xr:uid="{00000000-0005-0000-0000-00003F600000}"/>
    <cellStyle name="Note 2 5 4 3 6 4" xfId="24842" xr:uid="{00000000-0005-0000-0000-000040600000}"/>
    <cellStyle name="Note 2 5 4 3 6 5" xfId="24843" xr:uid="{00000000-0005-0000-0000-000041600000}"/>
    <cellStyle name="Note 2 5 4 3 6 6" xfId="24844" xr:uid="{00000000-0005-0000-0000-000042600000}"/>
    <cellStyle name="Note 2 5 4 3 6 7" xfId="24845" xr:uid="{00000000-0005-0000-0000-000043600000}"/>
    <cellStyle name="Note 2 5 4 3 7" xfId="24846" xr:uid="{00000000-0005-0000-0000-000044600000}"/>
    <cellStyle name="Note 2 5 4 3 8" xfId="24847" xr:uid="{00000000-0005-0000-0000-000045600000}"/>
    <cellStyle name="Note 2 5 4 3 9" xfId="24848" xr:uid="{00000000-0005-0000-0000-000046600000}"/>
    <cellStyle name="Note 2 5 4 4" xfId="24849" xr:uid="{00000000-0005-0000-0000-000047600000}"/>
    <cellStyle name="Note 2 5 4 4 2" xfId="24850" xr:uid="{00000000-0005-0000-0000-000048600000}"/>
    <cellStyle name="Note 2 5 4 4 2 2" xfId="24851" xr:uid="{00000000-0005-0000-0000-000049600000}"/>
    <cellStyle name="Note 2 5 4 4 2 3" xfId="24852" xr:uid="{00000000-0005-0000-0000-00004A600000}"/>
    <cellStyle name="Note 2 5 4 4 2 4" xfId="24853" xr:uid="{00000000-0005-0000-0000-00004B600000}"/>
    <cellStyle name="Note 2 5 4 4 2 5" xfId="24854" xr:uid="{00000000-0005-0000-0000-00004C600000}"/>
    <cellStyle name="Note 2 5 4 4 2 6" xfId="24855" xr:uid="{00000000-0005-0000-0000-00004D600000}"/>
    <cellStyle name="Note 2 5 4 4 2 7" xfId="24856" xr:uid="{00000000-0005-0000-0000-00004E600000}"/>
    <cellStyle name="Note 2 5 4 4 3" xfId="24857" xr:uid="{00000000-0005-0000-0000-00004F600000}"/>
    <cellStyle name="Note 2 5 4 4 4" xfId="24858" xr:uid="{00000000-0005-0000-0000-000050600000}"/>
    <cellStyle name="Note 2 5 4 4 5" xfId="24859" xr:uid="{00000000-0005-0000-0000-000051600000}"/>
    <cellStyle name="Note 2 5 4 5" xfId="24860" xr:uid="{00000000-0005-0000-0000-000052600000}"/>
    <cellStyle name="Note 2 5 4 5 2" xfId="24861" xr:uid="{00000000-0005-0000-0000-000053600000}"/>
    <cellStyle name="Note 2 5 4 5 2 2" xfId="24862" xr:uid="{00000000-0005-0000-0000-000054600000}"/>
    <cellStyle name="Note 2 5 4 5 2 3" xfId="24863" xr:uid="{00000000-0005-0000-0000-000055600000}"/>
    <cellStyle name="Note 2 5 4 5 2 4" xfId="24864" xr:uid="{00000000-0005-0000-0000-000056600000}"/>
    <cellStyle name="Note 2 5 4 5 2 5" xfId="24865" xr:uid="{00000000-0005-0000-0000-000057600000}"/>
    <cellStyle name="Note 2 5 4 5 2 6" xfId="24866" xr:uid="{00000000-0005-0000-0000-000058600000}"/>
    <cellStyle name="Note 2 5 4 5 2 7" xfId="24867" xr:uid="{00000000-0005-0000-0000-000059600000}"/>
    <cellStyle name="Note 2 5 4 5 3" xfId="24868" xr:uid="{00000000-0005-0000-0000-00005A600000}"/>
    <cellStyle name="Note 2 5 4 5 4" xfId="24869" xr:uid="{00000000-0005-0000-0000-00005B600000}"/>
    <cellStyle name="Note 2 5 4 5 5" xfId="24870" xr:uid="{00000000-0005-0000-0000-00005C600000}"/>
    <cellStyle name="Note 2 5 4 6" xfId="24871" xr:uid="{00000000-0005-0000-0000-00005D600000}"/>
    <cellStyle name="Note 2 5 4 6 2" xfId="24872" xr:uid="{00000000-0005-0000-0000-00005E600000}"/>
    <cellStyle name="Note 2 5 4 6 2 2" xfId="24873" xr:uid="{00000000-0005-0000-0000-00005F600000}"/>
    <cellStyle name="Note 2 5 4 6 2 3" xfId="24874" xr:uid="{00000000-0005-0000-0000-000060600000}"/>
    <cellStyle name="Note 2 5 4 6 2 4" xfId="24875" xr:uid="{00000000-0005-0000-0000-000061600000}"/>
    <cellStyle name="Note 2 5 4 6 2 5" xfId="24876" xr:uid="{00000000-0005-0000-0000-000062600000}"/>
    <cellStyle name="Note 2 5 4 6 2 6" xfId="24877" xr:uid="{00000000-0005-0000-0000-000063600000}"/>
    <cellStyle name="Note 2 5 4 6 2 7" xfId="24878" xr:uid="{00000000-0005-0000-0000-000064600000}"/>
    <cellStyle name="Note 2 5 4 6 3" xfId="24879" xr:uid="{00000000-0005-0000-0000-000065600000}"/>
    <cellStyle name="Note 2 5 4 6 4" xfId="24880" xr:uid="{00000000-0005-0000-0000-000066600000}"/>
    <cellStyle name="Note 2 5 4 6 5" xfId="24881" xr:uid="{00000000-0005-0000-0000-000067600000}"/>
    <cellStyle name="Note 2 5 4 7" xfId="24882" xr:uid="{00000000-0005-0000-0000-000068600000}"/>
    <cellStyle name="Note 2 5 4 7 2" xfId="24883" xr:uid="{00000000-0005-0000-0000-000069600000}"/>
    <cellStyle name="Note 2 5 4 7 2 2" xfId="24884" xr:uid="{00000000-0005-0000-0000-00006A600000}"/>
    <cellStyle name="Note 2 5 4 7 2 3" xfId="24885" xr:uid="{00000000-0005-0000-0000-00006B600000}"/>
    <cellStyle name="Note 2 5 4 7 2 4" xfId="24886" xr:uid="{00000000-0005-0000-0000-00006C600000}"/>
    <cellStyle name="Note 2 5 4 7 2 5" xfId="24887" xr:uid="{00000000-0005-0000-0000-00006D600000}"/>
    <cellStyle name="Note 2 5 4 7 2 6" xfId="24888" xr:uid="{00000000-0005-0000-0000-00006E600000}"/>
    <cellStyle name="Note 2 5 4 7 2 7" xfId="24889" xr:uid="{00000000-0005-0000-0000-00006F600000}"/>
    <cellStyle name="Note 2 5 4 7 3" xfId="24890" xr:uid="{00000000-0005-0000-0000-000070600000}"/>
    <cellStyle name="Note 2 5 4 7 4" xfId="24891" xr:uid="{00000000-0005-0000-0000-000071600000}"/>
    <cellStyle name="Note 2 5 4 7 5" xfId="24892" xr:uid="{00000000-0005-0000-0000-000072600000}"/>
    <cellStyle name="Note 2 5 4 8" xfId="24893" xr:uid="{00000000-0005-0000-0000-000073600000}"/>
    <cellStyle name="Note 2 5 4 8 2" xfId="24894" xr:uid="{00000000-0005-0000-0000-000074600000}"/>
    <cellStyle name="Note 2 5 4 8 3" xfId="24895" xr:uid="{00000000-0005-0000-0000-000075600000}"/>
    <cellStyle name="Note 2 5 4 8 4" xfId="24896" xr:uid="{00000000-0005-0000-0000-000076600000}"/>
    <cellStyle name="Note 2 5 4 8 5" xfId="24897" xr:uid="{00000000-0005-0000-0000-000077600000}"/>
    <cellStyle name="Note 2 5 4 8 6" xfId="24898" xr:uid="{00000000-0005-0000-0000-000078600000}"/>
    <cellStyle name="Note 2 5 4 8 7" xfId="24899" xr:uid="{00000000-0005-0000-0000-000079600000}"/>
    <cellStyle name="Note 2 5 4 8 8" xfId="24900" xr:uid="{00000000-0005-0000-0000-00007A600000}"/>
    <cellStyle name="Note 2 5 4 9" xfId="24901" xr:uid="{00000000-0005-0000-0000-00007B600000}"/>
    <cellStyle name="Note 2 5 4 9 2" xfId="24902" xr:uid="{00000000-0005-0000-0000-00007C600000}"/>
    <cellStyle name="Note 2 5 4 9 3" xfId="24903" xr:uid="{00000000-0005-0000-0000-00007D600000}"/>
    <cellStyle name="Note 2 5 4 9 4" xfId="24904" xr:uid="{00000000-0005-0000-0000-00007E600000}"/>
    <cellStyle name="Note 2 5 4 9 5" xfId="24905" xr:uid="{00000000-0005-0000-0000-00007F600000}"/>
    <cellStyle name="Note 2 5 4 9 6" xfId="24906" xr:uid="{00000000-0005-0000-0000-000080600000}"/>
    <cellStyle name="Note 2 5 4 9 7" xfId="24907" xr:uid="{00000000-0005-0000-0000-000081600000}"/>
    <cellStyle name="Note 2 5 5" xfId="24908" xr:uid="{00000000-0005-0000-0000-000082600000}"/>
    <cellStyle name="Note 2 5 5 10" xfId="24909" xr:uid="{00000000-0005-0000-0000-000083600000}"/>
    <cellStyle name="Note 2 5 5 10 2" xfId="24910" xr:uid="{00000000-0005-0000-0000-000084600000}"/>
    <cellStyle name="Note 2 5 5 10 3" xfId="24911" xr:uid="{00000000-0005-0000-0000-000085600000}"/>
    <cellStyle name="Note 2 5 5 10 4" xfId="24912" xr:uid="{00000000-0005-0000-0000-000086600000}"/>
    <cellStyle name="Note 2 5 5 10 5" xfId="24913" xr:uid="{00000000-0005-0000-0000-000087600000}"/>
    <cellStyle name="Note 2 5 5 11" xfId="24914" xr:uid="{00000000-0005-0000-0000-000088600000}"/>
    <cellStyle name="Note 2 5 5 11 2" xfId="24915" xr:uid="{00000000-0005-0000-0000-000089600000}"/>
    <cellStyle name="Note 2 5 5 11 3" xfId="24916" xr:uid="{00000000-0005-0000-0000-00008A600000}"/>
    <cellStyle name="Note 2 5 5 11 4" xfId="24917" xr:uid="{00000000-0005-0000-0000-00008B600000}"/>
    <cellStyle name="Note 2 5 5 11 5" xfId="24918" xr:uid="{00000000-0005-0000-0000-00008C600000}"/>
    <cellStyle name="Note 2 5 5 12" xfId="24919" xr:uid="{00000000-0005-0000-0000-00008D600000}"/>
    <cellStyle name="Note 2 5 5 12 2" xfId="24920" xr:uid="{00000000-0005-0000-0000-00008E600000}"/>
    <cellStyle name="Note 2 5 5 12 3" xfId="24921" xr:uid="{00000000-0005-0000-0000-00008F600000}"/>
    <cellStyle name="Note 2 5 5 12 4" xfId="24922" xr:uid="{00000000-0005-0000-0000-000090600000}"/>
    <cellStyle name="Note 2 5 5 12 5" xfId="24923" xr:uid="{00000000-0005-0000-0000-000091600000}"/>
    <cellStyle name="Note 2 5 5 13" xfId="24924" xr:uid="{00000000-0005-0000-0000-000092600000}"/>
    <cellStyle name="Note 2 5 5 13 2" xfId="24925" xr:uid="{00000000-0005-0000-0000-000093600000}"/>
    <cellStyle name="Note 2 5 5 13 3" xfId="24926" xr:uid="{00000000-0005-0000-0000-000094600000}"/>
    <cellStyle name="Note 2 5 5 13 4" xfId="24927" xr:uid="{00000000-0005-0000-0000-000095600000}"/>
    <cellStyle name="Note 2 5 5 13 5" xfId="24928" xr:uid="{00000000-0005-0000-0000-000096600000}"/>
    <cellStyle name="Note 2 5 5 14" xfId="24929" xr:uid="{00000000-0005-0000-0000-000097600000}"/>
    <cellStyle name="Note 2 5 5 14 2" xfId="24930" xr:uid="{00000000-0005-0000-0000-000098600000}"/>
    <cellStyle name="Note 2 5 5 14 3" xfId="24931" xr:uid="{00000000-0005-0000-0000-000099600000}"/>
    <cellStyle name="Note 2 5 5 14 4" xfId="24932" xr:uid="{00000000-0005-0000-0000-00009A600000}"/>
    <cellStyle name="Note 2 5 5 14 5" xfId="24933" xr:uid="{00000000-0005-0000-0000-00009B600000}"/>
    <cellStyle name="Note 2 5 5 15" xfId="24934" xr:uid="{00000000-0005-0000-0000-00009C600000}"/>
    <cellStyle name="Note 2 5 5 15 2" xfId="24935" xr:uid="{00000000-0005-0000-0000-00009D600000}"/>
    <cellStyle name="Note 2 5 5 15 3" xfId="24936" xr:uid="{00000000-0005-0000-0000-00009E600000}"/>
    <cellStyle name="Note 2 5 5 15 4" xfId="24937" xr:uid="{00000000-0005-0000-0000-00009F600000}"/>
    <cellStyle name="Note 2 5 5 15 5" xfId="24938" xr:uid="{00000000-0005-0000-0000-0000A0600000}"/>
    <cellStyle name="Note 2 5 5 16" xfId="24939" xr:uid="{00000000-0005-0000-0000-0000A1600000}"/>
    <cellStyle name="Note 2 5 5 16 2" xfId="24940" xr:uid="{00000000-0005-0000-0000-0000A2600000}"/>
    <cellStyle name="Note 2 5 5 16 3" xfId="24941" xr:uid="{00000000-0005-0000-0000-0000A3600000}"/>
    <cellStyle name="Note 2 5 5 16 4" xfId="24942" xr:uid="{00000000-0005-0000-0000-0000A4600000}"/>
    <cellStyle name="Note 2 5 5 16 5" xfId="24943" xr:uid="{00000000-0005-0000-0000-0000A5600000}"/>
    <cellStyle name="Note 2 5 5 17" xfId="24944" xr:uid="{00000000-0005-0000-0000-0000A6600000}"/>
    <cellStyle name="Note 2 5 5 17 2" xfId="24945" xr:uid="{00000000-0005-0000-0000-0000A7600000}"/>
    <cellStyle name="Note 2 5 5 17 3" xfId="24946" xr:uid="{00000000-0005-0000-0000-0000A8600000}"/>
    <cellStyle name="Note 2 5 5 17 4" xfId="24947" xr:uid="{00000000-0005-0000-0000-0000A9600000}"/>
    <cellStyle name="Note 2 5 5 17 5" xfId="24948" xr:uid="{00000000-0005-0000-0000-0000AA600000}"/>
    <cellStyle name="Note 2 5 5 18" xfId="24949" xr:uid="{00000000-0005-0000-0000-0000AB600000}"/>
    <cellStyle name="Note 2 5 5 2" xfId="24950" xr:uid="{00000000-0005-0000-0000-0000AC600000}"/>
    <cellStyle name="Note 2 5 5 2 2" xfId="24951" xr:uid="{00000000-0005-0000-0000-0000AD600000}"/>
    <cellStyle name="Note 2 5 5 2 2 2" xfId="24952" xr:uid="{00000000-0005-0000-0000-0000AE600000}"/>
    <cellStyle name="Note 2 5 5 2 2 3" xfId="24953" xr:uid="{00000000-0005-0000-0000-0000AF600000}"/>
    <cellStyle name="Note 2 5 5 2 2 4" xfId="24954" xr:uid="{00000000-0005-0000-0000-0000B0600000}"/>
    <cellStyle name="Note 2 5 5 2 2 5" xfId="24955" xr:uid="{00000000-0005-0000-0000-0000B1600000}"/>
    <cellStyle name="Note 2 5 5 2 2 6" xfId="24956" xr:uid="{00000000-0005-0000-0000-0000B2600000}"/>
    <cellStyle name="Note 2 5 5 2 2 7" xfId="24957" xr:uid="{00000000-0005-0000-0000-0000B3600000}"/>
    <cellStyle name="Note 2 5 5 2 3" xfId="24958" xr:uid="{00000000-0005-0000-0000-0000B4600000}"/>
    <cellStyle name="Note 2 5 5 2 4" xfId="24959" xr:uid="{00000000-0005-0000-0000-0000B5600000}"/>
    <cellStyle name="Note 2 5 5 2 5" xfId="24960" xr:uid="{00000000-0005-0000-0000-0000B6600000}"/>
    <cellStyle name="Note 2 5 5 3" xfId="24961" xr:uid="{00000000-0005-0000-0000-0000B7600000}"/>
    <cellStyle name="Note 2 5 5 3 2" xfId="24962" xr:uid="{00000000-0005-0000-0000-0000B8600000}"/>
    <cellStyle name="Note 2 5 5 3 2 2" xfId="24963" xr:uid="{00000000-0005-0000-0000-0000B9600000}"/>
    <cellStyle name="Note 2 5 5 3 2 3" xfId="24964" xr:uid="{00000000-0005-0000-0000-0000BA600000}"/>
    <cellStyle name="Note 2 5 5 3 2 4" xfId="24965" xr:uid="{00000000-0005-0000-0000-0000BB600000}"/>
    <cellStyle name="Note 2 5 5 3 2 5" xfId="24966" xr:uid="{00000000-0005-0000-0000-0000BC600000}"/>
    <cellStyle name="Note 2 5 5 3 2 6" xfId="24967" xr:uid="{00000000-0005-0000-0000-0000BD600000}"/>
    <cellStyle name="Note 2 5 5 3 2 7" xfId="24968" xr:uid="{00000000-0005-0000-0000-0000BE600000}"/>
    <cellStyle name="Note 2 5 5 3 3" xfId="24969" xr:uid="{00000000-0005-0000-0000-0000BF600000}"/>
    <cellStyle name="Note 2 5 5 3 4" xfId="24970" xr:uid="{00000000-0005-0000-0000-0000C0600000}"/>
    <cellStyle name="Note 2 5 5 3 5" xfId="24971" xr:uid="{00000000-0005-0000-0000-0000C1600000}"/>
    <cellStyle name="Note 2 5 5 4" xfId="24972" xr:uid="{00000000-0005-0000-0000-0000C2600000}"/>
    <cellStyle name="Note 2 5 5 4 2" xfId="24973" xr:uid="{00000000-0005-0000-0000-0000C3600000}"/>
    <cellStyle name="Note 2 5 5 4 2 2" xfId="24974" xr:uid="{00000000-0005-0000-0000-0000C4600000}"/>
    <cellStyle name="Note 2 5 5 4 2 3" xfId="24975" xr:uid="{00000000-0005-0000-0000-0000C5600000}"/>
    <cellStyle name="Note 2 5 5 4 2 4" xfId="24976" xr:uid="{00000000-0005-0000-0000-0000C6600000}"/>
    <cellStyle name="Note 2 5 5 4 2 5" xfId="24977" xr:uid="{00000000-0005-0000-0000-0000C7600000}"/>
    <cellStyle name="Note 2 5 5 4 2 6" xfId="24978" xr:uid="{00000000-0005-0000-0000-0000C8600000}"/>
    <cellStyle name="Note 2 5 5 4 2 7" xfId="24979" xr:uid="{00000000-0005-0000-0000-0000C9600000}"/>
    <cellStyle name="Note 2 5 5 4 3" xfId="24980" xr:uid="{00000000-0005-0000-0000-0000CA600000}"/>
    <cellStyle name="Note 2 5 5 4 4" xfId="24981" xr:uid="{00000000-0005-0000-0000-0000CB600000}"/>
    <cellStyle name="Note 2 5 5 4 5" xfId="24982" xr:uid="{00000000-0005-0000-0000-0000CC600000}"/>
    <cellStyle name="Note 2 5 5 5" xfId="24983" xr:uid="{00000000-0005-0000-0000-0000CD600000}"/>
    <cellStyle name="Note 2 5 5 5 2" xfId="24984" xr:uid="{00000000-0005-0000-0000-0000CE600000}"/>
    <cellStyle name="Note 2 5 5 5 3" xfId="24985" xr:uid="{00000000-0005-0000-0000-0000CF600000}"/>
    <cellStyle name="Note 2 5 5 5 4" xfId="24986" xr:uid="{00000000-0005-0000-0000-0000D0600000}"/>
    <cellStyle name="Note 2 5 5 5 5" xfId="24987" xr:uid="{00000000-0005-0000-0000-0000D1600000}"/>
    <cellStyle name="Note 2 5 5 5 6" xfId="24988" xr:uid="{00000000-0005-0000-0000-0000D2600000}"/>
    <cellStyle name="Note 2 5 5 5 7" xfId="24989" xr:uid="{00000000-0005-0000-0000-0000D3600000}"/>
    <cellStyle name="Note 2 5 5 5 8" xfId="24990" xr:uid="{00000000-0005-0000-0000-0000D4600000}"/>
    <cellStyle name="Note 2 5 5 6" xfId="24991" xr:uid="{00000000-0005-0000-0000-0000D5600000}"/>
    <cellStyle name="Note 2 5 5 6 2" xfId="24992" xr:uid="{00000000-0005-0000-0000-0000D6600000}"/>
    <cellStyle name="Note 2 5 5 6 3" xfId="24993" xr:uid="{00000000-0005-0000-0000-0000D7600000}"/>
    <cellStyle name="Note 2 5 5 6 4" xfId="24994" xr:uid="{00000000-0005-0000-0000-0000D8600000}"/>
    <cellStyle name="Note 2 5 5 6 5" xfId="24995" xr:uid="{00000000-0005-0000-0000-0000D9600000}"/>
    <cellStyle name="Note 2 5 5 6 6" xfId="24996" xr:uid="{00000000-0005-0000-0000-0000DA600000}"/>
    <cellStyle name="Note 2 5 5 6 7" xfId="24997" xr:uid="{00000000-0005-0000-0000-0000DB600000}"/>
    <cellStyle name="Note 2 5 5 7" xfId="24998" xr:uid="{00000000-0005-0000-0000-0000DC600000}"/>
    <cellStyle name="Note 2 5 5 7 2" xfId="24999" xr:uid="{00000000-0005-0000-0000-0000DD600000}"/>
    <cellStyle name="Note 2 5 5 7 3" xfId="25000" xr:uid="{00000000-0005-0000-0000-0000DE600000}"/>
    <cellStyle name="Note 2 5 5 7 4" xfId="25001" xr:uid="{00000000-0005-0000-0000-0000DF600000}"/>
    <cellStyle name="Note 2 5 5 7 5" xfId="25002" xr:uid="{00000000-0005-0000-0000-0000E0600000}"/>
    <cellStyle name="Note 2 5 5 8" xfId="25003" xr:uid="{00000000-0005-0000-0000-0000E1600000}"/>
    <cellStyle name="Note 2 5 5 8 2" xfId="25004" xr:uid="{00000000-0005-0000-0000-0000E2600000}"/>
    <cellStyle name="Note 2 5 5 8 3" xfId="25005" xr:uid="{00000000-0005-0000-0000-0000E3600000}"/>
    <cellStyle name="Note 2 5 5 8 4" xfId="25006" xr:uid="{00000000-0005-0000-0000-0000E4600000}"/>
    <cellStyle name="Note 2 5 5 8 5" xfId="25007" xr:uid="{00000000-0005-0000-0000-0000E5600000}"/>
    <cellStyle name="Note 2 5 5 9" xfId="25008" xr:uid="{00000000-0005-0000-0000-0000E6600000}"/>
    <cellStyle name="Note 2 5 5 9 2" xfId="25009" xr:uid="{00000000-0005-0000-0000-0000E7600000}"/>
    <cellStyle name="Note 2 5 5 9 3" xfId="25010" xr:uid="{00000000-0005-0000-0000-0000E8600000}"/>
    <cellStyle name="Note 2 5 5 9 4" xfId="25011" xr:uid="{00000000-0005-0000-0000-0000E9600000}"/>
    <cellStyle name="Note 2 5 5 9 5" xfId="25012" xr:uid="{00000000-0005-0000-0000-0000EA600000}"/>
    <cellStyle name="Note 2 5 6" xfId="25013" xr:uid="{00000000-0005-0000-0000-0000EB600000}"/>
    <cellStyle name="Note 2 5 6 10" xfId="25014" xr:uid="{00000000-0005-0000-0000-0000EC600000}"/>
    <cellStyle name="Note 2 5 6 2" xfId="25015" xr:uid="{00000000-0005-0000-0000-0000ED600000}"/>
    <cellStyle name="Note 2 5 6 2 2" xfId="25016" xr:uid="{00000000-0005-0000-0000-0000EE600000}"/>
    <cellStyle name="Note 2 5 6 2 2 2" xfId="25017" xr:uid="{00000000-0005-0000-0000-0000EF600000}"/>
    <cellStyle name="Note 2 5 6 2 2 3" xfId="25018" xr:uid="{00000000-0005-0000-0000-0000F0600000}"/>
    <cellStyle name="Note 2 5 6 2 2 4" xfId="25019" xr:uid="{00000000-0005-0000-0000-0000F1600000}"/>
    <cellStyle name="Note 2 5 6 2 2 5" xfId="25020" xr:uid="{00000000-0005-0000-0000-0000F2600000}"/>
    <cellStyle name="Note 2 5 6 2 2 6" xfId="25021" xr:uid="{00000000-0005-0000-0000-0000F3600000}"/>
    <cellStyle name="Note 2 5 6 2 2 7" xfId="25022" xr:uid="{00000000-0005-0000-0000-0000F4600000}"/>
    <cellStyle name="Note 2 5 6 2 3" xfId="25023" xr:uid="{00000000-0005-0000-0000-0000F5600000}"/>
    <cellStyle name="Note 2 5 6 2 4" xfId="25024" xr:uid="{00000000-0005-0000-0000-0000F6600000}"/>
    <cellStyle name="Note 2 5 6 3" xfId="25025" xr:uid="{00000000-0005-0000-0000-0000F7600000}"/>
    <cellStyle name="Note 2 5 6 3 2" xfId="25026" xr:uid="{00000000-0005-0000-0000-0000F8600000}"/>
    <cellStyle name="Note 2 5 6 3 2 2" xfId="25027" xr:uid="{00000000-0005-0000-0000-0000F9600000}"/>
    <cellStyle name="Note 2 5 6 3 2 3" xfId="25028" xr:uid="{00000000-0005-0000-0000-0000FA600000}"/>
    <cellStyle name="Note 2 5 6 3 2 4" xfId="25029" xr:uid="{00000000-0005-0000-0000-0000FB600000}"/>
    <cellStyle name="Note 2 5 6 3 2 5" xfId="25030" xr:uid="{00000000-0005-0000-0000-0000FC600000}"/>
    <cellStyle name="Note 2 5 6 3 2 6" xfId="25031" xr:uid="{00000000-0005-0000-0000-0000FD600000}"/>
    <cellStyle name="Note 2 5 6 3 2 7" xfId="25032" xr:uid="{00000000-0005-0000-0000-0000FE600000}"/>
    <cellStyle name="Note 2 5 6 3 3" xfId="25033" xr:uid="{00000000-0005-0000-0000-0000FF600000}"/>
    <cellStyle name="Note 2 5 6 3 4" xfId="25034" xr:uid="{00000000-0005-0000-0000-000000610000}"/>
    <cellStyle name="Note 2 5 6 4" xfId="25035" xr:uid="{00000000-0005-0000-0000-000001610000}"/>
    <cellStyle name="Note 2 5 6 4 2" xfId="25036" xr:uid="{00000000-0005-0000-0000-000002610000}"/>
    <cellStyle name="Note 2 5 6 4 2 2" xfId="25037" xr:uid="{00000000-0005-0000-0000-000003610000}"/>
    <cellStyle name="Note 2 5 6 4 2 3" xfId="25038" xr:uid="{00000000-0005-0000-0000-000004610000}"/>
    <cellStyle name="Note 2 5 6 4 2 4" xfId="25039" xr:uid="{00000000-0005-0000-0000-000005610000}"/>
    <cellStyle name="Note 2 5 6 4 2 5" xfId="25040" xr:uid="{00000000-0005-0000-0000-000006610000}"/>
    <cellStyle name="Note 2 5 6 4 2 6" xfId="25041" xr:uid="{00000000-0005-0000-0000-000007610000}"/>
    <cellStyle name="Note 2 5 6 4 2 7" xfId="25042" xr:uid="{00000000-0005-0000-0000-000008610000}"/>
    <cellStyle name="Note 2 5 6 4 3" xfId="25043" xr:uid="{00000000-0005-0000-0000-000009610000}"/>
    <cellStyle name="Note 2 5 6 4 4" xfId="25044" xr:uid="{00000000-0005-0000-0000-00000A610000}"/>
    <cellStyle name="Note 2 5 6 5" xfId="25045" xr:uid="{00000000-0005-0000-0000-00000B610000}"/>
    <cellStyle name="Note 2 5 6 5 2" xfId="25046" xr:uid="{00000000-0005-0000-0000-00000C610000}"/>
    <cellStyle name="Note 2 5 6 5 3" xfId="25047" xr:uid="{00000000-0005-0000-0000-00000D610000}"/>
    <cellStyle name="Note 2 5 6 5 4" xfId="25048" xr:uid="{00000000-0005-0000-0000-00000E610000}"/>
    <cellStyle name="Note 2 5 6 5 5" xfId="25049" xr:uid="{00000000-0005-0000-0000-00000F610000}"/>
    <cellStyle name="Note 2 5 6 5 6" xfId="25050" xr:uid="{00000000-0005-0000-0000-000010610000}"/>
    <cellStyle name="Note 2 5 6 5 7" xfId="25051" xr:uid="{00000000-0005-0000-0000-000011610000}"/>
    <cellStyle name="Note 2 5 6 5 8" xfId="25052" xr:uid="{00000000-0005-0000-0000-000012610000}"/>
    <cellStyle name="Note 2 5 6 6" xfId="25053" xr:uid="{00000000-0005-0000-0000-000013610000}"/>
    <cellStyle name="Note 2 5 6 6 2" xfId="25054" xr:uid="{00000000-0005-0000-0000-000014610000}"/>
    <cellStyle name="Note 2 5 6 6 3" xfId="25055" xr:uid="{00000000-0005-0000-0000-000015610000}"/>
    <cellStyle name="Note 2 5 6 6 4" xfId="25056" xr:uid="{00000000-0005-0000-0000-000016610000}"/>
    <cellStyle name="Note 2 5 6 6 5" xfId="25057" xr:uid="{00000000-0005-0000-0000-000017610000}"/>
    <cellStyle name="Note 2 5 6 6 6" xfId="25058" xr:uid="{00000000-0005-0000-0000-000018610000}"/>
    <cellStyle name="Note 2 5 6 6 7" xfId="25059" xr:uid="{00000000-0005-0000-0000-000019610000}"/>
    <cellStyle name="Note 2 5 6 7" xfId="25060" xr:uid="{00000000-0005-0000-0000-00001A610000}"/>
    <cellStyle name="Note 2 5 6 8" xfId="25061" xr:uid="{00000000-0005-0000-0000-00001B610000}"/>
    <cellStyle name="Note 2 5 6 9" xfId="25062" xr:uid="{00000000-0005-0000-0000-00001C610000}"/>
    <cellStyle name="Note 2 5 7" xfId="25063" xr:uid="{00000000-0005-0000-0000-00001D610000}"/>
    <cellStyle name="Note 2 5 7 2" xfId="25064" xr:uid="{00000000-0005-0000-0000-00001E610000}"/>
    <cellStyle name="Note 2 5 7 2 2" xfId="25065" xr:uid="{00000000-0005-0000-0000-00001F610000}"/>
    <cellStyle name="Note 2 5 7 2 3" xfId="25066" xr:uid="{00000000-0005-0000-0000-000020610000}"/>
    <cellStyle name="Note 2 5 7 2 4" xfId="25067" xr:uid="{00000000-0005-0000-0000-000021610000}"/>
    <cellStyle name="Note 2 5 7 2 5" xfId="25068" xr:uid="{00000000-0005-0000-0000-000022610000}"/>
    <cellStyle name="Note 2 5 7 2 6" xfId="25069" xr:uid="{00000000-0005-0000-0000-000023610000}"/>
    <cellStyle name="Note 2 5 7 2 7" xfId="25070" xr:uid="{00000000-0005-0000-0000-000024610000}"/>
    <cellStyle name="Note 2 5 7 3" xfId="25071" xr:uid="{00000000-0005-0000-0000-000025610000}"/>
    <cellStyle name="Note 2 5 7 4" xfId="25072" xr:uid="{00000000-0005-0000-0000-000026610000}"/>
    <cellStyle name="Note 2 5 7 5" xfId="25073" xr:uid="{00000000-0005-0000-0000-000027610000}"/>
    <cellStyle name="Note 2 5 8" xfId="25074" xr:uid="{00000000-0005-0000-0000-000028610000}"/>
    <cellStyle name="Note 2 5 8 2" xfId="25075" xr:uid="{00000000-0005-0000-0000-000029610000}"/>
    <cellStyle name="Note 2 5 8 2 2" xfId="25076" xr:uid="{00000000-0005-0000-0000-00002A610000}"/>
    <cellStyle name="Note 2 5 8 2 3" xfId="25077" xr:uid="{00000000-0005-0000-0000-00002B610000}"/>
    <cellStyle name="Note 2 5 8 2 4" xfId="25078" xr:uid="{00000000-0005-0000-0000-00002C610000}"/>
    <cellStyle name="Note 2 5 8 2 5" xfId="25079" xr:uid="{00000000-0005-0000-0000-00002D610000}"/>
    <cellStyle name="Note 2 5 8 2 6" xfId="25080" xr:uid="{00000000-0005-0000-0000-00002E610000}"/>
    <cellStyle name="Note 2 5 8 2 7" xfId="25081" xr:uid="{00000000-0005-0000-0000-00002F610000}"/>
    <cellStyle name="Note 2 5 8 3" xfId="25082" xr:uid="{00000000-0005-0000-0000-000030610000}"/>
    <cellStyle name="Note 2 5 8 4" xfId="25083" xr:uid="{00000000-0005-0000-0000-000031610000}"/>
    <cellStyle name="Note 2 5 8 5" xfId="25084" xr:uid="{00000000-0005-0000-0000-000032610000}"/>
    <cellStyle name="Note 2 5 9" xfId="25085" xr:uid="{00000000-0005-0000-0000-000033610000}"/>
    <cellStyle name="Note 2 5 9 2" xfId="25086" xr:uid="{00000000-0005-0000-0000-000034610000}"/>
    <cellStyle name="Note 2 5 9 2 2" xfId="25087" xr:uid="{00000000-0005-0000-0000-000035610000}"/>
    <cellStyle name="Note 2 5 9 2 3" xfId="25088" xr:uid="{00000000-0005-0000-0000-000036610000}"/>
    <cellStyle name="Note 2 5 9 2 4" xfId="25089" xr:uid="{00000000-0005-0000-0000-000037610000}"/>
    <cellStyle name="Note 2 5 9 2 5" xfId="25090" xr:uid="{00000000-0005-0000-0000-000038610000}"/>
    <cellStyle name="Note 2 5 9 2 6" xfId="25091" xr:uid="{00000000-0005-0000-0000-000039610000}"/>
    <cellStyle name="Note 2 5 9 2 7" xfId="25092" xr:uid="{00000000-0005-0000-0000-00003A610000}"/>
    <cellStyle name="Note 2 5 9 3" xfId="25093" xr:uid="{00000000-0005-0000-0000-00003B610000}"/>
    <cellStyle name="Note 2 5 9 4" xfId="25094" xr:uid="{00000000-0005-0000-0000-00003C610000}"/>
    <cellStyle name="Note 2 5 9 5" xfId="25095" xr:uid="{00000000-0005-0000-0000-00003D610000}"/>
    <cellStyle name="Note 2 6" xfId="25096" xr:uid="{00000000-0005-0000-0000-00003E610000}"/>
    <cellStyle name="Note 2 6 10" xfId="25097" xr:uid="{00000000-0005-0000-0000-00003F610000}"/>
    <cellStyle name="Note 2 6 10 2" xfId="25098" xr:uid="{00000000-0005-0000-0000-000040610000}"/>
    <cellStyle name="Note 2 6 10 2 2" xfId="25099" xr:uid="{00000000-0005-0000-0000-000041610000}"/>
    <cellStyle name="Note 2 6 10 2 3" xfId="25100" xr:uid="{00000000-0005-0000-0000-000042610000}"/>
    <cellStyle name="Note 2 6 10 2 4" xfId="25101" xr:uid="{00000000-0005-0000-0000-000043610000}"/>
    <cellStyle name="Note 2 6 10 2 5" xfId="25102" xr:uid="{00000000-0005-0000-0000-000044610000}"/>
    <cellStyle name="Note 2 6 10 2 6" xfId="25103" xr:uid="{00000000-0005-0000-0000-000045610000}"/>
    <cellStyle name="Note 2 6 10 2 7" xfId="25104" xr:uid="{00000000-0005-0000-0000-000046610000}"/>
    <cellStyle name="Note 2 6 10 3" xfId="25105" xr:uid="{00000000-0005-0000-0000-000047610000}"/>
    <cellStyle name="Note 2 6 10 4" xfId="25106" xr:uid="{00000000-0005-0000-0000-000048610000}"/>
    <cellStyle name="Note 2 6 10 5" xfId="25107" xr:uid="{00000000-0005-0000-0000-000049610000}"/>
    <cellStyle name="Note 2 6 11" xfId="25108" xr:uid="{00000000-0005-0000-0000-00004A610000}"/>
    <cellStyle name="Note 2 6 11 2" xfId="25109" xr:uid="{00000000-0005-0000-0000-00004B610000}"/>
    <cellStyle name="Note 2 6 11 3" xfId="25110" xr:uid="{00000000-0005-0000-0000-00004C610000}"/>
    <cellStyle name="Note 2 6 11 4" xfId="25111" xr:uid="{00000000-0005-0000-0000-00004D610000}"/>
    <cellStyle name="Note 2 6 11 5" xfId="25112" xr:uid="{00000000-0005-0000-0000-00004E610000}"/>
    <cellStyle name="Note 2 6 11 6" xfId="25113" xr:uid="{00000000-0005-0000-0000-00004F610000}"/>
    <cellStyle name="Note 2 6 11 7" xfId="25114" xr:uid="{00000000-0005-0000-0000-000050610000}"/>
    <cellStyle name="Note 2 6 11 8" xfId="25115" xr:uid="{00000000-0005-0000-0000-000051610000}"/>
    <cellStyle name="Note 2 6 12" xfId="25116" xr:uid="{00000000-0005-0000-0000-000052610000}"/>
    <cellStyle name="Note 2 6 12 2" xfId="25117" xr:uid="{00000000-0005-0000-0000-000053610000}"/>
    <cellStyle name="Note 2 6 12 3" xfId="25118" xr:uid="{00000000-0005-0000-0000-000054610000}"/>
    <cellStyle name="Note 2 6 12 4" xfId="25119" xr:uid="{00000000-0005-0000-0000-000055610000}"/>
    <cellStyle name="Note 2 6 12 5" xfId="25120" xr:uid="{00000000-0005-0000-0000-000056610000}"/>
    <cellStyle name="Note 2 6 12 6" xfId="25121" xr:uid="{00000000-0005-0000-0000-000057610000}"/>
    <cellStyle name="Note 2 6 12 7" xfId="25122" xr:uid="{00000000-0005-0000-0000-000058610000}"/>
    <cellStyle name="Note 2 6 13" xfId="25123" xr:uid="{00000000-0005-0000-0000-000059610000}"/>
    <cellStyle name="Note 2 6 13 2" xfId="25124" xr:uid="{00000000-0005-0000-0000-00005A610000}"/>
    <cellStyle name="Note 2 6 13 3" xfId="25125" xr:uid="{00000000-0005-0000-0000-00005B610000}"/>
    <cellStyle name="Note 2 6 13 4" xfId="25126" xr:uid="{00000000-0005-0000-0000-00005C610000}"/>
    <cellStyle name="Note 2 6 13 5" xfId="25127" xr:uid="{00000000-0005-0000-0000-00005D610000}"/>
    <cellStyle name="Note 2 6 14" xfId="25128" xr:uid="{00000000-0005-0000-0000-00005E610000}"/>
    <cellStyle name="Note 2 6 14 2" xfId="25129" xr:uid="{00000000-0005-0000-0000-00005F610000}"/>
    <cellStyle name="Note 2 6 14 3" xfId="25130" xr:uid="{00000000-0005-0000-0000-000060610000}"/>
    <cellStyle name="Note 2 6 14 4" xfId="25131" xr:uid="{00000000-0005-0000-0000-000061610000}"/>
    <cellStyle name="Note 2 6 14 5" xfId="25132" xr:uid="{00000000-0005-0000-0000-000062610000}"/>
    <cellStyle name="Note 2 6 15" xfId="25133" xr:uid="{00000000-0005-0000-0000-000063610000}"/>
    <cellStyle name="Note 2 6 15 2" xfId="25134" xr:uid="{00000000-0005-0000-0000-000064610000}"/>
    <cellStyle name="Note 2 6 15 3" xfId="25135" xr:uid="{00000000-0005-0000-0000-000065610000}"/>
    <cellStyle name="Note 2 6 15 4" xfId="25136" xr:uid="{00000000-0005-0000-0000-000066610000}"/>
    <cellStyle name="Note 2 6 15 5" xfId="25137" xr:uid="{00000000-0005-0000-0000-000067610000}"/>
    <cellStyle name="Note 2 6 16" xfId="25138" xr:uid="{00000000-0005-0000-0000-000068610000}"/>
    <cellStyle name="Note 2 6 16 2" xfId="25139" xr:uid="{00000000-0005-0000-0000-000069610000}"/>
    <cellStyle name="Note 2 6 16 3" xfId="25140" xr:uid="{00000000-0005-0000-0000-00006A610000}"/>
    <cellStyle name="Note 2 6 16 4" xfId="25141" xr:uid="{00000000-0005-0000-0000-00006B610000}"/>
    <cellStyle name="Note 2 6 16 5" xfId="25142" xr:uid="{00000000-0005-0000-0000-00006C610000}"/>
    <cellStyle name="Note 2 6 17" xfId="25143" xr:uid="{00000000-0005-0000-0000-00006D610000}"/>
    <cellStyle name="Note 2 6 17 2" xfId="25144" xr:uid="{00000000-0005-0000-0000-00006E610000}"/>
    <cellStyle name="Note 2 6 17 3" xfId="25145" xr:uid="{00000000-0005-0000-0000-00006F610000}"/>
    <cellStyle name="Note 2 6 17 4" xfId="25146" xr:uid="{00000000-0005-0000-0000-000070610000}"/>
    <cellStyle name="Note 2 6 17 5" xfId="25147" xr:uid="{00000000-0005-0000-0000-000071610000}"/>
    <cellStyle name="Note 2 6 18" xfId="25148" xr:uid="{00000000-0005-0000-0000-000072610000}"/>
    <cellStyle name="Note 2 6 2" xfId="25149" xr:uid="{00000000-0005-0000-0000-000073610000}"/>
    <cellStyle name="Note 2 6 2 10" xfId="25150" xr:uid="{00000000-0005-0000-0000-000074610000}"/>
    <cellStyle name="Note 2 6 2 10 2" xfId="25151" xr:uid="{00000000-0005-0000-0000-000075610000}"/>
    <cellStyle name="Note 2 6 2 10 3" xfId="25152" xr:uid="{00000000-0005-0000-0000-000076610000}"/>
    <cellStyle name="Note 2 6 2 10 4" xfId="25153" xr:uid="{00000000-0005-0000-0000-000077610000}"/>
    <cellStyle name="Note 2 6 2 10 5" xfId="25154" xr:uid="{00000000-0005-0000-0000-000078610000}"/>
    <cellStyle name="Note 2 6 2 10 6" xfId="25155" xr:uid="{00000000-0005-0000-0000-000079610000}"/>
    <cellStyle name="Note 2 6 2 10 7" xfId="25156" xr:uid="{00000000-0005-0000-0000-00007A610000}"/>
    <cellStyle name="Note 2 6 2 10 8" xfId="25157" xr:uid="{00000000-0005-0000-0000-00007B610000}"/>
    <cellStyle name="Note 2 6 2 11" xfId="25158" xr:uid="{00000000-0005-0000-0000-00007C610000}"/>
    <cellStyle name="Note 2 6 2 11 2" xfId="25159" xr:uid="{00000000-0005-0000-0000-00007D610000}"/>
    <cellStyle name="Note 2 6 2 11 3" xfId="25160" xr:uid="{00000000-0005-0000-0000-00007E610000}"/>
    <cellStyle name="Note 2 6 2 11 4" xfId="25161" xr:uid="{00000000-0005-0000-0000-00007F610000}"/>
    <cellStyle name="Note 2 6 2 11 5" xfId="25162" xr:uid="{00000000-0005-0000-0000-000080610000}"/>
    <cellStyle name="Note 2 6 2 11 6" xfId="25163" xr:uid="{00000000-0005-0000-0000-000081610000}"/>
    <cellStyle name="Note 2 6 2 11 7" xfId="25164" xr:uid="{00000000-0005-0000-0000-000082610000}"/>
    <cellStyle name="Note 2 6 2 12" xfId="25165" xr:uid="{00000000-0005-0000-0000-000083610000}"/>
    <cellStyle name="Note 2 6 2 12 2" xfId="25166" xr:uid="{00000000-0005-0000-0000-000084610000}"/>
    <cellStyle name="Note 2 6 2 12 3" xfId="25167" xr:uid="{00000000-0005-0000-0000-000085610000}"/>
    <cellStyle name="Note 2 6 2 12 4" xfId="25168" xr:uid="{00000000-0005-0000-0000-000086610000}"/>
    <cellStyle name="Note 2 6 2 12 5" xfId="25169" xr:uid="{00000000-0005-0000-0000-000087610000}"/>
    <cellStyle name="Note 2 6 2 13" xfId="25170" xr:uid="{00000000-0005-0000-0000-000088610000}"/>
    <cellStyle name="Note 2 6 2 13 2" xfId="25171" xr:uid="{00000000-0005-0000-0000-000089610000}"/>
    <cellStyle name="Note 2 6 2 13 3" xfId="25172" xr:uid="{00000000-0005-0000-0000-00008A610000}"/>
    <cellStyle name="Note 2 6 2 13 4" xfId="25173" xr:uid="{00000000-0005-0000-0000-00008B610000}"/>
    <cellStyle name="Note 2 6 2 13 5" xfId="25174" xr:uid="{00000000-0005-0000-0000-00008C610000}"/>
    <cellStyle name="Note 2 6 2 14" xfId="25175" xr:uid="{00000000-0005-0000-0000-00008D610000}"/>
    <cellStyle name="Note 2 6 2 14 2" xfId="25176" xr:uid="{00000000-0005-0000-0000-00008E610000}"/>
    <cellStyle name="Note 2 6 2 14 3" xfId="25177" xr:uid="{00000000-0005-0000-0000-00008F610000}"/>
    <cellStyle name="Note 2 6 2 14 4" xfId="25178" xr:uid="{00000000-0005-0000-0000-000090610000}"/>
    <cellStyle name="Note 2 6 2 14 5" xfId="25179" xr:uid="{00000000-0005-0000-0000-000091610000}"/>
    <cellStyle name="Note 2 6 2 15" xfId="25180" xr:uid="{00000000-0005-0000-0000-000092610000}"/>
    <cellStyle name="Note 2 6 2 15 2" xfId="25181" xr:uid="{00000000-0005-0000-0000-000093610000}"/>
    <cellStyle name="Note 2 6 2 15 3" xfId="25182" xr:uid="{00000000-0005-0000-0000-000094610000}"/>
    <cellStyle name="Note 2 6 2 15 4" xfId="25183" xr:uid="{00000000-0005-0000-0000-000095610000}"/>
    <cellStyle name="Note 2 6 2 15 5" xfId="25184" xr:uid="{00000000-0005-0000-0000-000096610000}"/>
    <cellStyle name="Note 2 6 2 16" xfId="25185" xr:uid="{00000000-0005-0000-0000-000097610000}"/>
    <cellStyle name="Note 2 6 2 16 2" xfId="25186" xr:uid="{00000000-0005-0000-0000-000098610000}"/>
    <cellStyle name="Note 2 6 2 16 3" xfId="25187" xr:uid="{00000000-0005-0000-0000-000099610000}"/>
    <cellStyle name="Note 2 6 2 16 4" xfId="25188" xr:uid="{00000000-0005-0000-0000-00009A610000}"/>
    <cellStyle name="Note 2 6 2 16 5" xfId="25189" xr:uid="{00000000-0005-0000-0000-00009B610000}"/>
    <cellStyle name="Note 2 6 2 17" xfId="25190" xr:uid="{00000000-0005-0000-0000-00009C610000}"/>
    <cellStyle name="Note 2 6 2 2" xfId="25191" xr:uid="{00000000-0005-0000-0000-00009D610000}"/>
    <cellStyle name="Note 2 6 2 2 10" xfId="25192" xr:uid="{00000000-0005-0000-0000-00009E610000}"/>
    <cellStyle name="Note 2 6 2 2 10 2" xfId="25193" xr:uid="{00000000-0005-0000-0000-00009F610000}"/>
    <cellStyle name="Note 2 6 2 2 10 3" xfId="25194" xr:uid="{00000000-0005-0000-0000-0000A0610000}"/>
    <cellStyle name="Note 2 6 2 2 10 4" xfId="25195" xr:uid="{00000000-0005-0000-0000-0000A1610000}"/>
    <cellStyle name="Note 2 6 2 2 10 5" xfId="25196" xr:uid="{00000000-0005-0000-0000-0000A2610000}"/>
    <cellStyle name="Note 2 6 2 2 11" xfId="25197" xr:uid="{00000000-0005-0000-0000-0000A3610000}"/>
    <cellStyle name="Note 2 6 2 2 11 2" xfId="25198" xr:uid="{00000000-0005-0000-0000-0000A4610000}"/>
    <cellStyle name="Note 2 6 2 2 11 3" xfId="25199" xr:uid="{00000000-0005-0000-0000-0000A5610000}"/>
    <cellStyle name="Note 2 6 2 2 11 4" xfId="25200" xr:uid="{00000000-0005-0000-0000-0000A6610000}"/>
    <cellStyle name="Note 2 6 2 2 11 5" xfId="25201" xr:uid="{00000000-0005-0000-0000-0000A7610000}"/>
    <cellStyle name="Note 2 6 2 2 12" xfId="25202" xr:uid="{00000000-0005-0000-0000-0000A8610000}"/>
    <cellStyle name="Note 2 6 2 2 12 2" xfId="25203" xr:uid="{00000000-0005-0000-0000-0000A9610000}"/>
    <cellStyle name="Note 2 6 2 2 12 3" xfId="25204" xr:uid="{00000000-0005-0000-0000-0000AA610000}"/>
    <cellStyle name="Note 2 6 2 2 12 4" xfId="25205" xr:uid="{00000000-0005-0000-0000-0000AB610000}"/>
    <cellStyle name="Note 2 6 2 2 12 5" xfId="25206" xr:uid="{00000000-0005-0000-0000-0000AC610000}"/>
    <cellStyle name="Note 2 6 2 2 13" xfId="25207" xr:uid="{00000000-0005-0000-0000-0000AD610000}"/>
    <cellStyle name="Note 2 6 2 2 13 2" xfId="25208" xr:uid="{00000000-0005-0000-0000-0000AE610000}"/>
    <cellStyle name="Note 2 6 2 2 13 3" xfId="25209" xr:uid="{00000000-0005-0000-0000-0000AF610000}"/>
    <cellStyle name="Note 2 6 2 2 13 4" xfId="25210" xr:uid="{00000000-0005-0000-0000-0000B0610000}"/>
    <cellStyle name="Note 2 6 2 2 13 5" xfId="25211" xr:uid="{00000000-0005-0000-0000-0000B1610000}"/>
    <cellStyle name="Note 2 6 2 2 14" xfId="25212" xr:uid="{00000000-0005-0000-0000-0000B2610000}"/>
    <cellStyle name="Note 2 6 2 2 14 2" xfId="25213" xr:uid="{00000000-0005-0000-0000-0000B3610000}"/>
    <cellStyle name="Note 2 6 2 2 14 3" xfId="25214" xr:uid="{00000000-0005-0000-0000-0000B4610000}"/>
    <cellStyle name="Note 2 6 2 2 14 4" xfId="25215" xr:uid="{00000000-0005-0000-0000-0000B5610000}"/>
    <cellStyle name="Note 2 6 2 2 14 5" xfId="25216" xr:uid="{00000000-0005-0000-0000-0000B6610000}"/>
    <cellStyle name="Note 2 6 2 2 15" xfId="25217" xr:uid="{00000000-0005-0000-0000-0000B7610000}"/>
    <cellStyle name="Note 2 6 2 2 15 2" xfId="25218" xr:uid="{00000000-0005-0000-0000-0000B8610000}"/>
    <cellStyle name="Note 2 6 2 2 15 3" xfId="25219" xr:uid="{00000000-0005-0000-0000-0000B9610000}"/>
    <cellStyle name="Note 2 6 2 2 15 4" xfId="25220" xr:uid="{00000000-0005-0000-0000-0000BA610000}"/>
    <cellStyle name="Note 2 6 2 2 15 5" xfId="25221" xr:uid="{00000000-0005-0000-0000-0000BB610000}"/>
    <cellStyle name="Note 2 6 2 2 16" xfId="25222" xr:uid="{00000000-0005-0000-0000-0000BC610000}"/>
    <cellStyle name="Note 2 6 2 2 16 2" xfId="25223" xr:uid="{00000000-0005-0000-0000-0000BD610000}"/>
    <cellStyle name="Note 2 6 2 2 16 3" xfId="25224" xr:uid="{00000000-0005-0000-0000-0000BE610000}"/>
    <cellStyle name="Note 2 6 2 2 16 4" xfId="25225" xr:uid="{00000000-0005-0000-0000-0000BF610000}"/>
    <cellStyle name="Note 2 6 2 2 16 5" xfId="25226" xr:uid="{00000000-0005-0000-0000-0000C0610000}"/>
    <cellStyle name="Note 2 6 2 2 17" xfId="25227" xr:uid="{00000000-0005-0000-0000-0000C1610000}"/>
    <cellStyle name="Note 2 6 2 2 17 2" xfId="25228" xr:uid="{00000000-0005-0000-0000-0000C2610000}"/>
    <cellStyle name="Note 2 6 2 2 17 3" xfId="25229" xr:uid="{00000000-0005-0000-0000-0000C3610000}"/>
    <cellStyle name="Note 2 6 2 2 17 4" xfId="25230" xr:uid="{00000000-0005-0000-0000-0000C4610000}"/>
    <cellStyle name="Note 2 6 2 2 17 5" xfId="25231" xr:uid="{00000000-0005-0000-0000-0000C5610000}"/>
    <cellStyle name="Note 2 6 2 2 18" xfId="25232" xr:uid="{00000000-0005-0000-0000-0000C6610000}"/>
    <cellStyle name="Note 2 6 2 2 2" xfId="25233" xr:uid="{00000000-0005-0000-0000-0000C7610000}"/>
    <cellStyle name="Note 2 6 2 2 2 10" xfId="25234" xr:uid="{00000000-0005-0000-0000-0000C8610000}"/>
    <cellStyle name="Note 2 6 2 2 2 10 2" xfId="25235" xr:uid="{00000000-0005-0000-0000-0000C9610000}"/>
    <cellStyle name="Note 2 6 2 2 2 10 3" xfId="25236" xr:uid="{00000000-0005-0000-0000-0000CA610000}"/>
    <cellStyle name="Note 2 6 2 2 2 10 4" xfId="25237" xr:uid="{00000000-0005-0000-0000-0000CB610000}"/>
    <cellStyle name="Note 2 6 2 2 2 10 5" xfId="25238" xr:uid="{00000000-0005-0000-0000-0000CC610000}"/>
    <cellStyle name="Note 2 6 2 2 2 11" xfId="25239" xr:uid="{00000000-0005-0000-0000-0000CD610000}"/>
    <cellStyle name="Note 2 6 2 2 2 11 2" xfId="25240" xr:uid="{00000000-0005-0000-0000-0000CE610000}"/>
    <cellStyle name="Note 2 6 2 2 2 11 3" xfId="25241" xr:uid="{00000000-0005-0000-0000-0000CF610000}"/>
    <cellStyle name="Note 2 6 2 2 2 11 4" xfId="25242" xr:uid="{00000000-0005-0000-0000-0000D0610000}"/>
    <cellStyle name="Note 2 6 2 2 2 11 5" xfId="25243" xr:uid="{00000000-0005-0000-0000-0000D1610000}"/>
    <cellStyle name="Note 2 6 2 2 2 12" xfId="25244" xr:uid="{00000000-0005-0000-0000-0000D2610000}"/>
    <cellStyle name="Note 2 6 2 2 2 12 2" xfId="25245" xr:uid="{00000000-0005-0000-0000-0000D3610000}"/>
    <cellStyle name="Note 2 6 2 2 2 12 3" xfId="25246" xr:uid="{00000000-0005-0000-0000-0000D4610000}"/>
    <cellStyle name="Note 2 6 2 2 2 12 4" xfId="25247" xr:uid="{00000000-0005-0000-0000-0000D5610000}"/>
    <cellStyle name="Note 2 6 2 2 2 12 5" xfId="25248" xr:uid="{00000000-0005-0000-0000-0000D6610000}"/>
    <cellStyle name="Note 2 6 2 2 2 13" xfId="25249" xr:uid="{00000000-0005-0000-0000-0000D7610000}"/>
    <cellStyle name="Note 2 6 2 2 2 13 2" xfId="25250" xr:uid="{00000000-0005-0000-0000-0000D8610000}"/>
    <cellStyle name="Note 2 6 2 2 2 13 3" xfId="25251" xr:uid="{00000000-0005-0000-0000-0000D9610000}"/>
    <cellStyle name="Note 2 6 2 2 2 13 4" xfId="25252" xr:uid="{00000000-0005-0000-0000-0000DA610000}"/>
    <cellStyle name="Note 2 6 2 2 2 13 5" xfId="25253" xr:uid="{00000000-0005-0000-0000-0000DB610000}"/>
    <cellStyle name="Note 2 6 2 2 2 14" xfId="25254" xr:uid="{00000000-0005-0000-0000-0000DC610000}"/>
    <cellStyle name="Note 2 6 2 2 2 14 2" xfId="25255" xr:uid="{00000000-0005-0000-0000-0000DD610000}"/>
    <cellStyle name="Note 2 6 2 2 2 14 3" xfId="25256" xr:uid="{00000000-0005-0000-0000-0000DE610000}"/>
    <cellStyle name="Note 2 6 2 2 2 14 4" xfId="25257" xr:uid="{00000000-0005-0000-0000-0000DF610000}"/>
    <cellStyle name="Note 2 6 2 2 2 14 5" xfId="25258" xr:uid="{00000000-0005-0000-0000-0000E0610000}"/>
    <cellStyle name="Note 2 6 2 2 2 15" xfId="25259" xr:uid="{00000000-0005-0000-0000-0000E1610000}"/>
    <cellStyle name="Note 2 6 2 2 2 15 2" xfId="25260" xr:uid="{00000000-0005-0000-0000-0000E2610000}"/>
    <cellStyle name="Note 2 6 2 2 2 15 3" xfId="25261" xr:uid="{00000000-0005-0000-0000-0000E3610000}"/>
    <cellStyle name="Note 2 6 2 2 2 15 4" xfId="25262" xr:uid="{00000000-0005-0000-0000-0000E4610000}"/>
    <cellStyle name="Note 2 6 2 2 2 15 5" xfId="25263" xr:uid="{00000000-0005-0000-0000-0000E5610000}"/>
    <cellStyle name="Note 2 6 2 2 2 16" xfId="25264" xr:uid="{00000000-0005-0000-0000-0000E6610000}"/>
    <cellStyle name="Note 2 6 2 2 2 16 2" xfId="25265" xr:uid="{00000000-0005-0000-0000-0000E7610000}"/>
    <cellStyle name="Note 2 6 2 2 2 16 3" xfId="25266" xr:uid="{00000000-0005-0000-0000-0000E8610000}"/>
    <cellStyle name="Note 2 6 2 2 2 16 4" xfId="25267" xr:uid="{00000000-0005-0000-0000-0000E9610000}"/>
    <cellStyle name="Note 2 6 2 2 2 16 5" xfId="25268" xr:uid="{00000000-0005-0000-0000-0000EA610000}"/>
    <cellStyle name="Note 2 6 2 2 2 17" xfId="25269" xr:uid="{00000000-0005-0000-0000-0000EB610000}"/>
    <cellStyle name="Note 2 6 2 2 2 17 2" xfId="25270" xr:uid="{00000000-0005-0000-0000-0000EC610000}"/>
    <cellStyle name="Note 2 6 2 2 2 17 3" xfId="25271" xr:uid="{00000000-0005-0000-0000-0000ED610000}"/>
    <cellStyle name="Note 2 6 2 2 2 17 4" xfId="25272" xr:uid="{00000000-0005-0000-0000-0000EE610000}"/>
    <cellStyle name="Note 2 6 2 2 2 17 5" xfId="25273" xr:uid="{00000000-0005-0000-0000-0000EF610000}"/>
    <cellStyle name="Note 2 6 2 2 2 18" xfId="25274" xr:uid="{00000000-0005-0000-0000-0000F0610000}"/>
    <cellStyle name="Note 2 6 2 2 2 2" xfId="25275" xr:uid="{00000000-0005-0000-0000-0000F1610000}"/>
    <cellStyle name="Note 2 6 2 2 2 2 2" xfId="25276" xr:uid="{00000000-0005-0000-0000-0000F2610000}"/>
    <cellStyle name="Note 2 6 2 2 2 2 2 2" xfId="25277" xr:uid="{00000000-0005-0000-0000-0000F3610000}"/>
    <cellStyle name="Note 2 6 2 2 2 2 2 3" xfId="25278" xr:uid="{00000000-0005-0000-0000-0000F4610000}"/>
    <cellStyle name="Note 2 6 2 2 2 2 2 4" xfId="25279" xr:uid="{00000000-0005-0000-0000-0000F5610000}"/>
    <cellStyle name="Note 2 6 2 2 2 2 2 5" xfId="25280" xr:uid="{00000000-0005-0000-0000-0000F6610000}"/>
    <cellStyle name="Note 2 6 2 2 2 2 2 6" xfId="25281" xr:uid="{00000000-0005-0000-0000-0000F7610000}"/>
    <cellStyle name="Note 2 6 2 2 2 2 2 7" xfId="25282" xr:uid="{00000000-0005-0000-0000-0000F8610000}"/>
    <cellStyle name="Note 2 6 2 2 2 2 3" xfId="25283" xr:uid="{00000000-0005-0000-0000-0000F9610000}"/>
    <cellStyle name="Note 2 6 2 2 2 2 4" xfId="25284" xr:uid="{00000000-0005-0000-0000-0000FA610000}"/>
    <cellStyle name="Note 2 6 2 2 2 2 5" xfId="25285" xr:uid="{00000000-0005-0000-0000-0000FB610000}"/>
    <cellStyle name="Note 2 6 2 2 2 3" xfId="25286" xr:uid="{00000000-0005-0000-0000-0000FC610000}"/>
    <cellStyle name="Note 2 6 2 2 2 3 2" xfId="25287" xr:uid="{00000000-0005-0000-0000-0000FD610000}"/>
    <cellStyle name="Note 2 6 2 2 2 3 2 2" xfId="25288" xr:uid="{00000000-0005-0000-0000-0000FE610000}"/>
    <cellStyle name="Note 2 6 2 2 2 3 2 3" xfId="25289" xr:uid="{00000000-0005-0000-0000-0000FF610000}"/>
    <cellStyle name="Note 2 6 2 2 2 3 2 4" xfId="25290" xr:uid="{00000000-0005-0000-0000-000000620000}"/>
    <cellStyle name="Note 2 6 2 2 2 3 2 5" xfId="25291" xr:uid="{00000000-0005-0000-0000-000001620000}"/>
    <cellStyle name="Note 2 6 2 2 2 3 2 6" xfId="25292" xr:uid="{00000000-0005-0000-0000-000002620000}"/>
    <cellStyle name="Note 2 6 2 2 2 3 2 7" xfId="25293" xr:uid="{00000000-0005-0000-0000-000003620000}"/>
    <cellStyle name="Note 2 6 2 2 2 3 3" xfId="25294" xr:uid="{00000000-0005-0000-0000-000004620000}"/>
    <cellStyle name="Note 2 6 2 2 2 3 4" xfId="25295" xr:uid="{00000000-0005-0000-0000-000005620000}"/>
    <cellStyle name="Note 2 6 2 2 2 3 5" xfId="25296" xr:uid="{00000000-0005-0000-0000-000006620000}"/>
    <cellStyle name="Note 2 6 2 2 2 4" xfId="25297" xr:uid="{00000000-0005-0000-0000-000007620000}"/>
    <cellStyle name="Note 2 6 2 2 2 4 2" xfId="25298" xr:uid="{00000000-0005-0000-0000-000008620000}"/>
    <cellStyle name="Note 2 6 2 2 2 4 2 2" xfId="25299" xr:uid="{00000000-0005-0000-0000-000009620000}"/>
    <cellStyle name="Note 2 6 2 2 2 4 2 3" xfId="25300" xr:uid="{00000000-0005-0000-0000-00000A620000}"/>
    <cellStyle name="Note 2 6 2 2 2 4 2 4" xfId="25301" xr:uid="{00000000-0005-0000-0000-00000B620000}"/>
    <cellStyle name="Note 2 6 2 2 2 4 2 5" xfId="25302" xr:uid="{00000000-0005-0000-0000-00000C620000}"/>
    <cellStyle name="Note 2 6 2 2 2 4 2 6" xfId="25303" xr:uid="{00000000-0005-0000-0000-00000D620000}"/>
    <cellStyle name="Note 2 6 2 2 2 4 2 7" xfId="25304" xr:uid="{00000000-0005-0000-0000-00000E620000}"/>
    <cellStyle name="Note 2 6 2 2 2 4 3" xfId="25305" xr:uid="{00000000-0005-0000-0000-00000F620000}"/>
    <cellStyle name="Note 2 6 2 2 2 4 4" xfId="25306" xr:uid="{00000000-0005-0000-0000-000010620000}"/>
    <cellStyle name="Note 2 6 2 2 2 4 5" xfId="25307" xr:uid="{00000000-0005-0000-0000-000011620000}"/>
    <cellStyle name="Note 2 6 2 2 2 5" xfId="25308" xr:uid="{00000000-0005-0000-0000-000012620000}"/>
    <cellStyle name="Note 2 6 2 2 2 5 2" xfId="25309" xr:uid="{00000000-0005-0000-0000-000013620000}"/>
    <cellStyle name="Note 2 6 2 2 2 5 3" xfId="25310" xr:uid="{00000000-0005-0000-0000-000014620000}"/>
    <cellStyle name="Note 2 6 2 2 2 5 4" xfId="25311" xr:uid="{00000000-0005-0000-0000-000015620000}"/>
    <cellStyle name="Note 2 6 2 2 2 5 5" xfId="25312" xr:uid="{00000000-0005-0000-0000-000016620000}"/>
    <cellStyle name="Note 2 6 2 2 2 5 6" xfId="25313" xr:uid="{00000000-0005-0000-0000-000017620000}"/>
    <cellStyle name="Note 2 6 2 2 2 5 7" xfId="25314" xr:uid="{00000000-0005-0000-0000-000018620000}"/>
    <cellStyle name="Note 2 6 2 2 2 5 8" xfId="25315" xr:uid="{00000000-0005-0000-0000-000019620000}"/>
    <cellStyle name="Note 2 6 2 2 2 6" xfId="25316" xr:uid="{00000000-0005-0000-0000-00001A620000}"/>
    <cellStyle name="Note 2 6 2 2 2 6 2" xfId="25317" xr:uid="{00000000-0005-0000-0000-00001B620000}"/>
    <cellStyle name="Note 2 6 2 2 2 6 3" xfId="25318" xr:uid="{00000000-0005-0000-0000-00001C620000}"/>
    <cellStyle name="Note 2 6 2 2 2 6 4" xfId="25319" xr:uid="{00000000-0005-0000-0000-00001D620000}"/>
    <cellStyle name="Note 2 6 2 2 2 6 5" xfId="25320" xr:uid="{00000000-0005-0000-0000-00001E620000}"/>
    <cellStyle name="Note 2 6 2 2 2 6 6" xfId="25321" xr:uid="{00000000-0005-0000-0000-00001F620000}"/>
    <cellStyle name="Note 2 6 2 2 2 6 7" xfId="25322" xr:uid="{00000000-0005-0000-0000-000020620000}"/>
    <cellStyle name="Note 2 6 2 2 2 7" xfId="25323" xr:uid="{00000000-0005-0000-0000-000021620000}"/>
    <cellStyle name="Note 2 6 2 2 2 7 2" xfId="25324" xr:uid="{00000000-0005-0000-0000-000022620000}"/>
    <cellStyle name="Note 2 6 2 2 2 7 3" xfId="25325" xr:uid="{00000000-0005-0000-0000-000023620000}"/>
    <cellStyle name="Note 2 6 2 2 2 7 4" xfId="25326" xr:uid="{00000000-0005-0000-0000-000024620000}"/>
    <cellStyle name="Note 2 6 2 2 2 7 5" xfId="25327" xr:uid="{00000000-0005-0000-0000-000025620000}"/>
    <cellStyle name="Note 2 6 2 2 2 8" xfId="25328" xr:uid="{00000000-0005-0000-0000-000026620000}"/>
    <cellStyle name="Note 2 6 2 2 2 8 2" xfId="25329" xr:uid="{00000000-0005-0000-0000-000027620000}"/>
    <cellStyle name="Note 2 6 2 2 2 8 3" xfId="25330" xr:uid="{00000000-0005-0000-0000-000028620000}"/>
    <cellStyle name="Note 2 6 2 2 2 8 4" xfId="25331" xr:uid="{00000000-0005-0000-0000-000029620000}"/>
    <cellStyle name="Note 2 6 2 2 2 8 5" xfId="25332" xr:uid="{00000000-0005-0000-0000-00002A620000}"/>
    <cellStyle name="Note 2 6 2 2 2 9" xfId="25333" xr:uid="{00000000-0005-0000-0000-00002B620000}"/>
    <cellStyle name="Note 2 6 2 2 2 9 2" xfId="25334" xr:uid="{00000000-0005-0000-0000-00002C620000}"/>
    <cellStyle name="Note 2 6 2 2 2 9 3" xfId="25335" xr:uid="{00000000-0005-0000-0000-00002D620000}"/>
    <cellStyle name="Note 2 6 2 2 2 9 4" xfId="25336" xr:uid="{00000000-0005-0000-0000-00002E620000}"/>
    <cellStyle name="Note 2 6 2 2 2 9 5" xfId="25337" xr:uid="{00000000-0005-0000-0000-00002F620000}"/>
    <cellStyle name="Note 2 6 2 2 3" xfId="25338" xr:uid="{00000000-0005-0000-0000-000030620000}"/>
    <cellStyle name="Note 2 6 2 2 3 10" xfId="25339" xr:uid="{00000000-0005-0000-0000-000031620000}"/>
    <cellStyle name="Note 2 6 2 2 3 2" xfId="25340" xr:uid="{00000000-0005-0000-0000-000032620000}"/>
    <cellStyle name="Note 2 6 2 2 3 2 2" xfId="25341" xr:uid="{00000000-0005-0000-0000-000033620000}"/>
    <cellStyle name="Note 2 6 2 2 3 2 2 2" xfId="25342" xr:uid="{00000000-0005-0000-0000-000034620000}"/>
    <cellStyle name="Note 2 6 2 2 3 2 2 3" xfId="25343" xr:uid="{00000000-0005-0000-0000-000035620000}"/>
    <cellStyle name="Note 2 6 2 2 3 2 2 4" xfId="25344" xr:uid="{00000000-0005-0000-0000-000036620000}"/>
    <cellStyle name="Note 2 6 2 2 3 2 2 5" xfId="25345" xr:uid="{00000000-0005-0000-0000-000037620000}"/>
    <cellStyle name="Note 2 6 2 2 3 2 2 6" xfId="25346" xr:uid="{00000000-0005-0000-0000-000038620000}"/>
    <cellStyle name="Note 2 6 2 2 3 2 2 7" xfId="25347" xr:uid="{00000000-0005-0000-0000-000039620000}"/>
    <cellStyle name="Note 2 6 2 2 3 2 3" xfId="25348" xr:uid="{00000000-0005-0000-0000-00003A620000}"/>
    <cellStyle name="Note 2 6 2 2 3 2 4" xfId="25349" xr:uid="{00000000-0005-0000-0000-00003B620000}"/>
    <cellStyle name="Note 2 6 2 2 3 3" xfId="25350" xr:uid="{00000000-0005-0000-0000-00003C620000}"/>
    <cellStyle name="Note 2 6 2 2 3 3 2" xfId="25351" xr:uid="{00000000-0005-0000-0000-00003D620000}"/>
    <cellStyle name="Note 2 6 2 2 3 3 2 2" xfId="25352" xr:uid="{00000000-0005-0000-0000-00003E620000}"/>
    <cellStyle name="Note 2 6 2 2 3 3 2 3" xfId="25353" xr:uid="{00000000-0005-0000-0000-00003F620000}"/>
    <cellStyle name="Note 2 6 2 2 3 3 2 4" xfId="25354" xr:uid="{00000000-0005-0000-0000-000040620000}"/>
    <cellStyle name="Note 2 6 2 2 3 3 2 5" xfId="25355" xr:uid="{00000000-0005-0000-0000-000041620000}"/>
    <cellStyle name="Note 2 6 2 2 3 3 2 6" xfId="25356" xr:uid="{00000000-0005-0000-0000-000042620000}"/>
    <cellStyle name="Note 2 6 2 2 3 3 2 7" xfId="25357" xr:uid="{00000000-0005-0000-0000-000043620000}"/>
    <cellStyle name="Note 2 6 2 2 3 3 3" xfId="25358" xr:uid="{00000000-0005-0000-0000-000044620000}"/>
    <cellStyle name="Note 2 6 2 2 3 3 4" xfId="25359" xr:uid="{00000000-0005-0000-0000-000045620000}"/>
    <cellStyle name="Note 2 6 2 2 3 4" xfId="25360" xr:uid="{00000000-0005-0000-0000-000046620000}"/>
    <cellStyle name="Note 2 6 2 2 3 4 2" xfId="25361" xr:uid="{00000000-0005-0000-0000-000047620000}"/>
    <cellStyle name="Note 2 6 2 2 3 4 2 2" xfId="25362" xr:uid="{00000000-0005-0000-0000-000048620000}"/>
    <cellStyle name="Note 2 6 2 2 3 4 2 3" xfId="25363" xr:uid="{00000000-0005-0000-0000-000049620000}"/>
    <cellStyle name="Note 2 6 2 2 3 4 2 4" xfId="25364" xr:uid="{00000000-0005-0000-0000-00004A620000}"/>
    <cellStyle name="Note 2 6 2 2 3 4 2 5" xfId="25365" xr:uid="{00000000-0005-0000-0000-00004B620000}"/>
    <cellStyle name="Note 2 6 2 2 3 4 2 6" xfId="25366" xr:uid="{00000000-0005-0000-0000-00004C620000}"/>
    <cellStyle name="Note 2 6 2 2 3 4 2 7" xfId="25367" xr:uid="{00000000-0005-0000-0000-00004D620000}"/>
    <cellStyle name="Note 2 6 2 2 3 4 3" xfId="25368" xr:uid="{00000000-0005-0000-0000-00004E620000}"/>
    <cellStyle name="Note 2 6 2 2 3 4 4" xfId="25369" xr:uid="{00000000-0005-0000-0000-00004F620000}"/>
    <cellStyle name="Note 2 6 2 2 3 5" xfId="25370" xr:uid="{00000000-0005-0000-0000-000050620000}"/>
    <cellStyle name="Note 2 6 2 2 3 5 2" xfId="25371" xr:uid="{00000000-0005-0000-0000-000051620000}"/>
    <cellStyle name="Note 2 6 2 2 3 5 3" xfId="25372" xr:uid="{00000000-0005-0000-0000-000052620000}"/>
    <cellStyle name="Note 2 6 2 2 3 5 4" xfId="25373" xr:uid="{00000000-0005-0000-0000-000053620000}"/>
    <cellStyle name="Note 2 6 2 2 3 5 5" xfId="25374" xr:uid="{00000000-0005-0000-0000-000054620000}"/>
    <cellStyle name="Note 2 6 2 2 3 5 6" xfId="25375" xr:uid="{00000000-0005-0000-0000-000055620000}"/>
    <cellStyle name="Note 2 6 2 2 3 5 7" xfId="25376" xr:uid="{00000000-0005-0000-0000-000056620000}"/>
    <cellStyle name="Note 2 6 2 2 3 5 8" xfId="25377" xr:uid="{00000000-0005-0000-0000-000057620000}"/>
    <cellStyle name="Note 2 6 2 2 3 6" xfId="25378" xr:uid="{00000000-0005-0000-0000-000058620000}"/>
    <cellStyle name="Note 2 6 2 2 3 6 2" xfId="25379" xr:uid="{00000000-0005-0000-0000-000059620000}"/>
    <cellStyle name="Note 2 6 2 2 3 6 3" xfId="25380" xr:uid="{00000000-0005-0000-0000-00005A620000}"/>
    <cellStyle name="Note 2 6 2 2 3 6 4" xfId="25381" xr:uid="{00000000-0005-0000-0000-00005B620000}"/>
    <cellStyle name="Note 2 6 2 2 3 6 5" xfId="25382" xr:uid="{00000000-0005-0000-0000-00005C620000}"/>
    <cellStyle name="Note 2 6 2 2 3 6 6" xfId="25383" xr:uid="{00000000-0005-0000-0000-00005D620000}"/>
    <cellStyle name="Note 2 6 2 2 3 6 7" xfId="25384" xr:uid="{00000000-0005-0000-0000-00005E620000}"/>
    <cellStyle name="Note 2 6 2 2 3 7" xfId="25385" xr:uid="{00000000-0005-0000-0000-00005F620000}"/>
    <cellStyle name="Note 2 6 2 2 3 8" xfId="25386" xr:uid="{00000000-0005-0000-0000-000060620000}"/>
    <cellStyle name="Note 2 6 2 2 3 9" xfId="25387" xr:uid="{00000000-0005-0000-0000-000061620000}"/>
    <cellStyle name="Note 2 6 2 2 4" xfId="25388" xr:uid="{00000000-0005-0000-0000-000062620000}"/>
    <cellStyle name="Note 2 6 2 2 4 2" xfId="25389" xr:uid="{00000000-0005-0000-0000-000063620000}"/>
    <cellStyle name="Note 2 6 2 2 4 2 2" xfId="25390" xr:uid="{00000000-0005-0000-0000-000064620000}"/>
    <cellStyle name="Note 2 6 2 2 4 2 3" xfId="25391" xr:uid="{00000000-0005-0000-0000-000065620000}"/>
    <cellStyle name="Note 2 6 2 2 4 2 4" xfId="25392" xr:uid="{00000000-0005-0000-0000-000066620000}"/>
    <cellStyle name="Note 2 6 2 2 4 2 5" xfId="25393" xr:uid="{00000000-0005-0000-0000-000067620000}"/>
    <cellStyle name="Note 2 6 2 2 4 2 6" xfId="25394" xr:uid="{00000000-0005-0000-0000-000068620000}"/>
    <cellStyle name="Note 2 6 2 2 4 2 7" xfId="25395" xr:uid="{00000000-0005-0000-0000-000069620000}"/>
    <cellStyle name="Note 2 6 2 2 4 3" xfId="25396" xr:uid="{00000000-0005-0000-0000-00006A620000}"/>
    <cellStyle name="Note 2 6 2 2 4 4" xfId="25397" xr:uid="{00000000-0005-0000-0000-00006B620000}"/>
    <cellStyle name="Note 2 6 2 2 4 5" xfId="25398" xr:uid="{00000000-0005-0000-0000-00006C620000}"/>
    <cellStyle name="Note 2 6 2 2 5" xfId="25399" xr:uid="{00000000-0005-0000-0000-00006D620000}"/>
    <cellStyle name="Note 2 6 2 2 5 2" xfId="25400" xr:uid="{00000000-0005-0000-0000-00006E620000}"/>
    <cellStyle name="Note 2 6 2 2 5 2 2" xfId="25401" xr:uid="{00000000-0005-0000-0000-00006F620000}"/>
    <cellStyle name="Note 2 6 2 2 5 2 3" xfId="25402" xr:uid="{00000000-0005-0000-0000-000070620000}"/>
    <cellStyle name="Note 2 6 2 2 5 2 4" xfId="25403" xr:uid="{00000000-0005-0000-0000-000071620000}"/>
    <cellStyle name="Note 2 6 2 2 5 2 5" xfId="25404" xr:uid="{00000000-0005-0000-0000-000072620000}"/>
    <cellStyle name="Note 2 6 2 2 5 2 6" xfId="25405" xr:uid="{00000000-0005-0000-0000-000073620000}"/>
    <cellStyle name="Note 2 6 2 2 5 2 7" xfId="25406" xr:uid="{00000000-0005-0000-0000-000074620000}"/>
    <cellStyle name="Note 2 6 2 2 5 3" xfId="25407" xr:uid="{00000000-0005-0000-0000-000075620000}"/>
    <cellStyle name="Note 2 6 2 2 5 4" xfId="25408" xr:uid="{00000000-0005-0000-0000-000076620000}"/>
    <cellStyle name="Note 2 6 2 2 5 5" xfId="25409" xr:uid="{00000000-0005-0000-0000-000077620000}"/>
    <cellStyle name="Note 2 6 2 2 6" xfId="25410" xr:uid="{00000000-0005-0000-0000-000078620000}"/>
    <cellStyle name="Note 2 6 2 2 6 2" xfId="25411" xr:uid="{00000000-0005-0000-0000-000079620000}"/>
    <cellStyle name="Note 2 6 2 2 6 2 2" xfId="25412" xr:uid="{00000000-0005-0000-0000-00007A620000}"/>
    <cellStyle name="Note 2 6 2 2 6 2 3" xfId="25413" xr:uid="{00000000-0005-0000-0000-00007B620000}"/>
    <cellStyle name="Note 2 6 2 2 6 2 4" xfId="25414" xr:uid="{00000000-0005-0000-0000-00007C620000}"/>
    <cellStyle name="Note 2 6 2 2 6 2 5" xfId="25415" xr:uid="{00000000-0005-0000-0000-00007D620000}"/>
    <cellStyle name="Note 2 6 2 2 6 2 6" xfId="25416" xr:uid="{00000000-0005-0000-0000-00007E620000}"/>
    <cellStyle name="Note 2 6 2 2 6 2 7" xfId="25417" xr:uid="{00000000-0005-0000-0000-00007F620000}"/>
    <cellStyle name="Note 2 6 2 2 6 3" xfId="25418" xr:uid="{00000000-0005-0000-0000-000080620000}"/>
    <cellStyle name="Note 2 6 2 2 6 4" xfId="25419" xr:uid="{00000000-0005-0000-0000-000081620000}"/>
    <cellStyle name="Note 2 6 2 2 6 5" xfId="25420" xr:uid="{00000000-0005-0000-0000-000082620000}"/>
    <cellStyle name="Note 2 6 2 2 7" xfId="25421" xr:uid="{00000000-0005-0000-0000-000083620000}"/>
    <cellStyle name="Note 2 6 2 2 7 2" xfId="25422" xr:uid="{00000000-0005-0000-0000-000084620000}"/>
    <cellStyle name="Note 2 6 2 2 7 2 2" xfId="25423" xr:uid="{00000000-0005-0000-0000-000085620000}"/>
    <cellStyle name="Note 2 6 2 2 7 2 3" xfId="25424" xr:uid="{00000000-0005-0000-0000-000086620000}"/>
    <cellStyle name="Note 2 6 2 2 7 2 4" xfId="25425" xr:uid="{00000000-0005-0000-0000-000087620000}"/>
    <cellStyle name="Note 2 6 2 2 7 2 5" xfId="25426" xr:uid="{00000000-0005-0000-0000-000088620000}"/>
    <cellStyle name="Note 2 6 2 2 7 2 6" xfId="25427" xr:uid="{00000000-0005-0000-0000-000089620000}"/>
    <cellStyle name="Note 2 6 2 2 7 2 7" xfId="25428" xr:uid="{00000000-0005-0000-0000-00008A620000}"/>
    <cellStyle name="Note 2 6 2 2 7 3" xfId="25429" xr:uid="{00000000-0005-0000-0000-00008B620000}"/>
    <cellStyle name="Note 2 6 2 2 7 4" xfId="25430" xr:uid="{00000000-0005-0000-0000-00008C620000}"/>
    <cellStyle name="Note 2 6 2 2 7 5" xfId="25431" xr:uid="{00000000-0005-0000-0000-00008D620000}"/>
    <cellStyle name="Note 2 6 2 2 8" xfId="25432" xr:uid="{00000000-0005-0000-0000-00008E620000}"/>
    <cellStyle name="Note 2 6 2 2 8 2" xfId="25433" xr:uid="{00000000-0005-0000-0000-00008F620000}"/>
    <cellStyle name="Note 2 6 2 2 8 3" xfId="25434" xr:uid="{00000000-0005-0000-0000-000090620000}"/>
    <cellStyle name="Note 2 6 2 2 8 4" xfId="25435" xr:uid="{00000000-0005-0000-0000-000091620000}"/>
    <cellStyle name="Note 2 6 2 2 8 5" xfId="25436" xr:uid="{00000000-0005-0000-0000-000092620000}"/>
    <cellStyle name="Note 2 6 2 2 8 6" xfId="25437" xr:uid="{00000000-0005-0000-0000-000093620000}"/>
    <cellStyle name="Note 2 6 2 2 8 7" xfId="25438" xr:uid="{00000000-0005-0000-0000-000094620000}"/>
    <cellStyle name="Note 2 6 2 2 8 8" xfId="25439" xr:uid="{00000000-0005-0000-0000-000095620000}"/>
    <cellStyle name="Note 2 6 2 2 9" xfId="25440" xr:uid="{00000000-0005-0000-0000-000096620000}"/>
    <cellStyle name="Note 2 6 2 2 9 2" xfId="25441" xr:uid="{00000000-0005-0000-0000-000097620000}"/>
    <cellStyle name="Note 2 6 2 2 9 3" xfId="25442" xr:uid="{00000000-0005-0000-0000-000098620000}"/>
    <cellStyle name="Note 2 6 2 2 9 4" xfId="25443" xr:uid="{00000000-0005-0000-0000-000099620000}"/>
    <cellStyle name="Note 2 6 2 2 9 5" xfId="25444" xr:uid="{00000000-0005-0000-0000-00009A620000}"/>
    <cellStyle name="Note 2 6 2 2 9 6" xfId="25445" xr:uid="{00000000-0005-0000-0000-00009B620000}"/>
    <cellStyle name="Note 2 6 2 2 9 7" xfId="25446" xr:uid="{00000000-0005-0000-0000-00009C620000}"/>
    <cellStyle name="Note 2 6 2 3" xfId="25447" xr:uid="{00000000-0005-0000-0000-00009D620000}"/>
    <cellStyle name="Note 2 6 2 3 10" xfId="25448" xr:uid="{00000000-0005-0000-0000-00009E620000}"/>
    <cellStyle name="Note 2 6 2 3 10 2" xfId="25449" xr:uid="{00000000-0005-0000-0000-00009F620000}"/>
    <cellStyle name="Note 2 6 2 3 10 3" xfId="25450" xr:uid="{00000000-0005-0000-0000-0000A0620000}"/>
    <cellStyle name="Note 2 6 2 3 10 4" xfId="25451" xr:uid="{00000000-0005-0000-0000-0000A1620000}"/>
    <cellStyle name="Note 2 6 2 3 10 5" xfId="25452" xr:uid="{00000000-0005-0000-0000-0000A2620000}"/>
    <cellStyle name="Note 2 6 2 3 11" xfId="25453" xr:uid="{00000000-0005-0000-0000-0000A3620000}"/>
    <cellStyle name="Note 2 6 2 3 11 2" xfId="25454" xr:uid="{00000000-0005-0000-0000-0000A4620000}"/>
    <cellStyle name="Note 2 6 2 3 11 3" xfId="25455" xr:uid="{00000000-0005-0000-0000-0000A5620000}"/>
    <cellStyle name="Note 2 6 2 3 11 4" xfId="25456" xr:uid="{00000000-0005-0000-0000-0000A6620000}"/>
    <cellStyle name="Note 2 6 2 3 11 5" xfId="25457" xr:uid="{00000000-0005-0000-0000-0000A7620000}"/>
    <cellStyle name="Note 2 6 2 3 12" xfId="25458" xr:uid="{00000000-0005-0000-0000-0000A8620000}"/>
    <cellStyle name="Note 2 6 2 3 12 2" xfId="25459" xr:uid="{00000000-0005-0000-0000-0000A9620000}"/>
    <cellStyle name="Note 2 6 2 3 12 3" xfId="25460" xr:uid="{00000000-0005-0000-0000-0000AA620000}"/>
    <cellStyle name="Note 2 6 2 3 12 4" xfId="25461" xr:uid="{00000000-0005-0000-0000-0000AB620000}"/>
    <cellStyle name="Note 2 6 2 3 12 5" xfId="25462" xr:uid="{00000000-0005-0000-0000-0000AC620000}"/>
    <cellStyle name="Note 2 6 2 3 13" xfId="25463" xr:uid="{00000000-0005-0000-0000-0000AD620000}"/>
    <cellStyle name="Note 2 6 2 3 13 2" xfId="25464" xr:uid="{00000000-0005-0000-0000-0000AE620000}"/>
    <cellStyle name="Note 2 6 2 3 13 3" xfId="25465" xr:uid="{00000000-0005-0000-0000-0000AF620000}"/>
    <cellStyle name="Note 2 6 2 3 13 4" xfId="25466" xr:uid="{00000000-0005-0000-0000-0000B0620000}"/>
    <cellStyle name="Note 2 6 2 3 13 5" xfId="25467" xr:uid="{00000000-0005-0000-0000-0000B1620000}"/>
    <cellStyle name="Note 2 6 2 3 14" xfId="25468" xr:uid="{00000000-0005-0000-0000-0000B2620000}"/>
    <cellStyle name="Note 2 6 2 3 14 2" xfId="25469" xr:uid="{00000000-0005-0000-0000-0000B3620000}"/>
    <cellStyle name="Note 2 6 2 3 14 3" xfId="25470" xr:uid="{00000000-0005-0000-0000-0000B4620000}"/>
    <cellStyle name="Note 2 6 2 3 14 4" xfId="25471" xr:uid="{00000000-0005-0000-0000-0000B5620000}"/>
    <cellStyle name="Note 2 6 2 3 14 5" xfId="25472" xr:uid="{00000000-0005-0000-0000-0000B6620000}"/>
    <cellStyle name="Note 2 6 2 3 15" xfId="25473" xr:uid="{00000000-0005-0000-0000-0000B7620000}"/>
    <cellStyle name="Note 2 6 2 3 15 2" xfId="25474" xr:uid="{00000000-0005-0000-0000-0000B8620000}"/>
    <cellStyle name="Note 2 6 2 3 15 3" xfId="25475" xr:uid="{00000000-0005-0000-0000-0000B9620000}"/>
    <cellStyle name="Note 2 6 2 3 15 4" xfId="25476" xr:uid="{00000000-0005-0000-0000-0000BA620000}"/>
    <cellStyle name="Note 2 6 2 3 15 5" xfId="25477" xr:uid="{00000000-0005-0000-0000-0000BB620000}"/>
    <cellStyle name="Note 2 6 2 3 16" xfId="25478" xr:uid="{00000000-0005-0000-0000-0000BC620000}"/>
    <cellStyle name="Note 2 6 2 3 16 2" xfId="25479" xr:uid="{00000000-0005-0000-0000-0000BD620000}"/>
    <cellStyle name="Note 2 6 2 3 16 3" xfId="25480" xr:uid="{00000000-0005-0000-0000-0000BE620000}"/>
    <cellStyle name="Note 2 6 2 3 16 4" xfId="25481" xr:uid="{00000000-0005-0000-0000-0000BF620000}"/>
    <cellStyle name="Note 2 6 2 3 16 5" xfId="25482" xr:uid="{00000000-0005-0000-0000-0000C0620000}"/>
    <cellStyle name="Note 2 6 2 3 17" xfId="25483" xr:uid="{00000000-0005-0000-0000-0000C1620000}"/>
    <cellStyle name="Note 2 6 2 3 17 2" xfId="25484" xr:uid="{00000000-0005-0000-0000-0000C2620000}"/>
    <cellStyle name="Note 2 6 2 3 17 3" xfId="25485" xr:uid="{00000000-0005-0000-0000-0000C3620000}"/>
    <cellStyle name="Note 2 6 2 3 17 4" xfId="25486" xr:uid="{00000000-0005-0000-0000-0000C4620000}"/>
    <cellStyle name="Note 2 6 2 3 17 5" xfId="25487" xr:uid="{00000000-0005-0000-0000-0000C5620000}"/>
    <cellStyle name="Note 2 6 2 3 18" xfId="25488" xr:uid="{00000000-0005-0000-0000-0000C6620000}"/>
    <cellStyle name="Note 2 6 2 3 2" xfId="25489" xr:uid="{00000000-0005-0000-0000-0000C7620000}"/>
    <cellStyle name="Note 2 6 2 3 2 10" xfId="25490" xr:uid="{00000000-0005-0000-0000-0000C8620000}"/>
    <cellStyle name="Note 2 6 2 3 2 10 2" xfId="25491" xr:uid="{00000000-0005-0000-0000-0000C9620000}"/>
    <cellStyle name="Note 2 6 2 3 2 10 3" xfId="25492" xr:uid="{00000000-0005-0000-0000-0000CA620000}"/>
    <cellStyle name="Note 2 6 2 3 2 10 4" xfId="25493" xr:uid="{00000000-0005-0000-0000-0000CB620000}"/>
    <cellStyle name="Note 2 6 2 3 2 10 5" xfId="25494" xr:uid="{00000000-0005-0000-0000-0000CC620000}"/>
    <cellStyle name="Note 2 6 2 3 2 11" xfId="25495" xr:uid="{00000000-0005-0000-0000-0000CD620000}"/>
    <cellStyle name="Note 2 6 2 3 2 11 2" xfId="25496" xr:uid="{00000000-0005-0000-0000-0000CE620000}"/>
    <cellStyle name="Note 2 6 2 3 2 11 3" xfId="25497" xr:uid="{00000000-0005-0000-0000-0000CF620000}"/>
    <cellStyle name="Note 2 6 2 3 2 11 4" xfId="25498" xr:uid="{00000000-0005-0000-0000-0000D0620000}"/>
    <cellStyle name="Note 2 6 2 3 2 11 5" xfId="25499" xr:uid="{00000000-0005-0000-0000-0000D1620000}"/>
    <cellStyle name="Note 2 6 2 3 2 12" xfId="25500" xr:uid="{00000000-0005-0000-0000-0000D2620000}"/>
    <cellStyle name="Note 2 6 2 3 2 12 2" xfId="25501" xr:uid="{00000000-0005-0000-0000-0000D3620000}"/>
    <cellStyle name="Note 2 6 2 3 2 12 3" xfId="25502" xr:uid="{00000000-0005-0000-0000-0000D4620000}"/>
    <cellStyle name="Note 2 6 2 3 2 12 4" xfId="25503" xr:uid="{00000000-0005-0000-0000-0000D5620000}"/>
    <cellStyle name="Note 2 6 2 3 2 12 5" xfId="25504" xr:uid="{00000000-0005-0000-0000-0000D6620000}"/>
    <cellStyle name="Note 2 6 2 3 2 13" xfId="25505" xr:uid="{00000000-0005-0000-0000-0000D7620000}"/>
    <cellStyle name="Note 2 6 2 3 2 13 2" xfId="25506" xr:uid="{00000000-0005-0000-0000-0000D8620000}"/>
    <cellStyle name="Note 2 6 2 3 2 13 3" xfId="25507" xr:uid="{00000000-0005-0000-0000-0000D9620000}"/>
    <cellStyle name="Note 2 6 2 3 2 13 4" xfId="25508" xr:uid="{00000000-0005-0000-0000-0000DA620000}"/>
    <cellStyle name="Note 2 6 2 3 2 13 5" xfId="25509" xr:uid="{00000000-0005-0000-0000-0000DB620000}"/>
    <cellStyle name="Note 2 6 2 3 2 14" xfId="25510" xr:uid="{00000000-0005-0000-0000-0000DC620000}"/>
    <cellStyle name="Note 2 6 2 3 2 14 2" xfId="25511" xr:uid="{00000000-0005-0000-0000-0000DD620000}"/>
    <cellStyle name="Note 2 6 2 3 2 14 3" xfId="25512" xr:uid="{00000000-0005-0000-0000-0000DE620000}"/>
    <cellStyle name="Note 2 6 2 3 2 14 4" xfId="25513" xr:uid="{00000000-0005-0000-0000-0000DF620000}"/>
    <cellStyle name="Note 2 6 2 3 2 14 5" xfId="25514" xr:uid="{00000000-0005-0000-0000-0000E0620000}"/>
    <cellStyle name="Note 2 6 2 3 2 15" xfId="25515" xr:uid="{00000000-0005-0000-0000-0000E1620000}"/>
    <cellStyle name="Note 2 6 2 3 2 15 2" xfId="25516" xr:uid="{00000000-0005-0000-0000-0000E2620000}"/>
    <cellStyle name="Note 2 6 2 3 2 15 3" xfId="25517" xr:uid="{00000000-0005-0000-0000-0000E3620000}"/>
    <cellStyle name="Note 2 6 2 3 2 15 4" xfId="25518" xr:uid="{00000000-0005-0000-0000-0000E4620000}"/>
    <cellStyle name="Note 2 6 2 3 2 15 5" xfId="25519" xr:uid="{00000000-0005-0000-0000-0000E5620000}"/>
    <cellStyle name="Note 2 6 2 3 2 16" xfId="25520" xr:uid="{00000000-0005-0000-0000-0000E6620000}"/>
    <cellStyle name="Note 2 6 2 3 2 16 2" xfId="25521" xr:uid="{00000000-0005-0000-0000-0000E7620000}"/>
    <cellStyle name="Note 2 6 2 3 2 16 3" xfId="25522" xr:uid="{00000000-0005-0000-0000-0000E8620000}"/>
    <cellStyle name="Note 2 6 2 3 2 16 4" xfId="25523" xr:uid="{00000000-0005-0000-0000-0000E9620000}"/>
    <cellStyle name="Note 2 6 2 3 2 16 5" xfId="25524" xr:uid="{00000000-0005-0000-0000-0000EA620000}"/>
    <cellStyle name="Note 2 6 2 3 2 17" xfId="25525" xr:uid="{00000000-0005-0000-0000-0000EB620000}"/>
    <cellStyle name="Note 2 6 2 3 2 17 2" xfId="25526" xr:uid="{00000000-0005-0000-0000-0000EC620000}"/>
    <cellStyle name="Note 2 6 2 3 2 17 3" xfId="25527" xr:uid="{00000000-0005-0000-0000-0000ED620000}"/>
    <cellStyle name="Note 2 6 2 3 2 17 4" xfId="25528" xr:uid="{00000000-0005-0000-0000-0000EE620000}"/>
    <cellStyle name="Note 2 6 2 3 2 17 5" xfId="25529" xr:uid="{00000000-0005-0000-0000-0000EF620000}"/>
    <cellStyle name="Note 2 6 2 3 2 18" xfId="25530" xr:uid="{00000000-0005-0000-0000-0000F0620000}"/>
    <cellStyle name="Note 2 6 2 3 2 2" xfId="25531" xr:uid="{00000000-0005-0000-0000-0000F1620000}"/>
    <cellStyle name="Note 2 6 2 3 2 2 2" xfId="25532" xr:uid="{00000000-0005-0000-0000-0000F2620000}"/>
    <cellStyle name="Note 2 6 2 3 2 2 2 2" xfId="25533" xr:uid="{00000000-0005-0000-0000-0000F3620000}"/>
    <cellStyle name="Note 2 6 2 3 2 2 2 3" xfId="25534" xr:uid="{00000000-0005-0000-0000-0000F4620000}"/>
    <cellStyle name="Note 2 6 2 3 2 2 2 4" xfId="25535" xr:uid="{00000000-0005-0000-0000-0000F5620000}"/>
    <cellStyle name="Note 2 6 2 3 2 2 2 5" xfId="25536" xr:uid="{00000000-0005-0000-0000-0000F6620000}"/>
    <cellStyle name="Note 2 6 2 3 2 2 2 6" xfId="25537" xr:uid="{00000000-0005-0000-0000-0000F7620000}"/>
    <cellStyle name="Note 2 6 2 3 2 2 2 7" xfId="25538" xr:uid="{00000000-0005-0000-0000-0000F8620000}"/>
    <cellStyle name="Note 2 6 2 3 2 2 3" xfId="25539" xr:uid="{00000000-0005-0000-0000-0000F9620000}"/>
    <cellStyle name="Note 2 6 2 3 2 2 4" xfId="25540" xr:uid="{00000000-0005-0000-0000-0000FA620000}"/>
    <cellStyle name="Note 2 6 2 3 2 2 5" xfId="25541" xr:uid="{00000000-0005-0000-0000-0000FB620000}"/>
    <cellStyle name="Note 2 6 2 3 2 3" xfId="25542" xr:uid="{00000000-0005-0000-0000-0000FC620000}"/>
    <cellStyle name="Note 2 6 2 3 2 3 2" xfId="25543" xr:uid="{00000000-0005-0000-0000-0000FD620000}"/>
    <cellStyle name="Note 2 6 2 3 2 3 2 2" xfId="25544" xr:uid="{00000000-0005-0000-0000-0000FE620000}"/>
    <cellStyle name="Note 2 6 2 3 2 3 2 3" xfId="25545" xr:uid="{00000000-0005-0000-0000-0000FF620000}"/>
    <cellStyle name="Note 2 6 2 3 2 3 2 4" xfId="25546" xr:uid="{00000000-0005-0000-0000-000000630000}"/>
    <cellStyle name="Note 2 6 2 3 2 3 2 5" xfId="25547" xr:uid="{00000000-0005-0000-0000-000001630000}"/>
    <cellStyle name="Note 2 6 2 3 2 3 2 6" xfId="25548" xr:uid="{00000000-0005-0000-0000-000002630000}"/>
    <cellStyle name="Note 2 6 2 3 2 3 2 7" xfId="25549" xr:uid="{00000000-0005-0000-0000-000003630000}"/>
    <cellStyle name="Note 2 6 2 3 2 3 3" xfId="25550" xr:uid="{00000000-0005-0000-0000-000004630000}"/>
    <cellStyle name="Note 2 6 2 3 2 3 4" xfId="25551" xr:uid="{00000000-0005-0000-0000-000005630000}"/>
    <cellStyle name="Note 2 6 2 3 2 3 5" xfId="25552" xr:uid="{00000000-0005-0000-0000-000006630000}"/>
    <cellStyle name="Note 2 6 2 3 2 4" xfId="25553" xr:uid="{00000000-0005-0000-0000-000007630000}"/>
    <cellStyle name="Note 2 6 2 3 2 4 2" xfId="25554" xr:uid="{00000000-0005-0000-0000-000008630000}"/>
    <cellStyle name="Note 2 6 2 3 2 4 2 2" xfId="25555" xr:uid="{00000000-0005-0000-0000-000009630000}"/>
    <cellStyle name="Note 2 6 2 3 2 4 2 3" xfId="25556" xr:uid="{00000000-0005-0000-0000-00000A630000}"/>
    <cellStyle name="Note 2 6 2 3 2 4 2 4" xfId="25557" xr:uid="{00000000-0005-0000-0000-00000B630000}"/>
    <cellStyle name="Note 2 6 2 3 2 4 2 5" xfId="25558" xr:uid="{00000000-0005-0000-0000-00000C630000}"/>
    <cellStyle name="Note 2 6 2 3 2 4 2 6" xfId="25559" xr:uid="{00000000-0005-0000-0000-00000D630000}"/>
    <cellStyle name="Note 2 6 2 3 2 4 2 7" xfId="25560" xr:uid="{00000000-0005-0000-0000-00000E630000}"/>
    <cellStyle name="Note 2 6 2 3 2 4 3" xfId="25561" xr:uid="{00000000-0005-0000-0000-00000F630000}"/>
    <cellStyle name="Note 2 6 2 3 2 4 4" xfId="25562" xr:uid="{00000000-0005-0000-0000-000010630000}"/>
    <cellStyle name="Note 2 6 2 3 2 4 5" xfId="25563" xr:uid="{00000000-0005-0000-0000-000011630000}"/>
    <cellStyle name="Note 2 6 2 3 2 5" xfId="25564" xr:uid="{00000000-0005-0000-0000-000012630000}"/>
    <cellStyle name="Note 2 6 2 3 2 5 2" xfId="25565" xr:uid="{00000000-0005-0000-0000-000013630000}"/>
    <cellStyle name="Note 2 6 2 3 2 5 3" xfId="25566" xr:uid="{00000000-0005-0000-0000-000014630000}"/>
    <cellStyle name="Note 2 6 2 3 2 5 4" xfId="25567" xr:uid="{00000000-0005-0000-0000-000015630000}"/>
    <cellStyle name="Note 2 6 2 3 2 5 5" xfId="25568" xr:uid="{00000000-0005-0000-0000-000016630000}"/>
    <cellStyle name="Note 2 6 2 3 2 5 6" xfId="25569" xr:uid="{00000000-0005-0000-0000-000017630000}"/>
    <cellStyle name="Note 2 6 2 3 2 5 7" xfId="25570" xr:uid="{00000000-0005-0000-0000-000018630000}"/>
    <cellStyle name="Note 2 6 2 3 2 5 8" xfId="25571" xr:uid="{00000000-0005-0000-0000-000019630000}"/>
    <cellStyle name="Note 2 6 2 3 2 6" xfId="25572" xr:uid="{00000000-0005-0000-0000-00001A630000}"/>
    <cellStyle name="Note 2 6 2 3 2 6 2" xfId="25573" xr:uid="{00000000-0005-0000-0000-00001B630000}"/>
    <cellStyle name="Note 2 6 2 3 2 6 3" xfId="25574" xr:uid="{00000000-0005-0000-0000-00001C630000}"/>
    <cellStyle name="Note 2 6 2 3 2 6 4" xfId="25575" xr:uid="{00000000-0005-0000-0000-00001D630000}"/>
    <cellStyle name="Note 2 6 2 3 2 6 5" xfId="25576" xr:uid="{00000000-0005-0000-0000-00001E630000}"/>
    <cellStyle name="Note 2 6 2 3 2 6 6" xfId="25577" xr:uid="{00000000-0005-0000-0000-00001F630000}"/>
    <cellStyle name="Note 2 6 2 3 2 6 7" xfId="25578" xr:uid="{00000000-0005-0000-0000-000020630000}"/>
    <cellStyle name="Note 2 6 2 3 2 7" xfId="25579" xr:uid="{00000000-0005-0000-0000-000021630000}"/>
    <cellStyle name="Note 2 6 2 3 2 7 2" xfId="25580" xr:uid="{00000000-0005-0000-0000-000022630000}"/>
    <cellStyle name="Note 2 6 2 3 2 7 3" xfId="25581" xr:uid="{00000000-0005-0000-0000-000023630000}"/>
    <cellStyle name="Note 2 6 2 3 2 7 4" xfId="25582" xr:uid="{00000000-0005-0000-0000-000024630000}"/>
    <cellStyle name="Note 2 6 2 3 2 7 5" xfId="25583" xr:uid="{00000000-0005-0000-0000-000025630000}"/>
    <cellStyle name="Note 2 6 2 3 2 8" xfId="25584" xr:uid="{00000000-0005-0000-0000-000026630000}"/>
    <cellStyle name="Note 2 6 2 3 2 8 2" xfId="25585" xr:uid="{00000000-0005-0000-0000-000027630000}"/>
    <cellStyle name="Note 2 6 2 3 2 8 3" xfId="25586" xr:uid="{00000000-0005-0000-0000-000028630000}"/>
    <cellStyle name="Note 2 6 2 3 2 8 4" xfId="25587" xr:uid="{00000000-0005-0000-0000-000029630000}"/>
    <cellStyle name="Note 2 6 2 3 2 8 5" xfId="25588" xr:uid="{00000000-0005-0000-0000-00002A630000}"/>
    <cellStyle name="Note 2 6 2 3 2 9" xfId="25589" xr:uid="{00000000-0005-0000-0000-00002B630000}"/>
    <cellStyle name="Note 2 6 2 3 2 9 2" xfId="25590" xr:uid="{00000000-0005-0000-0000-00002C630000}"/>
    <cellStyle name="Note 2 6 2 3 2 9 3" xfId="25591" xr:uid="{00000000-0005-0000-0000-00002D630000}"/>
    <cellStyle name="Note 2 6 2 3 2 9 4" xfId="25592" xr:uid="{00000000-0005-0000-0000-00002E630000}"/>
    <cellStyle name="Note 2 6 2 3 2 9 5" xfId="25593" xr:uid="{00000000-0005-0000-0000-00002F630000}"/>
    <cellStyle name="Note 2 6 2 3 3" xfId="25594" xr:uid="{00000000-0005-0000-0000-000030630000}"/>
    <cellStyle name="Note 2 6 2 3 3 10" xfId="25595" xr:uid="{00000000-0005-0000-0000-000031630000}"/>
    <cellStyle name="Note 2 6 2 3 3 2" xfId="25596" xr:uid="{00000000-0005-0000-0000-000032630000}"/>
    <cellStyle name="Note 2 6 2 3 3 2 2" xfId="25597" xr:uid="{00000000-0005-0000-0000-000033630000}"/>
    <cellStyle name="Note 2 6 2 3 3 2 2 2" xfId="25598" xr:uid="{00000000-0005-0000-0000-000034630000}"/>
    <cellStyle name="Note 2 6 2 3 3 2 2 3" xfId="25599" xr:uid="{00000000-0005-0000-0000-000035630000}"/>
    <cellStyle name="Note 2 6 2 3 3 2 2 4" xfId="25600" xr:uid="{00000000-0005-0000-0000-000036630000}"/>
    <cellStyle name="Note 2 6 2 3 3 2 2 5" xfId="25601" xr:uid="{00000000-0005-0000-0000-000037630000}"/>
    <cellStyle name="Note 2 6 2 3 3 2 2 6" xfId="25602" xr:uid="{00000000-0005-0000-0000-000038630000}"/>
    <cellStyle name="Note 2 6 2 3 3 2 2 7" xfId="25603" xr:uid="{00000000-0005-0000-0000-000039630000}"/>
    <cellStyle name="Note 2 6 2 3 3 2 3" xfId="25604" xr:uid="{00000000-0005-0000-0000-00003A630000}"/>
    <cellStyle name="Note 2 6 2 3 3 2 4" xfId="25605" xr:uid="{00000000-0005-0000-0000-00003B630000}"/>
    <cellStyle name="Note 2 6 2 3 3 3" xfId="25606" xr:uid="{00000000-0005-0000-0000-00003C630000}"/>
    <cellStyle name="Note 2 6 2 3 3 3 2" xfId="25607" xr:uid="{00000000-0005-0000-0000-00003D630000}"/>
    <cellStyle name="Note 2 6 2 3 3 3 2 2" xfId="25608" xr:uid="{00000000-0005-0000-0000-00003E630000}"/>
    <cellStyle name="Note 2 6 2 3 3 3 2 3" xfId="25609" xr:uid="{00000000-0005-0000-0000-00003F630000}"/>
    <cellStyle name="Note 2 6 2 3 3 3 2 4" xfId="25610" xr:uid="{00000000-0005-0000-0000-000040630000}"/>
    <cellStyle name="Note 2 6 2 3 3 3 2 5" xfId="25611" xr:uid="{00000000-0005-0000-0000-000041630000}"/>
    <cellStyle name="Note 2 6 2 3 3 3 2 6" xfId="25612" xr:uid="{00000000-0005-0000-0000-000042630000}"/>
    <cellStyle name="Note 2 6 2 3 3 3 2 7" xfId="25613" xr:uid="{00000000-0005-0000-0000-000043630000}"/>
    <cellStyle name="Note 2 6 2 3 3 3 3" xfId="25614" xr:uid="{00000000-0005-0000-0000-000044630000}"/>
    <cellStyle name="Note 2 6 2 3 3 3 4" xfId="25615" xr:uid="{00000000-0005-0000-0000-000045630000}"/>
    <cellStyle name="Note 2 6 2 3 3 4" xfId="25616" xr:uid="{00000000-0005-0000-0000-000046630000}"/>
    <cellStyle name="Note 2 6 2 3 3 4 2" xfId="25617" xr:uid="{00000000-0005-0000-0000-000047630000}"/>
    <cellStyle name="Note 2 6 2 3 3 4 2 2" xfId="25618" xr:uid="{00000000-0005-0000-0000-000048630000}"/>
    <cellStyle name="Note 2 6 2 3 3 4 2 3" xfId="25619" xr:uid="{00000000-0005-0000-0000-000049630000}"/>
    <cellStyle name="Note 2 6 2 3 3 4 2 4" xfId="25620" xr:uid="{00000000-0005-0000-0000-00004A630000}"/>
    <cellStyle name="Note 2 6 2 3 3 4 2 5" xfId="25621" xr:uid="{00000000-0005-0000-0000-00004B630000}"/>
    <cellStyle name="Note 2 6 2 3 3 4 2 6" xfId="25622" xr:uid="{00000000-0005-0000-0000-00004C630000}"/>
    <cellStyle name="Note 2 6 2 3 3 4 2 7" xfId="25623" xr:uid="{00000000-0005-0000-0000-00004D630000}"/>
    <cellStyle name="Note 2 6 2 3 3 4 3" xfId="25624" xr:uid="{00000000-0005-0000-0000-00004E630000}"/>
    <cellStyle name="Note 2 6 2 3 3 4 4" xfId="25625" xr:uid="{00000000-0005-0000-0000-00004F630000}"/>
    <cellStyle name="Note 2 6 2 3 3 5" xfId="25626" xr:uid="{00000000-0005-0000-0000-000050630000}"/>
    <cellStyle name="Note 2 6 2 3 3 5 2" xfId="25627" xr:uid="{00000000-0005-0000-0000-000051630000}"/>
    <cellStyle name="Note 2 6 2 3 3 5 3" xfId="25628" xr:uid="{00000000-0005-0000-0000-000052630000}"/>
    <cellStyle name="Note 2 6 2 3 3 5 4" xfId="25629" xr:uid="{00000000-0005-0000-0000-000053630000}"/>
    <cellStyle name="Note 2 6 2 3 3 5 5" xfId="25630" xr:uid="{00000000-0005-0000-0000-000054630000}"/>
    <cellStyle name="Note 2 6 2 3 3 5 6" xfId="25631" xr:uid="{00000000-0005-0000-0000-000055630000}"/>
    <cellStyle name="Note 2 6 2 3 3 5 7" xfId="25632" xr:uid="{00000000-0005-0000-0000-000056630000}"/>
    <cellStyle name="Note 2 6 2 3 3 5 8" xfId="25633" xr:uid="{00000000-0005-0000-0000-000057630000}"/>
    <cellStyle name="Note 2 6 2 3 3 6" xfId="25634" xr:uid="{00000000-0005-0000-0000-000058630000}"/>
    <cellStyle name="Note 2 6 2 3 3 6 2" xfId="25635" xr:uid="{00000000-0005-0000-0000-000059630000}"/>
    <cellStyle name="Note 2 6 2 3 3 6 3" xfId="25636" xr:uid="{00000000-0005-0000-0000-00005A630000}"/>
    <cellStyle name="Note 2 6 2 3 3 6 4" xfId="25637" xr:uid="{00000000-0005-0000-0000-00005B630000}"/>
    <cellStyle name="Note 2 6 2 3 3 6 5" xfId="25638" xr:uid="{00000000-0005-0000-0000-00005C630000}"/>
    <cellStyle name="Note 2 6 2 3 3 6 6" xfId="25639" xr:uid="{00000000-0005-0000-0000-00005D630000}"/>
    <cellStyle name="Note 2 6 2 3 3 6 7" xfId="25640" xr:uid="{00000000-0005-0000-0000-00005E630000}"/>
    <cellStyle name="Note 2 6 2 3 3 7" xfId="25641" xr:uid="{00000000-0005-0000-0000-00005F630000}"/>
    <cellStyle name="Note 2 6 2 3 3 8" xfId="25642" xr:uid="{00000000-0005-0000-0000-000060630000}"/>
    <cellStyle name="Note 2 6 2 3 3 9" xfId="25643" xr:uid="{00000000-0005-0000-0000-000061630000}"/>
    <cellStyle name="Note 2 6 2 3 4" xfId="25644" xr:uid="{00000000-0005-0000-0000-000062630000}"/>
    <cellStyle name="Note 2 6 2 3 4 2" xfId="25645" xr:uid="{00000000-0005-0000-0000-000063630000}"/>
    <cellStyle name="Note 2 6 2 3 4 2 2" xfId="25646" xr:uid="{00000000-0005-0000-0000-000064630000}"/>
    <cellStyle name="Note 2 6 2 3 4 2 3" xfId="25647" xr:uid="{00000000-0005-0000-0000-000065630000}"/>
    <cellStyle name="Note 2 6 2 3 4 2 4" xfId="25648" xr:uid="{00000000-0005-0000-0000-000066630000}"/>
    <cellStyle name="Note 2 6 2 3 4 2 5" xfId="25649" xr:uid="{00000000-0005-0000-0000-000067630000}"/>
    <cellStyle name="Note 2 6 2 3 4 2 6" xfId="25650" xr:uid="{00000000-0005-0000-0000-000068630000}"/>
    <cellStyle name="Note 2 6 2 3 4 2 7" xfId="25651" xr:uid="{00000000-0005-0000-0000-000069630000}"/>
    <cellStyle name="Note 2 6 2 3 4 3" xfId="25652" xr:uid="{00000000-0005-0000-0000-00006A630000}"/>
    <cellStyle name="Note 2 6 2 3 4 4" xfId="25653" xr:uid="{00000000-0005-0000-0000-00006B630000}"/>
    <cellStyle name="Note 2 6 2 3 4 5" xfId="25654" xr:uid="{00000000-0005-0000-0000-00006C630000}"/>
    <cellStyle name="Note 2 6 2 3 5" xfId="25655" xr:uid="{00000000-0005-0000-0000-00006D630000}"/>
    <cellStyle name="Note 2 6 2 3 5 2" xfId="25656" xr:uid="{00000000-0005-0000-0000-00006E630000}"/>
    <cellStyle name="Note 2 6 2 3 5 2 2" xfId="25657" xr:uid="{00000000-0005-0000-0000-00006F630000}"/>
    <cellStyle name="Note 2 6 2 3 5 2 3" xfId="25658" xr:uid="{00000000-0005-0000-0000-000070630000}"/>
    <cellStyle name="Note 2 6 2 3 5 2 4" xfId="25659" xr:uid="{00000000-0005-0000-0000-000071630000}"/>
    <cellStyle name="Note 2 6 2 3 5 2 5" xfId="25660" xr:uid="{00000000-0005-0000-0000-000072630000}"/>
    <cellStyle name="Note 2 6 2 3 5 2 6" xfId="25661" xr:uid="{00000000-0005-0000-0000-000073630000}"/>
    <cellStyle name="Note 2 6 2 3 5 2 7" xfId="25662" xr:uid="{00000000-0005-0000-0000-000074630000}"/>
    <cellStyle name="Note 2 6 2 3 5 3" xfId="25663" xr:uid="{00000000-0005-0000-0000-000075630000}"/>
    <cellStyle name="Note 2 6 2 3 5 4" xfId="25664" xr:uid="{00000000-0005-0000-0000-000076630000}"/>
    <cellStyle name="Note 2 6 2 3 5 5" xfId="25665" xr:uid="{00000000-0005-0000-0000-000077630000}"/>
    <cellStyle name="Note 2 6 2 3 6" xfId="25666" xr:uid="{00000000-0005-0000-0000-000078630000}"/>
    <cellStyle name="Note 2 6 2 3 6 2" xfId="25667" xr:uid="{00000000-0005-0000-0000-000079630000}"/>
    <cellStyle name="Note 2 6 2 3 6 2 2" xfId="25668" xr:uid="{00000000-0005-0000-0000-00007A630000}"/>
    <cellStyle name="Note 2 6 2 3 6 2 3" xfId="25669" xr:uid="{00000000-0005-0000-0000-00007B630000}"/>
    <cellStyle name="Note 2 6 2 3 6 2 4" xfId="25670" xr:uid="{00000000-0005-0000-0000-00007C630000}"/>
    <cellStyle name="Note 2 6 2 3 6 2 5" xfId="25671" xr:uid="{00000000-0005-0000-0000-00007D630000}"/>
    <cellStyle name="Note 2 6 2 3 6 2 6" xfId="25672" xr:uid="{00000000-0005-0000-0000-00007E630000}"/>
    <cellStyle name="Note 2 6 2 3 6 2 7" xfId="25673" xr:uid="{00000000-0005-0000-0000-00007F630000}"/>
    <cellStyle name="Note 2 6 2 3 6 3" xfId="25674" xr:uid="{00000000-0005-0000-0000-000080630000}"/>
    <cellStyle name="Note 2 6 2 3 6 4" xfId="25675" xr:uid="{00000000-0005-0000-0000-000081630000}"/>
    <cellStyle name="Note 2 6 2 3 6 5" xfId="25676" xr:uid="{00000000-0005-0000-0000-000082630000}"/>
    <cellStyle name="Note 2 6 2 3 7" xfId="25677" xr:uid="{00000000-0005-0000-0000-000083630000}"/>
    <cellStyle name="Note 2 6 2 3 7 2" xfId="25678" xr:uid="{00000000-0005-0000-0000-000084630000}"/>
    <cellStyle name="Note 2 6 2 3 7 2 2" xfId="25679" xr:uid="{00000000-0005-0000-0000-000085630000}"/>
    <cellStyle name="Note 2 6 2 3 7 2 3" xfId="25680" xr:uid="{00000000-0005-0000-0000-000086630000}"/>
    <cellStyle name="Note 2 6 2 3 7 2 4" xfId="25681" xr:uid="{00000000-0005-0000-0000-000087630000}"/>
    <cellStyle name="Note 2 6 2 3 7 2 5" xfId="25682" xr:uid="{00000000-0005-0000-0000-000088630000}"/>
    <cellStyle name="Note 2 6 2 3 7 2 6" xfId="25683" xr:uid="{00000000-0005-0000-0000-000089630000}"/>
    <cellStyle name="Note 2 6 2 3 7 2 7" xfId="25684" xr:uid="{00000000-0005-0000-0000-00008A630000}"/>
    <cellStyle name="Note 2 6 2 3 7 3" xfId="25685" xr:uid="{00000000-0005-0000-0000-00008B630000}"/>
    <cellStyle name="Note 2 6 2 3 7 4" xfId="25686" xr:uid="{00000000-0005-0000-0000-00008C630000}"/>
    <cellStyle name="Note 2 6 2 3 7 5" xfId="25687" xr:uid="{00000000-0005-0000-0000-00008D630000}"/>
    <cellStyle name="Note 2 6 2 3 8" xfId="25688" xr:uid="{00000000-0005-0000-0000-00008E630000}"/>
    <cellStyle name="Note 2 6 2 3 8 2" xfId="25689" xr:uid="{00000000-0005-0000-0000-00008F630000}"/>
    <cellStyle name="Note 2 6 2 3 8 3" xfId="25690" xr:uid="{00000000-0005-0000-0000-000090630000}"/>
    <cellStyle name="Note 2 6 2 3 8 4" xfId="25691" xr:uid="{00000000-0005-0000-0000-000091630000}"/>
    <cellStyle name="Note 2 6 2 3 8 5" xfId="25692" xr:uid="{00000000-0005-0000-0000-000092630000}"/>
    <cellStyle name="Note 2 6 2 3 8 6" xfId="25693" xr:uid="{00000000-0005-0000-0000-000093630000}"/>
    <cellStyle name="Note 2 6 2 3 8 7" xfId="25694" xr:uid="{00000000-0005-0000-0000-000094630000}"/>
    <cellStyle name="Note 2 6 2 3 8 8" xfId="25695" xr:uid="{00000000-0005-0000-0000-000095630000}"/>
    <cellStyle name="Note 2 6 2 3 9" xfId="25696" xr:uid="{00000000-0005-0000-0000-000096630000}"/>
    <cellStyle name="Note 2 6 2 3 9 2" xfId="25697" xr:uid="{00000000-0005-0000-0000-000097630000}"/>
    <cellStyle name="Note 2 6 2 3 9 3" xfId="25698" xr:uid="{00000000-0005-0000-0000-000098630000}"/>
    <cellStyle name="Note 2 6 2 3 9 4" xfId="25699" xr:uid="{00000000-0005-0000-0000-000099630000}"/>
    <cellStyle name="Note 2 6 2 3 9 5" xfId="25700" xr:uid="{00000000-0005-0000-0000-00009A630000}"/>
    <cellStyle name="Note 2 6 2 3 9 6" xfId="25701" xr:uid="{00000000-0005-0000-0000-00009B630000}"/>
    <cellStyle name="Note 2 6 2 3 9 7" xfId="25702" xr:uid="{00000000-0005-0000-0000-00009C630000}"/>
    <cellStyle name="Note 2 6 2 4" xfId="25703" xr:uid="{00000000-0005-0000-0000-00009D630000}"/>
    <cellStyle name="Note 2 6 2 4 10" xfId="25704" xr:uid="{00000000-0005-0000-0000-00009E630000}"/>
    <cellStyle name="Note 2 6 2 4 10 2" xfId="25705" xr:uid="{00000000-0005-0000-0000-00009F630000}"/>
    <cellStyle name="Note 2 6 2 4 10 3" xfId="25706" xr:uid="{00000000-0005-0000-0000-0000A0630000}"/>
    <cellStyle name="Note 2 6 2 4 10 4" xfId="25707" xr:uid="{00000000-0005-0000-0000-0000A1630000}"/>
    <cellStyle name="Note 2 6 2 4 10 5" xfId="25708" xr:uid="{00000000-0005-0000-0000-0000A2630000}"/>
    <cellStyle name="Note 2 6 2 4 11" xfId="25709" xr:uid="{00000000-0005-0000-0000-0000A3630000}"/>
    <cellStyle name="Note 2 6 2 4 11 2" xfId="25710" xr:uid="{00000000-0005-0000-0000-0000A4630000}"/>
    <cellStyle name="Note 2 6 2 4 11 3" xfId="25711" xr:uid="{00000000-0005-0000-0000-0000A5630000}"/>
    <cellStyle name="Note 2 6 2 4 11 4" xfId="25712" xr:uid="{00000000-0005-0000-0000-0000A6630000}"/>
    <cellStyle name="Note 2 6 2 4 11 5" xfId="25713" xr:uid="{00000000-0005-0000-0000-0000A7630000}"/>
    <cellStyle name="Note 2 6 2 4 12" xfId="25714" xr:uid="{00000000-0005-0000-0000-0000A8630000}"/>
    <cellStyle name="Note 2 6 2 4 12 2" xfId="25715" xr:uid="{00000000-0005-0000-0000-0000A9630000}"/>
    <cellStyle name="Note 2 6 2 4 12 3" xfId="25716" xr:uid="{00000000-0005-0000-0000-0000AA630000}"/>
    <cellStyle name="Note 2 6 2 4 12 4" xfId="25717" xr:uid="{00000000-0005-0000-0000-0000AB630000}"/>
    <cellStyle name="Note 2 6 2 4 12 5" xfId="25718" xr:uid="{00000000-0005-0000-0000-0000AC630000}"/>
    <cellStyle name="Note 2 6 2 4 13" xfId="25719" xr:uid="{00000000-0005-0000-0000-0000AD630000}"/>
    <cellStyle name="Note 2 6 2 4 13 2" xfId="25720" xr:uid="{00000000-0005-0000-0000-0000AE630000}"/>
    <cellStyle name="Note 2 6 2 4 13 3" xfId="25721" xr:uid="{00000000-0005-0000-0000-0000AF630000}"/>
    <cellStyle name="Note 2 6 2 4 13 4" xfId="25722" xr:uid="{00000000-0005-0000-0000-0000B0630000}"/>
    <cellStyle name="Note 2 6 2 4 13 5" xfId="25723" xr:uid="{00000000-0005-0000-0000-0000B1630000}"/>
    <cellStyle name="Note 2 6 2 4 14" xfId="25724" xr:uid="{00000000-0005-0000-0000-0000B2630000}"/>
    <cellStyle name="Note 2 6 2 4 14 2" xfId="25725" xr:uid="{00000000-0005-0000-0000-0000B3630000}"/>
    <cellStyle name="Note 2 6 2 4 14 3" xfId="25726" xr:uid="{00000000-0005-0000-0000-0000B4630000}"/>
    <cellStyle name="Note 2 6 2 4 14 4" xfId="25727" xr:uid="{00000000-0005-0000-0000-0000B5630000}"/>
    <cellStyle name="Note 2 6 2 4 14 5" xfId="25728" xr:uid="{00000000-0005-0000-0000-0000B6630000}"/>
    <cellStyle name="Note 2 6 2 4 15" xfId="25729" xr:uid="{00000000-0005-0000-0000-0000B7630000}"/>
    <cellStyle name="Note 2 6 2 4 15 2" xfId="25730" xr:uid="{00000000-0005-0000-0000-0000B8630000}"/>
    <cellStyle name="Note 2 6 2 4 15 3" xfId="25731" xr:uid="{00000000-0005-0000-0000-0000B9630000}"/>
    <cellStyle name="Note 2 6 2 4 15 4" xfId="25732" xr:uid="{00000000-0005-0000-0000-0000BA630000}"/>
    <cellStyle name="Note 2 6 2 4 15 5" xfId="25733" xr:uid="{00000000-0005-0000-0000-0000BB630000}"/>
    <cellStyle name="Note 2 6 2 4 16" xfId="25734" xr:uid="{00000000-0005-0000-0000-0000BC630000}"/>
    <cellStyle name="Note 2 6 2 4 16 2" xfId="25735" xr:uid="{00000000-0005-0000-0000-0000BD630000}"/>
    <cellStyle name="Note 2 6 2 4 16 3" xfId="25736" xr:uid="{00000000-0005-0000-0000-0000BE630000}"/>
    <cellStyle name="Note 2 6 2 4 16 4" xfId="25737" xr:uid="{00000000-0005-0000-0000-0000BF630000}"/>
    <cellStyle name="Note 2 6 2 4 16 5" xfId="25738" xr:uid="{00000000-0005-0000-0000-0000C0630000}"/>
    <cellStyle name="Note 2 6 2 4 17" xfId="25739" xr:uid="{00000000-0005-0000-0000-0000C1630000}"/>
    <cellStyle name="Note 2 6 2 4 17 2" xfId="25740" xr:uid="{00000000-0005-0000-0000-0000C2630000}"/>
    <cellStyle name="Note 2 6 2 4 17 3" xfId="25741" xr:uid="{00000000-0005-0000-0000-0000C3630000}"/>
    <cellStyle name="Note 2 6 2 4 17 4" xfId="25742" xr:uid="{00000000-0005-0000-0000-0000C4630000}"/>
    <cellStyle name="Note 2 6 2 4 17 5" xfId="25743" xr:uid="{00000000-0005-0000-0000-0000C5630000}"/>
    <cellStyle name="Note 2 6 2 4 18" xfId="25744" xr:uid="{00000000-0005-0000-0000-0000C6630000}"/>
    <cellStyle name="Note 2 6 2 4 2" xfId="25745" xr:uid="{00000000-0005-0000-0000-0000C7630000}"/>
    <cellStyle name="Note 2 6 2 4 2 2" xfId="25746" xr:uid="{00000000-0005-0000-0000-0000C8630000}"/>
    <cellStyle name="Note 2 6 2 4 2 2 2" xfId="25747" xr:uid="{00000000-0005-0000-0000-0000C9630000}"/>
    <cellStyle name="Note 2 6 2 4 2 2 3" xfId="25748" xr:uid="{00000000-0005-0000-0000-0000CA630000}"/>
    <cellStyle name="Note 2 6 2 4 2 2 4" xfId="25749" xr:uid="{00000000-0005-0000-0000-0000CB630000}"/>
    <cellStyle name="Note 2 6 2 4 2 2 5" xfId="25750" xr:uid="{00000000-0005-0000-0000-0000CC630000}"/>
    <cellStyle name="Note 2 6 2 4 2 2 6" xfId="25751" xr:uid="{00000000-0005-0000-0000-0000CD630000}"/>
    <cellStyle name="Note 2 6 2 4 2 2 7" xfId="25752" xr:uid="{00000000-0005-0000-0000-0000CE630000}"/>
    <cellStyle name="Note 2 6 2 4 2 3" xfId="25753" xr:uid="{00000000-0005-0000-0000-0000CF630000}"/>
    <cellStyle name="Note 2 6 2 4 2 4" xfId="25754" xr:uid="{00000000-0005-0000-0000-0000D0630000}"/>
    <cellStyle name="Note 2 6 2 4 2 5" xfId="25755" xr:uid="{00000000-0005-0000-0000-0000D1630000}"/>
    <cellStyle name="Note 2 6 2 4 3" xfId="25756" xr:uid="{00000000-0005-0000-0000-0000D2630000}"/>
    <cellStyle name="Note 2 6 2 4 3 2" xfId="25757" xr:uid="{00000000-0005-0000-0000-0000D3630000}"/>
    <cellStyle name="Note 2 6 2 4 3 2 2" xfId="25758" xr:uid="{00000000-0005-0000-0000-0000D4630000}"/>
    <cellStyle name="Note 2 6 2 4 3 2 3" xfId="25759" xr:uid="{00000000-0005-0000-0000-0000D5630000}"/>
    <cellStyle name="Note 2 6 2 4 3 2 4" xfId="25760" xr:uid="{00000000-0005-0000-0000-0000D6630000}"/>
    <cellStyle name="Note 2 6 2 4 3 2 5" xfId="25761" xr:uid="{00000000-0005-0000-0000-0000D7630000}"/>
    <cellStyle name="Note 2 6 2 4 3 2 6" xfId="25762" xr:uid="{00000000-0005-0000-0000-0000D8630000}"/>
    <cellStyle name="Note 2 6 2 4 3 2 7" xfId="25763" xr:uid="{00000000-0005-0000-0000-0000D9630000}"/>
    <cellStyle name="Note 2 6 2 4 3 3" xfId="25764" xr:uid="{00000000-0005-0000-0000-0000DA630000}"/>
    <cellStyle name="Note 2 6 2 4 3 4" xfId="25765" xr:uid="{00000000-0005-0000-0000-0000DB630000}"/>
    <cellStyle name="Note 2 6 2 4 3 5" xfId="25766" xr:uid="{00000000-0005-0000-0000-0000DC630000}"/>
    <cellStyle name="Note 2 6 2 4 4" xfId="25767" xr:uid="{00000000-0005-0000-0000-0000DD630000}"/>
    <cellStyle name="Note 2 6 2 4 4 2" xfId="25768" xr:uid="{00000000-0005-0000-0000-0000DE630000}"/>
    <cellStyle name="Note 2 6 2 4 4 2 2" xfId="25769" xr:uid="{00000000-0005-0000-0000-0000DF630000}"/>
    <cellStyle name="Note 2 6 2 4 4 2 3" xfId="25770" xr:uid="{00000000-0005-0000-0000-0000E0630000}"/>
    <cellStyle name="Note 2 6 2 4 4 2 4" xfId="25771" xr:uid="{00000000-0005-0000-0000-0000E1630000}"/>
    <cellStyle name="Note 2 6 2 4 4 2 5" xfId="25772" xr:uid="{00000000-0005-0000-0000-0000E2630000}"/>
    <cellStyle name="Note 2 6 2 4 4 2 6" xfId="25773" xr:uid="{00000000-0005-0000-0000-0000E3630000}"/>
    <cellStyle name="Note 2 6 2 4 4 2 7" xfId="25774" xr:uid="{00000000-0005-0000-0000-0000E4630000}"/>
    <cellStyle name="Note 2 6 2 4 4 3" xfId="25775" xr:uid="{00000000-0005-0000-0000-0000E5630000}"/>
    <cellStyle name="Note 2 6 2 4 4 4" xfId="25776" xr:uid="{00000000-0005-0000-0000-0000E6630000}"/>
    <cellStyle name="Note 2 6 2 4 4 5" xfId="25777" xr:uid="{00000000-0005-0000-0000-0000E7630000}"/>
    <cellStyle name="Note 2 6 2 4 5" xfId="25778" xr:uid="{00000000-0005-0000-0000-0000E8630000}"/>
    <cellStyle name="Note 2 6 2 4 5 2" xfId="25779" xr:uid="{00000000-0005-0000-0000-0000E9630000}"/>
    <cellStyle name="Note 2 6 2 4 5 3" xfId="25780" xr:uid="{00000000-0005-0000-0000-0000EA630000}"/>
    <cellStyle name="Note 2 6 2 4 5 4" xfId="25781" xr:uid="{00000000-0005-0000-0000-0000EB630000}"/>
    <cellStyle name="Note 2 6 2 4 5 5" xfId="25782" xr:uid="{00000000-0005-0000-0000-0000EC630000}"/>
    <cellStyle name="Note 2 6 2 4 5 6" xfId="25783" xr:uid="{00000000-0005-0000-0000-0000ED630000}"/>
    <cellStyle name="Note 2 6 2 4 5 7" xfId="25784" xr:uid="{00000000-0005-0000-0000-0000EE630000}"/>
    <cellStyle name="Note 2 6 2 4 5 8" xfId="25785" xr:uid="{00000000-0005-0000-0000-0000EF630000}"/>
    <cellStyle name="Note 2 6 2 4 6" xfId="25786" xr:uid="{00000000-0005-0000-0000-0000F0630000}"/>
    <cellStyle name="Note 2 6 2 4 6 2" xfId="25787" xr:uid="{00000000-0005-0000-0000-0000F1630000}"/>
    <cellStyle name="Note 2 6 2 4 6 3" xfId="25788" xr:uid="{00000000-0005-0000-0000-0000F2630000}"/>
    <cellStyle name="Note 2 6 2 4 6 4" xfId="25789" xr:uid="{00000000-0005-0000-0000-0000F3630000}"/>
    <cellStyle name="Note 2 6 2 4 6 5" xfId="25790" xr:uid="{00000000-0005-0000-0000-0000F4630000}"/>
    <cellStyle name="Note 2 6 2 4 6 6" xfId="25791" xr:uid="{00000000-0005-0000-0000-0000F5630000}"/>
    <cellStyle name="Note 2 6 2 4 6 7" xfId="25792" xr:uid="{00000000-0005-0000-0000-0000F6630000}"/>
    <cellStyle name="Note 2 6 2 4 7" xfId="25793" xr:uid="{00000000-0005-0000-0000-0000F7630000}"/>
    <cellStyle name="Note 2 6 2 4 7 2" xfId="25794" xr:uid="{00000000-0005-0000-0000-0000F8630000}"/>
    <cellStyle name="Note 2 6 2 4 7 3" xfId="25795" xr:uid="{00000000-0005-0000-0000-0000F9630000}"/>
    <cellStyle name="Note 2 6 2 4 7 4" xfId="25796" xr:uid="{00000000-0005-0000-0000-0000FA630000}"/>
    <cellStyle name="Note 2 6 2 4 7 5" xfId="25797" xr:uid="{00000000-0005-0000-0000-0000FB630000}"/>
    <cellStyle name="Note 2 6 2 4 8" xfId="25798" xr:uid="{00000000-0005-0000-0000-0000FC630000}"/>
    <cellStyle name="Note 2 6 2 4 8 2" xfId="25799" xr:uid="{00000000-0005-0000-0000-0000FD630000}"/>
    <cellStyle name="Note 2 6 2 4 8 3" xfId="25800" xr:uid="{00000000-0005-0000-0000-0000FE630000}"/>
    <cellStyle name="Note 2 6 2 4 8 4" xfId="25801" xr:uid="{00000000-0005-0000-0000-0000FF630000}"/>
    <cellStyle name="Note 2 6 2 4 8 5" xfId="25802" xr:uid="{00000000-0005-0000-0000-000000640000}"/>
    <cellStyle name="Note 2 6 2 4 9" xfId="25803" xr:uid="{00000000-0005-0000-0000-000001640000}"/>
    <cellStyle name="Note 2 6 2 4 9 2" xfId="25804" xr:uid="{00000000-0005-0000-0000-000002640000}"/>
    <cellStyle name="Note 2 6 2 4 9 3" xfId="25805" xr:uid="{00000000-0005-0000-0000-000003640000}"/>
    <cellStyle name="Note 2 6 2 4 9 4" xfId="25806" xr:uid="{00000000-0005-0000-0000-000004640000}"/>
    <cellStyle name="Note 2 6 2 4 9 5" xfId="25807" xr:uid="{00000000-0005-0000-0000-000005640000}"/>
    <cellStyle name="Note 2 6 2 5" xfId="25808" xr:uid="{00000000-0005-0000-0000-000006640000}"/>
    <cellStyle name="Note 2 6 2 5 10" xfId="25809" xr:uid="{00000000-0005-0000-0000-000007640000}"/>
    <cellStyle name="Note 2 6 2 5 2" xfId="25810" xr:uid="{00000000-0005-0000-0000-000008640000}"/>
    <cellStyle name="Note 2 6 2 5 2 2" xfId="25811" xr:uid="{00000000-0005-0000-0000-000009640000}"/>
    <cellStyle name="Note 2 6 2 5 2 2 2" xfId="25812" xr:uid="{00000000-0005-0000-0000-00000A640000}"/>
    <cellStyle name="Note 2 6 2 5 2 2 3" xfId="25813" xr:uid="{00000000-0005-0000-0000-00000B640000}"/>
    <cellStyle name="Note 2 6 2 5 2 2 4" xfId="25814" xr:uid="{00000000-0005-0000-0000-00000C640000}"/>
    <cellStyle name="Note 2 6 2 5 2 2 5" xfId="25815" xr:uid="{00000000-0005-0000-0000-00000D640000}"/>
    <cellStyle name="Note 2 6 2 5 2 2 6" xfId="25816" xr:uid="{00000000-0005-0000-0000-00000E640000}"/>
    <cellStyle name="Note 2 6 2 5 2 2 7" xfId="25817" xr:uid="{00000000-0005-0000-0000-00000F640000}"/>
    <cellStyle name="Note 2 6 2 5 2 3" xfId="25818" xr:uid="{00000000-0005-0000-0000-000010640000}"/>
    <cellStyle name="Note 2 6 2 5 2 4" xfId="25819" xr:uid="{00000000-0005-0000-0000-000011640000}"/>
    <cellStyle name="Note 2 6 2 5 3" xfId="25820" xr:uid="{00000000-0005-0000-0000-000012640000}"/>
    <cellStyle name="Note 2 6 2 5 3 2" xfId="25821" xr:uid="{00000000-0005-0000-0000-000013640000}"/>
    <cellStyle name="Note 2 6 2 5 3 2 2" xfId="25822" xr:uid="{00000000-0005-0000-0000-000014640000}"/>
    <cellStyle name="Note 2 6 2 5 3 2 3" xfId="25823" xr:uid="{00000000-0005-0000-0000-000015640000}"/>
    <cellStyle name="Note 2 6 2 5 3 2 4" xfId="25824" xr:uid="{00000000-0005-0000-0000-000016640000}"/>
    <cellStyle name="Note 2 6 2 5 3 2 5" xfId="25825" xr:uid="{00000000-0005-0000-0000-000017640000}"/>
    <cellStyle name="Note 2 6 2 5 3 2 6" xfId="25826" xr:uid="{00000000-0005-0000-0000-000018640000}"/>
    <cellStyle name="Note 2 6 2 5 3 2 7" xfId="25827" xr:uid="{00000000-0005-0000-0000-000019640000}"/>
    <cellStyle name="Note 2 6 2 5 3 3" xfId="25828" xr:uid="{00000000-0005-0000-0000-00001A640000}"/>
    <cellStyle name="Note 2 6 2 5 3 4" xfId="25829" xr:uid="{00000000-0005-0000-0000-00001B640000}"/>
    <cellStyle name="Note 2 6 2 5 4" xfId="25830" xr:uid="{00000000-0005-0000-0000-00001C640000}"/>
    <cellStyle name="Note 2 6 2 5 4 2" xfId="25831" xr:uid="{00000000-0005-0000-0000-00001D640000}"/>
    <cellStyle name="Note 2 6 2 5 4 2 2" xfId="25832" xr:uid="{00000000-0005-0000-0000-00001E640000}"/>
    <cellStyle name="Note 2 6 2 5 4 2 3" xfId="25833" xr:uid="{00000000-0005-0000-0000-00001F640000}"/>
    <cellStyle name="Note 2 6 2 5 4 2 4" xfId="25834" xr:uid="{00000000-0005-0000-0000-000020640000}"/>
    <cellStyle name="Note 2 6 2 5 4 2 5" xfId="25835" xr:uid="{00000000-0005-0000-0000-000021640000}"/>
    <cellStyle name="Note 2 6 2 5 4 2 6" xfId="25836" xr:uid="{00000000-0005-0000-0000-000022640000}"/>
    <cellStyle name="Note 2 6 2 5 4 2 7" xfId="25837" xr:uid="{00000000-0005-0000-0000-000023640000}"/>
    <cellStyle name="Note 2 6 2 5 4 3" xfId="25838" xr:uid="{00000000-0005-0000-0000-000024640000}"/>
    <cellStyle name="Note 2 6 2 5 4 4" xfId="25839" xr:uid="{00000000-0005-0000-0000-000025640000}"/>
    <cellStyle name="Note 2 6 2 5 5" xfId="25840" xr:uid="{00000000-0005-0000-0000-000026640000}"/>
    <cellStyle name="Note 2 6 2 5 5 2" xfId="25841" xr:uid="{00000000-0005-0000-0000-000027640000}"/>
    <cellStyle name="Note 2 6 2 5 5 3" xfId="25842" xr:uid="{00000000-0005-0000-0000-000028640000}"/>
    <cellStyle name="Note 2 6 2 5 5 4" xfId="25843" xr:uid="{00000000-0005-0000-0000-000029640000}"/>
    <cellStyle name="Note 2 6 2 5 5 5" xfId="25844" xr:uid="{00000000-0005-0000-0000-00002A640000}"/>
    <cellStyle name="Note 2 6 2 5 5 6" xfId="25845" xr:uid="{00000000-0005-0000-0000-00002B640000}"/>
    <cellStyle name="Note 2 6 2 5 5 7" xfId="25846" xr:uid="{00000000-0005-0000-0000-00002C640000}"/>
    <cellStyle name="Note 2 6 2 5 5 8" xfId="25847" xr:uid="{00000000-0005-0000-0000-00002D640000}"/>
    <cellStyle name="Note 2 6 2 5 6" xfId="25848" xr:uid="{00000000-0005-0000-0000-00002E640000}"/>
    <cellStyle name="Note 2 6 2 5 6 2" xfId="25849" xr:uid="{00000000-0005-0000-0000-00002F640000}"/>
    <cellStyle name="Note 2 6 2 5 6 3" xfId="25850" xr:uid="{00000000-0005-0000-0000-000030640000}"/>
    <cellStyle name="Note 2 6 2 5 6 4" xfId="25851" xr:uid="{00000000-0005-0000-0000-000031640000}"/>
    <cellStyle name="Note 2 6 2 5 6 5" xfId="25852" xr:uid="{00000000-0005-0000-0000-000032640000}"/>
    <cellStyle name="Note 2 6 2 5 6 6" xfId="25853" xr:uid="{00000000-0005-0000-0000-000033640000}"/>
    <cellStyle name="Note 2 6 2 5 6 7" xfId="25854" xr:uid="{00000000-0005-0000-0000-000034640000}"/>
    <cellStyle name="Note 2 6 2 5 7" xfId="25855" xr:uid="{00000000-0005-0000-0000-000035640000}"/>
    <cellStyle name="Note 2 6 2 5 8" xfId="25856" xr:uid="{00000000-0005-0000-0000-000036640000}"/>
    <cellStyle name="Note 2 6 2 5 9" xfId="25857" xr:uid="{00000000-0005-0000-0000-000037640000}"/>
    <cellStyle name="Note 2 6 2 6" xfId="25858" xr:uid="{00000000-0005-0000-0000-000038640000}"/>
    <cellStyle name="Note 2 6 2 6 2" xfId="25859" xr:uid="{00000000-0005-0000-0000-000039640000}"/>
    <cellStyle name="Note 2 6 2 6 2 2" xfId="25860" xr:uid="{00000000-0005-0000-0000-00003A640000}"/>
    <cellStyle name="Note 2 6 2 6 2 3" xfId="25861" xr:uid="{00000000-0005-0000-0000-00003B640000}"/>
    <cellStyle name="Note 2 6 2 6 2 4" xfId="25862" xr:uid="{00000000-0005-0000-0000-00003C640000}"/>
    <cellStyle name="Note 2 6 2 6 2 5" xfId="25863" xr:uid="{00000000-0005-0000-0000-00003D640000}"/>
    <cellStyle name="Note 2 6 2 6 2 6" xfId="25864" xr:uid="{00000000-0005-0000-0000-00003E640000}"/>
    <cellStyle name="Note 2 6 2 6 2 7" xfId="25865" xr:uid="{00000000-0005-0000-0000-00003F640000}"/>
    <cellStyle name="Note 2 6 2 6 3" xfId="25866" xr:uid="{00000000-0005-0000-0000-000040640000}"/>
    <cellStyle name="Note 2 6 2 6 4" xfId="25867" xr:uid="{00000000-0005-0000-0000-000041640000}"/>
    <cellStyle name="Note 2 6 2 6 5" xfId="25868" xr:uid="{00000000-0005-0000-0000-000042640000}"/>
    <cellStyle name="Note 2 6 2 7" xfId="25869" xr:uid="{00000000-0005-0000-0000-000043640000}"/>
    <cellStyle name="Note 2 6 2 7 2" xfId="25870" xr:uid="{00000000-0005-0000-0000-000044640000}"/>
    <cellStyle name="Note 2 6 2 7 2 2" xfId="25871" xr:uid="{00000000-0005-0000-0000-000045640000}"/>
    <cellStyle name="Note 2 6 2 7 2 3" xfId="25872" xr:uid="{00000000-0005-0000-0000-000046640000}"/>
    <cellStyle name="Note 2 6 2 7 2 4" xfId="25873" xr:uid="{00000000-0005-0000-0000-000047640000}"/>
    <cellStyle name="Note 2 6 2 7 2 5" xfId="25874" xr:uid="{00000000-0005-0000-0000-000048640000}"/>
    <cellStyle name="Note 2 6 2 7 2 6" xfId="25875" xr:uid="{00000000-0005-0000-0000-000049640000}"/>
    <cellStyle name="Note 2 6 2 7 2 7" xfId="25876" xr:uid="{00000000-0005-0000-0000-00004A640000}"/>
    <cellStyle name="Note 2 6 2 7 3" xfId="25877" xr:uid="{00000000-0005-0000-0000-00004B640000}"/>
    <cellStyle name="Note 2 6 2 7 4" xfId="25878" xr:uid="{00000000-0005-0000-0000-00004C640000}"/>
    <cellStyle name="Note 2 6 2 7 5" xfId="25879" xr:uid="{00000000-0005-0000-0000-00004D640000}"/>
    <cellStyle name="Note 2 6 2 8" xfId="25880" xr:uid="{00000000-0005-0000-0000-00004E640000}"/>
    <cellStyle name="Note 2 6 2 8 2" xfId="25881" xr:uid="{00000000-0005-0000-0000-00004F640000}"/>
    <cellStyle name="Note 2 6 2 8 2 2" xfId="25882" xr:uid="{00000000-0005-0000-0000-000050640000}"/>
    <cellStyle name="Note 2 6 2 8 2 3" xfId="25883" xr:uid="{00000000-0005-0000-0000-000051640000}"/>
    <cellStyle name="Note 2 6 2 8 2 4" xfId="25884" xr:uid="{00000000-0005-0000-0000-000052640000}"/>
    <cellStyle name="Note 2 6 2 8 2 5" xfId="25885" xr:uid="{00000000-0005-0000-0000-000053640000}"/>
    <cellStyle name="Note 2 6 2 8 2 6" xfId="25886" xr:uid="{00000000-0005-0000-0000-000054640000}"/>
    <cellStyle name="Note 2 6 2 8 2 7" xfId="25887" xr:uid="{00000000-0005-0000-0000-000055640000}"/>
    <cellStyle name="Note 2 6 2 8 3" xfId="25888" xr:uid="{00000000-0005-0000-0000-000056640000}"/>
    <cellStyle name="Note 2 6 2 8 4" xfId="25889" xr:uid="{00000000-0005-0000-0000-000057640000}"/>
    <cellStyle name="Note 2 6 2 8 5" xfId="25890" xr:uid="{00000000-0005-0000-0000-000058640000}"/>
    <cellStyle name="Note 2 6 2 9" xfId="25891" xr:uid="{00000000-0005-0000-0000-000059640000}"/>
    <cellStyle name="Note 2 6 2 9 2" xfId="25892" xr:uid="{00000000-0005-0000-0000-00005A640000}"/>
    <cellStyle name="Note 2 6 2 9 2 2" xfId="25893" xr:uid="{00000000-0005-0000-0000-00005B640000}"/>
    <cellStyle name="Note 2 6 2 9 2 3" xfId="25894" xr:uid="{00000000-0005-0000-0000-00005C640000}"/>
    <cellStyle name="Note 2 6 2 9 2 4" xfId="25895" xr:uid="{00000000-0005-0000-0000-00005D640000}"/>
    <cellStyle name="Note 2 6 2 9 2 5" xfId="25896" xr:uid="{00000000-0005-0000-0000-00005E640000}"/>
    <cellStyle name="Note 2 6 2 9 2 6" xfId="25897" xr:uid="{00000000-0005-0000-0000-00005F640000}"/>
    <cellStyle name="Note 2 6 2 9 2 7" xfId="25898" xr:uid="{00000000-0005-0000-0000-000060640000}"/>
    <cellStyle name="Note 2 6 2 9 3" xfId="25899" xr:uid="{00000000-0005-0000-0000-000061640000}"/>
    <cellStyle name="Note 2 6 2 9 4" xfId="25900" xr:uid="{00000000-0005-0000-0000-000062640000}"/>
    <cellStyle name="Note 2 6 2 9 5" xfId="25901" xr:uid="{00000000-0005-0000-0000-000063640000}"/>
    <cellStyle name="Note 2 6 3" xfId="25902" xr:uid="{00000000-0005-0000-0000-000064640000}"/>
    <cellStyle name="Note 2 6 3 10" xfId="25903" xr:uid="{00000000-0005-0000-0000-000065640000}"/>
    <cellStyle name="Note 2 6 3 10 2" xfId="25904" xr:uid="{00000000-0005-0000-0000-000066640000}"/>
    <cellStyle name="Note 2 6 3 10 3" xfId="25905" xr:uid="{00000000-0005-0000-0000-000067640000}"/>
    <cellStyle name="Note 2 6 3 10 4" xfId="25906" xr:uid="{00000000-0005-0000-0000-000068640000}"/>
    <cellStyle name="Note 2 6 3 10 5" xfId="25907" xr:uid="{00000000-0005-0000-0000-000069640000}"/>
    <cellStyle name="Note 2 6 3 11" xfId="25908" xr:uid="{00000000-0005-0000-0000-00006A640000}"/>
    <cellStyle name="Note 2 6 3 11 2" xfId="25909" xr:uid="{00000000-0005-0000-0000-00006B640000}"/>
    <cellStyle name="Note 2 6 3 11 3" xfId="25910" xr:uid="{00000000-0005-0000-0000-00006C640000}"/>
    <cellStyle name="Note 2 6 3 11 4" xfId="25911" xr:uid="{00000000-0005-0000-0000-00006D640000}"/>
    <cellStyle name="Note 2 6 3 11 5" xfId="25912" xr:uid="{00000000-0005-0000-0000-00006E640000}"/>
    <cellStyle name="Note 2 6 3 12" xfId="25913" xr:uid="{00000000-0005-0000-0000-00006F640000}"/>
    <cellStyle name="Note 2 6 3 12 2" xfId="25914" xr:uid="{00000000-0005-0000-0000-000070640000}"/>
    <cellStyle name="Note 2 6 3 12 3" xfId="25915" xr:uid="{00000000-0005-0000-0000-000071640000}"/>
    <cellStyle name="Note 2 6 3 12 4" xfId="25916" xr:uid="{00000000-0005-0000-0000-000072640000}"/>
    <cellStyle name="Note 2 6 3 12 5" xfId="25917" xr:uid="{00000000-0005-0000-0000-000073640000}"/>
    <cellStyle name="Note 2 6 3 13" xfId="25918" xr:uid="{00000000-0005-0000-0000-000074640000}"/>
    <cellStyle name="Note 2 6 3 13 2" xfId="25919" xr:uid="{00000000-0005-0000-0000-000075640000}"/>
    <cellStyle name="Note 2 6 3 13 3" xfId="25920" xr:uid="{00000000-0005-0000-0000-000076640000}"/>
    <cellStyle name="Note 2 6 3 13 4" xfId="25921" xr:uid="{00000000-0005-0000-0000-000077640000}"/>
    <cellStyle name="Note 2 6 3 13 5" xfId="25922" xr:uid="{00000000-0005-0000-0000-000078640000}"/>
    <cellStyle name="Note 2 6 3 14" xfId="25923" xr:uid="{00000000-0005-0000-0000-000079640000}"/>
    <cellStyle name="Note 2 6 3 14 2" xfId="25924" xr:uid="{00000000-0005-0000-0000-00007A640000}"/>
    <cellStyle name="Note 2 6 3 14 3" xfId="25925" xr:uid="{00000000-0005-0000-0000-00007B640000}"/>
    <cellStyle name="Note 2 6 3 14 4" xfId="25926" xr:uid="{00000000-0005-0000-0000-00007C640000}"/>
    <cellStyle name="Note 2 6 3 14 5" xfId="25927" xr:uid="{00000000-0005-0000-0000-00007D640000}"/>
    <cellStyle name="Note 2 6 3 15" xfId="25928" xr:uid="{00000000-0005-0000-0000-00007E640000}"/>
    <cellStyle name="Note 2 6 3 15 2" xfId="25929" xr:uid="{00000000-0005-0000-0000-00007F640000}"/>
    <cellStyle name="Note 2 6 3 15 3" xfId="25930" xr:uid="{00000000-0005-0000-0000-000080640000}"/>
    <cellStyle name="Note 2 6 3 15 4" xfId="25931" xr:uid="{00000000-0005-0000-0000-000081640000}"/>
    <cellStyle name="Note 2 6 3 15 5" xfId="25932" xr:uid="{00000000-0005-0000-0000-000082640000}"/>
    <cellStyle name="Note 2 6 3 16" xfId="25933" xr:uid="{00000000-0005-0000-0000-000083640000}"/>
    <cellStyle name="Note 2 6 3 16 2" xfId="25934" xr:uid="{00000000-0005-0000-0000-000084640000}"/>
    <cellStyle name="Note 2 6 3 16 3" xfId="25935" xr:uid="{00000000-0005-0000-0000-000085640000}"/>
    <cellStyle name="Note 2 6 3 16 4" xfId="25936" xr:uid="{00000000-0005-0000-0000-000086640000}"/>
    <cellStyle name="Note 2 6 3 16 5" xfId="25937" xr:uid="{00000000-0005-0000-0000-000087640000}"/>
    <cellStyle name="Note 2 6 3 17" xfId="25938" xr:uid="{00000000-0005-0000-0000-000088640000}"/>
    <cellStyle name="Note 2 6 3 17 2" xfId="25939" xr:uid="{00000000-0005-0000-0000-000089640000}"/>
    <cellStyle name="Note 2 6 3 17 3" xfId="25940" xr:uid="{00000000-0005-0000-0000-00008A640000}"/>
    <cellStyle name="Note 2 6 3 17 4" xfId="25941" xr:uid="{00000000-0005-0000-0000-00008B640000}"/>
    <cellStyle name="Note 2 6 3 17 5" xfId="25942" xr:uid="{00000000-0005-0000-0000-00008C640000}"/>
    <cellStyle name="Note 2 6 3 18" xfId="25943" xr:uid="{00000000-0005-0000-0000-00008D640000}"/>
    <cellStyle name="Note 2 6 3 2" xfId="25944" xr:uid="{00000000-0005-0000-0000-00008E640000}"/>
    <cellStyle name="Note 2 6 3 2 10" xfId="25945" xr:uid="{00000000-0005-0000-0000-00008F640000}"/>
    <cellStyle name="Note 2 6 3 2 10 2" xfId="25946" xr:uid="{00000000-0005-0000-0000-000090640000}"/>
    <cellStyle name="Note 2 6 3 2 10 3" xfId="25947" xr:uid="{00000000-0005-0000-0000-000091640000}"/>
    <cellStyle name="Note 2 6 3 2 10 4" xfId="25948" xr:uid="{00000000-0005-0000-0000-000092640000}"/>
    <cellStyle name="Note 2 6 3 2 10 5" xfId="25949" xr:uid="{00000000-0005-0000-0000-000093640000}"/>
    <cellStyle name="Note 2 6 3 2 11" xfId="25950" xr:uid="{00000000-0005-0000-0000-000094640000}"/>
    <cellStyle name="Note 2 6 3 2 11 2" xfId="25951" xr:uid="{00000000-0005-0000-0000-000095640000}"/>
    <cellStyle name="Note 2 6 3 2 11 3" xfId="25952" xr:uid="{00000000-0005-0000-0000-000096640000}"/>
    <cellStyle name="Note 2 6 3 2 11 4" xfId="25953" xr:uid="{00000000-0005-0000-0000-000097640000}"/>
    <cellStyle name="Note 2 6 3 2 11 5" xfId="25954" xr:uid="{00000000-0005-0000-0000-000098640000}"/>
    <cellStyle name="Note 2 6 3 2 12" xfId="25955" xr:uid="{00000000-0005-0000-0000-000099640000}"/>
    <cellStyle name="Note 2 6 3 2 12 2" xfId="25956" xr:uid="{00000000-0005-0000-0000-00009A640000}"/>
    <cellStyle name="Note 2 6 3 2 12 3" xfId="25957" xr:uid="{00000000-0005-0000-0000-00009B640000}"/>
    <cellStyle name="Note 2 6 3 2 12 4" xfId="25958" xr:uid="{00000000-0005-0000-0000-00009C640000}"/>
    <cellStyle name="Note 2 6 3 2 12 5" xfId="25959" xr:uid="{00000000-0005-0000-0000-00009D640000}"/>
    <cellStyle name="Note 2 6 3 2 13" xfId="25960" xr:uid="{00000000-0005-0000-0000-00009E640000}"/>
    <cellStyle name="Note 2 6 3 2 13 2" xfId="25961" xr:uid="{00000000-0005-0000-0000-00009F640000}"/>
    <cellStyle name="Note 2 6 3 2 13 3" xfId="25962" xr:uid="{00000000-0005-0000-0000-0000A0640000}"/>
    <cellStyle name="Note 2 6 3 2 13 4" xfId="25963" xr:uid="{00000000-0005-0000-0000-0000A1640000}"/>
    <cellStyle name="Note 2 6 3 2 13 5" xfId="25964" xr:uid="{00000000-0005-0000-0000-0000A2640000}"/>
    <cellStyle name="Note 2 6 3 2 14" xfId="25965" xr:uid="{00000000-0005-0000-0000-0000A3640000}"/>
    <cellStyle name="Note 2 6 3 2 14 2" xfId="25966" xr:uid="{00000000-0005-0000-0000-0000A4640000}"/>
    <cellStyle name="Note 2 6 3 2 14 3" xfId="25967" xr:uid="{00000000-0005-0000-0000-0000A5640000}"/>
    <cellStyle name="Note 2 6 3 2 14 4" xfId="25968" xr:uid="{00000000-0005-0000-0000-0000A6640000}"/>
    <cellStyle name="Note 2 6 3 2 14 5" xfId="25969" xr:uid="{00000000-0005-0000-0000-0000A7640000}"/>
    <cellStyle name="Note 2 6 3 2 15" xfId="25970" xr:uid="{00000000-0005-0000-0000-0000A8640000}"/>
    <cellStyle name="Note 2 6 3 2 15 2" xfId="25971" xr:uid="{00000000-0005-0000-0000-0000A9640000}"/>
    <cellStyle name="Note 2 6 3 2 15 3" xfId="25972" xr:uid="{00000000-0005-0000-0000-0000AA640000}"/>
    <cellStyle name="Note 2 6 3 2 15 4" xfId="25973" xr:uid="{00000000-0005-0000-0000-0000AB640000}"/>
    <cellStyle name="Note 2 6 3 2 15 5" xfId="25974" xr:uid="{00000000-0005-0000-0000-0000AC640000}"/>
    <cellStyle name="Note 2 6 3 2 16" xfId="25975" xr:uid="{00000000-0005-0000-0000-0000AD640000}"/>
    <cellStyle name="Note 2 6 3 2 16 2" xfId="25976" xr:uid="{00000000-0005-0000-0000-0000AE640000}"/>
    <cellStyle name="Note 2 6 3 2 16 3" xfId="25977" xr:uid="{00000000-0005-0000-0000-0000AF640000}"/>
    <cellStyle name="Note 2 6 3 2 16 4" xfId="25978" xr:uid="{00000000-0005-0000-0000-0000B0640000}"/>
    <cellStyle name="Note 2 6 3 2 16 5" xfId="25979" xr:uid="{00000000-0005-0000-0000-0000B1640000}"/>
    <cellStyle name="Note 2 6 3 2 17" xfId="25980" xr:uid="{00000000-0005-0000-0000-0000B2640000}"/>
    <cellStyle name="Note 2 6 3 2 17 2" xfId="25981" xr:uid="{00000000-0005-0000-0000-0000B3640000}"/>
    <cellStyle name="Note 2 6 3 2 17 3" xfId="25982" xr:uid="{00000000-0005-0000-0000-0000B4640000}"/>
    <cellStyle name="Note 2 6 3 2 17 4" xfId="25983" xr:uid="{00000000-0005-0000-0000-0000B5640000}"/>
    <cellStyle name="Note 2 6 3 2 17 5" xfId="25984" xr:uid="{00000000-0005-0000-0000-0000B6640000}"/>
    <cellStyle name="Note 2 6 3 2 18" xfId="25985" xr:uid="{00000000-0005-0000-0000-0000B7640000}"/>
    <cellStyle name="Note 2 6 3 2 2" xfId="25986" xr:uid="{00000000-0005-0000-0000-0000B8640000}"/>
    <cellStyle name="Note 2 6 3 2 2 2" xfId="25987" xr:uid="{00000000-0005-0000-0000-0000B9640000}"/>
    <cellStyle name="Note 2 6 3 2 2 2 2" xfId="25988" xr:uid="{00000000-0005-0000-0000-0000BA640000}"/>
    <cellStyle name="Note 2 6 3 2 2 2 3" xfId="25989" xr:uid="{00000000-0005-0000-0000-0000BB640000}"/>
    <cellStyle name="Note 2 6 3 2 2 2 4" xfId="25990" xr:uid="{00000000-0005-0000-0000-0000BC640000}"/>
    <cellStyle name="Note 2 6 3 2 2 2 5" xfId="25991" xr:uid="{00000000-0005-0000-0000-0000BD640000}"/>
    <cellStyle name="Note 2 6 3 2 2 2 6" xfId="25992" xr:uid="{00000000-0005-0000-0000-0000BE640000}"/>
    <cellStyle name="Note 2 6 3 2 2 2 7" xfId="25993" xr:uid="{00000000-0005-0000-0000-0000BF640000}"/>
    <cellStyle name="Note 2 6 3 2 2 3" xfId="25994" xr:uid="{00000000-0005-0000-0000-0000C0640000}"/>
    <cellStyle name="Note 2 6 3 2 2 4" xfId="25995" xr:uid="{00000000-0005-0000-0000-0000C1640000}"/>
    <cellStyle name="Note 2 6 3 2 2 5" xfId="25996" xr:uid="{00000000-0005-0000-0000-0000C2640000}"/>
    <cellStyle name="Note 2 6 3 2 3" xfId="25997" xr:uid="{00000000-0005-0000-0000-0000C3640000}"/>
    <cellStyle name="Note 2 6 3 2 3 2" xfId="25998" xr:uid="{00000000-0005-0000-0000-0000C4640000}"/>
    <cellStyle name="Note 2 6 3 2 3 2 2" xfId="25999" xr:uid="{00000000-0005-0000-0000-0000C5640000}"/>
    <cellStyle name="Note 2 6 3 2 3 2 3" xfId="26000" xr:uid="{00000000-0005-0000-0000-0000C6640000}"/>
    <cellStyle name="Note 2 6 3 2 3 2 4" xfId="26001" xr:uid="{00000000-0005-0000-0000-0000C7640000}"/>
    <cellStyle name="Note 2 6 3 2 3 2 5" xfId="26002" xr:uid="{00000000-0005-0000-0000-0000C8640000}"/>
    <cellStyle name="Note 2 6 3 2 3 2 6" xfId="26003" xr:uid="{00000000-0005-0000-0000-0000C9640000}"/>
    <cellStyle name="Note 2 6 3 2 3 2 7" xfId="26004" xr:uid="{00000000-0005-0000-0000-0000CA640000}"/>
    <cellStyle name="Note 2 6 3 2 3 3" xfId="26005" xr:uid="{00000000-0005-0000-0000-0000CB640000}"/>
    <cellStyle name="Note 2 6 3 2 3 4" xfId="26006" xr:uid="{00000000-0005-0000-0000-0000CC640000}"/>
    <cellStyle name="Note 2 6 3 2 3 5" xfId="26007" xr:uid="{00000000-0005-0000-0000-0000CD640000}"/>
    <cellStyle name="Note 2 6 3 2 4" xfId="26008" xr:uid="{00000000-0005-0000-0000-0000CE640000}"/>
    <cellStyle name="Note 2 6 3 2 4 2" xfId="26009" xr:uid="{00000000-0005-0000-0000-0000CF640000}"/>
    <cellStyle name="Note 2 6 3 2 4 2 2" xfId="26010" xr:uid="{00000000-0005-0000-0000-0000D0640000}"/>
    <cellStyle name="Note 2 6 3 2 4 2 3" xfId="26011" xr:uid="{00000000-0005-0000-0000-0000D1640000}"/>
    <cellStyle name="Note 2 6 3 2 4 2 4" xfId="26012" xr:uid="{00000000-0005-0000-0000-0000D2640000}"/>
    <cellStyle name="Note 2 6 3 2 4 2 5" xfId="26013" xr:uid="{00000000-0005-0000-0000-0000D3640000}"/>
    <cellStyle name="Note 2 6 3 2 4 2 6" xfId="26014" xr:uid="{00000000-0005-0000-0000-0000D4640000}"/>
    <cellStyle name="Note 2 6 3 2 4 2 7" xfId="26015" xr:uid="{00000000-0005-0000-0000-0000D5640000}"/>
    <cellStyle name="Note 2 6 3 2 4 3" xfId="26016" xr:uid="{00000000-0005-0000-0000-0000D6640000}"/>
    <cellStyle name="Note 2 6 3 2 4 4" xfId="26017" xr:uid="{00000000-0005-0000-0000-0000D7640000}"/>
    <cellStyle name="Note 2 6 3 2 4 5" xfId="26018" xr:uid="{00000000-0005-0000-0000-0000D8640000}"/>
    <cellStyle name="Note 2 6 3 2 5" xfId="26019" xr:uid="{00000000-0005-0000-0000-0000D9640000}"/>
    <cellStyle name="Note 2 6 3 2 5 2" xfId="26020" xr:uid="{00000000-0005-0000-0000-0000DA640000}"/>
    <cellStyle name="Note 2 6 3 2 5 3" xfId="26021" xr:uid="{00000000-0005-0000-0000-0000DB640000}"/>
    <cellStyle name="Note 2 6 3 2 5 4" xfId="26022" xr:uid="{00000000-0005-0000-0000-0000DC640000}"/>
    <cellStyle name="Note 2 6 3 2 5 5" xfId="26023" xr:uid="{00000000-0005-0000-0000-0000DD640000}"/>
    <cellStyle name="Note 2 6 3 2 5 6" xfId="26024" xr:uid="{00000000-0005-0000-0000-0000DE640000}"/>
    <cellStyle name="Note 2 6 3 2 5 7" xfId="26025" xr:uid="{00000000-0005-0000-0000-0000DF640000}"/>
    <cellStyle name="Note 2 6 3 2 5 8" xfId="26026" xr:uid="{00000000-0005-0000-0000-0000E0640000}"/>
    <cellStyle name="Note 2 6 3 2 6" xfId="26027" xr:uid="{00000000-0005-0000-0000-0000E1640000}"/>
    <cellStyle name="Note 2 6 3 2 6 2" xfId="26028" xr:uid="{00000000-0005-0000-0000-0000E2640000}"/>
    <cellStyle name="Note 2 6 3 2 6 3" xfId="26029" xr:uid="{00000000-0005-0000-0000-0000E3640000}"/>
    <cellStyle name="Note 2 6 3 2 6 4" xfId="26030" xr:uid="{00000000-0005-0000-0000-0000E4640000}"/>
    <cellStyle name="Note 2 6 3 2 6 5" xfId="26031" xr:uid="{00000000-0005-0000-0000-0000E5640000}"/>
    <cellStyle name="Note 2 6 3 2 6 6" xfId="26032" xr:uid="{00000000-0005-0000-0000-0000E6640000}"/>
    <cellStyle name="Note 2 6 3 2 6 7" xfId="26033" xr:uid="{00000000-0005-0000-0000-0000E7640000}"/>
    <cellStyle name="Note 2 6 3 2 7" xfId="26034" xr:uid="{00000000-0005-0000-0000-0000E8640000}"/>
    <cellStyle name="Note 2 6 3 2 7 2" xfId="26035" xr:uid="{00000000-0005-0000-0000-0000E9640000}"/>
    <cellStyle name="Note 2 6 3 2 7 3" xfId="26036" xr:uid="{00000000-0005-0000-0000-0000EA640000}"/>
    <cellStyle name="Note 2 6 3 2 7 4" xfId="26037" xr:uid="{00000000-0005-0000-0000-0000EB640000}"/>
    <cellStyle name="Note 2 6 3 2 7 5" xfId="26038" xr:uid="{00000000-0005-0000-0000-0000EC640000}"/>
    <cellStyle name="Note 2 6 3 2 8" xfId="26039" xr:uid="{00000000-0005-0000-0000-0000ED640000}"/>
    <cellStyle name="Note 2 6 3 2 8 2" xfId="26040" xr:uid="{00000000-0005-0000-0000-0000EE640000}"/>
    <cellStyle name="Note 2 6 3 2 8 3" xfId="26041" xr:uid="{00000000-0005-0000-0000-0000EF640000}"/>
    <cellStyle name="Note 2 6 3 2 8 4" xfId="26042" xr:uid="{00000000-0005-0000-0000-0000F0640000}"/>
    <cellStyle name="Note 2 6 3 2 8 5" xfId="26043" xr:uid="{00000000-0005-0000-0000-0000F1640000}"/>
    <cellStyle name="Note 2 6 3 2 9" xfId="26044" xr:uid="{00000000-0005-0000-0000-0000F2640000}"/>
    <cellStyle name="Note 2 6 3 2 9 2" xfId="26045" xr:uid="{00000000-0005-0000-0000-0000F3640000}"/>
    <cellStyle name="Note 2 6 3 2 9 3" xfId="26046" xr:uid="{00000000-0005-0000-0000-0000F4640000}"/>
    <cellStyle name="Note 2 6 3 2 9 4" xfId="26047" xr:uid="{00000000-0005-0000-0000-0000F5640000}"/>
    <cellStyle name="Note 2 6 3 2 9 5" xfId="26048" xr:uid="{00000000-0005-0000-0000-0000F6640000}"/>
    <cellStyle name="Note 2 6 3 3" xfId="26049" xr:uid="{00000000-0005-0000-0000-0000F7640000}"/>
    <cellStyle name="Note 2 6 3 3 10" xfId="26050" xr:uid="{00000000-0005-0000-0000-0000F8640000}"/>
    <cellStyle name="Note 2 6 3 3 2" xfId="26051" xr:uid="{00000000-0005-0000-0000-0000F9640000}"/>
    <cellStyle name="Note 2 6 3 3 2 2" xfId="26052" xr:uid="{00000000-0005-0000-0000-0000FA640000}"/>
    <cellStyle name="Note 2 6 3 3 2 2 2" xfId="26053" xr:uid="{00000000-0005-0000-0000-0000FB640000}"/>
    <cellStyle name="Note 2 6 3 3 2 2 3" xfId="26054" xr:uid="{00000000-0005-0000-0000-0000FC640000}"/>
    <cellStyle name="Note 2 6 3 3 2 2 4" xfId="26055" xr:uid="{00000000-0005-0000-0000-0000FD640000}"/>
    <cellStyle name="Note 2 6 3 3 2 2 5" xfId="26056" xr:uid="{00000000-0005-0000-0000-0000FE640000}"/>
    <cellStyle name="Note 2 6 3 3 2 2 6" xfId="26057" xr:uid="{00000000-0005-0000-0000-0000FF640000}"/>
    <cellStyle name="Note 2 6 3 3 2 2 7" xfId="26058" xr:uid="{00000000-0005-0000-0000-000000650000}"/>
    <cellStyle name="Note 2 6 3 3 2 3" xfId="26059" xr:uid="{00000000-0005-0000-0000-000001650000}"/>
    <cellStyle name="Note 2 6 3 3 2 4" xfId="26060" xr:uid="{00000000-0005-0000-0000-000002650000}"/>
    <cellStyle name="Note 2 6 3 3 3" xfId="26061" xr:uid="{00000000-0005-0000-0000-000003650000}"/>
    <cellStyle name="Note 2 6 3 3 3 2" xfId="26062" xr:uid="{00000000-0005-0000-0000-000004650000}"/>
    <cellStyle name="Note 2 6 3 3 3 2 2" xfId="26063" xr:uid="{00000000-0005-0000-0000-000005650000}"/>
    <cellStyle name="Note 2 6 3 3 3 2 3" xfId="26064" xr:uid="{00000000-0005-0000-0000-000006650000}"/>
    <cellStyle name="Note 2 6 3 3 3 2 4" xfId="26065" xr:uid="{00000000-0005-0000-0000-000007650000}"/>
    <cellStyle name="Note 2 6 3 3 3 2 5" xfId="26066" xr:uid="{00000000-0005-0000-0000-000008650000}"/>
    <cellStyle name="Note 2 6 3 3 3 2 6" xfId="26067" xr:uid="{00000000-0005-0000-0000-000009650000}"/>
    <cellStyle name="Note 2 6 3 3 3 2 7" xfId="26068" xr:uid="{00000000-0005-0000-0000-00000A650000}"/>
    <cellStyle name="Note 2 6 3 3 3 3" xfId="26069" xr:uid="{00000000-0005-0000-0000-00000B650000}"/>
    <cellStyle name="Note 2 6 3 3 3 4" xfId="26070" xr:uid="{00000000-0005-0000-0000-00000C650000}"/>
    <cellStyle name="Note 2 6 3 3 4" xfId="26071" xr:uid="{00000000-0005-0000-0000-00000D650000}"/>
    <cellStyle name="Note 2 6 3 3 4 2" xfId="26072" xr:uid="{00000000-0005-0000-0000-00000E650000}"/>
    <cellStyle name="Note 2 6 3 3 4 2 2" xfId="26073" xr:uid="{00000000-0005-0000-0000-00000F650000}"/>
    <cellStyle name="Note 2 6 3 3 4 2 3" xfId="26074" xr:uid="{00000000-0005-0000-0000-000010650000}"/>
    <cellStyle name="Note 2 6 3 3 4 2 4" xfId="26075" xr:uid="{00000000-0005-0000-0000-000011650000}"/>
    <cellStyle name="Note 2 6 3 3 4 2 5" xfId="26076" xr:uid="{00000000-0005-0000-0000-000012650000}"/>
    <cellStyle name="Note 2 6 3 3 4 2 6" xfId="26077" xr:uid="{00000000-0005-0000-0000-000013650000}"/>
    <cellStyle name="Note 2 6 3 3 4 2 7" xfId="26078" xr:uid="{00000000-0005-0000-0000-000014650000}"/>
    <cellStyle name="Note 2 6 3 3 4 3" xfId="26079" xr:uid="{00000000-0005-0000-0000-000015650000}"/>
    <cellStyle name="Note 2 6 3 3 4 4" xfId="26080" xr:uid="{00000000-0005-0000-0000-000016650000}"/>
    <cellStyle name="Note 2 6 3 3 5" xfId="26081" xr:uid="{00000000-0005-0000-0000-000017650000}"/>
    <cellStyle name="Note 2 6 3 3 5 2" xfId="26082" xr:uid="{00000000-0005-0000-0000-000018650000}"/>
    <cellStyle name="Note 2 6 3 3 5 3" xfId="26083" xr:uid="{00000000-0005-0000-0000-000019650000}"/>
    <cellStyle name="Note 2 6 3 3 5 4" xfId="26084" xr:uid="{00000000-0005-0000-0000-00001A650000}"/>
    <cellStyle name="Note 2 6 3 3 5 5" xfId="26085" xr:uid="{00000000-0005-0000-0000-00001B650000}"/>
    <cellStyle name="Note 2 6 3 3 5 6" xfId="26086" xr:uid="{00000000-0005-0000-0000-00001C650000}"/>
    <cellStyle name="Note 2 6 3 3 5 7" xfId="26087" xr:uid="{00000000-0005-0000-0000-00001D650000}"/>
    <cellStyle name="Note 2 6 3 3 5 8" xfId="26088" xr:uid="{00000000-0005-0000-0000-00001E650000}"/>
    <cellStyle name="Note 2 6 3 3 6" xfId="26089" xr:uid="{00000000-0005-0000-0000-00001F650000}"/>
    <cellStyle name="Note 2 6 3 3 6 2" xfId="26090" xr:uid="{00000000-0005-0000-0000-000020650000}"/>
    <cellStyle name="Note 2 6 3 3 6 3" xfId="26091" xr:uid="{00000000-0005-0000-0000-000021650000}"/>
    <cellStyle name="Note 2 6 3 3 6 4" xfId="26092" xr:uid="{00000000-0005-0000-0000-000022650000}"/>
    <cellStyle name="Note 2 6 3 3 6 5" xfId="26093" xr:uid="{00000000-0005-0000-0000-000023650000}"/>
    <cellStyle name="Note 2 6 3 3 6 6" xfId="26094" xr:uid="{00000000-0005-0000-0000-000024650000}"/>
    <cellStyle name="Note 2 6 3 3 6 7" xfId="26095" xr:uid="{00000000-0005-0000-0000-000025650000}"/>
    <cellStyle name="Note 2 6 3 3 7" xfId="26096" xr:uid="{00000000-0005-0000-0000-000026650000}"/>
    <cellStyle name="Note 2 6 3 3 8" xfId="26097" xr:uid="{00000000-0005-0000-0000-000027650000}"/>
    <cellStyle name="Note 2 6 3 3 9" xfId="26098" xr:uid="{00000000-0005-0000-0000-000028650000}"/>
    <cellStyle name="Note 2 6 3 4" xfId="26099" xr:uid="{00000000-0005-0000-0000-000029650000}"/>
    <cellStyle name="Note 2 6 3 4 2" xfId="26100" xr:uid="{00000000-0005-0000-0000-00002A650000}"/>
    <cellStyle name="Note 2 6 3 4 2 2" xfId="26101" xr:uid="{00000000-0005-0000-0000-00002B650000}"/>
    <cellStyle name="Note 2 6 3 4 2 3" xfId="26102" xr:uid="{00000000-0005-0000-0000-00002C650000}"/>
    <cellStyle name="Note 2 6 3 4 2 4" xfId="26103" xr:uid="{00000000-0005-0000-0000-00002D650000}"/>
    <cellStyle name="Note 2 6 3 4 2 5" xfId="26104" xr:uid="{00000000-0005-0000-0000-00002E650000}"/>
    <cellStyle name="Note 2 6 3 4 2 6" xfId="26105" xr:uid="{00000000-0005-0000-0000-00002F650000}"/>
    <cellStyle name="Note 2 6 3 4 2 7" xfId="26106" xr:uid="{00000000-0005-0000-0000-000030650000}"/>
    <cellStyle name="Note 2 6 3 4 3" xfId="26107" xr:uid="{00000000-0005-0000-0000-000031650000}"/>
    <cellStyle name="Note 2 6 3 4 4" xfId="26108" xr:uid="{00000000-0005-0000-0000-000032650000}"/>
    <cellStyle name="Note 2 6 3 4 5" xfId="26109" xr:uid="{00000000-0005-0000-0000-000033650000}"/>
    <cellStyle name="Note 2 6 3 5" xfId="26110" xr:uid="{00000000-0005-0000-0000-000034650000}"/>
    <cellStyle name="Note 2 6 3 5 2" xfId="26111" xr:uid="{00000000-0005-0000-0000-000035650000}"/>
    <cellStyle name="Note 2 6 3 5 2 2" xfId="26112" xr:uid="{00000000-0005-0000-0000-000036650000}"/>
    <cellStyle name="Note 2 6 3 5 2 3" xfId="26113" xr:uid="{00000000-0005-0000-0000-000037650000}"/>
    <cellStyle name="Note 2 6 3 5 2 4" xfId="26114" xr:uid="{00000000-0005-0000-0000-000038650000}"/>
    <cellStyle name="Note 2 6 3 5 2 5" xfId="26115" xr:uid="{00000000-0005-0000-0000-000039650000}"/>
    <cellStyle name="Note 2 6 3 5 2 6" xfId="26116" xr:uid="{00000000-0005-0000-0000-00003A650000}"/>
    <cellStyle name="Note 2 6 3 5 2 7" xfId="26117" xr:uid="{00000000-0005-0000-0000-00003B650000}"/>
    <cellStyle name="Note 2 6 3 5 3" xfId="26118" xr:uid="{00000000-0005-0000-0000-00003C650000}"/>
    <cellStyle name="Note 2 6 3 5 4" xfId="26119" xr:uid="{00000000-0005-0000-0000-00003D650000}"/>
    <cellStyle name="Note 2 6 3 5 5" xfId="26120" xr:uid="{00000000-0005-0000-0000-00003E650000}"/>
    <cellStyle name="Note 2 6 3 6" xfId="26121" xr:uid="{00000000-0005-0000-0000-00003F650000}"/>
    <cellStyle name="Note 2 6 3 6 2" xfId="26122" xr:uid="{00000000-0005-0000-0000-000040650000}"/>
    <cellStyle name="Note 2 6 3 6 2 2" xfId="26123" xr:uid="{00000000-0005-0000-0000-000041650000}"/>
    <cellStyle name="Note 2 6 3 6 2 3" xfId="26124" xr:uid="{00000000-0005-0000-0000-000042650000}"/>
    <cellStyle name="Note 2 6 3 6 2 4" xfId="26125" xr:uid="{00000000-0005-0000-0000-000043650000}"/>
    <cellStyle name="Note 2 6 3 6 2 5" xfId="26126" xr:uid="{00000000-0005-0000-0000-000044650000}"/>
    <cellStyle name="Note 2 6 3 6 2 6" xfId="26127" xr:uid="{00000000-0005-0000-0000-000045650000}"/>
    <cellStyle name="Note 2 6 3 6 2 7" xfId="26128" xr:uid="{00000000-0005-0000-0000-000046650000}"/>
    <cellStyle name="Note 2 6 3 6 3" xfId="26129" xr:uid="{00000000-0005-0000-0000-000047650000}"/>
    <cellStyle name="Note 2 6 3 6 4" xfId="26130" xr:uid="{00000000-0005-0000-0000-000048650000}"/>
    <cellStyle name="Note 2 6 3 6 5" xfId="26131" xr:uid="{00000000-0005-0000-0000-000049650000}"/>
    <cellStyle name="Note 2 6 3 7" xfId="26132" xr:uid="{00000000-0005-0000-0000-00004A650000}"/>
    <cellStyle name="Note 2 6 3 7 2" xfId="26133" xr:uid="{00000000-0005-0000-0000-00004B650000}"/>
    <cellStyle name="Note 2 6 3 7 2 2" xfId="26134" xr:uid="{00000000-0005-0000-0000-00004C650000}"/>
    <cellStyle name="Note 2 6 3 7 2 3" xfId="26135" xr:uid="{00000000-0005-0000-0000-00004D650000}"/>
    <cellStyle name="Note 2 6 3 7 2 4" xfId="26136" xr:uid="{00000000-0005-0000-0000-00004E650000}"/>
    <cellStyle name="Note 2 6 3 7 2 5" xfId="26137" xr:uid="{00000000-0005-0000-0000-00004F650000}"/>
    <cellStyle name="Note 2 6 3 7 2 6" xfId="26138" xr:uid="{00000000-0005-0000-0000-000050650000}"/>
    <cellStyle name="Note 2 6 3 7 2 7" xfId="26139" xr:uid="{00000000-0005-0000-0000-000051650000}"/>
    <cellStyle name="Note 2 6 3 7 3" xfId="26140" xr:uid="{00000000-0005-0000-0000-000052650000}"/>
    <cellStyle name="Note 2 6 3 7 4" xfId="26141" xr:uid="{00000000-0005-0000-0000-000053650000}"/>
    <cellStyle name="Note 2 6 3 7 5" xfId="26142" xr:uid="{00000000-0005-0000-0000-000054650000}"/>
    <cellStyle name="Note 2 6 3 8" xfId="26143" xr:uid="{00000000-0005-0000-0000-000055650000}"/>
    <cellStyle name="Note 2 6 3 8 2" xfId="26144" xr:uid="{00000000-0005-0000-0000-000056650000}"/>
    <cellStyle name="Note 2 6 3 8 3" xfId="26145" xr:uid="{00000000-0005-0000-0000-000057650000}"/>
    <cellStyle name="Note 2 6 3 8 4" xfId="26146" xr:uid="{00000000-0005-0000-0000-000058650000}"/>
    <cellStyle name="Note 2 6 3 8 5" xfId="26147" xr:uid="{00000000-0005-0000-0000-000059650000}"/>
    <cellStyle name="Note 2 6 3 8 6" xfId="26148" xr:uid="{00000000-0005-0000-0000-00005A650000}"/>
    <cellStyle name="Note 2 6 3 8 7" xfId="26149" xr:uid="{00000000-0005-0000-0000-00005B650000}"/>
    <cellStyle name="Note 2 6 3 8 8" xfId="26150" xr:uid="{00000000-0005-0000-0000-00005C650000}"/>
    <cellStyle name="Note 2 6 3 9" xfId="26151" xr:uid="{00000000-0005-0000-0000-00005D650000}"/>
    <cellStyle name="Note 2 6 3 9 2" xfId="26152" xr:uid="{00000000-0005-0000-0000-00005E650000}"/>
    <cellStyle name="Note 2 6 3 9 3" xfId="26153" xr:uid="{00000000-0005-0000-0000-00005F650000}"/>
    <cellStyle name="Note 2 6 3 9 4" xfId="26154" xr:uid="{00000000-0005-0000-0000-000060650000}"/>
    <cellStyle name="Note 2 6 3 9 5" xfId="26155" xr:uid="{00000000-0005-0000-0000-000061650000}"/>
    <cellStyle name="Note 2 6 3 9 6" xfId="26156" xr:uid="{00000000-0005-0000-0000-000062650000}"/>
    <cellStyle name="Note 2 6 3 9 7" xfId="26157" xr:uid="{00000000-0005-0000-0000-000063650000}"/>
    <cellStyle name="Note 2 6 4" xfId="26158" xr:uid="{00000000-0005-0000-0000-000064650000}"/>
    <cellStyle name="Note 2 6 4 10" xfId="26159" xr:uid="{00000000-0005-0000-0000-000065650000}"/>
    <cellStyle name="Note 2 6 4 10 2" xfId="26160" xr:uid="{00000000-0005-0000-0000-000066650000}"/>
    <cellStyle name="Note 2 6 4 10 3" xfId="26161" xr:uid="{00000000-0005-0000-0000-000067650000}"/>
    <cellStyle name="Note 2 6 4 10 4" xfId="26162" xr:uid="{00000000-0005-0000-0000-000068650000}"/>
    <cellStyle name="Note 2 6 4 10 5" xfId="26163" xr:uid="{00000000-0005-0000-0000-000069650000}"/>
    <cellStyle name="Note 2 6 4 11" xfId="26164" xr:uid="{00000000-0005-0000-0000-00006A650000}"/>
    <cellStyle name="Note 2 6 4 11 2" xfId="26165" xr:uid="{00000000-0005-0000-0000-00006B650000}"/>
    <cellStyle name="Note 2 6 4 11 3" xfId="26166" xr:uid="{00000000-0005-0000-0000-00006C650000}"/>
    <cellStyle name="Note 2 6 4 11 4" xfId="26167" xr:uid="{00000000-0005-0000-0000-00006D650000}"/>
    <cellStyle name="Note 2 6 4 11 5" xfId="26168" xr:uid="{00000000-0005-0000-0000-00006E650000}"/>
    <cellStyle name="Note 2 6 4 12" xfId="26169" xr:uid="{00000000-0005-0000-0000-00006F650000}"/>
    <cellStyle name="Note 2 6 4 12 2" xfId="26170" xr:uid="{00000000-0005-0000-0000-000070650000}"/>
    <cellStyle name="Note 2 6 4 12 3" xfId="26171" xr:uid="{00000000-0005-0000-0000-000071650000}"/>
    <cellStyle name="Note 2 6 4 12 4" xfId="26172" xr:uid="{00000000-0005-0000-0000-000072650000}"/>
    <cellStyle name="Note 2 6 4 12 5" xfId="26173" xr:uid="{00000000-0005-0000-0000-000073650000}"/>
    <cellStyle name="Note 2 6 4 13" xfId="26174" xr:uid="{00000000-0005-0000-0000-000074650000}"/>
    <cellStyle name="Note 2 6 4 13 2" xfId="26175" xr:uid="{00000000-0005-0000-0000-000075650000}"/>
    <cellStyle name="Note 2 6 4 13 3" xfId="26176" xr:uid="{00000000-0005-0000-0000-000076650000}"/>
    <cellStyle name="Note 2 6 4 13 4" xfId="26177" xr:uid="{00000000-0005-0000-0000-000077650000}"/>
    <cellStyle name="Note 2 6 4 13 5" xfId="26178" xr:uid="{00000000-0005-0000-0000-000078650000}"/>
    <cellStyle name="Note 2 6 4 14" xfId="26179" xr:uid="{00000000-0005-0000-0000-000079650000}"/>
    <cellStyle name="Note 2 6 4 14 2" xfId="26180" xr:uid="{00000000-0005-0000-0000-00007A650000}"/>
    <cellStyle name="Note 2 6 4 14 3" xfId="26181" xr:uid="{00000000-0005-0000-0000-00007B650000}"/>
    <cellStyle name="Note 2 6 4 14 4" xfId="26182" xr:uid="{00000000-0005-0000-0000-00007C650000}"/>
    <cellStyle name="Note 2 6 4 14 5" xfId="26183" xr:uid="{00000000-0005-0000-0000-00007D650000}"/>
    <cellStyle name="Note 2 6 4 15" xfId="26184" xr:uid="{00000000-0005-0000-0000-00007E650000}"/>
    <cellStyle name="Note 2 6 4 15 2" xfId="26185" xr:uid="{00000000-0005-0000-0000-00007F650000}"/>
    <cellStyle name="Note 2 6 4 15 3" xfId="26186" xr:uid="{00000000-0005-0000-0000-000080650000}"/>
    <cellStyle name="Note 2 6 4 15 4" xfId="26187" xr:uid="{00000000-0005-0000-0000-000081650000}"/>
    <cellStyle name="Note 2 6 4 15 5" xfId="26188" xr:uid="{00000000-0005-0000-0000-000082650000}"/>
    <cellStyle name="Note 2 6 4 16" xfId="26189" xr:uid="{00000000-0005-0000-0000-000083650000}"/>
    <cellStyle name="Note 2 6 4 16 2" xfId="26190" xr:uid="{00000000-0005-0000-0000-000084650000}"/>
    <cellStyle name="Note 2 6 4 16 3" xfId="26191" xr:uid="{00000000-0005-0000-0000-000085650000}"/>
    <cellStyle name="Note 2 6 4 16 4" xfId="26192" xr:uid="{00000000-0005-0000-0000-000086650000}"/>
    <cellStyle name="Note 2 6 4 16 5" xfId="26193" xr:uid="{00000000-0005-0000-0000-000087650000}"/>
    <cellStyle name="Note 2 6 4 17" xfId="26194" xr:uid="{00000000-0005-0000-0000-000088650000}"/>
    <cellStyle name="Note 2 6 4 17 2" xfId="26195" xr:uid="{00000000-0005-0000-0000-000089650000}"/>
    <cellStyle name="Note 2 6 4 17 3" xfId="26196" xr:uid="{00000000-0005-0000-0000-00008A650000}"/>
    <cellStyle name="Note 2 6 4 17 4" xfId="26197" xr:uid="{00000000-0005-0000-0000-00008B650000}"/>
    <cellStyle name="Note 2 6 4 17 5" xfId="26198" xr:uid="{00000000-0005-0000-0000-00008C650000}"/>
    <cellStyle name="Note 2 6 4 18" xfId="26199" xr:uid="{00000000-0005-0000-0000-00008D650000}"/>
    <cellStyle name="Note 2 6 4 2" xfId="26200" xr:uid="{00000000-0005-0000-0000-00008E650000}"/>
    <cellStyle name="Note 2 6 4 2 10" xfId="26201" xr:uid="{00000000-0005-0000-0000-00008F650000}"/>
    <cellStyle name="Note 2 6 4 2 10 2" xfId="26202" xr:uid="{00000000-0005-0000-0000-000090650000}"/>
    <cellStyle name="Note 2 6 4 2 10 3" xfId="26203" xr:uid="{00000000-0005-0000-0000-000091650000}"/>
    <cellStyle name="Note 2 6 4 2 10 4" xfId="26204" xr:uid="{00000000-0005-0000-0000-000092650000}"/>
    <cellStyle name="Note 2 6 4 2 10 5" xfId="26205" xr:uid="{00000000-0005-0000-0000-000093650000}"/>
    <cellStyle name="Note 2 6 4 2 11" xfId="26206" xr:uid="{00000000-0005-0000-0000-000094650000}"/>
    <cellStyle name="Note 2 6 4 2 11 2" xfId="26207" xr:uid="{00000000-0005-0000-0000-000095650000}"/>
    <cellStyle name="Note 2 6 4 2 11 3" xfId="26208" xr:uid="{00000000-0005-0000-0000-000096650000}"/>
    <cellStyle name="Note 2 6 4 2 11 4" xfId="26209" xr:uid="{00000000-0005-0000-0000-000097650000}"/>
    <cellStyle name="Note 2 6 4 2 11 5" xfId="26210" xr:uid="{00000000-0005-0000-0000-000098650000}"/>
    <cellStyle name="Note 2 6 4 2 12" xfId="26211" xr:uid="{00000000-0005-0000-0000-000099650000}"/>
    <cellStyle name="Note 2 6 4 2 12 2" xfId="26212" xr:uid="{00000000-0005-0000-0000-00009A650000}"/>
    <cellStyle name="Note 2 6 4 2 12 3" xfId="26213" xr:uid="{00000000-0005-0000-0000-00009B650000}"/>
    <cellStyle name="Note 2 6 4 2 12 4" xfId="26214" xr:uid="{00000000-0005-0000-0000-00009C650000}"/>
    <cellStyle name="Note 2 6 4 2 12 5" xfId="26215" xr:uid="{00000000-0005-0000-0000-00009D650000}"/>
    <cellStyle name="Note 2 6 4 2 13" xfId="26216" xr:uid="{00000000-0005-0000-0000-00009E650000}"/>
    <cellStyle name="Note 2 6 4 2 13 2" xfId="26217" xr:uid="{00000000-0005-0000-0000-00009F650000}"/>
    <cellStyle name="Note 2 6 4 2 13 3" xfId="26218" xr:uid="{00000000-0005-0000-0000-0000A0650000}"/>
    <cellStyle name="Note 2 6 4 2 13 4" xfId="26219" xr:uid="{00000000-0005-0000-0000-0000A1650000}"/>
    <cellStyle name="Note 2 6 4 2 13 5" xfId="26220" xr:uid="{00000000-0005-0000-0000-0000A2650000}"/>
    <cellStyle name="Note 2 6 4 2 14" xfId="26221" xr:uid="{00000000-0005-0000-0000-0000A3650000}"/>
    <cellStyle name="Note 2 6 4 2 14 2" xfId="26222" xr:uid="{00000000-0005-0000-0000-0000A4650000}"/>
    <cellStyle name="Note 2 6 4 2 14 3" xfId="26223" xr:uid="{00000000-0005-0000-0000-0000A5650000}"/>
    <cellStyle name="Note 2 6 4 2 14 4" xfId="26224" xr:uid="{00000000-0005-0000-0000-0000A6650000}"/>
    <cellStyle name="Note 2 6 4 2 14 5" xfId="26225" xr:uid="{00000000-0005-0000-0000-0000A7650000}"/>
    <cellStyle name="Note 2 6 4 2 15" xfId="26226" xr:uid="{00000000-0005-0000-0000-0000A8650000}"/>
    <cellStyle name="Note 2 6 4 2 15 2" xfId="26227" xr:uid="{00000000-0005-0000-0000-0000A9650000}"/>
    <cellStyle name="Note 2 6 4 2 15 3" xfId="26228" xr:uid="{00000000-0005-0000-0000-0000AA650000}"/>
    <cellStyle name="Note 2 6 4 2 15 4" xfId="26229" xr:uid="{00000000-0005-0000-0000-0000AB650000}"/>
    <cellStyle name="Note 2 6 4 2 15 5" xfId="26230" xr:uid="{00000000-0005-0000-0000-0000AC650000}"/>
    <cellStyle name="Note 2 6 4 2 16" xfId="26231" xr:uid="{00000000-0005-0000-0000-0000AD650000}"/>
    <cellStyle name="Note 2 6 4 2 16 2" xfId="26232" xr:uid="{00000000-0005-0000-0000-0000AE650000}"/>
    <cellStyle name="Note 2 6 4 2 16 3" xfId="26233" xr:uid="{00000000-0005-0000-0000-0000AF650000}"/>
    <cellStyle name="Note 2 6 4 2 16 4" xfId="26234" xr:uid="{00000000-0005-0000-0000-0000B0650000}"/>
    <cellStyle name="Note 2 6 4 2 16 5" xfId="26235" xr:uid="{00000000-0005-0000-0000-0000B1650000}"/>
    <cellStyle name="Note 2 6 4 2 17" xfId="26236" xr:uid="{00000000-0005-0000-0000-0000B2650000}"/>
    <cellStyle name="Note 2 6 4 2 17 2" xfId="26237" xr:uid="{00000000-0005-0000-0000-0000B3650000}"/>
    <cellStyle name="Note 2 6 4 2 17 3" xfId="26238" xr:uid="{00000000-0005-0000-0000-0000B4650000}"/>
    <cellStyle name="Note 2 6 4 2 17 4" xfId="26239" xr:uid="{00000000-0005-0000-0000-0000B5650000}"/>
    <cellStyle name="Note 2 6 4 2 17 5" xfId="26240" xr:uid="{00000000-0005-0000-0000-0000B6650000}"/>
    <cellStyle name="Note 2 6 4 2 18" xfId="26241" xr:uid="{00000000-0005-0000-0000-0000B7650000}"/>
    <cellStyle name="Note 2 6 4 2 2" xfId="26242" xr:uid="{00000000-0005-0000-0000-0000B8650000}"/>
    <cellStyle name="Note 2 6 4 2 2 2" xfId="26243" xr:uid="{00000000-0005-0000-0000-0000B9650000}"/>
    <cellStyle name="Note 2 6 4 2 2 2 2" xfId="26244" xr:uid="{00000000-0005-0000-0000-0000BA650000}"/>
    <cellStyle name="Note 2 6 4 2 2 2 3" xfId="26245" xr:uid="{00000000-0005-0000-0000-0000BB650000}"/>
    <cellStyle name="Note 2 6 4 2 2 2 4" xfId="26246" xr:uid="{00000000-0005-0000-0000-0000BC650000}"/>
    <cellStyle name="Note 2 6 4 2 2 2 5" xfId="26247" xr:uid="{00000000-0005-0000-0000-0000BD650000}"/>
    <cellStyle name="Note 2 6 4 2 2 2 6" xfId="26248" xr:uid="{00000000-0005-0000-0000-0000BE650000}"/>
    <cellStyle name="Note 2 6 4 2 2 2 7" xfId="26249" xr:uid="{00000000-0005-0000-0000-0000BF650000}"/>
    <cellStyle name="Note 2 6 4 2 2 3" xfId="26250" xr:uid="{00000000-0005-0000-0000-0000C0650000}"/>
    <cellStyle name="Note 2 6 4 2 2 4" xfId="26251" xr:uid="{00000000-0005-0000-0000-0000C1650000}"/>
    <cellStyle name="Note 2 6 4 2 2 5" xfId="26252" xr:uid="{00000000-0005-0000-0000-0000C2650000}"/>
    <cellStyle name="Note 2 6 4 2 3" xfId="26253" xr:uid="{00000000-0005-0000-0000-0000C3650000}"/>
    <cellStyle name="Note 2 6 4 2 3 2" xfId="26254" xr:uid="{00000000-0005-0000-0000-0000C4650000}"/>
    <cellStyle name="Note 2 6 4 2 3 2 2" xfId="26255" xr:uid="{00000000-0005-0000-0000-0000C5650000}"/>
    <cellStyle name="Note 2 6 4 2 3 2 3" xfId="26256" xr:uid="{00000000-0005-0000-0000-0000C6650000}"/>
    <cellStyle name="Note 2 6 4 2 3 2 4" xfId="26257" xr:uid="{00000000-0005-0000-0000-0000C7650000}"/>
    <cellStyle name="Note 2 6 4 2 3 2 5" xfId="26258" xr:uid="{00000000-0005-0000-0000-0000C8650000}"/>
    <cellStyle name="Note 2 6 4 2 3 2 6" xfId="26259" xr:uid="{00000000-0005-0000-0000-0000C9650000}"/>
    <cellStyle name="Note 2 6 4 2 3 2 7" xfId="26260" xr:uid="{00000000-0005-0000-0000-0000CA650000}"/>
    <cellStyle name="Note 2 6 4 2 3 3" xfId="26261" xr:uid="{00000000-0005-0000-0000-0000CB650000}"/>
    <cellStyle name="Note 2 6 4 2 3 4" xfId="26262" xr:uid="{00000000-0005-0000-0000-0000CC650000}"/>
    <cellStyle name="Note 2 6 4 2 3 5" xfId="26263" xr:uid="{00000000-0005-0000-0000-0000CD650000}"/>
    <cellStyle name="Note 2 6 4 2 4" xfId="26264" xr:uid="{00000000-0005-0000-0000-0000CE650000}"/>
    <cellStyle name="Note 2 6 4 2 4 2" xfId="26265" xr:uid="{00000000-0005-0000-0000-0000CF650000}"/>
    <cellStyle name="Note 2 6 4 2 4 2 2" xfId="26266" xr:uid="{00000000-0005-0000-0000-0000D0650000}"/>
    <cellStyle name="Note 2 6 4 2 4 2 3" xfId="26267" xr:uid="{00000000-0005-0000-0000-0000D1650000}"/>
    <cellStyle name="Note 2 6 4 2 4 2 4" xfId="26268" xr:uid="{00000000-0005-0000-0000-0000D2650000}"/>
    <cellStyle name="Note 2 6 4 2 4 2 5" xfId="26269" xr:uid="{00000000-0005-0000-0000-0000D3650000}"/>
    <cellStyle name="Note 2 6 4 2 4 2 6" xfId="26270" xr:uid="{00000000-0005-0000-0000-0000D4650000}"/>
    <cellStyle name="Note 2 6 4 2 4 2 7" xfId="26271" xr:uid="{00000000-0005-0000-0000-0000D5650000}"/>
    <cellStyle name="Note 2 6 4 2 4 3" xfId="26272" xr:uid="{00000000-0005-0000-0000-0000D6650000}"/>
    <cellStyle name="Note 2 6 4 2 4 4" xfId="26273" xr:uid="{00000000-0005-0000-0000-0000D7650000}"/>
    <cellStyle name="Note 2 6 4 2 4 5" xfId="26274" xr:uid="{00000000-0005-0000-0000-0000D8650000}"/>
    <cellStyle name="Note 2 6 4 2 5" xfId="26275" xr:uid="{00000000-0005-0000-0000-0000D9650000}"/>
    <cellStyle name="Note 2 6 4 2 5 2" xfId="26276" xr:uid="{00000000-0005-0000-0000-0000DA650000}"/>
    <cellStyle name="Note 2 6 4 2 5 3" xfId="26277" xr:uid="{00000000-0005-0000-0000-0000DB650000}"/>
    <cellStyle name="Note 2 6 4 2 5 4" xfId="26278" xr:uid="{00000000-0005-0000-0000-0000DC650000}"/>
    <cellStyle name="Note 2 6 4 2 5 5" xfId="26279" xr:uid="{00000000-0005-0000-0000-0000DD650000}"/>
    <cellStyle name="Note 2 6 4 2 5 6" xfId="26280" xr:uid="{00000000-0005-0000-0000-0000DE650000}"/>
    <cellStyle name="Note 2 6 4 2 5 7" xfId="26281" xr:uid="{00000000-0005-0000-0000-0000DF650000}"/>
    <cellStyle name="Note 2 6 4 2 5 8" xfId="26282" xr:uid="{00000000-0005-0000-0000-0000E0650000}"/>
    <cellStyle name="Note 2 6 4 2 6" xfId="26283" xr:uid="{00000000-0005-0000-0000-0000E1650000}"/>
    <cellStyle name="Note 2 6 4 2 6 2" xfId="26284" xr:uid="{00000000-0005-0000-0000-0000E2650000}"/>
    <cellStyle name="Note 2 6 4 2 6 3" xfId="26285" xr:uid="{00000000-0005-0000-0000-0000E3650000}"/>
    <cellStyle name="Note 2 6 4 2 6 4" xfId="26286" xr:uid="{00000000-0005-0000-0000-0000E4650000}"/>
    <cellStyle name="Note 2 6 4 2 6 5" xfId="26287" xr:uid="{00000000-0005-0000-0000-0000E5650000}"/>
    <cellStyle name="Note 2 6 4 2 6 6" xfId="26288" xr:uid="{00000000-0005-0000-0000-0000E6650000}"/>
    <cellStyle name="Note 2 6 4 2 6 7" xfId="26289" xr:uid="{00000000-0005-0000-0000-0000E7650000}"/>
    <cellStyle name="Note 2 6 4 2 7" xfId="26290" xr:uid="{00000000-0005-0000-0000-0000E8650000}"/>
    <cellStyle name="Note 2 6 4 2 7 2" xfId="26291" xr:uid="{00000000-0005-0000-0000-0000E9650000}"/>
    <cellStyle name="Note 2 6 4 2 7 3" xfId="26292" xr:uid="{00000000-0005-0000-0000-0000EA650000}"/>
    <cellStyle name="Note 2 6 4 2 7 4" xfId="26293" xr:uid="{00000000-0005-0000-0000-0000EB650000}"/>
    <cellStyle name="Note 2 6 4 2 7 5" xfId="26294" xr:uid="{00000000-0005-0000-0000-0000EC650000}"/>
    <cellStyle name="Note 2 6 4 2 8" xfId="26295" xr:uid="{00000000-0005-0000-0000-0000ED650000}"/>
    <cellStyle name="Note 2 6 4 2 8 2" xfId="26296" xr:uid="{00000000-0005-0000-0000-0000EE650000}"/>
    <cellStyle name="Note 2 6 4 2 8 3" xfId="26297" xr:uid="{00000000-0005-0000-0000-0000EF650000}"/>
    <cellStyle name="Note 2 6 4 2 8 4" xfId="26298" xr:uid="{00000000-0005-0000-0000-0000F0650000}"/>
    <cellStyle name="Note 2 6 4 2 8 5" xfId="26299" xr:uid="{00000000-0005-0000-0000-0000F1650000}"/>
    <cellStyle name="Note 2 6 4 2 9" xfId="26300" xr:uid="{00000000-0005-0000-0000-0000F2650000}"/>
    <cellStyle name="Note 2 6 4 2 9 2" xfId="26301" xr:uid="{00000000-0005-0000-0000-0000F3650000}"/>
    <cellStyle name="Note 2 6 4 2 9 3" xfId="26302" xr:uid="{00000000-0005-0000-0000-0000F4650000}"/>
    <cellStyle name="Note 2 6 4 2 9 4" xfId="26303" xr:uid="{00000000-0005-0000-0000-0000F5650000}"/>
    <cellStyle name="Note 2 6 4 2 9 5" xfId="26304" xr:uid="{00000000-0005-0000-0000-0000F6650000}"/>
    <cellStyle name="Note 2 6 4 3" xfId="26305" xr:uid="{00000000-0005-0000-0000-0000F7650000}"/>
    <cellStyle name="Note 2 6 4 3 10" xfId="26306" xr:uid="{00000000-0005-0000-0000-0000F8650000}"/>
    <cellStyle name="Note 2 6 4 3 2" xfId="26307" xr:uid="{00000000-0005-0000-0000-0000F9650000}"/>
    <cellStyle name="Note 2 6 4 3 2 2" xfId="26308" xr:uid="{00000000-0005-0000-0000-0000FA650000}"/>
    <cellStyle name="Note 2 6 4 3 2 2 2" xfId="26309" xr:uid="{00000000-0005-0000-0000-0000FB650000}"/>
    <cellStyle name="Note 2 6 4 3 2 2 3" xfId="26310" xr:uid="{00000000-0005-0000-0000-0000FC650000}"/>
    <cellStyle name="Note 2 6 4 3 2 2 4" xfId="26311" xr:uid="{00000000-0005-0000-0000-0000FD650000}"/>
    <cellStyle name="Note 2 6 4 3 2 2 5" xfId="26312" xr:uid="{00000000-0005-0000-0000-0000FE650000}"/>
    <cellStyle name="Note 2 6 4 3 2 2 6" xfId="26313" xr:uid="{00000000-0005-0000-0000-0000FF650000}"/>
    <cellStyle name="Note 2 6 4 3 2 2 7" xfId="26314" xr:uid="{00000000-0005-0000-0000-000000660000}"/>
    <cellStyle name="Note 2 6 4 3 2 3" xfId="26315" xr:uid="{00000000-0005-0000-0000-000001660000}"/>
    <cellStyle name="Note 2 6 4 3 2 4" xfId="26316" xr:uid="{00000000-0005-0000-0000-000002660000}"/>
    <cellStyle name="Note 2 6 4 3 3" xfId="26317" xr:uid="{00000000-0005-0000-0000-000003660000}"/>
    <cellStyle name="Note 2 6 4 3 3 2" xfId="26318" xr:uid="{00000000-0005-0000-0000-000004660000}"/>
    <cellStyle name="Note 2 6 4 3 3 2 2" xfId="26319" xr:uid="{00000000-0005-0000-0000-000005660000}"/>
    <cellStyle name="Note 2 6 4 3 3 2 3" xfId="26320" xr:uid="{00000000-0005-0000-0000-000006660000}"/>
    <cellStyle name="Note 2 6 4 3 3 2 4" xfId="26321" xr:uid="{00000000-0005-0000-0000-000007660000}"/>
    <cellStyle name="Note 2 6 4 3 3 2 5" xfId="26322" xr:uid="{00000000-0005-0000-0000-000008660000}"/>
    <cellStyle name="Note 2 6 4 3 3 2 6" xfId="26323" xr:uid="{00000000-0005-0000-0000-000009660000}"/>
    <cellStyle name="Note 2 6 4 3 3 2 7" xfId="26324" xr:uid="{00000000-0005-0000-0000-00000A660000}"/>
    <cellStyle name="Note 2 6 4 3 3 3" xfId="26325" xr:uid="{00000000-0005-0000-0000-00000B660000}"/>
    <cellStyle name="Note 2 6 4 3 3 4" xfId="26326" xr:uid="{00000000-0005-0000-0000-00000C660000}"/>
    <cellStyle name="Note 2 6 4 3 4" xfId="26327" xr:uid="{00000000-0005-0000-0000-00000D660000}"/>
    <cellStyle name="Note 2 6 4 3 4 2" xfId="26328" xr:uid="{00000000-0005-0000-0000-00000E660000}"/>
    <cellStyle name="Note 2 6 4 3 4 2 2" xfId="26329" xr:uid="{00000000-0005-0000-0000-00000F660000}"/>
    <cellStyle name="Note 2 6 4 3 4 2 3" xfId="26330" xr:uid="{00000000-0005-0000-0000-000010660000}"/>
    <cellStyle name="Note 2 6 4 3 4 2 4" xfId="26331" xr:uid="{00000000-0005-0000-0000-000011660000}"/>
    <cellStyle name="Note 2 6 4 3 4 2 5" xfId="26332" xr:uid="{00000000-0005-0000-0000-000012660000}"/>
    <cellStyle name="Note 2 6 4 3 4 2 6" xfId="26333" xr:uid="{00000000-0005-0000-0000-000013660000}"/>
    <cellStyle name="Note 2 6 4 3 4 2 7" xfId="26334" xr:uid="{00000000-0005-0000-0000-000014660000}"/>
    <cellStyle name="Note 2 6 4 3 4 3" xfId="26335" xr:uid="{00000000-0005-0000-0000-000015660000}"/>
    <cellStyle name="Note 2 6 4 3 4 4" xfId="26336" xr:uid="{00000000-0005-0000-0000-000016660000}"/>
    <cellStyle name="Note 2 6 4 3 5" xfId="26337" xr:uid="{00000000-0005-0000-0000-000017660000}"/>
    <cellStyle name="Note 2 6 4 3 5 2" xfId="26338" xr:uid="{00000000-0005-0000-0000-000018660000}"/>
    <cellStyle name="Note 2 6 4 3 5 3" xfId="26339" xr:uid="{00000000-0005-0000-0000-000019660000}"/>
    <cellStyle name="Note 2 6 4 3 5 4" xfId="26340" xr:uid="{00000000-0005-0000-0000-00001A660000}"/>
    <cellStyle name="Note 2 6 4 3 5 5" xfId="26341" xr:uid="{00000000-0005-0000-0000-00001B660000}"/>
    <cellStyle name="Note 2 6 4 3 5 6" xfId="26342" xr:uid="{00000000-0005-0000-0000-00001C660000}"/>
    <cellStyle name="Note 2 6 4 3 5 7" xfId="26343" xr:uid="{00000000-0005-0000-0000-00001D660000}"/>
    <cellStyle name="Note 2 6 4 3 5 8" xfId="26344" xr:uid="{00000000-0005-0000-0000-00001E660000}"/>
    <cellStyle name="Note 2 6 4 3 6" xfId="26345" xr:uid="{00000000-0005-0000-0000-00001F660000}"/>
    <cellStyle name="Note 2 6 4 3 6 2" xfId="26346" xr:uid="{00000000-0005-0000-0000-000020660000}"/>
    <cellStyle name="Note 2 6 4 3 6 3" xfId="26347" xr:uid="{00000000-0005-0000-0000-000021660000}"/>
    <cellStyle name="Note 2 6 4 3 6 4" xfId="26348" xr:uid="{00000000-0005-0000-0000-000022660000}"/>
    <cellStyle name="Note 2 6 4 3 6 5" xfId="26349" xr:uid="{00000000-0005-0000-0000-000023660000}"/>
    <cellStyle name="Note 2 6 4 3 6 6" xfId="26350" xr:uid="{00000000-0005-0000-0000-000024660000}"/>
    <cellStyle name="Note 2 6 4 3 6 7" xfId="26351" xr:uid="{00000000-0005-0000-0000-000025660000}"/>
    <cellStyle name="Note 2 6 4 3 7" xfId="26352" xr:uid="{00000000-0005-0000-0000-000026660000}"/>
    <cellStyle name="Note 2 6 4 3 8" xfId="26353" xr:uid="{00000000-0005-0000-0000-000027660000}"/>
    <cellStyle name="Note 2 6 4 3 9" xfId="26354" xr:uid="{00000000-0005-0000-0000-000028660000}"/>
    <cellStyle name="Note 2 6 4 4" xfId="26355" xr:uid="{00000000-0005-0000-0000-000029660000}"/>
    <cellStyle name="Note 2 6 4 4 2" xfId="26356" xr:uid="{00000000-0005-0000-0000-00002A660000}"/>
    <cellStyle name="Note 2 6 4 4 2 2" xfId="26357" xr:uid="{00000000-0005-0000-0000-00002B660000}"/>
    <cellStyle name="Note 2 6 4 4 2 3" xfId="26358" xr:uid="{00000000-0005-0000-0000-00002C660000}"/>
    <cellStyle name="Note 2 6 4 4 2 4" xfId="26359" xr:uid="{00000000-0005-0000-0000-00002D660000}"/>
    <cellStyle name="Note 2 6 4 4 2 5" xfId="26360" xr:uid="{00000000-0005-0000-0000-00002E660000}"/>
    <cellStyle name="Note 2 6 4 4 2 6" xfId="26361" xr:uid="{00000000-0005-0000-0000-00002F660000}"/>
    <cellStyle name="Note 2 6 4 4 2 7" xfId="26362" xr:uid="{00000000-0005-0000-0000-000030660000}"/>
    <cellStyle name="Note 2 6 4 4 3" xfId="26363" xr:uid="{00000000-0005-0000-0000-000031660000}"/>
    <cellStyle name="Note 2 6 4 4 4" xfId="26364" xr:uid="{00000000-0005-0000-0000-000032660000}"/>
    <cellStyle name="Note 2 6 4 4 5" xfId="26365" xr:uid="{00000000-0005-0000-0000-000033660000}"/>
    <cellStyle name="Note 2 6 4 5" xfId="26366" xr:uid="{00000000-0005-0000-0000-000034660000}"/>
    <cellStyle name="Note 2 6 4 5 2" xfId="26367" xr:uid="{00000000-0005-0000-0000-000035660000}"/>
    <cellStyle name="Note 2 6 4 5 2 2" xfId="26368" xr:uid="{00000000-0005-0000-0000-000036660000}"/>
    <cellStyle name="Note 2 6 4 5 2 3" xfId="26369" xr:uid="{00000000-0005-0000-0000-000037660000}"/>
    <cellStyle name="Note 2 6 4 5 2 4" xfId="26370" xr:uid="{00000000-0005-0000-0000-000038660000}"/>
    <cellStyle name="Note 2 6 4 5 2 5" xfId="26371" xr:uid="{00000000-0005-0000-0000-000039660000}"/>
    <cellStyle name="Note 2 6 4 5 2 6" xfId="26372" xr:uid="{00000000-0005-0000-0000-00003A660000}"/>
    <cellStyle name="Note 2 6 4 5 2 7" xfId="26373" xr:uid="{00000000-0005-0000-0000-00003B660000}"/>
    <cellStyle name="Note 2 6 4 5 3" xfId="26374" xr:uid="{00000000-0005-0000-0000-00003C660000}"/>
    <cellStyle name="Note 2 6 4 5 4" xfId="26375" xr:uid="{00000000-0005-0000-0000-00003D660000}"/>
    <cellStyle name="Note 2 6 4 5 5" xfId="26376" xr:uid="{00000000-0005-0000-0000-00003E660000}"/>
    <cellStyle name="Note 2 6 4 6" xfId="26377" xr:uid="{00000000-0005-0000-0000-00003F660000}"/>
    <cellStyle name="Note 2 6 4 6 2" xfId="26378" xr:uid="{00000000-0005-0000-0000-000040660000}"/>
    <cellStyle name="Note 2 6 4 6 2 2" xfId="26379" xr:uid="{00000000-0005-0000-0000-000041660000}"/>
    <cellStyle name="Note 2 6 4 6 2 3" xfId="26380" xr:uid="{00000000-0005-0000-0000-000042660000}"/>
    <cellStyle name="Note 2 6 4 6 2 4" xfId="26381" xr:uid="{00000000-0005-0000-0000-000043660000}"/>
    <cellStyle name="Note 2 6 4 6 2 5" xfId="26382" xr:uid="{00000000-0005-0000-0000-000044660000}"/>
    <cellStyle name="Note 2 6 4 6 2 6" xfId="26383" xr:uid="{00000000-0005-0000-0000-000045660000}"/>
    <cellStyle name="Note 2 6 4 6 2 7" xfId="26384" xr:uid="{00000000-0005-0000-0000-000046660000}"/>
    <cellStyle name="Note 2 6 4 6 3" xfId="26385" xr:uid="{00000000-0005-0000-0000-000047660000}"/>
    <cellStyle name="Note 2 6 4 6 4" xfId="26386" xr:uid="{00000000-0005-0000-0000-000048660000}"/>
    <cellStyle name="Note 2 6 4 6 5" xfId="26387" xr:uid="{00000000-0005-0000-0000-000049660000}"/>
    <cellStyle name="Note 2 6 4 7" xfId="26388" xr:uid="{00000000-0005-0000-0000-00004A660000}"/>
    <cellStyle name="Note 2 6 4 7 2" xfId="26389" xr:uid="{00000000-0005-0000-0000-00004B660000}"/>
    <cellStyle name="Note 2 6 4 7 2 2" xfId="26390" xr:uid="{00000000-0005-0000-0000-00004C660000}"/>
    <cellStyle name="Note 2 6 4 7 2 3" xfId="26391" xr:uid="{00000000-0005-0000-0000-00004D660000}"/>
    <cellStyle name="Note 2 6 4 7 2 4" xfId="26392" xr:uid="{00000000-0005-0000-0000-00004E660000}"/>
    <cellStyle name="Note 2 6 4 7 2 5" xfId="26393" xr:uid="{00000000-0005-0000-0000-00004F660000}"/>
    <cellStyle name="Note 2 6 4 7 2 6" xfId="26394" xr:uid="{00000000-0005-0000-0000-000050660000}"/>
    <cellStyle name="Note 2 6 4 7 2 7" xfId="26395" xr:uid="{00000000-0005-0000-0000-000051660000}"/>
    <cellStyle name="Note 2 6 4 7 3" xfId="26396" xr:uid="{00000000-0005-0000-0000-000052660000}"/>
    <cellStyle name="Note 2 6 4 7 4" xfId="26397" xr:uid="{00000000-0005-0000-0000-000053660000}"/>
    <cellStyle name="Note 2 6 4 7 5" xfId="26398" xr:uid="{00000000-0005-0000-0000-000054660000}"/>
    <cellStyle name="Note 2 6 4 8" xfId="26399" xr:uid="{00000000-0005-0000-0000-000055660000}"/>
    <cellStyle name="Note 2 6 4 8 2" xfId="26400" xr:uid="{00000000-0005-0000-0000-000056660000}"/>
    <cellStyle name="Note 2 6 4 8 3" xfId="26401" xr:uid="{00000000-0005-0000-0000-000057660000}"/>
    <cellStyle name="Note 2 6 4 8 4" xfId="26402" xr:uid="{00000000-0005-0000-0000-000058660000}"/>
    <cellStyle name="Note 2 6 4 8 5" xfId="26403" xr:uid="{00000000-0005-0000-0000-000059660000}"/>
    <cellStyle name="Note 2 6 4 8 6" xfId="26404" xr:uid="{00000000-0005-0000-0000-00005A660000}"/>
    <cellStyle name="Note 2 6 4 8 7" xfId="26405" xr:uid="{00000000-0005-0000-0000-00005B660000}"/>
    <cellStyle name="Note 2 6 4 8 8" xfId="26406" xr:uid="{00000000-0005-0000-0000-00005C660000}"/>
    <cellStyle name="Note 2 6 4 9" xfId="26407" xr:uid="{00000000-0005-0000-0000-00005D660000}"/>
    <cellStyle name="Note 2 6 4 9 2" xfId="26408" xr:uid="{00000000-0005-0000-0000-00005E660000}"/>
    <cellStyle name="Note 2 6 4 9 3" xfId="26409" xr:uid="{00000000-0005-0000-0000-00005F660000}"/>
    <cellStyle name="Note 2 6 4 9 4" xfId="26410" xr:uid="{00000000-0005-0000-0000-000060660000}"/>
    <cellStyle name="Note 2 6 4 9 5" xfId="26411" xr:uid="{00000000-0005-0000-0000-000061660000}"/>
    <cellStyle name="Note 2 6 4 9 6" xfId="26412" xr:uid="{00000000-0005-0000-0000-000062660000}"/>
    <cellStyle name="Note 2 6 4 9 7" xfId="26413" xr:uid="{00000000-0005-0000-0000-000063660000}"/>
    <cellStyle name="Note 2 6 5" xfId="26414" xr:uid="{00000000-0005-0000-0000-000064660000}"/>
    <cellStyle name="Note 2 6 5 10" xfId="26415" xr:uid="{00000000-0005-0000-0000-000065660000}"/>
    <cellStyle name="Note 2 6 5 10 2" xfId="26416" xr:uid="{00000000-0005-0000-0000-000066660000}"/>
    <cellStyle name="Note 2 6 5 10 3" xfId="26417" xr:uid="{00000000-0005-0000-0000-000067660000}"/>
    <cellStyle name="Note 2 6 5 10 4" xfId="26418" xr:uid="{00000000-0005-0000-0000-000068660000}"/>
    <cellStyle name="Note 2 6 5 10 5" xfId="26419" xr:uid="{00000000-0005-0000-0000-000069660000}"/>
    <cellStyle name="Note 2 6 5 11" xfId="26420" xr:uid="{00000000-0005-0000-0000-00006A660000}"/>
    <cellStyle name="Note 2 6 5 11 2" xfId="26421" xr:uid="{00000000-0005-0000-0000-00006B660000}"/>
    <cellStyle name="Note 2 6 5 11 3" xfId="26422" xr:uid="{00000000-0005-0000-0000-00006C660000}"/>
    <cellStyle name="Note 2 6 5 11 4" xfId="26423" xr:uid="{00000000-0005-0000-0000-00006D660000}"/>
    <cellStyle name="Note 2 6 5 11 5" xfId="26424" xr:uid="{00000000-0005-0000-0000-00006E660000}"/>
    <cellStyle name="Note 2 6 5 12" xfId="26425" xr:uid="{00000000-0005-0000-0000-00006F660000}"/>
    <cellStyle name="Note 2 6 5 12 2" xfId="26426" xr:uid="{00000000-0005-0000-0000-000070660000}"/>
    <cellStyle name="Note 2 6 5 12 3" xfId="26427" xr:uid="{00000000-0005-0000-0000-000071660000}"/>
    <cellStyle name="Note 2 6 5 12 4" xfId="26428" xr:uid="{00000000-0005-0000-0000-000072660000}"/>
    <cellStyle name="Note 2 6 5 12 5" xfId="26429" xr:uid="{00000000-0005-0000-0000-000073660000}"/>
    <cellStyle name="Note 2 6 5 13" xfId="26430" xr:uid="{00000000-0005-0000-0000-000074660000}"/>
    <cellStyle name="Note 2 6 5 13 2" xfId="26431" xr:uid="{00000000-0005-0000-0000-000075660000}"/>
    <cellStyle name="Note 2 6 5 13 3" xfId="26432" xr:uid="{00000000-0005-0000-0000-000076660000}"/>
    <cellStyle name="Note 2 6 5 13 4" xfId="26433" xr:uid="{00000000-0005-0000-0000-000077660000}"/>
    <cellStyle name="Note 2 6 5 13 5" xfId="26434" xr:uid="{00000000-0005-0000-0000-000078660000}"/>
    <cellStyle name="Note 2 6 5 14" xfId="26435" xr:uid="{00000000-0005-0000-0000-000079660000}"/>
    <cellStyle name="Note 2 6 5 14 2" xfId="26436" xr:uid="{00000000-0005-0000-0000-00007A660000}"/>
    <cellStyle name="Note 2 6 5 14 3" xfId="26437" xr:uid="{00000000-0005-0000-0000-00007B660000}"/>
    <cellStyle name="Note 2 6 5 14 4" xfId="26438" xr:uid="{00000000-0005-0000-0000-00007C660000}"/>
    <cellStyle name="Note 2 6 5 14 5" xfId="26439" xr:uid="{00000000-0005-0000-0000-00007D660000}"/>
    <cellStyle name="Note 2 6 5 15" xfId="26440" xr:uid="{00000000-0005-0000-0000-00007E660000}"/>
    <cellStyle name="Note 2 6 5 15 2" xfId="26441" xr:uid="{00000000-0005-0000-0000-00007F660000}"/>
    <cellStyle name="Note 2 6 5 15 3" xfId="26442" xr:uid="{00000000-0005-0000-0000-000080660000}"/>
    <cellStyle name="Note 2 6 5 15 4" xfId="26443" xr:uid="{00000000-0005-0000-0000-000081660000}"/>
    <cellStyle name="Note 2 6 5 15 5" xfId="26444" xr:uid="{00000000-0005-0000-0000-000082660000}"/>
    <cellStyle name="Note 2 6 5 16" xfId="26445" xr:uid="{00000000-0005-0000-0000-000083660000}"/>
    <cellStyle name="Note 2 6 5 16 2" xfId="26446" xr:uid="{00000000-0005-0000-0000-000084660000}"/>
    <cellStyle name="Note 2 6 5 16 3" xfId="26447" xr:uid="{00000000-0005-0000-0000-000085660000}"/>
    <cellStyle name="Note 2 6 5 16 4" xfId="26448" xr:uid="{00000000-0005-0000-0000-000086660000}"/>
    <cellStyle name="Note 2 6 5 16 5" xfId="26449" xr:uid="{00000000-0005-0000-0000-000087660000}"/>
    <cellStyle name="Note 2 6 5 17" xfId="26450" xr:uid="{00000000-0005-0000-0000-000088660000}"/>
    <cellStyle name="Note 2 6 5 17 2" xfId="26451" xr:uid="{00000000-0005-0000-0000-000089660000}"/>
    <cellStyle name="Note 2 6 5 17 3" xfId="26452" xr:uid="{00000000-0005-0000-0000-00008A660000}"/>
    <cellStyle name="Note 2 6 5 17 4" xfId="26453" xr:uid="{00000000-0005-0000-0000-00008B660000}"/>
    <cellStyle name="Note 2 6 5 17 5" xfId="26454" xr:uid="{00000000-0005-0000-0000-00008C660000}"/>
    <cellStyle name="Note 2 6 5 18" xfId="26455" xr:uid="{00000000-0005-0000-0000-00008D660000}"/>
    <cellStyle name="Note 2 6 5 2" xfId="26456" xr:uid="{00000000-0005-0000-0000-00008E660000}"/>
    <cellStyle name="Note 2 6 5 2 2" xfId="26457" xr:uid="{00000000-0005-0000-0000-00008F660000}"/>
    <cellStyle name="Note 2 6 5 2 2 2" xfId="26458" xr:uid="{00000000-0005-0000-0000-000090660000}"/>
    <cellStyle name="Note 2 6 5 2 2 3" xfId="26459" xr:uid="{00000000-0005-0000-0000-000091660000}"/>
    <cellStyle name="Note 2 6 5 2 2 4" xfId="26460" xr:uid="{00000000-0005-0000-0000-000092660000}"/>
    <cellStyle name="Note 2 6 5 2 2 5" xfId="26461" xr:uid="{00000000-0005-0000-0000-000093660000}"/>
    <cellStyle name="Note 2 6 5 2 2 6" xfId="26462" xr:uid="{00000000-0005-0000-0000-000094660000}"/>
    <cellStyle name="Note 2 6 5 2 2 7" xfId="26463" xr:uid="{00000000-0005-0000-0000-000095660000}"/>
    <cellStyle name="Note 2 6 5 2 3" xfId="26464" xr:uid="{00000000-0005-0000-0000-000096660000}"/>
    <cellStyle name="Note 2 6 5 2 4" xfId="26465" xr:uid="{00000000-0005-0000-0000-000097660000}"/>
    <cellStyle name="Note 2 6 5 2 5" xfId="26466" xr:uid="{00000000-0005-0000-0000-000098660000}"/>
    <cellStyle name="Note 2 6 5 3" xfId="26467" xr:uid="{00000000-0005-0000-0000-000099660000}"/>
    <cellStyle name="Note 2 6 5 3 2" xfId="26468" xr:uid="{00000000-0005-0000-0000-00009A660000}"/>
    <cellStyle name="Note 2 6 5 3 2 2" xfId="26469" xr:uid="{00000000-0005-0000-0000-00009B660000}"/>
    <cellStyle name="Note 2 6 5 3 2 3" xfId="26470" xr:uid="{00000000-0005-0000-0000-00009C660000}"/>
    <cellStyle name="Note 2 6 5 3 2 4" xfId="26471" xr:uid="{00000000-0005-0000-0000-00009D660000}"/>
    <cellStyle name="Note 2 6 5 3 2 5" xfId="26472" xr:uid="{00000000-0005-0000-0000-00009E660000}"/>
    <cellStyle name="Note 2 6 5 3 2 6" xfId="26473" xr:uid="{00000000-0005-0000-0000-00009F660000}"/>
    <cellStyle name="Note 2 6 5 3 2 7" xfId="26474" xr:uid="{00000000-0005-0000-0000-0000A0660000}"/>
    <cellStyle name="Note 2 6 5 3 3" xfId="26475" xr:uid="{00000000-0005-0000-0000-0000A1660000}"/>
    <cellStyle name="Note 2 6 5 3 4" xfId="26476" xr:uid="{00000000-0005-0000-0000-0000A2660000}"/>
    <cellStyle name="Note 2 6 5 3 5" xfId="26477" xr:uid="{00000000-0005-0000-0000-0000A3660000}"/>
    <cellStyle name="Note 2 6 5 4" xfId="26478" xr:uid="{00000000-0005-0000-0000-0000A4660000}"/>
    <cellStyle name="Note 2 6 5 4 2" xfId="26479" xr:uid="{00000000-0005-0000-0000-0000A5660000}"/>
    <cellStyle name="Note 2 6 5 4 2 2" xfId="26480" xr:uid="{00000000-0005-0000-0000-0000A6660000}"/>
    <cellStyle name="Note 2 6 5 4 2 3" xfId="26481" xr:uid="{00000000-0005-0000-0000-0000A7660000}"/>
    <cellStyle name="Note 2 6 5 4 2 4" xfId="26482" xr:uid="{00000000-0005-0000-0000-0000A8660000}"/>
    <cellStyle name="Note 2 6 5 4 2 5" xfId="26483" xr:uid="{00000000-0005-0000-0000-0000A9660000}"/>
    <cellStyle name="Note 2 6 5 4 2 6" xfId="26484" xr:uid="{00000000-0005-0000-0000-0000AA660000}"/>
    <cellStyle name="Note 2 6 5 4 2 7" xfId="26485" xr:uid="{00000000-0005-0000-0000-0000AB660000}"/>
    <cellStyle name="Note 2 6 5 4 3" xfId="26486" xr:uid="{00000000-0005-0000-0000-0000AC660000}"/>
    <cellStyle name="Note 2 6 5 4 4" xfId="26487" xr:uid="{00000000-0005-0000-0000-0000AD660000}"/>
    <cellStyle name="Note 2 6 5 4 5" xfId="26488" xr:uid="{00000000-0005-0000-0000-0000AE660000}"/>
    <cellStyle name="Note 2 6 5 5" xfId="26489" xr:uid="{00000000-0005-0000-0000-0000AF660000}"/>
    <cellStyle name="Note 2 6 5 5 2" xfId="26490" xr:uid="{00000000-0005-0000-0000-0000B0660000}"/>
    <cellStyle name="Note 2 6 5 5 3" xfId="26491" xr:uid="{00000000-0005-0000-0000-0000B1660000}"/>
    <cellStyle name="Note 2 6 5 5 4" xfId="26492" xr:uid="{00000000-0005-0000-0000-0000B2660000}"/>
    <cellStyle name="Note 2 6 5 5 5" xfId="26493" xr:uid="{00000000-0005-0000-0000-0000B3660000}"/>
    <cellStyle name="Note 2 6 5 5 6" xfId="26494" xr:uid="{00000000-0005-0000-0000-0000B4660000}"/>
    <cellStyle name="Note 2 6 5 5 7" xfId="26495" xr:uid="{00000000-0005-0000-0000-0000B5660000}"/>
    <cellStyle name="Note 2 6 5 5 8" xfId="26496" xr:uid="{00000000-0005-0000-0000-0000B6660000}"/>
    <cellStyle name="Note 2 6 5 6" xfId="26497" xr:uid="{00000000-0005-0000-0000-0000B7660000}"/>
    <cellStyle name="Note 2 6 5 6 2" xfId="26498" xr:uid="{00000000-0005-0000-0000-0000B8660000}"/>
    <cellStyle name="Note 2 6 5 6 3" xfId="26499" xr:uid="{00000000-0005-0000-0000-0000B9660000}"/>
    <cellStyle name="Note 2 6 5 6 4" xfId="26500" xr:uid="{00000000-0005-0000-0000-0000BA660000}"/>
    <cellStyle name="Note 2 6 5 6 5" xfId="26501" xr:uid="{00000000-0005-0000-0000-0000BB660000}"/>
    <cellStyle name="Note 2 6 5 6 6" xfId="26502" xr:uid="{00000000-0005-0000-0000-0000BC660000}"/>
    <cellStyle name="Note 2 6 5 6 7" xfId="26503" xr:uid="{00000000-0005-0000-0000-0000BD660000}"/>
    <cellStyle name="Note 2 6 5 7" xfId="26504" xr:uid="{00000000-0005-0000-0000-0000BE660000}"/>
    <cellStyle name="Note 2 6 5 7 2" xfId="26505" xr:uid="{00000000-0005-0000-0000-0000BF660000}"/>
    <cellStyle name="Note 2 6 5 7 3" xfId="26506" xr:uid="{00000000-0005-0000-0000-0000C0660000}"/>
    <cellStyle name="Note 2 6 5 7 4" xfId="26507" xr:uid="{00000000-0005-0000-0000-0000C1660000}"/>
    <cellStyle name="Note 2 6 5 7 5" xfId="26508" xr:uid="{00000000-0005-0000-0000-0000C2660000}"/>
    <cellStyle name="Note 2 6 5 8" xfId="26509" xr:uid="{00000000-0005-0000-0000-0000C3660000}"/>
    <cellStyle name="Note 2 6 5 8 2" xfId="26510" xr:uid="{00000000-0005-0000-0000-0000C4660000}"/>
    <cellStyle name="Note 2 6 5 8 3" xfId="26511" xr:uid="{00000000-0005-0000-0000-0000C5660000}"/>
    <cellStyle name="Note 2 6 5 8 4" xfId="26512" xr:uid="{00000000-0005-0000-0000-0000C6660000}"/>
    <cellStyle name="Note 2 6 5 8 5" xfId="26513" xr:uid="{00000000-0005-0000-0000-0000C7660000}"/>
    <cellStyle name="Note 2 6 5 9" xfId="26514" xr:uid="{00000000-0005-0000-0000-0000C8660000}"/>
    <cellStyle name="Note 2 6 5 9 2" xfId="26515" xr:uid="{00000000-0005-0000-0000-0000C9660000}"/>
    <cellStyle name="Note 2 6 5 9 3" xfId="26516" xr:uid="{00000000-0005-0000-0000-0000CA660000}"/>
    <cellStyle name="Note 2 6 5 9 4" xfId="26517" xr:uid="{00000000-0005-0000-0000-0000CB660000}"/>
    <cellStyle name="Note 2 6 5 9 5" xfId="26518" xr:uid="{00000000-0005-0000-0000-0000CC660000}"/>
    <cellStyle name="Note 2 6 6" xfId="26519" xr:uid="{00000000-0005-0000-0000-0000CD660000}"/>
    <cellStyle name="Note 2 6 6 10" xfId="26520" xr:uid="{00000000-0005-0000-0000-0000CE660000}"/>
    <cellStyle name="Note 2 6 6 2" xfId="26521" xr:uid="{00000000-0005-0000-0000-0000CF660000}"/>
    <cellStyle name="Note 2 6 6 2 2" xfId="26522" xr:uid="{00000000-0005-0000-0000-0000D0660000}"/>
    <cellStyle name="Note 2 6 6 2 2 2" xfId="26523" xr:uid="{00000000-0005-0000-0000-0000D1660000}"/>
    <cellStyle name="Note 2 6 6 2 2 3" xfId="26524" xr:uid="{00000000-0005-0000-0000-0000D2660000}"/>
    <cellStyle name="Note 2 6 6 2 2 4" xfId="26525" xr:uid="{00000000-0005-0000-0000-0000D3660000}"/>
    <cellStyle name="Note 2 6 6 2 2 5" xfId="26526" xr:uid="{00000000-0005-0000-0000-0000D4660000}"/>
    <cellStyle name="Note 2 6 6 2 2 6" xfId="26527" xr:uid="{00000000-0005-0000-0000-0000D5660000}"/>
    <cellStyle name="Note 2 6 6 2 2 7" xfId="26528" xr:uid="{00000000-0005-0000-0000-0000D6660000}"/>
    <cellStyle name="Note 2 6 6 2 3" xfId="26529" xr:uid="{00000000-0005-0000-0000-0000D7660000}"/>
    <cellStyle name="Note 2 6 6 2 4" xfId="26530" xr:uid="{00000000-0005-0000-0000-0000D8660000}"/>
    <cellStyle name="Note 2 6 6 3" xfId="26531" xr:uid="{00000000-0005-0000-0000-0000D9660000}"/>
    <cellStyle name="Note 2 6 6 3 2" xfId="26532" xr:uid="{00000000-0005-0000-0000-0000DA660000}"/>
    <cellStyle name="Note 2 6 6 3 2 2" xfId="26533" xr:uid="{00000000-0005-0000-0000-0000DB660000}"/>
    <cellStyle name="Note 2 6 6 3 2 3" xfId="26534" xr:uid="{00000000-0005-0000-0000-0000DC660000}"/>
    <cellStyle name="Note 2 6 6 3 2 4" xfId="26535" xr:uid="{00000000-0005-0000-0000-0000DD660000}"/>
    <cellStyle name="Note 2 6 6 3 2 5" xfId="26536" xr:uid="{00000000-0005-0000-0000-0000DE660000}"/>
    <cellStyle name="Note 2 6 6 3 2 6" xfId="26537" xr:uid="{00000000-0005-0000-0000-0000DF660000}"/>
    <cellStyle name="Note 2 6 6 3 2 7" xfId="26538" xr:uid="{00000000-0005-0000-0000-0000E0660000}"/>
    <cellStyle name="Note 2 6 6 3 3" xfId="26539" xr:uid="{00000000-0005-0000-0000-0000E1660000}"/>
    <cellStyle name="Note 2 6 6 3 4" xfId="26540" xr:uid="{00000000-0005-0000-0000-0000E2660000}"/>
    <cellStyle name="Note 2 6 6 4" xfId="26541" xr:uid="{00000000-0005-0000-0000-0000E3660000}"/>
    <cellStyle name="Note 2 6 6 4 2" xfId="26542" xr:uid="{00000000-0005-0000-0000-0000E4660000}"/>
    <cellStyle name="Note 2 6 6 4 2 2" xfId="26543" xr:uid="{00000000-0005-0000-0000-0000E5660000}"/>
    <cellStyle name="Note 2 6 6 4 2 3" xfId="26544" xr:uid="{00000000-0005-0000-0000-0000E6660000}"/>
    <cellStyle name="Note 2 6 6 4 2 4" xfId="26545" xr:uid="{00000000-0005-0000-0000-0000E7660000}"/>
    <cellStyle name="Note 2 6 6 4 2 5" xfId="26546" xr:uid="{00000000-0005-0000-0000-0000E8660000}"/>
    <cellStyle name="Note 2 6 6 4 2 6" xfId="26547" xr:uid="{00000000-0005-0000-0000-0000E9660000}"/>
    <cellStyle name="Note 2 6 6 4 2 7" xfId="26548" xr:uid="{00000000-0005-0000-0000-0000EA660000}"/>
    <cellStyle name="Note 2 6 6 4 3" xfId="26549" xr:uid="{00000000-0005-0000-0000-0000EB660000}"/>
    <cellStyle name="Note 2 6 6 4 4" xfId="26550" xr:uid="{00000000-0005-0000-0000-0000EC660000}"/>
    <cellStyle name="Note 2 6 6 5" xfId="26551" xr:uid="{00000000-0005-0000-0000-0000ED660000}"/>
    <cellStyle name="Note 2 6 6 5 2" xfId="26552" xr:uid="{00000000-0005-0000-0000-0000EE660000}"/>
    <cellStyle name="Note 2 6 6 5 3" xfId="26553" xr:uid="{00000000-0005-0000-0000-0000EF660000}"/>
    <cellStyle name="Note 2 6 6 5 4" xfId="26554" xr:uid="{00000000-0005-0000-0000-0000F0660000}"/>
    <cellStyle name="Note 2 6 6 5 5" xfId="26555" xr:uid="{00000000-0005-0000-0000-0000F1660000}"/>
    <cellStyle name="Note 2 6 6 5 6" xfId="26556" xr:uid="{00000000-0005-0000-0000-0000F2660000}"/>
    <cellStyle name="Note 2 6 6 5 7" xfId="26557" xr:uid="{00000000-0005-0000-0000-0000F3660000}"/>
    <cellStyle name="Note 2 6 6 5 8" xfId="26558" xr:uid="{00000000-0005-0000-0000-0000F4660000}"/>
    <cellStyle name="Note 2 6 6 6" xfId="26559" xr:uid="{00000000-0005-0000-0000-0000F5660000}"/>
    <cellStyle name="Note 2 6 6 6 2" xfId="26560" xr:uid="{00000000-0005-0000-0000-0000F6660000}"/>
    <cellStyle name="Note 2 6 6 6 3" xfId="26561" xr:uid="{00000000-0005-0000-0000-0000F7660000}"/>
    <cellStyle name="Note 2 6 6 6 4" xfId="26562" xr:uid="{00000000-0005-0000-0000-0000F8660000}"/>
    <cellStyle name="Note 2 6 6 6 5" xfId="26563" xr:uid="{00000000-0005-0000-0000-0000F9660000}"/>
    <cellStyle name="Note 2 6 6 6 6" xfId="26564" xr:uid="{00000000-0005-0000-0000-0000FA660000}"/>
    <cellStyle name="Note 2 6 6 6 7" xfId="26565" xr:uid="{00000000-0005-0000-0000-0000FB660000}"/>
    <cellStyle name="Note 2 6 6 7" xfId="26566" xr:uid="{00000000-0005-0000-0000-0000FC660000}"/>
    <cellStyle name="Note 2 6 6 8" xfId="26567" xr:uid="{00000000-0005-0000-0000-0000FD660000}"/>
    <cellStyle name="Note 2 6 6 9" xfId="26568" xr:uid="{00000000-0005-0000-0000-0000FE660000}"/>
    <cellStyle name="Note 2 6 7" xfId="26569" xr:uid="{00000000-0005-0000-0000-0000FF660000}"/>
    <cellStyle name="Note 2 6 7 2" xfId="26570" xr:uid="{00000000-0005-0000-0000-000000670000}"/>
    <cellStyle name="Note 2 6 7 2 2" xfId="26571" xr:uid="{00000000-0005-0000-0000-000001670000}"/>
    <cellStyle name="Note 2 6 7 2 3" xfId="26572" xr:uid="{00000000-0005-0000-0000-000002670000}"/>
    <cellStyle name="Note 2 6 7 2 4" xfId="26573" xr:uid="{00000000-0005-0000-0000-000003670000}"/>
    <cellStyle name="Note 2 6 7 2 5" xfId="26574" xr:uid="{00000000-0005-0000-0000-000004670000}"/>
    <cellStyle name="Note 2 6 7 2 6" xfId="26575" xr:uid="{00000000-0005-0000-0000-000005670000}"/>
    <cellStyle name="Note 2 6 7 2 7" xfId="26576" xr:uid="{00000000-0005-0000-0000-000006670000}"/>
    <cellStyle name="Note 2 6 7 3" xfId="26577" xr:uid="{00000000-0005-0000-0000-000007670000}"/>
    <cellStyle name="Note 2 6 7 4" xfId="26578" xr:uid="{00000000-0005-0000-0000-000008670000}"/>
    <cellStyle name="Note 2 6 7 5" xfId="26579" xr:uid="{00000000-0005-0000-0000-000009670000}"/>
    <cellStyle name="Note 2 6 8" xfId="26580" xr:uid="{00000000-0005-0000-0000-00000A670000}"/>
    <cellStyle name="Note 2 6 8 2" xfId="26581" xr:uid="{00000000-0005-0000-0000-00000B670000}"/>
    <cellStyle name="Note 2 6 8 2 2" xfId="26582" xr:uid="{00000000-0005-0000-0000-00000C670000}"/>
    <cellStyle name="Note 2 6 8 2 3" xfId="26583" xr:uid="{00000000-0005-0000-0000-00000D670000}"/>
    <cellStyle name="Note 2 6 8 2 4" xfId="26584" xr:uid="{00000000-0005-0000-0000-00000E670000}"/>
    <cellStyle name="Note 2 6 8 2 5" xfId="26585" xr:uid="{00000000-0005-0000-0000-00000F670000}"/>
    <cellStyle name="Note 2 6 8 2 6" xfId="26586" xr:uid="{00000000-0005-0000-0000-000010670000}"/>
    <cellStyle name="Note 2 6 8 2 7" xfId="26587" xr:uid="{00000000-0005-0000-0000-000011670000}"/>
    <cellStyle name="Note 2 6 8 3" xfId="26588" xr:uid="{00000000-0005-0000-0000-000012670000}"/>
    <cellStyle name="Note 2 6 8 4" xfId="26589" xr:uid="{00000000-0005-0000-0000-000013670000}"/>
    <cellStyle name="Note 2 6 8 5" xfId="26590" xr:uid="{00000000-0005-0000-0000-000014670000}"/>
    <cellStyle name="Note 2 6 9" xfId="26591" xr:uid="{00000000-0005-0000-0000-000015670000}"/>
    <cellStyle name="Note 2 6 9 2" xfId="26592" xr:uid="{00000000-0005-0000-0000-000016670000}"/>
    <cellStyle name="Note 2 6 9 2 2" xfId="26593" xr:uid="{00000000-0005-0000-0000-000017670000}"/>
    <cellStyle name="Note 2 6 9 2 3" xfId="26594" xr:uid="{00000000-0005-0000-0000-000018670000}"/>
    <cellStyle name="Note 2 6 9 2 4" xfId="26595" xr:uid="{00000000-0005-0000-0000-000019670000}"/>
    <cellStyle name="Note 2 6 9 2 5" xfId="26596" xr:uid="{00000000-0005-0000-0000-00001A670000}"/>
    <cellStyle name="Note 2 6 9 2 6" xfId="26597" xr:uid="{00000000-0005-0000-0000-00001B670000}"/>
    <cellStyle name="Note 2 6 9 2 7" xfId="26598" xr:uid="{00000000-0005-0000-0000-00001C670000}"/>
    <cellStyle name="Note 2 6 9 3" xfId="26599" xr:uid="{00000000-0005-0000-0000-00001D670000}"/>
    <cellStyle name="Note 2 6 9 4" xfId="26600" xr:uid="{00000000-0005-0000-0000-00001E670000}"/>
    <cellStyle name="Note 2 6 9 5" xfId="26601" xr:uid="{00000000-0005-0000-0000-00001F670000}"/>
    <cellStyle name="Note 2 7" xfId="26602" xr:uid="{00000000-0005-0000-0000-000020670000}"/>
    <cellStyle name="Note 2 7 10" xfId="26603" xr:uid="{00000000-0005-0000-0000-000021670000}"/>
    <cellStyle name="Note 2 7 10 2" xfId="26604" xr:uid="{00000000-0005-0000-0000-000022670000}"/>
    <cellStyle name="Note 2 7 10 3" xfId="26605" xr:uid="{00000000-0005-0000-0000-000023670000}"/>
    <cellStyle name="Note 2 7 10 4" xfId="26606" xr:uid="{00000000-0005-0000-0000-000024670000}"/>
    <cellStyle name="Note 2 7 10 5" xfId="26607" xr:uid="{00000000-0005-0000-0000-000025670000}"/>
    <cellStyle name="Note 2 7 11" xfId="26608" xr:uid="{00000000-0005-0000-0000-000026670000}"/>
    <cellStyle name="Note 2 7 11 2" xfId="26609" xr:uid="{00000000-0005-0000-0000-000027670000}"/>
    <cellStyle name="Note 2 7 11 3" xfId="26610" xr:uid="{00000000-0005-0000-0000-000028670000}"/>
    <cellStyle name="Note 2 7 11 4" xfId="26611" xr:uid="{00000000-0005-0000-0000-000029670000}"/>
    <cellStyle name="Note 2 7 11 5" xfId="26612" xr:uid="{00000000-0005-0000-0000-00002A670000}"/>
    <cellStyle name="Note 2 7 12" xfId="26613" xr:uid="{00000000-0005-0000-0000-00002B670000}"/>
    <cellStyle name="Note 2 7 12 2" xfId="26614" xr:uid="{00000000-0005-0000-0000-00002C670000}"/>
    <cellStyle name="Note 2 7 12 3" xfId="26615" xr:uid="{00000000-0005-0000-0000-00002D670000}"/>
    <cellStyle name="Note 2 7 12 4" xfId="26616" xr:uid="{00000000-0005-0000-0000-00002E670000}"/>
    <cellStyle name="Note 2 7 12 5" xfId="26617" xr:uid="{00000000-0005-0000-0000-00002F670000}"/>
    <cellStyle name="Note 2 7 13" xfId="26618" xr:uid="{00000000-0005-0000-0000-000030670000}"/>
    <cellStyle name="Note 2 7 13 2" xfId="26619" xr:uid="{00000000-0005-0000-0000-000031670000}"/>
    <cellStyle name="Note 2 7 13 3" xfId="26620" xr:uid="{00000000-0005-0000-0000-000032670000}"/>
    <cellStyle name="Note 2 7 13 4" xfId="26621" xr:uid="{00000000-0005-0000-0000-000033670000}"/>
    <cellStyle name="Note 2 7 13 5" xfId="26622" xr:uid="{00000000-0005-0000-0000-000034670000}"/>
    <cellStyle name="Note 2 7 14" xfId="26623" xr:uid="{00000000-0005-0000-0000-000035670000}"/>
    <cellStyle name="Note 2 7 14 2" xfId="26624" xr:uid="{00000000-0005-0000-0000-000036670000}"/>
    <cellStyle name="Note 2 7 14 3" xfId="26625" xr:uid="{00000000-0005-0000-0000-000037670000}"/>
    <cellStyle name="Note 2 7 14 4" xfId="26626" xr:uid="{00000000-0005-0000-0000-000038670000}"/>
    <cellStyle name="Note 2 7 14 5" xfId="26627" xr:uid="{00000000-0005-0000-0000-000039670000}"/>
    <cellStyle name="Note 2 7 15" xfId="26628" xr:uid="{00000000-0005-0000-0000-00003A670000}"/>
    <cellStyle name="Note 2 7 15 2" xfId="26629" xr:uid="{00000000-0005-0000-0000-00003B670000}"/>
    <cellStyle name="Note 2 7 15 3" xfId="26630" xr:uid="{00000000-0005-0000-0000-00003C670000}"/>
    <cellStyle name="Note 2 7 15 4" xfId="26631" xr:uid="{00000000-0005-0000-0000-00003D670000}"/>
    <cellStyle name="Note 2 7 15 5" xfId="26632" xr:uid="{00000000-0005-0000-0000-00003E670000}"/>
    <cellStyle name="Note 2 7 16" xfId="26633" xr:uid="{00000000-0005-0000-0000-00003F670000}"/>
    <cellStyle name="Note 2 7 16 2" xfId="26634" xr:uid="{00000000-0005-0000-0000-000040670000}"/>
    <cellStyle name="Note 2 7 16 3" xfId="26635" xr:uid="{00000000-0005-0000-0000-000041670000}"/>
    <cellStyle name="Note 2 7 16 4" xfId="26636" xr:uid="{00000000-0005-0000-0000-000042670000}"/>
    <cellStyle name="Note 2 7 16 5" xfId="26637" xr:uid="{00000000-0005-0000-0000-000043670000}"/>
    <cellStyle name="Note 2 7 17" xfId="26638" xr:uid="{00000000-0005-0000-0000-000044670000}"/>
    <cellStyle name="Note 2 7 17 2" xfId="26639" xr:uid="{00000000-0005-0000-0000-000045670000}"/>
    <cellStyle name="Note 2 7 17 3" xfId="26640" xr:uid="{00000000-0005-0000-0000-000046670000}"/>
    <cellStyle name="Note 2 7 17 4" xfId="26641" xr:uid="{00000000-0005-0000-0000-000047670000}"/>
    <cellStyle name="Note 2 7 17 5" xfId="26642" xr:uid="{00000000-0005-0000-0000-000048670000}"/>
    <cellStyle name="Note 2 7 18" xfId="26643" xr:uid="{00000000-0005-0000-0000-000049670000}"/>
    <cellStyle name="Note 2 7 2" xfId="26644" xr:uid="{00000000-0005-0000-0000-00004A670000}"/>
    <cellStyle name="Note 2 7 2 10" xfId="26645" xr:uid="{00000000-0005-0000-0000-00004B670000}"/>
    <cellStyle name="Note 2 7 2 10 2" xfId="26646" xr:uid="{00000000-0005-0000-0000-00004C670000}"/>
    <cellStyle name="Note 2 7 2 10 3" xfId="26647" xr:uid="{00000000-0005-0000-0000-00004D670000}"/>
    <cellStyle name="Note 2 7 2 10 4" xfId="26648" xr:uid="{00000000-0005-0000-0000-00004E670000}"/>
    <cellStyle name="Note 2 7 2 10 5" xfId="26649" xr:uid="{00000000-0005-0000-0000-00004F670000}"/>
    <cellStyle name="Note 2 7 2 11" xfId="26650" xr:uid="{00000000-0005-0000-0000-000050670000}"/>
    <cellStyle name="Note 2 7 2 11 2" xfId="26651" xr:uid="{00000000-0005-0000-0000-000051670000}"/>
    <cellStyle name="Note 2 7 2 11 3" xfId="26652" xr:uid="{00000000-0005-0000-0000-000052670000}"/>
    <cellStyle name="Note 2 7 2 11 4" xfId="26653" xr:uid="{00000000-0005-0000-0000-000053670000}"/>
    <cellStyle name="Note 2 7 2 11 5" xfId="26654" xr:uid="{00000000-0005-0000-0000-000054670000}"/>
    <cellStyle name="Note 2 7 2 12" xfId="26655" xr:uid="{00000000-0005-0000-0000-000055670000}"/>
    <cellStyle name="Note 2 7 2 12 2" xfId="26656" xr:uid="{00000000-0005-0000-0000-000056670000}"/>
    <cellStyle name="Note 2 7 2 12 3" xfId="26657" xr:uid="{00000000-0005-0000-0000-000057670000}"/>
    <cellStyle name="Note 2 7 2 12 4" xfId="26658" xr:uid="{00000000-0005-0000-0000-000058670000}"/>
    <cellStyle name="Note 2 7 2 12 5" xfId="26659" xr:uid="{00000000-0005-0000-0000-000059670000}"/>
    <cellStyle name="Note 2 7 2 13" xfId="26660" xr:uid="{00000000-0005-0000-0000-00005A670000}"/>
    <cellStyle name="Note 2 7 2 13 2" xfId="26661" xr:uid="{00000000-0005-0000-0000-00005B670000}"/>
    <cellStyle name="Note 2 7 2 13 3" xfId="26662" xr:uid="{00000000-0005-0000-0000-00005C670000}"/>
    <cellStyle name="Note 2 7 2 13 4" xfId="26663" xr:uid="{00000000-0005-0000-0000-00005D670000}"/>
    <cellStyle name="Note 2 7 2 13 5" xfId="26664" xr:uid="{00000000-0005-0000-0000-00005E670000}"/>
    <cellStyle name="Note 2 7 2 14" xfId="26665" xr:uid="{00000000-0005-0000-0000-00005F670000}"/>
    <cellStyle name="Note 2 7 2 14 2" xfId="26666" xr:uid="{00000000-0005-0000-0000-000060670000}"/>
    <cellStyle name="Note 2 7 2 14 3" xfId="26667" xr:uid="{00000000-0005-0000-0000-000061670000}"/>
    <cellStyle name="Note 2 7 2 14 4" xfId="26668" xr:uid="{00000000-0005-0000-0000-000062670000}"/>
    <cellStyle name="Note 2 7 2 14 5" xfId="26669" xr:uid="{00000000-0005-0000-0000-000063670000}"/>
    <cellStyle name="Note 2 7 2 15" xfId="26670" xr:uid="{00000000-0005-0000-0000-000064670000}"/>
    <cellStyle name="Note 2 7 2 15 2" xfId="26671" xr:uid="{00000000-0005-0000-0000-000065670000}"/>
    <cellStyle name="Note 2 7 2 15 3" xfId="26672" xr:uid="{00000000-0005-0000-0000-000066670000}"/>
    <cellStyle name="Note 2 7 2 15 4" xfId="26673" xr:uid="{00000000-0005-0000-0000-000067670000}"/>
    <cellStyle name="Note 2 7 2 15 5" xfId="26674" xr:uid="{00000000-0005-0000-0000-000068670000}"/>
    <cellStyle name="Note 2 7 2 16" xfId="26675" xr:uid="{00000000-0005-0000-0000-000069670000}"/>
    <cellStyle name="Note 2 7 2 16 2" xfId="26676" xr:uid="{00000000-0005-0000-0000-00006A670000}"/>
    <cellStyle name="Note 2 7 2 16 3" xfId="26677" xr:uid="{00000000-0005-0000-0000-00006B670000}"/>
    <cellStyle name="Note 2 7 2 16 4" xfId="26678" xr:uid="{00000000-0005-0000-0000-00006C670000}"/>
    <cellStyle name="Note 2 7 2 16 5" xfId="26679" xr:uid="{00000000-0005-0000-0000-00006D670000}"/>
    <cellStyle name="Note 2 7 2 17" xfId="26680" xr:uid="{00000000-0005-0000-0000-00006E670000}"/>
    <cellStyle name="Note 2 7 2 17 2" xfId="26681" xr:uid="{00000000-0005-0000-0000-00006F670000}"/>
    <cellStyle name="Note 2 7 2 17 3" xfId="26682" xr:uid="{00000000-0005-0000-0000-000070670000}"/>
    <cellStyle name="Note 2 7 2 17 4" xfId="26683" xr:uid="{00000000-0005-0000-0000-000071670000}"/>
    <cellStyle name="Note 2 7 2 17 5" xfId="26684" xr:uid="{00000000-0005-0000-0000-000072670000}"/>
    <cellStyle name="Note 2 7 2 18" xfId="26685" xr:uid="{00000000-0005-0000-0000-000073670000}"/>
    <cellStyle name="Note 2 7 2 2" xfId="26686" xr:uid="{00000000-0005-0000-0000-000074670000}"/>
    <cellStyle name="Note 2 7 2 2 2" xfId="26687" xr:uid="{00000000-0005-0000-0000-000075670000}"/>
    <cellStyle name="Note 2 7 2 2 2 2" xfId="26688" xr:uid="{00000000-0005-0000-0000-000076670000}"/>
    <cellStyle name="Note 2 7 2 2 2 3" xfId="26689" xr:uid="{00000000-0005-0000-0000-000077670000}"/>
    <cellStyle name="Note 2 7 2 2 2 4" xfId="26690" xr:uid="{00000000-0005-0000-0000-000078670000}"/>
    <cellStyle name="Note 2 7 2 2 2 5" xfId="26691" xr:uid="{00000000-0005-0000-0000-000079670000}"/>
    <cellStyle name="Note 2 7 2 2 2 6" xfId="26692" xr:uid="{00000000-0005-0000-0000-00007A670000}"/>
    <cellStyle name="Note 2 7 2 2 2 7" xfId="26693" xr:uid="{00000000-0005-0000-0000-00007B670000}"/>
    <cellStyle name="Note 2 7 2 2 3" xfId="26694" xr:uid="{00000000-0005-0000-0000-00007C670000}"/>
    <cellStyle name="Note 2 7 2 2 4" xfId="26695" xr:uid="{00000000-0005-0000-0000-00007D670000}"/>
    <cellStyle name="Note 2 7 2 2 5" xfId="26696" xr:uid="{00000000-0005-0000-0000-00007E670000}"/>
    <cellStyle name="Note 2 7 2 3" xfId="26697" xr:uid="{00000000-0005-0000-0000-00007F670000}"/>
    <cellStyle name="Note 2 7 2 3 2" xfId="26698" xr:uid="{00000000-0005-0000-0000-000080670000}"/>
    <cellStyle name="Note 2 7 2 3 2 2" xfId="26699" xr:uid="{00000000-0005-0000-0000-000081670000}"/>
    <cellStyle name="Note 2 7 2 3 2 3" xfId="26700" xr:uid="{00000000-0005-0000-0000-000082670000}"/>
    <cellStyle name="Note 2 7 2 3 2 4" xfId="26701" xr:uid="{00000000-0005-0000-0000-000083670000}"/>
    <cellStyle name="Note 2 7 2 3 2 5" xfId="26702" xr:uid="{00000000-0005-0000-0000-000084670000}"/>
    <cellStyle name="Note 2 7 2 3 2 6" xfId="26703" xr:uid="{00000000-0005-0000-0000-000085670000}"/>
    <cellStyle name="Note 2 7 2 3 2 7" xfId="26704" xr:uid="{00000000-0005-0000-0000-000086670000}"/>
    <cellStyle name="Note 2 7 2 3 3" xfId="26705" xr:uid="{00000000-0005-0000-0000-000087670000}"/>
    <cellStyle name="Note 2 7 2 3 4" xfId="26706" xr:uid="{00000000-0005-0000-0000-000088670000}"/>
    <cellStyle name="Note 2 7 2 3 5" xfId="26707" xr:uid="{00000000-0005-0000-0000-000089670000}"/>
    <cellStyle name="Note 2 7 2 4" xfId="26708" xr:uid="{00000000-0005-0000-0000-00008A670000}"/>
    <cellStyle name="Note 2 7 2 4 2" xfId="26709" xr:uid="{00000000-0005-0000-0000-00008B670000}"/>
    <cellStyle name="Note 2 7 2 4 2 2" xfId="26710" xr:uid="{00000000-0005-0000-0000-00008C670000}"/>
    <cellStyle name="Note 2 7 2 4 2 3" xfId="26711" xr:uid="{00000000-0005-0000-0000-00008D670000}"/>
    <cellStyle name="Note 2 7 2 4 2 4" xfId="26712" xr:uid="{00000000-0005-0000-0000-00008E670000}"/>
    <cellStyle name="Note 2 7 2 4 2 5" xfId="26713" xr:uid="{00000000-0005-0000-0000-00008F670000}"/>
    <cellStyle name="Note 2 7 2 4 2 6" xfId="26714" xr:uid="{00000000-0005-0000-0000-000090670000}"/>
    <cellStyle name="Note 2 7 2 4 2 7" xfId="26715" xr:uid="{00000000-0005-0000-0000-000091670000}"/>
    <cellStyle name="Note 2 7 2 4 3" xfId="26716" xr:uid="{00000000-0005-0000-0000-000092670000}"/>
    <cellStyle name="Note 2 7 2 4 4" xfId="26717" xr:uid="{00000000-0005-0000-0000-000093670000}"/>
    <cellStyle name="Note 2 7 2 4 5" xfId="26718" xr:uid="{00000000-0005-0000-0000-000094670000}"/>
    <cellStyle name="Note 2 7 2 5" xfId="26719" xr:uid="{00000000-0005-0000-0000-000095670000}"/>
    <cellStyle name="Note 2 7 2 5 2" xfId="26720" xr:uid="{00000000-0005-0000-0000-000096670000}"/>
    <cellStyle name="Note 2 7 2 5 3" xfId="26721" xr:uid="{00000000-0005-0000-0000-000097670000}"/>
    <cellStyle name="Note 2 7 2 5 4" xfId="26722" xr:uid="{00000000-0005-0000-0000-000098670000}"/>
    <cellStyle name="Note 2 7 2 5 5" xfId="26723" xr:uid="{00000000-0005-0000-0000-000099670000}"/>
    <cellStyle name="Note 2 7 2 5 6" xfId="26724" xr:uid="{00000000-0005-0000-0000-00009A670000}"/>
    <cellStyle name="Note 2 7 2 5 7" xfId="26725" xr:uid="{00000000-0005-0000-0000-00009B670000}"/>
    <cellStyle name="Note 2 7 2 5 8" xfId="26726" xr:uid="{00000000-0005-0000-0000-00009C670000}"/>
    <cellStyle name="Note 2 7 2 6" xfId="26727" xr:uid="{00000000-0005-0000-0000-00009D670000}"/>
    <cellStyle name="Note 2 7 2 6 2" xfId="26728" xr:uid="{00000000-0005-0000-0000-00009E670000}"/>
    <cellStyle name="Note 2 7 2 6 3" xfId="26729" xr:uid="{00000000-0005-0000-0000-00009F670000}"/>
    <cellStyle name="Note 2 7 2 6 4" xfId="26730" xr:uid="{00000000-0005-0000-0000-0000A0670000}"/>
    <cellStyle name="Note 2 7 2 6 5" xfId="26731" xr:uid="{00000000-0005-0000-0000-0000A1670000}"/>
    <cellStyle name="Note 2 7 2 6 6" xfId="26732" xr:uid="{00000000-0005-0000-0000-0000A2670000}"/>
    <cellStyle name="Note 2 7 2 6 7" xfId="26733" xr:uid="{00000000-0005-0000-0000-0000A3670000}"/>
    <cellStyle name="Note 2 7 2 7" xfId="26734" xr:uid="{00000000-0005-0000-0000-0000A4670000}"/>
    <cellStyle name="Note 2 7 2 7 2" xfId="26735" xr:uid="{00000000-0005-0000-0000-0000A5670000}"/>
    <cellStyle name="Note 2 7 2 7 3" xfId="26736" xr:uid="{00000000-0005-0000-0000-0000A6670000}"/>
    <cellStyle name="Note 2 7 2 7 4" xfId="26737" xr:uid="{00000000-0005-0000-0000-0000A7670000}"/>
    <cellStyle name="Note 2 7 2 7 5" xfId="26738" xr:uid="{00000000-0005-0000-0000-0000A8670000}"/>
    <cellStyle name="Note 2 7 2 8" xfId="26739" xr:uid="{00000000-0005-0000-0000-0000A9670000}"/>
    <cellStyle name="Note 2 7 2 8 2" xfId="26740" xr:uid="{00000000-0005-0000-0000-0000AA670000}"/>
    <cellStyle name="Note 2 7 2 8 3" xfId="26741" xr:uid="{00000000-0005-0000-0000-0000AB670000}"/>
    <cellStyle name="Note 2 7 2 8 4" xfId="26742" xr:uid="{00000000-0005-0000-0000-0000AC670000}"/>
    <cellStyle name="Note 2 7 2 8 5" xfId="26743" xr:uid="{00000000-0005-0000-0000-0000AD670000}"/>
    <cellStyle name="Note 2 7 2 9" xfId="26744" xr:uid="{00000000-0005-0000-0000-0000AE670000}"/>
    <cellStyle name="Note 2 7 2 9 2" xfId="26745" xr:uid="{00000000-0005-0000-0000-0000AF670000}"/>
    <cellStyle name="Note 2 7 2 9 3" xfId="26746" xr:uid="{00000000-0005-0000-0000-0000B0670000}"/>
    <cellStyle name="Note 2 7 2 9 4" xfId="26747" xr:uid="{00000000-0005-0000-0000-0000B1670000}"/>
    <cellStyle name="Note 2 7 2 9 5" xfId="26748" xr:uid="{00000000-0005-0000-0000-0000B2670000}"/>
    <cellStyle name="Note 2 7 3" xfId="26749" xr:uid="{00000000-0005-0000-0000-0000B3670000}"/>
    <cellStyle name="Note 2 7 3 10" xfId="26750" xr:uid="{00000000-0005-0000-0000-0000B4670000}"/>
    <cellStyle name="Note 2 7 3 2" xfId="26751" xr:uid="{00000000-0005-0000-0000-0000B5670000}"/>
    <cellStyle name="Note 2 7 3 2 2" xfId="26752" xr:uid="{00000000-0005-0000-0000-0000B6670000}"/>
    <cellStyle name="Note 2 7 3 2 2 2" xfId="26753" xr:uid="{00000000-0005-0000-0000-0000B7670000}"/>
    <cellStyle name="Note 2 7 3 2 2 3" xfId="26754" xr:uid="{00000000-0005-0000-0000-0000B8670000}"/>
    <cellStyle name="Note 2 7 3 2 2 4" xfId="26755" xr:uid="{00000000-0005-0000-0000-0000B9670000}"/>
    <cellStyle name="Note 2 7 3 2 2 5" xfId="26756" xr:uid="{00000000-0005-0000-0000-0000BA670000}"/>
    <cellStyle name="Note 2 7 3 2 2 6" xfId="26757" xr:uid="{00000000-0005-0000-0000-0000BB670000}"/>
    <cellStyle name="Note 2 7 3 2 2 7" xfId="26758" xr:uid="{00000000-0005-0000-0000-0000BC670000}"/>
    <cellStyle name="Note 2 7 3 2 3" xfId="26759" xr:uid="{00000000-0005-0000-0000-0000BD670000}"/>
    <cellStyle name="Note 2 7 3 2 4" xfId="26760" xr:uid="{00000000-0005-0000-0000-0000BE670000}"/>
    <cellStyle name="Note 2 7 3 3" xfId="26761" xr:uid="{00000000-0005-0000-0000-0000BF670000}"/>
    <cellStyle name="Note 2 7 3 3 2" xfId="26762" xr:uid="{00000000-0005-0000-0000-0000C0670000}"/>
    <cellStyle name="Note 2 7 3 3 2 2" xfId="26763" xr:uid="{00000000-0005-0000-0000-0000C1670000}"/>
    <cellStyle name="Note 2 7 3 3 2 3" xfId="26764" xr:uid="{00000000-0005-0000-0000-0000C2670000}"/>
    <cellStyle name="Note 2 7 3 3 2 4" xfId="26765" xr:uid="{00000000-0005-0000-0000-0000C3670000}"/>
    <cellStyle name="Note 2 7 3 3 2 5" xfId="26766" xr:uid="{00000000-0005-0000-0000-0000C4670000}"/>
    <cellStyle name="Note 2 7 3 3 2 6" xfId="26767" xr:uid="{00000000-0005-0000-0000-0000C5670000}"/>
    <cellStyle name="Note 2 7 3 3 2 7" xfId="26768" xr:uid="{00000000-0005-0000-0000-0000C6670000}"/>
    <cellStyle name="Note 2 7 3 3 3" xfId="26769" xr:uid="{00000000-0005-0000-0000-0000C7670000}"/>
    <cellStyle name="Note 2 7 3 3 4" xfId="26770" xr:uid="{00000000-0005-0000-0000-0000C8670000}"/>
    <cellStyle name="Note 2 7 3 4" xfId="26771" xr:uid="{00000000-0005-0000-0000-0000C9670000}"/>
    <cellStyle name="Note 2 7 3 4 2" xfId="26772" xr:uid="{00000000-0005-0000-0000-0000CA670000}"/>
    <cellStyle name="Note 2 7 3 4 2 2" xfId="26773" xr:uid="{00000000-0005-0000-0000-0000CB670000}"/>
    <cellStyle name="Note 2 7 3 4 2 3" xfId="26774" xr:uid="{00000000-0005-0000-0000-0000CC670000}"/>
    <cellStyle name="Note 2 7 3 4 2 4" xfId="26775" xr:uid="{00000000-0005-0000-0000-0000CD670000}"/>
    <cellStyle name="Note 2 7 3 4 2 5" xfId="26776" xr:uid="{00000000-0005-0000-0000-0000CE670000}"/>
    <cellStyle name="Note 2 7 3 4 2 6" xfId="26777" xr:uid="{00000000-0005-0000-0000-0000CF670000}"/>
    <cellStyle name="Note 2 7 3 4 2 7" xfId="26778" xr:uid="{00000000-0005-0000-0000-0000D0670000}"/>
    <cellStyle name="Note 2 7 3 4 3" xfId="26779" xr:uid="{00000000-0005-0000-0000-0000D1670000}"/>
    <cellStyle name="Note 2 7 3 4 4" xfId="26780" xr:uid="{00000000-0005-0000-0000-0000D2670000}"/>
    <cellStyle name="Note 2 7 3 5" xfId="26781" xr:uid="{00000000-0005-0000-0000-0000D3670000}"/>
    <cellStyle name="Note 2 7 3 5 2" xfId="26782" xr:uid="{00000000-0005-0000-0000-0000D4670000}"/>
    <cellStyle name="Note 2 7 3 5 3" xfId="26783" xr:uid="{00000000-0005-0000-0000-0000D5670000}"/>
    <cellStyle name="Note 2 7 3 5 4" xfId="26784" xr:uid="{00000000-0005-0000-0000-0000D6670000}"/>
    <cellStyle name="Note 2 7 3 5 5" xfId="26785" xr:uid="{00000000-0005-0000-0000-0000D7670000}"/>
    <cellStyle name="Note 2 7 3 5 6" xfId="26786" xr:uid="{00000000-0005-0000-0000-0000D8670000}"/>
    <cellStyle name="Note 2 7 3 5 7" xfId="26787" xr:uid="{00000000-0005-0000-0000-0000D9670000}"/>
    <cellStyle name="Note 2 7 3 5 8" xfId="26788" xr:uid="{00000000-0005-0000-0000-0000DA670000}"/>
    <cellStyle name="Note 2 7 3 6" xfId="26789" xr:uid="{00000000-0005-0000-0000-0000DB670000}"/>
    <cellStyle name="Note 2 7 3 6 2" xfId="26790" xr:uid="{00000000-0005-0000-0000-0000DC670000}"/>
    <cellStyle name="Note 2 7 3 6 3" xfId="26791" xr:uid="{00000000-0005-0000-0000-0000DD670000}"/>
    <cellStyle name="Note 2 7 3 6 4" xfId="26792" xr:uid="{00000000-0005-0000-0000-0000DE670000}"/>
    <cellStyle name="Note 2 7 3 6 5" xfId="26793" xr:uid="{00000000-0005-0000-0000-0000DF670000}"/>
    <cellStyle name="Note 2 7 3 6 6" xfId="26794" xr:uid="{00000000-0005-0000-0000-0000E0670000}"/>
    <cellStyle name="Note 2 7 3 6 7" xfId="26795" xr:uid="{00000000-0005-0000-0000-0000E1670000}"/>
    <cellStyle name="Note 2 7 3 7" xfId="26796" xr:uid="{00000000-0005-0000-0000-0000E2670000}"/>
    <cellStyle name="Note 2 7 3 8" xfId="26797" xr:uid="{00000000-0005-0000-0000-0000E3670000}"/>
    <cellStyle name="Note 2 7 3 9" xfId="26798" xr:uid="{00000000-0005-0000-0000-0000E4670000}"/>
    <cellStyle name="Note 2 7 4" xfId="26799" xr:uid="{00000000-0005-0000-0000-0000E5670000}"/>
    <cellStyle name="Note 2 7 4 2" xfId="26800" xr:uid="{00000000-0005-0000-0000-0000E6670000}"/>
    <cellStyle name="Note 2 7 4 2 2" xfId="26801" xr:uid="{00000000-0005-0000-0000-0000E7670000}"/>
    <cellStyle name="Note 2 7 4 2 3" xfId="26802" xr:uid="{00000000-0005-0000-0000-0000E8670000}"/>
    <cellStyle name="Note 2 7 4 2 4" xfId="26803" xr:uid="{00000000-0005-0000-0000-0000E9670000}"/>
    <cellStyle name="Note 2 7 4 2 5" xfId="26804" xr:uid="{00000000-0005-0000-0000-0000EA670000}"/>
    <cellStyle name="Note 2 7 4 2 6" xfId="26805" xr:uid="{00000000-0005-0000-0000-0000EB670000}"/>
    <cellStyle name="Note 2 7 4 2 7" xfId="26806" xr:uid="{00000000-0005-0000-0000-0000EC670000}"/>
    <cellStyle name="Note 2 7 4 3" xfId="26807" xr:uid="{00000000-0005-0000-0000-0000ED670000}"/>
    <cellStyle name="Note 2 7 4 4" xfId="26808" xr:uid="{00000000-0005-0000-0000-0000EE670000}"/>
    <cellStyle name="Note 2 7 4 5" xfId="26809" xr:uid="{00000000-0005-0000-0000-0000EF670000}"/>
    <cellStyle name="Note 2 7 5" xfId="26810" xr:uid="{00000000-0005-0000-0000-0000F0670000}"/>
    <cellStyle name="Note 2 7 5 2" xfId="26811" xr:uid="{00000000-0005-0000-0000-0000F1670000}"/>
    <cellStyle name="Note 2 7 5 2 2" xfId="26812" xr:uid="{00000000-0005-0000-0000-0000F2670000}"/>
    <cellStyle name="Note 2 7 5 2 3" xfId="26813" xr:uid="{00000000-0005-0000-0000-0000F3670000}"/>
    <cellStyle name="Note 2 7 5 2 4" xfId="26814" xr:uid="{00000000-0005-0000-0000-0000F4670000}"/>
    <cellStyle name="Note 2 7 5 2 5" xfId="26815" xr:uid="{00000000-0005-0000-0000-0000F5670000}"/>
    <cellStyle name="Note 2 7 5 2 6" xfId="26816" xr:uid="{00000000-0005-0000-0000-0000F6670000}"/>
    <cellStyle name="Note 2 7 5 2 7" xfId="26817" xr:uid="{00000000-0005-0000-0000-0000F7670000}"/>
    <cellStyle name="Note 2 7 5 3" xfId="26818" xr:uid="{00000000-0005-0000-0000-0000F8670000}"/>
    <cellStyle name="Note 2 7 5 4" xfId="26819" xr:uid="{00000000-0005-0000-0000-0000F9670000}"/>
    <cellStyle name="Note 2 7 5 5" xfId="26820" xr:uid="{00000000-0005-0000-0000-0000FA670000}"/>
    <cellStyle name="Note 2 7 6" xfId="26821" xr:uid="{00000000-0005-0000-0000-0000FB670000}"/>
    <cellStyle name="Note 2 7 6 2" xfId="26822" xr:uid="{00000000-0005-0000-0000-0000FC670000}"/>
    <cellStyle name="Note 2 7 6 2 2" xfId="26823" xr:uid="{00000000-0005-0000-0000-0000FD670000}"/>
    <cellStyle name="Note 2 7 6 2 3" xfId="26824" xr:uid="{00000000-0005-0000-0000-0000FE670000}"/>
    <cellStyle name="Note 2 7 6 2 4" xfId="26825" xr:uid="{00000000-0005-0000-0000-0000FF670000}"/>
    <cellStyle name="Note 2 7 6 2 5" xfId="26826" xr:uid="{00000000-0005-0000-0000-000000680000}"/>
    <cellStyle name="Note 2 7 6 2 6" xfId="26827" xr:uid="{00000000-0005-0000-0000-000001680000}"/>
    <cellStyle name="Note 2 7 6 2 7" xfId="26828" xr:uid="{00000000-0005-0000-0000-000002680000}"/>
    <cellStyle name="Note 2 7 6 3" xfId="26829" xr:uid="{00000000-0005-0000-0000-000003680000}"/>
    <cellStyle name="Note 2 7 6 4" xfId="26830" xr:uid="{00000000-0005-0000-0000-000004680000}"/>
    <cellStyle name="Note 2 7 6 5" xfId="26831" xr:uid="{00000000-0005-0000-0000-000005680000}"/>
    <cellStyle name="Note 2 7 7" xfId="26832" xr:uid="{00000000-0005-0000-0000-000006680000}"/>
    <cellStyle name="Note 2 7 7 2" xfId="26833" xr:uid="{00000000-0005-0000-0000-000007680000}"/>
    <cellStyle name="Note 2 7 7 2 2" xfId="26834" xr:uid="{00000000-0005-0000-0000-000008680000}"/>
    <cellStyle name="Note 2 7 7 2 3" xfId="26835" xr:uid="{00000000-0005-0000-0000-000009680000}"/>
    <cellStyle name="Note 2 7 7 2 4" xfId="26836" xr:uid="{00000000-0005-0000-0000-00000A680000}"/>
    <cellStyle name="Note 2 7 7 2 5" xfId="26837" xr:uid="{00000000-0005-0000-0000-00000B680000}"/>
    <cellStyle name="Note 2 7 7 2 6" xfId="26838" xr:uid="{00000000-0005-0000-0000-00000C680000}"/>
    <cellStyle name="Note 2 7 7 2 7" xfId="26839" xr:uid="{00000000-0005-0000-0000-00000D680000}"/>
    <cellStyle name="Note 2 7 7 3" xfId="26840" xr:uid="{00000000-0005-0000-0000-00000E680000}"/>
    <cellStyle name="Note 2 7 7 4" xfId="26841" xr:uid="{00000000-0005-0000-0000-00000F680000}"/>
    <cellStyle name="Note 2 7 7 5" xfId="26842" xr:uid="{00000000-0005-0000-0000-000010680000}"/>
    <cellStyle name="Note 2 7 8" xfId="26843" xr:uid="{00000000-0005-0000-0000-000011680000}"/>
    <cellStyle name="Note 2 7 8 2" xfId="26844" xr:uid="{00000000-0005-0000-0000-000012680000}"/>
    <cellStyle name="Note 2 7 8 3" xfId="26845" xr:uid="{00000000-0005-0000-0000-000013680000}"/>
    <cellStyle name="Note 2 7 8 4" xfId="26846" xr:uid="{00000000-0005-0000-0000-000014680000}"/>
    <cellStyle name="Note 2 7 8 5" xfId="26847" xr:uid="{00000000-0005-0000-0000-000015680000}"/>
    <cellStyle name="Note 2 7 8 6" xfId="26848" xr:uid="{00000000-0005-0000-0000-000016680000}"/>
    <cellStyle name="Note 2 7 8 7" xfId="26849" xr:uid="{00000000-0005-0000-0000-000017680000}"/>
    <cellStyle name="Note 2 7 8 8" xfId="26850" xr:uid="{00000000-0005-0000-0000-000018680000}"/>
    <cellStyle name="Note 2 7 9" xfId="26851" xr:uid="{00000000-0005-0000-0000-000019680000}"/>
    <cellStyle name="Note 2 7 9 2" xfId="26852" xr:uid="{00000000-0005-0000-0000-00001A680000}"/>
    <cellStyle name="Note 2 7 9 3" xfId="26853" xr:uid="{00000000-0005-0000-0000-00001B680000}"/>
    <cellStyle name="Note 2 7 9 4" xfId="26854" xr:uid="{00000000-0005-0000-0000-00001C680000}"/>
    <cellStyle name="Note 2 7 9 5" xfId="26855" xr:uid="{00000000-0005-0000-0000-00001D680000}"/>
    <cellStyle name="Note 2 7 9 6" xfId="26856" xr:uid="{00000000-0005-0000-0000-00001E680000}"/>
    <cellStyle name="Note 2 7 9 7" xfId="26857" xr:uid="{00000000-0005-0000-0000-00001F680000}"/>
    <cellStyle name="Note 2 8" xfId="26858" xr:uid="{00000000-0005-0000-0000-000020680000}"/>
    <cellStyle name="Note 2 8 10" xfId="26859" xr:uid="{00000000-0005-0000-0000-000021680000}"/>
    <cellStyle name="Note 2 8 10 2" xfId="26860" xr:uid="{00000000-0005-0000-0000-000022680000}"/>
    <cellStyle name="Note 2 8 10 3" xfId="26861" xr:uid="{00000000-0005-0000-0000-000023680000}"/>
    <cellStyle name="Note 2 8 10 4" xfId="26862" xr:uid="{00000000-0005-0000-0000-000024680000}"/>
    <cellStyle name="Note 2 8 10 5" xfId="26863" xr:uid="{00000000-0005-0000-0000-000025680000}"/>
    <cellStyle name="Note 2 8 11" xfId="26864" xr:uid="{00000000-0005-0000-0000-000026680000}"/>
    <cellStyle name="Note 2 8 11 2" xfId="26865" xr:uid="{00000000-0005-0000-0000-000027680000}"/>
    <cellStyle name="Note 2 8 11 3" xfId="26866" xr:uid="{00000000-0005-0000-0000-000028680000}"/>
    <cellStyle name="Note 2 8 11 4" xfId="26867" xr:uid="{00000000-0005-0000-0000-000029680000}"/>
    <cellStyle name="Note 2 8 11 5" xfId="26868" xr:uid="{00000000-0005-0000-0000-00002A680000}"/>
    <cellStyle name="Note 2 8 12" xfId="26869" xr:uid="{00000000-0005-0000-0000-00002B680000}"/>
    <cellStyle name="Note 2 8 12 2" xfId="26870" xr:uid="{00000000-0005-0000-0000-00002C680000}"/>
    <cellStyle name="Note 2 8 12 3" xfId="26871" xr:uid="{00000000-0005-0000-0000-00002D680000}"/>
    <cellStyle name="Note 2 8 12 4" xfId="26872" xr:uid="{00000000-0005-0000-0000-00002E680000}"/>
    <cellStyle name="Note 2 8 12 5" xfId="26873" xr:uid="{00000000-0005-0000-0000-00002F680000}"/>
    <cellStyle name="Note 2 8 13" xfId="26874" xr:uid="{00000000-0005-0000-0000-000030680000}"/>
    <cellStyle name="Note 2 8 13 2" xfId="26875" xr:uid="{00000000-0005-0000-0000-000031680000}"/>
    <cellStyle name="Note 2 8 13 3" xfId="26876" xr:uid="{00000000-0005-0000-0000-000032680000}"/>
    <cellStyle name="Note 2 8 13 4" xfId="26877" xr:uid="{00000000-0005-0000-0000-000033680000}"/>
    <cellStyle name="Note 2 8 13 5" xfId="26878" xr:uid="{00000000-0005-0000-0000-000034680000}"/>
    <cellStyle name="Note 2 8 14" xfId="26879" xr:uid="{00000000-0005-0000-0000-000035680000}"/>
    <cellStyle name="Note 2 8 14 2" xfId="26880" xr:uid="{00000000-0005-0000-0000-000036680000}"/>
    <cellStyle name="Note 2 8 14 3" xfId="26881" xr:uid="{00000000-0005-0000-0000-000037680000}"/>
    <cellStyle name="Note 2 8 14 4" xfId="26882" xr:uid="{00000000-0005-0000-0000-000038680000}"/>
    <cellStyle name="Note 2 8 14 5" xfId="26883" xr:uid="{00000000-0005-0000-0000-000039680000}"/>
    <cellStyle name="Note 2 8 15" xfId="26884" xr:uid="{00000000-0005-0000-0000-00003A680000}"/>
    <cellStyle name="Note 2 8 15 2" xfId="26885" xr:uid="{00000000-0005-0000-0000-00003B680000}"/>
    <cellStyle name="Note 2 8 15 3" xfId="26886" xr:uid="{00000000-0005-0000-0000-00003C680000}"/>
    <cellStyle name="Note 2 8 15 4" xfId="26887" xr:uid="{00000000-0005-0000-0000-00003D680000}"/>
    <cellStyle name="Note 2 8 15 5" xfId="26888" xr:uid="{00000000-0005-0000-0000-00003E680000}"/>
    <cellStyle name="Note 2 8 16" xfId="26889" xr:uid="{00000000-0005-0000-0000-00003F680000}"/>
    <cellStyle name="Note 2 8 16 2" xfId="26890" xr:uid="{00000000-0005-0000-0000-000040680000}"/>
    <cellStyle name="Note 2 8 16 3" xfId="26891" xr:uid="{00000000-0005-0000-0000-000041680000}"/>
    <cellStyle name="Note 2 8 16 4" xfId="26892" xr:uid="{00000000-0005-0000-0000-000042680000}"/>
    <cellStyle name="Note 2 8 16 5" xfId="26893" xr:uid="{00000000-0005-0000-0000-000043680000}"/>
    <cellStyle name="Note 2 8 17" xfId="26894" xr:uid="{00000000-0005-0000-0000-000044680000}"/>
    <cellStyle name="Note 2 8 17 2" xfId="26895" xr:uid="{00000000-0005-0000-0000-000045680000}"/>
    <cellStyle name="Note 2 8 17 3" xfId="26896" xr:uid="{00000000-0005-0000-0000-000046680000}"/>
    <cellStyle name="Note 2 8 17 4" xfId="26897" xr:uid="{00000000-0005-0000-0000-000047680000}"/>
    <cellStyle name="Note 2 8 17 5" xfId="26898" xr:uid="{00000000-0005-0000-0000-000048680000}"/>
    <cellStyle name="Note 2 8 18" xfId="26899" xr:uid="{00000000-0005-0000-0000-000049680000}"/>
    <cellStyle name="Note 2 8 2" xfId="26900" xr:uid="{00000000-0005-0000-0000-00004A680000}"/>
    <cellStyle name="Note 2 8 2 10" xfId="26901" xr:uid="{00000000-0005-0000-0000-00004B680000}"/>
    <cellStyle name="Note 2 8 2 10 2" xfId="26902" xr:uid="{00000000-0005-0000-0000-00004C680000}"/>
    <cellStyle name="Note 2 8 2 10 3" xfId="26903" xr:uid="{00000000-0005-0000-0000-00004D680000}"/>
    <cellStyle name="Note 2 8 2 10 4" xfId="26904" xr:uid="{00000000-0005-0000-0000-00004E680000}"/>
    <cellStyle name="Note 2 8 2 10 5" xfId="26905" xr:uid="{00000000-0005-0000-0000-00004F680000}"/>
    <cellStyle name="Note 2 8 2 11" xfId="26906" xr:uid="{00000000-0005-0000-0000-000050680000}"/>
    <cellStyle name="Note 2 8 2 11 2" xfId="26907" xr:uid="{00000000-0005-0000-0000-000051680000}"/>
    <cellStyle name="Note 2 8 2 11 3" xfId="26908" xr:uid="{00000000-0005-0000-0000-000052680000}"/>
    <cellStyle name="Note 2 8 2 11 4" xfId="26909" xr:uid="{00000000-0005-0000-0000-000053680000}"/>
    <cellStyle name="Note 2 8 2 11 5" xfId="26910" xr:uid="{00000000-0005-0000-0000-000054680000}"/>
    <cellStyle name="Note 2 8 2 12" xfId="26911" xr:uid="{00000000-0005-0000-0000-000055680000}"/>
    <cellStyle name="Note 2 8 2 12 2" xfId="26912" xr:uid="{00000000-0005-0000-0000-000056680000}"/>
    <cellStyle name="Note 2 8 2 12 3" xfId="26913" xr:uid="{00000000-0005-0000-0000-000057680000}"/>
    <cellStyle name="Note 2 8 2 12 4" xfId="26914" xr:uid="{00000000-0005-0000-0000-000058680000}"/>
    <cellStyle name="Note 2 8 2 12 5" xfId="26915" xr:uid="{00000000-0005-0000-0000-000059680000}"/>
    <cellStyle name="Note 2 8 2 13" xfId="26916" xr:uid="{00000000-0005-0000-0000-00005A680000}"/>
    <cellStyle name="Note 2 8 2 13 2" xfId="26917" xr:uid="{00000000-0005-0000-0000-00005B680000}"/>
    <cellStyle name="Note 2 8 2 13 3" xfId="26918" xr:uid="{00000000-0005-0000-0000-00005C680000}"/>
    <cellStyle name="Note 2 8 2 13 4" xfId="26919" xr:uid="{00000000-0005-0000-0000-00005D680000}"/>
    <cellStyle name="Note 2 8 2 13 5" xfId="26920" xr:uid="{00000000-0005-0000-0000-00005E680000}"/>
    <cellStyle name="Note 2 8 2 14" xfId="26921" xr:uid="{00000000-0005-0000-0000-00005F680000}"/>
    <cellStyle name="Note 2 8 2 14 2" xfId="26922" xr:uid="{00000000-0005-0000-0000-000060680000}"/>
    <cellStyle name="Note 2 8 2 14 3" xfId="26923" xr:uid="{00000000-0005-0000-0000-000061680000}"/>
    <cellStyle name="Note 2 8 2 14 4" xfId="26924" xr:uid="{00000000-0005-0000-0000-000062680000}"/>
    <cellStyle name="Note 2 8 2 14 5" xfId="26925" xr:uid="{00000000-0005-0000-0000-000063680000}"/>
    <cellStyle name="Note 2 8 2 15" xfId="26926" xr:uid="{00000000-0005-0000-0000-000064680000}"/>
    <cellStyle name="Note 2 8 2 15 2" xfId="26927" xr:uid="{00000000-0005-0000-0000-000065680000}"/>
    <cellStyle name="Note 2 8 2 15 3" xfId="26928" xr:uid="{00000000-0005-0000-0000-000066680000}"/>
    <cellStyle name="Note 2 8 2 15 4" xfId="26929" xr:uid="{00000000-0005-0000-0000-000067680000}"/>
    <cellStyle name="Note 2 8 2 15 5" xfId="26930" xr:uid="{00000000-0005-0000-0000-000068680000}"/>
    <cellStyle name="Note 2 8 2 16" xfId="26931" xr:uid="{00000000-0005-0000-0000-000069680000}"/>
    <cellStyle name="Note 2 8 2 16 2" xfId="26932" xr:uid="{00000000-0005-0000-0000-00006A680000}"/>
    <cellStyle name="Note 2 8 2 16 3" xfId="26933" xr:uid="{00000000-0005-0000-0000-00006B680000}"/>
    <cellStyle name="Note 2 8 2 16 4" xfId="26934" xr:uid="{00000000-0005-0000-0000-00006C680000}"/>
    <cellStyle name="Note 2 8 2 16 5" xfId="26935" xr:uid="{00000000-0005-0000-0000-00006D680000}"/>
    <cellStyle name="Note 2 8 2 17" xfId="26936" xr:uid="{00000000-0005-0000-0000-00006E680000}"/>
    <cellStyle name="Note 2 8 2 17 2" xfId="26937" xr:uid="{00000000-0005-0000-0000-00006F680000}"/>
    <cellStyle name="Note 2 8 2 17 3" xfId="26938" xr:uid="{00000000-0005-0000-0000-000070680000}"/>
    <cellStyle name="Note 2 8 2 17 4" xfId="26939" xr:uid="{00000000-0005-0000-0000-000071680000}"/>
    <cellStyle name="Note 2 8 2 17 5" xfId="26940" xr:uid="{00000000-0005-0000-0000-000072680000}"/>
    <cellStyle name="Note 2 8 2 18" xfId="26941" xr:uid="{00000000-0005-0000-0000-000073680000}"/>
    <cellStyle name="Note 2 8 2 2" xfId="26942" xr:uid="{00000000-0005-0000-0000-000074680000}"/>
    <cellStyle name="Note 2 8 2 2 2" xfId="26943" xr:uid="{00000000-0005-0000-0000-000075680000}"/>
    <cellStyle name="Note 2 8 2 2 2 2" xfId="26944" xr:uid="{00000000-0005-0000-0000-000076680000}"/>
    <cellStyle name="Note 2 8 2 2 2 3" xfId="26945" xr:uid="{00000000-0005-0000-0000-000077680000}"/>
    <cellStyle name="Note 2 8 2 2 2 4" xfId="26946" xr:uid="{00000000-0005-0000-0000-000078680000}"/>
    <cellStyle name="Note 2 8 2 2 2 5" xfId="26947" xr:uid="{00000000-0005-0000-0000-000079680000}"/>
    <cellStyle name="Note 2 8 2 2 2 6" xfId="26948" xr:uid="{00000000-0005-0000-0000-00007A680000}"/>
    <cellStyle name="Note 2 8 2 2 2 7" xfId="26949" xr:uid="{00000000-0005-0000-0000-00007B680000}"/>
    <cellStyle name="Note 2 8 2 2 3" xfId="26950" xr:uid="{00000000-0005-0000-0000-00007C680000}"/>
    <cellStyle name="Note 2 8 2 2 4" xfId="26951" xr:uid="{00000000-0005-0000-0000-00007D680000}"/>
    <cellStyle name="Note 2 8 2 2 5" xfId="26952" xr:uid="{00000000-0005-0000-0000-00007E680000}"/>
    <cellStyle name="Note 2 8 2 3" xfId="26953" xr:uid="{00000000-0005-0000-0000-00007F680000}"/>
    <cellStyle name="Note 2 8 2 3 2" xfId="26954" xr:uid="{00000000-0005-0000-0000-000080680000}"/>
    <cellStyle name="Note 2 8 2 3 2 2" xfId="26955" xr:uid="{00000000-0005-0000-0000-000081680000}"/>
    <cellStyle name="Note 2 8 2 3 2 3" xfId="26956" xr:uid="{00000000-0005-0000-0000-000082680000}"/>
    <cellStyle name="Note 2 8 2 3 2 4" xfId="26957" xr:uid="{00000000-0005-0000-0000-000083680000}"/>
    <cellStyle name="Note 2 8 2 3 2 5" xfId="26958" xr:uid="{00000000-0005-0000-0000-000084680000}"/>
    <cellStyle name="Note 2 8 2 3 2 6" xfId="26959" xr:uid="{00000000-0005-0000-0000-000085680000}"/>
    <cellStyle name="Note 2 8 2 3 2 7" xfId="26960" xr:uid="{00000000-0005-0000-0000-000086680000}"/>
    <cellStyle name="Note 2 8 2 3 3" xfId="26961" xr:uid="{00000000-0005-0000-0000-000087680000}"/>
    <cellStyle name="Note 2 8 2 3 4" xfId="26962" xr:uid="{00000000-0005-0000-0000-000088680000}"/>
    <cellStyle name="Note 2 8 2 3 5" xfId="26963" xr:uid="{00000000-0005-0000-0000-000089680000}"/>
    <cellStyle name="Note 2 8 2 4" xfId="26964" xr:uid="{00000000-0005-0000-0000-00008A680000}"/>
    <cellStyle name="Note 2 8 2 4 2" xfId="26965" xr:uid="{00000000-0005-0000-0000-00008B680000}"/>
    <cellStyle name="Note 2 8 2 4 2 2" xfId="26966" xr:uid="{00000000-0005-0000-0000-00008C680000}"/>
    <cellStyle name="Note 2 8 2 4 2 3" xfId="26967" xr:uid="{00000000-0005-0000-0000-00008D680000}"/>
    <cellStyle name="Note 2 8 2 4 2 4" xfId="26968" xr:uid="{00000000-0005-0000-0000-00008E680000}"/>
    <cellStyle name="Note 2 8 2 4 2 5" xfId="26969" xr:uid="{00000000-0005-0000-0000-00008F680000}"/>
    <cellStyle name="Note 2 8 2 4 2 6" xfId="26970" xr:uid="{00000000-0005-0000-0000-000090680000}"/>
    <cellStyle name="Note 2 8 2 4 2 7" xfId="26971" xr:uid="{00000000-0005-0000-0000-000091680000}"/>
    <cellStyle name="Note 2 8 2 4 3" xfId="26972" xr:uid="{00000000-0005-0000-0000-000092680000}"/>
    <cellStyle name="Note 2 8 2 4 4" xfId="26973" xr:uid="{00000000-0005-0000-0000-000093680000}"/>
    <cellStyle name="Note 2 8 2 4 5" xfId="26974" xr:uid="{00000000-0005-0000-0000-000094680000}"/>
    <cellStyle name="Note 2 8 2 5" xfId="26975" xr:uid="{00000000-0005-0000-0000-000095680000}"/>
    <cellStyle name="Note 2 8 2 5 2" xfId="26976" xr:uid="{00000000-0005-0000-0000-000096680000}"/>
    <cellStyle name="Note 2 8 2 5 3" xfId="26977" xr:uid="{00000000-0005-0000-0000-000097680000}"/>
    <cellStyle name="Note 2 8 2 5 4" xfId="26978" xr:uid="{00000000-0005-0000-0000-000098680000}"/>
    <cellStyle name="Note 2 8 2 5 5" xfId="26979" xr:uid="{00000000-0005-0000-0000-000099680000}"/>
    <cellStyle name="Note 2 8 2 5 6" xfId="26980" xr:uid="{00000000-0005-0000-0000-00009A680000}"/>
    <cellStyle name="Note 2 8 2 5 7" xfId="26981" xr:uid="{00000000-0005-0000-0000-00009B680000}"/>
    <cellStyle name="Note 2 8 2 5 8" xfId="26982" xr:uid="{00000000-0005-0000-0000-00009C680000}"/>
    <cellStyle name="Note 2 8 2 6" xfId="26983" xr:uid="{00000000-0005-0000-0000-00009D680000}"/>
    <cellStyle name="Note 2 8 2 6 2" xfId="26984" xr:uid="{00000000-0005-0000-0000-00009E680000}"/>
    <cellStyle name="Note 2 8 2 6 3" xfId="26985" xr:uid="{00000000-0005-0000-0000-00009F680000}"/>
    <cellStyle name="Note 2 8 2 6 4" xfId="26986" xr:uid="{00000000-0005-0000-0000-0000A0680000}"/>
    <cellStyle name="Note 2 8 2 6 5" xfId="26987" xr:uid="{00000000-0005-0000-0000-0000A1680000}"/>
    <cellStyle name="Note 2 8 2 6 6" xfId="26988" xr:uid="{00000000-0005-0000-0000-0000A2680000}"/>
    <cellStyle name="Note 2 8 2 6 7" xfId="26989" xr:uid="{00000000-0005-0000-0000-0000A3680000}"/>
    <cellStyle name="Note 2 8 2 7" xfId="26990" xr:uid="{00000000-0005-0000-0000-0000A4680000}"/>
    <cellStyle name="Note 2 8 2 7 2" xfId="26991" xr:uid="{00000000-0005-0000-0000-0000A5680000}"/>
    <cellStyle name="Note 2 8 2 7 3" xfId="26992" xr:uid="{00000000-0005-0000-0000-0000A6680000}"/>
    <cellStyle name="Note 2 8 2 7 4" xfId="26993" xr:uid="{00000000-0005-0000-0000-0000A7680000}"/>
    <cellStyle name="Note 2 8 2 7 5" xfId="26994" xr:uid="{00000000-0005-0000-0000-0000A8680000}"/>
    <cellStyle name="Note 2 8 2 8" xfId="26995" xr:uid="{00000000-0005-0000-0000-0000A9680000}"/>
    <cellStyle name="Note 2 8 2 8 2" xfId="26996" xr:uid="{00000000-0005-0000-0000-0000AA680000}"/>
    <cellStyle name="Note 2 8 2 8 3" xfId="26997" xr:uid="{00000000-0005-0000-0000-0000AB680000}"/>
    <cellStyle name="Note 2 8 2 8 4" xfId="26998" xr:uid="{00000000-0005-0000-0000-0000AC680000}"/>
    <cellStyle name="Note 2 8 2 8 5" xfId="26999" xr:uid="{00000000-0005-0000-0000-0000AD680000}"/>
    <cellStyle name="Note 2 8 2 9" xfId="27000" xr:uid="{00000000-0005-0000-0000-0000AE680000}"/>
    <cellStyle name="Note 2 8 2 9 2" xfId="27001" xr:uid="{00000000-0005-0000-0000-0000AF680000}"/>
    <cellStyle name="Note 2 8 2 9 3" xfId="27002" xr:uid="{00000000-0005-0000-0000-0000B0680000}"/>
    <cellStyle name="Note 2 8 2 9 4" xfId="27003" xr:uid="{00000000-0005-0000-0000-0000B1680000}"/>
    <cellStyle name="Note 2 8 2 9 5" xfId="27004" xr:uid="{00000000-0005-0000-0000-0000B2680000}"/>
    <cellStyle name="Note 2 8 3" xfId="27005" xr:uid="{00000000-0005-0000-0000-0000B3680000}"/>
    <cellStyle name="Note 2 8 3 10" xfId="27006" xr:uid="{00000000-0005-0000-0000-0000B4680000}"/>
    <cellStyle name="Note 2 8 3 2" xfId="27007" xr:uid="{00000000-0005-0000-0000-0000B5680000}"/>
    <cellStyle name="Note 2 8 3 2 2" xfId="27008" xr:uid="{00000000-0005-0000-0000-0000B6680000}"/>
    <cellStyle name="Note 2 8 3 2 2 2" xfId="27009" xr:uid="{00000000-0005-0000-0000-0000B7680000}"/>
    <cellStyle name="Note 2 8 3 2 2 3" xfId="27010" xr:uid="{00000000-0005-0000-0000-0000B8680000}"/>
    <cellStyle name="Note 2 8 3 2 2 4" xfId="27011" xr:uid="{00000000-0005-0000-0000-0000B9680000}"/>
    <cellStyle name="Note 2 8 3 2 2 5" xfId="27012" xr:uid="{00000000-0005-0000-0000-0000BA680000}"/>
    <cellStyle name="Note 2 8 3 2 2 6" xfId="27013" xr:uid="{00000000-0005-0000-0000-0000BB680000}"/>
    <cellStyle name="Note 2 8 3 2 2 7" xfId="27014" xr:uid="{00000000-0005-0000-0000-0000BC680000}"/>
    <cellStyle name="Note 2 8 3 2 3" xfId="27015" xr:uid="{00000000-0005-0000-0000-0000BD680000}"/>
    <cellStyle name="Note 2 8 3 2 4" xfId="27016" xr:uid="{00000000-0005-0000-0000-0000BE680000}"/>
    <cellStyle name="Note 2 8 3 3" xfId="27017" xr:uid="{00000000-0005-0000-0000-0000BF680000}"/>
    <cellStyle name="Note 2 8 3 3 2" xfId="27018" xr:uid="{00000000-0005-0000-0000-0000C0680000}"/>
    <cellStyle name="Note 2 8 3 3 2 2" xfId="27019" xr:uid="{00000000-0005-0000-0000-0000C1680000}"/>
    <cellStyle name="Note 2 8 3 3 2 3" xfId="27020" xr:uid="{00000000-0005-0000-0000-0000C2680000}"/>
    <cellStyle name="Note 2 8 3 3 2 4" xfId="27021" xr:uid="{00000000-0005-0000-0000-0000C3680000}"/>
    <cellStyle name="Note 2 8 3 3 2 5" xfId="27022" xr:uid="{00000000-0005-0000-0000-0000C4680000}"/>
    <cellStyle name="Note 2 8 3 3 2 6" xfId="27023" xr:uid="{00000000-0005-0000-0000-0000C5680000}"/>
    <cellStyle name="Note 2 8 3 3 2 7" xfId="27024" xr:uid="{00000000-0005-0000-0000-0000C6680000}"/>
    <cellStyle name="Note 2 8 3 3 3" xfId="27025" xr:uid="{00000000-0005-0000-0000-0000C7680000}"/>
    <cellStyle name="Note 2 8 3 3 4" xfId="27026" xr:uid="{00000000-0005-0000-0000-0000C8680000}"/>
    <cellStyle name="Note 2 8 3 4" xfId="27027" xr:uid="{00000000-0005-0000-0000-0000C9680000}"/>
    <cellStyle name="Note 2 8 3 4 2" xfId="27028" xr:uid="{00000000-0005-0000-0000-0000CA680000}"/>
    <cellStyle name="Note 2 8 3 4 2 2" xfId="27029" xr:uid="{00000000-0005-0000-0000-0000CB680000}"/>
    <cellStyle name="Note 2 8 3 4 2 3" xfId="27030" xr:uid="{00000000-0005-0000-0000-0000CC680000}"/>
    <cellStyle name="Note 2 8 3 4 2 4" xfId="27031" xr:uid="{00000000-0005-0000-0000-0000CD680000}"/>
    <cellStyle name="Note 2 8 3 4 2 5" xfId="27032" xr:uid="{00000000-0005-0000-0000-0000CE680000}"/>
    <cellStyle name="Note 2 8 3 4 2 6" xfId="27033" xr:uid="{00000000-0005-0000-0000-0000CF680000}"/>
    <cellStyle name="Note 2 8 3 4 2 7" xfId="27034" xr:uid="{00000000-0005-0000-0000-0000D0680000}"/>
    <cellStyle name="Note 2 8 3 4 3" xfId="27035" xr:uid="{00000000-0005-0000-0000-0000D1680000}"/>
    <cellStyle name="Note 2 8 3 4 4" xfId="27036" xr:uid="{00000000-0005-0000-0000-0000D2680000}"/>
    <cellStyle name="Note 2 8 3 5" xfId="27037" xr:uid="{00000000-0005-0000-0000-0000D3680000}"/>
    <cellStyle name="Note 2 8 3 5 2" xfId="27038" xr:uid="{00000000-0005-0000-0000-0000D4680000}"/>
    <cellStyle name="Note 2 8 3 5 3" xfId="27039" xr:uid="{00000000-0005-0000-0000-0000D5680000}"/>
    <cellStyle name="Note 2 8 3 5 4" xfId="27040" xr:uid="{00000000-0005-0000-0000-0000D6680000}"/>
    <cellStyle name="Note 2 8 3 5 5" xfId="27041" xr:uid="{00000000-0005-0000-0000-0000D7680000}"/>
    <cellStyle name="Note 2 8 3 5 6" xfId="27042" xr:uid="{00000000-0005-0000-0000-0000D8680000}"/>
    <cellStyle name="Note 2 8 3 5 7" xfId="27043" xr:uid="{00000000-0005-0000-0000-0000D9680000}"/>
    <cellStyle name="Note 2 8 3 5 8" xfId="27044" xr:uid="{00000000-0005-0000-0000-0000DA680000}"/>
    <cellStyle name="Note 2 8 3 6" xfId="27045" xr:uid="{00000000-0005-0000-0000-0000DB680000}"/>
    <cellStyle name="Note 2 8 3 6 2" xfId="27046" xr:uid="{00000000-0005-0000-0000-0000DC680000}"/>
    <cellStyle name="Note 2 8 3 6 3" xfId="27047" xr:uid="{00000000-0005-0000-0000-0000DD680000}"/>
    <cellStyle name="Note 2 8 3 6 4" xfId="27048" xr:uid="{00000000-0005-0000-0000-0000DE680000}"/>
    <cellStyle name="Note 2 8 3 6 5" xfId="27049" xr:uid="{00000000-0005-0000-0000-0000DF680000}"/>
    <cellStyle name="Note 2 8 3 6 6" xfId="27050" xr:uid="{00000000-0005-0000-0000-0000E0680000}"/>
    <cellStyle name="Note 2 8 3 6 7" xfId="27051" xr:uid="{00000000-0005-0000-0000-0000E1680000}"/>
    <cellStyle name="Note 2 8 3 7" xfId="27052" xr:uid="{00000000-0005-0000-0000-0000E2680000}"/>
    <cellStyle name="Note 2 8 3 8" xfId="27053" xr:uid="{00000000-0005-0000-0000-0000E3680000}"/>
    <cellStyle name="Note 2 8 3 9" xfId="27054" xr:uid="{00000000-0005-0000-0000-0000E4680000}"/>
    <cellStyle name="Note 2 8 4" xfId="27055" xr:uid="{00000000-0005-0000-0000-0000E5680000}"/>
    <cellStyle name="Note 2 8 4 2" xfId="27056" xr:uid="{00000000-0005-0000-0000-0000E6680000}"/>
    <cellStyle name="Note 2 8 4 2 2" xfId="27057" xr:uid="{00000000-0005-0000-0000-0000E7680000}"/>
    <cellStyle name="Note 2 8 4 2 3" xfId="27058" xr:uid="{00000000-0005-0000-0000-0000E8680000}"/>
    <cellStyle name="Note 2 8 4 2 4" xfId="27059" xr:uid="{00000000-0005-0000-0000-0000E9680000}"/>
    <cellStyle name="Note 2 8 4 2 5" xfId="27060" xr:uid="{00000000-0005-0000-0000-0000EA680000}"/>
    <cellStyle name="Note 2 8 4 2 6" xfId="27061" xr:uid="{00000000-0005-0000-0000-0000EB680000}"/>
    <cellStyle name="Note 2 8 4 2 7" xfId="27062" xr:uid="{00000000-0005-0000-0000-0000EC680000}"/>
    <cellStyle name="Note 2 8 4 3" xfId="27063" xr:uid="{00000000-0005-0000-0000-0000ED680000}"/>
    <cellStyle name="Note 2 8 4 4" xfId="27064" xr:uid="{00000000-0005-0000-0000-0000EE680000}"/>
    <cellStyle name="Note 2 8 4 5" xfId="27065" xr:uid="{00000000-0005-0000-0000-0000EF680000}"/>
    <cellStyle name="Note 2 8 5" xfId="27066" xr:uid="{00000000-0005-0000-0000-0000F0680000}"/>
    <cellStyle name="Note 2 8 5 2" xfId="27067" xr:uid="{00000000-0005-0000-0000-0000F1680000}"/>
    <cellStyle name="Note 2 8 5 2 2" xfId="27068" xr:uid="{00000000-0005-0000-0000-0000F2680000}"/>
    <cellStyle name="Note 2 8 5 2 3" xfId="27069" xr:uid="{00000000-0005-0000-0000-0000F3680000}"/>
    <cellStyle name="Note 2 8 5 2 4" xfId="27070" xr:uid="{00000000-0005-0000-0000-0000F4680000}"/>
    <cellStyle name="Note 2 8 5 2 5" xfId="27071" xr:uid="{00000000-0005-0000-0000-0000F5680000}"/>
    <cellStyle name="Note 2 8 5 2 6" xfId="27072" xr:uid="{00000000-0005-0000-0000-0000F6680000}"/>
    <cellStyle name="Note 2 8 5 2 7" xfId="27073" xr:uid="{00000000-0005-0000-0000-0000F7680000}"/>
    <cellStyle name="Note 2 8 5 3" xfId="27074" xr:uid="{00000000-0005-0000-0000-0000F8680000}"/>
    <cellStyle name="Note 2 8 5 4" xfId="27075" xr:uid="{00000000-0005-0000-0000-0000F9680000}"/>
    <cellStyle name="Note 2 8 5 5" xfId="27076" xr:uid="{00000000-0005-0000-0000-0000FA680000}"/>
    <cellStyle name="Note 2 8 6" xfId="27077" xr:uid="{00000000-0005-0000-0000-0000FB680000}"/>
    <cellStyle name="Note 2 8 6 2" xfId="27078" xr:uid="{00000000-0005-0000-0000-0000FC680000}"/>
    <cellStyle name="Note 2 8 6 2 2" xfId="27079" xr:uid="{00000000-0005-0000-0000-0000FD680000}"/>
    <cellStyle name="Note 2 8 6 2 3" xfId="27080" xr:uid="{00000000-0005-0000-0000-0000FE680000}"/>
    <cellStyle name="Note 2 8 6 2 4" xfId="27081" xr:uid="{00000000-0005-0000-0000-0000FF680000}"/>
    <cellStyle name="Note 2 8 6 2 5" xfId="27082" xr:uid="{00000000-0005-0000-0000-000000690000}"/>
    <cellStyle name="Note 2 8 6 2 6" xfId="27083" xr:uid="{00000000-0005-0000-0000-000001690000}"/>
    <cellStyle name="Note 2 8 6 2 7" xfId="27084" xr:uid="{00000000-0005-0000-0000-000002690000}"/>
    <cellStyle name="Note 2 8 6 3" xfId="27085" xr:uid="{00000000-0005-0000-0000-000003690000}"/>
    <cellStyle name="Note 2 8 6 4" xfId="27086" xr:uid="{00000000-0005-0000-0000-000004690000}"/>
    <cellStyle name="Note 2 8 6 5" xfId="27087" xr:uid="{00000000-0005-0000-0000-000005690000}"/>
    <cellStyle name="Note 2 8 7" xfId="27088" xr:uid="{00000000-0005-0000-0000-000006690000}"/>
    <cellStyle name="Note 2 8 7 2" xfId="27089" xr:uid="{00000000-0005-0000-0000-000007690000}"/>
    <cellStyle name="Note 2 8 7 2 2" xfId="27090" xr:uid="{00000000-0005-0000-0000-000008690000}"/>
    <cellStyle name="Note 2 8 7 2 3" xfId="27091" xr:uid="{00000000-0005-0000-0000-000009690000}"/>
    <cellStyle name="Note 2 8 7 2 4" xfId="27092" xr:uid="{00000000-0005-0000-0000-00000A690000}"/>
    <cellStyle name="Note 2 8 7 2 5" xfId="27093" xr:uid="{00000000-0005-0000-0000-00000B690000}"/>
    <cellStyle name="Note 2 8 7 2 6" xfId="27094" xr:uid="{00000000-0005-0000-0000-00000C690000}"/>
    <cellStyle name="Note 2 8 7 2 7" xfId="27095" xr:uid="{00000000-0005-0000-0000-00000D690000}"/>
    <cellStyle name="Note 2 8 7 3" xfId="27096" xr:uid="{00000000-0005-0000-0000-00000E690000}"/>
    <cellStyle name="Note 2 8 7 4" xfId="27097" xr:uid="{00000000-0005-0000-0000-00000F690000}"/>
    <cellStyle name="Note 2 8 7 5" xfId="27098" xr:uid="{00000000-0005-0000-0000-000010690000}"/>
    <cellStyle name="Note 2 8 8" xfId="27099" xr:uid="{00000000-0005-0000-0000-000011690000}"/>
    <cellStyle name="Note 2 8 8 2" xfId="27100" xr:uid="{00000000-0005-0000-0000-000012690000}"/>
    <cellStyle name="Note 2 8 8 3" xfId="27101" xr:uid="{00000000-0005-0000-0000-000013690000}"/>
    <cellStyle name="Note 2 8 8 4" xfId="27102" xr:uid="{00000000-0005-0000-0000-000014690000}"/>
    <cellStyle name="Note 2 8 8 5" xfId="27103" xr:uid="{00000000-0005-0000-0000-000015690000}"/>
    <cellStyle name="Note 2 8 8 6" xfId="27104" xr:uid="{00000000-0005-0000-0000-000016690000}"/>
    <cellStyle name="Note 2 8 8 7" xfId="27105" xr:uid="{00000000-0005-0000-0000-000017690000}"/>
    <cellStyle name="Note 2 8 8 8" xfId="27106" xr:uid="{00000000-0005-0000-0000-000018690000}"/>
    <cellStyle name="Note 2 8 9" xfId="27107" xr:uid="{00000000-0005-0000-0000-000019690000}"/>
    <cellStyle name="Note 2 8 9 2" xfId="27108" xr:uid="{00000000-0005-0000-0000-00001A690000}"/>
    <cellStyle name="Note 2 8 9 3" xfId="27109" xr:uid="{00000000-0005-0000-0000-00001B690000}"/>
    <cellStyle name="Note 2 8 9 4" xfId="27110" xr:uid="{00000000-0005-0000-0000-00001C690000}"/>
    <cellStyle name="Note 2 8 9 5" xfId="27111" xr:uid="{00000000-0005-0000-0000-00001D690000}"/>
    <cellStyle name="Note 2 8 9 6" xfId="27112" xr:uid="{00000000-0005-0000-0000-00001E690000}"/>
    <cellStyle name="Note 2 8 9 7" xfId="27113" xr:uid="{00000000-0005-0000-0000-00001F690000}"/>
    <cellStyle name="Note 2 9" xfId="27114" xr:uid="{00000000-0005-0000-0000-000020690000}"/>
    <cellStyle name="Note 2 9 10" xfId="27115" xr:uid="{00000000-0005-0000-0000-000021690000}"/>
    <cellStyle name="Note 2 9 10 2" xfId="27116" xr:uid="{00000000-0005-0000-0000-000022690000}"/>
    <cellStyle name="Note 2 9 10 3" xfId="27117" xr:uid="{00000000-0005-0000-0000-000023690000}"/>
    <cellStyle name="Note 2 9 10 4" xfId="27118" xr:uid="{00000000-0005-0000-0000-000024690000}"/>
    <cellStyle name="Note 2 9 10 5" xfId="27119" xr:uid="{00000000-0005-0000-0000-000025690000}"/>
    <cellStyle name="Note 2 9 11" xfId="27120" xr:uid="{00000000-0005-0000-0000-000026690000}"/>
    <cellStyle name="Note 2 9 11 2" xfId="27121" xr:uid="{00000000-0005-0000-0000-000027690000}"/>
    <cellStyle name="Note 2 9 11 3" xfId="27122" xr:uid="{00000000-0005-0000-0000-000028690000}"/>
    <cellStyle name="Note 2 9 11 4" xfId="27123" xr:uid="{00000000-0005-0000-0000-000029690000}"/>
    <cellStyle name="Note 2 9 11 5" xfId="27124" xr:uid="{00000000-0005-0000-0000-00002A690000}"/>
    <cellStyle name="Note 2 9 12" xfId="27125" xr:uid="{00000000-0005-0000-0000-00002B690000}"/>
    <cellStyle name="Note 2 9 12 2" xfId="27126" xr:uid="{00000000-0005-0000-0000-00002C690000}"/>
    <cellStyle name="Note 2 9 12 3" xfId="27127" xr:uid="{00000000-0005-0000-0000-00002D690000}"/>
    <cellStyle name="Note 2 9 12 4" xfId="27128" xr:uid="{00000000-0005-0000-0000-00002E690000}"/>
    <cellStyle name="Note 2 9 12 5" xfId="27129" xr:uid="{00000000-0005-0000-0000-00002F690000}"/>
    <cellStyle name="Note 2 9 13" xfId="27130" xr:uid="{00000000-0005-0000-0000-000030690000}"/>
    <cellStyle name="Note 2 9 13 2" xfId="27131" xr:uid="{00000000-0005-0000-0000-000031690000}"/>
    <cellStyle name="Note 2 9 13 3" xfId="27132" xr:uid="{00000000-0005-0000-0000-000032690000}"/>
    <cellStyle name="Note 2 9 13 4" xfId="27133" xr:uid="{00000000-0005-0000-0000-000033690000}"/>
    <cellStyle name="Note 2 9 13 5" xfId="27134" xr:uid="{00000000-0005-0000-0000-000034690000}"/>
    <cellStyle name="Note 2 9 14" xfId="27135" xr:uid="{00000000-0005-0000-0000-000035690000}"/>
    <cellStyle name="Note 2 9 14 2" xfId="27136" xr:uid="{00000000-0005-0000-0000-000036690000}"/>
    <cellStyle name="Note 2 9 14 3" xfId="27137" xr:uid="{00000000-0005-0000-0000-000037690000}"/>
    <cellStyle name="Note 2 9 14 4" xfId="27138" xr:uid="{00000000-0005-0000-0000-000038690000}"/>
    <cellStyle name="Note 2 9 14 5" xfId="27139" xr:uid="{00000000-0005-0000-0000-000039690000}"/>
    <cellStyle name="Note 2 9 15" xfId="27140" xr:uid="{00000000-0005-0000-0000-00003A690000}"/>
    <cellStyle name="Note 2 9 15 2" xfId="27141" xr:uid="{00000000-0005-0000-0000-00003B690000}"/>
    <cellStyle name="Note 2 9 15 3" xfId="27142" xr:uid="{00000000-0005-0000-0000-00003C690000}"/>
    <cellStyle name="Note 2 9 15 4" xfId="27143" xr:uid="{00000000-0005-0000-0000-00003D690000}"/>
    <cellStyle name="Note 2 9 15 5" xfId="27144" xr:uid="{00000000-0005-0000-0000-00003E690000}"/>
    <cellStyle name="Note 2 9 16" xfId="27145" xr:uid="{00000000-0005-0000-0000-00003F690000}"/>
    <cellStyle name="Note 2 9 16 2" xfId="27146" xr:uid="{00000000-0005-0000-0000-000040690000}"/>
    <cellStyle name="Note 2 9 16 3" xfId="27147" xr:uid="{00000000-0005-0000-0000-000041690000}"/>
    <cellStyle name="Note 2 9 16 4" xfId="27148" xr:uid="{00000000-0005-0000-0000-000042690000}"/>
    <cellStyle name="Note 2 9 16 5" xfId="27149" xr:uid="{00000000-0005-0000-0000-000043690000}"/>
    <cellStyle name="Note 2 9 17" xfId="27150" xr:uid="{00000000-0005-0000-0000-000044690000}"/>
    <cellStyle name="Note 2 9 17 2" xfId="27151" xr:uid="{00000000-0005-0000-0000-000045690000}"/>
    <cellStyle name="Note 2 9 17 3" xfId="27152" xr:uid="{00000000-0005-0000-0000-000046690000}"/>
    <cellStyle name="Note 2 9 17 4" xfId="27153" xr:uid="{00000000-0005-0000-0000-000047690000}"/>
    <cellStyle name="Note 2 9 17 5" xfId="27154" xr:uid="{00000000-0005-0000-0000-000048690000}"/>
    <cellStyle name="Note 2 9 18" xfId="27155" xr:uid="{00000000-0005-0000-0000-000049690000}"/>
    <cellStyle name="Note 2 9 2" xfId="27156" xr:uid="{00000000-0005-0000-0000-00004A690000}"/>
    <cellStyle name="Note 2 9 2 2" xfId="27157" xr:uid="{00000000-0005-0000-0000-00004B690000}"/>
    <cellStyle name="Note 2 9 2 2 2" xfId="27158" xr:uid="{00000000-0005-0000-0000-00004C690000}"/>
    <cellStyle name="Note 2 9 2 2 3" xfId="27159" xr:uid="{00000000-0005-0000-0000-00004D690000}"/>
    <cellStyle name="Note 2 9 2 2 4" xfId="27160" xr:uid="{00000000-0005-0000-0000-00004E690000}"/>
    <cellStyle name="Note 2 9 2 2 5" xfId="27161" xr:uid="{00000000-0005-0000-0000-00004F690000}"/>
    <cellStyle name="Note 2 9 2 2 6" xfId="27162" xr:uid="{00000000-0005-0000-0000-000050690000}"/>
    <cellStyle name="Note 2 9 2 2 7" xfId="27163" xr:uid="{00000000-0005-0000-0000-000051690000}"/>
    <cellStyle name="Note 2 9 2 3" xfId="27164" xr:uid="{00000000-0005-0000-0000-000052690000}"/>
    <cellStyle name="Note 2 9 2 4" xfId="27165" xr:uid="{00000000-0005-0000-0000-000053690000}"/>
    <cellStyle name="Note 2 9 2 5" xfId="27166" xr:uid="{00000000-0005-0000-0000-000054690000}"/>
    <cellStyle name="Note 2 9 3" xfId="27167" xr:uid="{00000000-0005-0000-0000-000055690000}"/>
    <cellStyle name="Note 2 9 3 2" xfId="27168" xr:uid="{00000000-0005-0000-0000-000056690000}"/>
    <cellStyle name="Note 2 9 3 2 2" xfId="27169" xr:uid="{00000000-0005-0000-0000-000057690000}"/>
    <cellStyle name="Note 2 9 3 2 3" xfId="27170" xr:uid="{00000000-0005-0000-0000-000058690000}"/>
    <cellStyle name="Note 2 9 3 2 4" xfId="27171" xr:uid="{00000000-0005-0000-0000-000059690000}"/>
    <cellStyle name="Note 2 9 3 2 5" xfId="27172" xr:uid="{00000000-0005-0000-0000-00005A690000}"/>
    <cellStyle name="Note 2 9 3 2 6" xfId="27173" xr:uid="{00000000-0005-0000-0000-00005B690000}"/>
    <cellStyle name="Note 2 9 3 2 7" xfId="27174" xr:uid="{00000000-0005-0000-0000-00005C690000}"/>
    <cellStyle name="Note 2 9 3 3" xfId="27175" xr:uid="{00000000-0005-0000-0000-00005D690000}"/>
    <cellStyle name="Note 2 9 3 4" xfId="27176" xr:uid="{00000000-0005-0000-0000-00005E690000}"/>
    <cellStyle name="Note 2 9 3 5" xfId="27177" xr:uid="{00000000-0005-0000-0000-00005F690000}"/>
    <cellStyle name="Note 2 9 4" xfId="27178" xr:uid="{00000000-0005-0000-0000-000060690000}"/>
    <cellStyle name="Note 2 9 4 2" xfId="27179" xr:uid="{00000000-0005-0000-0000-000061690000}"/>
    <cellStyle name="Note 2 9 4 2 2" xfId="27180" xr:uid="{00000000-0005-0000-0000-000062690000}"/>
    <cellStyle name="Note 2 9 4 2 3" xfId="27181" xr:uid="{00000000-0005-0000-0000-000063690000}"/>
    <cellStyle name="Note 2 9 4 2 4" xfId="27182" xr:uid="{00000000-0005-0000-0000-000064690000}"/>
    <cellStyle name="Note 2 9 4 2 5" xfId="27183" xr:uid="{00000000-0005-0000-0000-000065690000}"/>
    <cellStyle name="Note 2 9 4 2 6" xfId="27184" xr:uid="{00000000-0005-0000-0000-000066690000}"/>
    <cellStyle name="Note 2 9 4 2 7" xfId="27185" xr:uid="{00000000-0005-0000-0000-000067690000}"/>
    <cellStyle name="Note 2 9 4 3" xfId="27186" xr:uid="{00000000-0005-0000-0000-000068690000}"/>
    <cellStyle name="Note 2 9 4 4" xfId="27187" xr:uid="{00000000-0005-0000-0000-000069690000}"/>
    <cellStyle name="Note 2 9 4 5" xfId="27188" xr:uid="{00000000-0005-0000-0000-00006A690000}"/>
    <cellStyle name="Note 2 9 5" xfId="27189" xr:uid="{00000000-0005-0000-0000-00006B690000}"/>
    <cellStyle name="Note 2 9 5 2" xfId="27190" xr:uid="{00000000-0005-0000-0000-00006C690000}"/>
    <cellStyle name="Note 2 9 5 3" xfId="27191" xr:uid="{00000000-0005-0000-0000-00006D690000}"/>
    <cellStyle name="Note 2 9 5 4" xfId="27192" xr:uid="{00000000-0005-0000-0000-00006E690000}"/>
    <cellStyle name="Note 2 9 5 5" xfId="27193" xr:uid="{00000000-0005-0000-0000-00006F690000}"/>
    <cellStyle name="Note 2 9 5 6" xfId="27194" xr:uid="{00000000-0005-0000-0000-000070690000}"/>
    <cellStyle name="Note 2 9 5 7" xfId="27195" xr:uid="{00000000-0005-0000-0000-000071690000}"/>
    <cellStyle name="Note 2 9 5 8" xfId="27196" xr:uid="{00000000-0005-0000-0000-000072690000}"/>
    <cellStyle name="Note 2 9 6" xfId="27197" xr:uid="{00000000-0005-0000-0000-000073690000}"/>
    <cellStyle name="Note 2 9 6 2" xfId="27198" xr:uid="{00000000-0005-0000-0000-000074690000}"/>
    <cellStyle name="Note 2 9 6 3" xfId="27199" xr:uid="{00000000-0005-0000-0000-000075690000}"/>
    <cellStyle name="Note 2 9 6 4" xfId="27200" xr:uid="{00000000-0005-0000-0000-000076690000}"/>
    <cellStyle name="Note 2 9 6 5" xfId="27201" xr:uid="{00000000-0005-0000-0000-000077690000}"/>
    <cellStyle name="Note 2 9 6 6" xfId="27202" xr:uid="{00000000-0005-0000-0000-000078690000}"/>
    <cellStyle name="Note 2 9 6 7" xfId="27203" xr:uid="{00000000-0005-0000-0000-000079690000}"/>
    <cellStyle name="Note 2 9 7" xfId="27204" xr:uid="{00000000-0005-0000-0000-00007A690000}"/>
    <cellStyle name="Note 2 9 7 2" xfId="27205" xr:uid="{00000000-0005-0000-0000-00007B690000}"/>
    <cellStyle name="Note 2 9 7 3" xfId="27206" xr:uid="{00000000-0005-0000-0000-00007C690000}"/>
    <cellStyle name="Note 2 9 7 4" xfId="27207" xr:uid="{00000000-0005-0000-0000-00007D690000}"/>
    <cellStyle name="Note 2 9 7 5" xfId="27208" xr:uid="{00000000-0005-0000-0000-00007E690000}"/>
    <cellStyle name="Note 2 9 8" xfId="27209" xr:uid="{00000000-0005-0000-0000-00007F690000}"/>
    <cellStyle name="Note 2 9 8 2" xfId="27210" xr:uid="{00000000-0005-0000-0000-000080690000}"/>
    <cellStyle name="Note 2 9 8 3" xfId="27211" xr:uid="{00000000-0005-0000-0000-000081690000}"/>
    <cellStyle name="Note 2 9 8 4" xfId="27212" xr:uid="{00000000-0005-0000-0000-000082690000}"/>
    <cellStyle name="Note 2 9 8 5" xfId="27213" xr:uid="{00000000-0005-0000-0000-000083690000}"/>
    <cellStyle name="Note 2 9 9" xfId="27214" xr:uid="{00000000-0005-0000-0000-000084690000}"/>
    <cellStyle name="Note 2 9 9 2" xfId="27215" xr:uid="{00000000-0005-0000-0000-000085690000}"/>
    <cellStyle name="Note 2 9 9 3" xfId="27216" xr:uid="{00000000-0005-0000-0000-000086690000}"/>
    <cellStyle name="Note 2 9 9 4" xfId="27217" xr:uid="{00000000-0005-0000-0000-000087690000}"/>
    <cellStyle name="Note 2 9 9 5" xfId="27218" xr:uid="{00000000-0005-0000-0000-000088690000}"/>
    <cellStyle name="Note 3" xfId="748" xr:uid="{00000000-0005-0000-0000-000089690000}"/>
    <cellStyle name="Note 3 2" xfId="749" xr:uid="{00000000-0005-0000-0000-00008A690000}"/>
    <cellStyle name="Note 3 3" xfId="750" xr:uid="{00000000-0005-0000-0000-00008B690000}"/>
    <cellStyle name="Note 3 4" xfId="27219" xr:uid="{00000000-0005-0000-0000-00008C690000}"/>
    <cellStyle name="Note 3 5" xfId="27220" xr:uid="{00000000-0005-0000-0000-00008D690000}"/>
    <cellStyle name="Note 3 6" xfId="27221" xr:uid="{00000000-0005-0000-0000-00008E690000}"/>
    <cellStyle name="Note 3 7" xfId="27222" xr:uid="{00000000-0005-0000-0000-00008F690000}"/>
    <cellStyle name="Note 4" xfId="751" xr:uid="{00000000-0005-0000-0000-000090690000}"/>
    <cellStyle name="Note 4 2" xfId="752" xr:uid="{00000000-0005-0000-0000-000091690000}"/>
    <cellStyle name="Note 4 3" xfId="753" xr:uid="{00000000-0005-0000-0000-000092690000}"/>
    <cellStyle name="Note 4 4" xfId="27223" xr:uid="{00000000-0005-0000-0000-000093690000}"/>
    <cellStyle name="Note 4 5" xfId="27224" xr:uid="{00000000-0005-0000-0000-000094690000}"/>
    <cellStyle name="Note 4 6" xfId="27225" xr:uid="{00000000-0005-0000-0000-000095690000}"/>
    <cellStyle name="Note 4 7" xfId="27226" xr:uid="{00000000-0005-0000-0000-000096690000}"/>
    <cellStyle name="Note 5" xfId="754" xr:uid="{00000000-0005-0000-0000-000097690000}"/>
    <cellStyle name="Note 5 2" xfId="27227" xr:uid="{00000000-0005-0000-0000-000098690000}"/>
    <cellStyle name="Note 5 3" xfId="27228" xr:uid="{00000000-0005-0000-0000-000099690000}"/>
    <cellStyle name="Note 5 4" xfId="27229" xr:uid="{00000000-0005-0000-0000-00009A690000}"/>
    <cellStyle name="Note 5 5" xfId="27230" xr:uid="{00000000-0005-0000-0000-00009B690000}"/>
    <cellStyle name="Note 5 6" xfId="27231" xr:uid="{00000000-0005-0000-0000-00009C690000}"/>
    <cellStyle name="Note 5 7" xfId="27232" xr:uid="{00000000-0005-0000-0000-00009D690000}"/>
    <cellStyle name="Note 6" xfId="27233" xr:uid="{00000000-0005-0000-0000-00009E690000}"/>
    <cellStyle name="Note 6 2" xfId="27234" xr:uid="{00000000-0005-0000-0000-00009F690000}"/>
    <cellStyle name="Note 6 3" xfId="27235" xr:uid="{00000000-0005-0000-0000-0000A0690000}"/>
    <cellStyle name="Note 6 4" xfId="27236" xr:uid="{00000000-0005-0000-0000-0000A1690000}"/>
    <cellStyle name="Note 6 5" xfId="27237" xr:uid="{00000000-0005-0000-0000-0000A2690000}"/>
    <cellStyle name="Note 6 6" xfId="27238" xr:uid="{00000000-0005-0000-0000-0000A3690000}"/>
    <cellStyle name="Note 6 7" xfId="27239" xr:uid="{00000000-0005-0000-0000-0000A4690000}"/>
    <cellStyle name="Note 7" xfId="27240" xr:uid="{00000000-0005-0000-0000-0000A5690000}"/>
    <cellStyle name="Note 7 2" xfId="27241" xr:uid="{00000000-0005-0000-0000-0000A6690000}"/>
    <cellStyle name="Note 7 3" xfId="27242" xr:uid="{00000000-0005-0000-0000-0000A7690000}"/>
    <cellStyle name="Note 7 4" xfId="27243" xr:uid="{00000000-0005-0000-0000-0000A8690000}"/>
    <cellStyle name="Note 7 5" xfId="27244" xr:uid="{00000000-0005-0000-0000-0000A9690000}"/>
    <cellStyle name="Note 7 6" xfId="27245" xr:uid="{00000000-0005-0000-0000-0000AA690000}"/>
    <cellStyle name="Note 7 7" xfId="27246" xr:uid="{00000000-0005-0000-0000-0000AB690000}"/>
    <cellStyle name="Note 8" xfId="27247" xr:uid="{00000000-0005-0000-0000-0000AC690000}"/>
    <cellStyle name="Note 8 2" xfId="27248" xr:uid="{00000000-0005-0000-0000-0000AD690000}"/>
    <cellStyle name="Note 8 3" xfId="27249" xr:uid="{00000000-0005-0000-0000-0000AE690000}"/>
    <cellStyle name="Note 8 4" xfId="27250" xr:uid="{00000000-0005-0000-0000-0000AF690000}"/>
    <cellStyle name="Note 8 5" xfId="27251" xr:uid="{00000000-0005-0000-0000-0000B0690000}"/>
    <cellStyle name="Note 8 6" xfId="27252" xr:uid="{00000000-0005-0000-0000-0000B1690000}"/>
    <cellStyle name="Note 8 7" xfId="27253" xr:uid="{00000000-0005-0000-0000-0000B2690000}"/>
    <cellStyle name="Note 9" xfId="27254" xr:uid="{00000000-0005-0000-0000-0000B3690000}"/>
    <cellStyle name="Number" xfId="755" xr:uid="{00000000-0005-0000-0000-0000B4690000}"/>
    <cellStyle name="Number Assumptions" xfId="756" xr:uid="{00000000-0005-0000-0000-0000B5690000}"/>
    <cellStyle name="OffSheet" xfId="255" xr:uid="{00000000-0005-0000-0000-0000B6690000}"/>
    <cellStyle name="Output 2" xfId="171" xr:uid="{00000000-0005-0000-0000-0000B7690000}"/>
    <cellStyle name="Output 2 10" xfId="27255" xr:uid="{00000000-0005-0000-0000-0000B8690000}"/>
    <cellStyle name="Output 2 10 10" xfId="27256" xr:uid="{00000000-0005-0000-0000-0000B9690000}"/>
    <cellStyle name="Output 2 10 10 2" xfId="27257" xr:uid="{00000000-0005-0000-0000-0000BA690000}"/>
    <cellStyle name="Output 2 10 10 3" xfId="27258" xr:uid="{00000000-0005-0000-0000-0000BB690000}"/>
    <cellStyle name="Output 2 10 10 4" xfId="27259" xr:uid="{00000000-0005-0000-0000-0000BC690000}"/>
    <cellStyle name="Output 2 10 10 5" xfId="27260" xr:uid="{00000000-0005-0000-0000-0000BD690000}"/>
    <cellStyle name="Output 2 10 11" xfId="27261" xr:uid="{00000000-0005-0000-0000-0000BE690000}"/>
    <cellStyle name="Output 2 10 11 2" xfId="27262" xr:uid="{00000000-0005-0000-0000-0000BF690000}"/>
    <cellStyle name="Output 2 10 11 3" xfId="27263" xr:uid="{00000000-0005-0000-0000-0000C0690000}"/>
    <cellStyle name="Output 2 10 11 4" xfId="27264" xr:uid="{00000000-0005-0000-0000-0000C1690000}"/>
    <cellStyle name="Output 2 10 11 5" xfId="27265" xr:uid="{00000000-0005-0000-0000-0000C2690000}"/>
    <cellStyle name="Output 2 10 12" xfId="27266" xr:uid="{00000000-0005-0000-0000-0000C3690000}"/>
    <cellStyle name="Output 2 10 12 2" xfId="27267" xr:uid="{00000000-0005-0000-0000-0000C4690000}"/>
    <cellStyle name="Output 2 10 12 3" xfId="27268" xr:uid="{00000000-0005-0000-0000-0000C5690000}"/>
    <cellStyle name="Output 2 10 12 4" xfId="27269" xr:uid="{00000000-0005-0000-0000-0000C6690000}"/>
    <cellStyle name="Output 2 10 12 5" xfId="27270" xr:uid="{00000000-0005-0000-0000-0000C7690000}"/>
    <cellStyle name="Output 2 10 13" xfId="27271" xr:uid="{00000000-0005-0000-0000-0000C8690000}"/>
    <cellStyle name="Output 2 10 13 2" xfId="27272" xr:uid="{00000000-0005-0000-0000-0000C9690000}"/>
    <cellStyle name="Output 2 10 13 3" xfId="27273" xr:uid="{00000000-0005-0000-0000-0000CA690000}"/>
    <cellStyle name="Output 2 10 13 4" xfId="27274" xr:uid="{00000000-0005-0000-0000-0000CB690000}"/>
    <cellStyle name="Output 2 10 13 5" xfId="27275" xr:uid="{00000000-0005-0000-0000-0000CC690000}"/>
    <cellStyle name="Output 2 10 14" xfId="27276" xr:uid="{00000000-0005-0000-0000-0000CD690000}"/>
    <cellStyle name="Output 2 10 14 2" xfId="27277" xr:uid="{00000000-0005-0000-0000-0000CE690000}"/>
    <cellStyle name="Output 2 10 14 3" xfId="27278" xr:uid="{00000000-0005-0000-0000-0000CF690000}"/>
    <cellStyle name="Output 2 10 14 4" xfId="27279" xr:uid="{00000000-0005-0000-0000-0000D0690000}"/>
    <cellStyle name="Output 2 10 14 5" xfId="27280" xr:uid="{00000000-0005-0000-0000-0000D1690000}"/>
    <cellStyle name="Output 2 10 15" xfId="27281" xr:uid="{00000000-0005-0000-0000-0000D2690000}"/>
    <cellStyle name="Output 2 10 15 2" xfId="27282" xr:uid="{00000000-0005-0000-0000-0000D3690000}"/>
    <cellStyle name="Output 2 10 15 3" xfId="27283" xr:uid="{00000000-0005-0000-0000-0000D4690000}"/>
    <cellStyle name="Output 2 10 15 4" xfId="27284" xr:uid="{00000000-0005-0000-0000-0000D5690000}"/>
    <cellStyle name="Output 2 10 15 5" xfId="27285" xr:uid="{00000000-0005-0000-0000-0000D6690000}"/>
    <cellStyle name="Output 2 10 16" xfId="27286" xr:uid="{00000000-0005-0000-0000-0000D7690000}"/>
    <cellStyle name="Output 2 10 16 2" xfId="27287" xr:uid="{00000000-0005-0000-0000-0000D8690000}"/>
    <cellStyle name="Output 2 10 16 3" xfId="27288" xr:uid="{00000000-0005-0000-0000-0000D9690000}"/>
    <cellStyle name="Output 2 10 16 4" xfId="27289" xr:uid="{00000000-0005-0000-0000-0000DA690000}"/>
    <cellStyle name="Output 2 10 16 5" xfId="27290" xr:uid="{00000000-0005-0000-0000-0000DB690000}"/>
    <cellStyle name="Output 2 10 17" xfId="27291" xr:uid="{00000000-0005-0000-0000-0000DC690000}"/>
    <cellStyle name="Output 2 10 17 2" xfId="27292" xr:uid="{00000000-0005-0000-0000-0000DD690000}"/>
    <cellStyle name="Output 2 10 17 3" xfId="27293" xr:uid="{00000000-0005-0000-0000-0000DE690000}"/>
    <cellStyle name="Output 2 10 17 4" xfId="27294" xr:uid="{00000000-0005-0000-0000-0000DF690000}"/>
    <cellStyle name="Output 2 10 17 5" xfId="27295" xr:uid="{00000000-0005-0000-0000-0000E0690000}"/>
    <cellStyle name="Output 2 10 18" xfId="27296" xr:uid="{00000000-0005-0000-0000-0000E1690000}"/>
    <cellStyle name="Output 2 10 18 2" xfId="27297" xr:uid="{00000000-0005-0000-0000-0000E2690000}"/>
    <cellStyle name="Output 2 10 18 3" xfId="27298" xr:uid="{00000000-0005-0000-0000-0000E3690000}"/>
    <cellStyle name="Output 2 10 18 4" xfId="27299" xr:uid="{00000000-0005-0000-0000-0000E4690000}"/>
    <cellStyle name="Output 2 10 18 5" xfId="27300" xr:uid="{00000000-0005-0000-0000-0000E5690000}"/>
    <cellStyle name="Output 2 10 19" xfId="27301" xr:uid="{00000000-0005-0000-0000-0000E6690000}"/>
    <cellStyle name="Output 2 10 2" xfId="27302" xr:uid="{00000000-0005-0000-0000-0000E7690000}"/>
    <cellStyle name="Output 2 10 2 10" xfId="27303" xr:uid="{00000000-0005-0000-0000-0000E8690000}"/>
    <cellStyle name="Output 2 10 2 10 2" xfId="27304" xr:uid="{00000000-0005-0000-0000-0000E9690000}"/>
    <cellStyle name="Output 2 10 2 10 3" xfId="27305" xr:uid="{00000000-0005-0000-0000-0000EA690000}"/>
    <cellStyle name="Output 2 10 2 10 4" xfId="27306" xr:uid="{00000000-0005-0000-0000-0000EB690000}"/>
    <cellStyle name="Output 2 10 2 10 5" xfId="27307" xr:uid="{00000000-0005-0000-0000-0000EC690000}"/>
    <cellStyle name="Output 2 10 2 11" xfId="27308" xr:uid="{00000000-0005-0000-0000-0000ED690000}"/>
    <cellStyle name="Output 2 10 2 11 2" xfId="27309" xr:uid="{00000000-0005-0000-0000-0000EE690000}"/>
    <cellStyle name="Output 2 10 2 11 3" xfId="27310" xr:uid="{00000000-0005-0000-0000-0000EF690000}"/>
    <cellStyle name="Output 2 10 2 11 4" xfId="27311" xr:uid="{00000000-0005-0000-0000-0000F0690000}"/>
    <cellStyle name="Output 2 10 2 11 5" xfId="27312" xr:uid="{00000000-0005-0000-0000-0000F1690000}"/>
    <cellStyle name="Output 2 10 2 12" xfId="27313" xr:uid="{00000000-0005-0000-0000-0000F2690000}"/>
    <cellStyle name="Output 2 10 2 12 2" xfId="27314" xr:uid="{00000000-0005-0000-0000-0000F3690000}"/>
    <cellStyle name="Output 2 10 2 12 3" xfId="27315" xr:uid="{00000000-0005-0000-0000-0000F4690000}"/>
    <cellStyle name="Output 2 10 2 12 4" xfId="27316" xr:uid="{00000000-0005-0000-0000-0000F5690000}"/>
    <cellStyle name="Output 2 10 2 12 5" xfId="27317" xr:uid="{00000000-0005-0000-0000-0000F6690000}"/>
    <cellStyle name="Output 2 10 2 13" xfId="27318" xr:uid="{00000000-0005-0000-0000-0000F7690000}"/>
    <cellStyle name="Output 2 10 2 13 2" xfId="27319" xr:uid="{00000000-0005-0000-0000-0000F8690000}"/>
    <cellStyle name="Output 2 10 2 13 3" xfId="27320" xr:uid="{00000000-0005-0000-0000-0000F9690000}"/>
    <cellStyle name="Output 2 10 2 13 4" xfId="27321" xr:uid="{00000000-0005-0000-0000-0000FA690000}"/>
    <cellStyle name="Output 2 10 2 13 5" xfId="27322" xr:uid="{00000000-0005-0000-0000-0000FB690000}"/>
    <cellStyle name="Output 2 10 2 14" xfId="27323" xr:uid="{00000000-0005-0000-0000-0000FC690000}"/>
    <cellStyle name="Output 2 10 2 14 2" xfId="27324" xr:uid="{00000000-0005-0000-0000-0000FD690000}"/>
    <cellStyle name="Output 2 10 2 14 3" xfId="27325" xr:uid="{00000000-0005-0000-0000-0000FE690000}"/>
    <cellStyle name="Output 2 10 2 14 4" xfId="27326" xr:uid="{00000000-0005-0000-0000-0000FF690000}"/>
    <cellStyle name="Output 2 10 2 14 5" xfId="27327" xr:uid="{00000000-0005-0000-0000-0000006A0000}"/>
    <cellStyle name="Output 2 10 2 15" xfId="27328" xr:uid="{00000000-0005-0000-0000-0000016A0000}"/>
    <cellStyle name="Output 2 10 2 15 2" xfId="27329" xr:uid="{00000000-0005-0000-0000-0000026A0000}"/>
    <cellStyle name="Output 2 10 2 15 3" xfId="27330" xr:uid="{00000000-0005-0000-0000-0000036A0000}"/>
    <cellStyle name="Output 2 10 2 15 4" xfId="27331" xr:uid="{00000000-0005-0000-0000-0000046A0000}"/>
    <cellStyle name="Output 2 10 2 15 5" xfId="27332" xr:uid="{00000000-0005-0000-0000-0000056A0000}"/>
    <cellStyle name="Output 2 10 2 16" xfId="27333" xr:uid="{00000000-0005-0000-0000-0000066A0000}"/>
    <cellStyle name="Output 2 10 2 16 2" xfId="27334" xr:uid="{00000000-0005-0000-0000-0000076A0000}"/>
    <cellStyle name="Output 2 10 2 16 3" xfId="27335" xr:uid="{00000000-0005-0000-0000-0000086A0000}"/>
    <cellStyle name="Output 2 10 2 16 4" xfId="27336" xr:uid="{00000000-0005-0000-0000-0000096A0000}"/>
    <cellStyle name="Output 2 10 2 16 5" xfId="27337" xr:uid="{00000000-0005-0000-0000-00000A6A0000}"/>
    <cellStyle name="Output 2 10 2 17" xfId="27338" xr:uid="{00000000-0005-0000-0000-00000B6A0000}"/>
    <cellStyle name="Output 2 10 2 17 2" xfId="27339" xr:uid="{00000000-0005-0000-0000-00000C6A0000}"/>
    <cellStyle name="Output 2 10 2 17 3" xfId="27340" xr:uid="{00000000-0005-0000-0000-00000D6A0000}"/>
    <cellStyle name="Output 2 10 2 17 4" xfId="27341" xr:uid="{00000000-0005-0000-0000-00000E6A0000}"/>
    <cellStyle name="Output 2 10 2 17 5" xfId="27342" xr:uid="{00000000-0005-0000-0000-00000F6A0000}"/>
    <cellStyle name="Output 2 10 2 18" xfId="27343" xr:uid="{00000000-0005-0000-0000-0000106A0000}"/>
    <cellStyle name="Output 2 10 2 18 2" xfId="27344" xr:uid="{00000000-0005-0000-0000-0000116A0000}"/>
    <cellStyle name="Output 2 10 2 18 3" xfId="27345" xr:uid="{00000000-0005-0000-0000-0000126A0000}"/>
    <cellStyle name="Output 2 10 2 18 4" xfId="27346" xr:uid="{00000000-0005-0000-0000-0000136A0000}"/>
    <cellStyle name="Output 2 10 2 18 5" xfId="27347" xr:uid="{00000000-0005-0000-0000-0000146A0000}"/>
    <cellStyle name="Output 2 10 2 19" xfId="27348" xr:uid="{00000000-0005-0000-0000-0000156A0000}"/>
    <cellStyle name="Output 2 10 2 2" xfId="27349" xr:uid="{00000000-0005-0000-0000-0000166A0000}"/>
    <cellStyle name="Output 2 10 2 2 2" xfId="27350" xr:uid="{00000000-0005-0000-0000-0000176A0000}"/>
    <cellStyle name="Output 2 10 2 2 2 2" xfId="27351" xr:uid="{00000000-0005-0000-0000-0000186A0000}"/>
    <cellStyle name="Output 2 10 2 2 2 3" xfId="27352" xr:uid="{00000000-0005-0000-0000-0000196A0000}"/>
    <cellStyle name="Output 2 10 2 2 2 4" xfId="27353" xr:uid="{00000000-0005-0000-0000-00001A6A0000}"/>
    <cellStyle name="Output 2 10 2 2 2 5" xfId="27354" xr:uid="{00000000-0005-0000-0000-00001B6A0000}"/>
    <cellStyle name="Output 2 10 2 2 2 6" xfId="27355" xr:uid="{00000000-0005-0000-0000-00001C6A0000}"/>
    <cellStyle name="Output 2 10 2 2 2 7" xfId="27356" xr:uid="{00000000-0005-0000-0000-00001D6A0000}"/>
    <cellStyle name="Output 2 10 2 2 3" xfId="27357" xr:uid="{00000000-0005-0000-0000-00001E6A0000}"/>
    <cellStyle name="Output 2 10 2 2 4" xfId="27358" xr:uid="{00000000-0005-0000-0000-00001F6A0000}"/>
    <cellStyle name="Output 2 10 2 2 5" xfId="27359" xr:uid="{00000000-0005-0000-0000-0000206A0000}"/>
    <cellStyle name="Output 2 10 2 3" xfId="27360" xr:uid="{00000000-0005-0000-0000-0000216A0000}"/>
    <cellStyle name="Output 2 10 2 3 2" xfId="27361" xr:uid="{00000000-0005-0000-0000-0000226A0000}"/>
    <cellStyle name="Output 2 10 2 3 2 2" xfId="27362" xr:uid="{00000000-0005-0000-0000-0000236A0000}"/>
    <cellStyle name="Output 2 10 2 3 2 3" xfId="27363" xr:uid="{00000000-0005-0000-0000-0000246A0000}"/>
    <cellStyle name="Output 2 10 2 3 2 4" xfId="27364" xr:uid="{00000000-0005-0000-0000-0000256A0000}"/>
    <cellStyle name="Output 2 10 2 3 2 5" xfId="27365" xr:uid="{00000000-0005-0000-0000-0000266A0000}"/>
    <cellStyle name="Output 2 10 2 3 2 6" xfId="27366" xr:uid="{00000000-0005-0000-0000-0000276A0000}"/>
    <cellStyle name="Output 2 10 2 3 2 7" xfId="27367" xr:uid="{00000000-0005-0000-0000-0000286A0000}"/>
    <cellStyle name="Output 2 10 2 3 3" xfId="27368" xr:uid="{00000000-0005-0000-0000-0000296A0000}"/>
    <cellStyle name="Output 2 10 2 3 4" xfId="27369" xr:uid="{00000000-0005-0000-0000-00002A6A0000}"/>
    <cellStyle name="Output 2 10 2 3 5" xfId="27370" xr:uid="{00000000-0005-0000-0000-00002B6A0000}"/>
    <cellStyle name="Output 2 10 2 4" xfId="27371" xr:uid="{00000000-0005-0000-0000-00002C6A0000}"/>
    <cellStyle name="Output 2 10 2 4 2" xfId="27372" xr:uid="{00000000-0005-0000-0000-00002D6A0000}"/>
    <cellStyle name="Output 2 10 2 4 2 2" xfId="27373" xr:uid="{00000000-0005-0000-0000-00002E6A0000}"/>
    <cellStyle name="Output 2 10 2 4 2 3" xfId="27374" xr:uid="{00000000-0005-0000-0000-00002F6A0000}"/>
    <cellStyle name="Output 2 10 2 4 2 4" xfId="27375" xr:uid="{00000000-0005-0000-0000-0000306A0000}"/>
    <cellStyle name="Output 2 10 2 4 2 5" xfId="27376" xr:uid="{00000000-0005-0000-0000-0000316A0000}"/>
    <cellStyle name="Output 2 10 2 4 2 6" xfId="27377" xr:uid="{00000000-0005-0000-0000-0000326A0000}"/>
    <cellStyle name="Output 2 10 2 4 2 7" xfId="27378" xr:uid="{00000000-0005-0000-0000-0000336A0000}"/>
    <cellStyle name="Output 2 10 2 4 3" xfId="27379" xr:uid="{00000000-0005-0000-0000-0000346A0000}"/>
    <cellStyle name="Output 2 10 2 4 4" xfId="27380" xr:uid="{00000000-0005-0000-0000-0000356A0000}"/>
    <cellStyle name="Output 2 10 2 4 5" xfId="27381" xr:uid="{00000000-0005-0000-0000-0000366A0000}"/>
    <cellStyle name="Output 2 10 2 5" xfId="27382" xr:uid="{00000000-0005-0000-0000-0000376A0000}"/>
    <cellStyle name="Output 2 10 2 5 2" xfId="27383" xr:uid="{00000000-0005-0000-0000-0000386A0000}"/>
    <cellStyle name="Output 2 10 2 5 3" xfId="27384" xr:uid="{00000000-0005-0000-0000-0000396A0000}"/>
    <cellStyle name="Output 2 10 2 5 4" xfId="27385" xr:uid="{00000000-0005-0000-0000-00003A6A0000}"/>
    <cellStyle name="Output 2 10 2 5 5" xfId="27386" xr:uid="{00000000-0005-0000-0000-00003B6A0000}"/>
    <cellStyle name="Output 2 10 2 5 6" xfId="27387" xr:uid="{00000000-0005-0000-0000-00003C6A0000}"/>
    <cellStyle name="Output 2 10 2 5 7" xfId="27388" xr:uid="{00000000-0005-0000-0000-00003D6A0000}"/>
    <cellStyle name="Output 2 10 2 5 8" xfId="27389" xr:uid="{00000000-0005-0000-0000-00003E6A0000}"/>
    <cellStyle name="Output 2 10 2 6" xfId="27390" xr:uid="{00000000-0005-0000-0000-00003F6A0000}"/>
    <cellStyle name="Output 2 10 2 6 2" xfId="27391" xr:uid="{00000000-0005-0000-0000-0000406A0000}"/>
    <cellStyle name="Output 2 10 2 6 3" xfId="27392" xr:uid="{00000000-0005-0000-0000-0000416A0000}"/>
    <cellStyle name="Output 2 10 2 6 4" xfId="27393" xr:uid="{00000000-0005-0000-0000-0000426A0000}"/>
    <cellStyle name="Output 2 10 2 6 5" xfId="27394" xr:uid="{00000000-0005-0000-0000-0000436A0000}"/>
    <cellStyle name="Output 2 10 2 6 6" xfId="27395" xr:uid="{00000000-0005-0000-0000-0000446A0000}"/>
    <cellStyle name="Output 2 10 2 6 7" xfId="27396" xr:uid="{00000000-0005-0000-0000-0000456A0000}"/>
    <cellStyle name="Output 2 10 2 7" xfId="27397" xr:uid="{00000000-0005-0000-0000-0000466A0000}"/>
    <cellStyle name="Output 2 10 2 7 2" xfId="27398" xr:uid="{00000000-0005-0000-0000-0000476A0000}"/>
    <cellStyle name="Output 2 10 2 7 3" xfId="27399" xr:uid="{00000000-0005-0000-0000-0000486A0000}"/>
    <cellStyle name="Output 2 10 2 7 4" xfId="27400" xr:uid="{00000000-0005-0000-0000-0000496A0000}"/>
    <cellStyle name="Output 2 10 2 7 5" xfId="27401" xr:uid="{00000000-0005-0000-0000-00004A6A0000}"/>
    <cellStyle name="Output 2 10 2 8" xfId="27402" xr:uid="{00000000-0005-0000-0000-00004B6A0000}"/>
    <cellStyle name="Output 2 10 2 8 2" xfId="27403" xr:uid="{00000000-0005-0000-0000-00004C6A0000}"/>
    <cellStyle name="Output 2 10 2 8 3" xfId="27404" xr:uid="{00000000-0005-0000-0000-00004D6A0000}"/>
    <cellStyle name="Output 2 10 2 8 4" xfId="27405" xr:uid="{00000000-0005-0000-0000-00004E6A0000}"/>
    <cellStyle name="Output 2 10 2 8 5" xfId="27406" xr:uid="{00000000-0005-0000-0000-00004F6A0000}"/>
    <cellStyle name="Output 2 10 2 9" xfId="27407" xr:uid="{00000000-0005-0000-0000-0000506A0000}"/>
    <cellStyle name="Output 2 10 2 9 2" xfId="27408" xr:uid="{00000000-0005-0000-0000-0000516A0000}"/>
    <cellStyle name="Output 2 10 2 9 3" xfId="27409" xr:uid="{00000000-0005-0000-0000-0000526A0000}"/>
    <cellStyle name="Output 2 10 2 9 4" xfId="27410" xr:uid="{00000000-0005-0000-0000-0000536A0000}"/>
    <cellStyle name="Output 2 10 2 9 5" xfId="27411" xr:uid="{00000000-0005-0000-0000-0000546A0000}"/>
    <cellStyle name="Output 2 10 3" xfId="27412" xr:uid="{00000000-0005-0000-0000-0000556A0000}"/>
    <cellStyle name="Output 2 10 3 10" xfId="27413" xr:uid="{00000000-0005-0000-0000-0000566A0000}"/>
    <cellStyle name="Output 2 10 3 2" xfId="27414" xr:uid="{00000000-0005-0000-0000-0000576A0000}"/>
    <cellStyle name="Output 2 10 3 2 2" xfId="27415" xr:uid="{00000000-0005-0000-0000-0000586A0000}"/>
    <cellStyle name="Output 2 10 3 2 2 2" xfId="27416" xr:uid="{00000000-0005-0000-0000-0000596A0000}"/>
    <cellStyle name="Output 2 10 3 2 2 3" xfId="27417" xr:uid="{00000000-0005-0000-0000-00005A6A0000}"/>
    <cellStyle name="Output 2 10 3 2 2 4" xfId="27418" xr:uid="{00000000-0005-0000-0000-00005B6A0000}"/>
    <cellStyle name="Output 2 10 3 2 2 5" xfId="27419" xr:uid="{00000000-0005-0000-0000-00005C6A0000}"/>
    <cellStyle name="Output 2 10 3 2 2 6" xfId="27420" xr:uid="{00000000-0005-0000-0000-00005D6A0000}"/>
    <cellStyle name="Output 2 10 3 2 2 7" xfId="27421" xr:uid="{00000000-0005-0000-0000-00005E6A0000}"/>
    <cellStyle name="Output 2 10 3 2 3" xfId="27422" xr:uid="{00000000-0005-0000-0000-00005F6A0000}"/>
    <cellStyle name="Output 2 10 3 2 4" xfId="27423" xr:uid="{00000000-0005-0000-0000-0000606A0000}"/>
    <cellStyle name="Output 2 10 3 3" xfId="27424" xr:uid="{00000000-0005-0000-0000-0000616A0000}"/>
    <cellStyle name="Output 2 10 3 3 2" xfId="27425" xr:uid="{00000000-0005-0000-0000-0000626A0000}"/>
    <cellStyle name="Output 2 10 3 3 2 2" xfId="27426" xr:uid="{00000000-0005-0000-0000-0000636A0000}"/>
    <cellStyle name="Output 2 10 3 3 2 3" xfId="27427" xr:uid="{00000000-0005-0000-0000-0000646A0000}"/>
    <cellStyle name="Output 2 10 3 3 2 4" xfId="27428" xr:uid="{00000000-0005-0000-0000-0000656A0000}"/>
    <cellStyle name="Output 2 10 3 3 2 5" xfId="27429" xr:uid="{00000000-0005-0000-0000-0000666A0000}"/>
    <cellStyle name="Output 2 10 3 3 2 6" xfId="27430" xr:uid="{00000000-0005-0000-0000-0000676A0000}"/>
    <cellStyle name="Output 2 10 3 3 2 7" xfId="27431" xr:uid="{00000000-0005-0000-0000-0000686A0000}"/>
    <cellStyle name="Output 2 10 3 3 3" xfId="27432" xr:uid="{00000000-0005-0000-0000-0000696A0000}"/>
    <cellStyle name="Output 2 10 3 3 4" xfId="27433" xr:uid="{00000000-0005-0000-0000-00006A6A0000}"/>
    <cellStyle name="Output 2 10 3 4" xfId="27434" xr:uid="{00000000-0005-0000-0000-00006B6A0000}"/>
    <cellStyle name="Output 2 10 3 4 2" xfId="27435" xr:uid="{00000000-0005-0000-0000-00006C6A0000}"/>
    <cellStyle name="Output 2 10 3 4 2 2" xfId="27436" xr:uid="{00000000-0005-0000-0000-00006D6A0000}"/>
    <cellStyle name="Output 2 10 3 4 2 3" xfId="27437" xr:uid="{00000000-0005-0000-0000-00006E6A0000}"/>
    <cellStyle name="Output 2 10 3 4 2 4" xfId="27438" xr:uid="{00000000-0005-0000-0000-00006F6A0000}"/>
    <cellStyle name="Output 2 10 3 4 2 5" xfId="27439" xr:uid="{00000000-0005-0000-0000-0000706A0000}"/>
    <cellStyle name="Output 2 10 3 4 2 6" xfId="27440" xr:uid="{00000000-0005-0000-0000-0000716A0000}"/>
    <cellStyle name="Output 2 10 3 4 2 7" xfId="27441" xr:uid="{00000000-0005-0000-0000-0000726A0000}"/>
    <cellStyle name="Output 2 10 3 4 3" xfId="27442" xr:uid="{00000000-0005-0000-0000-0000736A0000}"/>
    <cellStyle name="Output 2 10 3 4 4" xfId="27443" xr:uid="{00000000-0005-0000-0000-0000746A0000}"/>
    <cellStyle name="Output 2 10 3 5" xfId="27444" xr:uid="{00000000-0005-0000-0000-0000756A0000}"/>
    <cellStyle name="Output 2 10 3 5 2" xfId="27445" xr:uid="{00000000-0005-0000-0000-0000766A0000}"/>
    <cellStyle name="Output 2 10 3 5 3" xfId="27446" xr:uid="{00000000-0005-0000-0000-0000776A0000}"/>
    <cellStyle name="Output 2 10 3 5 4" xfId="27447" xr:uid="{00000000-0005-0000-0000-0000786A0000}"/>
    <cellStyle name="Output 2 10 3 5 5" xfId="27448" xr:uid="{00000000-0005-0000-0000-0000796A0000}"/>
    <cellStyle name="Output 2 10 3 5 6" xfId="27449" xr:uid="{00000000-0005-0000-0000-00007A6A0000}"/>
    <cellStyle name="Output 2 10 3 5 7" xfId="27450" xr:uid="{00000000-0005-0000-0000-00007B6A0000}"/>
    <cellStyle name="Output 2 10 3 5 8" xfId="27451" xr:uid="{00000000-0005-0000-0000-00007C6A0000}"/>
    <cellStyle name="Output 2 10 3 6" xfId="27452" xr:uid="{00000000-0005-0000-0000-00007D6A0000}"/>
    <cellStyle name="Output 2 10 3 6 2" xfId="27453" xr:uid="{00000000-0005-0000-0000-00007E6A0000}"/>
    <cellStyle name="Output 2 10 3 6 3" xfId="27454" xr:uid="{00000000-0005-0000-0000-00007F6A0000}"/>
    <cellStyle name="Output 2 10 3 6 4" xfId="27455" xr:uid="{00000000-0005-0000-0000-0000806A0000}"/>
    <cellStyle name="Output 2 10 3 6 5" xfId="27456" xr:uid="{00000000-0005-0000-0000-0000816A0000}"/>
    <cellStyle name="Output 2 10 3 6 6" xfId="27457" xr:uid="{00000000-0005-0000-0000-0000826A0000}"/>
    <cellStyle name="Output 2 10 3 6 7" xfId="27458" xr:uid="{00000000-0005-0000-0000-0000836A0000}"/>
    <cellStyle name="Output 2 10 3 7" xfId="27459" xr:uid="{00000000-0005-0000-0000-0000846A0000}"/>
    <cellStyle name="Output 2 10 3 8" xfId="27460" xr:uid="{00000000-0005-0000-0000-0000856A0000}"/>
    <cellStyle name="Output 2 10 3 9" xfId="27461" xr:uid="{00000000-0005-0000-0000-0000866A0000}"/>
    <cellStyle name="Output 2 10 4" xfId="27462" xr:uid="{00000000-0005-0000-0000-0000876A0000}"/>
    <cellStyle name="Output 2 10 4 2" xfId="27463" xr:uid="{00000000-0005-0000-0000-0000886A0000}"/>
    <cellStyle name="Output 2 10 4 2 2" xfId="27464" xr:uid="{00000000-0005-0000-0000-0000896A0000}"/>
    <cellStyle name="Output 2 10 4 2 3" xfId="27465" xr:uid="{00000000-0005-0000-0000-00008A6A0000}"/>
    <cellStyle name="Output 2 10 4 2 4" xfId="27466" xr:uid="{00000000-0005-0000-0000-00008B6A0000}"/>
    <cellStyle name="Output 2 10 4 2 5" xfId="27467" xr:uid="{00000000-0005-0000-0000-00008C6A0000}"/>
    <cellStyle name="Output 2 10 4 2 6" xfId="27468" xr:uid="{00000000-0005-0000-0000-00008D6A0000}"/>
    <cellStyle name="Output 2 10 4 2 7" xfId="27469" xr:uid="{00000000-0005-0000-0000-00008E6A0000}"/>
    <cellStyle name="Output 2 10 4 3" xfId="27470" xr:uid="{00000000-0005-0000-0000-00008F6A0000}"/>
    <cellStyle name="Output 2 10 4 4" xfId="27471" xr:uid="{00000000-0005-0000-0000-0000906A0000}"/>
    <cellStyle name="Output 2 10 4 5" xfId="27472" xr:uid="{00000000-0005-0000-0000-0000916A0000}"/>
    <cellStyle name="Output 2 10 5" xfId="27473" xr:uid="{00000000-0005-0000-0000-0000926A0000}"/>
    <cellStyle name="Output 2 10 5 2" xfId="27474" xr:uid="{00000000-0005-0000-0000-0000936A0000}"/>
    <cellStyle name="Output 2 10 5 2 2" xfId="27475" xr:uid="{00000000-0005-0000-0000-0000946A0000}"/>
    <cellStyle name="Output 2 10 5 2 3" xfId="27476" xr:uid="{00000000-0005-0000-0000-0000956A0000}"/>
    <cellStyle name="Output 2 10 5 2 4" xfId="27477" xr:uid="{00000000-0005-0000-0000-0000966A0000}"/>
    <cellStyle name="Output 2 10 5 2 5" xfId="27478" xr:uid="{00000000-0005-0000-0000-0000976A0000}"/>
    <cellStyle name="Output 2 10 5 2 6" xfId="27479" xr:uid="{00000000-0005-0000-0000-0000986A0000}"/>
    <cellStyle name="Output 2 10 5 2 7" xfId="27480" xr:uid="{00000000-0005-0000-0000-0000996A0000}"/>
    <cellStyle name="Output 2 10 5 3" xfId="27481" xr:uid="{00000000-0005-0000-0000-00009A6A0000}"/>
    <cellStyle name="Output 2 10 5 4" xfId="27482" xr:uid="{00000000-0005-0000-0000-00009B6A0000}"/>
    <cellStyle name="Output 2 10 5 5" xfId="27483" xr:uid="{00000000-0005-0000-0000-00009C6A0000}"/>
    <cellStyle name="Output 2 10 6" xfId="27484" xr:uid="{00000000-0005-0000-0000-00009D6A0000}"/>
    <cellStyle name="Output 2 10 6 2" xfId="27485" xr:uid="{00000000-0005-0000-0000-00009E6A0000}"/>
    <cellStyle name="Output 2 10 6 2 2" xfId="27486" xr:uid="{00000000-0005-0000-0000-00009F6A0000}"/>
    <cellStyle name="Output 2 10 6 2 3" xfId="27487" xr:uid="{00000000-0005-0000-0000-0000A06A0000}"/>
    <cellStyle name="Output 2 10 6 2 4" xfId="27488" xr:uid="{00000000-0005-0000-0000-0000A16A0000}"/>
    <cellStyle name="Output 2 10 6 2 5" xfId="27489" xr:uid="{00000000-0005-0000-0000-0000A26A0000}"/>
    <cellStyle name="Output 2 10 6 2 6" xfId="27490" xr:uid="{00000000-0005-0000-0000-0000A36A0000}"/>
    <cellStyle name="Output 2 10 6 2 7" xfId="27491" xr:uid="{00000000-0005-0000-0000-0000A46A0000}"/>
    <cellStyle name="Output 2 10 6 3" xfId="27492" xr:uid="{00000000-0005-0000-0000-0000A56A0000}"/>
    <cellStyle name="Output 2 10 6 4" xfId="27493" xr:uid="{00000000-0005-0000-0000-0000A66A0000}"/>
    <cellStyle name="Output 2 10 6 5" xfId="27494" xr:uid="{00000000-0005-0000-0000-0000A76A0000}"/>
    <cellStyle name="Output 2 10 7" xfId="27495" xr:uid="{00000000-0005-0000-0000-0000A86A0000}"/>
    <cellStyle name="Output 2 10 7 2" xfId="27496" xr:uid="{00000000-0005-0000-0000-0000A96A0000}"/>
    <cellStyle name="Output 2 10 7 2 2" xfId="27497" xr:uid="{00000000-0005-0000-0000-0000AA6A0000}"/>
    <cellStyle name="Output 2 10 7 2 3" xfId="27498" xr:uid="{00000000-0005-0000-0000-0000AB6A0000}"/>
    <cellStyle name="Output 2 10 7 2 4" xfId="27499" xr:uid="{00000000-0005-0000-0000-0000AC6A0000}"/>
    <cellStyle name="Output 2 10 7 2 5" xfId="27500" xr:uid="{00000000-0005-0000-0000-0000AD6A0000}"/>
    <cellStyle name="Output 2 10 7 2 6" xfId="27501" xr:uid="{00000000-0005-0000-0000-0000AE6A0000}"/>
    <cellStyle name="Output 2 10 7 2 7" xfId="27502" xr:uid="{00000000-0005-0000-0000-0000AF6A0000}"/>
    <cellStyle name="Output 2 10 7 3" xfId="27503" xr:uid="{00000000-0005-0000-0000-0000B06A0000}"/>
    <cellStyle name="Output 2 10 7 4" xfId="27504" xr:uid="{00000000-0005-0000-0000-0000B16A0000}"/>
    <cellStyle name="Output 2 10 7 5" xfId="27505" xr:uid="{00000000-0005-0000-0000-0000B26A0000}"/>
    <cellStyle name="Output 2 10 8" xfId="27506" xr:uid="{00000000-0005-0000-0000-0000B36A0000}"/>
    <cellStyle name="Output 2 10 8 2" xfId="27507" xr:uid="{00000000-0005-0000-0000-0000B46A0000}"/>
    <cellStyle name="Output 2 10 8 3" xfId="27508" xr:uid="{00000000-0005-0000-0000-0000B56A0000}"/>
    <cellStyle name="Output 2 10 8 4" xfId="27509" xr:uid="{00000000-0005-0000-0000-0000B66A0000}"/>
    <cellStyle name="Output 2 10 8 5" xfId="27510" xr:uid="{00000000-0005-0000-0000-0000B76A0000}"/>
    <cellStyle name="Output 2 10 8 6" xfId="27511" xr:uid="{00000000-0005-0000-0000-0000B86A0000}"/>
    <cellStyle name="Output 2 10 8 7" xfId="27512" xr:uid="{00000000-0005-0000-0000-0000B96A0000}"/>
    <cellStyle name="Output 2 10 8 8" xfId="27513" xr:uid="{00000000-0005-0000-0000-0000BA6A0000}"/>
    <cellStyle name="Output 2 10 9" xfId="27514" xr:uid="{00000000-0005-0000-0000-0000BB6A0000}"/>
    <cellStyle name="Output 2 10 9 2" xfId="27515" xr:uid="{00000000-0005-0000-0000-0000BC6A0000}"/>
    <cellStyle name="Output 2 10 9 3" xfId="27516" xr:uid="{00000000-0005-0000-0000-0000BD6A0000}"/>
    <cellStyle name="Output 2 10 9 4" xfId="27517" xr:uid="{00000000-0005-0000-0000-0000BE6A0000}"/>
    <cellStyle name="Output 2 10 9 5" xfId="27518" xr:uid="{00000000-0005-0000-0000-0000BF6A0000}"/>
    <cellStyle name="Output 2 10 9 6" xfId="27519" xr:uid="{00000000-0005-0000-0000-0000C06A0000}"/>
    <cellStyle name="Output 2 10 9 7" xfId="27520" xr:uid="{00000000-0005-0000-0000-0000C16A0000}"/>
    <cellStyle name="Output 2 11" xfId="27521" xr:uid="{00000000-0005-0000-0000-0000C26A0000}"/>
    <cellStyle name="Output 2 11 10" xfId="27522" xr:uid="{00000000-0005-0000-0000-0000C36A0000}"/>
    <cellStyle name="Output 2 11 10 2" xfId="27523" xr:uid="{00000000-0005-0000-0000-0000C46A0000}"/>
    <cellStyle name="Output 2 11 10 3" xfId="27524" xr:uid="{00000000-0005-0000-0000-0000C56A0000}"/>
    <cellStyle name="Output 2 11 10 4" xfId="27525" xr:uid="{00000000-0005-0000-0000-0000C66A0000}"/>
    <cellStyle name="Output 2 11 10 5" xfId="27526" xr:uid="{00000000-0005-0000-0000-0000C76A0000}"/>
    <cellStyle name="Output 2 11 11" xfId="27527" xr:uid="{00000000-0005-0000-0000-0000C86A0000}"/>
    <cellStyle name="Output 2 11 11 2" xfId="27528" xr:uid="{00000000-0005-0000-0000-0000C96A0000}"/>
    <cellStyle name="Output 2 11 11 3" xfId="27529" xr:uid="{00000000-0005-0000-0000-0000CA6A0000}"/>
    <cellStyle name="Output 2 11 11 4" xfId="27530" xr:uid="{00000000-0005-0000-0000-0000CB6A0000}"/>
    <cellStyle name="Output 2 11 11 5" xfId="27531" xr:uid="{00000000-0005-0000-0000-0000CC6A0000}"/>
    <cellStyle name="Output 2 11 12" xfId="27532" xr:uid="{00000000-0005-0000-0000-0000CD6A0000}"/>
    <cellStyle name="Output 2 11 12 2" xfId="27533" xr:uid="{00000000-0005-0000-0000-0000CE6A0000}"/>
    <cellStyle name="Output 2 11 12 3" xfId="27534" xr:uid="{00000000-0005-0000-0000-0000CF6A0000}"/>
    <cellStyle name="Output 2 11 12 4" xfId="27535" xr:uid="{00000000-0005-0000-0000-0000D06A0000}"/>
    <cellStyle name="Output 2 11 12 5" xfId="27536" xr:uid="{00000000-0005-0000-0000-0000D16A0000}"/>
    <cellStyle name="Output 2 11 13" xfId="27537" xr:uid="{00000000-0005-0000-0000-0000D26A0000}"/>
    <cellStyle name="Output 2 11 13 2" xfId="27538" xr:uid="{00000000-0005-0000-0000-0000D36A0000}"/>
    <cellStyle name="Output 2 11 13 3" xfId="27539" xr:uid="{00000000-0005-0000-0000-0000D46A0000}"/>
    <cellStyle name="Output 2 11 13 4" xfId="27540" xr:uid="{00000000-0005-0000-0000-0000D56A0000}"/>
    <cellStyle name="Output 2 11 13 5" xfId="27541" xr:uid="{00000000-0005-0000-0000-0000D66A0000}"/>
    <cellStyle name="Output 2 11 14" xfId="27542" xr:uid="{00000000-0005-0000-0000-0000D76A0000}"/>
    <cellStyle name="Output 2 11 14 2" xfId="27543" xr:uid="{00000000-0005-0000-0000-0000D86A0000}"/>
    <cellStyle name="Output 2 11 14 3" xfId="27544" xr:uid="{00000000-0005-0000-0000-0000D96A0000}"/>
    <cellStyle name="Output 2 11 14 4" xfId="27545" xr:uid="{00000000-0005-0000-0000-0000DA6A0000}"/>
    <cellStyle name="Output 2 11 14 5" xfId="27546" xr:uid="{00000000-0005-0000-0000-0000DB6A0000}"/>
    <cellStyle name="Output 2 11 15" xfId="27547" xr:uid="{00000000-0005-0000-0000-0000DC6A0000}"/>
    <cellStyle name="Output 2 11 15 2" xfId="27548" xr:uid="{00000000-0005-0000-0000-0000DD6A0000}"/>
    <cellStyle name="Output 2 11 15 3" xfId="27549" xr:uid="{00000000-0005-0000-0000-0000DE6A0000}"/>
    <cellStyle name="Output 2 11 15 4" xfId="27550" xr:uid="{00000000-0005-0000-0000-0000DF6A0000}"/>
    <cellStyle name="Output 2 11 15 5" xfId="27551" xr:uid="{00000000-0005-0000-0000-0000E06A0000}"/>
    <cellStyle name="Output 2 11 16" xfId="27552" xr:uid="{00000000-0005-0000-0000-0000E16A0000}"/>
    <cellStyle name="Output 2 11 16 2" xfId="27553" xr:uid="{00000000-0005-0000-0000-0000E26A0000}"/>
    <cellStyle name="Output 2 11 16 3" xfId="27554" xr:uid="{00000000-0005-0000-0000-0000E36A0000}"/>
    <cellStyle name="Output 2 11 16 4" xfId="27555" xr:uid="{00000000-0005-0000-0000-0000E46A0000}"/>
    <cellStyle name="Output 2 11 16 5" xfId="27556" xr:uid="{00000000-0005-0000-0000-0000E56A0000}"/>
    <cellStyle name="Output 2 11 17" xfId="27557" xr:uid="{00000000-0005-0000-0000-0000E66A0000}"/>
    <cellStyle name="Output 2 11 17 2" xfId="27558" xr:uid="{00000000-0005-0000-0000-0000E76A0000}"/>
    <cellStyle name="Output 2 11 17 3" xfId="27559" xr:uid="{00000000-0005-0000-0000-0000E86A0000}"/>
    <cellStyle name="Output 2 11 17 4" xfId="27560" xr:uid="{00000000-0005-0000-0000-0000E96A0000}"/>
    <cellStyle name="Output 2 11 17 5" xfId="27561" xr:uid="{00000000-0005-0000-0000-0000EA6A0000}"/>
    <cellStyle name="Output 2 11 18" xfId="27562" xr:uid="{00000000-0005-0000-0000-0000EB6A0000}"/>
    <cellStyle name="Output 2 11 18 2" xfId="27563" xr:uid="{00000000-0005-0000-0000-0000EC6A0000}"/>
    <cellStyle name="Output 2 11 18 3" xfId="27564" xr:uid="{00000000-0005-0000-0000-0000ED6A0000}"/>
    <cellStyle name="Output 2 11 18 4" xfId="27565" xr:uid="{00000000-0005-0000-0000-0000EE6A0000}"/>
    <cellStyle name="Output 2 11 18 5" xfId="27566" xr:uid="{00000000-0005-0000-0000-0000EF6A0000}"/>
    <cellStyle name="Output 2 11 19" xfId="27567" xr:uid="{00000000-0005-0000-0000-0000F06A0000}"/>
    <cellStyle name="Output 2 11 2" xfId="27568" xr:uid="{00000000-0005-0000-0000-0000F16A0000}"/>
    <cellStyle name="Output 2 11 2 10" xfId="27569" xr:uid="{00000000-0005-0000-0000-0000F26A0000}"/>
    <cellStyle name="Output 2 11 2 10 2" xfId="27570" xr:uid="{00000000-0005-0000-0000-0000F36A0000}"/>
    <cellStyle name="Output 2 11 2 10 3" xfId="27571" xr:uid="{00000000-0005-0000-0000-0000F46A0000}"/>
    <cellStyle name="Output 2 11 2 10 4" xfId="27572" xr:uid="{00000000-0005-0000-0000-0000F56A0000}"/>
    <cellStyle name="Output 2 11 2 10 5" xfId="27573" xr:uid="{00000000-0005-0000-0000-0000F66A0000}"/>
    <cellStyle name="Output 2 11 2 11" xfId="27574" xr:uid="{00000000-0005-0000-0000-0000F76A0000}"/>
    <cellStyle name="Output 2 11 2 11 2" xfId="27575" xr:uid="{00000000-0005-0000-0000-0000F86A0000}"/>
    <cellStyle name="Output 2 11 2 11 3" xfId="27576" xr:uid="{00000000-0005-0000-0000-0000F96A0000}"/>
    <cellStyle name="Output 2 11 2 11 4" xfId="27577" xr:uid="{00000000-0005-0000-0000-0000FA6A0000}"/>
    <cellStyle name="Output 2 11 2 11 5" xfId="27578" xr:uid="{00000000-0005-0000-0000-0000FB6A0000}"/>
    <cellStyle name="Output 2 11 2 12" xfId="27579" xr:uid="{00000000-0005-0000-0000-0000FC6A0000}"/>
    <cellStyle name="Output 2 11 2 12 2" xfId="27580" xr:uid="{00000000-0005-0000-0000-0000FD6A0000}"/>
    <cellStyle name="Output 2 11 2 12 3" xfId="27581" xr:uid="{00000000-0005-0000-0000-0000FE6A0000}"/>
    <cellStyle name="Output 2 11 2 12 4" xfId="27582" xr:uid="{00000000-0005-0000-0000-0000FF6A0000}"/>
    <cellStyle name="Output 2 11 2 12 5" xfId="27583" xr:uid="{00000000-0005-0000-0000-0000006B0000}"/>
    <cellStyle name="Output 2 11 2 13" xfId="27584" xr:uid="{00000000-0005-0000-0000-0000016B0000}"/>
    <cellStyle name="Output 2 11 2 13 2" xfId="27585" xr:uid="{00000000-0005-0000-0000-0000026B0000}"/>
    <cellStyle name="Output 2 11 2 13 3" xfId="27586" xr:uid="{00000000-0005-0000-0000-0000036B0000}"/>
    <cellStyle name="Output 2 11 2 13 4" xfId="27587" xr:uid="{00000000-0005-0000-0000-0000046B0000}"/>
    <cellStyle name="Output 2 11 2 13 5" xfId="27588" xr:uid="{00000000-0005-0000-0000-0000056B0000}"/>
    <cellStyle name="Output 2 11 2 14" xfId="27589" xr:uid="{00000000-0005-0000-0000-0000066B0000}"/>
    <cellStyle name="Output 2 11 2 14 2" xfId="27590" xr:uid="{00000000-0005-0000-0000-0000076B0000}"/>
    <cellStyle name="Output 2 11 2 14 3" xfId="27591" xr:uid="{00000000-0005-0000-0000-0000086B0000}"/>
    <cellStyle name="Output 2 11 2 14 4" xfId="27592" xr:uid="{00000000-0005-0000-0000-0000096B0000}"/>
    <cellStyle name="Output 2 11 2 14 5" xfId="27593" xr:uid="{00000000-0005-0000-0000-00000A6B0000}"/>
    <cellStyle name="Output 2 11 2 15" xfId="27594" xr:uid="{00000000-0005-0000-0000-00000B6B0000}"/>
    <cellStyle name="Output 2 11 2 15 2" xfId="27595" xr:uid="{00000000-0005-0000-0000-00000C6B0000}"/>
    <cellStyle name="Output 2 11 2 15 3" xfId="27596" xr:uid="{00000000-0005-0000-0000-00000D6B0000}"/>
    <cellStyle name="Output 2 11 2 15 4" xfId="27597" xr:uid="{00000000-0005-0000-0000-00000E6B0000}"/>
    <cellStyle name="Output 2 11 2 15 5" xfId="27598" xr:uid="{00000000-0005-0000-0000-00000F6B0000}"/>
    <cellStyle name="Output 2 11 2 16" xfId="27599" xr:uid="{00000000-0005-0000-0000-0000106B0000}"/>
    <cellStyle name="Output 2 11 2 16 2" xfId="27600" xr:uid="{00000000-0005-0000-0000-0000116B0000}"/>
    <cellStyle name="Output 2 11 2 16 3" xfId="27601" xr:uid="{00000000-0005-0000-0000-0000126B0000}"/>
    <cellStyle name="Output 2 11 2 16 4" xfId="27602" xr:uid="{00000000-0005-0000-0000-0000136B0000}"/>
    <cellStyle name="Output 2 11 2 16 5" xfId="27603" xr:uid="{00000000-0005-0000-0000-0000146B0000}"/>
    <cellStyle name="Output 2 11 2 17" xfId="27604" xr:uid="{00000000-0005-0000-0000-0000156B0000}"/>
    <cellStyle name="Output 2 11 2 17 2" xfId="27605" xr:uid="{00000000-0005-0000-0000-0000166B0000}"/>
    <cellStyle name="Output 2 11 2 17 3" xfId="27606" xr:uid="{00000000-0005-0000-0000-0000176B0000}"/>
    <cellStyle name="Output 2 11 2 17 4" xfId="27607" xr:uid="{00000000-0005-0000-0000-0000186B0000}"/>
    <cellStyle name="Output 2 11 2 17 5" xfId="27608" xr:uid="{00000000-0005-0000-0000-0000196B0000}"/>
    <cellStyle name="Output 2 11 2 18" xfId="27609" xr:uid="{00000000-0005-0000-0000-00001A6B0000}"/>
    <cellStyle name="Output 2 11 2 18 2" xfId="27610" xr:uid="{00000000-0005-0000-0000-00001B6B0000}"/>
    <cellStyle name="Output 2 11 2 18 3" xfId="27611" xr:uid="{00000000-0005-0000-0000-00001C6B0000}"/>
    <cellStyle name="Output 2 11 2 18 4" xfId="27612" xr:uid="{00000000-0005-0000-0000-00001D6B0000}"/>
    <cellStyle name="Output 2 11 2 18 5" xfId="27613" xr:uid="{00000000-0005-0000-0000-00001E6B0000}"/>
    <cellStyle name="Output 2 11 2 19" xfId="27614" xr:uid="{00000000-0005-0000-0000-00001F6B0000}"/>
    <cellStyle name="Output 2 11 2 2" xfId="27615" xr:uid="{00000000-0005-0000-0000-0000206B0000}"/>
    <cellStyle name="Output 2 11 2 2 2" xfId="27616" xr:uid="{00000000-0005-0000-0000-0000216B0000}"/>
    <cellStyle name="Output 2 11 2 2 2 2" xfId="27617" xr:uid="{00000000-0005-0000-0000-0000226B0000}"/>
    <cellStyle name="Output 2 11 2 2 2 3" xfId="27618" xr:uid="{00000000-0005-0000-0000-0000236B0000}"/>
    <cellStyle name="Output 2 11 2 2 2 4" xfId="27619" xr:uid="{00000000-0005-0000-0000-0000246B0000}"/>
    <cellStyle name="Output 2 11 2 2 2 5" xfId="27620" xr:uid="{00000000-0005-0000-0000-0000256B0000}"/>
    <cellStyle name="Output 2 11 2 2 2 6" xfId="27621" xr:uid="{00000000-0005-0000-0000-0000266B0000}"/>
    <cellStyle name="Output 2 11 2 2 2 7" xfId="27622" xr:uid="{00000000-0005-0000-0000-0000276B0000}"/>
    <cellStyle name="Output 2 11 2 2 3" xfId="27623" xr:uid="{00000000-0005-0000-0000-0000286B0000}"/>
    <cellStyle name="Output 2 11 2 2 4" xfId="27624" xr:uid="{00000000-0005-0000-0000-0000296B0000}"/>
    <cellStyle name="Output 2 11 2 2 5" xfId="27625" xr:uid="{00000000-0005-0000-0000-00002A6B0000}"/>
    <cellStyle name="Output 2 11 2 3" xfId="27626" xr:uid="{00000000-0005-0000-0000-00002B6B0000}"/>
    <cellStyle name="Output 2 11 2 3 2" xfId="27627" xr:uid="{00000000-0005-0000-0000-00002C6B0000}"/>
    <cellStyle name="Output 2 11 2 3 2 2" xfId="27628" xr:uid="{00000000-0005-0000-0000-00002D6B0000}"/>
    <cellStyle name="Output 2 11 2 3 2 3" xfId="27629" xr:uid="{00000000-0005-0000-0000-00002E6B0000}"/>
    <cellStyle name="Output 2 11 2 3 2 4" xfId="27630" xr:uid="{00000000-0005-0000-0000-00002F6B0000}"/>
    <cellStyle name="Output 2 11 2 3 2 5" xfId="27631" xr:uid="{00000000-0005-0000-0000-0000306B0000}"/>
    <cellStyle name="Output 2 11 2 3 2 6" xfId="27632" xr:uid="{00000000-0005-0000-0000-0000316B0000}"/>
    <cellStyle name="Output 2 11 2 3 2 7" xfId="27633" xr:uid="{00000000-0005-0000-0000-0000326B0000}"/>
    <cellStyle name="Output 2 11 2 3 3" xfId="27634" xr:uid="{00000000-0005-0000-0000-0000336B0000}"/>
    <cellStyle name="Output 2 11 2 3 4" xfId="27635" xr:uid="{00000000-0005-0000-0000-0000346B0000}"/>
    <cellStyle name="Output 2 11 2 3 5" xfId="27636" xr:uid="{00000000-0005-0000-0000-0000356B0000}"/>
    <cellStyle name="Output 2 11 2 4" xfId="27637" xr:uid="{00000000-0005-0000-0000-0000366B0000}"/>
    <cellStyle name="Output 2 11 2 4 2" xfId="27638" xr:uid="{00000000-0005-0000-0000-0000376B0000}"/>
    <cellStyle name="Output 2 11 2 4 2 2" xfId="27639" xr:uid="{00000000-0005-0000-0000-0000386B0000}"/>
    <cellStyle name="Output 2 11 2 4 2 3" xfId="27640" xr:uid="{00000000-0005-0000-0000-0000396B0000}"/>
    <cellStyle name="Output 2 11 2 4 2 4" xfId="27641" xr:uid="{00000000-0005-0000-0000-00003A6B0000}"/>
    <cellStyle name="Output 2 11 2 4 2 5" xfId="27642" xr:uid="{00000000-0005-0000-0000-00003B6B0000}"/>
    <cellStyle name="Output 2 11 2 4 2 6" xfId="27643" xr:uid="{00000000-0005-0000-0000-00003C6B0000}"/>
    <cellStyle name="Output 2 11 2 4 2 7" xfId="27644" xr:uid="{00000000-0005-0000-0000-00003D6B0000}"/>
    <cellStyle name="Output 2 11 2 4 3" xfId="27645" xr:uid="{00000000-0005-0000-0000-00003E6B0000}"/>
    <cellStyle name="Output 2 11 2 4 4" xfId="27646" xr:uid="{00000000-0005-0000-0000-00003F6B0000}"/>
    <cellStyle name="Output 2 11 2 4 5" xfId="27647" xr:uid="{00000000-0005-0000-0000-0000406B0000}"/>
    <cellStyle name="Output 2 11 2 5" xfId="27648" xr:uid="{00000000-0005-0000-0000-0000416B0000}"/>
    <cellStyle name="Output 2 11 2 5 2" xfId="27649" xr:uid="{00000000-0005-0000-0000-0000426B0000}"/>
    <cellStyle name="Output 2 11 2 5 3" xfId="27650" xr:uid="{00000000-0005-0000-0000-0000436B0000}"/>
    <cellStyle name="Output 2 11 2 5 4" xfId="27651" xr:uid="{00000000-0005-0000-0000-0000446B0000}"/>
    <cellStyle name="Output 2 11 2 5 5" xfId="27652" xr:uid="{00000000-0005-0000-0000-0000456B0000}"/>
    <cellStyle name="Output 2 11 2 5 6" xfId="27653" xr:uid="{00000000-0005-0000-0000-0000466B0000}"/>
    <cellStyle name="Output 2 11 2 5 7" xfId="27654" xr:uid="{00000000-0005-0000-0000-0000476B0000}"/>
    <cellStyle name="Output 2 11 2 5 8" xfId="27655" xr:uid="{00000000-0005-0000-0000-0000486B0000}"/>
    <cellStyle name="Output 2 11 2 6" xfId="27656" xr:uid="{00000000-0005-0000-0000-0000496B0000}"/>
    <cellStyle name="Output 2 11 2 6 2" xfId="27657" xr:uid="{00000000-0005-0000-0000-00004A6B0000}"/>
    <cellStyle name="Output 2 11 2 6 3" xfId="27658" xr:uid="{00000000-0005-0000-0000-00004B6B0000}"/>
    <cellStyle name="Output 2 11 2 6 4" xfId="27659" xr:uid="{00000000-0005-0000-0000-00004C6B0000}"/>
    <cellStyle name="Output 2 11 2 6 5" xfId="27660" xr:uid="{00000000-0005-0000-0000-00004D6B0000}"/>
    <cellStyle name="Output 2 11 2 6 6" xfId="27661" xr:uid="{00000000-0005-0000-0000-00004E6B0000}"/>
    <cellStyle name="Output 2 11 2 6 7" xfId="27662" xr:uid="{00000000-0005-0000-0000-00004F6B0000}"/>
    <cellStyle name="Output 2 11 2 7" xfId="27663" xr:uid="{00000000-0005-0000-0000-0000506B0000}"/>
    <cellStyle name="Output 2 11 2 7 2" xfId="27664" xr:uid="{00000000-0005-0000-0000-0000516B0000}"/>
    <cellStyle name="Output 2 11 2 7 3" xfId="27665" xr:uid="{00000000-0005-0000-0000-0000526B0000}"/>
    <cellStyle name="Output 2 11 2 7 4" xfId="27666" xr:uid="{00000000-0005-0000-0000-0000536B0000}"/>
    <cellStyle name="Output 2 11 2 7 5" xfId="27667" xr:uid="{00000000-0005-0000-0000-0000546B0000}"/>
    <cellStyle name="Output 2 11 2 8" xfId="27668" xr:uid="{00000000-0005-0000-0000-0000556B0000}"/>
    <cellStyle name="Output 2 11 2 8 2" xfId="27669" xr:uid="{00000000-0005-0000-0000-0000566B0000}"/>
    <cellStyle name="Output 2 11 2 8 3" xfId="27670" xr:uid="{00000000-0005-0000-0000-0000576B0000}"/>
    <cellStyle name="Output 2 11 2 8 4" xfId="27671" xr:uid="{00000000-0005-0000-0000-0000586B0000}"/>
    <cellStyle name="Output 2 11 2 8 5" xfId="27672" xr:uid="{00000000-0005-0000-0000-0000596B0000}"/>
    <cellStyle name="Output 2 11 2 9" xfId="27673" xr:uid="{00000000-0005-0000-0000-00005A6B0000}"/>
    <cellStyle name="Output 2 11 2 9 2" xfId="27674" xr:uid="{00000000-0005-0000-0000-00005B6B0000}"/>
    <cellStyle name="Output 2 11 2 9 3" xfId="27675" xr:uid="{00000000-0005-0000-0000-00005C6B0000}"/>
    <cellStyle name="Output 2 11 2 9 4" xfId="27676" xr:uid="{00000000-0005-0000-0000-00005D6B0000}"/>
    <cellStyle name="Output 2 11 2 9 5" xfId="27677" xr:uid="{00000000-0005-0000-0000-00005E6B0000}"/>
    <cellStyle name="Output 2 11 3" xfId="27678" xr:uid="{00000000-0005-0000-0000-00005F6B0000}"/>
    <cellStyle name="Output 2 11 3 10" xfId="27679" xr:uid="{00000000-0005-0000-0000-0000606B0000}"/>
    <cellStyle name="Output 2 11 3 2" xfId="27680" xr:uid="{00000000-0005-0000-0000-0000616B0000}"/>
    <cellStyle name="Output 2 11 3 2 2" xfId="27681" xr:uid="{00000000-0005-0000-0000-0000626B0000}"/>
    <cellStyle name="Output 2 11 3 2 2 2" xfId="27682" xr:uid="{00000000-0005-0000-0000-0000636B0000}"/>
    <cellStyle name="Output 2 11 3 2 2 3" xfId="27683" xr:uid="{00000000-0005-0000-0000-0000646B0000}"/>
    <cellStyle name="Output 2 11 3 2 2 4" xfId="27684" xr:uid="{00000000-0005-0000-0000-0000656B0000}"/>
    <cellStyle name="Output 2 11 3 2 2 5" xfId="27685" xr:uid="{00000000-0005-0000-0000-0000666B0000}"/>
    <cellStyle name="Output 2 11 3 2 2 6" xfId="27686" xr:uid="{00000000-0005-0000-0000-0000676B0000}"/>
    <cellStyle name="Output 2 11 3 2 2 7" xfId="27687" xr:uid="{00000000-0005-0000-0000-0000686B0000}"/>
    <cellStyle name="Output 2 11 3 2 3" xfId="27688" xr:uid="{00000000-0005-0000-0000-0000696B0000}"/>
    <cellStyle name="Output 2 11 3 2 4" xfId="27689" xr:uid="{00000000-0005-0000-0000-00006A6B0000}"/>
    <cellStyle name="Output 2 11 3 3" xfId="27690" xr:uid="{00000000-0005-0000-0000-00006B6B0000}"/>
    <cellStyle name="Output 2 11 3 3 2" xfId="27691" xr:uid="{00000000-0005-0000-0000-00006C6B0000}"/>
    <cellStyle name="Output 2 11 3 3 2 2" xfId="27692" xr:uid="{00000000-0005-0000-0000-00006D6B0000}"/>
    <cellStyle name="Output 2 11 3 3 2 3" xfId="27693" xr:uid="{00000000-0005-0000-0000-00006E6B0000}"/>
    <cellStyle name="Output 2 11 3 3 2 4" xfId="27694" xr:uid="{00000000-0005-0000-0000-00006F6B0000}"/>
    <cellStyle name="Output 2 11 3 3 2 5" xfId="27695" xr:uid="{00000000-0005-0000-0000-0000706B0000}"/>
    <cellStyle name="Output 2 11 3 3 2 6" xfId="27696" xr:uid="{00000000-0005-0000-0000-0000716B0000}"/>
    <cellStyle name="Output 2 11 3 3 2 7" xfId="27697" xr:uid="{00000000-0005-0000-0000-0000726B0000}"/>
    <cellStyle name="Output 2 11 3 3 3" xfId="27698" xr:uid="{00000000-0005-0000-0000-0000736B0000}"/>
    <cellStyle name="Output 2 11 3 3 4" xfId="27699" xr:uid="{00000000-0005-0000-0000-0000746B0000}"/>
    <cellStyle name="Output 2 11 3 4" xfId="27700" xr:uid="{00000000-0005-0000-0000-0000756B0000}"/>
    <cellStyle name="Output 2 11 3 4 2" xfId="27701" xr:uid="{00000000-0005-0000-0000-0000766B0000}"/>
    <cellStyle name="Output 2 11 3 4 2 2" xfId="27702" xr:uid="{00000000-0005-0000-0000-0000776B0000}"/>
    <cellStyle name="Output 2 11 3 4 2 3" xfId="27703" xr:uid="{00000000-0005-0000-0000-0000786B0000}"/>
    <cellStyle name="Output 2 11 3 4 2 4" xfId="27704" xr:uid="{00000000-0005-0000-0000-0000796B0000}"/>
    <cellStyle name="Output 2 11 3 4 2 5" xfId="27705" xr:uid="{00000000-0005-0000-0000-00007A6B0000}"/>
    <cellStyle name="Output 2 11 3 4 2 6" xfId="27706" xr:uid="{00000000-0005-0000-0000-00007B6B0000}"/>
    <cellStyle name="Output 2 11 3 4 2 7" xfId="27707" xr:uid="{00000000-0005-0000-0000-00007C6B0000}"/>
    <cellStyle name="Output 2 11 3 4 3" xfId="27708" xr:uid="{00000000-0005-0000-0000-00007D6B0000}"/>
    <cellStyle name="Output 2 11 3 4 4" xfId="27709" xr:uid="{00000000-0005-0000-0000-00007E6B0000}"/>
    <cellStyle name="Output 2 11 3 5" xfId="27710" xr:uid="{00000000-0005-0000-0000-00007F6B0000}"/>
    <cellStyle name="Output 2 11 3 5 2" xfId="27711" xr:uid="{00000000-0005-0000-0000-0000806B0000}"/>
    <cellStyle name="Output 2 11 3 5 3" xfId="27712" xr:uid="{00000000-0005-0000-0000-0000816B0000}"/>
    <cellStyle name="Output 2 11 3 5 4" xfId="27713" xr:uid="{00000000-0005-0000-0000-0000826B0000}"/>
    <cellStyle name="Output 2 11 3 5 5" xfId="27714" xr:uid="{00000000-0005-0000-0000-0000836B0000}"/>
    <cellStyle name="Output 2 11 3 5 6" xfId="27715" xr:uid="{00000000-0005-0000-0000-0000846B0000}"/>
    <cellStyle name="Output 2 11 3 5 7" xfId="27716" xr:uid="{00000000-0005-0000-0000-0000856B0000}"/>
    <cellStyle name="Output 2 11 3 5 8" xfId="27717" xr:uid="{00000000-0005-0000-0000-0000866B0000}"/>
    <cellStyle name="Output 2 11 3 6" xfId="27718" xr:uid="{00000000-0005-0000-0000-0000876B0000}"/>
    <cellStyle name="Output 2 11 3 6 2" xfId="27719" xr:uid="{00000000-0005-0000-0000-0000886B0000}"/>
    <cellStyle name="Output 2 11 3 6 3" xfId="27720" xr:uid="{00000000-0005-0000-0000-0000896B0000}"/>
    <cellStyle name="Output 2 11 3 6 4" xfId="27721" xr:uid="{00000000-0005-0000-0000-00008A6B0000}"/>
    <cellStyle name="Output 2 11 3 6 5" xfId="27722" xr:uid="{00000000-0005-0000-0000-00008B6B0000}"/>
    <cellStyle name="Output 2 11 3 6 6" xfId="27723" xr:uid="{00000000-0005-0000-0000-00008C6B0000}"/>
    <cellStyle name="Output 2 11 3 6 7" xfId="27724" xr:uid="{00000000-0005-0000-0000-00008D6B0000}"/>
    <cellStyle name="Output 2 11 3 7" xfId="27725" xr:uid="{00000000-0005-0000-0000-00008E6B0000}"/>
    <cellStyle name="Output 2 11 3 8" xfId="27726" xr:uid="{00000000-0005-0000-0000-00008F6B0000}"/>
    <cellStyle name="Output 2 11 3 9" xfId="27727" xr:uid="{00000000-0005-0000-0000-0000906B0000}"/>
    <cellStyle name="Output 2 11 4" xfId="27728" xr:uid="{00000000-0005-0000-0000-0000916B0000}"/>
    <cellStyle name="Output 2 11 4 2" xfId="27729" xr:uid="{00000000-0005-0000-0000-0000926B0000}"/>
    <cellStyle name="Output 2 11 4 2 2" xfId="27730" xr:uid="{00000000-0005-0000-0000-0000936B0000}"/>
    <cellStyle name="Output 2 11 4 2 3" xfId="27731" xr:uid="{00000000-0005-0000-0000-0000946B0000}"/>
    <cellStyle name="Output 2 11 4 2 4" xfId="27732" xr:uid="{00000000-0005-0000-0000-0000956B0000}"/>
    <cellStyle name="Output 2 11 4 2 5" xfId="27733" xr:uid="{00000000-0005-0000-0000-0000966B0000}"/>
    <cellStyle name="Output 2 11 4 2 6" xfId="27734" xr:uid="{00000000-0005-0000-0000-0000976B0000}"/>
    <cellStyle name="Output 2 11 4 2 7" xfId="27735" xr:uid="{00000000-0005-0000-0000-0000986B0000}"/>
    <cellStyle name="Output 2 11 4 3" xfId="27736" xr:uid="{00000000-0005-0000-0000-0000996B0000}"/>
    <cellStyle name="Output 2 11 4 4" xfId="27737" xr:uid="{00000000-0005-0000-0000-00009A6B0000}"/>
    <cellStyle name="Output 2 11 4 5" xfId="27738" xr:uid="{00000000-0005-0000-0000-00009B6B0000}"/>
    <cellStyle name="Output 2 11 5" xfId="27739" xr:uid="{00000000-0005-0000-0000-00009C6B0000}"/>
    <cellStyle name="Output 2 11 5 2" xfId="27740" xr:uid="{00000000-0005-0000-0000-00009D6B0000}"/>
    <cellStyle name="Output 2 11 5 2 2" xfId="27741" xr:uid="{00000000-0005-0000-0000-00009E6B0000}"/>
    <cellStyle name="Output 2 11 5 2 3" xfId="27742" xr:uid="{00000000-0005-0000-0000-00009F6B0000}"/>
    <cellStyle name="Output 2 11 5 2 4" xfId="27743" xr:uid="{00000000-0005-0000-0000-0000A06B0000}"/>
    <cellStyle name="Output 2 11 5 2 5" xfId="27744" xr:uid="{00000000-0005-0000-0000-0000A16B0000}"/>
    <cellStyle name="Output 2 11 5 2 6" xfId="27745" xr:uid="{00000000-0005-0000-0000-0000A26B0000}"/>
    <cellStyle name="Output 2 11 5 2 7" xfId="27746" xr:uid="{00000000-0005-0000-0000-0000A36B0000}"/>
    <cellStyle name="Output 2 11 5 3" xfId="27747" xr:uid="{00000000-0005-0000-0000-0000A46B0000}"/>
    <cellStyle name="Output 2 11 5 4" xfId="27748" xr:uid="{00000000-0005-0000-0000-0000A56B0000}"/>
    <cellStyle name="Output 2 11 5 5" xfId="27749" xr:uid="{00000000-0005-0000-0000-0000A66B0000}"/>
    <cellStyle name="Output 2 11 6" xfId="27750" xr:uid="{00000000-0005-0000-0000-0000A76B0000}"/>
    <cellStyle name="Output 2 11 6 2" xfId="27751" xr:uid="{00000000-0005-0000-0000-0000A86B0000}"/>
    <cellStyle name="Output 2 11 6 2 2" xfId="27752" xr:uid="{00000000-0005-0000-0000-0000A96B0000}"/>
    <cellStyle name="Output 2 11 6 2 3" xfId="27753" xr:uid="{00000000-0005-0000-0000-0000AA6B0000}"/>
    <cellStyle name="Output 2 11 6 2 4" xfId="27754" xr:uid="{00000000-0005-0000-0000-0000AB6B0000}"/>
    <cellStyle name="Output 2 11 6 2 5" xfId="27755" xr:uid="{00000000-0005-0000-0000-0000AC6B0000}"/>
    <cellStyle name="Output 2 11 6 2 6" xfId="27756" xr:uid="{00000000-0005-0000-0000-0000AD6B0000}"/>
    <cellStyle name="Output 2 11 6 2 7" xfId="27757" xr:uid="{00000000-0005-0000-0000-0000AE6B0000}"/>
    <cellStyle name="Output 2 11 6 3" xfId="27758" xr:uid="{00000000-0005-0000-0000-0000AF6B0000}"/>
    <cellStyle name="Output 2 11 6 4" xfId="27759" xr:uid="{00000000-0005-0000-0000-0000B06B0000}"/>
    <cellStyle name="Output 2 11 6 5" xfId="27760" xr:uid="{00000000-0005-0000-0000-0000B16B0000}"/>
    <cellStyle name="Output 2 11 7" xfId="27761" xr:uid="{00000000-0005-0000-0000-0000B26B0000}"/>
    <cellStyle name="Output 2 11 7 2" xfId="27762" xr:uid="{00000000-0005-0000-0000-0000B36B0000}"/>
    <cellStyle name="Output 2 11 7 2 2" xfId="27763" xr:uid="{00000000-0005-0000-0000-0000B46B0000}"/>
    <cellStyle name="Output 2 11 7 2 3" xfId="27764" xr:uid="{00000000-0005-0000-0000-0000B56B0000}"/>
    <cellStyle name="Output 2 11 7 2 4" xfId="27765" xr:uid="{00000000-0005-0000-0000-0000B66B0000}"/>
    <cellStyle name="Output 2 11 7 2 5" xfId="27766" xr:uid="{00000000-0005-0000-0000-0000B76B0000}"/>
    <cellStyle name="Output 2 11 7 2 6" xfId="27767" xr:uid="{00000000-0005-0000-0000-0000B86B0000}"/>
    <cellStyle name="Output 2 11 7 2 7" xfId="27768" xr:uid="{00000000-0005-0000-0000-0000B96B0000}"/>
    <cellStyle name="Output 2 11 7 3" xfId="27769" xr:uid="{00000000-0005-0000-0000-0000BA6B0000}"/>
    <cellStyle name="Output 2 11 7 4" xfId="27770" xr:uid="{00000000-0005-0000-0000-0000BB6B0000}"/>
    <cellStyle name="Output 2 11 7 5" xfId="27771" xr:uid="{00000000-0005-0000-0000-0000BC6B0000}"/>
    <cellStyle name="Output 2 11 8" xfId="27772" xr:uid="{00000000-0005-0000-0000-0000BD6B0000}"/>
    <cellStyle name="Output 2 11 8 2" xfId="27773" xr:uid="{00000000-0005-0000-0000-0000BE6B0000}"/>
    <cellStyle name="Output 2 11 8 3" xfId="27774" xr:uid="{00000000-0005-0000-0000-0000BF6B0000}"/>
    <cellStyle name="Output 2 11 8 4" xfId="27775" xr:uid="{00000000-0005-0000-0000-0000C06B0000}"/>
    <cellStyle name="Output 2 11 8 5" xfId="27776" xr:uid="{00000000-0005-0000-0000-0000C16B0000}"/>
    <cellStyle name="Output 2 11 8 6" xfId="27777" xr:uid="{00000000-0005-0000-0000-0000C26B0000}"/>
    <cellStyle name="Output 2 11 8 7" xfId="27778" xr:uid="{00000000-0005-0000-0000-0000C36B0000}"/>
    <cellStyle name="Output 2 11 8 8" xfId="27779" xr:uid="{00000000-0005-0000-0000-0000C46B0000}"/>
    <cellStyle name="Output 2 11 9" xfId="27780" xr:uid="{00000000-0005-0000-0000-0000C56B0000}"/>
    <cellStyle name="Output 2 11 9 2" xfId="27781" xr:uid="{00000000-0005-0000-0000-0000C66B0000}"/>
    <cellStyle name="Output 2 11 9 3" xfId="27782" xr:uid="{00000000-0005-0000-0000-0000C76B0000}"/>
    <cellStyle name="Output 2 11 9 4" xfId="27783" xr:uid="{00000000-0005-0000-0000-0000C86B0000}"/>
    <cellStyle name="Output 2 11 9 5" xfId="27784" xr:uid="{00000000-0005-0000-0000-0000C96B0000}"/>
    <cellStyle name="Output 2 11 9 6" xfId="27785" xr:uid="{00000000-0005-0000-0000-0000CA6B0000}"/>
    <cellStyle name="Output 2 11 9 7" xfId="27786" xr:uid="{00000000-0005-0000-0000-0000CB6B0000}"/>
    <cellStyle name="Output 2 12" xfId="27787" xr:uid="{00000000-0005-0000-0000-0000CC6B0000}"/>
    <cellStyle name="Output 2 12 10" xfId="27788" xr:uid="{00000000-0005-0000-0000-0000CD6B0000}"/>
    <cellStyle name="Output 2 12 10 2" xfId="27789" xr:uid="{00000000-0005-0000-0000-0000CE6B0000}"/>
    <cellStyle name="Output 2 12 10 3" xfId="27790" xr:uid="{00000000-0005-0000-0000-0000CF6B0000}"/>
    <cellStyle name="Output 2 12 10 4" xfId="27791" xr:uid="{00000000-0005-0000-0000-0000D06B0000}"/>
    <cellStyle name="Output 2 12 10 5" xfId="27792" xr:uid="{00000000-0005-0000-0000-0000D16B0000}"/>
    <cellStyle name="Output 2 12 11" xfId="27793" xr:uid="{00000000-0005-0000-0000-0000D26B0000}"/>
    <cellStyle name="Output 2 12 11 2" xfId="27794" xr:uid="{00000000-0005-0000-0000-0000D36B0000}"/>
    <cellStyle name="Output 2 12 11 3" xfId="27795" xr:uid="{00000000-0005-0000-0000-0000D46B0000}"/>
    <cellStyle name="Output 2 12 11 4" xfId="27796" xr:uid="{00000000-0005-0000-0000-0000D56B0000}"/>
    <cellStyle name="Output 2 12 11 5" xfId="27797" xr:uid="{00000000-0005-0000-0000-0000D66B0000}"/>
    <cellStyle name="Output 2 12 12" xfId="27798" xr:uid="{00000000-0005-0000-0000-0000D76B0000}"/>
    <cellStyle name="Output 2 12 12 2" xfId="27799" xr:uid="{00000000-0005-0000-0000-0000D86B0000}"/>
    <cellStyle name="Output 2 12 12 3" xfId="27800" xr:uid="{00000000-0005-0000-0000-0000D96B0000}"/>
    <cellStyle name="Output 2 12 12 4" xfId="27801" xr:uid="{00000000-0005-0000-0000-0000DA6B0000}"/>
    <cellStyle name="Output 2 12 12 5" xfId="27802" xr:uid="{00000000-0005-0000-0000-0000DB6B0000}"/>
    <cellStyle name="Output 2 12 13" xfId="27803" xr:uid="{00000000-0005-0000-0000-0000DC6B0000}"/>
    <cellStyle name="Output 2 12 13 2" xfId="27804" xr:uid="{00000000-0005-0000-0000-0000DD6B0000}"/>
    <cellStyle name="Output 2 12 13 3" xfId="27805" xr:uid="{00000000-0005-0000-0000-0000DE6B0000}"/>
    <cellStyle name="Output 2 12 13 4" xfId="27806" xr:uid="{00000000-0005-0000-0000-0000DF6B0000}"/>
    <cellStyle name="Output 2 12 13 5" xfId="27807" xr:uid="{00000000-0005-0000-0000-0000E06B0000}"/>
    <cellStyle name="Output 2 12 14" xfId="27808" xr:uid="{00000000-0005-0000-0000-0000E16B0000}"/>
    <cellStyle name="Output 2 12 14 2" xfId="27809" xr:uid="{00000000-0005-0000-0000-0000E26B0000}"/>
    <cellStyle name="Output 2 12 14 3" xfId="27810" xr:uid="{00000000-0005-0000-0000-0000E36B0000}"/>
    <cellStyle name="Output 2 12 14 4" xfId="27811" xr:uid="{00000000-0005-0000-0000-0000E46B0000}"/>
    <cellStyle name="Output 2 12 14 5" xfId="27812" xr:uid="{00000000-0005-0000-0000-0000E56B0000}"/>
    <cellStyle name="Output 2 12 15" xfId="27813" xr:uid="{00000000-0005-0000-0000-0000E66B0000}"/>
    <cellStyle name="Output 2 12 15 2" xfId="27814" xr:uid="{00000000-0005-0000-0000-0000E76B0000}"/>
    <cellStyle name="Output 2 12 15 3" xfId="27815" xr:uid="{00000000-0005-0000-0000-0000E86B0000}"/>
    <cellStyle name="Output 2 12 15 4" xfId="27816" xr:uid="{00000000-0005-0000-0000-0000E96B0000}"/>
    <cellStyle name="Output 2 12 15 5" xfId="27817" xr:uid="{00000000-0005-0000-0000-0000EA6B0000}"/>
    <cellStyle name="Output 2 12 16" xfId="27818" xr:uid="{00000000-0005-0000-0000-0000EB6B0000}"/>
    <cellStyle name="Output 2 12 16 2" xfId="27819" xr:uid="{00000000-0005-0000-0000-0000EC6B0000}"/>
    <cellStyle name="Output 2 12 16 3" xfId="27820" xr:uid="{00000000-0005-0000-0000-0000ED6B0000}"/>
    <cellStyle name="Output 2 12 16 4" xfId="27821" xr:uid="{00000000-0005-0000-0000-0000EE6B0000}"/>
    <cellStyle name="Output 2 12 16 5" xfId="27822" xr:uid="{00000000-0005-0000-0000-0000EF6B0000}"/>
    <cellStyle name="Output 2 12 17" xfId="27823" xr:uid="{00000000-0005-0000-0000-0000F06B0000}"/>
    <cellStyle name="Output 2 12 17 2" xfId="27824" xr:uid="{00000000-0005-0000-0000-0000F16B0000}"/>
    <cellStyle name="Output 2 12 17 3" xfId="27825" xr:uid="{00000000-0005-0000-0000-0000F26B0000}"/>
    <cellStyle name="Output 2 12 17 4" xfId="27826" xr:uid="{00000000-0005-0000-0000-0000F36B0000}"/>
    <cellStyle name="Output 2 12 17 5" xfId="27827" xr:uid="{00000000-0005-0000-0000-0000F46B0000}"/>
    <cellStyle name="Output 2 12 18" xfId="27828" xr:uid="{00000000-0005-0000-0000-0000F56B0000}"/>
    <cellStyle name="Output 2 12 18 2" xfId="27829" xr:uid="{00000000-0005-0000-0000-0000F66B0000}"/>
    <cellStyle name="Output 2 12 18 3" xfId="27830" xr:uid="{00000000-0005-0000-0000-0000F76B0000}"/>
    <cellStyle name="Output 2 12 18 4" xfId="27831" xr:uid="{00000000-0005-0000-0000-0000F86B0000}"/>
    <cellStyle name="Output 2 12 18 5" xfId="27832" xr:uid="{00000000-0005-0000-0000-0000F96B0000}"/>
    <cellStyle name="Output 2 12 19" xfId="27833" xr:uid="{00000000-0005-0000-0000-0000FA6B0000}"/>
    <cellStyle name="Output 2 12 2" xfId="27834" xr:uid="{00000000-0005-0000-0000-0000FB6B0000}"/>
    <cellStyle name="Output 2 12 2 2" xfId="27835" xr:uid="{00000000-0005-0000-0000-0000FC6B0000}"/>
    <cellStyle name="Output 2 12 2 2 2" xfId="27836" xr:uid="{00000000-0005-0000-0000-0000FD6B0000}"/>
    <cellStyle name="Output 2 12 2 2 3" xfId="27837" xr:uid="{00000000-0005-0000-0000-0000FE6B0000}"/>
    <cellStyle name="Output 2 12 2 2 4" xfId="27838" xr:uid="{00000000-0005-0000-0000-0000FF6B0000}"/>
    <cellStyle name="Output 2 12 2 2 5" xfId="27839" xr:uid="{00000000-0005-0000-0000-0000006C0000}"/>
    <cellStyle name="Output 2 12 2 2 6" xfId="27840" xr:uid="{00000000-0005-0000-0000-0000016C0000}"/>
    <cellStyle name="Output 2 12 2 2 7" xfId="27841" xr:uid="{00000000-0005-0000-0000-0000026C0000}"/>
    <cellStyle name="Output 2 12 2 3" xfId="27842" xr:uid="{00000000-0005-0000-0000-0000036C0000}"/>
    <cellStyle name="Output 2 12 2 4" xfId="27843" xr:uid="{00000000-0005-0000-0000-0000046C0000}"/>
    <cellStyle name="Output 2 12 2 5" xfId="27844" xr:uid="{00000000-0005-0000-0000-0000056C0000}"/>
    <cellStyle name="Output 2 12 3" xfId="27845" xr:uid="{00000000-0005-0000-0000-0000066C0000}"/>
    <cellStyle name="Output 2 12 3 2" xfId="27846" xr:uid="{00000000-0005-0000-0000-0000076C0000}"/>
    <cellStyle name="Output 2 12 3 2 2" xfId="27847" xr:uid="{00000000-0005-0000-0000-0000086C0000}"/>
    <cellStyle name="Output 2 12 3 2 3" xfId="27848" xr:uid="{00000000-0005-0000-0000-0000096C0000}"/>
    <cellStyle name="Output 2 12 3 2 4" xfId="27849" xr:uid="{00000000-0005-0000-0000-00000A6C0000}"/>
    <cellStyle name="Output 2 12 3 2 5" xfId="27850" xr:uid="{00000000-0005-0000-0000-00000B6C0000}"/>
    <cellStyle name="Output 2 12 3 2 6" xfId="27851" xr:uid="{00000000-0005-0000-0000-00000C6C0000}"/>
    <cellStyle name="Output 2 12 3 2 7" xfId="27852" xr:uid="{00000000-0005-0000-0000-00000D6C0000}"/>
    <cellStyle name="Output 2 12 3 3" xfId="27853" xr:uid="{00000000-0005-0000-0000-00000E6C0000}"/>
    <cellStyle name="Output 2 12 3 4" xfId="27854" xr:uid="{00000000-0005-0000-0000-00000F6C0000}"/>
    <cellStyle name="Output 2 12 3 5" xfId="27855" xr:uid="{00000000-0005-0000-0000-0000106C0000}"/>
    <cellStyle name="Output 2 12 4" xfId="27856" xr:uid="{00000000-0005-0000-0000-0000116C0000}"/>
    <cellStyle name="Output 2 12 4 2" xfId="27857" xr:uid="{00000000-0005-0000-0000-0000126C0000}"/>
    <cellStyle name="Output 2 12 4 2 2" xfId="27858" xr:uid="{00000000-0005-0000-0000-0000136C0000}"/>
    <cellStyle name="Output 2 12 4 2 3" xfId="27859" xr:uid="{00000000-0005-0000-0000-0000146C0000}"/>
    <cellStyle name="Output 2 12 4 2 4" xfId="27860" xr:uid="{00000000-0005-0000-0000-0000156C0000}"/>
    <cellStyle name="Output 2 12 4 2 5" xfId="27861" xr:uid="{00000000-0005-0000-0000-0000166C0000}"/>
    <cellStyle name="Output 2 12 4 2 6" xfId="27862" xr:uid="{00000000-0005-0000-0000-0000176C0000}"/>
    <cellStyle name="Output 2 12 4 2 7" xfId="27863" xr:uid="{00000000-0005-0000-0000-0000186C0000}"/>
    <cellStyle name="Output 2 12 4 3" xfId="27864" xr:uid="{00000000-0005-0000-0000-0000196C0000}"/>
    <cellStyle name="Output 2 12 4 4" xfId="27865" xr:uid="{00000000-0005-0000-0000-00001A6C0000}"/>
    <cellStyle name="Output 2 12 4 5" xfId="27866" xr:uid="{00000000-0005-0000-0000-00001B6C0000}"/>
    <cellStyle name="Output 2 12 5" xfId="27867" xr:uid="{00000000-0005-0000-0000-00001C6C0000}"/>
    <cellStyle name="Output 2 12 5 2" xfId="27868" xr:uid="{00000000-0005-0000-0000-00001D6C0000}"/>
    <cellStyle name="Output 2 12 5 3" xfId="27869" xr:uid="{00000000-0005-0000-0000-00001E6C0000}"/>
    <cellStyle name="Output 2 12 5 4" xfId="27870" xr:uid="{00000000-0005-0000-0000-00001F6C0000}"/>
    <cellStyle name="Output 2 12 5 5" xfId="27871" xr:uid="{00000000-0005-0000-0000-0000206C0000}"/>
    <cellStyle name="Output 2 12 5 6" xfId="27872" xr:uid="{00000000-0005-0000-0000-0000216C0000}"/>
    <cellStyle name="Output 2 12 5 7" xfId="27873" xr:uid="{00000000-0005-0000-0000-0000226C0000}"/>
    <cellStyle name="Output 2 12 5 8" xfId="27874" xr:uid="{00000000-0005-0000-0000-0000236C0000}"/>
    <cellStyle name="Output 2 12 6" xfId="27875" xr:uid="{00000000-0005-0000-0000-0000246C0000}"/>
    <cellStyle name="Output 2 12 6 2" xfId="27876" xr:uid="{00000000-0005-0000-0000-0000256C0000}"/>
    <cellStyle name="Output 2 12 6 3" xfId="27877" xr:uid="{00000000-0005-0000-0000-0000266C0000}"/>
    <cellStyle name="Output 2 12 6 4" xfId="27878" xr:uid="{00000000-0005-0000-0000-0000276C0000}"/>
    <cellStyle name="Output 2 12 6 5" xfId="27879" xr:uid="{00000000-0005-0000-0000-0000286C0000}"/>
    <cellStyle name="Output 2 12 6 6" xfId="27880" xr:uid="{00000000-0005-0000-0000-0000296C0000}"/>
    <cellStyle name="Output 2 12 6 7" xfId="27881" xr:uid="{00000000-0005-0000-0000-00002A6C0000}"/>
    <cellStyle name="Output 2 12 7" xfId="27882" xr:uid="{00000000-0005-0000-0000-00002B6C0000}"/>
    <cellStyle name="Output 2 12 7 2" xfId="27883" xr:uid="{00000000-0005-0000-0000-00002C6C0000}"/>
    <cellStyle name="Output 2 12 7 3" xfId="27884" xr:uid="{00000000-0005-0000-0000-00002D6C0000}"/>
    <cellStyle name="Output 2 12 7 4" xfId="27885" xr:uid="{00000000-0005-0000-0000-00002E6C0000}"/>
    <cellStyle name="Output 2 12 7 5" xfId="27886" xr:uid="{00000000-0005-0000-0000-00002F6C0000}"/>
    <cellStyle name="Output 2 12 8" xfId="27887" xr:uid="{00000000-0005-0000-0000-0000306C0000}"/>
    <cellStyle name="Output 2 12 8 2" xfId="27888" xr:uid="{00000000-0005-0000-0000-0000316C0000}"/>
    <cellStyle name="Output 2 12 8 3" xfId="27889" xr:uid="{00000000-0005-0000-0000-0000326C0000}"/>
    <cellStyle name="Output 2 12 8 4" xfId="27890" xr:uid="{00000000-0005-0000-0000-0000336C0000}"/>
    <cellStyle name="Output 2 12 8 5" xfId="27891" xr:uid="{00000000-0005-0000-0000-0000346C0000}"/>
    <cellStyle name="Output 2 12 9" xfId="27892" xr:uid="{00000000-0005-0000-0000-0000356C0000}"/>
    <cellStyle name="Output 2 12 9 2" xfId="27893" xr:uid="{00000000-0005-0000-0000-0000366C0000}"/>
    <cellStyle name="Output 2 12 9 3" xfId="27894" xr:uid="{00000000-0005-0000-0000-0000376C0000}"/>
    <cellStyle name="Output 2 12 9 4" xfId="27895" xr:uid="{00000000-0005-0000-0000-0000386C0000}"/>
    <cellStyle name="Output 2 12 9 5" xfId="27896" xr:uid="{00000000-0005-0000-0000-0000396C0000}"/>
    <cellStyle name="Output 2 13" xfId="27897" xr:uid="{00000000-0005-0000-0000-00003A6C0000}"/>
    <cellStyle name="Output 2 13 10" xfId="27898" xr:uid="{00000000-0005-0000-0000-00003B6C0000}"/>
    <cellStyle name="Output 2 13 2" xfId="27899" xr:uid="{00000000-0005-0000-0000-00003C6C0000}"/>
    <cellStyle name="Output 2 13 2 2" xfId="27900" xr:uid="{00000000-0005-0000-0000-00003D6C0000}"/>
    <cellStyle name="Output 2 13 2 2 2" xfId="27901" xr:uid="{00000000-0005-0000-0000-00003E6C0000}"/>
    <cellStyle name="Output 2 13 2 2 3" xfId="27902" xr:uid="{00000000-0005-0000-0000-00003F6C0000}"/>
    <cellStyle name="Output 2 13 2 2 4" xfId="27903" xr:uid="{00000000-0005-0000-0000-0000406C0000}"/>
    <cellStyle name="Output 2 13 2 2 5" xfId="27904" xr:uid="{00000000-0005-0000-0000-0000416C0000}"/>
    <cellStyle name="Output 2 13 2 2 6" xfId="27905" xr:uid="{00000000-0005-0000-0000-0000426C0000}"/>
    <cellStyle name="Output 2 13 2 2 7" xfId="27906" xr:uid="{00000000-0005-0000-0000-0000436C0000}"/>
    <cellStyle name="Output 2 13 2 3" xfId="27907" xr:uid="{00000000-0005-0000-0000-0000446C0000}"/>
    <cellStyle name="Output 2 13 2 4" xfId="27908" xr:uid="{00000000-0005-0000-0000-0000456C0000}"/>
    <cellStyle name="Output 2 13 3" xfId="27909" xr:uid="{00000000-0005-0000-0000-0000466C0000}"/>
    <cellStyle name="Output 2 13 3 2" xfId="27910" xr:uid="{00000000-0005-0000-0000-0000476C0000}"/>
    <cellStyle name="Output 2 13 3 2 2" xfId="27911" xr:uid="{00000000-0005-0000-0000-0000486C0000}"/>
    <cellStyle name="Output 2 13 3 2 3" xfId="27912" xr:uid="{00000000-0005-0000-0000-0000496C0000}"/>
    <cellStyle name="Output 2 13 3 2 4" xfId="27913" xr:uid="{00000000-0005-0000-0000-00004A6C0000}"/>
    <cellStyle name="Output 2 13 3 2 5" xfId="27914" xr:uid="{00000000-0005-0000-0000-00004B6C0000}"/>
    <cellStyle name="Output 2 13 3 2 6" xfId="27915" xr:uid="{00000000-0005-0000-0000-00004C6C0000}"/>
    <cellStyle name="Output 2 13 3 2 7" xfId="27916" xr:uid="{00000000-0005-0000-0000-00004D6C0000}"/>
    <cellStyle name="Output 2 13 3 3" xfId="27917" xr:uid="{00000000-0005-0000-0000-00004E6C0000}"/>
    <cellStyle name="Output 2 13 3 4" xfId="27918" xr:uid="{00000000-0005-0000-0000-00004F6C0000}"/>
    <cellStyle name="Output 2 13 4" xfId="27919" xr:uid="{00000000-0005-0000-0000-0000506C0000}"/>
    <cellStyle name="Output 2 13 4 2" xfId="27920" xr:uid="{00000000-0005-0000-0000-0000516C0000}"/>
    <cellStyle name="Output 2 13 4 2 2" xfId="27921" xr:uid="{00000000-0005-0000-0000-0000526C0000}"/>
    <cellStyle name="Output 2 13 4 2 3" xfId="27922" xr:uid="{00000000-0005-0000-0000-0000536C0000}"/>
    <cellStyle name="Output 2 13 4 2 4" xfId="27923" xr:uid="{00000000-0005-0000-0000-0000546C0000}"/>
    <cellStyle name="Output 2 13 4 2 5" xfId="27924" xr:uid="{00000000-0005-0000-0000-0000556C0000}"/>
    <cellStyle name="Output 2 13 4 2 6" xfId="27925" xr:uid="{00000000-0005-0000-0000-0000566C0000}"/>
    <cellStyle name="Output 2 13 4 2 7" xfId="27926" xr:uid="{00000000-0005-0000-0000-0000576C0000}"/>
    <cellStyle name="Output 2 13 4 3" xfId="27927" xr:uid="{00000000-0005-0000-0000-0000586C0000}"/>
    <cellStyle name="Output 2 13 4 4" xfId="27928" xr:uid="{00000000-0005-0000-0000-0000596C0000}"/>
    <cellStyle name="Output 2 13 5" xfId="27929" xr:uid="{00000000-0005-0000-0000-00005A6C0000}"/>
    <cellStyle name="Output 2 13 5 2" xfId="27930" xr:uid="{00000000-0005-0000-0000-00005B6C0000}"/>
    <cellStyle name="Output 2 13 5 3" xfId="27931" xr:uid="{00000000-0005-0000-0000-00005C6C0000}"/>
    <cellStyle name="Output 2 13 5 4" xfId="27932" xr:uid="{00000000-0005-0000-0000-00005D6C0000}"/>
    <cellStyle name="Output 2 13 5 5" xfId="27933" xr:uid="{00000000-0005-0000-0000-00005E6C0000}"/>
    <cellStyle name="Output 2 13 5 6" xfId="27934" xr:uid="{00000000-0005-0000-0000-00005F6C0000}"/>
    <cellStyle name="Output 2 13 5 7" xfId="27935" xr:uid="{00000000-0005-0000-0000-0000606C0000}"/>
    <cellStyle name="Output 2 13 5 8" xfId="27936" xr:uid="{00000000-0005-0000-0000-0000616C0000}"/>
    <cellStyle name="Output 2 13 6" xfId="27937" xr:uid="{00000000-0005-0000-0000-0000626C0000}"/>
    <cellStyle name="Output 2 13 6 2" xfId="27938" xr:uid="{00000000-0005-0000-0000-0000636C0000}"/>
    <cellStyle name="Output 2 13 6 3" xfId="27939" xr:uid="{00000000-0005-0000-0000-0000646C0000}"/>
    <cellStyle name="Output 2 13 6 4" xfId="27940" xr:uid="{00000000-0005-0000-0000-0000656C0000}"/>
    <cellStyle name="Output 2 13 6 5" xfId="27941" xr:uid="{00000000-0005-0000-0000-0000666C0000}"/>
    <cellStyle name="Output 2 13 6 6" xfId="27942" xr:uid="{00000000-0005-0000-0000-0000676C0000}"/>
    <cellStyle name="Output 2 13 6 7" xfId="27943" xr:uid="{00000000-0005-0000-0000-0000686C0000}"/>
    <cellStyle name="Output 2 13 7" xfId="27944" xr:uid="{00000000-0005-0000-0000-0000696C0000}"/>
    <cellStyle name="Output 2 13 8" xfId="27945" xr:uid="{00000000-0005-0000-0000-00006A6C0000}"/>
    <cellStyle name="Output 2 13 9" xfId="27946" xr:uid="{00000000-0005-0000-0000-00006B6C0000}"/>
    <cellStyle name="Output 2 14" xfId="27947" xr:uid="{00000000-0005-0000-0000-00006C6C0000}"/>
    <cellStyle name="Output 2 14 2" xfId="27948" xr:uid="{00000000-0005-0000-0000-00006D6C0000}"/>
    <cellStyle name="Output 2 14 2 2" xfId="27949" xr:uid="{00000000-0005-0000-0000-00006E6C0000}"/>
    <cellStyle name="Output 2 14 2 3" xfId="27950" xr:uid="{00000000-0005-0000-0000-00006F6C0000}"/>
    <cellStyle name="Output 2 14 2 4" xfId="27951" xr:uid="{00000000-0005-0000-0000-0000706C0000}"/>
    <cellStyle name="Output 2 14 2 5" xfId="27952" xr:uid="{00000000-0005-0000-0000-0000716C0000}"/>
    <cellStyle name="Output 2 14 2 6" xfId="27953" xr:uid="{00000000-0005-0000-0000-0000726C0000}"/>
    <cellStyle name="Output 2 14 2 7" xfId="27954" xr:uid="{00000000-0005-0000-0000-0000736C0000}"/>
    <cellStyle name="Output 2 14 3" xfId="27955" xr:uid="{00000000-0005-0000-0000-0000746C0000}"/>
    <cellStyle name="Output 2 14 4" xfId="27956" xr:uid="{00000000-0005-0000-0000-0000756C0000}"/>
    <cellStyle name="Output 2 14 5" xfId="27957" xr:uid="{00000000-0005-0000-0000-0000766C0000}"/>
    <cellStyle name="Output 2 15" xfId="27958" xr:uid="{00000000-0005-0000-0000-0000776C0000}"/>
    <cellStyle name="Output 2 15 2" xfId="27959" xr:uid="{00000000-0005-0000-0000-0000786C0000}"/>
    <cellStyle name="Output 2 15 2 2" xfId="27960" xr:uid="{00000000-0005-0000-0000-0000796C0000}"/>
    <cellStyle name="Output 2 15 2 3" xfId="27961" xr:uid="{00000000-0005-0000-0000-00007A6C0000}"/>
    <cellStyle name="Output 2 15 2 4" xfId="27962" xr:uid="{00000000-0005-0000-0000-00007B6C0000}"/>
    <cellStyle name="Output 2 15 2 5" xfId="27963" xr:uid="{00000000-0005-0000-0000-00007C6C0000}"/>
    <cellStyle name="Output 2 15 2 6" xfId="27964" xr:uid="{00000000-0005-0000-0000-00007D6C0000}"/>
    <cellStyle name="Output 2 15 2 7" xfId="27965" xr:uid="{00000000-0005-0000-0000-00007E6C0000}"/>
    <cellStyle name="Output 2 15 3" xfId="27966" xr:uid="{00000000-0005-0000-0000-00007F6C0000}"/>
    <cellStyle name="Output 2 15 4" xfId="27967" xr:uid="{00000000-0005-0000-0000-0000806C0000}"/>
    <cellStyle name="Output 2 15 5" xfId="27968" xr:uid="{00000000-0005-0000-0000-0000816C0000}"/>
    <cellStyle name="Output 2 16" xfId="27969" xr:uid="{00000000-0005-0000-0000-0000826C0000}"/>
    <cellStyle name="Output 2 16 2" xfId="27970" xr:uid="{00000000-0005-0000-0000-0000836C0000}"/>
    <cellStyle name="Output 2 16 2 2" xfId="27971" xr:uid="{00000000-0005-0000-0000-0000846C0000}"/>
    <cellStyle name="Output 2 16 2 3" xfId="27972" xr:uid="{00000000-0005-0000-0000-0000856C0000}"/>
    <cellStyle name="Output 2 16 2 4" xfId="27973" xr:uid="{00000000-0005-0000-0000-0000866C0000}"/>
    <cellStyle name="Output 2 16 2 5" xfId="27974" xr:uid="{00000000-0005-0000-0000-0000876C0000}"/>
    <cellStyle name="Output 2 16 2 6" xfId="27975" xr:uid="{00000000-0005-0000-0000-0000886C0000}"/>
    <cellStyle name="Output 2 16 2 7" xfId="27976" xr:uid="{00000000-0005-0000-0000-0000896C0000}"/>
    <cellStyle name="Output 2 16 3" xfId="27977" xr:uid="{00000000-0005-0000-0000-00008A6C0000}"/>
    <cellStyle name="Output 2 16 4" xfId="27978" xr:uid="{00000000-0005-0000-0000-00008B6C0000}"/>
    <cellStyle name="Output 2 16 5" xfId="27979" xr:uid="{00000000-0005-0000-0000-00008C6C0000}"/>
    <cellStyle name="Output 2 17" xfId="27980" xr:uid="{00000000-0005-0000-0000-00008D6C0000}"/>
    <cellStyle name="Output 2 17 2" xfId="27981" xr:uid="{00000000-0005-0000-0000-00008E6C0000}"/>
    <cellStyle name="Output 2 17 2 2" xfId="27982" xr:uid="{00000000-0005-0000-0000-00008F6C0000}"/>
    <cellStyle name="Output 2 17 2 3" xfId="27983" xr:uid="{00000000-0005-0000-0000-0000906C0000}"/>
    <cellStyle name="Output 2 17 2 4" xfId="27984" xr:uid="{00000000-0005-0000-0000-0000916C0000}"/>
    <cellStyle name="Output 2 17 2 5" xfId="27985" xr:uid="{00000000-0005-0000-0000-0000926C0000}"/>
    <cellStyle name="Output 2 17 2 6" xfId="27986" xr:uid="{00000000-0005-0000-0000-0000936C0000}"/>
    <cellStyle name="Output 2 17 2 7" xfId="27987" xr:uid="{00000000-0005-0000-0000-0000946C0000}"/>
    <cellStyle name="Output 2 17 3" xfId="27988" xr:uid="{00000000-0005-0000-0000-0000956C0000}"/>
    <cellStyle name="Output 2 17 4" xfId="27989" xr:uid="{00000000-0005-0000-0000-0000966C0000}"/>
    <cellStyle name="Output 2 17 5" xfId="27990" xr:uid="{00000000-0005-0000-0000-0000976C0000}"/>
    <cellStyle name="Output 2 18" xfId="27991" xr:uid="{00000000-0005-0000-0000-0000986C0000}"/>
    <cellStyle name="Output 2 18 2" xfId="27992" xr:uid="{00000000-0005-0000-0000-0000996C0000}"/>
    <cellStyle name="Output 2 18 3" xfId="27993" xr:uid="{00000000-0005-0000-0000-00009A6C0000}"/>
    <cellStyle name="Output 2 18 4" xfId="27994" xr:uid="{00000000-0005-0000-0000-00009B6C0000}"/>
    <cellStyle name="Output 2 18 5" xfId="27995" xr:uid="{00000000-0005-0000-0000-00009C6C0000}"/>
    <cellStyle name="Output 2 18 6" xfId="27996" xr:uid="{00000000-0005-0000-0000-00009D6C0000}"/>
    <cellStyle name="Output 2 18 7" xfId="27997" xr:uid="{00000000-0005-0000-0000-00009E6C0000}"/>
    <cellStyle name="Output 2 18 8" xfId="27998" xr:uid="{00000000-0005-0000-0000-00009F6C0000}"/>
    <cellStyle name="Output 2 19" xfId="27999" xr:uid="{00000000-0005-0000-0000-0000A06C0000}"/>
    <cellStyle name="Output 2 19 2" xfId="28000" xr:uid="{00000000-0005-0000-0000-0000A16C0000}"/>
    <cellStyle name="Output 2 19 3" xfId="28001" xr:uid="{00000000-0005-0000-0000-0000A26C0000}"/>
    <cellStyle name="Output 2 19 4" xfId="28002" xr:uid="{00000000-0005-0000-0000-0000A36C0000}"/>
    <cellStyle name="Output 2 19 5" xfId="28003" xr:uid="{00000000-0005-0000-0000-0000A46C0000}"/>
    <cellStyle name="Output 2 19 6" xfId="28004" xr:uid="{00000000-0005-0000-0000-0000A56C0000}"/>
    <cellStyle name="Output 2 19 7" xfId="28005" xr:uid="{00000000-0005-0000-0000-0000A66C0000}"/>
    <cellStyle name="Output 2 2" xfId="757" xr:uid="{00000000-0005-0000-0000-0000A76C0000}"/>
    <cellStyle name="Output 2 2 10" xfId="28006" xr:uid="{00000000-0005-0000-0000-0000A86C0000}"/>
    <cellStyle name="Output 2 2 10 2" xfId="28007" xr:uid="{00000000-0005-0000-0000-0000A96C0000}"/>
    <cellStyle name="Output 2 2 10 2 2" xfId="28008" xr:uid="{00000000-0005-0000-0000-0000AA6C0000}"/>
    <cellStyle name="Output 2 2 10 2 3" xfId="28009" xr:uid="{00000000-0005-0000-0000-0000AB6C0000}"/>
    <cellStyle name="Output 2 2 10 2 4" xfId="28010" xr:uid="{00000000-0005-0000-0000-0000AC6C0000}"/>
    <cellStyle name="Output 2 2 10 2 5" xfId="28011" xr:uid="{00000000-0005-0000-0000-0000AD6C0000}"/>
    <cellStyle name="Output 2 2 10 2 6" xfId="28012" xr:uid="{00000000-0005-0000-0000-0000AE6C0000}"/>
    <cellStyle name="Output 2 2 10 2 7" xfId="28013" xr:uid="{00000000-0005-0000-0000-0000AF6C0000}"/>
    <cellStyle name="Output 2 2 10 3" xfId="28014" xr:uid="{00000000-0005-0000-0000-0000B06C0000}"/>
    <cellStyle name="Output 2 2 10 4" xfId="28015" xr:uid="{00000000-0005-0000-0000-0000B16C0000}"/>
    <cellStyle name="Output 2 2 10 5" xfId="28016" xr:uid="{00000000-0005-0000-0000-0000B26C0000}"/>
    <cellStyle name="Output 2 2 11" xfId="28017" xr:uid="{00000000-0005-0000-0000-0000B36C0000}"/>
    <cellStyle name="Output 2 2 11 2" xfId="28018" xr:uid="{00000000-0005-0000-0000-0000B46C0000}"/>
    <cellStyle name="Output 2 2 11 2 2" xfId="28019" xr:uid="{00000000-0005-0000-0000-0000B56C0000}"/>
    <cellStyle name="Output 2 2 11 2 3" xfId="28020" xr:uid="{00000000-0005-0000-0000-0000B66C0000}"/>
    <cellStyle name="Output 2 2 11 2 4" xfId="28021" xr:uid="{00000000-0005-0000-0000-0000B76C0000}"/>
    <cellStyle name="Output 2 2 11 2 5" xfId="28022" xr:uid="{00000000-0005-0000-0000-0000B86C0000}"/>
    <cellStyle name="Output 2 2 11 2 6" xfId="28023" xr:uid="{00000000-0005-0000-0000-0000B96C0000}"/>
    <cellStyle name="Output 2 2 11 2 7" xfId="28024" xr:uid="{00000000-0005-0000-0000-0000BA6C0000}"/>
    <cellStyle name="Output 2 2 11 3" xfId="28025" xr:uid="{00000000-0005-0000-0000-0000BB6C0000}"/>
    <cellStyle name="Output 2 2 11 4" xfId="28026" xr:uid="{00000000-0005-0000-0000-0000BC6C0000}"/>
    <cellStyle name="Output 2 2 11 5" xfId="28027" xr:uid="{00000000-0005-0000-0000-0000BD6C0000}"/>
    <cellStyle name="Output 2 2 12" xfId="28028" xr:uid="{00000000-0005-0000-0000-0000BE6C0000}"/>
    <cellStyle name="Output 2 2 12 2" xfId="28029" xr:uid="{00000000-0005-0000-0000-0000BF6C0000}"/>
    <cellStyle name="Output 2 2 12 3" xfId="28030" xr:uid="{00000000-0005-0000-0000-0000C06C0000}"/>
    <cellStyle name="Output 2 2 12 4" xfId="28031" xr:uid="{00000000-0005-0000-0000-0000C16C0000}"/>
    <cellStyle name="Output 2 2 12 5" xfId="28032" xr:uid="{00000000-0005-0000-0000-0000C26C0000}"/>
    <cellStyle name="Output 2 2 12 6" xfId="28033" xr:uid="{00000000-0005-0000-0000-0000C36C0000}"/>
    <cellStyle name="Output 2 2 12 7" xfId="28034" xr:uid="{00000000-0005-0000-0000-0000C46C0000}"/>
    <cellStyle name="Output 2 2 12 8" xfId="28035" xr:uid="{00000000-0005-0000-0000-0000C56C0000}"/>
    <cellStyle name="Output 2 2 13" xfId="28036" xr:uid="{00000000-0005-0000-0000-0000C66C0000}"/>
    <cellStyle name="Output 2 2 13 2" xfId="28037" xr:uid="{00000000-0005-0000-0000-0000C76C0000}"/>
    <cellStyle name="Output 2 2 13 3" xfId="28038" xr:uid="{00000000-0005-0000-0000-0000C86C0000}"/>
    <cellStyle name="Output 2 2 13 4" xfId="28039" xr:uid="{00000000-0005-0000-0000-0000C96C0000}"/>
    <cellStyle name="Output 2 2 13 5" xfId="28040" xr:uid="{00000000-0005-0000-0000-0000CA6C0000}"/>
    <cellStyle name="Output 2 2 13 6" xfId="28041" xr:uid="{00000000-0005-0000-0000-0000CB6C0000}"/>
    <cellStyle name="Output 2 2 13 7" xfId="28042" xr:uid="{00000000-0005-0000-0000-0000CC6C0000}"/>
    <cellStyle name="Output 2 2 14" xfId="28043" xr:uid="{00000000-0005-0000-0000-0000CD6C0000}"/>
    <cellStyle name="Output 2 2 14 2" xfId="28044" xr:uid="{00000000-0005-0000-0000-0000CE6C0000}"/>
    <cellStyle name="Output 2 2 14 3" xfId="28045" xr:uid="{00000000-0005-0000-0000-0000CF6C0000}"/>
    <cellStyle name="Output 2 2 14 4" xfId="28046" xr:uid="{00000000-0005-0000-0000-0000D06C0000}"/>
    <cellStyle name="Output 2 2 14 5" xfId="28047" xr:uid="{00000000-0005-0000-0000-0000D16C0000}"/>
    <cellStyle name="Output 2 2 15" xfId="28048" xr:uid="{00000000-0005-0000-0000-0000D26C0000}"/>
    <cellStyle name="Output 2 2 15 2" xfId="28049" xr:uid="{00000000-0005-0000-0000-0000D36C0000}"/>
    <cellStyle name="Output 2 2 15 3" xfId="28050" xr:uid="{00000000-0005-0000-0000-0000D46C0000}"/>
    <cellStyle name="Output 2 2 15 4" xfId="28051" xr:uid="{00000000-0005-0000-0000-0000D56C0000}"/>
    <cellStyle name="Output 2 2 15 5" xfId="28052" xr:uid="{00000000-0005-0000-0000-0000D66C0000}"/>
    <cellStyle name="Output 2 2 16" xfId="28053" xr:uid="{00000000-0005-0000-0000-0000D76C0000}"/>
    <cellStyle name="Output 2 2 16 2" xfId="28054" xr:uid="{00000000-0005-0000-0000-0000D86C0000}"/>
    <cellStyle name="Output 2 2 16 3" xfId="28055" xr:uid="{00000000-0005-0000-0000-0000D96C0000}"/>
    <cellStyle name="Output 2 2 16 4" xfId="28056" xr:uid="{00000000-0005-0000-0000-0000DA6C0000}"/>
    <cellStyle name="Output 2 2 16 5" xfId="28057" xr:uid="{00000000-0005-0000-0000-0000DB6C0000}"/>
    <cellStyle name="Output 2 2 17" xfId="28058" xr:uid="{00000000-0005-0000-0000-0000DC6C0000}"/>
    <cellStyle name="Output 2 2 17 2" xfId="28059" xr:uid="{00000000-0005-0000-0000-0000DD6C0000}"/>
    <cellStyle name="Output 2 2 17 3" xfId="28060" xr:uid="{00000000-0005-0000-0000-0000DE6C0000}"/>
    <cellStyle name="Output 2 2 17 4" xfId="28061" xr:uid="{00000000-0005-0000-0000-0000DF6C0000}"/>
    <cellStyle name="Output 2 2 17 5" xfId="28062" xr:uid="{00000000-0005-0000-0000-0000E06C0000}"/>
    <cellStyle name="Output 2 2 18" xfId="28063" xr:uid="{00000000-0005-0000-0000-0000E16C0000}"/>
    <cellStyle name="Output 2 2 18 2" xfId="28064" xr:uid="{00000000-0005-0000-0000-0000E26C0000}"/>
    <cellStyle name="Output 2 2 18 3" xfId="28065" xr:uid="{00000000-0005-0000-0000-0000E36C0000}"/>
    <cellStyle name="Output 2 2 18 4" xfId="28066" xr:uid="{00000000-0005-0000-0000-0000E46C0000}"/>
    <cellStyle name="Output 2 2 18 5" xfId="28067" xr:uid="{00000000-0005-0000-0000-0000E56C0000}"/>
    <cellStyle name="Output 2 2 19" xfId="28068" xr:uid="{00000000-0005-0000-0000-0000E66C0000}"/>
    <cellStyle name="Output 2 2 19 2" xfId="28069" xr:uid="{00000000-0005-0000-0000-0000E76C0000}"/>
    <cellStyle name="Output 2 2 19 3" xfId="28070" xr:uid="{00000000-0005-0000-0000-0000E86C0000}"/>
    <cellStyle name="Output 2 2 19 4" xfId="28071" xr:uid="{00000000-0005-0000-0000-0000E96C0000}"/>
    <cellStyle name="Output 2 2 19 5" xfId="28072" xr:uid="{00000000-0005-0000-0000-0000EA6C0000}"/>
    <cellStyle name="Output 2 2 2" xfId="28073" xr:uid="{00000000-0005-0000-0000-0000EB6C0000}"/>
    <cellStyle name="Output 2 2 2 10" xfId="28074" xr:uid="{00000000-0005-0000-0000-0000EC6C0000}"/>
    <cellStyle name="Output 2 2 2 10 2" xfId="28075" xr:uid="{00000000-0005-0000-0000-0000ED6C0000}"/>
    <cellStyle name="Output 2 2 2 10 3" xfId="28076" xr:uid="{00000000-0005-0000-0000-0000EE6C0000}"/>
    <cellStyle name="Output 2 2 2 10 4" xfId="28077" xr:uid="{00000000-0005-0000-0000-0000EF6C0000}"/>
    <cellStyle name="Output 2 2 2 10 5" xfId="28078" xr:uid="{00000000-0005-0000-0000-0000F06C0000}"/>
    <cellStyle name="Output 2 2 2 10 6" xfId="28079" xr:uid="{00000000-0005-0000-0000-0000F16C0000}"/>
    <cellStyle name="Output 2 2 2 10 7" xfId="28080" xr:uid="{00000000-0005-0000-0000-0000F26C0000}"/>
    <cellStyle name="Output 2 2 2 10 8" xfId="28081" xr:uid="{00000000-0005-0000-0000-0000F36C0000}"/>
    <cellStyle name="Output 2 2 2 11" xfId="28082" xr:uid="{00000000-0005-0000-0000-0000F46C0000}"/>
    <cellStyle name="Output 2 2 2 11 2" xfId="28083" xr:uid="{00000000-0005-0000-0000-0000F56C0000}"/>
    <cellStyle name="Output 2 2 2 11 3" xfId="28084" xr:uid="{00000000-0005-0000-0000-0000F66C0000}"/>
    <cellStyle name="Output 2 2 2 11 4" xfId="28085" xr:uid="{00000000-0005-0000-0000-0000F76C0000}"/>
    <cellStyle name="Output 2 2 2 11 5" xfId="28086" xr:uid="{00000000-0005-0000-0000-0000F86C0000}"/>
    <cellStyle name="Output 2 2 2 11 6" xfId="28087" xr:uid="{00000000-0005-0000-0000-0000F96C0000}"/>
    <cellStyle name="Output 2 2 2 11 7" xfId="28088" xr:uid="{00000000-0005-0000-0000-0000FA6C0000}"/>
    <cellStyle name="Output 2 2 2 12" xfId="28089" xr:uid="{00000000-0005-0000-0000-0000FB6C0000}"/>
    <cellStyle name="Output 2 2 2 12 2" xfId="28090" xr:uid="{00000000-0005-0000-0000-0000FC6C0000}"/>
    <cellStyle name="Output 2 2 2 12 3" xfId="28091" xr:uid="{00000000-0005-0000-0000-0000FD6C0000}"/>
    <cellStyle name="Output 2 2 2 12 4" xfId="28092" xr:uid="{00000000-0005-0000-0000-0000FE6C0000}"/>
    <cellStyle name="Output 2 2 2 12 5" xfId="28093" xr:uid="{00000000-0005-0000-0000-0000FF6C0000}"/>
    <cellStyle name="Output 2 2 2 13" xfId="28094" xr:uid="{00000000-0005-0000-0000-0000006D0000}"/>
    <cellStyle name="Output 2 2 2 13 2" xfId="28095" xr:uid="{00000000-0005-0000-0000-0000016D0000}"/>
    <cellStyle name="Output 2 2 2 13 3" xfId="28096" xr:uid="{00000000-0005-0000-0000-0000026D0000}"/>
    <cellStyle name="Output 2 2 2 13 4" xfId="28097" xr:uid="{00000000-0005-0000-0000-0000036D0000}"/>
    <cellStyle name="Output 2 2 2 13 5" xfId="28098" xr:uid="{00000000-0005-0000-0000-0000046D0000}"/>
    <cellStyle name="Output 2 2 2 14" xfId="28099" xr:uid="{00000000-0005-0000-0000-0000056D0000}"/>
    <cellStyle name="Output 2 2 2 14 2" xfId="28100" xr:uid="{00000000-0005-0000-0000-0000066D0000}"/>
    <cellStyle name="Output 2 2 2 14 3" xfId="28101" xr:uid="{00000000-0005-0000-0000-0000076D0000}"/>
    <cellStyle name="Output 2 2 2 14 4" xfId="28102" xr:uid="{00000000-0005-0000-0000-0000086D0000}"/>
    <cellStyle name="Output 2 2 2 14 5" xfId="28103" xr:uid="{00000000-0005-0000-0000-0000096D0000}"/>
    <cellStyle name="Output 2 2 2 15" xfId="28104" xr:uid="{00000000-0005-0000-0000-00000A6D0000}"/>
    <cellStyle name="Output 2 2 2 15 2" xfId="28105" xr:uid="{00000000-0005-0000-0000-00000B6D0000}"/>
    <cellStyle name="Output 2 2 2 15 3" xfId="28106" xr:uid="{00000000-0005-0000-0000-00000C6D0000}"/>
    <cellStyle name="Output 2 2 2 15 4" xfId="28107" xr:uid="{00000000-0005-0000-0000-00000D6D0000}"/>
    <cellStyle name="Output 2 2 2 15 5" xfId="28108" xr:uid="{00000000-0005-0000-0000-00000E6D0000}"/>
    <cellStyle name="Output 2 2 2 16" xfId="28109" xr:uid="{00000000-0005-0000-0000-00000F6D0000}"/>
    <cellStyle name="Output 2 2 2 16 2" xfId="28110" xr:uid="{00000000-0005-0000-0000-0000106D0000}"/>
    <cellStyle name="Output 2 2 2 16 3" xfId="28111" xr:uid="{00000000-0005-0000-0000-0000116D0000}"/>
    <cellStyle name="Output 2 2 2 16 4" xfId="28112" xr:uid="{00000000-0005-0000-0000-0000126D0000}"/>
    <cellStyle name="Output 2 2 2 16 5" xfId="28113" xr:uid="{00000000-0005-0000-0000-0000136D0000}"/>
    <cellStyle name="Output 2 2 2 17" xfId="28114" xr:uid="{00000000-0005-0000-0000-0000146D0000}"/>
    <cellStyle name="Output 2 2 2 17 2" xfId="28115" xr:uid="{00000000-0005-0000-0000-0000156D0000}"/>
    <cellStyle name="Output 2 2 2 17 3" xfId="28116" xr:uid="{00000000-0005-0000-0000-0000166D0000}"/>
    <cellStyle name="Output 2 2 2 17 4" xfId="28117" xr:uid="{00000000-0005-0000-0000-0000176D0000}"/>
    <cellStyle name="Output 2 2 2 17 5" xfId="28118" xr:uid="{00000000-0005-0000-0000-0000186D0000}"/>
    <cellStyle name="Output 2 2 2 18" xfId="28119" xr:uid="{00000000-0005-0000-0000-0000196D0000}"/>
    <cellStyle name="Output 2 2 2 2" xfId="28120" xr:uid="{00000000-0005-0000-0000-00001A6D0000}"/>
    <cellStyle name="Output 2 2 2 2 10" xfId="28121" xr:uid="{00000000-0005-0000-0000-00001B6D0000}"/>
    <cellStyle name="Output 2 2 2 2 10 2" xfId="28122" xr:uid="{00000000-0005-0000-0000-00001C6D0000}"/>
    <cellStyle name="Output 2 2 2 2 10 3" xfId="28123" xr:uid="{00000000-0005-0000-0000-00001D6D0000}"/>
    <cellStyle name="Output 2 2 2 2 10 4" xfId="28124" xr:uid="{00000000-0005-0000-0000-00001E6D0000}"/>
    <cellStyle name="Output 2 2 2 2 10 5" xfId="28125" xr:uid="{00000000-0005-0000-0000-00001F6D0000}"/>
    <cellStyle name="Output 2 2 2 2 11" xfId="28126" xr:uid="{00000000-0005-0000-0000-0000206D0000}"/>
    <cellStyle name="Output 2 2 2 2 11 2" xfId="28127" xr:uid="{00000000-0005-0000-0000-0000216D0000}"/>
    <cellStyle name="Output 2 2 2 2 11 3" xfId="28128" xr:uid="{00000000-0005-0000-0000-0000226D0000}"/>
    <cellStyle name="Output 2 2 2 2 11 4" xfId="28129" xr:uid="{00000000-0005-0000-0000-0000236D0000}"/>
    <cellStyle name="Output 2 2 2 2 11 5" xfId="28130" xr:uid="{00000000-0005-0000-0000-0000246D0000}"/>
    <cellStyle name="Output 2 2 2 2 12" xfId="28131" xr:uid="{00000000-0005-0000-0000-0000256D0000}"/>
    <cellStyle name="Output 2 2 2 2 12 2" xfId="28132" xr:uid="{00000000-0005-0000-0000-0000266D0000}"/>
    <cellStyle name="Output 2 2 2 2 12 3" xfId="28133" xr:uid="{00000000-0005-0000-0000-0000276D0000}"/>
    <cellStyle name="Output 2 2 2 2 12 4" xfId="28134" xr:uid="{00000000-0005-0000-0000-0000286D0000}"/>
    <cellStyle name="Output 2 2 2 2 12 5" xfId="28135" xr:uid="{00000000-0005-0000-0000-0000296D0000}"/>
    <cellStyle name="Output 2 2 2 2 13" xfId="28136" xr:uid="{00000000-0005-0000-0000-00002A6D0000}"/>
    <cellStyle name="Output 2 2 2 2 13 2" xfId="28137" xr:uid="{00000000-0005-0000-0000-00002B6D0000}"/>
    <cellStyle name="Output 2 2 2 2 13 3" xfId="28138" xr:uid="{00000000-0005-0000-0000-00002C6D0000}"/>
    <cellStyle name="Output 2 2 2 2 13 4" xfId="28139" xr:uid="{00000000-0005-0000-0000-00002D6D0000}"/>
    <cellStyle name="Output 2 2 2 2 13 5" xfId="28140" xr:uid="{00000000-0005-0000-0000-00002E6D0000}"/>
    <cellStyle name="Output 2 2 2 2 14" xfId="28141" xr:uid="{00000000-0005-0000-0000-00002F6D0000}"/>
    <cellStyle name="Output 2 2 2 2 14 2" xfId="28142" xr:uid="{00000000-0005-0000-0000-0000306D0000}"/>
    <cellStyle name="Output 2 2 2 2 14 3" xfId="28143" xr:uid="{00000000-0005-0000-0000-0000316D0000}"/>
    <cellStyle name="Output 2 2 2 2 14 4" xfId="28144" xr:uid="{00000000-0005-0000-0000-0000326D0000}"/>
    <cellStyle name="Output 2 2 2 2 14 5" xfId="28145" xr:uid="{00000000-0005-0000-0000-0000336D0000}"/>
    <cellStyle name="Output 2 2 2 2 15" xfId="28146" xr:uid="{00000000-0005-0000-0000-0000346D0000}"/>
    <cellStyle name="Output 2 2 2 2 15 2" xfId="28147" xr:uid="{00000000-0005-0000-0000-0000356D0000}"/>
    <cellStyle name="Output 2 2 2 2 15 3" xfId="28148" xr:uid="{00000000-0005-0000-0000-0000366D0000}"/>
    <cellStyle name="Output 2 2 2 2 15 4" xfId="28149" xr:uid="{00000000-0005-0000-0000-0000376D0000}"/>
    <cellStyle name="Output 2 2 2 2 15 5" xfId="28150" xr:uid="{00000000-0005-0000-0000-0000386D0000}"/>
    <cellStyle name="Output 2 2 2 2 16" xfId="28151" xr:uid="{00000000-0005-0000-0000-0000396D0000}"/>
    <cellStyle name="Output 2 2 2 2 16 2" xfId="28152" xr:uid="{00000000-0005-0000-0000-00003A6D0000}"/>
    <cellStyle name="Output 2 2 2 2 16 3" xfId="28153" xr:uid="{00000000-0005-0000-0000-00003B6D0000}"/>
    <cellStyle name="Output 2 2 2 2 16 4" xfId="28154" xr:uid="{00000000-0005-0000-0000-00003C6D0000}"/>
    <cellStyle name="Output 2 2 2 2 16 5" xfId="28155" xr:uid="{00000000-0005-0000-0000-00003D6D0000}"/>
    <cellStyle name="Output 2 2 2 2 17" xfId="28156" xr:uid="{00000000-0005-0000-0000-00003E6D0000}"/>
    <cellStyle name="Output 2 2 2 2 17 2" xfId="28157" xr:uid="{00000000-0005-0000-0000-00003F6D0000}"/>
    <cellStyle name="Output 2 2 2 2 17 3" xfId="28158" xr:uid="{00000000-0005-0000-0000-0000406D0000}"/>
    <cellStyle name="Output 2 2 2 2 17 4" xfId="28159" xr:uid="{00000000-0005-0000-0000-0000416D0000}"/>
    <cellStyle name="Output 2 2 2 2 17 5" xfId="28160" xr:uid="{00000000-0005-0000-0000-0000426D0000}"/>
    <cellStyle name="Output 2 2 2 2 18" xfId="28161" xr:uid="{00000000-0005-0000-0000-0000436D0000}"/>
    <cellStyle name="Output 2 2 2 2 18 2" xfId="28162" xr:uid="{00000000-0005-0000-0000-0000446D0000}"/>
    <cellStyle name="Output 2 2 2 2 18 3" xfId="28163" xr:uid="{00000000-0005-0000-0000-0000456D0000}"/>
    <cellStyle name="Output 2 2 2 2 18 4" xfId="28164" xr:uid="{00000000-0005-0000-0000-0000466D0000}"/>
    <cellStyle name="Output 2 2 2 2 18 5" xfId="28165" xr:uid="{00000000-0005-0000-0000-0000476D0000}"/>
    <cellStyle name="Output 2 2 2 2 19" xfId="28166" xr:uid="{00000000-0005-0000-0000-0000486D0000}"/>
    <cellStyle name="Output 2 2 2 2 2" xfId="28167" xr:uid="{00000000-0005-0000-0000-0000496D0000}"/>
    <cellStyle name="Output 2 2 2 2 2 10" xfId="28168" xr:uid="{00000000-0005-0000-0000-00004A6D0000}"/>
    <cellStyle name="Output 2 2 2 2 2 10 2" xfId="28169" xr:uid="{00000000-0005-0000-0000-00004B6D0000}"/>
    <cellStyle name="Output 2 2 2 2 2 10 3" xfId="28170" xr:uid="{00000000-0005-0000-0000-00004C6D0000}"/>
    <cellStyle name="Output 2 2 2 2 2 10 4" xfId="28171" xr:uid="{00000000-0005-0000-0000-00004D6D0000}"/>
    <cellStyle name="Output 2 2 2 2 2 10 5" xfId="28172" xr:uid="{00000000-0005-0000-0000-00004E6D0000}"/>
    <cellStyle name="Output 2 2 2 2 2 11" xfId="28173" xr:uid="{00000000-0005-0000-0000-00004F6D0000}"/>
    <cellStyle name="Output 2 2 2 2 2 11 2" xfId="28174" xr:uid="{00000000-0005-0000-0000-0000506D0000}"/>
    <cellStyle name="Output 2 2 2 2 2 11 3" xfId="28175" xr:uid="{00000000-0005-0000-0000-0000516D0000}"/>
    <cellStyle name="Output 2 2 2 2 2 11 4" xfId="28176" xr:uid="{00000000-0005-0000-0000-0000526D0000}"/>
    <cellStyle name="Output 2 2 2 2 2 11 5" xfId="28177" xr:uid="{00000000-0005-0000-0000-0000536D0000}"/>
    <cellStyle name="Output 2 2 2 2 2 12" xfId="28178" xr:uid="{00000000-0005-0000-0000-0000546D0000}"/>
    <cellStyle name="Output 2 2 2 2 2 12 2" xfId="28179" xr:uid="{00000000-0005-0000-0000-0000556D0000}"/>
    <cellStyle name="Output 2 2 2 2 2 12 3" xfId="28180" xr:uid="{00000000-0005-0000-0000-0000566D0000}"/>
    <cellStyle name="Output 2 2 2 2 2 12 4" xfId="28181" xr:uid="{00000000-0005-0000-0000-0000576D0000}"/>
    <cellStyle name="Output 2 2 2 2 2 12 5" xfId="28182" xr:uid="{00000000-0005-0000-0000-0000586D0000}"/>
    <cellStyle name="Output 2 2 2 2 2 13" xfId="28183" xr:uid="{00000000-0005-0000-0000-0000596D0000}"/>
    <cellStyle name="Output 2 2 2 2 2 13 2" xfId="28184" xr:uid="{00000000-0005-0000-0000-00005A6D0000}"/>
    <cellStyle name="Output 2 2 2 2 2 13 3" xfId="28185" xr:uid="{00000000-0005-0000-0000-00005B6D0000}"/>
    <cellStyle name="Output 2 2 2 2 2 13 4" xfId="28186" xr:uid="{00000000-0005-0000-0000-00005C6D0000}"/>
    <cellStyle name="Output 2 2 2 2 2 13 5" xfId="28187" xr:uid="{00000000-0005-0000-0000-00005D6D0000}"/>
    <cellStyle name="Output 2 2 2 2 2 14" xfId="28188" xr:uid="{00000000-0005-0000-0000-00005E6D0000}"/>
    <cellStyle name="Output 2 2 2 2 2 14 2" xfId="28189" xr:uid="{00000000-0005-0000-0000-00005F6D0000}"/>
    <cellStyle name="Output 2 2 2 2 2 14 3" xfId="28190" xr:uid="{00000000-0005-0000-0000-0000606D0000}"/>
    <cellStyle name="Output 2 2 2 2 2 14 4" xfId="28191" xr:uid="{00000000-0005-0000-0000-0000616D0000}"/>
    <cellStyle name="Output 2 2 2 2 2 14 5" xfId="28192" xr:uid="{00000000-0005-0000-0000-0000626D0000}"/>
    <cellStyle name="Output 2 2 2 2 2 15" xfId="28193" xr:uid="{00000000-0005-0000-0000-0000636D0000}"/>
    <cellStyle name="Output 2 2 2 2 2 15 2" xfId="28194" xr:uid="{00000000-0005-0000-0000-0000646D0000}"/>
    <cellStyle name="Output 2 2 2 2 2 15 3" xfId="28195" xr:uid="{00000000-0005-0000-0000-0000656D0000}"/>
    <cellStyle name="Output 2 2 2 2 2 15 4" xfId="28196" xr:uid="{00000000-0005-0000-0000-0000666D0000}"/>
    <cellStyle name="Output 2 2 2 2 2 15 5" xfId="28197" xr:uid="{00000000-0005-0000-0000-0000676D0000}"/>
    <cellStyle name="Output 2 2 2 2 2 16" xfId="28198" xr:uid="{00000000-0005-0000-0000-0000686D0000}"/>
    <cellStyle name="Output 2 2 2 2 2 16 2" xfId="28199" xr:uid="{00000000-0005-0000-0000-0000696D0000}"/>
    <cellStyle name="Output 2 2 2 2 2 16 3" xfId="28200" xr:uid="{00000000-0005-0000-0000-00006A6D0000}"/>
    <cellStyle name="Output 2 2 2 2 2 16 4" xfId="28201" xr:uid="{00000000-0005-0000-0000-00006B6D0000}"/>
    <cellStyle name="Output 2 2 2 2 2 16 5" xfId="28202" xr:uid="{00000000-0005-0000-0000-00006C6D0000}"/>
    <cellStyle name="Output 2 2 2 2 2 17" xfId="28203" xr:uid="{00000000-0005-0000-0000-00006D6D0000}"/>
    <cellStyle name="Output 2 2 2 2 2 17 2" xfId="28204" xr:uid="{00000000-0005-0000-0000-00006E6D0000}"/>
    <cellStyle name="Output 2 2 2 2 2 17 3" xfId="28205" xr:uid="{00000000-0005-0000-0000-00006F6D0000}"/>
    <cellStyle name="Output 2 2 2 2 2 17 4" xfId="28206" xr:uid="{00000000-0005-0000-0000-0000706D0000}"/>
    <cellStyle name="Output 2 2 2 2 2 17 5" xfId="28207" xr:uid="{00000000-0005-0000-0000-0000716D0000}"/>
    <cellStyle name="Output 2 2 2 2 2 18" xfId="28208" xr:uid="{00000000-0005-0000-0000-0000726D0000}"/>
    <cellStyle name="Output 2 2 2 2 2 18 2" xfId="28209" xr:uid="{00000000-0005-0000-0000-0000736D0000}"/>
    <cellStyle name="Output 2 2 2 2 2 18 3" xfId="28210" xr:uid="{00000000-0005-0000-0000-0000746D0000}"/>
    <cellStyle name="Output 2 2 2 2 2 18 4" xfId="28211" xr:uid="{00000000-0005-0000-0000-0000756D0000}"/>
    <cellStyle name="Output 2 2 2 2 2 18 5" xfId="28212" xr:uid="{00000000-0005-0000-0000-0000766D0000}"/>
    <cellStyle name="Output 2 2 2 2 2 19" xfId="28213" xr:uid="{00000000-0005-0000-0000-0000776D0000}"/>
    <cellStyle name="Output 2 2 2 2 2 2" xfId="28214" xr:uid="{00000000-0005-0000-0000-0000786D0000}"/>
    <cellStyle name="Output 2 2 2 2 2 2 2" xfId="28215" xr:uid="{00000000-0005-0000-0000-0000796D0000}"/>
    <cellStyle name="Output 2 2 2 2 2 2 2 2" xfId="28216" xr:uid="{00000000-0005-0000-0000-00007A6D0000}"/>
    <cellStyle name="Output 2 2 2 2 2 2 2 3" xfId="28217" xr:uid="{00000000-0005-0000-0000-00007B6D0000}"/>
    <cellStyle name="Output 2 2 2 2 2 2 2 4" xfId="28218" xr:uid="{00000000-0005-0000-0000-00007C6D0000}"/>
    <cellStyle name="Output 2 2 2 2 2 2 2 5" xfId="28219" xr:uid="{00000000-0005-0000-0000-00007D6D0000}"/>
    <cellStyle name="Output 2 2 2 2 2 2 2 6" xfId="28220" xr:uid="{00000000-0005-0000-0000-00007E6D0000}"/>
    <cellStyle name="Output 2 2 2 2 2 2 2 7" xfId="28221" xr:uid="{00000000-0005-0000-0000-00007F6D0000}"/>
    <cellStyle name="Output 2 2 2 2 2 2 3" xfId="28222" xr:uid="{00000000-0005-0000-0000-0000806D0000}"/>
    <cellStyle name="Output 2 2 2 2 2 2 4" xfId="28223" xr:uid="{00000000-0005-0000-0000-0000816D0000}"/>
    <cellStyle name="Output 2 2 2 2 2 2 5" xfId="28224" xr:uid="{00000000-0005-0000-0000-0000826D0000}"/>
    <cellStyle name="Output 2 2 2 2 2 3" xfId="28225" xr:uid="{00000000-0005-0000-0000-0000836D0000}"/>
    <cellStyle name="Output 2 2 2 2 2 3 2" xfId="28226" xr:uid="{00000000-0005-0000-0000-0000846D0000}"/>
    <cellStyle name="Output 2 2 2 2 2 3 2 2" xfId="28227" xr:uid="{00000000-0005-0000-0000-0000856D0000}"/>
    <cellStyle name="Output 2 2 2 2 2 3 2 3" xfId="28228" xr:uid="{00000000-0005-0000-0000-0000866D0000}"/>
    <cellStyle name="Output 2 2 2 2 2 3 2 4" xfId="28229" xr:uid="{00000000-0005-0000-0000-0000876D0000}"/>
    <cellStyle name="Output 2 2 2 2 2 3 2 5" xfId="28230" xr:uid="{00000000-0005-0000-0000-0000886D0000}"/>
    <cellStyle name="Output 2 2 2 2 2 3 2 6" xfId="28231" xr:uid="{00000000-0005-0000-0000-0000896D0000}"/>
    <cellStyle name="Output 2 2 2 2 2 3 2 7" xfId="28232" xr:uid="{00000000-0005-0000-0000-00008A6D0000}"/>
    <cellStyle name="Output 2 2 2 2 2 3 3" xfId="28233" xr:uid="{00000000-0005-0000-0000-00008B6D0000}"/>
    <cellStyle name="Output 2 2 2 2 2 3 4" xfId="28234" xr:uid="{00000000-0005-0000-0000-00008C6D0000}"/>
    <cellStyle name="Output 2 2 2 2 2 3 5" xfId="28235" xr:uid="{00000000-0005-0000-0000-00008D6D0000}"/>
    <cellStyle name="Output 2 2 2 2 2 4" xfId="28236" xr:uid="{00000000-0005-0000-0000-00008E6D0000}"/>
    <cellStyle name="Output 2 2 2 2 2 4 2" xfId="28237" xr:uid="{00000000-0005-0000-0000-00008F6D0000}"/>
    <cellStyle name="Output 2 2 2 2 2 4 2 2" xfId="28238" xr:uid="{00000000-0005-0000-0000-0000906D0000}"/>
    <cellStyle name="Output 2 2 2 2 2 4 2 3" xfId="28239" xr:uid="{00000000-0005-0000-0000-0000916D0000}"/>
    <cellStyle name="Output 2 2 2 2 2 4 2 4" xfId="28240" xr:uid="{00000000-0005-0000-0000-0000926D0000}"/>
    <cellStyle name="Output 2 2 2 2 2 4 2 5" xfId="28241" xr:uid="{00000000-0005-0000-0000-0000936D0000}"/>
    <cellStyle name="Output 2 2 2 2 2 4 2 6" xfId="28242" xr:uid="{00000000-0005-0000-0000-0000946D0000}"/>
    <cellStyle name="Output 2 2 2 2 2 4 2 7" xfId="28243" xr:uid="{00000000-0005-0000-0000-0000956D0000}"/>
    <cellStyle name="Output 2 2 2 2 2 4 3" xfId="28244" xr:uid="{00000000-0005-0000-0000-0000966D0000}"/>
    <cellStyle name="Output 2 2 2 2 2 4 4" xfId="28245" xr:uid="{00000000-0005-0000-0000-0000976D0000}"/>
    <cellStyle name="Output 2 2 2 2 2 4 5" xfId="28246" xr:uid="{00000000-0005-0000-0000-0000986D0000}"/>
    <cellStyle name="Output 2 2 2 2 2 5" xfId="28247" xr:uid="{00000000-0005-0000-0000-0000996D0000}"/>
    <cellStyle name="Output 2 2 2 2 2 5 2" xfId="28248" xr:uid="{00000000-0005-0000-0000-00009A6D0000}"/>
    <cellStyle name="Output 2 2 2 2 2 5 3" xfId="28249" xr:uid="{00000000-0005-0000-0000-00009B6D0000}"/>
    <cellStyle name="Output 2 2 2 2 2 5 4" xfId="28250" xr:uid="{00000000-0005-0000-0000-00009C6D0000}"/>
    <cellStyle name="Output 2 2 2 2 2 5 5" xfId="28251" xr:uid="{00000000-0005-0000-0000-00009D6D0000}"/>
    <cellStyle name="Output 2 2 2 2 2 5 6" xfId="28252" xr:uid="{00000000-0005-0000-0000-00009E6D0000}"/>
    <cellStyle name="Output 2 2 2 2 2 5 7" xfId="28253" xr:uid="{00000000-0005-0000-0000-00009F6D0000}"/>
    <cellStyle name="Output 2 2 2 2 2 5 8" xfId="28254" xr:uid="{00000000-0005-0000-0000-0000A06D0000}"/>
    <cellStyle name="Output 2 2 2 2 2 6" xfId="28255" xr:uid="{00000000-0005-0000-0000-0000A16D0000}"/>
    <cellStyle name="Output 2 2 2 2 2 6 2" xfId="28256" xr:uid="{00000000-0005-0000-0000-0000A26D0000}"/>
    <cellStyle name="Output 2 2 2 2 2 6 3" xfId="28257" xr:uid="{00000000-0005-0000-0000-0000A36D0000}"/>
    <cellStyle name="Output 2 2 2 2 2 6 4" xfId="28258" xr:uid="{00000000-0005-0000-0000-0000A46D0000}"/>
    <cellStyle name="Output 2 2 2 2 2 6 5" xfId="28259" xr:uid="{00000000-0005-0000-0000-0000A56D0000}"/>
    <cellStyle name="Output 2 2 2 2 2 6 6" xfId="28260" xr:uid="{00000000-0005-0000-0000-0000A66D0000}"/>
    <cellStyle name="Output 2 2 2 2 2 6 7" xfId="28261" xr:uid="{00000000-0005-0000-0000-0000A76D0000}"/>
    <cellStyle name="Output 2 2 2 2 2 7" xfId="28262" xr:uid="{00000000-0005-0000-0000-0000A86D0000}"/>
    <cellStyle name="Output 2 2 2 2 2 7 2" xfId="28263" xr:uid="{00000000-0005-0000-0000-0000A96D0000}"/>
    <cellStyle name="Output 2 2 2 2 2 7 3" xfId="28264" xr:uid="{00000000-0005-0000-0000-0000AA6D0000}"/>
    <cellStyle name="Output 2 2 2 2 2 7 4" xfId="28265" xr:uid="{00000000-0005-0000-0000-0000AB6D0000}"/>
    <cellStyle name="Output 2 2 2 2 2 7 5" xfId="28266" xr:uid="{00000000-0005-0000-0000-0000AC6D0000}"/>
    <cellStyle name="Output 2 2 2 2 2 8" xfId="28267" xr:uid="{00000000-0005-0000-0000-0000AD6D0000}"/>
    <cellStyle name="Output 2 2 2 2 2 8 2" xfId="28268" xr:uid="{00000000-0005-0000-0000-0000AE6D0000}"/>
    <cellStyle name="Output 2 2 2 2 2 8 3" xfId="28269" xr:uid="{00000000-0005-0000-0000-0000AF6D0000}"/>
    <cellStyle name="Output 2 2 2 2 2 8 4" xfId="28270" xr:uid="{00000000-0005-0000-0000-0000B06D0000}"/>
    <cellStyle name="Output 2 2 2 2 2 8 5" xfId="28271" xr:uid="{00000000-0005-0000-0000-0000B16D0000}"/>
    <cellStyle name="Output 2 2 2 2 2 9" xfId="28272" xr:uid="{00000000-0005-0000-0000-0000B26D0000}"/>
    <cellStyle name="Output 2 2 2 2 2 9 2" xfId="28273" xr:uid="{00000000-0005-0000-0000-0000B36D0000}"/>
    <cellStyle name="Output 2 2 2 2 2 9 3" xfId="28274" xr:uid="{00000000-0005-0000-0000-0000B46D0000}"/>
    <cellStyle name="Output 2 2 2 2 2 9 4" xfId="28275" xr:uid="{00000000-0005-0000-0000-0000B56D0000}"/>
    <cellStyle name="Output 2 2 2 2 2 9 5" xfId="28276" xr:uid="{00000000-0005-0000-0000-0000B66D0000}"/>
    <cellStyle name="Output 2 2 2 2 3" xfId="28277" xr:uid="{00000000-0005-0000-0000-0000B76D0000}"/>
    <cellStyle name="Output 2 2 2 2 3 10" xfId="28278" xr:uid="{00000000-0005-0000-0000-0000B86D0000}"/>
    <cellStyle name="Output 2 2 2 2 3 2" xfId="28279" xr:uid="{00000000-0005-0000-0000-0000B96D0000}"/>
    <cellStyle name="Output 2 2 2 2 3 2 2" xfId="28280" xr:uid="{00000000-0005-0000-0000-0000BA6D0000}"/>
    <cellStyle name="Output 2 2 2 2 3 2 2 2" xfId="28281" xr:uid="{00000000-0005-0000-0000-0000BB6D0000}"/>
    <cellStyle name="Output 2 2 2 2 3 2 2 3" xfId="28282" xr:uid="{00000000-0005-0000-0000-0000BC6D0000}"/>
    <cellStyle name="Output 2 2 2 2 3 2 2 4" xfId="28283" xr:uid="{00000000-0005-0000-0000-0000BD6D0000}"/>
    <cellStyle name="Output 2 2 2 2 3 2 2 5" xfId="28284" xr:uid="{00000000-0005-0000-0000-0000BE6D0000}"/>
    <cellStyle name="Output 2 2 2 2 3 2 2 6" xfId="28285" xr:uid="{00000000-0005-0000-0000-0000BF6D0000}"/>
    <cellStyle name="Output 2 2 2 2 3 2 2 7" xfId="28286" xr:uid="{00000000-0005-0000-0000-0000C06D0000}"/>
    <cellStyle name="Output 2 2 2 2 3 2 3" xfId="28287" xr:uid="{00000000-0005-0000-0000-0000C16D0000}"/>
    <cellStyle name="Output 2 2 2 2 3 2 4" xfId="28288" xr:uid="{00000000-0005-0000-0000-0000C26D0000}"/>
    <cellStyle name="Output 2 2 2 2 3 3" xfId="28289" xr:uid="{00000000-0005-0000-0000-0000C36D0000}"/>
    <cellStyle name="Output 2 2 2 2 3 3 2" xfId="28290" xr:uid="{00000000-0005-0000-0000-0000C46D0000}"/>
    <cellStyle name="Output 2 2 2 2 3 3 2 2" xfId="28291" xr:uid="{00000000-0005-0000-0000-0000C56D0000}"/>
    <cellStyle name="Output 2 2 2 2 3 3 2 3" xfId="28292" xr:uid="{00000000-0005-0000-0000-0000C66D0000}"/>
    <cellStyle name="Output 2 2 2 2 3 3 2 4" xfId="28293" xr:uid="{00000000-0005-0000-0000-0000C76D0000}"/>
    <cellStyle name="Output 2 2 2 2 3 3 2 5" xfId="28294" xr:uid="{00000000-0005-0000-0000-0000C86D0000}"/>
    <cellStyle name="Output 2 2 2 2 3 3 2 6" xfId="28295" xr:uid="{00000000-0005-0000-0000-0000C96D0000}"/>
    <cellStyle name="Output 2 2 2 2 3 3 2 7" xfId="28296" xr:uid="{00000000-0005-0000-0000-0000CA6D0000}"/>
    <cellStyle name="Output 2 2 2 2 3 3 3" xfId="28297" xr:uid="{00000000-0005-0000-0000-0000CB6D0000}"/>
    <cellStyle name="Output 2 2 2 2 3 3 4" xfId="28298" xr:uid="{00000000-0005-0000-0000-0000CC6D0000}"/>
    <cellStyle name="Output 2 2 2 2 3 4" xfId="28299" xr:uid="{00000000-0005-0000-0000-0000CD6D0000}"/>
    <cellStyle name="Output 2 2 2 2 3 4 2" xfId="28300" xr:uid="{00000000-0005-0000-0000-0000CE6D0000}"/>
    <cellStyle name="Output 2 2 2 2 3 4 2 2" xfId="28301" xr:uid="{00000000-0005-0000-0000-0000CF6D0000}"/>
    <cellStyle name="Output 2 2 2 2 3 4 2 3" xfId="28302" xr:uid="{00000000-0005-0000-0000-0000D06D0000}"/>
    <cellStyle name="Output 2 2 2 2 3 4 2 4" xfId="28303" xr:uid="{00000000-0005-0000-0000-0000D16D0000}"/>
    <cellStyle name="Output 2 2 2 2 3 4 2 5" xfId="28304" xr:uid="{00000000-0005-0000-0000-0000D26D0000}"/>
    <cellStyle name="Output 2 2 2 2 3 4 2 6" xfId="28305" xr:uid="{00000000-0005-0000-0000-0000D36D0000}"/>
    <cellStyle name="Output 2 2 2 2 3 4 2 7" xfId="28306" xr:uid="{00000000-0005-0000-0000-0000D46D0000}"/>
    <cellStyle name="Output 2 2 2 2 3 4 3" xfId="28307" xr:uid="{00000000-0005-0000-0000-0000D56D0000}"/>
    <cellStyle name="Output 2 2 2 2 3 4 4" xfId="28308" xr:uid="{00000000-0005-0000-0000-0000D66D0000}"/>
    <cellStyle name="Output 2 2 2 2 3 5" xfId="28309" xr:uid="{00000000-0005-0000-0000-0000D76D0000}"/>
    <cellStyle name="Output 2 2 2 2 3 5 2" xfId="28310" xr:uid="{00000000-0005-0000-0000-0000D86D0000}"/>
    <cellStyle name="Output 2 2 2 2 3 5 3" xfId="28311" xr:uid="{00000000-0005-0000-0000-0000D96D0000}"/>
    <cellStyle name="Output 2 2 2 2 3 5 4" xfId="28312" xr:uid="{00000000-0005-0000-0000-0000DA6D0000}"/>
    <cellStyle name="Output 2 2 2 2 3 5 5" xfId="28313" xr:uid="{00000000-0005-0000-0000-0000DB6D0000}"/>
    <cellStyle name="Output 2 2 2 2 3 5 6" xfId="28314" xr:uid="{00000000-0005-0000-0000-0000DC6D0000}"/>
    <cellStyle name="Output 2 2 2 2 3 5 7" xfId="28315" xr:uid="{00000000-0005-0000-0000-0000DD6D0000}"/>
    <cellStyle name="Output 2 2 2 2 3 5 8" xfId="28316" xr:uid="{00000000-0005-0000-0000-0000DE6D0000}"/>
    <cellStyle name="Output 2 2 2 2 3 6" xfId="28317" xr:uid="{00000000-0005-0000-0000-0000DF6D0000}"/>
    <cellStyle name="Output 2 2 2 2 3 6 2" xfId="28318" xr:uid="{00000000-0005-0000-0000-0000E06D0000}"/>
    <cellStyle name="Output 2 2 2 2 3 6 3" xfId="28319" xr:uid="{00000000-0005-0000-0000-0000E16D0000}"/>
    <cellStyle name="Output 2 2 2 2 3 6 4" xfId="28320" xr:uid="{00000000-0005-0000-0000-0000E26D0000}"/>
    <cellStyle name="Output 2 2 2 2 3 6 5" xfId="28321" xr:uid="{00000000-0005-0000-0000-0000E36D0000}"/>
    <cellStyle name="Output 2 2 2 2 3 6 6" xfId="28322" xr:uid="{00000000-0005-0000-0000-0000E46D0000}"/>
    <cellStyle name="Output 2 2 2 2 3 6 7" xfId="28323" xr:uid="{00000000-0005-0000-0000-0000E56D0000}"/>
    <cellStyle name="Output 2 2 2 2 3 7" xfId="28324" xr:uid="{00000000-0005-0000-0000-0000E66D0000}"/>
    <cellStyle name="Output 2 2 2 2 3 8" xfId="28325" xr:uid="{00000000-0005-0000-0000-0000E76D0000}"/>
    <cellStyle name="Output 2 2 2 2 3 9" xfId="28326" xr:uid="{00000000-0005-0000-0000-0000E86D0000}"/>
    <cellStyle name="Output 2 2 2 2 4" xfId="28327" xr:uid="{00000000-0005-0000-0000-0000E96D0000}"/>
    <cellStyle name="Output 2 2 2 2 4 2" xfId="28328" xr:uid="{00000000-0005-0000-0000-0000EA6D0000}"/>
    <cellStyle name="Output 2 2 2 2 4 2 2" xfId="28329" xr:uid="{00000000-0005-0000-0000-0000EB6D0000}"/>
    <cellStyle name="Output 2 2 2 2 4 2 3" xfId="28330" xr:uid="{00000000-0005-0000-0000-0000EC6D0000}"/>
    <cellStyle name="Output 2 2 2 2 4 2 4" xfId="28331" xr:uid="{00000000-0005-0000-0000-0000ED6D0000}"/>
    <cellStyle name="Output 2 2 2 2 4 2 5" xfId="28332" xr:uid="{00000000-0005-0000-0000-0000EE6D0000}"/>
    <cellStyle name="Output 2 2 2 2 4 2 6" xfId="28333" xr:uid="{00000000-0005-0000-0000-0000EF6D0000}"/>
    <cellStyle name="Output 2 2 2 2 4 2 7" xfId="28334" xr:uid="{00000000-0005-0000-0000-0000F06D0000}"/>
    <cellStyle name="Output 2 2 2 2 4 3" xfId="28335" xr:uid="{00000000-0005-0000-0000-0000F16D0000}"/>
    <cellStyle name="Output 2 2 2 2 4 4" xfId="28336" xr:uid="{00000000-0005-0000-0000-0000F26D0000}"/>
    <cellStyle name="Output 2 2 2 2 4 5" xfId="28337" xr:uid="{00000000-0005-0000-0000-0000F36D0000}"/>
    <cellStyle name="Output 2 2 2 2 5" xfId="28338" xr:uid="{00000000-0005-0000-0000-0000F46D0000}"/>
    <cellStyle name="Output 2 2 2 2 5 2" xfId="28339" xr:uid="{00000000-0005-0000-0000-0000F56D0000}"/>
    <cellStyle name="Output 2 2 2 2 5 2 2" xfId="28340" xr:uid="{00000000-0005-0000-0000-0000F66D0000}"/>
    <cellStyle name="Output 2 2 2 2 5 2 3" xfId="28341" xr:uid="{00000000-0005-0000-0000-0000F76D0000}"/>
    <cellStyle name="Output 2 2 2 2 5 2 4" xfId="28342" xr:uid="{00000000-0005-0000-0000-0000F86D0000}"/>
    <cellStyle name="Output 2 2 2 2 5 2 5" xfId="28343" xr:uid="{00000000-0005-0000-0000-0000F96D0000}"/>
    <cellStyle name="Output 2 2 2 2 5 2 6" xfId="28344" xr:uid="{00000000-0005-0000-0000-0000FA6D0000}"/>
    <cellStyle name="Output 2 2 2 2 5 2 7" xfId="28345" xr:uid="{00000000-0005-0000-0000-0000FB6D0000}"/>
    <cellStyle name="Output 2 2 2 2 5 3" xfId="28346" xr:uid="{00000000-0005-0000-0000-0000FC6D0000}"/>
    <cellStyle name="Output 2 2 2 2 5 4" xfId="28347" xr:uid="{00000000-0005-0000-0000-0000FD6D0000}"/>
    <cellStyle name="Output 2 2 2 2 5 5" xfId="28348" xr:uid="{00000000-0005-0000-0000-0000FE6D0000}"/>
    <cellStyle name="Output 2 2 2 2 6" xfId="28349" xr:uid="{00000000-0005-0000-0000-0000FF6D0000}"/>
    <cellStyle name="Output 2 2 2 2 6 2" xfId="28350" xr:uid="{00000000-0005-0000-0000-0000006E0000}"/>
    <cellStyle name="Output 2 2 2 2 6 2 2" xfId="28351" xr:uid="{00000000-0005-0000-0000-0000016E0000}"/>
    <cellStyle name="Output 2 2 2 2 6 2 3" xfId="28352" xr:uid="{00000000-0005-0000-0000-0000026E0000}"/>
    <cellStyle name="Output 2 2 2 2 6 2 4" xfId="28353" xr:uid="{00000000-0005-0000-0000-0000036E0000}"/>
    <cellStyle name="Output 2 2 2 2 6 2 5" xfId="28354" xr:uid="{00000000-0005-0000-0000-0000046E0000}"/>
    <cellStyle name="Output 2 2 2 2 6 2 6" xfId="28355" xr:uid="{00000000-0005-0000-0000-0000056E0000}"/>
    <cellStyle name="Output 2 2 2 2 6 2 7" xfId="28356" xr:uid="{00000000-0005-0000-0000-0000066E0000}"/>
    <cellStyle name="Output 2 2 2 2 6 3" xfId="28357" xr:uid="{00000000-0005-0000-0000-0000076E0000}"/>
    <cellStyle name="Output 2 2 2 2 6 4" xfId="28358" xr:uid="{00000000-0005-0000-0000-0000086E0000}"/>
    <cellStyle name="Output 2 2 2 2 6 5" xfId="28359" xr:uid="{00000000-0005-0000-0000-0000096E0000}"/>
    <cellStyle name="Output 2 2 2 2 7" xfId="28360" xr:uid="{00000000-0005-0000-0000-00000A6E0000}"/>
    <cellStyle name="Output 2 2 2 2 7 2" xfId="28361" xr:uid="{00000000-0005-0000-0000-00000B6E0000}"/>
    <cellStyle name="Output 2 2 2 2 7 2 2" xfId="28362" xr:uid="{00000000-0005-0000-0000-00000C6E0000}"/>
    <cellStyle name="Output 2 2 2 2 7 2 3" xfId="28363" xr:uid="{00000000-0005-0000-0000-00000D6E0000}"/>
    <cellStyle name="Output 2 2 2 2 7 2 4" xfId="28364" xr:uid="{00000000-0005-0000-0000-00000E6E0000}"/>
    <cellStyle name="Output 2 2 2 2 7 2 5" xfId="28365" xr:uid="{00000000-0005-0000-0000-00000F6E0000}"/>
    <cellStyle name="Output 2 2 2 2 7 2 6" xfId="28366" xr:uid="{00000000-0005-0000-0000-0000106E0000}"/>
    <cellStyle name="Output 2 2 2 2 7 2 7" xfId="28367" xr:uid="{00000000-0005-0000-0000-0000116E0000}"/>
    <cellStyle name="Output 2 2 2 2 7 3" xfId="28368" xr:uid="{00000000-0005-0000-0000-0000126E0000}"/>
    <cellStyle name="Output 2 2 2 2 7 4" xfId="28369" xr:uid="{00000000-0005-0000-0000-0000136E0000}"/>
    <cellStyle name="Output 2 2 2 2 7 5" xfId="28370" xr:uid="{00000000-0005-0000-0000-0000146E0000}"/>
    <cellStyle name="Output 2 2 2 2 8" xfId="28371" xr:uid="{00000000-0005-0000-0000-0000156E0000}"/>
    <cellStyle name="Output 2 2 2 2 8 2" xfId="28372" xr:uid="{00000000-0005-0000-0000-0000166E0000}"/>
    <cellStyle name="Output 2 2 2 2 8 3" xfId="28373" xr:uid="{00000000-0005-0000-0000-0000176E0000}"/>
    <cellStyle name="Output 2 2 2 2 8 4" xfId="28374" xr:uid="{00000000-0005-0000-0000-0000186E0000}"/>
    <cellStyle name="Output 2 2 2 2 8 5" xfId="28375" xr:uid="{00000000-0005-0000-0000-0000196E0000}"/>
    <cellStyle name="Output 2 2 2 2 8 6" xfId="28376" xr:uid="{00000000-0005-0000-0000-00001A6E0000}"/>
    <cellStyle name="Output 2 2 2 2 8 7" xfId="28377" xr:uid="{00000000-0005-0000-0000-00001B6E0000}"/>
    <cellStyle name="Output 2 2 2 2 8 8" xfId="28378" xr:uid="{00000000-0005-0000-0000-00001C6E0000}"/>
    <cellStyle name="Output 2 2 2 2 9" xfId="28379" xr:uid="{00000000-0005-0000-0000-00001D6E0000}"/>
    <cellStyle name="Output 2 2 2 2 9 2" xfId="28380" xr:uid="{00000000-0005-0000-0000-00001E6E0000}"/>
    <cellStyle name="Output 2 2 2 2 9 3" xfId="28381" xr:uid="{00000000-0005-0000-0000-00001F6E0000}"/>
    <cellStyle name="Output 2 2 2 2 9 4" xfId="28382" xr:uid="{00000000-0005-0000-0000-0000206E0000}"/>
    <cellStyle name="Output 2 2 2 2 9 5" xfId="28383" xr:uid="{00000000-0005-0000-0000-0000216E0000}"/>
    <cellStyle name="Output 2 2 2 2 9 6" xfId="28384" xr:uid="{00000000-0005-0000-0000-0000226E0000}"/>
    <cellStyle name="Output 2 2 2 2 9 7" xfId="28385" xr:uid="{00000000-0005-0000-0000-0000236E0000}"/>
    <cellStyle name="Output 2 2 2 3" xfId="28386" xr:uid="{00000000-0005-0000-0000-0000246E0000}"/>
    <cellStyle name="Output 2 2 2 3 10" xfId="28387" xr:uid="{00000000-0005-0000-0000-0000256E0000}"/>
    <cellStyle name="Output 2 2 2 3 10 2" xfId="28388" xr:uid="{00000000-0005-0000-0000-0000266E0000}"/>
    <cellStyle name="Output 2 2 2 3 10 3" xfId="28389" xr:uid="{00000000-0005-0000-0000-0000276E0000}"/>
    <cellStyle name="Output 2 2 2 3 10 4" xfId="28390" xr:uid="{00000000-0005-0000-0000-0000286E0000}"/>
    <cellStyle name="Output 2 2 2 3 10 5" xfId="28391" xr:uid="{00000000-0005-0000-0000-0000296E0000}"/>
    <cellStyle name="Output 2 2 2 3 11" xfId="28392" xr:uid="{00000000-0005-0000-0000-00002A6E0000}"/>
    <cellStyle name="Output 2 2 2 3 11 2" xfId="28393" xr:uid="{00000000-0005-0000-0000-00002B6E0000}"/>
    <cellStyle name="Output 2 2 2 3 11 3" xfId="28394" xr:uid="{00000000-0005-0000-0000-00002C6E0000}"/>
    <cellStyle name="Output 2 2 2 3 11 4" xfId="28395" xr:uid="{00000000-0005-0000-0000-00002D6E0000}"/>
    <cellStyle name="Output 2 2 2 3 11 5" xfId="28396" xr:uid="{00000000-0005-0000-0000-00002E6E0000}"/>
    <cellStyle name="Output 2 2 2 3 12" xfId="28397" xr:uid="{00000000-0005-0000-0000-00002F6E0000}"/>
    <cellStyle name="Output 2 2 2 3 12 2" xfId="28398" xr:uid="{00000000-0005-0000-0000-0000306E0000}"/>
    <cellStyle name="Output 2 2 2 3 12 3" xfId="28399" xr:uid="{00000000-0005-0000-0000-0000316E0000}"/>
    <cellStyle name="Output 2 2 2 3 12 4" xfId="28400" xr:uid="{00000000-0005-0000-0000-0000326E0000}"/>
    <cellStyle name="Output 2 2 2 3 12 5" xfId="28401" xr:uid="{00000000-0005-0000-0000-0000336E0000}"/>
    <cellStyle name="Output 2 2 2 3 13" xfId="28402" xr:uid="{00000000-0005-0000-0000-0000346E0000}"/>
    <cellStyle name="Output 2 2 2 3 13 2" xfId="28403" xr:uid="{00000000-0005-0000-0000-0000356E0000}"/>
    <cellStyle name="Output 2 2 2 3 13 3" xfId="28404" xr:uid="{00000000-0005-0000-0000-0000366E0000}"/>
    <cellStyle name="Output 2 2 2 3 13 4" xfId="28405" xr:uid="{00000000-0005-0000-0000-0000376E0000}"/>
    <cellStyle name="Output 2 2 2 3 13 5" xfId="28406" xr:uid="{00000000-0005-0000-0000-0000386E0000}"/>
    <cellStyle name="Output 2 2 2 3 14" xfId="28407" xr:uid="{00000000-0005-0000-0000-0000396E0000}"/>
    <cellStyle name="Output 2 2 2 3 14 2" xfId="28408" xr:uid="{00000000-0005-0000-0000-00003A6E0000}"/>
    <cellStyle name="Output 2 2 2 3 14 3" xfId="28409" xr:uid="{00000000-0005-0000-0000-00003B6E0000}"/>
    <cellStyle name="Output 2 2 2 3 14 4" xfId="28410" xr:uid="{00000000-0005-0000-0000-00003C6E0000}"/>
    <cellStyle name="Output 2 2 2 3 14 5" xfId="28411" xr:uid="{00000000-0005-0000-0000-00003D6E0000}"/>
    <cellStyle name="Output 2 2 2 3 15" xfId="28412" xr:uid="{00000000-0005-0000-0000-00003E6E0000}"/>
    <cellStyle name="Output 2 2 2 3 15 2" xfId="28413" xr:uid="{00000000-0005-0000-0000-00003F6E0000}"/>
    <cellStyle name="Output 2 2 2 3 15 3" xfId="28414" xr:uid="{00000000-0005-0000-0000-0000406E0000}"/>
    <cellStyle name="Output 2 2 2 3 15 4" xfId="28415" xr:uid="{00000000-0005-0000-0000-0000416E0000}"/>
    <cellStyle name="Output 2 2 2 3 15 5" xfId="28416" xr:uid="{00000000-0005-0000-0000-0000426E0000}"/>
    <cellStyle name="Output 2 2 2 3 16" xfId="28417" xr:uid="{00000000-0005-0000-0000-0000436E0000}"/>
    <cellStyle name="Output 2 2 2 3 16 2" xfId="28418" xr:uid="{00000000-0005-0000-0000-0000446E0000}"/>
    <cellStyle name="Output 2 2 2 3 16 3" xfId="28419" xr:uid="{00000000-0005-0000-0000-0000456E0000}"/>
    <cellStyle name="Output 2 2 2 3 16 4" xfId="28420" xr:uid="{00000000-0005-0000-0000-0000466E0000}"/>
    <cellStyle name="Output 2 2 2 3 16 5" xfId="28421" xr:uid="{00000000-0005-0000-0000-0000476E0000}"/>
    <cellStyle name="Output 2 2 2 3 17" xfId="28422" xr:uid="{00000000-0005-0000-0000-0000486E0000}"/>
    <cellStyle name="Output 2 2 2 3 17 2" xfId="28423" xr:uid="{00000000-0005-0000-0000-0000496E0000}"/>
    <cellStyle name="Output 2 2 2 3 17 3" xfId="28424" xr:uid="{00000000-0005-0000-0000-00004A6E0000}"/>
    <cellStyle name="Output 2 2 2 3 17 4" xfId="28425" xr:uid="{00000000-0005-0000-0000-00004B6E0000}"/>
    <cellStyle name="Output 2 2 2 3 17 5" xfId="28426" xr:uid="{00000000-0005-0000-0000-00004C6E0000}"/>
    <cellStyle name="Output 2 2 2 3 18" xfId="28427" xr:uid="{00000000-0005-0000-0000-00004D6E0000}"/>
    <cellStyle name="Output 2 2 2 3 18 2" xfId="28428" xr:uid="{00000000-0005-0000-0000-00004E6E0000}"/>
    <cellStyle name="Output 2 2 2 3 18 3" xfId="28429" xr:uid="{00000000-0005-0000-0000-00004F6E0000}"/>
    <cellStyle name="Output 2 2 2 3 18 4" xfId="28430" xr:uid="{00000000-0005-0000-0000-0000506E0000}"/>
    <cellStyle name="Output 2 2 2 3 18 5" xfId="28431" xr:uid="{00000000-0005-0000-0000-0000516E0000}"/>
    <cellStyle name="Output 2 2 2 3 19" xfId="28432" xr:uid="{00000000-0005-0000-0000-0000526E0000}"/>
    <cellStyle name="Output 2 2 2 3 2" xfId="28433" xr:uid="{00000000-0005-0000-0000-0000536E0000}"/>
    <cellStyle name="Output 2 2 2 3 2 10" xfId="28434" xr:uid="{00000000-0005-0000-0000-0000546E0000}"/>
    <cellStyle name="Output 2 2 2 3 2 10 2" xfId="28435" xr:uid="{00000000-0005-0000-0000-0000556E0000}"/>
    <cellStyle name="Output 2 2 2 3 2 10 3" xfId="28436" xr:uid="{00000000-0005-0000-0000-0000566E0000}"/>
    <cellStyle name="Output 2 2 2 3 2 10 4" xfId="28437" xr:uid="{00000000-0005-0000-0000-0000576E0000}"/>
    <cellStyle name="Output 2 2 2 3 2 10 5" xfId="28438" xr:uid="{00000000-0005-0000-0000-0000586E0000}"/>
    <cellStyle name="Output 2 2 2 3 2 11" xfId="28439" xr:uid="{00000000-0005-0000-0000-0000596E0000}"/>
    <cellStyle name="Output 2 2 2 3 2 11 2" xfId="28440" xr:uid="{00000000-0005-0000-0000-00005A6E0000}"/>
    <cellStyle name="Output 2 2 2 3 2 11 3" xfId="28441" xr:uid="{00000000-0005-0000-0000-00005B6E0000}"/>
    <cellStyle name="Output 2 2 2 3 2 11 4" xfId="28442" xr:uid="{00000000-0005-0000-0000-00005C6E0000}"/>
    <cellStyle name="Output 2 2 2 3 2 11 5" xfId="28443" xr:uid="{00000000-0005-0000-0000-00005D6E0000}"/>
    <cellStyle name="Output 2 2 2 3 2 12" xfId="28444" xr:uid="{00000000-0005-0000-0000-00005E6E0000}"/>
    <cellStyle name="Output 2 2 2 3 2 12 2" xfId="28445" xr:uid="{00000000-0005-0000-0000-00005F6E0000}"/>
    <cellStyle name="Output 2 2 2 3 2 12 3" xfId="28446" xr:uid="{00000000-0005-0000-0000-0000606E0000}"/>
    <cellStyle name="Output 2 2 2 3 2 12 4" xfId="28447" xr:uid="{00000000-0005-0000-0000-0000616E0000}"/>
    <cellStyle name="Output 2 2 2 3 2 12 5" xfId="28448" xr:uid="{00000000-0005-0000-0000-0000626E0000}"/>
    <cellStyle name="Output 2 2 2 3 2 13" xfId="28449" xr:uid="{00000000-0005-0000-0000-0000636E0000}"/>
    <cellStyle name="Output 2 2 2 3 2 13 2" xfId="28450" xr:uid="{00000000-0005-0000-0000-0000646E0000}"/>
    <cellStyle name="Output 2 2 2 3 2 13 3" xfId="28451" xr:uid="{00000000-0005-0000-0000-0000656E0000}"/>
    <cellStyle name="Output 2 2 2 3 2 13 4" xfId="28452" xr:uid="{00000000-0005-0000-0000-0000666E0000}"/>
    <cellStyle name="Output 2 2 2 3 2 13 5" xfId="28453" xr:uid="{00000000-0005-0000-0000-0000676E0000}"/>
    <cellStyle name="Output 2 2 2 3 2 14" xfId="28454" xr:uid="{00000000-0005-0000-0000-0000686E0000}"/>
    <cellStyle name="Output 2 2 2 3 2 14 2" xfId="28455" xr:uid="{00000000-0005-0000-0000-0000696E0000}"/>
    <cellStyle name="Output 2 2 2 3 2 14 3" xfId="28456" xr:uid="{00000000-0005-0000-0000-00006A6E0000}"/>
    <cellStyle name="Output 2 2 2 3 2 14 4" xfId="28457" xr:uid="{00000000-0005-0000-0000-00006B6E0000}"/>
    <cellStyle name="Output 2 2 2 3 2 14 5" xfId="28458" xr:uid="{00000000-0005-0000-0000-00006C6E0000}"/>
    <cellStyle name="Output 2 2 2 3 2 15" xfId="28459" xr:uid="{00000000-0005-0000-0000-00006D6E0000}"/>
    <cellStyle name="Output 2 2 2 3 2 15 2" xfId="28460" xr:uid="{00000000-0005-0000-0000-00006E6E0000}"/>
    <cellStyle name="Output 2 2 2 3 2 15 3" xfId="28461" xr:uid="{00000000-0005-0000-0000-00006F6E0000}"/>
    <cellStyle name="Output 2 2 2 3 2 15 4" xfId="28462" xr:uid="{00000000-0005-0000-0000-0000706E0000}"/>
    <cellStyle name="Output 2 2 2 3 2 15 5" xfId="28463" xr:uid="{00000000-0005-0000-0000-0000716E0000}"/>
    <cellStyle name="Output 2 2 2 3 2 16" xfId="28464" xr:uid="{00000000-0005-0000-0000-0000726E0000}"/>
    <cellStyle name="Output 2 2 2 3 2 16 2" xfId="28465" xr:uid="{00000000-0005-0000-0000-0000736E0000}"/>
    <cellStyle name="Output 2 2 2 3 2 16 3" xfId="28466" xr:uid="{00000000-0005-0000-0000-0000746E0000}"/>
    <cellStyle name="Output 2 2 2 3 2 16 4" xfId="28467" xr:uid="{00000000-0005-0000-0000-0000756E0000}"/>
    <cellStyle name="Output 2 2 2 3 2 16 5" xfId="28468" xr:uid="{00000000-0005-0000-0000-0000766E0000}"/>
    <cellStyle name="Output 2 2 2 3 2 17" xfId="28469" xr:uid="{00000000-0005-0000-0000-0000776E0000}"/>
    <cellStyle name="Output 2 2 2 3 2 17 2" xfId="28470" xr:uid="{00000000-0005-0000-0000-0000786E0000}"/>
    <cellStyle name="Output 2 2 2 3 2 17 3" xfId="28471" xr:uid="{00000000-0005-0000-0000-0000796E0000}"/>
    <cellStyle name="Output 2 2 2 3 2 17 4" xfId="28472" xr:uid="{00000000-0005-0000-0000-00007A6E0000}"/>
    <cellStyle name="Output 2 2 2 3 2 17 5" xfId="28473" xr:uid="{00000000-0005-0000-0000-00007B6E0000}"/>
    <cellStyle name="Output 2 2 2 3 2 18" xfId="28474" xr:uid="{00000000-0005-0000-0000-00007C6E0000}"/>
    <cellStyle name="Output 2 2 2 3 2 18 2" xfId="28475" xr:uid="{00000000-0005-0000-0000-00007D6E0000}"/>
    <cellStyle name="Output 2 2 2 3 2 18 3" xfId="28476" xr:uid="{00000000-0005-0000-0000-00007E6E0000}"/>
    <cellStyle name="Output 2 2 2 3 2 18 4" xfId="28477" xr:uid="{00000000-0005-0000-0000-00007F6E0000}"/>
    <cellStyle name="Output 2 2 2 3 2 18 5" xfId="28478" xr:uid="{00000000-0005-0000-0000-0000806E0000}"/>
    <cellStyle name="Output 2 2 2 3 2 19" xfId="28479" xr:uid="{00000000-0005-0000-0000-0000816E0000}"/>
    <cellStyle name="Output 2 2 2 3 2 2" xfId="28480" xr:uid="{00000000-0005-0000-0000-0000826E0000}"/>
    <cellStyle name="Output 2 2 2 3 2 2 2" xfId="28481" xr:uid="{00000000-0005-0000-0000-0000836E0000}"/>
    <cellStyle name="Output 2 2 2 3 2 2 2 2" xfId="28482" xr:uid="{00000000-0005-0000-0000-0000846E0000}"/>
    <cellStyle name="Output 2 2 2 3 2 2 2 3" xfId="28483" xr:uid="{00000000-0005-0000-0000-0000856E0000}"/>
    <cellStyle name="Output 2 2 2 3 2 2 2 4" xfId="28484" xr:uid="{00000000-0005-0000-0000-0000866E0000}"/>
    <cellStyle name="Output 2 2 2 3 2 2 2 5" xfId="28485" xr:uid="{00000000-0005-0000-0000-0000876E0000}"/>
    <cellStyle name="Output 2 2 2 3 2 2 2 6" xfId="28486" xr:uid="{00000000-0005-0000-0000-0000886E0000}"/>
    <cellStyle name="Output 2 2 2 3 2 2 2 7" xfId="28487" xr:uid="{00000000-0005-0000-0000-0000896E0000}"/>
    <cellStyle name="Output 2 2 2 3 2 2 3" xfId="28488" xr:uid="{00000000-0005-0000-0000-00008A6E0000}"/>
    <cellStyle name="Output 2 2 2 3 2 2 4" xfId="28489" xr:uid="{00000000-0005-0000-0000-00008B6E0000}"/>
    <cellStyle name="Output 2 2 2 3 2 2 5" xfId="28490" xr:uid="{00000000-0005-0000-0000-00008C6E0000}"/>
    <cellStyle name="Output 2 2 2 3 2 3" xfId="28491" xr:uid="{00000000-0005-0000-0000-00008D6E0000}"/>
    <cellStyle name="Output 2 2 2 3 2 3 2" xfId="28492" xr:uid="{00000000-0005-0000-0000-00008E6E0000}"/>
    <cellStyle name="Output 2 2 2 3 2 3 2 2" xfId="28493" xr:uid="{00000000-0005-0000-0000-00008F6E0000}"/>
    <cellStyle name="Output 2 2 2 3 2 3 2 3" xfId="28494" xr:uid="{00000000-0005-0000-0000-0000906E0000}"/>
    <cellStyle name="Output 2 2 2 3 2 3 2 4" xfId="28495" xr:uid="{00000000-0005-0000-0000-0000916E0000}"/>
    <cellStyle name="Output 2 2 2 3 2 3 2 5" xfId="28496" xr:uid="{00000000-0005-0000-0000-0000926E0000}"/>
    <cellStyle name="Output 2 2 2 3 2 3 2 6" xfId="28497" xr:uid="{00000000-0005-0000-0000-0000936E0000}"/>
    <cellStyle name="Output 2 2 2 3 2 3 2 7" xfId="28498" xr:uid="{00000000-0005-0000-0000-0000946E0000}"/>
    <cellStyle name="Output 2 2 2 3 2 3 3" xfId="28499" xr:uid="{00000000-0005-0000-0000-0000956E0000}"/>
    <cellStyle name="Output 2 2 2 3 2 3 4" xfId="28500" xr:uid="{00000000-0005-0000-0000-0000966E0000}"/>
    <cellStyle name="Output 2 2 2 3 2 3 5" xfId="28501" xr:uid="{00000000-0005-0000-0000-0000976E0000}"/>
    <cellStyle name="Output 2 2 2 3 2 4" xfId="28502" xr:uid="{00000000-0005-0000-0000-0000986E0000}"/>
    <cellStyle name="Output 2 2 2 3 2 4 2" xfId="28503" xr:uid="{00000000-0005-0000-0000-0000996E0000}"/>
    <cellStyle name="Output 2 2 2 3 2 4 2 2" xfId="28504" xr:uid="{00000000-0005-0000-0000-00009A6E0000}"/>
    <cellStyle name="Output 2 2 2 3 2 4 2 3" xfId="28505" xr:uid="{00000000-0005-0000-0000-00009B6E0000}"/>
    <cellStyle name="Output 2 2 2 3 2 4 2 4" xfId="28506" xr:uid="{00000000-0005-0000-0000-00009C6E0000}"/>
    <cellStyle name="Output 2 2 2 3 2 4 2 5" xfId="28507" xr:uid="{00000000-0005-0000-0000-00009D6E0000}"/>
    <cellStyle name="Output 2 2 2 3 2 4 2 6" xfId="28508" xr:uid="{00000000-0005-0000-0000-00009E6E0000}"/>
    <cellStyle name="Output 2 2 2 3 2 4 2 7" xfId="28509" xr:uid="{00000000-0005-0000-0000-00009F6E0000}"/>
    <cellStyle name="Output 2 2 2 3 2 4 3" xfId="28510" xr:uid="{00000000-0005-0000-0000-0000A06E0000}"/>
    <cellStyle name="Output 2 2 2 3 2 4 4" xfId="28511" xr:uid="{00000000-0005-0000-0000-0000A16E0000}"/>
    <cellStyle name="Output 2 2 2 3 2 4 5" xfId="28512" xr:uid="{00000000-0005-0000-0000-0000A26E0000}"/>
    <cellStyle name="Output 2 2 2 3 2 5" xfId="28513" xr:uid="{00000000-0005-0000-0000-0000A36E0000}"/>
    <cellStyle name="Output 2 2 2 3 2 5 2" xfId="28514" xr:uid="{00000000-0005-0000-0000-0000A46E0000}"/>
    <cellStyle name="Output 2 2 2 3 2 5 3" xfId="28515" xr:uid="{00000000-0005-0000-0000-0000A56E0000}"/>
    <cellStyle name="Output 2 2 2 3 2 5 4" xfId="28516" xr:uid="{00000000-0005-0000-0000-0000A66E0000}"/>
    <cellStyle name="Output 2 2 2 3 2 5 5" xfId="28517" xr:uid="{00000000-0005-0000-0000-0000A76E0000}"/>
    <cellStyle name="Output 2 2 2 3 2 5 6" xfId="28518" xr:uid="{00000000-0005-0000-0000-0000A86E0000}"/>
    <cellStyle name="Output 2 2 2 3 2 5 7" xfId="28519" xr:uid="{00000000-0005-0000-0000-0000A96E0000}"/>
    <cellStyle name="Output 2 2 2 3 2 5 8" xfId="28520" xr:uid="{00000000-0005-0000-0000-0000AA6E0000}"/>
    <cellStyle name="Output 2 2 2 3 2 6" xfId="28521" xr:uid="{00000000-0005-0000-0000-0000AB6E0000}"/>
    <cellStyle name="Output 2 2 2 3 2 6 2" xfId="28522" xr:uid="{00000000-0005-0000-0000-0000AC6E0000}"/>
    <cellStyle name="Output 2 2 2 3 2 6 3" xfId="28523" xr:uid="{00000000-0005-0000-0000-0000AD6E0000}"/>
    <cellStyle name="Output 2 2 2 3 2 6 4" xfId="28524" xr:uid="{00000000-0005-0000-0000-0000AE6E0000}"/>
    <cellStyle name="Output 2 2 2 3 2 6 5" xfId="28525" xr:uid="{00000000-0005-0000-0000-0000AF6E0000}"/>
    <cellStyle name="Output 2 2 2 3 2 6 6" xfId="28526" xr:uid="{00000000-0005-0000-0000-0000B06E0000}"/>
    <cellStyle name="Output 2 2 2 3 2 6 7" xfId="28527" xr:uid="{00000000-0005-0000-0000-0000B16E0000}"/>
    <cellStyle name="Output 2 2 2 3 2 7" xfId="28528" xr:uid="{00000000-0005-0000-0000-0000B26E0000}"/>
    <cellStyle name="Output 2 2 2 3 2 7 2" xfId="28529" xr:uid="{00000000-0005-0000-0000-0000B36E0000}"/>
    <cellStyle name="Output 2 2 2 3 2 7 3" xfId="28530" xr:uid="{00000000-0005-0000-0000-0000B46E0000}"/>
    <cellStyle name="Output 2 2 2 3 2 7 4" xfId="28531" xr:uid="{00000000-0005-0000-0000-0000B56E0000}"/>
    <cellStyle name="Output 2 2 2 3 2 7 5" xfId="28532" xr:uid="{00000000-0005-0000-0000-0000B66E0000}"/>
    <cellStyle name="Output 2 2 2 3 2 8" xfId="28533" xr:uid="{00000000-0005-0000-0000-0000B76E0000}"/>
    <cellStyle name="Output 2 2 2 3 2 8 2" xfId="28534" xr:uid="{00000000-0005-0000-0000-0000B86E0000}"/>
    <cellStyle name="Output 2 2 2 3 2 8 3" xfId="28535" xr:uid="{00000000-0005-0000-0000-0000B96E0000}"/>
    <cellStyle name="Output 2 2 2 3 2 8 4" xfId="28536" xr:uid="{00000000-0005-0000-0000-0000BA6E0000}"/>
    <cellStyle name="Output 2 2 2 3 2 8 5" xfId="28537" xr:uid="{00000000-0005-0000-0000-0000BB6E0000}"/>
    <cellStyle name="Output 2 2 2 3 2 9" xfId="28538" xr:uid="{00000000-0005-0000-0000-0000BC6E0000}"/>
    <cellStyle name="Output 2 2 2 3 2 9 2" xfId="28539" xr:uid="{00000000-0005-0000-0000-0000BD6E0000}"/>
    <cellStyle name="Output 2 2 2 3 2 9 3" xfId="28540" xr:uid="{00000000-0005-0000-0000-0000BE6E0000}"/>
    <cellStyle name="Output 2 2 2 3 2 9 4" xfId="28541" xr:uid="{00000000-0005-0000-0000-0000BF6E0000}"/>
    <cellStyle name="Output 2 2 2 3 2 9 5" xfId="28542" xr:uid="{00000000-0005-0000-0000-0000C06E0000}"/>
    <cellStyle name="Output 2 2 2 3 3" xfId="28543" xr:uid="{00000000-0005-0000-0000-0000C16E0000}"/>
    <cellStyle name="Output 2 2 2 3 3 10" xfId="28544" xr:uid="{00000000-0005-0000-0000-0000C26E0000}"/>
    <cellStyle name="Output 2 2 2 3 3 2" xfId="28545" xr:uid="{00000000-0005-0000-0000-0000C36E0000}"/>
    <cellStyle name="Output 2 2 2 3 3 2 2" xfId="28546" xr:uid="{00000000-0005-0000-0000-0000C46E0000}"/>
    <cellStyle name="Output 2 2 2 3 3 2 2 2" xfId="28547" xr:uid="{00000000-0005-0000-0000-0000C56E0000}"/>
    <cellStyle name="Output 2 2 2 3 3 2 2 3" xfId="28548" xr:uid="{00000000-0005-0000-0000-0000C66E0000}"/>
    <cellStyle name="Output 2 2 2 3 3 2 2 4" xfId="28549" xr:uid="{00000000-0005-0000-0000-0000C76E0000}"/>
    <cellStyle name="Output 2 2 2 3 3 2 2 5" xfId="28550" xr:uid="{00000000-0005-0000-0000-0000C86E0000}"/>
    <cellStyle name="Output 2 2 2 3 3 2 2 6" xfId="28551" xr:uid="{00000000-0005-0000-0000-0000C96E0000}"/>
    <cellStyle name="Output 2 2 2 3 3 2 2 7" xfId="28552" xr:uid="{00000000-0005-0000-0000-0000CA6E0000}"/>
    <cellStyle name="Output 2 2 2 3 3 2 3" xfId="28553" xr:uid="{00000000-0005-0000-0000-0000CB6E0000}"/>
    <cellStyle name="Output 2 2 2 3 3 2 4" xfId="28554" xr:uid="{00000000-0005-0000-0000-0000CC6E0000}"/>
    <cellStyle name="Output 2 2 2 3 3 3" xfId="28555" xr:uid="{00000000-0005-0000-0000-0000CD6E0000}"/>
    <cellStyle name="Output 2 2 2 3 3 3 2" xfId="28556" xr:uid="{00000000-0005-0000-0000-0000CE6E0000}"/>
    <cellStyle name="Output 2 2 2 3 3 3 2 2" xfId="28557" xr:uid="{00000000-0005-0000-0000-0000CF6E0000}"/>
    <cellStyle name="Output 2 2 2 3 3 3 2 3" xfId="28558" xr:uid="{00000000-0005-0000-0000-0000D06E0000}"/>
    <cellStyle name="Output 2 2 2 3 3 3 2 4" xfId="28559" xr:uid="{00000000-0005-0000-0000-0000D16E0000}"/>
    <cellStyle name="Output 2 2 2 3 3 3 2 5" xfId="28560" xr:uid="{00000000-0005-0000-0000-0000D26E0000}"/>
    <cellStyle name="Output 2 2 2 3 3 3 2 6" xfId="28561" xr:uid="{00000000-0005-0000-0000-0000D36E0000}"/>
    <cellStyle name="Output 2 2 2 3 3 3 2 7" xfId="28562" xr:uid="{00000000-0005-0000-0000-0000D46E0000}"/>
    <cellStyle name="Output 2 2 2 3 3 3 3" xfId="28563" xr:uid="{00000000-0005-0000-0000-0000D56E0000}"/>
    <cellStyle name="Output 2 2 2 3 3 3 4" xfId="28564" xr:uid="{00000000-0005-0000-0000-0000D66E0000}"/>
    <cellStyle name="Output 2 2 2 3 3 4" xfId="28565" xr:uid="{00000000-0005-0000-0000-0000D76E0000}"/>
    <cellStyle name="Output 2 2 2 3 3 4 2" xfId="28566" xr:uid="{00000000-0005-0000-0000-0000D86E0000}"/>
    <cellStyle name="Output 2 2 2 3 3 4 2 2" xfId="28567" xr:uid="{00000000-0005-0000-0000-0000D96E0000}"/>
    <cellStyle name="Output 2 2 2 3 3 4 2 3" xfId="28568" xr:uid="{00000000-0005-0000-0000-0000DA6E0000}"/>
    <cellStyle name="Output 2 2 2 3 3 4 2 4" xfId="28569" xr:uid="{00000000-0005-0000-0000-0000DB6E0000}"/>
    <cellStyle name="Output 2 2 2 3 3 4 2 5" xfId="28570" xr:uid="{00000000-0005-0000-0000-0000DC6E0000}"/>
    <cellStyle name="Output 2 2 2 3 3 4 2 6" xfId="28571" xr:uid="{00000000-0005-0000-0000-0000DD6E0000}"/>
    <cellStyle name="Output 2 2 2 3 3 4 2 7" xfId="28572" xr:uid="{00000000-0005-0000-0000-0000DE6E0000}"/>
    <cellStyle name="Output 2 2 2 3 3 4 3" xfId="28573" xr:uid="{00000000-0005-0000-0000-0000DF6E0000}"/>
    <cellStyle name="Output 2 2 2 3 3 4 4" xfId="28574" xr:uid="{00000000-0005-0000-0000-0000E06E0000}"/>
    <cellStyle name="Output 2 2 2 3 3 5" xfId="28575" xr:uid="{00000000-0005-0000-0000-0000E16E0000}"/>
    <cellStyle name="Output 2 2 2 3 3 5 2" xfId="28576" xr:uid="{00000000-0005-0000-0000-0000E26E0000}"/>
    <cellStyle name="Output 2 2 2 3 3 5 3" xfId="28577" xr:uid="{00000000-0005-0000-0000-0000E36E0000}"/>
    <cellStyle name="Output 2 2 2 3 3 5 4" xfId="28578" xr:uid="{00000000-0005-0000-0000-0000E46E0000}"/>
    <cellStyle name="Output 2 2 2 3 3 5 5" xfId="28579" xr:uid="{00000000-0005-0000-0000-0000E56E0000}"/>
    <cellStyle name="Output 2 2 2 3 3 5 6" xfId="28580" xr:uid="{00000000-0005-0000-0000-0000E66E0000}"/>
    <cellStyle name="Output 2 2 2 3 3 5 7" xfId="28581" xr:uid="{00000000-0005-0000-0000-0000E76E0000}"/>
    <cellStyle name="Output 2 2 2 3 3 5 8" xfId="28582" xr:uid="{00000000-0005-0000-0000-0000E86E0000}"/>
    <cellStyle name="Output 2 2 2 3 3 6" xfId="28583" xr:uid="{00000000-0005-0000-0000-0000E96E0000}"/>
    <cellStyle name="Output 2 2 2 3 3 6 2" xfId="28584" xr:uid="{00000000-0005-0000-0000-0000EA6E0000}"/>
    <cellStyle name="Output 2 2 2 3 3 6 3" xfId="28585" xr:uid="{00000000-0005-0000-0000-0000EB6E0000}"/>
    <cellStyle name="Output 2 2 2 3 3 6 4" xfId="28586" xr:uid="{00000000-0005-0000-0000-0000EC6E0000}"/>
    <cellStyle name="Output 2 2 2 3 3 6 5" xfId="28587" xr:uid="{00000000-0005-0000-0000-0000ED6E0000}"/>
    <cellStyle name="Output 2 2 2 3 3 6 6" xfId="28588" xr:uid="{00000000-0005-0000-0000-0000EE6E0000}"/>
    <cellStyle name="Output 2 2 2 3 3 6 7" xfId="28589" xr:uid="{00000000-0005-0000-0000-0000EF6E0000}"/>
    <cellStyle name="Output 2 2 2 3 3 7" xfId="28590" xr:uid="{00000000-0005-0000-0000-0000F06E0000}"/>
    <cellStyle name="Output 2 2 2 3 3 8" xfId="28591" xr:uid="{00000000-0005-0000-0000-0000F16E0000}"/>
    <cellStyle name="Output 2 2 2 3 3 9" xfId="28592" xr:uid="{00000000-0005-0000-0000-0000F26E0000}"/>
    <cellStyle name="Output 2 2 2 3 4" xfId="28593" xr:uid="{00000000-0005-0000-0000-0000F36E0000}"/>
    <cellStyle name="Output 2 2 2 3 4 2" xfId="28594" xr:uid="{00000000-0005-0000-0000-0000F46E0000}"/>
    <cellStyle name="Output 2 2 2 3 4 2 2" xfId="28595" xr:uid="{00000000-0005-0000-0000-0000F56E0000}"/>
    <cellStyle name="Output 2 2 2 3 4 2 3" xfId="28596" xr:uid="{00000000-0005-0000-0000-0000F66E0000}"/>
    <cellStyle name="Output 2 2 2 3 4 2 4" xfId="28597" xr:uid="{00000000-0005-0000-0000-0000F76E0000}"/>
    <cellStyle name="Output 2 2 2 3 4 2 5" xfId="28598" xr:uid="{00000000-0005-0000-0000-0000F86E0000}"/>
    <cellStyle name="Output 2 2 2 3 4 2 6" xfId="28599" xr:uid="{00000000-0005-0000-0000-0000F96E0000}"/>
    <cellStyle name="Output 2 2 2 3 4 2 7" xfId="28600" xr:uid="{00000000-0005-0000-0000-0000FA6E0000}"/>
    <cellStyle name="Output 2 2 2 3 4 3" xfId="28601" xr:uid="{00000000-0005-0000-0000-0000FB6E0000}"/>
    <cellStyle name="Output 2 2 2 3 4 4" xfId="28602" xr:uid="{00000000-0005-0000-0000-0000FC6E0000}"/>
    <cellStyle name="Output 2 2 2 3 4 5" xfId="28603" xr:uid="{00000000-0005-0000-0000-0000FD6E0000}"/>
    <cellStyle name="Output 2 2 2 3 5" xfId="28604" xr:uid="{00000000-0005-0000-0000-0000FE6E0000}"/>
    <cellStyle name="Output 2 2 2 3 5 2" xfId="28605" xr:uid="{00000000-0005-0000-0000-0000FF6E0000}"/>
    <cellStyle name="Output 2 2 2 3 5 2 2" xfId="28606" xr:uid="{00000000-0005-0000-0000-0000006F0000}"/>
    <cellStyle name="Output 2 2 2 3 5 2 3" xfId="28607" xr:uid="{00000000-0005-0000-0000-0000016F0000}"/>
    <cellStyle name="Output 2 2 2 3 5 2 4" xfId="28608" xr:uid="{00000000-0005-0000-0000-0000026F0000}"/>
    <cellStyle name="Output 2 2 2 3 5 2 5" xfId="28609" xr:uid="{00000000-0005-0000-0000-0000036F0000}"/>
    <cellStyle name="Output 2 2 2 3 5 2 6" xfId="28610" xr:uid="{00000000-0005-0000-0000-0000046F0000}"/>
    <cellStyle name="Output 2 2 2 3 5 2 7" xfId="28611" xr:uid="{00000000-0005-0000-0000-0000056F0000}"/>
    <cellStyle name="Output 2 2 2 3 5 3" xfId="28612" xr:uid="{00000000-0005-0000-0000-0000066F0000}"/>
    <cellStyle name="Output 2 2 2 3 5 4" xfId="28613" xr:uid="{00000000-0005-0000-0000-0000076F0000}"/>
    <cellStyle name="Output 2 2 2 3 5 5" xfId="28614" xr:uid="{00000000-0005-0000-0000-0000086F0000}"/>
    <cellStyle name="Output 2 2 2 3 6" xfId="28615" xr:uid="{00000000-0005-0000-0000-0000096F0000}"/>
    <cellStyle name="Output 2 2 2 3 6 2" xfId="28616" xr:uid="{00000000-0005-0000-0000-00000A6F0000}"/>
    <cellStyle name="Output 2 2 2 3 6 2 2" xfId="28617" xr:uid="{00000000-0005-0000-0000-00000B6F0000}"/>
    <cellStyle name="Output 2 2 2 3 6 2 3" xfId="28618" xr:uid="{00000000-0005-0000-0000-00000C6F0000}"/>
    <cellStyle name="Output 2 2 2 3 6 2 4" xfId="28619" xr:uid="{00000000-0005-0000-0000-00000D6F0000}"/>
    <cellStyle name="Output 2 2 2 3 6 2 5" xfId="28620" xr:uid="{00000000-0005-0000-0000-00000E6F0000}"/>
    <cellStyle name="Output 2 2 2 3 6 2 6" xfId="28621" xr:uid="{00000000-0005-0000-0000-00000F6F0000}"/>
    <cellStyle name="Output 2 2 2 3 6 2 7" xfId="28622" xr:uid="{00000000-0005-0000-0000-0000106F0000}"/>
    <cellStyle name="Output 2 2 2 3 6 3" xfId="28623" xr:uid="{00000000-0005-0000-0000-0000116F0000}"/>
    <cellStyle name="Output 2 2 2 3 6 4" xfId="28624" xr:uid="{00000000-0005-0000-0000-0000126F0000}"/>
    <cellStyle name="Output 2 2 2 3 6 5" xfId="28625" xr:uid="{00000000-0005-0000-0000-0000136F0000}"/>
    <cellStyle name="Output 2 2 2 3 7" xfId="28626" xr:uid="{00000000-0005-0000-0000-0000146F0000}"/>
    <cellStyle name="Output 2 2 2 3 7 2" xfId="28627" xr:uid="{00000000-0005-0000-0000-0000156F0000}"/>
    <cellStyle name="Output 2 2 2 3 7 2 2" xfId="28628" xr:uid="{00000000-0005-0000-0000-0000166F0000}"/>
    <cellStyle name="Output 2 2 2 3 7 2 3" xfId="28629" xr:uid="{00000000-0005-0000-0000-0000176F0000}"/>
    <cellStyle name="Output 2 2 2 3 7 2 4" xfId="28630" xr:uid="{00000000-0005-0000-0000-0000186F0000}"/>
    <cellStyle name="Output 2 2 2 3 7 2 5" xfId="28631" xr:uid="{00000000-0005-0000-0000-0000196F0000}"/>
    <cellStyle name="Output 2 2 2 3 7 2 6" xfId="28632" xr:uid="{00000000-0005-0000-0000-00001A6F0000}"/>
    <cellStyle name="Output 2 2 2 3 7 2 7" xfId="28633" xr:uid="{00000000-0005-0000-0000-00001B6F0000}"/>
    <cellStyle name="Output 2 2 2 3 7 3" xfId="28634" xr:uid="{00000000-0005-0000-0000-00001C6F0000}"/>
    <cellStyle name="Output 2 2 2 3 7 4" xfId="28635" xr:uid="{00000000-0005-0000-0000-00001D6F0000}"/>
    <cellStyle name="Output 2 2 2 3 7 5" xfId="28636" xr:uid="{00000000-0005-0000-0000-00001E6F0000}"/>
    <cellStyle name="Output 2 2 2 3 8" xfId="28637" xr:uid="{00000000-0005-0000-0000-00001F6F0000}"/>
    <cellStyle name="Output 2 2 2 3 8 2" xfId="28638" xr:uid="{00000000-0005-0000-0000-0000206F0000}"/>
    <cellStyle name="Output 2 2 2 3 8 3" xfId="28639" xr:uid="{00000000-0005-0000-0000-0000216F0000}"/>
    <cellStyle name="Output 2 2 2 3 8 4" xfId="28640" xr:uid="{00000000-0005-0000-0000-0000226F0000}"/>
    <cellStyle name="Output 2 2 2 3 8 5" xfId="28641" xr:uid="{00000000-0005-0000-0000-0000236F0000}"/>
    <cellStyle name="Output 2 2 2 3 8 6" xfId="28642" xr:uid="{00000000-0005-0000-0000-0000246F0000}"/>
    <cellStyle name="Output 2 2 2 3 8 7" xfId="28643" xr:uid="{00000000-0005-0000-0000-0000256F0000}"/>
    <cellStyle name="Output 2 2 2 3 8 8" xfId="28644" xr:uid="{00000000-0005-0000-0000-0000266F0000}"/>
    <cellStyle name="Output 2 2 2 3 9" xfId="28645" xr:uid="{00000000-0005-0000-0000-0000276F0000}"/>
    <cellStyle name="Output 2 2 2 3 9 2" xfId="28646" xr:uid="{00000000-0005-0000-0000-0000286F0000}"/>
    <cellStyle name="Output 2 2 2 3 9 3" xfId="28647" xr:uid="{00000000-0005-0000-0000-0000296F0000}"/>
    <cellStyle name="Output 2 2 2 3 9 4" xfId="28648" xr:uid="{00000000-0005-0000-0000-00002A6F0000}"/>
    <cellStyle name="Output 2 2 2 3 9 5" xfId="28649" xr:uid="{00000000-0005-0000-0000-00002B6F0000}"/>
    <cellStyle name="Output 2 2 2 3 9 6" xfId="28650" xr:uid="{00000000-0005-0000-0000-00002C6F0000}"/>
    <cellStyle name="Output 2 2 2 3 9 7" xfId="28651" xr:uid="{00000000-0005-0000-0000-00002D6F0000}"/>
    <cellStyle name="Output 2 2 2 4" xfId="28652" xr:uid="{00000000-0005-0000-0000-00002E6F0000}"/>
    <cellStyle name="Output 2 2 2 4 10" xfId="28653" xr:uid="{00000000-0005-0000-0000-00002F6F0000}"/>
    <cellStyle name="Output 2 2 2 4 10 2" xfId="28654" xr:uid="{00000000-0005-0000-0000-0000306F0000}"/>
    <cellStyle name="Output 2 2 2 4 10 3" xfId="28655" xr:uid="{00000000-0005-0000-0000-0000316F0000}"/>
    <cellStyle name="Output 2 2 2 4 10 4" xfId="28656" xr:uid="{00000000-0005-0000-0000-0000326F0000}"/>
    <cellStyle name="Output 2 2 2 4 10 5" xfId="28657" xr:uid="{00000000-0005-0000-0000-0000336F0000}"/>
    <cellStyle name="Output 2 2 2 4 11" xfId="28658" xr:uid="{00000000-0005-0000-0000-0000346F0000}"/>
    <cellStyle name="Output 2 2 2 4 11 2" xfId="28659" xr:uid="{00000000-0005-0000-0000-0000356F0000}"/>
    <cellStyle name="Output 2 2 2 4 11 3" xfId="28660" xr:uid="{00000000-0005-0000-0000-0000366F0000}"/>
    <cellStyle name="Output 2 2 2 4 11 4" xfId="28661" xr:uid="{00000000-0005-0000-0000-0000376F0000}"/>
    <cellStyle name="Output 2 2 2 4 11 5" xfId="28662" xr:uid="{00000000-0005-0000-0000-0000386F0000}"/>
    <cellStyle name="Output 2 2 2 4 12" xfId="28663" xr:uid="{00000000-0005-0000-0000-0000396F0000}"/>
    <cellStyle name="Output 2 2 2 4 12 2" xfId="28664" xr:uid="{00000000-0005-0000-0000-00003A6F0000}"/>
    <cellStyle name="Output 2 2 2 4 12 3" xfId="28665" xr:uid="{00000000-0005-0000-0000-00003B6F0000}"/>
    <cellStyle name="Output 2 2 2 4 12 4" xfId="28666" xr:uid="{00000000-0005-0000-0000-00003C6F0000}"/>
    <cellStyle name="Output 2 2 2 4 12 5" xfId="28667" xr:uid="{00000000-0005-0000-0000-00003D6F0000}"/>
    <cellStyle name="Output 2 2 2 4 13" xfId="28668" xr:uid="{00000000-0005-0000-0000-00003E6F0000}"/>
    <cellStyle name="Output 2 2 2 4 13 2" xfId="28669" xr:uid="{00000000-0005-0000-0000-00003F6F0000}"/>
    <cellStyle name="Output 2 2 2 4 13 3" xfId="28670" xr:uid="{00000000-0005-0000-0000-0000406F0000}"/>
    <cellStyle name="Output 2 2 2 4 13 4" xfId="28671" xr:uid="{00000000-0005-0000-0000-0000416F0000}"/>
    <cellStyle name="Output 2 2 2 4 13 5" xfId="28672" xr:uid="{00000000-0005-0000-0000-0000426F0000}"/>
    <cellStyle name="Output 2 2 2 4 14" xfId="28673" xr:uid="{00000000-0005-0000-0000-0000436F0000}"/>
    <cellStyle name="Output 2 2 2 4 14 2" xfId="28674" xr:uid="{00000000-0005-0000-0000-0000446F0000}"/>
    <cellStyle name="Output 2 2 2 4 14 3" xfId="28675" xr:uid="{00000000-0005-0000-0000-0000456F0000}"/>
    <cellStyle name="Output 2 2 2 4 14 4" xfId="28676" xr:uid="{00000000-0005-0000-0000-0000466F0000}"/>
    <cellStyle name="Output 2 2 2 4 14 5" xfId="28677" xr:uid="{00000000-0005-0000-0000-0000476F0000}"/>
    <cellStyle name="Output 2 2 2 4 15" xfId="28678" xr:uid="{00000000-0005-0000-0000-0000486F0000}"/>
    <cellStyle name="Output 2 2 2 4 15 2" xfId="28679" xr:uid="{00000000-0005-0000-0000-0000496F0000}"/>
    <cellStyle name="Output 2 2 2 4 15 3" xfId="28680" xr:uid="{00000000-0005-0000-0000-00004A6F0000}"/>
    <cellStyle name="Output 2 2 2 4 15 4" xfId="28681" xr:uid="{00000000-0005-0000-0000-00004B6F0000}"/>
    <cellStyle name="Output 2 2 2 4 15 5" xfId="28682" xr:uid="{00000000-0005-0000-0000-00004C6F0000}"/>
    <cellStyle name="Output 2 2 2 4 16" xfId="28683" xr:uid="{00000000-0005-0000-0000-00004D6F0000}"/>
    <cellStyle name="Output 2 2 2 4 16 2" xfId="28684" xr:uid="{00000000-0005-0000-0000-00004E6F0000}"/>
    <cellStyle name="Output 2 2 2 4 16 3" xfId="28685" xr:uid="{00000000-0005-0000-0000-00004F6F0000}"/>
    <cellStyle name="Output 2 2 2 4 16 4" xfId="28686" xr:uid="{00000000-0005-0000-0000-0000506F0000}"/>
    <cellStyle name="Output 2 2 2 4 16 5" xfId="28687" xr:uid="{00000000-0005-0000-0000-0000516F0000}"/>
    <cellStyle name="Output 2 2 2 4 17" xfId="28688" xr:uid="{00000000-0005-0000-0000-0000526F0000}"/>
    <cellStyle name="Output 2 2 2 4 17 2" xfId="28689" xr:uid="{00000000-0005-0000-0000-0000536F0000}"/>
    <cellStyle name="Output 2 2 2 4 17 3" xfId="28690" xr:uid="{00000000-0005-0000-0000-0000546F0000}"/>
    <cellStyle name="Output 2 2 2 4 17 4" xfId="28691" xr:uid="{00000000-0005-0000-0000-0000556F0000}"/>
    <cellStyle name="Output 2 2 2 4 17 5" xfId="28692" xr:uid="{00000000-0005-0000-0000-0000566F0000}"/>
    <cellStyle name="Output 2 2 2 4 18" xfId="28693" xr:uid="{00000000-0005-0000-0000-0000576F0000}"/>
    <cellStyle name="Output 2 2 2 4 18 2" xfId="28694" xr:uid="{00000000-0005-0000-0000-0000586F0000}"/>
    <cellStyle name="Output 2 2 2 4 18 3" xfId="28695" xr:uid="{00000000-0005-0000-0000-0000596F0000}"/>
    <cellStyle name="Output 2 2 2 4 18 4" xfId="28696" xr:uid="{00000000-0005-0000-0000-00005A6F0000}"/>
    <cellStyle name="Output 2 2 2 4 18 5" xfId="28697" xr:uid="{00000000-0005-0000-0000-00005B6F0000}"/>
    <cellStyle name="Output 2 2 2 4 19" xfId="28698" xr:uid="{00000000-0005-0000-0000-00005C6F0000}"/>
    <cellStyle name="Output 2 2 2 4 2" xfId="28699" xr:uid="{00000000-0005-0000-0000-00005D6F0000}"/>
    <cellStyle name="Output 2 2 2 4 2 2" xfId="28700" xr:uid="{00000000-0005-0000-0000-00005E6F0000}"/>
    <cellStyle name="Output 2 2 2 4 2 2 2" xfId="28701" xr:uid="{00000000-0005-0000-0000-00005F6F0000}"/>
    <cellStyle name="Output 2 2 2 4 2 2 3" xfId="28702" xr:uid="{00000000-0005-0000-0000-0000606F0000}"/>
    <cellStyle name="Output 2 2 2 4 2 2 4" xfId="28703" xr:uid="{00000000-0005-0000-0000-0000616F0000}"/>
    <cellStyle name="Output 2 2 2 4 2 2 5" xfId="28704" xr:uid="{00000000-0005-0000-0000-0000626F0000}"/>
    <cellStyle name="Output 2 2 2 4 2 2 6" xfId="28705" xr:uid="{00000000-0005-0000-0000-0000636F0000}"/>
    <cellStyle name="Output 2 2 2 4 2 2 7" xfId="28706" xr:uid="{00000000-0005-0000-0000-0000646F0000}"/>
    <cellStyle name="Output 2 2 2 4 2 3" xfId="28707" xr:uid="{00000000-0005-0000-0000-0000656F0000}"/>
    <cellStyle name="Output 2 2 2 4 2 4" xfId="28708" xr:uid="{00000000-0005-0000-0000-0000666F0000}"/>
    <cellStyle name="Output 2 2 2 4 2 5" xfId="28709" xr:uid="{00000000-0005-0000-0000-0000676F0000}"/>
    <cellStyle name="Output 2 2 2 4 3" xfId="28710" xr:uid="{00000000-0005-0000-0000-0000686F0000}"/>
    <cellStyle name="Output 2 2 2 4 3 2" xfId="28711" xr:uid="{00000000-0005-0000-0000-0000696F0000}"/>
    <cellStyle name="Output 2 2 2 4 3 2 2" xfId="28712" xr:uid="{00000000-0005-0000-0000-00006A6F0000}"/>
    <cellStyle name="Output 2 2 2 4 3 2 3" xfId="28713" xr:uid="{00000000-0005-0000-0000-00006B6F0000}"/>
    <cellStyle name="Output 2 2 2 4 3 2 4" xfId="28714" xr:uid="{00000000-0005-0000-0000-00006C6F0000}"/>
    <cellStyle name="Output 2 2 2 4 3 2 5" xfId="28715" xr:uid="{00000000-0005-0000-0000-00006D6F0000}"/>
    <cellStyle name="Output 2 2 2 4 3 2 6" xfId="28716" xr:uid="{00000000-0005-0000-0000-00006E6F0000}"/>
    <cellStyle name="Output 2 2 2 4 3 2 7" xfId="28717" xr:uid="{00000000-0005-0000-0000-00006F6F0000}"/>
    <cellStyle name="Output 2 2 2 4 3 3" xfId="28718" xr:uid="{00000000-0005-0000-0000-0000706F0000}"/>
    <cellStyle name="Output 2 2 2 4 3 4" xfId="28719" xr:uid="{00000000-0005-0000-0000-0000716F0000}"/>
    <cellStyle name="Output 2 2 2 4 3 5" xfId="28720" xr:uid="{00000000-0005-0000-0000-0000726F0000}"/>
    <cellStyle name="Output 2 2 2 4 4" xfId="28721" xr:uid="{00000000-0005-0000-0000-0000736F0000}"/>
    <cellStyle name="Output 2 2 2 4 4 2" xfId="28722" xr:uid="{00000000-0005-0000-0000-0000746F0000}"/>
    <cellStyle name="Output 2 2 2 4 4 2 2" xfId="28723" xr:uid="{00000000-0005-0000-0000-0000756F0000}"/>
    <cellStyle name="Output 2 2 2 4 4 2 3" xfId="28724" xr:uid="{00000000-0005-0000-0000-0000766F0000}"/>
    <cellStyle name="Output 2 2 2 4 4 2 4" xfId="28725" xr:uid="{00000000-0005-0000-0000-0000776F0000}"/>
    <cellStyle name="Output 2 2 2 4 4 2 5" xfId="28726" xr:uid="{00000000-0005-0000-0000-0000786F0000}"/>
    <cellStyle name="Output 2 2 2 4 4 2 6" xfId="28727" xr:uid="{00000000-0005-0000-0000-0000796F0000}"/>
    <cellStyle name="Output 2 2 2 4 4 2 7" xfId="28728" xr:uid="{00000000-0005-0000-0000-00007A6F0000}"/>
    <cellStyle name="Output 2 2 2 4 4 3" xfId="28729" xr:uid="{00000000-0005-0000-0000-00007B6F0000}"/>
    <cellStyle name="Output 2 2 2 4 4 4" xfId="28730" xr:uid="{00000000-0005-0000-0000-00007C6F0000}"/>
    <cellStyle name="Output 2 2 2 4 4 5" xfId="28731" xr:uid="{00000000-0005-0000-0000-00007D6F0000}"/>
    <cellStyle name="Output 2 2 2 4 5" xfId="28732" xr:uid="{00000000-0005-0000-0000-00007E6F0000}"/>
    <cellStyle name="Output 2 2 2 4 5 2" xfId="28733" xr:uid="{00000000-0005-0000-0000-00007F6F0000}"/>
    <cellStyle name="Output 2 2 2 4 5 3" xfId="28734" xr:uid="{00000000-0005-0000-0000-0000806F0000}"/>
    <cellStyle name="Output 2 2 2 4 5 4" xfId="28735" xr:uid="{00000000-0005-0000-0000-0000816F0000}"/>
    <cellStyle name="Output 2 2 2 4 5 5" xfId="28736" xr:uid="{00000000-0005-0000-0000-0000826F0000}"/>
    <cellStyle name="Output 2 2 2 4 5 6" xfId="28737" xr:uid="{00000000-0005-0000-0000-0000836F0000}"/>
    <cellStyle name="Output 2 2 2 4 5 7" xfId="28738" xr:uid="{00000000-0005-0000-0000-0000846F0000}"/>
    <cellStyle name="Output 2 2 2 4 5 8" xfId="28739" xr:uid="{00000000-0005-0000-0000-0000856F0000}"/>
    <cellStyle name="Output 2 2 2 4 6" xfId="28740" xr:uid="{00000000-0005-0000-0000-0000866F0000}"/>
    <cellStyle name="Output 2 2 2 4 6 2" xfId="28741" xr:uid="{00000000-0005-0000-0000-0000876F0000}"/>
    <cellStyle name="Output 2 2 2 4 6 3" xfId="28742" xr:uid="{00000000-0005-0000-0000-0000886F0000}"/>
    <cellStyle name="Output 2 2 2 4 6 4" xfId="28743" xr:uid="{00000000-0005-0000-0000-0000896F0000}"/>
    <cellStyle name="Output 2 2 2 4 6 5" xfId="28744" xr:uid="{00000000-0005-0000-0000-00008A6F0000}"/>
    <cellStyle name="Output 2 2 2 4 6 6" xfId="28745" xr:uid="{00000000-0005-0000-0000-00008B6F0000}"/>
    <cellStyle name="Output 2 2 2 4 6 7" xfId="28746" xr:uid="{00000000-0005-0000-0000-00008C6F0000}"/>
    <cellStyle name="Output 2 2 2 4 7" xfId="28747" xr:uid="{00000000-0005-0000-0000-00008D6F0000}"/>
    <cellStyle name="Output 2 2 2 4 7 2" xfId="28748" xr:uid="{00000000-0005-0000-0000-00008E6F0000}"/>
    <cellStyle name="Output 2 2 2 4 7 3" xfId="28749" xr:uid="{00000000-0005-0000-0000-00008F6F0000}"/>
    <cellStyle name="Output 2 2 2 4 7 4" xfId="28750" xr:uid="{00000000-0005-0000-0000-0000906F0000}"/>
    <cellStyle name="Output 2 2 2 4 7 5" xfId="28751" xr:uid="{00000000-0005-0000-0000-0000916F0000}"/>
    <cellStyle name="Output 2 2 2 4 8" xfId="28752" xr:uid="{00000000-0005-0000-0000-0000926F0000}"/>
    <cellStyle name="Output 2 2 2 4 8 2" xfId="28753" xr:uid="{00000000-0005-0000-0000-0000936F0000}"/>
    <cellStyle name="Output 2 2 2 4 8 3" xfId="28754" xr:uid="{00000000-0005-0000-0000-0000946F0000}"/>
    <cellStyle name="Output 2 2 2 4 8 4" xfId="28755" xr:uid="{00000000-0005-0000-0000-0000956F0000}"/>
    <cellStyle name="Output 2 2 2 4 8 5" xfId="28756" xr:uid="{00000000-0005-0000-0000-0000966F0000}"/>
    <cellStyle name="Output 2 2 2 4 9" xfId="28757" xr:uid="{00000000-0005-0000-0000-0000976F0000}"/>
    <cellStyle name="Output 2 2 2 4 9 2" xfId="28758" xr:uid="{00000000-0005-0000-0000-0000986F0000}"/>
    <cellStyle name="Output 2 2 2 4 9 3" xfId="28759" xr:uid="{00000000-0005-0000-0000-0000996F0000}"/>
    <cellStyle name="Output 2 2 2 4 9 4" xfId="28760" xr:uid="{00000000-0005-0000-0000-00009A6F0000}"/>
    <cellStyle name="Output 2 2 2 4 9 5" xfId="28761" xr:uid="{00000000-0005-0000-0000-00009B6F0000}"/>
    <cellStyle name="Output 2 2 2 5" xfId="28762" xr:uid="{00000000-0005-0000-0000-00009C6F0000}"/>
    <cellStyle name="Output 2 2 2 5 10" xfId="28763" xr:uid="{00000000-0005-0000-0000-00009D6F0000}"/>
    <cellStyle name="Output 2 2 2 5 2" xfId="28764" xr:uid="{00000000-0005-0000-0000-00009E6F0000}"/>
    <cellStyle name="Output 2 2 2 5 2 2" xfId="28765" xr:uid="{00000000-0005-0000-0000-00009F6F0000}"/>
    <cellStyle name="Output 2 2 2 5 2 2 2" xfId="28766" xr:uid="{00000000-0005-0000-0000-0000A06F0000}"/>
    <cellStyle name="Output 2 2 2 5 2 2 3" xfId="28767" xr:uid="{00000000-0005-0000-0000-0000A16F0000}"/>
    <cellStyle name="Output 2 2 2 5 2 2 4" xfId="28768" xr:uid="{00000000-0005-0000-0000-0000A26F0000}"/>
    <cellStyle name="Output 2 2 2 5 2 2 5" xfId="28769" xr:uid="{00000000-0005-0000-0000-0000A36F0000}"/>
    <cellStyle name="Output 2 2 2 5 2 2 6" xfId="28770" xr:uid="{00000000-0005-0000-0000-0000A46F0000}"/>
    <cellStyle name="Output 2 2 2 5 2 2 7" xfId="28771" xr:uid="{00000000-0005-0000-0000-0000A56F0000}"/>
    <cellStyle name="Output 2 2 2 5 2 3" xfId="28772" xr:uid="{00000000-0005-0000-0000-0000A66F0000}"/>
    <cellStyle name="Output 2 2 2 5 2 4" xfId="28773" xr:uid="{00000000-0005-0000-0000-0000A76F0000}"/>
    <cellStyle name="Output 2 2 2 5 3" xfId="28774" xr:uid="{00000000-0005-0000-0000-0000A86F0000}"/>
    <cellStyle name="Output 2 2 2 5 3 2" xfId="28775" xr:uid="{00000000-0005-0000-0000-0000A96F0000}"/>
    <cellStyle name="Output 2 2 2 5 3 2 2" xfId="28776" xr:uid="{00000000-0005-0000-0000-0000AA6F0000}"/>
    <cellStyle name="Output 2 2 2 5 3 2 3" xfId="28777" xr:uid="{00000000-0005-0000-0000-0000AB6F0000}"/>
    <cellStyle name="Output 2 2 2 5 3 2 4" xfId="28778" xr:uid="{00000000-0005-0000-0000-0000AC6F0000}"/>
    <cellStyle name="Output 2 2 2 5 3 2 5" xfId="28779" xr:uid="{00000000-0005-0000-0000-0000AD6F0000}"/>
    <cellStyle name="Output 2 2 2 5 3 2 6" xfId="28780" xr:uid="{00000000-0005-0000-0000-0000AE6F0000}"/>
    <cellStyle name="Output 2 2 2 5 3 2 7" xfId="28781" xr:uid="{00000000-0005-0000-0000-0000AF6F0000}"/>
    <cellStyle name="Output 2 2 2 5 3 3" xfId="28782" xr:uid="{00000000-0005-0000-0000-0000B06F0000}"/>
    <cellStyle name="Output 2 2 2 5 3 4" xfId="28783" xr:uid="{00000000-0005-0000-0000-0000B16F0000}"/>
    <cellStyle name="Output 2 2 2 5 4" xfId="28784" xr:uid="{00000000-0005-0000-0000-0000B26F0000}"/>
    <cellStyle name="Output 2 2 2 5 4 2" xfId="28785" xr:uid="{00000000-0005-0000-0000-0000B36F0000}"/>
    <cellStyle name="Output 2 2 2 5 4 2 2" xfId="28786" xr:uid="{00000000-0005-0000-0000-0000B46F0000}"/>
    <cellStyle name="Output 2 2 2 5 4 2 3" xfId="28787" xr:uid="{00000000-0005-0000-0000-0000B56F0000}"/>
    <cellStyle name="Output 2 2 2 5 4 2 4" xfId="28788" xr:uid="{00000000-0005-0000-0000-0000B66F0000}"/>
    <cellStyle name="Output 2 2 2 5 4 2 5" xfId="28789" xr:uid="{00000000-0005-0000-0000-0000B76F0000}"/>
    <cellStyle name="Output 2 2 2 5 4 2 6" xfId="28790" xr:uid="{00000000-0005-0000-0000-0000B86F0000}"/>
    <cellStyle name="Output 2 2 2 5 4 2 7" xfId="28791" xr:uid="{00000000-0005-0000-0000-0000B96F0000}"/>
    <cellStyle name="Output 2 2 2 5 4 3" xfId="28792" xr:uid="{00000000-0005-0000-0000-0000BA6F0000}"/>
    <cellStyle name="Output 2 2 2 5 4 4" xfId="28793" xr:uid="{00000000-0005-0000-0000-0000BB6F0000}"/>
    <cellStyle name="Output 2 2 2 5 5" xfId="28794" xr:uid="{00000000-0005-0000-0000-0000BC6F0000}"/>
    <cellStyle name="Output 2 2 2 5 5 2" xfId="28795" xr:uid="{00000000-0005-0000-0000-0000BD6F0000}"/>
    <cellStyle name="Output 2 2 2 5 5 3" xfId="28796" xr:uid="{00000000-0005-0000-0000-0000BE6F0000}"/>
    <cellStyle name="Output 2 2 2 5 5 4" xfId="28797" xr:uid="{00000000-0005-0000-0000-0000BF6F0000}"/>
    <cellStyle name="Output 2 2 2 5 5 5" xfId="28798" xr:uid="{00000000-0005-0000-0000-0000C06F0000}"/>
    <cellStyle name="Output 2 2 2 5 5 6" xfId="28799" xr:uid="{00000000-0005-0000-0000-0000C16F0000}"/>
    <cellStyle name="Output 2 2 2 5 5 7" xfId="28800" xr:uid="{00000000-0005-0000-0000-0000C26F0000}"/>
    <cellStyle name="Output 2 2 2 5 5 8" xfId="28801" xr:uid="{00000000-0005-0000-0000-0000C36F0000}"/>
    <cellStyle name="Output 2 2 2 5 6" xfId="28802" xr:uid="{00000000-0005-0000-0000-0000C46F0000}"/>
    <cellStyle name="Output 2 2 2 5 6 2" xfId="28803" xr:uid="{00000000-0005-0000-0000-0000C56F0000}"/>
    <cellStyle name="Output 2 2 2 5 6 3" xfId="28804" xr:uid="{00000000-0005-0000-0000-0000C66F0000}"/>
    <cellStyle name="Output 2 2 2 5 6 4" xfId="28805" xr:uid="{00000000-0005-0000-0000-0000C76F0000}"/>
    <cellStyle name="Output 2 2 2 5 6 5" xfId="28806" xr:uid="{00000000-0005-0000-0000-0000C86F0000}"/>
    <cellStyle name="Output 2 2 2 5 6 6" xfId="28807" xr:uid="{00000000-0005-0000-0000-0000C96F0000}"/>
    <cellStyle name="Output 2 2 2 5 6 7" xfId="28808" xr:uid="{00000000-0005-0000-0000-0000CA6F0000}"/>
    <cellStyle name="Output 2 2 2 5 7" xfId="28809" xr:uid="{00000000-0005-0000-0000-0000CB6F0000}"/>
    <cellStyle name="Output 2 2 2 5 8" xfId="28810" xr:uid="{00000000-0005-0000-0000-0000CC6F0000}"/>
    <cellStyle name="Output 2 2 2 5 9" xfId="28811" xr:uid="{00000000-0005-0000-0000-0000CD6F0000}"/>
    <cellStyle name="Output 2 2 2 6" xfId="28812" xr:uid="{00000000-0005-0000-0000-0000CE6F0000}"/>
    <cellStyle name="Output 2 2 2 6 2" xfId="28813" xr:uid="{00000000-0005-0000-0000-0000CF6F0000}"/>
    <cellStyle name="Output 2 2 2 6 2 2" xfId="28814" xr:uid="{00000000-0005-0000-0000-0000D06F0000}"/>
    <cellStyle name="Output 2 2 2 6 2 3" xfId="28815" xr:uid="{00000000-0005-0000-0000-0000D16F0000}"/>
    <cellStyle name="Output 2 2 2 6 2 4" xfId="28816" xr:uid="{00000000-0005-0000-0000-0000D26F0000}"/>
    <cellStyle name="Output 2 2 2 6 2 5" xfId="28817" xr:uid="{00000000-0005-0000-0000-0000D36F0000}"/>
    <cellStyle name="Output 2 2 2 6 2 6" xfId="28818" xr:uid="{00000000-0005-0000-0000-0000D46F0000}"/>
    <cellStyle name="Output 2 2 2 6 2 7" xfId="28819" xr:uid="{00000000-0005-0000-0000-0000D56F0000}"/>
    <cellStyle name="Output 2 2 2 6 3" xfId="28820" xr:uid="{00000000-0005-0000-0000-0000D66F0000}"/>
    <cellStyle name="Output 2 2 2 6 4" xfId="28821" xr:uid="{00000000-0005-0000-0000-0000D76F0000}"/>
    <cellStyle name="Output 2 2 2 6 5" xfId="28822" xr:uid="{00000000-0005-0000-0000-0000D86F0000}"/>
    <cellStyle name="Output 2 2 2 7" xfId="28823" xr:uid="{00000000-0005-0000-0000-0000D96F0000}"/>
    <cellStyle name="Output 2 2 2 7 2" xfId="28824" xr:uid="{00000000-0005-0000-0000-0000DA6F0000}"/>
    <cellStyle name="Output 2 2 2 7 2 2" xfId="28825" xr:uid="{00000000-0005-0000-0000-0000DB6F0000}"/>
    <cellStyle name="Output 2 2 2 7 2 3" xfId="28826" xr:uid="{00000000-0005-0000-0000-0000DC6F0000}"/>
    <cellStyle name="Output 2 2 2 7 2 4" xfId="28827" xr:uid="{00000000-0005-0000-0000-0000DD6F0000}"/>
    <cellStyle name="Output 2 2 2 7 2 5" xfId="28828" xr:uid="{00000000-0005-0000-0000-0000DE6F0000}"/>
    <cellStyle name="Output 2 2 2 7 2 6" xfId="28829" xr:uid="{00000000-0005-0000-0000-0000DF6F0000}"/>
    <cellStyle name="Output 2 2 2 7 2 7" xfId="28830" xr:uid="{00000000-0005-0000-0000-0000E06F0000}"/>
    <cellStyle name="Output 2 2 2 7 3" xfId="28831" xr:uid="{00000000-0005-0000-0000-0000E16F0000}"/>
    <cellStyle name="Output 2 2 2 7 4" xfId="28832" xr:uid="{00000000-0005-0000-0000-0000E26F0000}"/>
    <cellStyle name="Output 2 2 2 7 5" xfId="28833" xr:uid="{00000000-0005-0000-0000-0000E36F0000}"/>
    <cellStyle name="Output 2 2 2 8" xfId="28834" xr:uid="{00000000-0005-0000-0000-0000E46F0000}"/>
    <cellStyle name="Output 2 2 2 8 2" xfId="28835" xr:uid="{00000000-0005-0000-0000-0000E56F0000}"/>
    <cellStyle name="Output 2 2 2 8 2 2" xfId="28836" xr:uid="{00000000-0005-0000-0000-0000E66F0000}"/>
    <cellStyle name="Output 2 2 2 8 2 3" xfId="28837" xr:uid="{00000000-0005-0000-0000-0000E76F0000}"/>
    <cellStyle name="Output 2 2 2 8 2 4" xfId="28838" xr:uid="{00000000-0005-0000-0000-0000E86F0000}"/>
    <cellStyle name="Output 2 2 2 8 2 5" xfId="28839" xr:uid="{00000000-0005-0000-0000-0000E96F0000}"/>
    <cellStyle name="Output 2 2 2 8 2 6" xfId="28840" xr:uid="{00000000-0005-0000-0000-0000EA6F0000}"/>
    <cellStyle name="Output 2 2 2 8 2 7" xfId="28841" xr:uid="{00000000-0005-0000-0000-0000EB6F0000}"/>
    <cellStyle name="Output 2 2 2 8 3" xfId="28842" xr:uid="{00000000-0005-0000-0000-0000EC6F0000}"/>
    <cellStyle name="Output 2 2 2 8 4" xfId="28843" xr:uid="{00000000-0005-0000-0000-0000ED6F0000}"/>
    <cellStyle name="Output 2 2 2 8 5" xfId="28844" xr:uid="{00000000-0005-0000-0000-0000EE6F0000}"/>
    <cellStyle name="Output 2 2 2 9" xfId="28845" xr:uid="{00000000-0005-0000-0000-0000EF6F0000}"/>
    <cellStyle name="Output 2 2 2 9 2" xfId="28846" xr:uid="{00000000-0005-0000-0000-0000F06F0000}"/>
    <cellStyle name="Output 2 2 2 9 2 2" xfId="28847" xr:uid="{00000000-0005-0000-0000-0000F16F0000}"/>
    <cellStyle name="Output 2 2 2 9 2 3" xfId="28848" xr:uid="{00000000-0005-0000-0000-0000F26F0000}"/>
    <cellStyle name="Output 2 2 2 9 2 4" xfId="28849" xr:uid="{00000000-0005-0000-0000-0000F36F0000}"/>
    <cellStyle name="Output 2 2 2 9 2 5" xfId="28850" xr:uid="{00000000-0005-0000-0000-0000F46F0000}"/>
    <cellStyle name="Output 2 2 2 9 2 6" xfId="28851" xr:uid="{00000000-0005-0000-0000-0000F56F0000}"/>
    <cellStyle name="Output 2 2 2 9 2 7" xfId="28852" xr:uid="{00000000-0005-0000-0000-0000F66F0000}"/>
    <cellStyle name="Output 2 2 2 9 3" xfId="28853" xr:uid="{00000000-0005-0000-0000-0000F76F0000}"/>
    <cellStyle name="Output 2 2 2 9 4" xfId="28854" xr:uid="{00000000-0005-0000-0000-0000F86F0000}"/>
    <cellStyle name="Output 2 2 2 9 5" xfId="28855" xr:uid="{00000000-0005-0000-0000-0000F96F0000}"/>
    <cellStyle name="Output 2 2 20" xfId="28856" xr:uid="{00000000-0005-0000-0000-0000FA6F0000}"/>
    <cellStyle name="Output 2 2 3" xfId="28857" xr:uid="{00000000-0005-0000-0000-0000FB6F0000}"/>
    <cellStyle name="Output 2 2 3 10" xfId="28858" xr:uid="{00000000-0005-0000-0000-0000FC6F0000}"/>
    <cellStyle name="Output 2 2 3 10 2" xfId="28859" xr:uid="{00000000-0005-0000-0000-0000FD6F0000}"/>
    <cellStyle name="Output 2 2 3 10 3" xfId="28860" xr:uid="{00000000-0005-0000-0000-0000FE6F0000}"/>
    <cellStyle name="Output 2 2 3 10 4" xfId="28861" xr:uid="{00000000-0005-0000-0000-0000FF6F0000}"/>
    <cellStyle name="Output 2 2 3 10 5" xfId="28862" xr:uid="{00000000-0005-0000-0000-000000700000}"/>
    <cellStyle name="Output 2 2 3 10 6" xfId="28863" xr:uid="{00000000-0005-0000-0000-000001700000}"/>
    <cellStyle name="Output 2 2 3 10 7" xfId="28864" xr:uid="{00000000-0005-0000-0000-000002700000}"/>
    <cellStyle name="Output 2 2 3 10 8" xfId="28865" xr:uid="{00000000-0005-0000-0000-000003700000}"/>
    <cellStyle name="Output 2 2 3 11" xfId="28866" xr:uid="{00000000-0005-0000-0000-000004700000}"/>
    <cellStyle name="Output 2 2 3 11 2" xfId="28867" xr:uid="{00000000-0005-0000-0000-000005700000}"/>
    <cellStyle name="Output 2 2 3 11 3" xfId="28868" xr:uid="{00000000-0005-0000-0000-000006700000}"/>
    <cellStyle name="Output 2 2 3 11 4" xfId="28869" xr:uid="{00000000-0005-0000-0000-000007700000}"/>
    <cellStyle name="Output 2 2 3 11 5" xfId="28870" xr:uid="{00000000-0005-0000-0000-000008700000}"/>
    <cellStyle name="Output 2 2 3 11 6" xfId="28871" xr:uid="{00000000-0005-0000-0000-000009700000}"/>
    <cellStyle name="Output 2 2 3 11 7" xfId="28872" xr:uid="{00000000-0005-0000-0000-00000A700000}"/>
    <cellStyle name="Output 2 2 3 12" xfId="28873" xr:uid="{00000000-0005-0000-0000-00000B700000}"/>
    <cellStyle name="Output 2 2 3 12 2" xfId="28874" xr:uid="{00000000-0005-0000-0000-00000C700000}"/>
    <cellStyle name="Output 2 2 3 12 3" xfId="28875" xr:uid="{00000000-0005-0000-0000-00000D700000}"/>
    <cellStyle name="Output 2 2 3 12 4" xfId="28876" xr:uid="{00000000-0005-0000-0000-00000E700000}"/>
    <cellStyle name="Output 2 2 3 12 5" xfId="28877" xr:uid="{00000000-0005-0000-0000-00000F700000}"/>
    <cellStyle name="Output 2 2 3 13" xfId="28878" xr:uid="{00000000-0005-0000-0000-000010700000}"/>
    <cellStyle name="Output 2 2 3 13 2" xfId="28879" xr:uid="{00000000-0005-0000-0000-000011700000}"/>
    <cellStyle name="Output 2 2 3 13 3" xfId="28880" xr:uid="{00000000-0005-0000-0000-000012700000}"/>
    <cellStyle name="Output 2 2 3 13 4" xfId="28881" xr:uid="{00000000-0005-0000-0000-000013700000}"/>
    <cellStyle name="Output 2 2 3 13 5" xfId="28882" xr:uid="{00000000-0005-0000-0000-000014700000}"/>
    <cellStyle name="Output 2 2 3 14" xfId="28883" xr:uid="{00000000-0005-0000-0000-000015700000}"/>
    <cellStyle name="Output 2 2 3 14 2" xfId="28884" xr:uid="{00000000-0005-0000-0000-000016700000}"/>
    <cellStyle name="Output 2 2 3 14 3" xfId="28885" xr:uid="{00000000-0005-0000-0000-000017700000}"/>
    <cellStyle name="Output 2 2 3 14 4" xfId="28886" xr:uid="{00000000-0005-0000-0000-000018700000}"/>
    <cellStyle name="Output 2 2 3 14 5" xfId="28887" xr:uid="{00000000-0005-0000-0000-000019700000}"/>
    <cellStyle name="Output 2 2 3 15" xfId="28888" xr:uid="{00000000-0005-0000-0000-00001A700000}"/>
    <cellStyle name="Output 2 2 3 15 2" xfId="28889" xr:uid="{00000000-0005-0000-0000-00001B700000}"/>
    <cellStyle name="Output 2 2 3 15 3" xfId="28890" xr:uid="{00000000-0005-0000-0000-00001C700000}"/>
    <cellStyle name="Output 2 2 3 15 4" xfId="28891" xr:uid="{00000000-0005-0000-0000-00001D700000}"/>
    <cellStyle name="Output 2 2 3 15 5" xfId="28892" xr:uid="{00000000-0005-0000-0000-00001E700000}"/>
    <cellStyle name="Output 2 2 3 16" xfId="28893" xr:uid="{00000000-0005-0000-0000-00001F700000}"/>
    <cellStyle name="Output 2 2 3 16 2" xfId="28894" xr:uid="{00000000-0005-0000-0000-000020700000}"/>
    <cellStyle name="Output 2 2 3 16 3" xfId="28895" xr:uid="{00000000-0005-0000-0000-000021700000}"/>
    <cellStyle name="Output 2 2 3 16 4" xfId="28896" xr:uid="{00000000-0005-0000-0000-000022700000}"/>
    <cellStyle name="Output 2 2 3 16 5" xfId="28897" xr:uid="{00000000-0005-0000-0000-000023700000}"/>
    <cellStyle name="Output 2 2 3 17" xfId="28898" xr:uid="{00000000-0005-0000-0000-000024700000}"/>
    <cellStyle name="Output 2 2 3 17 2" xfId="28899" xr:uid="{00000000-0005-0000-0000-000025700000}"/>
    <cellStyle name="Output 2 2 3 17 3" xfId="28900" xr:uid="{00000000-0005-0000-0000-000026700000}"/>
    <cellStyle name="Output 2 2 3 17 4" xfId="28901" xr:uid="{00000000-0005-0000-0000-000027700000}"/>
    <cellStyle name="Output 2 2 3 17 5" xfId="28902" xr:uid="{00000000-0005-0000-0000-000028700000}"/>
    <cellStyle name="Output 2 2 3 18" xfId="28903" xr:uid="{00000000-0005-0000-0000-000029700000}"/>
    <cellStyle name="Output 2 2 3 2" xfId="28904" xr:uid="{00000000-0005-0000-0000-00002A700000}"/>
    <cellStyle name="Output 2 2 3 2 10" xfId="28905" xr:uid="{00000000-0005-0000-0000-00002B700000}"/>
    <cellStyle name="Output 2 2 3 2 10 2" xfId="28906" xr:uid="{00000000-0005-0000-0000-00002C700000}"/>
    <cellStyle name="Output 2 2 3 2 10 3" xfId="28907" xr:uid="{00000000-0005-0000-0000-00002D700000}"/>
    <cellStyle name="Output 2 2 3 2 10 4" xfId="28908" xr:uid="{00000000-0005-0000-0000-00002E700000}"/>
    <cellStyle name="Output 2 2 3 2 10 5" xfId="28909" xr:uid="{00000000-0005-0000-0000-00002F700000}"/>
    <cellStyle name="Output 2 2 3 2 11" xfId="28910" xr:uid="{00000000-0005-0000-0000-000030700000}"/>
    <cellStyle name="Output 2 2 3 2 11 2" xfId="28911" xr:uid="{00000000-0005-0000-0000-000031700000}"/>
    <cellStyle name="Output 2 2 3 2 11 3" xfId="28912" xr:uid="{00000000-0005-0000-0000-000032700000}"/>
    <cellStyle name="Output 2 2 3 2 11 4" xfId="28913" xr:uid="{00000000-0005-0000-0000-000033700000}"/>
    <cellStyle name="Output 2 2 3 2 11 5" xfId="28914" xr:uid="{00000000-0005-0000-0000-000034700000}"/>
    <cellStyle name="Output 2 2 3 2 12" xfId="28915" xr:uid="{00000000-0005-0000-0000-000035700000}"/>
    <cellStyle name="Output 2 2 3 2 12 2" xfId="28916" xr:uid="{00000000-0005-0000-0000-000036700000}"/>
    <cellStyle name="Output 2 2 3 2 12 3" xfId="28917" xr:uid="{00000000-0005-0000-0000-000037700000}"/>
    <cellStyle name="Output 2 2 3 2 12 4" xfId="28918" xr:uid="{00000000-0005-0000-0000-000038700000}"/>
    <cellStyle name="Output 2 2 3 2 12 5" xfId="28919" xr:uid="{00000000-0005-0000-0000-000039700000}"/>
    <cellStyle name="Output 2 2 3 2 13" xfId="28920" xr:uid="{00000000-0005-0000-0000-00003A700000}"/>
    <cellStyle name="Output 2 2 3 2 13 2" xfId="28921" xr:uid="{00000000-0005-0000-0000-00003B700000}"/>
    <cellStyle name="Output 2 2 3 2 13 3" xfId="28922" xr:uid="{00000000-0005-0000-0000-00003C700000}"/>
    <cellStyle name="Output 2 2 3 2 13 4" xfId="28923" xr:uid="{00000000-0005-0000-0000-00003D700000}"/>
    <cellStyle name="Output 2 2 3 2 13 5" xfId="28924" xr:uid="{00000000-0005-0000-0000-00003E700000}"/>
    <cellStyle name="Output 2 2 3 2 14" xfId="28925" xr:uid="{00000000-0005-0000-0000-00003F700000}"/>
    <cellStyle name="Output 2 2 3 2 14 2" xfId="28926" xr:uid="{00000000-0005-0000-0000-000040700000}"/>
    <cellStyle name="Output 2 2 3 2 14 3" xfId="28927" xr:uid="{00000000-0005-0000-0000-000041700000}"/>
    <cellStyle name="Output 2 2 3 2 14 4" xfId="28928" xr:uid="{00000000-0005-0000-0000-000042700000}"/>
    <cellStyle name="Output 2 2 3 2 14 5" xfId="28929" xr:uid="{00000000-0005-0000-0000-000043700000}"/>
    <cellStyle name="Output 2 2 3 2 15" xfId="28930" xr:uid="{00000000-0005-0000-0000-000044700000}"/>
    <cellStyle name="Output 2 2 3 2 15 2" xfId="28931" xr:uid="{00000000-0005-0000-0000-000045700000}"/>
    <cellStyle name="Output 2 2 3 2 15 3" xfId="28932" xr:uid="{00000000-0005-0000-0000-000046700000}"/>
    <cellStyle name="Output 2 2 3 2 15 4" xfId="28933" xr:uid="{00000000-0005-0000-0000-000047700000}"/>
    <cellStyle name="Output 2 2 3 2 15 5" xfId="28934" xr:uid="{00000000-0005-0000-0000-000048700000}"/>
    <cellStyle name="Output 2 2 3 2 16" xfId="28935" xr:uid="{00000000-0005-0000-0000-000049700000}"/>
    <cellStyle name="Output 2 2 3 2 16 2" xfId="28936" xr:uid="{00000000-0005-0000-0000-00004A700000}"/>
    <cellStyle name="Output 2 2 3 2 16 3" xfId="28937" xr:uid="{00000000-0005-0000-0000-00004B700000}"/>
    <cellStyle name="Output 2 2 3 2 16 4" xfId="28938" xr:uid="{00000000-0005-0000-0000-00004C700000}"/>
    <cellStyle name="Output 2 2 3 2 16 5" xfId="28939" xr:uid="{00000000-0005-0000-0000-00004D700000}"/>
    <cellStyle name="Output 2 2 3 2 17" xfId="28940" xr:uid="{00000000-0005-0000-0000-00004E700000}"/>
    <cellStyle name="Output 2 2 3 2 17 2" xfId="28941" xr:uid="{00000000-0005-0000-0000-00004F700000}"/>
    <cellStyle name="Output 2 2 3 2 17 3" xfId="28942" xr:uid="{00000000-0005-0000-0000-000050700000}"/>
    <cellStyle name="Output 2 2 3 2 17 4" xfId="28943" xr:uid="{00000000-0005-0000-0000-000051700000}"/>
    <cellStyle name="Output 2 2 3 2 17 5" xfId="28944" xr:uid="{00000000-0005-0000-0000-000052700000}"/>
    <cellStyle name="Output 2 2 3 2 18" xfId="28945" xr:uid="{00000000-0005-0000-0000-000053700000}"/>
    <cellStyle name="Output 2 2 3 2 18 2" xfId="28946" xr:uid="{00000000-0005-0000-0000-000054700000}"/>
    <cellStyle name="Output 2 2 3 2 18 3" xfId="28947" xr:uid="{00000000-0005-0000-0000-000055700000}"/>
    <cellStyle name="Output 2 2 3 2 18 4" xfId="28948" xr:uid="{00000000-0005-0000-0000-000056700000}"/>
    <cellStyle name="Output 2 2 3 2 18 5" xfId="28949" xr:uid="{00000000-0005-0000-0000-000057700000}"/>
    <cellStyle name="Output 2 2 3 2 19" xfId="28950" xr:uid="{00000000-0005-0000-0000-000058700000}"/>
    <cellStyle name="Output 2 2 3 2 2" xfId="28951" xr:uid="{00000000-0005-0000-0000-000059700000}"/>
    <cellStyle name="Output 2 2 3 2 2 10" xfId="28952" xr:uid="{00000000-0005-0000-0000-00005A700000}"/>
    <cellStyle name="Output 2 2 3 2 2 10 2" xfId="28953" xr:uid="{00000000-0005-0000-0000-00005B700000}"/>
    <cellStyle name="Output 2 2 3 2 2 10 3" xfId="28954" xr:uid="{00000000-0005-0000-0000-00005C700000}"/>
    <cellStyle name="Output 2 2 3 2 2 10 4" xfId="28955" xr:uid="{00000000-0005-0000-0000-00005D700000}"/>
    <cellStyle name="Output 2 2 3 2 2 10 5" xfId="28956" xr:uid="{00000000-0005-0000-0000-00005E700000}"/>
    <cellStyle name="Output 2 2 3 2 2 11" xfId="28957" xr:uid="{00000000-0005-0000-0000-00005F700000}"/>
    <cellStyle name="Output 2 2 3 2 2 11 2" xfId="28958" xr:uid="{00000000-0005-0000-0000-000060700000}"/>
    <cellStyle name="Output 2 2 3 2 2 11 3" xfId="28959" xr:uid="{00000000-0005-0000-0000-000061700000}"/>
    <cellStyle name="Output 2 2 3 2 2 11 4" xfId="28960" xr:uid="{00000000-0005-0000-0000-000062700000}"/>
    <cellStyle name="Output 2 2 3 2 2 11 5" xfId="28961" xr:uid="{00000000-0005-0000-0000-000063700000}"/>
    <cellStyle name="Output 2 2 3 2 2 12" xfId="28962" xr:uid="{00000000-0005-0000-0000-000064700000}"/>
    <cellStyle name="Output 2 2 3 2 2 12 2" xfId="28963" xr:uid="{00000000-0005-0000-0000-000065700000}"/>
    <cellStyle name="Output 2 2 3 2 2 12 3" xfId="28964" xr:uid="{00000000-0005-0000-0000-000066700000}"/>
    <cellStyle name="Output 2 2 3 2 2 12 4" xfId="28965" xr:uid="{00000000-0005-0000-0000-000067700000}"/>
    <cellStyle name="Output 2 2 3 2 2 12 5" xfId="28966" xr:uid="{00000000-0005-0000-0000-000068700000}"/>
    <cellStyle name="Output 2 2 3 2 2 13" xfId="28967" xr:uid="{00000000-0005-0000-0000-000069700000}"/>
    <cellStyle name="Output 2 2 3 2 2 13 2" xfId="28968" xr:uid="{00000000-0005-0000-0000-00006A700000}"/>
    <cellStyle name="Output 2 2 3 2 2 13 3" xfId="28969" xr:uid="{00000000-0005-0000-0000-00006B700000}"/>
    <cellStyle name="Output 2 2 3 2 2 13 4" xfId="28970" xr:uid="{00000000-0005-0000-0000-00006C700000}"/>
    <cellStyle name="Output 2 2 3 2 2 13 5" xfId="28971" xr:uid="{00000000-0005-0000-0000-00006D700000}"/>
    <cellStyle name="Output 2 2 3 2 2 14" xfId="28972" xr:uid="{00000000-0005-0000-0000-00006E700000}"/>
    <cellStyle name="Output 2 2 3 2 2 14 2" xfId="28973" xr:uid="{00000000-0005-0000-0000-00006F700000}"/>
    <cellStyle name="Output 2 2 3 2 2 14 3" xfId="28974" xr:uid="{00000000-0005-0000-0000-000070700000}"/>
    <cellStyle name="Output 2 2 3 2 2 14 4" xfId="28975" xr:uid="{00000000-0005-0000-0000-000071700000}"/>
    <cellStyle name="Output 2 2 3 2 2 14 5" xfId="28976" xr:uid="{00000000-0005-0000-0000-000072700000}"/>
    <cellStyle name="Output 2 2 3 2 2 15" xfId="28977" xr:uid="{00000000-0005-0000-0000-000073700000}"/>
    <cellStyle name="Output 2 2 3 2 2 15 2" xfId="28978" xr:uid="{00000000-0005-0000-0000-000074700000}"/>
    <cellStyle name="Output 2 2 3 2 2 15 3" xfId="28979" xr:uid="{00000000-0005-0000-0000-000075700000}"/>
    <cellStyle name="Output 2 2 3 2 2 15 4" xfId="28980" xr:uid="{00000000-0005-0000-0000-000076700000}"/>
    <cellStyle name="Output 2 2 3 2 2 15 5" xfId="28981" xr:uid="{00000000-0005-0000-0000-000077700000}"/>
    <cellStyle name="Output 2 2 3 2 2 16" xfId="28982" xr:uid="{00000000-0005-0000-0000-000078700000}"/>
    <cellStyle name="Output 2 2 3 2 2 16 2" xfId="28983" xr:uid="{00000000-0005-0000-0000-000079700000}"/>
    <cellStyle name="Output 2 2 3 2 2 16 3" xfId="28984" xr:uid="{00000000-0005-0000-0000-00007A700000}"/>
    <cellStyle name="Output 2 2 3 2 2 16 4" xfId="28985" xr:uid="{00000000-0005-0000-0000-00007B700000}"/>
    <cellStyle name="Output 2 2 3 2 2 16 5" xfId="28986" xr:uid="{00000000-0005-0000-0000-00007C700000}"/>
    <cellStyle name="Output 2 2 3 2 2 17" xfId="28987" xr:uid="{00000000-0005-0000-0000-00007D700000}"/>
    <cellStyle name="Output 2 2 3 2 2 17 2" xfId="28988" xr:uid="{00000000-0005-0000-0000-00007E700000}"/>
    <cellStyle name="Output 2 2 3 2 2 17 3" xfId="28989" xr:uid="{00000000-0005-0000-0000-00007F700000}"/>
    <cellStyle name="Output 2 2 3 2 2 17 4" xfId="28990" xr:uid="{00000000-0005-0000-0000-000080700000}"/>
    <cellStyle name="Output 2 2 3 2 2 17 5" xfId="28991" xr:uid="{00000000-0005-0000-0000-000081700000}"/>
    <cellStyle name="Output 2 2 3 2 2 18" xfId="28992" xr:uid="{00000000-0005-0000-0000-000082700000}"/>
    <cellStyle name="Output 2 2 3 2 2 18 2" xfId="28993" xr:uid="{00000000-0005-0000-0000-000083700000}"/>
    <cellStyle name="Output 2 2 3 2 2 18 3" xfId="28994" xr:uid="{00000000-0005-0000-0000-000084700000}"/>
    <cellStyle name="Output 2 2 3 2 2 18 4" xfId="28995" xr:uid="{00000000-0005-0000-0000-000085700000}"/>
    <cellStyle name="Output 2 2 3 2 2 18 5" xfId="28996" xr:uid="{00000000-0005-0000-0000-000086700000}"/>
    <cellStyle name="Output 2 2 3 2 2 19" xfId="28997" xr:uid="{00000000-0005-0000-0000-000087700000}"/>
    <cellStyle name="Output 2 2 3 2 2 2" xfId="28998" xr:uid="{00000000-0005-0000-0000-000088700000}"/>
    <cellStyle name="Output 2 2 3 2 2 2 2" xfId="28999" xr:uid="{00000000-0005-0000-0000-000089700000}"/>
    <cellStyle name="Output 2 2 3 2 2 2 2 2" xfId="29000" xr:uid="{00000000-0005-0000-0000-00008A700000}"/>
    <cellStyle name="Output 2 2 3 2 2 2 2 3" xfId="29001" xr:uid="{00000000-0005-0000-0000-00008B700000}"/>
    <cellStyle name="Output 2 2 3 2 2 2 2 4" xfId="29002" xr:uid="{00000000-0005-0000-0000-00008C700000}"/>
    <cellStyle name="Output 2 2 3 2 2 2 2 5" xfId="29003" xr:uid="{00000000-0005-0000-0000-00008D700000}"/>
    <cellStyle name="Output 2 2 3 2 2 2 2 6" xfId="29004" xr:uid="{00000000-0005-0000-0000-00008E700000}"/>
    <cellStyle name="Output 2 2 3 2 2 2 2 7" xfId="29005" xr:uid="{00000000-0005-0000-0000-00008F700000}"/>
    <cellStyle name="Output 2 2 3 2 2 2 3" xfId="29006" xr:uid="{00000000-0005-0000-0000-000090700000}"/>
    <cellStyle name="Output 2 2 3 2 2 2 4" xfId="29007" xr:uid="{00000000-0005-0000-0000-000091700000}"/>
    <cellStyle name="Output 2 2 3 2 2 2 5" xfId="29008" xr:uid="{00000000-0005-0000-0000-000092700000}"/>
    <cellStyle name="Output 2 2 3 2 2 3" xfId="29009" xr:uid="{00000000-0005-0000-0000-000093700000}"/>
    <cellStyle name="Output 2 2 3 2 2 3 2" xfId="29010" xr:uid="{00000000-0005-0000-0000-000094700000}"/>
    <cellStyle name="Output 2 2 3 2 2 3 2 2" xfId="29011" xr:uid="{00000000-0005-0000-0000-000095700000}"/>
    <cellStyle name="Output 2 2 3 2 2 3 2 3" xfId="29012" xr:uid="{00000000-0005-0000-0000-000096700000}"/>
    <cellStyle name="Output 2 2 3 2 2 3 2 4" xfId="29013" xr:uid="{00000000-0005-0000-0000-000097700000}"/>
    <cellStyle name="Output 2 2 3 2 2 3 2 5" xfId="29014" xr:uid="{00000000-0005-0000-0000-000098700000}"/>
    <cellStyle name="Output 2 2 3 2 2 3 2 6" xfId="29015" xr:uid="{00000000-0005-0000-0000-000099700000}"/>
    <cellStyle name="Output 2 2 3 2 2 3 2 7" xfId="29016" xr:uid="{00000000-0005-0000-0000-00009A700000}"/>
    <cellStyle name="Output 2 2 3 2 2 3 3" xfId="29017" xr:uid="{00000000-0005-0000-0000-00009B700000}"/>
    <cellStyle name="Output 2 2 3 2 2 3 4" xfId="29018" xr:uid="{00000000-0005-0000-0000-00009C700000}"/>
    <cellStyle name="Output 2 2 3 2 2 3 5" xfId="29019" xr:uid="{00000000-0005-0000-0000-00009D700000}"/>
    <cellStyle name="Output 2 2 3 2 2 4" xfId="29020" xr:uid="{00000000-0005-0000-0000-00009E700000}"/>
    <cellStyle name="Output 2 2 3 2 2 4 2" xfId="29021" xr:uid="{00000000-0005-0000-0000-00009F700000}"/>
    <cellStyle name="Output 2 2 3 2 2 4 2 2" xfId="29022" xr:uid="{00000000-0005-0000-0000-0000A0700000}"/>
    <cellStyle name="Output 2 2 3 2 2 4 2 3" xfId="29023" xr:uid="{00000000-0005-0000-0000-0000A1700000}"/>
    <cellStyle name="Output 2 2 3 2 2 4 2 4" xfId="29024" xr:uid="{00000000-0005-0000-0000-0000A2700000}"/>
    <cellStyle name="Output 2 2 3 2 2 4 2 5" xfId="29025" xr:uid="{00000000-0005-0000-0000-0000A3700000}"/>
    <cellStyle name="Output 2 2 3 2 2 4 2 6" xfId="29026" xr:uid="{00000000-0005-0000-0000-0000A4700000}"/>
    <cellStyle name="Output 2 2 3 2 2 4 2 7" xfId="29027" xr:uid="{00000000-0005-0000-0000-0000A5700000}"/>
    <cellStyle name="Output 2 2 3 2 2 4 3" xfId="29028" xr:uid="{00000000-0005-0000-0000-0000A6700000}"/>
    <cellStyle name="Output 2 2 3 2 2 4 4" xfId="29029" xr:uid="{00000000-0005-0000-0000-0000A7700000}"/>
    <cellStyle name="Output 2 2 3 2 2 4 5" xfId="29030" xr:uid="{00000000-0005-0000-0000-0000A8700000}"/>
    <cellStyle name="Output 2 2 3 2 2 5" xfId="29031" xr:uid="{00000000-0005-0000-0000-0000A9700000}"/>
    <cellStyle name="Output 2 2 3 2 2 5 2" xfId="29032" xr:uid="{00000000-0005-0000-0000-0000AA700000}"/>
    <cellStyle name="Output 2 2 3 2 2 5 3" xfId="29033" xr:uid="{00000000-0005-0000-0000-0000AB700000}"/>
    <cellStyle name="Output 2 2 3 2 2 5 4" xfId="29034" xr:uid="{00000000-0005-0000-0000-0000AC700000}"/>
    <cellStyle name="Output 2 2 3 2 2 5 5" xfId="29035" xr:uid="{00000000-0005-0000-0000-0000AD700000}"/>
    <cellStyle name="Output 2 2 3 2 2 5 6" xfId="29036" xr:uid="{00000000-0005-0000-0000-0000AE700000}"/>
    <cellStyle name="Output 2 2 3 2 2 5 7" xfId="29037" xr:uid="{00000000-0005-0000-0000-0000AF700000}"/>
    <cellStyle name="Output 2 2 3 2 2 5 8" xfId="29038" xr:uid="{00000000-0005-0000-0000-0000B0700000}"/>
    <cellStyle name="Output 2 2 3 2 2 6" xfId="29039" xr:uid="{00000000-0005-0000-0000-0000B1700000}"/>
    <cellStyle name="Output 2 2 3 2 2 6 2" xfId="29040" xr:uid="{00000000-0005-0000-0000-0000B2700000}"/>
    <cellStyle name="Output 2 2 3 2 2 6 3" xfId="29041" xr:uid="{00000000-0005-0000-0000-0000B3700000}"/>
    <cellStyle name="Output 2 2 3 2 2 6 4" xfId="29042" xr:uid="{00000000-0005-0000-0000-0000B4700000}"/>
    <cellStyle name="Output 2 2 3 2 2 6 5" xfId="29043" xr:uid="{00000000-0005-0000-0000-0000B5700000}"/>
    <cellStyle name="Output 2 2 3 2 2 6 6" xfId="29044" xr:uid="{00000000-0005-0000-0000-0000B6700000}"/>
    <cellStyle name="Output 2 2 3 2 2 6 7" xfId="29045" xr:uid="{00000000-0005-0000-0000-0000B7700000}"/>
    <cellStyle name="Output 2 2 3 2 2 7" xfId="29046" xr:uid="{00000000-0005-0000-0000-0000B8700000}"/>
    <cellStyle name="Output 2 2 3 2 2 7 2" xfId="29047" xr:uid="{00000000-0005-0000-0000-0000B9700000}"/>
    <cellStyle name="Output 2 2 3 2 2 7 3" xfId="29048" xr:uid="{00000000-0005-0000-0000-0000BA700000}"/>
    <cellStyle name="Output 2 2 3 2 2 7 4" xfId="29049" xr:uid="{00000000-0005-0000-0000-0000BB700000}"/>
    <cellStyle name="Output 2 2 3 2 2 7 5" xfId="29050" xr:uid="{00000000-0005-0000-0000-0000BC700000}"/>
    <cellStyle name="Output 2 2 3 2 2 8" xfId="29051" xr:uid="{00000000-0005-0000-0000-0000BD700000}"/>
    <cellStyle name="Output 2 2 3 2 2 8 2" xfId="29052" xr:uid="{00000000-0005-0000-0000-0000BE700000}"/>
    <cellStyle name="Output 2 2 3 2 2 8 3" xfId="29053" xr:uid="{00000000-0005-0000-0000-0000BF700000}"/>
    <cellStyle name="Output 2 2 3 2 2 8 4" xfId="29054" xr:uid="{00000000-0005-0000-0000-0000C0700000}"/>
    <cellStyle name="Output 2 2 3 2 2 8 5" xfId="29055" xr:uid="{00000000-0005-0000-0000-0000C1700000}"/>
    <cellStyle name="Output 2 2 3 2 2 9" xfId="29056" xr:uid="{00000000-0005-0000-0000-0000C2700000}"/>
    <cellStyle name="Output 2 2 3 2 2 9 2" xfId="29057" xr:uid="{00000000-0005-0000-0000-0000C3700000}"/>
    <cellStyle name="Output 2 2 3 2 2 9 3" xfId="29058" xr:uid="{00000000-0005-0000-0000-0000C4700000}"/>
    <cellStyle name="Output 2 2 3 2 2 9 4" xfId="29059" xr:uid="{00000000-0005-0000-0000-0000C5700000}"/>
    <cellStyle name="Output 2 2 3 2 2 9 5" xfId="29060" xr:uid="{00000000-0005-0000-0000-0000C6700000}"/>
    <cellStyle name="Output 2 2 3 2 3" xfId="29061" xr:uid="{00000000-0005-0000-0000-0000C7700000}"/>
    <cellStyle name="Output 2 2 3 2 3 10" xfId="29062" xr:uid="{00000000-0005-0000-0000-0000C8700000}"/>
    <cellStyle name="Output 2 2 3 2 3 2" xfId="29063" xr:uid="{00000000-0005-0000-0000-0000C9700000}"/>
    <cellStyle name="Output 2 2 3 2 3 2 2" xfId="29064" xr:uid="{00000000-0005-0000-0000-0000CA700000}"/>
    <cellStyle name="Output 2 2 3 2 3 2 2 2" xfId="29065" xr:uid="{00000000-0005-0000-0000-0000CB700000}"/>
    <cellStyle name="Output 2 2 3 2 3 2 2 3" xfId="29066" xr:uid="{00000000-0005-0000-0000-0000CC700000}"/>
    <cellStyle name="Output 2 2 3 2 3 2 2 4" xfId="29067" xr:uid="{00000000-0005-0000-0000-0000CD700000}"/>
    <cellStyle name="Output 2 2 3 2 3 2 2 5" xfId="29068" xr:uid="{00000000-0005-0000-0000-0000CE700000}"/>
    <cellStyle name="Output 2 2 3 2 3 2 2 6" xfId="29069" xr:uid="{00000000-0005-0000-0000-0000CF700000}"/>
    <cellStyle name="Output 2 2 3 2 3 2 2 7" xfId="29070" xr:uid="{00000000-0005-0000-0000-0000D0700000}"/>
    <cellStyle name="Output 2 2 3 2 3 2 3" xfId="29071" xr:uid="{00000000-0005-0000-0000-0000D1700000}"/>
    <cellStyle name="Output 2 2 3 2 3 2 4" xfId="29072" xr:uid="{00000000-0005-0000-0000-0000D2700000}"/>
    <cellStyle name="Output 2 2 3 2 3 3" xfId="29073" xr:uid="{00000000-0005-0000-0000-0000D3700000}"/>
    <cellStyle name="Output 2 2 3 2 3 3 2" xfId="29074" xr:uid="{00000000-0005-0000-0000-0000D4700000}"/>
    <cellStyle name="Output 2 2 3 2 3 3 2 2" xfId="29075" xr:uid="{00000000-0005-0000-0000-0000D5700000}"/>
    <cellStyle name="Output 2 2 3 2 3 3 2 3" xfId="29076" xr:uid="{00000000-0005-0000-0000-0000D6700000}"/>
    <cellStyle name="Output 2 2 3 2 3 3 2 4" xfId="29077" xr:uid="{00000000-0005-0000-0000-0000D7700000}"/>
    <cellStyle name="Output 2 2 3 2 3 3 2 5" xfId="29078" xr:uid="{00000000-0005-0000-0000-0000D8700000}"/>
    <cellStyle name="Output 2 2 3 2 3 3 2 6" xfId="29079" xr:uid="{00000000-0005-0000-0000-0000D9700000}"/>
    <cellStyle name="Output 2 2 3 2 3 3 2 7" xfId="29080" xr:uid="{00000000-0005-0000-0000-0000DA700000}"/>
    <cellStyle name="Output 2 2 3 2 3 3 3" xfId="29081" xr:uid="{00000000-0005-0000-0000-0000DB700000}"/>
    <cellStyle name="Output 2 2 3 2 3 3 4" xfId="29082" xr:uid="{00000000-0005-0000-0000-0000DC700000}"/>
    <cellStyle name="Output 2 2 3 2 3 4" xfId="29083" xr:uid="{00000000-0005-0000-0000-0000DD700000}"/>
    <cellStyle name="Output 2 2 3 2 3 4 2" xfId="29084" xr:uid="{00000000-0005-0000-0000-0000DE700000}"/>
    <cellStyle name="Output 2 2 3 2 3 4 2 2" xfId="29085" xr:uid="{00000000-0005-0000-0000-0000DF700000}"/>
    <cellStyle name="Output 2 2 3 2 3 4 2 3" xfId="29086" xr:uid="{00000000-0005-0000-0000-0000E0700000}"/>
    <cellStyle name="Output 2 2 3 2 3 4 2 4" xfId="29087" xr:uid="{00000000-0005-0000-0000-0000E1700000}"/>
    <cellStyle name="Output 2 2 3 2 3 4 2 5" xfId="29088" xr:uid="{00000000-0005-0000-0000-0000E2700000}"/>
    <cellStyle name="Output 2 2 3 2 3 4 2 6" xfId="29089" xr:uid="{00000000-0005-0000-0000-0000E3700000}"/>
    <cellStyle name="Output 2 2 3 2 3 4 2 7" xfId="29090" xr:uid="{00000000-0005-0000-0000-0000E4700000}"/>
    <cellStyle name="Output 2 2 3 2 3 4 3" xfId="29091" xr:uid="{00000000-0005-0000-0000-0000E5700000}"/>
    <cellStyle name="Output 2 2 3 2 3 4 4" xfId="29092" xr:uid="{00000000-0005-0000-0000-0000E6700000}"/>
    <cellStyle name="Output 2 2 3 2 3 5" xfId="29093" xr:uid="{00000000-0005-0000-0000-0000E7700000}"/>
    <cellStyle name="Output 2 2 3 2 3 5 2" xfId="29094" xr:uid="{00000000-0005-0000-0000-0000E8700000}"/>
    <cellStyle name="Output 2 2 3 2 3 5 3" xfId="29095" xr:uid="{00000000-0005-0000-0000-0000E9700000}"/>
    <cellStyle name="Output 2 2 3 2 3 5 4" xfId="29096" xr:uid="{00000000-0005-0000-0000-0000EA700000}"/>
    <cellStyle name="Output 2 2 3 2 3 5 5" xfId="29097" xr:uid="{00000000-0005-0000-0000-0000EB700000}"/>
    <cellStyle name="Output 2 2 3 2 3 5 6" xfId="29098" xr:uid="{00000000-0005-0000-0000-0000EC700000}"/>
    <cellStyle name="Output 2 2 3 2 3 5 7" xfId="29099" xr:uid="{00000000-0005-0000-0000-0000ED700000}"/>
    <cellStyle name="Output 2 2 3 2 3 5 8" xfId="29100" xr:uid="{00000000-0005-0000-0000-0000EE700000}"/>
    <cellStyle name="Output 2 2 3 2 3 6" xfId="29101" xr:uid="{00000000-0005-0000-0000-0000EF700000}"/>
    <cellStyle name="Output 2 2 3 2 3 6 2" xfId="29102" xr:uid="{00000000-0005-0000-0000-0000F0700000}"/>
    <cellStyle name="Output 2 2 3 2 3 6 3" xfId="29103" xr:uid="{00000000-0005-0000-0000-0000F1700000}"/>
    <cellStyle name="Output 2 2 3 2 3 6 4" xfId="29104" xr:uid="{00000000-0005-0000-0000-0000F2700000}"/>
    <cellStyle name="Output 2 2 3 2 3 6 5" xfId="29105" xr:uid="{00000000-0005-0000-0000-0000F3700000}"/>
    <cellStyle name="Output 2 2 3 2 3 6 6" xfId="29106" xr:uid="{00000000-0005-0000-0000-0000F4700000}"/>
    <cellStyle name="Output 2 2 3 2 3 6 7" xfId="29107" xr:uid="{00000000-0005-0000-0000-0000F5700000}"/>
    <cellStyle name="Output 2 2 3 2 3 7" xfId="29108" xr:uid="{00000000-0005-0000-0000-0000F6700000}"/>
    <cellStyle name="Output 2 2 3 2 3 8" xfId="29109" xr:uid="{00000000-0005-0000-0000-0000F7700000}"/>
    <cellStyle name="Output 2 2 3 2 3 9" xfId="29110" xr:uid="{00000000-0005-0000-0000-0000F8700000}"/>
    <cellStyle name="Output 2 2 3 2 4" xfId="29111" xr:uid="{00000000-0005-0000-0000-0000F9700000}"/>
    <cellStyle name="Output 2 2 3 2 4 2" xfId="29112" xr:uid="{00000000-0005-0000-0000-0000FA700000}"/>
    <cellStyle name="Output 2 2 3 2 4 2 2" xfId="29113" xr:uid="{00000000-0005-0000-0000-0000FB700000}"/>
    <cellStyle name="Output 2 2 3 2 4 2 3" xfId="29114" xr:uid="{00000000-0005-0000-0000-0000FC700000}"/>
    <cellStyle name="Output 2 2 3 2 4 2 4" xfId="29115" xr:uid="{00000000-0005-0000-0000-0000FD700000}"/>
    <cellStyle name="Output 2 2 3 2 4 2 5" xfId="29116" xr:uid="{00000000-0005-0000-0000-0000FE700000}"/>
    <cellStyle name="Output 2 2 3 2 4 2 6" xfId="29117" xr:uid="{00000000-0005-0000-0000-0000FF700000}"/>
    <cellStyle name="Output 2 2 3 2 4 2 7" xfId="29118" xr:uid="{00000000-0005-0000-0000-000000710000}"/>
    <cellStyle name="Output 2 2 3 2 4 3" xfId="29119" xr:uid="{00000000-0005-0000-0000-000001710000}"/>
    <cellStyle name="Output 2 2 3 2 4 4" xfId="29120" xr:uid="{00000000-0005-0000-0000-000002710000}"/>
    <cellStyle name="Output 2 2 3 2 4 5" xfId="29121" xr:uid="{00000000-0005-0000-0000-000003710000}"/>
    <cellStyle name="Output 2 2 3 2 5" xfId="29122" xr:uid="{00000000-0005-0000-0000-000004710000}"/>
    <cellStyle name="Output 2 2 3 2 5 2" xfId="29123" xr:uid="{00000000-0005-0000-0000-000005710000}"/>
    <cellStyle name="Output 2 2 3 2 5 2 2" xfId="29124" xr:uid="{00000000-0005-0000-0000-000006710000}"/>
    <cellStyle name="Output 2 2 3 2 5 2 3" xfId="29125" xr:uid="{00000000-0005-0000-0000-000007710000}"/>
    <cellStyle name="Output 2 2 3 2 5 2 4" xfId="29126" xr:uid="{00000000-0005-0000-0000-000008710000}"/>
    <cellStyle name="Output 2 2 3 2 5 2 5" xfId="29127" xr:uid="{00000000-0005-0000-0000-000009710000}"/>
    <cellStyle name="Output 2 2 3 2 5 2 6" xfId="29128" xr:uid="{00000000-0005-0000-0000-00000A710000}"/>
    <cellStyle name="Output 2 2 3 2 5 2 7" xfId="29129" xr:uid="{00000000-0005-0000-0000-00000B710000}"/>
    <cellStyle name="Output 2 2 3 2 5 3" xfId="29130" xr:uid="{00000000-0005-0000-0000-00000C710000}"/>
    <cellStyle name="Output 2 2 3 2 5 4" xfId="29131" xr:uid="{00000000-0005-0000-0000-00000D710000}"/>
    <cellStyle name="Output 2 2 3 2 5 5" xfId="29132" xr:uid="{00000000-0005-0000-0000-00000E710000}"/>
    <cellStyle name="Output 2 2 3 2 6" xfId="29133" xr:uid="{00000000-0005-0000-0000-00000F710000}"/>
    <cellStyle name="Output 2 2 3 2 6 2" xfId="29134" xr:uid="{00000000-0005-0000-0000-000010710000}"/>
    <cellStyle name="Output 2 2 3 2 6 2 2" xfId="29135" xr:uid="{00000000-0005-0000-0000-000011710000}"/>
    <cellStyle name="Output 2 2 3 2 6 2 3" xfId="29136" xr:uid="{00000000-0005-0000-0000-000012710000}"/>
    <cellStyle name="Output 2 2 3 2 6 2 4" xfId="29137" xr:uid="{00000000-0005-0000-0000-000013710000}"/>
    <cellStyle name="Output 2 2 3 2 6 2 5" xfId="29138" xr:uid="{00000000-0005-0000-0000-000014710000}"/>
    <cellStyle name="Output 2 2 3 2 6 2 6" xfId="29139" xr:uid="{00000000-0005-0000-0000-000015710000}"/>
    <cellStyle name="Output 2 2 3 2 6 2 7" xfId="29140" xr:uid="{00000000-0005-0000-0000-000016710000}"/>
    <cellStyle name="Output 2 2 3 2 6 3" xfId="29141" xr:uid="{00000000-0005-0000-0000-000017710000}"/>
    <cellStyle name="Output 2 2 3 2 6 4" xfId="29142" xr:uid="{00000000-0005-0000-0000-000018710000}"/>
    <cellStyle name="Output 2 2 3 2 6 5" xfId="29143" xr:uid="{00000000-0005-0000-0000-000019710000}"/>
    <cellStyle name="Output 2 2 3 2 7" xfId="29144" xr:uid="{00000000-0005-0000-0000-00001A710000}"/>
    <cellStyle name="Output 2 2 3 2 7 2" xfId="29145" xr:uid="{00000000-0005-0000-0000-00001B710000}"/>
    <cellStyle name="Output 2 2 3 2 7 2 2" xfId="29146" xr:uid="{00000000-0005-0000-0000-00001C710000}"/>
    <cellStyle name="Output 2 2 3 2 7 2 3" xfId="29147" xr:uid="{00000000-0005-0000-0000-00001D710000}"/>
    <cellStyle name="Output 2 2 3 2 7 2 4" xfId="29148" xr:uid="{00000000-0005-0000-0000-00001E710000}"/>
    <cellStyle name="Output 2 2 3 2 7 2 5" xfId="29149" xr:uid="{00000000-0005-0000-0000-00001F710000}"/>
    <cellStyle name="Output 2 2 3 2 7 2 6" xfId="29150" xr:uid="{00000000-0005-0000-0000-000020710000}"/>
    <cellStyle name="Output 2 2 3 2 7 2 7" xfId="29151" xr:uid="{00000000-0005-0000-0000-000021710000}"/>
    <cellStyle name="Output 2 2 3 2 7 3" xfId="29152" xr:uid="{00000000-0005-0000-0000-000022710000}"/>
    <cellStyle name="Output 2 2 3 2 7 4" xfId="29153" xr:uid="{00000000-0005-0000-0000-000023710000}"/>
    <cellStyle name="Output 2 2 3 2 7 5" xfId="29154" xr:uid="{00000000-0005-0000-0000-000024710000}"/>
    <cellStyle name="Output 2 2 3 2 8" xfId="29155" xr:uid="{00000000-0005-0000-0000-000025710000}"/>
    <cellStyle name="Output 2 2 3 2 8 2" xfId="29156" xr:uid="{00000000-0005-0000-0000-000026710000}"/>
    <cellStyle name="Output 2 2 3 2 8 3" xfId="29157" xr:uid="{00000000-0005-0000-0000-000027710000}"/>
    <cellStyle name="Output 2 2 3 2 8 4" xfId="29158" xr:uid="{00000000-0005-0000-0000-000028710000}"/>
    <cellStyle name="Output 2 2 3 2 8 5" xfId="29159" xr:uid="{00000000-0005-0000-0000-000029710000}"/>
    <cellStyle name="Output 2 2 3 2 8 6" xfId="29160" xr:uid="{00000000-0005-0000-0000-00002A710000}"/>
    <cellStyle name="Output 2 2 3 2 8 7" xfId="29161" xr:uid="{00000000-0005-0000-0000-00002B710000}"/>
    <cellStyle name="Output 2 2 3 2 8 8" xfId="29162" xr:uid="{00000000-0005-0000-0000-00002C710000}"/>
    <cellStyle name="Output 2 2 3 2 9" xfId="29163" xr:uid="{00000000-0005-0000-0000-00002D710000}"/>
    <cellStyle name="Output 2 2 3 2 9 2" xfId="29164" xr:uid="{00000000-0005-0000-0000-00002E710000}"/>
    <cellStyle name="Output 2 2 3 2 9 3" xfId="29165" xr:uid="{00000000-0005-0000-0000-00002F710000}"/>
    <cellStyle name="Output 2 2 3 2 9 4" xfId="29166" xr:uid="{00000000-0005-0000-0000-000030710000}"/>
    <cellStyle name="Output 2 2 3 2 9 5" xfId="29167" xr:uid="{00000000-0005-0000-0000-000031710000}"/>
    <cellStyle name="Output 2 2 3 2 9 6" xfId="29168" xr:uid="{00000000-0005-0000-0000-000032710000}"/>
    <cellStyle name="Output 2 2 3 2 9 7" xfId="29169" xr:uid="{00000000-0005-0000-0000-000033710000}"/>
    <cellStyle name="Output 2 2 3 3" xfId="29170" xr:uid="{00000000-0005-0000-0000-000034710000}"/>
    <cellStyle name="Output 2 2 3 3 10" xfId="29171" xr:uid="{00000000-0005-0000-0000-000035710000}"/>
    <cellStyle name="Output 2 2 3 3 10 2" xfId="29172" xr:uid="{00000000-0005-0000-0000-000036710000}"/>
    <cellStyle name="Output 2 2 3 3 10 3" xfId="29173" xr:uid="{00000000-0005-0000-0000-000037710000}"/>
    <cellStyle name="Output 2 2 3 3 10 4" xfId="29174" xr:uid="{00000000-0005-0000-0000-000038710000}"/>
    <cellStyle name="Output 2 2 3 3 10 5" xfId="29175" xr:uid="{00000000-0005-0000-0000-000039710000}"/>
    <cellStyle name="Output 2 2 3 3 11" xfId="29176" xr:uid="{00000000-0005-0000-0000-00003A710000}"/>
    <cellStyle name="Output 2 2 3 3 11 2" xfId="29177" xr:uid="{00000000-0005-0000-0000-00003B710000}"/>
    <cellStyle name="Output 2 2 3 3 11 3" xfId="29178" xr:uid="{00000000-0005-0000-0000-00003C710000}"/>
    <cellStyle name="Output 2 2 3 3 11 4" xfId="29179" xr:uid="{00000000-0005-0000-0000-00003D710000}"/>
    <cellStyle name="Output 2 2 3 3 11 5" xfId="29180" xr:uid="{00000000-0005-0000-0000-00003E710000}"/>
    <cellStyle name="Output 2 2 3 3 12" xfId="29181" xr:uid="{00000000-0005-0000-0000-00003F710000}"/>
    <cellStyle name="Output 2 2 3 3 12 2" xfId="29182" xr:uid="{00000000-0005-0000-0000-000040710000}"/>
    <cellStyle name="Output 2 2 3 3 12 3" xfId="29183" xr:uid="{00000000-0005-0000-0000-000041710000}"/>
    <cellStyle name="Output 2 2 3 3 12 4" xfId="29184" xr:uid="{00000000-0005-0000-0000-000042710000}"/>
    <cellStyle name="Output 2 2 3 3 12 5" xfId="29185" xr:uid="{00000000-0005-0000-0000-000043710000}"/>
    <cellStyle name="Output 2 2 3 3 13" xfId="29186" xr:uid="{00000000-0005-0000-0000-000044710000}"/>
    <cellStyle name="Output 2 2 3 3 13 2" xfId="29187" xr:uid="{00000000-0005-0000-0000-000045710000}"/>
    <cellStyle name="Output 2 2 3 3 13 3" xfId="29188" xr:uid="{00000000-0005-0000-0000-000046710000}"/>
    <cellStyle name="Output 2 2 3 3 13 4" xfId="29189" xr:uid="{00000000-0005-0000-0000-000047710000}"/>
    <cellStyle name="Output 2 2 3 3 13 5" xfId="29190" xr:uid="{00000000-0005-0000-0000-000048710000}"/>
    <cellStyle name="Output 2 2 3 3 14" xfId="29191" xr:uid="{00000000-0005-0000-0000-000049710000}"/>
    <cellStyle name="Output 2 2 3 3 14 2" xfId="29192" xr:uid="{00000000-0005-0000-0000-00004A710000}"/>
    <cellStyle name="Output 2 2 3 3 14 3" xfId="29193" xr:uid="{00000000-0005-0000-0000-00004B710000}"/>
    <cellStyle name="Output 2 2 3 3 14 4" xfId="29194" xr:uid="{00000000-0005-0000-0000-00004C710000}"/>
    <cellStyle name="Output 2 2 3 3 14 5" xfId="29195" xr:uid="{00000000-0005-0000-0000-00004D710000}"/>
    <cellStyle name="Output 2 2 3 3 15" xfId="29196" xr:uid="{00000000-0005-0000-0000-00004E710000}"/>
    <cellStyle name="Output 2 2 3 3 15 2" xfId="29197" xr:uid="{00000000-0005-0000-0000-00004F710000}"/>
    <cellStyle name="Output 2 2 3 3 15 3" xfId="29198" xr:uid="{00000000-0005-0000-0000-000050710000}"/>
    <cellStyle name="Output 2 2 3 3 15 4" xfId="29199" xr:uid="{00000000-0005-0000-0000-000051710000}"/>
    <cellStyle name="Output 2 2 3 3 15 5" xfId="29200" xr:uid="{00000000-0005-0000-0000-000052710000}"/>
    <cellStyle name="Output 2 2 3 3 16" xfId="29201" xr:uid="{00000000-0005-0000-0000-000053710000}"/>
    <cellStyle name="Output 2 2 3 3 16 2" xfId="29202" xr:uid="{00000000-0005-0000-0000-000054710000}"/>
    <cellStyle name="Output 2 2 3 3 16 3" xfId="29203" xr:uid="{00000000-0005-0000-0000-000055710000}"/>
    <cellStyle name="Output 2 2 3 3 16 4" xfId="29204" xr:uid="{00000000-0005-0000-0000-000056710000}"/>
    <cellStyle name="Output 2 2 3 3 16 5" xfId="29205" xr:uid="{00000000-0005-0000-0000-000057710000}"/>
    <cellStyle name="Output 2 2 3 3 17" xfId="29206" xr:uid="{00000000-0005-0000-0000-000058710000}"/>
    <cellStyle name="Output 2 2 3 3 17 2" xfId="29207" xr:uid="{00000000-0005-0000-0000-000059710000}"/>
    <cellStyle name="Output 2 2 3 3 17 3" xfId="29208" xr:uid="{00000000-0005-0000-0000-00005A710000}"/>
    <cellStyle name="Output 2 2 3 3 17 4" xfId="29209" xr:uid="{00000000-0005-0000-0000-00005B710000}"/>
    <cellStyle name="Output 2 2 3 3 17 5" xfId="29210" xr:uid="{00000000-0005-0000-0000-00005C710000}"/>
    <cellStyle name="Output 2 2 3 3 18" xfId="29211" xr:uid="{00000000-0005-0000-0000-00005D710000}"/>
    <cellStyle name="Output 2 2 3 3 18 2" xfId="29212" xr:uid="{00000000-0005-0000-0000-00005E710000}"/>
    <cellStyle name="Output 2 2 3 3 18 3" xfId="29213" xr:uid="{00000000-0005-0000-0000-00005F710000}"/>
    <cellStyle name="Output 2 2 3 3 18 4" xfId="29214" xr:uid="{00000000-0005-0000-0000-000060710000}"/>
    <cellStyle name="Output 2 2 3 3 18 5" xfId="29215" xr:uid="{00000000-0005-0000-0000-000061710000}"/>
    <cellStyle name="Output 2 2 3 3 19" xfId="29216" xr:uid="{00000000-0005-0000-0000-000062710000}"/>
    <cellStyle name="Output 2 2 3 3 2" xfId="29217" xr:uid="{00000000-0005-0000-0000-000063710000}"/>
    <cellStyle name="Output 2 2 3 3 2 10" xfId="29218" xr:uid="{00000000-0005-0000-0000-000064710000}"/>
    <cellStyle name="Output 2 2 3 3 2 10 2" xfId="29219" xr:uid="{00000000-0005-0000-0000-000065710000}"/>
    <cellStyle name="Output 2 2 3 3 2 10 3" xfId="29220" xr:uid="{00000000-0005-0000-0000-000066710000}"/>
    <cellStyle name="Output 2 2 3 3 2 10 4" xfId="29221" xr:uid="{00000000-0005-0000-0000-000067710000}"/>
    <cellStyle name="Output 2 2 3 3 2 10 5" xfId="29222" xr:uid="{00000000-0005-0000-0000-000068710000}"/>
    <cellStyle name="Output 2 2 3 3 2 11" xfId="29223" xr:uid="{00000000-0005-0000-0000-000069710000}"/>
    <cellStyle name="Output 2 2 3 3 2 11 2" xfId="29224" xr:uid="{00000000-0005-0000-0000-00006A710000}"/>
    <cellStyle name="Output 2 2 3 3 2 11 3" xfId="29225" xr:uid="{00000000-0005-0000-0000-00006B710000}"/>
    <cellStyle name="Output 2 2 3 3 2 11 4" xfId="29226" xr:uid="{00000000-0005-0000-0000-00006C710000}"/>
    <cellStyle name="Output 2 2 3 3 2 11 5" xfId="29227" xr:uid="{00000000-0005-0000-0000-00006D710000}"/>
    <cellStyle name="Output 2 2 3 3 2 12" xfId="29228" xr:uid="{00000000-0005-0000-0000-00006E710000}"/>
    <cellStyle name="Output 2 2 3 3 2 12 2" xfId="29229" xr:uid="{00000000-0005-0000-0000-00006F710000}"/>
    <cellStyle name="Output 2 2 3 3 2 12 3" xfId="29230" xr:uid="{00000000-0005-0000-0000-000070710000}"/>
    <cellStyle name="Output 2 2 3 3 2 12 4" xfId="29231" xr:uid="{00000000-0005-0000-0000-000071710000}"/>
    <cellStyle name="Output 2 2 3 3 2 12 5" xfId="29232" xr:uid="{00000000-0005-0000-0000-000072710000}"/>
    <cellStyle name="Output 2 2 3 3 2 13" xfId="29233" xr:uid="{00000000-0005-0000-0000-000073710000}"/>
    <cellStyle name="Output 2 2 3 3 2 13 2" xfId="29234" xr:uid="{00000000-0005-0000-0000-000074710000}"/>
    <cellStyle name="Output 2 2 3 3 2 13 3" xfId="29235" xr:uid="{00000000-0005-0000-0000-000075710000}"/>
    <cellStyle name="Output 2 2 3 3 2 13 4" xfId="29236" xr:uid="{00000000-0005-0000-0000-000076710000}"/>
    <cellStyle name="Output 2 2 3 3 2 13 5" xfId="29237" xr:uid="{00000000-0005-0000-0000-000077710000}"/>
    <cellStyle name="Output 2 2 3 3 2 14" xfId="29238" xr:uid="{00000000-0005-0000-0000-000078710000}"/>
    <cellStyle name="Output 2 2 3 3 2 14 2" xfId="29239" xr:uid="{00000000-0005-0000-0000-000079710000}"/>
    <cellStyle name="Output 2 2 3 3 2 14 3" xfId="29240" xr:uid="{00000000-0005-0000-0000-00007A710000}"/>
    <cellStyle name="Output 2 2 3 3 2 14 4" xfId="29241" xr:uid="{00000000-0005-0000-0000-00007B710000}"/>
    <cellStyle name="Output 2 2 3 3 2 14 5" xfId="29242" xr:uid="{00000000-0005-0000-0000-00007C710000}"/>
    <cellStyle name="Output 2 2 3 3 2 15" xfId="29243" xr:uid="{00000000-0005-0000-0000-00007D710000}"/>
    <cellStyle name="Output 2 2 3 3 2 15 2" xfId="29244" xr:uid="{00000000-0005-0000-0000-00007E710000}"/>
    <cellStyle name="Output 2 2 3 3 2 15 3" xfId="29245" xr:uid="{00000000-0005-0000-0000-00007F710000}"/>
    <cellStyle name="Output 2 2 3 3 2 15 4" xfId="29246" xr:uid="{00000000-0005-0000-0000-000080710000}"/>
    <cellStyle name="Output 2 2 3 3 2 15 5" xfId="29247" xr:uid="{00000000-0005-0000-0000-000081710000}"/>
    <cellStyle name="Output 2 2 3 3 2 16" xfId="29248" xr:uid="{00000000-0005-0000-0000-000082710000}"/>
    <cellStyle name="Output 2 2 3 3 2 16 2" xfId="29249" xr:uid="{00000000-0005-0000-0000-000083710000}"/>
    <cellStyle name="Output 2 2 3 3 2 16 3" xfId="29250" xr:uid="{00000000-0005-0000-0000-000084710000}"/>
    <cellStyle name="Output 2 2 3 3 2 16 4" xfId="29251" xr:uid="{00000000-0005-0000-0000-000085710000}"/>
    <cellStyle name="Output 2 2 3 3 2 16 5" xfId="29252" xr:uid="{00000000-0005-0000-0000-000086710000}"/>
    <cellStyle name="Output 2 2 3 3 2 17" xfId="29253" xr:uid="{00000000-0005-0000-0000-000087710000}"/>
    <cellStyle name="Output 2 2 3 3 2 17 2" xfId="29254" xr:uid="{00000000-0005-0000-0000-000088710000}"/>
    <cellStyle name="Output 2 2 3 3 2 17 3" xfId="29255" xr:uid="{00000000-0005-0000-0000-000089710000}"/>
    <cellStyle name="Output 2 2 3 3 2 17 4" xfId="29256" xr:uid="{00000000-0005-0000-0000-00008A710000}"/>
    <cellStyle name="Output 2 2 3 3 2 17 5" xfId="29257" xr:uid="{00000000-0005-0000-0000-00008B710000}"/>
    <cellStyle name="Output 2 2 3 3 2 18" xfId="29258" xr:uid="{00000000-0005-0000-0000-00008C710000}"/>
    <cellStyle name="Output 2 2 3 3 2 18 2" xfId="29259" xr:uid="{00000000-0005-0000-0000-00008D710000}"/>
    <cellStyle name="Output 2 2 3 3 2 18 3" xfId="29260" xr:uid="{00000000-0005-0000-0000-00008E710000}"/>
    <cellStyle name="Output 2 2 3 3 2 18 4" xfId="29261" xr:uid="{00000000-0005-0000-0000-00008F710000}"/>
    <cellStyle name="Output 2 2 3 3 2 18 5" xfId="29262" xr:uid="{00000000-0005-0000-0000-000090710000}"/>
    <cellStyle name="Output 2 2 3 3 2 19" xfId="29263" xr:uid="{00000000-0005-0000-0000-000091710000}"/>
    <cellStyle name="Output 2 2 3 3 2 2" xfId="29264" xr:uid="{00000000-0005-0000-0000-000092710000}"/>
    <cellStyle name="Output 2 2 3 3 2 2 2" xfId="29265" xr:uid="{00000000-0005-0000-0000-000093710000}"/>
    <cellStyle name="Output 2 2 3 3 2 2 2 2" xfId="29266" xr:uid="{00000000-0005-0000-0000-000094710000}"/>
    <cellStyle name="Output 2 2 3 3 2 2 2 3" xfId="29267" xr:uid="{00000000-0005-0000-0000-000095710000}"/>
    <cellStyle name="Output 2 2 3 3 2 2 2 4" xfId="29268" xr:uid="{00000000-0005-0000-0000-000096710000}"/>
    <cellStyle name="Output 2 2 3 3 2 2 2 5" xfId="29269" xr:uid="{00000000-0005-0000-0000-000097710000}"/>
    <cellStyle name="Output 2 2 3 3 2 2 2 6" xfId="29270" xr:uid="{00000000-0005-0000-0000-000098710000}"/>
    <cellStyle name="Output 2 2 3 3 2 2 2 7" xfId="29271" xr:uid="{00000000-0005-0000-0000-000099710000}"/>
    <cellStyle name="Output 2 2 3 3 2 2 3" xfId="29272" xr:uid="{00000000-0005-0000-0000-00009A710000}"/>
    <cellStyle name="Output 2 2 3 3 2 2 4" xfId="29273" xr:uid="{00000000-0005-0000-0000-00009B710000}"/>
    <cellStyle name="Output 2 2 3 3 2 2 5" xfId="29274" xr:uid="{00000000-0005-0000-0000-00009C710000}"/>
    <cellStyle name="Output 2 2 3 3 2 3" xfId="29275" xr:uid="{00000000-0005-0000-0000-00009D710000}"/>
    <cellStyle name="Output 2 2 3 3 2 3 2" xfId="29276" xr:uid="{00000000-0005-0000-0000-00009E710000}"/>
    <cellStyle name="Output 2 2 3 3 2 3 2 2" xfId="29277" xr:uid="{00000000-0005-0000-0000-00009F710000}"/>
    <cellStyle name="Output 2 2 3 3 2 3 2 3" xfId="29278" xr:uid="{00000000-0005-0000-0000-0000A0710000}"/>
    <cellStyle name="Output 2 2 3 3 2 3 2 4" xfId="29279" xr:uid="{00000000-0005-0000-0000-0000A1710000}"/>
    <cellStyle name="Output 2 2 3 3 2 3 2 5" xfId="29280" xr:uid="{00000000-0005-0000-0000-0000A2710000}"/>
    <cellStyle name="Output 2 2 3 3 2 3 2 6" xfId="29281" xr:uid="{00000000-0005-0000-0000-0000A3710000}"/>
    <cellStyle name="Output 2 2 3 3 2 3 2 7" xfId="29282" xr:uid="{00000000-0005-0000-0000-0000A4710000}"/>
    <cellStyle name="Output 2 2 3 3 2 3 3" xfId="29283" xr:uid="{00000000-0005-0000-0000-0000A5710000}"/>
    <cellStyle name="Output 2 2 3 3 2 3 4" xfId="29284" xr:uid="{00000000-0005-0000-0000-0000A6710000}"/>
    <cellStyle name="Output 2 2 3 3 2 3 5" xfId="29285" xr:uid="{00000000-0005-0000-0000-0000A7710000}"/>
    <cellStyle name="Output 2 2 3 3 2 4" xfId="29286" xr:uid="{00000000-0005-0000-0000-0000A8710000}"/>
    <cellStyle name="Output 2 2 3 3 2 4 2" xfId="29287" xr:uid="{00000000-0005-0000-0000-0000A9710000}"/>
    <cellStyle name="Output 2 2 3 3 2 4 2 2" xfId="29288" xr:uid="{00000000-0005-0000-0000-0000AA710000}"/>
    <cellStyle name="Output 2 2 3 3 2 4 2 3" xfId="29289" xr:uid="{00000000-0005-0000-0000-0000AB710000}"/>
    <cellStyle name="Output 2 2 3 3 2 4 2 4" xfId="29290" xr:uid="{00000000-0005-0000-0000-0000AC710000}"/>
    <cellStyle name="Output 2 2 3 3 2 4 2 5" xfId="29291" xr:uid="{00000000-0005-0000-0000-0000AD710000}"/>
    <cellStyle name="Output 2 2 3 3 2 4 2 6" xfId="29292" xr:uid="{00000000-0005-0000-0000-0000AE710000}"/>
    <cellStyle name="Output 2 2 3 3 2 4 2 7" xfId="29293" xr:uid="{00000000-0005-0000-0000-0000AF710000}"/>
    <cellStyle name="Output 2 2 3 3 2 4 3" xfId="29294" xr:uid="{00000000-0005-0000-0000-0000B0710000}"/>
    <cellStyle name="Output 2 2 3 3 2 4 4" xfId="29295" xr:uid="{00000000-0005-0000-0000-0000B1710000}"/>
    <cellStyle name="Output 2 2 3 3 2 4 5" xfId="29296" xr:uid="{00000000-0005-0000-0000-0000B2710000}"/>
    <cellStyle name="Output 2 2 3 3 2 5" xfId="29297" xr:uid="{00000000-0005-0000-0000-0000B3710000}"/>
    <cellStyle name="Output 2 2 3 3 2 5 2" xfId="29298" xr:uid="{00000000-0005-0000-0000-0000B4710000}"/>
    <cellStyle name="Output 2 2 3 3 2 5 3" xfId="29299" xr:uid="{00000000-0005-0000-0000-0000B5710000}"/>
    <cellStyle name="Output 2 2 3 3 2 5 4" xfId="29300" xr:uid="{00000000-0005-0000-0000-0000B6710000}"/>
    <cellStyle name="Output 2 2 3 3 2 5 5" xfId="29301" xr:uid="{00000000-0005-0000-0000-0000B7710000}"/>
    <cellStyle name="Output 2 2 3 3 2 5 6" xfId="29302" xr:uid="{00000000-0005-0000-0000-0000B8710000}"/>
    <cellStyle name="Output 2 2 3 3 2 5 7" xfId="29303" xr:uid="{00000000-0005-0000-0000-0000B9710000}"/>
    <cellStyle name="Output 2 2 3 3 2 5 8" xfId="29304" xr:uid="{00000000-0005-0000-0000-0000BA710000}"/>
    <cellStyle name="Output 2 2 3 3 2 6" xfId="29305" xr:uid="{00000000-0005-0000-0000-0000BB710000}"/>
    <cellStyle name="Output 2 2 3 3 2 6 2" xfId="29306" xr:uid="{00000000-0005-0000-0000-0000BC710000}"/>
    <cellStyle name="Output 2 2 3 3 2 6 3" xfId="29307" xr:uid="{00000000-0005-0000-0000-0000BD710000}"/>
    <cellStyle name="Output 2 2 3 3 2 6 4" xfId="29308" xr:uid="{00000000-0005-0000-0000-0000BE710000}"/>
    <cellStyle name="Output 2 2 3 3 2 6 5" xfId="29309" xr:uid="{00000000-0005-0000-0000-0000BF710000}"/>
    <cellStyle name="Output 2 2 3 3 2 6 6" xfId="29310" xr:uid="{00000000-0005-0000-0000-0000C0710000}"/>
    <cellStyle name="Output 2 2 3 3 2 6 7" xfId="29311" xr:uid="{00000000-0005-0000-0000-0000C1710000}"/>
    <cellStyle name="Output 2 2 3 3 2 7" xfId="29312" xr:uid="{00000000-0005-0000-0000-0000C2710000}"/>
    <cellStyle name="Output 2 2 3 3 2 7 2" xfId="29313" xr:uid="{00000000-0005-0000-0000-0000C3710000}"/>
    <cellStyle name="Output 2 2 3 3 2 7 3" xfId="29314" xr:uid="{00000000-0005-0000-0000-0000C4710000}"/>
    <cellStyle name="Output 2 2 3 3 2 7 4" xfId="29315" xr:uid="{00000000-0005-0000-0000-0000C5710000}"/>
    <cellStyle name="Output 2 2 3 3 2 7 5" xfId="29316" xr:uid="{00000000-0005-0000-0000-0000C6710000}"/>
    <cellStyle name="Output 2 2 3 3 2 8" xfId="29317" xr:uid="{00000000-0005-0000-0000-0000C7710000}"/>
    <cellStyle name="Output 2 2 3 3 2 8 2" xfId="29318" xr:uid="{00000000-0005-0000-0000-0000C8710000}"/>
    <cellStyle name="Output 2 2 3 3 2 8 3" xfId="29319" xr:uid="{00000000-0005-0000-0000-0000C9710000}"/>
    <cellStyle name="Output 2 2 3 3 2 8 4" xfId="29320" xr:uid="{00000000-0005-0000-0000-0000CA710000}"/>
    <cellStyle name="Output 2 2 3 3 2 8 5" xfId="29321" xr:uid="{00000000-0005-0000-0000-0000CB710000}"/>
    <cellStyle name="Output 2 2 3 3 2 9" xfId="29322" xr:uid="{00000000-0005-0000-0000-0000CC710000}"/>
    <cellStyle name="Output 2 2 3 3 2 9 2" xfId="29323" xr:uid="{00000000-0005-0000-0000-0000CD710000}"/>
    <cellStyle name="Output 2 2 3 3 2 9 3" xfId="29324" xr:uid="{00000000-0005-0000-0000-0000CE710000}"/>
    <cellStyle name="Output 2 2 3 3 2 9 4" xfId="29325" xr:uid="{00000000-0005-0000-0000-0000CF710000}"/>
    <cellStyle name="Output 2 2 3 3 2 9 5" xfId="29326" xr:uid="{00000000-0005-0000-0000-0000D0710000}"/>
    <cellStyle name="Output 2 2 3 3 3" xfId="29327" xr:uid="{00000000-0005-0000-0000-0000D1710000}"/>
    <cellStyle name="Output 2 2 3 3 3 10" xfId="29328" xr:uid="{00000000-0005-0000-0000-0000D2710000}"/>
    <cellStyle name="Output 2 2 3 3 3 2" xfId="29329" xr:uid="{00000000-0005-0000-0000-0000D3710000}"/>
    <cellStyle name="Output 2 2 3 3 3 2 2" xfId="29330" xr:uid="{00000000-0005-0000-0000-0000D4710000}"/>
    <cellStyle name="Output 2 2 3 3 3 2 2 2" xfId="29331" xr:uid="{00000000-0005-0000-0000-0000D5710000}"/>
    <cellStyle name="Output 2 2 3 3 3 2 2 3" xfId="29332" xr:uid="{00000000-0005-0000-0000-0000D6710000}"/>
    <cellStyle name="Output 2 2 3 3 3 2 2 4" xfId="29333" xr:uid="{00000000-0005-0000-0000-0000D7710000}"/>
    <cellStyle name="Output 2 2 3 3 3 2 2 5" xfId="29334" xr:uid="{00000000-0005-0000-0000-0000D8710000}"/>
    <cellStyle name="Output 2 2 3 3 3 2 2 6" xfId="29335" xr:uid="{00000000-0005-0000-0000-0000D9710000}"/>
    <cellStyle name="Output 2 2 3 3 3 2 2 7" xfId="29336" xr:uid="{00000000-0005-0000-0000-0000DA710000}"/>
    <cellStyle name="Output 2 2 3 3 3 2 3" xfId="29337" xr:uid="{00000000-0005-0000-0000-0000DB710000}"/>
    <cellStyle name="Output 2 2 3 3 3 2 4" xfId="29338" xr:uid="{00000000-0005-0000-0000-0000DC710000}"/>
    <cellStyle name="Output 2 2 3 3 3 3" xfId="29339" xr:uid="{00000000-0005-0000-0000-0000DD710000}"/>
    <cellStyle name="Output 2 2 3 3 3 3 2" xfId="29340" xr:uid="{00000000-0005-0000-0000-0000DE710000}"/>
    <cellStyle name="Output 2 2 3 3 3 3 2 2" xfId="29341" xr:uid="{00000000-0005-0000-0000-0000DF710000}"/>
    <cellStyle name="Output 2 2 3 3 3 3 2 3" xfId="29342" xr:uid="{00000000-0005-0000-0000-0000E0710000}"/>
    <cellStyle name="Output 2 2 3 3 3 3 2 4" xfId="29343" xr:uid="{00000000-0005-0000-0000-0000E1710000}"/>
    <cellStyle name="Output 2 2 3 3 3 3 2 5" xfId="29344" xr:uid="{00000000-0005-0000-0000-0000E2710000}"/>
    <cellStyle name="Output 2 2 3 3 3 3 2 6" xfId="29345" xr:uid="{00000000-0005-0000-0000-0000E3710000}"/>
    <cellStyle name="Output 2 2 3 3 3 3 2 7" xfId="29346" xr:uid="{00000000-0005-0000-0000-0000E4710000}"/>
    <cellStyle name="Output 2 2 3 3 3 3 3" xfId="29347" xr:uid="{00000000-0005-0000-0000-0000E5710000}"/>
    <cellStyle name="Output 2 2 3 3 3 3 4" xfId="29348" xr:uid="{00000000-0005-0000-0000-0000E6710000}"/>
    <cellStyle name="Output 2 2 3 3 3 4" xfId="29349" xr:uid="{00000000-0005-0000-0000-0000E7710000}"/>
    <cellStyle name="Output 2 2 3 3 3 4 2" xfId="29350" xr:uid="{00000000-0005-0000-0000-0000E8710000}"/>
    <cellStyle name="Output 2 2 3 3 3 4 2 2" xfId="29351" xr:uid="{00000000-0005-0000-0000-0000E9710000}"/>
    <cellStyle name="Output 2 2 3 3 3 4 2 3" xfId="29352" xr:uid="{00000000-0005-0000-0000-0000EA710000}"/>
    <cellStyle name="Output 2 2 3 3 3 4 2 4" xfId="29353" xr:uid="{00000000-0005-0000-0000-0000EB710000}"/>
    <cellStyle name="Output 2 2 3 3 3 4 2 5" xfId="29354" xr:uid="{00000000-0005-0000-0000-0000EC710000}"/>
    <cellStyle name="Output 2 2 3 3 3 4 2 6" xfId="29355" xr:uid="{00000000-0005-0000-0000-0000ED710000}"/>
    <cellStyle name="Output 2 2 3 3 3 4 2 7" xfId="29356" xr:uid="{00000000-0005-0000-0000-0000EE710000}"/>
    <cellStyle name="Output 2 2 3 3 3 4 3" xfId="29357" xr:uid="{00000000-0005-0000-0000-0000EF710000}"/>
    <cellStyle name="Output 2 2 3 3 3 4 4" xfId="29358" xr:uid="{00000000-0005-0000-0000-0000F0710000}"/>
    <cellStyle name="Output 2 2 3 3 3 5" xfId="29359" xr:uid="{00000000-0005-0000-0000-0000F1710000}"/>
    <cellStyle name="Output 2 2 3 3 3 5 2" xfId="29360" xr:uid="{00000000-0005-0000-0000-0000F2710000}"/>
    <cellStyle name="Output 2 2 3 3 3 5 3" xfId="29361" xr:uid="{00000000-0005-0000-0000-0000F3710000}"/>
    <cellStyle name="Output 2 2 3 3 3 5 4" xfId="29362" xr:uid="{00000000-0005-0000-0000-0000F4710000}"/>
    <cellStyle name="Output 2 2 3 3 3 5 5" xfId="29363" xr:uid="{00000000-0005-0000-0000-0000F5710000}"/>
    <cellStyle name="Output 2 2 3 3 3 5 6" xfId="29364" xr:uid="{00000000-0005-0000-0000-0000F6710000}"/>
    <cellStyle name="Output 2 2 3 3 3 5 7" xfId="29365" xr:uid="{00000000-0005-0000-0000-0000F7710000}"/>
    <cellStyle name="Output 2 2 3 3 3 5 8" xfId="29366" xr:uid="{00000000-0005-0000-0000-0000F8710000}"/>
    <cellStyle name="Output 2 2 3 3 3 6" xfId="29367" xr:uid="{00000000-0005-0000-0000-0000F9710000}"/>
    <cellStyle name="Output 2 2 3 3 3 6 2" xfId="29368" xr:uid="{00000000-0005-0000-0000-0000FA710000}"/>
    <cellStyle name="Output 2 2 3 3 3 6 3" xfId="29369" xr:uid="{00000000-0005-0000-0000-0000FB710000}"/>
    <cellStyle name="Output 2 2 3 3 3 6 4" xfId="29370" xr:uid="{00000000-0005-0000-0000-0000FC710000}"/>
    <cellStyle name="Output 2 2 3 3 3 6 5" xfId="29371" xr:uid="{00000000-0005-0000-0000-0000FD710000}"/>
    <cellStyle name="Output 2 2 3 3 3 6 6" xfId="29372" xr:uid="{00000000-0005-0000-0000-0000FE710000}"/>
    <cellStyle name="Output 2 2 3 3 3 6 7" xfId="29373" xr:uid="{00000000-0005-0000-0000-0000FF710000}"/>
    <cellStyle name="Output 2 2 3 3 3 7" xfId="29374" xr:uid="{00000000-0005-0000-0000-000000720000}"/>
    <cellStyle name="Output 2 2 3 3 3 8" xfId="29375" xr:uid="{00000000-0005-0000-0000-000001720000}"/>
    <cellStyle name="Output 2 2 3 3 3 9" xfId="29376" xr:uid="{00000000-0005-0000-0000-000002720000}"/>
    <cellStyle name="Output 2 2 3 3 4" xfId="29377" xr:uid="{00000000-0005-0000-0000-000003720000}"/>
    <cellStyle name="Output 2 2 3 3 4 2" xfId="29378" xr:uid="{00000000-0005-0000-0000-000004720000}"/>
    <cellStyle name="Output 2 2 3 3 4 2 2" xfId="29379" xr:uid="{00000000-0005-0000-0000-000005720000}"/>
    <cellStyle name="Output 2 2 3 3 4 2 3" xfId="29380" xr:uid="{00000000-0005-0000-0000-000006720000}"/>
    <cellStyle name="Output 2 2 3 3 4 2 4" xfId="29381" xr:uid="{00000000-0005-0000-0000-000007720000}"/>
    <cellStyle name="Output 2 2 3 3 4 2 5" xfId="29382" xr:uid="{00000000-0005-0000-0000-000008720000}"/>
    <cellStyle name="Output 2 2 3 3 4 2 6" xfId="29383" xr:uid="{00000000-0005-0000-0000-000009720000}"/>
    <cellStyle name="Output 2 2 3 3 4 2 7" xfId="29384" xr:uid="{00000000-0005-0000-0000-00000A720000}"/>
    <cellStyle name="Output 2 2 3 3 4 3" xfId="29385" xr:uid="{00000000-0005-0000-0000-00000B720000}"/>
    <cellStyle name="Output 2 2 3 3 4 4" xfId="29386" xr:uid="{00000000-0005-0000-0000-00000C720000}"/>
    <cellStyle name="Output 2 2 3 3 4 5" xfId="29387" xr:uid="{00000000-0005-0000-0000-00000D720000}"/>
    <cellStyle name="Output 2 2 3 3 5" xfId="29388" xr:uid="{00000000-0005-0000-0000-00000E720000}"/>
    <cellStyle name="Output 2 2 3 3 5 2" xfId="29389" xr:uid="{00000000-0005-0000-0000-00000F720000}"/>
    <cellStyle name="Output 2 2 3 3 5 2 2" xfId="29390" xr:uid="{00000000-0005-0000-0000-000010720000}"/>
    <cellStyle name="Output 2 2 3 3 5 2 3" xfId="29391" xr:uid="{00000000-0005-0000-0000-000011720000}"/>
    <cellStyle name="Output 2 2 3 3 5 2 4" xfId="29392" xr:uid="{00000000-0005-0000-0000-000012720000}"/>
    <cellStyle name="Output 2 2 3 3 5 2 5" xfId="29393" xr:uid="{00000000-0005-0000-0000-000013720000}"/>
    <cellStyle name="Output 2 2 3 3 5 2 6" xfId="29394" xr:uid="{00000000-0005-0000-0000-000014720000}"/>
    <cellStyle name="Output 2 2 3 3 5 2 7" xfId="29395" xr:uid="{00000000-0005-0000-0000-000015720000}"/>
    <cellStyle name="Output 2 2 3 3 5 3" xfId="29396" xr:uid="{00000000-0005-0000-0000-000016720000}"/>
    <cellStyle name="Output 2 2 3 3 5 4" xfId="29397" xr:uid="{00000000-0005-0000-0000-000017720000}"/>
    <cellStyle name="Output 2 2 3 3 5 5" xfId="29398" xr:uid="{00000000-0005-0000-0000-000018720000}"/>
    <cellStyle name="Output 2 2 3 3 6" xfId="29399" xr:uid="{00000000-0005-0000-0000-000019720000}"/>
    <cellStyle name="Output 2 2 3 3 6 2" xfId="29400" xr:uid="{00000000-0005-0000-0000-00001A720000}"/>
    <cellStyle name="Output 2 2 3 3 6 2 2" xfId="29401" xr:uid="{00000000-0005-0000-0000-00001B720000}"/>
    <cellStyle name="Output 2 2 3 3 6 2 3" xfId="29402" xr:uid="{00000000-0005-0000-0000-00001C720000}"/>
    <cellStyle name="Output 2 2 3 3 6 2 4" xfId="29403" xr:uid="{00000000-0005-0000-0000-00001D720000}"/>
    <cellStyle name="Output 2 2 3 3 6 2 5" xfId="29404" xr:uid="{00000000-0005-0000-0000-00001E720000}"/>
    <cellStyle name="Output 2 2 3 3 6 2 6" xfId="29405" xr:uid="{00000000-0005-0000-0000-00001F720000}"/>
    <cellStyle name="Output 2 2 3 3 6 2 7" xfId="29406" xr:uid="{00000000-0005-0000-0000-000020720000}"/>
    <cellStyle name="Output 2 2 3 3 6 3" xfId="29407" xr:uid="{00000000-0005-0000-0000-000021720000}"/>
    <cellStyle name="Output 2 2 3 3 6 4" xfId="29408" xr:uid="{00000000-0005-0000-0000-000022720000}"/>
    <cellStyle name="Output 2 2 3 3 6 5" xfId="29409" xr:uid="{00000000-0005-0000-0000-000023720000}"/>
    <cellStyle name="Output 2 2 3 3 7" xfId="29410" xr:uid="{00000000-0005-0000-0000-000024720000}"/>
    <cellStyle name="Output 2 2 3 3 7 2" xfId="29411" xr:uid="{00000000-0005-0000-0000-000025720000}"/>
    <cellStyle name="Output 2 2 3 3 7 2 2" xfId="29412" xr:uid="{00000000-0005-0000-0000-000026720000}"/>
    <cellStyle name="Output 2 2 3 3 7 2 3" xfId="29413" xr:uid="{00000000-0005-0000-0000-000027720000}"/>
    <cellStyle name="Output 2 2 3 3 7 2 4" xfId="29414" xr:uid="{00000000-0005-0000-0000-000028720000}"/>
    <cellStyle name="Output 2 2 3 3 7 2 5" xfId="29415" xr:uid="{00000000-0005-0000-0000-000029720000}"/>
    <cellStyle name="Output 2 2 3 3 7 2 6" xfId="29416" xr:uid="{00000000-0005-0000-0000-00002A720000}"/>
    <cellStyle name="Output 2 2 3 3 7 2 7" xfId="29417" xr:uid="{00000000-0005-0000-0000-00002B720000}"/>
    <cellStyle name="Output 2 2 3 3 7 3" xfId="29418" xr:uid="{00000000-0005-0000-0000-00002C720000}"/>
    <cellStyle name="Output 2 2 3 3 7 4" xfId="29419" xr:uid="{00000000-0005-0000-0000-00002D720000}"/>
    <cellStyle name="Output 2 2 3 3 7 5" xfId="29420" xr:uid="{00000000-0005-0000-0000-00002E720000}"/>
    <cellStyle name="Output 2 2 3 3 8" xfId="29421" xr:uid="{00000000-0005-0000-0000-00002F720000}"/>
    <cellStyle name="Output 2 2 3 3 8 2" xfId="29422" xr:uid="{00000000-0005-0000-0000-000030720000}"/>
    <cellStyle name="Output 2 2 3 3 8 3" xfId="29423" xr:uid="{00000000-0005-0000-0000-000031720000}"/>
    <cellStyle name="Output 2 2 3 3 8 4" xfId="29424" xr:uid="{00000000-0005-0000-0000-000032720000}"/>
    <cellStyle name="Output 2 2 3 3 8 5" xfId="29425" xr:uid="{00000000-0005-0000-0000-000033720000}"/>
    <cellStyle name="Output 2 2 3 3 8 6" xfId="29426" xr:uid="{00000000-0005-0000-0000-000034720000}"/>
    <cellStyle name="Output 2 2 3 3 8 7" xfId="29427" xr:uid="{00000000-0005-0000-0000-000035720000}"/>
    <cellStyle name="Output 2 2 3 3 8 8" xfId="29428" xr:uid="{00000000-0005-0000-0000-000036720000}"/>
    <cellStyle name="Output 2 2 3 3 9" xfId="29429" xr:uid="{00000000-0005-0000-0000-000037720000}"/>
    <cellStyle name="Output 2 2 3 3 9 2" xfId="29430" xr:uid="{00000000-0005-0000-0000-000038720000}"/>
    <cellStyle name="Output 2 2 3 3 9 3" xfId="29431" xr:uid="{00000000-0005-0000-0000-000039720000}"/>
    <cellStyle name="Output 2 2 3 3 9 4" xfId="29432" xr:uid="{00000000-0005-0000-0000-00003A720000}"/>
    <cellStyle name="Output 2 2 3 3 9 5" xfId="29433" xr:uid="{00000000-0005-0000-0000-00003B720000}"/>
    <cellStyle name="Output 2 2 3 3 9 6" xfId="29434" xr:uid="{00000000-0005-0000-0000-00003C720000}"/>
    <cellStyle name="Output 2 2 3 3 9 7" xfId="29435" xr:uid="{00000000-0005-0000-0000-00003D720000}"/>
    <cellStyle name="Output 2 2 3 4" xfId="29436" xr:uid="{00000000-0005-0000-0000-00003E720000}"/>
    <cellStyle name="Output 2 2 3 4 10" xfId="29437" xr:uid="{00000000-0005-0000-0000-00003F720000}"/>
    <cellStyle name="Output 2 2 3 4 10 2" xfId="29438" xr:uid="{00000000-0005-0000-0000-000040720000}"/>
    <cellStyle name="Output 2 2 3 4 10 3" xfId="29439" xr:uid="{00000000-0005-0000-0000-000041720000}"/>
    <cellStyle name="Output 2 2 3 4 10 4" xfId="29440" xr:uid="{00000000-0005-0000-0000-000042720000}"/>
    <cellStyle name="Output 2 2 3 4 10 5" xfId="29441" xr:uid="{00000000-0005-0000-0000-000043720000}"/>
    <cellStyle name="Output 2 2 3 4 11" xfId="29442" xr:uid="{00000000-0005-0000-0000-000044720000}"/>
    <cellStyle name="Output 2 2 3 4 11 2" xfId="29443" xr:uid="{00000000-0005-0000-0000-000045720000}"/>
    <cellStyle name="Output 2 2 3 4 11 3" xfId="29444" xr:uid="{00000000-0005-0000-0000-000046720000}"/>
    <cellStyle name="Output 2 2 3 4 11 4" xfId="29445" xr:uid="{00000000-0005-0000-0000-000047720000}"/>
    <cellStyle name="Output 2 2 3 4 11 5" xfId="29446" xr:uid="{00000000-0005-0000-0000-000048720000}"/>
    <cellStyle name="Output 2 2 3 4 12" xfId="29447" xr:uid="{00000000-0005-0000-0000-000049720000}"/>
    <cellStyle name="Output 2 2 3 4 12 2" xfId="29448" xr:uid="{00000000-0005-0000-0000-00004A720000}"/>
    <cellStyle name="Output 2 2 3 4 12 3" xfId="29449" xr:uid="{00000000-0005-0000-0000-00004B720000}"/>
    <cellStyle name="Output 2 2 3 4 12 4" xfId="29450" xr:uid="{00000000-0005-0000-0000-00004C720000}"/>
    <cellStyle name="Output 2 2 3 4 12 5" xfId="29451" xr:uid="{00000000-0005-0000-0000-00004D720000}"/>
    <cellStyle name="Output 2 2 3 4 13" xfId="29452" xr:uid="{00000000-0005-0000-0000-00004E720000}"/>
    <cellStyle name="Output 2 2 3 4 13 2" xfId="29453" xr:uid="{00000000-0005-0000-0000-00004F720000}"/>
    <cellStyle name="Output 2 2 3 4 13 3" xfId="29454" xr:uid="{00000000-0005-0000-0000-000050720000}"/>
    <cellStyle name="Output 2 2 3 4 13 4" xfId="29455" xr:uid="{00000000-0005-0000-0000-000051720000}"/>
    <cellStyle name="Output 2 2 3 4 13 5" xfId="29456" xr:uid="{00000000-0005-0000-0000-000052720000}"/>
    <cellStyle name="Output 2 2 3 4 14" xfId="29457" xr:uid="{00000000-0005-0000-0000-000053720000}"/>
    <cellStyle name="Output 2 2 3 4 14 2" xfId="29458" xr:uid="{00000000-0005-0000-0000-000054720000}"/>
    <cellStyle name="Output 2 2 3 4 14 3" xfId="29459" xr:uid="{00000000-0005-0000-0000-000055720000}"/>
    <cellStyle name="Output 2 2 3 4 14 4" xfId="29460" xr:uid="{00000000-0005-0000-0000-000056720000}"/>
    <cellStyle name="Output 2 2 3 4 14 5" xfId="29461" xr:uid="{00000000-0005-0000-0000-000057720000}"/>
    <cellStyle name="Output 2 2 3 4 15" xfId="29462" xr:uid="{00000000-0005-0000-0000-000058720000}"/>
    <cellStyle name="Output 2 2 3 4 15 2" xfId="29463" xr:uid="{00000000-0005-0000-0000-000059720000}"/>
    <cellStyle name="Output 2 2 3 4 15 3" xfId="29464" xr:uid="{00000000-0005-0000-0000-00005A720000}"/>
    <cellStyle name="Output 2 2 3 4 15 4" xfId="29465" xr:uid="{00000000-0005-0000-0000-00005B720000}"/>
    <cellStyle name="Output 2 2 3 4 15 5" xfId="29466" xr:uid="{00000000-0005-0000-0000-00005C720000}"/>
    <cellStyle name="Output 2 2 3 4 16" xfId="29467" xr:uid="{00000000-0005-0000-0000-00005D720000}"/>
    <cellStyle name="Output 2 2 3 4 16 2" xfId="29468" xr:uid="{00000000-0005-0000-0000-00005E720000}"/>
    <cellStyle name="Output 2 2 3 4 16 3" xfId="29469" xr:uid="{00000000-0005-0000-0000-00005F720000}"/>
    <cellStyle name="Output 2 2 3 4 16 4" xfId="29470" xr:uid="{00000000-0005-0000-0000-000060720000}"/>
    <cellStyle name="Output 2 2 3 4 16 5" xfId="29471" xr:uid="{00000000-0005-0000-0000-000061720000}"/>
    <cellStyle name="Output 2 2 3 4 17" xfId="29472" xr:uid="{00000000-0005-0000-0000-000062720000}"/>
    <cellStyle name="Output 2 2 3 4 17 2" xfId="29473" xr:uid="{00000000-0005-0000-0000-000063720000}"/>
    <cellStyle name="Output 2 2 3 4 17 3" xfId="29474" xr:uid="{00000000-0005-0000-0000-000064720000}"/>
    <cellStyle name="Output 2 2 3 4 17 4" xfId="29475" xr:uid="{00000000-0005-0000-0000-000065720000}"/>
    <cellStyle name="Output 2 2 3 4 17 5" xfId="29476" xr:uid="{00000000-0005-0000-0000-000066720000}"/>
    <cellStyle name="Output 2 2 3 4 18" xfId="29477" xr:uid="{00000000-0005-0000-0000-000067720000}"/>
    <cellStyle name="Output 2 2 3 4 18 2" xfId="29478" xr:uid="{00000000-0005-0000-0000-000068720000}"/>
    <cellStyle name="Output 2 2 3 4 18 3" xfId="29479" xr:uid="{00000000-0005-0000-0000-000069720000}"/>
    <cellStyle name="Output 2 2 3 4 18 4" xfId="29480" xr:uid="{00000000-0005-0000-0000-00006A720000}"/>
    <cellStyle name="Output 2 2 3 4 18 5" xfId="29481" xr:uid="{00000000-0005-0000-0000-00006B720000}"/>
    <cellStyle name="Output 2 2 3 4 19" xfId="29482" xr:uid="{00000000-0005-0000-0000-00006C720000}"/>
    <cellStyle name="Output 2 2 3 4 2" xfId="29483" xr:uid="{00000000-0005-0000-0000-00006D720000}"/>
    <cellStyle name="Output 2 2 3 4 2 2" xfId="29484" xr:uid="{00000000-0005-0000-0000-00006E720000}"/>
    <cellStyle name="Output 2 2 3 4 2 2 2" xfId="29485" xr:uid="{00000000-0005-0000-0000-00006F720000}"/>
    <cellStyle name="Output 2 2 3 4 2 2 3" xfId="29486" xr:uid="{00000000-0005-0000-0000-000070720000}"/>
    <cellStyle name="Output 2 2 3 4 2 2 4" xfId="29487" xr:uid="{00000000-0005-0000-0000-000071720000}"/>
    <cellStyle name="Output 2 2 3 4 2 2 5" xfId="29488" xr:uid="{00000000-0005-0000-0000-000072720000}"/>
    <cellStyle name="Output 2 2 3 4 2 2 6" xfId="29489" xr:uid="{00000000-0005-0000-0000-000073720000}"/>
    <cellStyle name="Output 2 2 3 4 2 2 7" xfId="29490" xr:uid="{00000000-0005-0000-0000-000074720000}"/>
    <cellStyle name="Output 2 2 3 4 2 3" xfId="29491" xr:uid="{00000000-0005-0000-0000-000075720000}"/>
    <cellStyle name="Output 2 2 3 4 2 4" xfId="29492" xr:uid="{00000000-0005-0000-0000-000076720000}"/>
    <cellStyle name="Output 2 2 3 4 2 5" xfId="29493" xr:uid="{00000000-0005-0000-0000-000077720000}"/>
    <cellStyle name="Output 2 2 3 4 3" xfId="29494" xr:uid="{00000000-0005-0000-0000-000078720000}"/>
    <cellStyle name="Output 2 2 3 4 3 2" xfId="29495" xr:uid="{00000000-0005-0000-0000-000079720000}"/>
    <cellStyle name="Output 2 2 3 4 3 2 2" xfId="29496" xr:uid="{00000000-0005-0000-0000-00007A720000}"/>
    <cellStyle name="Output 2 2 3 4 3 2 3" xfId="29497" xr:uid="{00000000-0005-0000-0000-00007B720000}"/>
    <cellStyle name="Output 2 2 3 4 3 2 4" xfId="29498" xr:uid="{00000000-0005-0000-0000-00007C720000}"/>
    <cellStyle name="Output 2 2 3 4 3 2 5" xfId="29499" xr:uid="{00000000-0005-0000-0000-00007D720000}"/>
    <cellStyle name="Output 2 2 3 4 3 2 6" xfId="29500" xr:uid="{00000000-0005-0000-0000-00007E720000}"/>
    <cellStyle name="Output 2 2 3 4 3 2 7" xfId="29501" xr:uid="{00000000-0005-0000-0000-00007F720000}"/>
    <cellStyle name="Output 2 2 3 4 3 3" xfId="29502" xr:uid="{00000000-0005-0000-0000-000080720000}"/>
    <cellStyle name="Output 2 2 3 4 3 4" xfId="29503" xr:uid="{00000000-0005-0000-0000-000081720000}"/>
    <cellStyle name="Output 2 2 3 4 3 5" xfId="29504" xr:uid="{00000000-0005-0000-0000-000082720000}"/>
    <cellStyle name="Output 2 2 3 4 4" xfId="29505" xr:uid="{00000000-0005-0000-0000-000083720000}"/>
    <cellStyle name="Output 2 2 3 4 4 2" xfId="29506" xr:uid="{00000000-0005-0000-0000-000084720000}"/>
    <cellStyle name="Output 2 2 3 4 4 2 2" xfId="29507" xr:uid="{00000000-0005-0000-0000-000085720000}"/>
    <cellStyle name="Output 2 2 3 4 4 2 3" xfId="29508" xr:uid="{00000000-0005-0000-0000-000086720000}"/>
    <cellStyle name="Output 2 2 3 4 4 2 4" xfId="29509" xr:uid="{00000000-0005-0000-0000-000087720000}"/>
    <cellStyle name="Output 2 2 3 4 4 2 5" xfId="29510" xr:uid="{00000000-0005-0000-0000-000088720000}"/>
    <cellStyle name="Output 2 2 3 4 4 2 6" xfId="29511" xr:uid="{00000000-0005-0000-0000-000089720000}"/>
    <cellStyle name="Output 2 2 3 4 4 2 7" xfId="29512" xr:uid="{00000000-0005-0000-0000-00008A720000}"/>
    <cellStyle name="Output 2 2 3 4 4 3" xfId="29513" xr:uid="{00000000-0005-0000-0000-00008B720000}"/>
    <cellStyle name="Output 2 2 3 4 4 4" xfId="29514" xr:uid="{00000000-0005-0000-0000-00008C720000}"/>
    <cellStyle name="Output 2 2 3 4 4 5" xfId="29515" xr:uid="{00000000-0005-0000-0000-00008D720000}"/>
    <cellStyle name="Output 2 2 3 4 5" xfId="29516" xr:uid="{00000000-0005-0000-0000-00008E720000}"/>
    <cellStyle name="Output 2 2 3 4 5 2" xfId="29517" xr:uid="{00000000-0005-0000-0000-00008F720000}"/>
    <cellStyle name="Output 2 2 3 4 5 3" xfId="29518" xr:uid="{00000000-0005-0000-0000-000090720000}"/>
    <cellStyle name="Output 2 2 3 4 5 4" xfId="29519" xr:uid="{00000000-0005-0000-0000-000091720000}"/>
    <cellStyle name="Output 2 2 3 4 5 5" xfId="29520" xr:uid="{00000000-0005-0000-0000-000092720000}"/>
    <cellStyle name="Output 2 2 3 4 5 6" xfId="29521" xr:uid="{00000000-0005-0000-0000-000093720000}"/>
    <cellStyle name="Output 2 2 3 4 5 7" xfId="29522" xr:uid="{00000000-0005-0000-0000-000094720000}"/>
    <cellStyle name="Output 2 2 3 4 5 8" xfId="29523" xr:uid="{00000000-0005-0000-0000-000095720000}"/>
    <cellStyle name="Output 2 2 3 4 6" xfId="29524" xr:uid="{00000000-0005-0000-0000-000096720000}"/>
    <cellStyle name="Output 2 2 3 4 6 2" xfId="29525" xr:uid="{00000000-0005-0000-0000-000097720000}"/>
    <cellStyle name="Output 2 2 3 4 6 3" xfId="29526" xr:uid="{00000000-0005-0000-0000-000098720000}"/>
    <cellStyle name="Output 2 2 3 4 6 4" xfId="29527" xr:uid="{00000000-0005-0000-0000-000099720000}"/>
    <cellStyle name="Output 2 2 3 4 6 5" xfId="29528" xr:uid="{00000000-0005-0000-0000-00009A720000}"/>
    <cellStyle name="Output 2 2 3 4 6 6" xfId="29529" xr:uid="{00000000-0005-0000-0000-00009B720000}"/>
    <cellStyle name="Output 2 2 3 4 6 7" xfId="29530" xr:uid="{00000000-0005-0000-0000-00009C720000}"/>
    <cellStyle name="Output 2 2 3 4 7" xfId="29531" xr:uid="{00000000-0005-0000-0000-00009D720000}"/>
    <cellStyle name="Output 2 2 3 4 7 2" xfId="29532" xr:uid="{00000000-0005-0000-0000-00009E720000}"/>
    <cellStyle name="Output 2 2 3 4 7 3" xfId="29533" xr:uid="{00000000-0005-0000-0000-00009F720000}"/>
    <cellStyle name="Output 2 2 3 4 7 4" xfId="29534" xr:uid="{00000000-0005-0000-0000-0000A0720000}"/>
    <cellStyle name="Output 2 2 3 4 7 5" xfId="29535" xr:uid="{00000000-0005-0000-0000-0000A1720000}"/>
    <cellStyle name="Output 2 2 3 4 8" xfId="29536" xr:uid="{00000000-0005-0000-0000-0000A2720000}"/>
    <cellStyle name="Output 2 2 3 4 8 2" xfId="29537" xr:uid="{00000000-0005-0000-0000-0000A3720000}"/>
    <cellStyle name="Output 2 2 3 4 8 3" xfId="29538" xr:uid="{00000000-0005-0000-0000-0000A4720000}"/>
    <cellStyle name="Output 2 2 3 4 8 4" xfId="29539" xr:uid="{00000000-0005-0000-0000-0000A5720000}"/>
    <cellStyle name="Output 2 2 3 4 8 5" xfId="29540" xr:uid="{00000000-0005-0000-0000-0000A6720000}"/>
    <cellStyle name="Output 2 2 3 4 9" xfId="29541" xr:uid="{00000000-0005-0000-0000-0000A7720000}"/>
    <cellStyle name="Output 2 2 3 4 9 2" xfId="29542" xr:uid="{00000000-0005-0000-0000-0000A8720000}"/>
    <cellStyle name="Output 2 2 3 4 9 3" xfId="29543" xr:uid="{00000000-0005-0000-0000-0000A9720000}"/>
    <cellStyle name="Output 2 2 3 4 9 4" xfId="29544" xr:uid="{00000000-0005-0000-0000-0000AA720000}"/>
    <cellStyle name="Output 2 2 3 4 9 5" xfId="29545" xr:uid="{00000000-0005-0000-0000-0000AB720000}"/>
    <cellStyle name="Output 2 2 3 5" xfId="29546" xr:uid="{00000000-0005-0000-0000-0000AC720000}"/>
    <cellStyle name="Output 2 2 3 5 10" xfId="29547" xr:uid="{00000000-0005-0000-0000-0000AD720000}"/>
    <cellStyle name="Output 2 2 3 5 2" xfId="29548" xr:uid="{00000000-0005-0000-0000-0000AE720000}"/>
    <cellStyle name="Output 2 2 3 5 2 2" xfId="29549" xr:uid="{00000000-0005-0000-0000-0000AF720000}"/>
    <cellStyle name="Output 2 2 3 5 2 2 2" xfId="29550" xr:uid="{00000000-0005-0000-0000-0000B0720000}"/>
    <cellStyle name="Output 2 2 3 5 2 2 3" xfId="29551" xr:uid="{00000000-0005-0000-0000-0000B1720000}"/>
    <cellStyle name="Output 2 2 3 5 2 2 4" xfId="29552" xr:uid="{00000000-0005-0000-0000-0000B2720000}"/>
    <cellStyle name="Output 2 2 3 5 2 2 5" xfId="29553" xr:uid="{00000000-0005-0000-0000-0000B3720000}"/>
    <cellStyle name="Output 2 2 3 5 2 2 6" xfId="29554" xr:uid="{00000000-0005-0000-0000-0000B4720000}"/>
    <cellStyle name="Output 2 2 3 5 2 2 7" xfId="29555" xr:uid="{00000000-0005-0000-0000-0000B5720000}"/>
    <cellStyle name="Output 2 2 3 5 2 3" xfId="29556" xr:uid="{00000000-0005-0000-0000-0000B6720000}"/>
    <cellStyle name="Output 2 2 3 5 2 4" xfId="29557" xr:uid="{00000000-0005-0000-0000-0000B7720000}"/>
    <cellStyle name="Output 2 2 3 5 3" xfId="29558" xr:uid="{00000000-0005-0000-0000-0000B8720000}"/>
    <cellStyle name="Output 2 2 3 5 3 2" xfId="29559" xr:uid="{00000000-0005-0000-0000-0000B9720000}"/>
    <cellStyle name="Output 2 2 3 5 3 2 2" xfId="29560" xr:uid="{00000000-0005-0000-0000-0000BA720000}"/>
    <cellStyle name="Output 2 2 3 5 3 2 3" xfId="29561" xr:uid="{00000000-0005-0000-0000-0000BB720000}"/>
    <cellStyle name="Output 2 2 3 5 3 2 4" xfId="29562" xr:uid="{00000000-0005-0000-0000-0000BC720000}"/>
    <cellStyle name="Output 2 2 3 5 3 2 5" xfId="29563" xr:uid="{00000000-0005-0000-0000-0000BD720000}"/>
    <cellStyle name="Output 2 2 3 5 3 2 6" xfId="29564" xr:uid="{00000000-0005-0000-0000-0000BE720000}"/>
    <cellStyle name="Output 2 2 3 5 3 2 7" xfId="29565" xr:uid="{00000000-0005-0000-0000-0000BF720000}"/>
    <cellStyle name="Output 2 2 3 5 3 3" xfId="29566" xr:uid="{00000000-0005-0000-0000-0000C0720000}"/>
    <cellStyle name="Output 2 2 3 5 3 4" xfId="29567" xr:uid="{00000000-0005-0000-0000-0000C1720000}"/>
    <cellStyle name="Output 2 2 3 5 4" xfId="29568" xr:uid="{00000000-0005-0000-0000-0000C2720000}"/>
    <cellStyle name="Output 2 2 3 5 4 2" xfId="29569" xr:uid="{00000000-0005-0000-0000-0000C3720000}"/>
    <cellStyle name="Output 2 2 3 5 4 2 2" xfId="29570" xr:uid="{00000000-0005-0000-0000-0000C4720000}"/>
    <cellStyle name="Output 2 2 3 5 4 2 3" xfId="29571" xr:uid="{00000000-0005-0000-0000-0000C5720000}"/>
    <cellStyle name="Output 2 2 3 5 4 2 4" xfId="29572" xr:uid="{00000000-0005-0000-0000-0000C6720000}"/>
    <cellStyle name="Output 2 2 3 5 4 2 5" xfId="29573" xr:uid="{00000000-0005-0000-0000-0000C7720000}"/>
    <cellStyle name="Output 2 2 3 5 4 2 6" xfId="29574" xr:uid="{00000000-0005-0000-0000-0000C8720000}"/>
    <cellStyle name="Output 2 2 3 5 4 2 7" xfId="29575" xr:uid="{00000000-0005-0000-0000-0000C9720000}"/>
    <cellStyle name="Output 2 2 3 5 4 3" xfId="29576" xr:uid="{00000000-0005-0000-0000-0000CA720000}"/>
    <cellStyle name="Output 2 2 3 5 4 4" xfId="29577" xr:uid="{00000000-0005-0000-0000-0000CB720000}"/>
    <cellStyle name="Output 2 2 3 5 5" xfId="29578" xr:uid="{00000000-0005-0000-0000-0000CC720000}"/>
    <cellStyle name="Output 2 2 3 5 5 2" xfId="29579" xr:uid="{00000000-0005-0000-0000-0000CD720000}"/>
    <cellStyle name="Output 2 2 3 5 5 3" xfId="29580" xr:uid="{00000000-0005-0000-0000-0000CE720000}"/>
    <cellStyle name="Output 2 2 3 5 5 4" xfId="29581" xr:uid="{00000000-0005-0000-0000-0000CF720000}"/>
    <cellStyle name="Output 2 2 3 5 5 5" xfId="29582" xr:uid="{00000000-0005-0000-0000-0000D0720000}"/>
    <cellStyle name="Output 2 2 3 5 5 6" xfId="29583" xr:uid="{00000000-0005-0000-0000-0000D1720000}"/>
    <cellStyle name="Output 2 2 3 5 5 7" xfId="29584" xr:uid="{00000000-0005-0000-0000-0000D2720000}"/>
    <cellStyle name="Output 2 2 3 5 5 8" xfId="29585" xr:uid="{00000000-0005-0000-0000-0000D3720000}"/>
    <cellStyle name="Output 2 2 3 5 6" xfId="29586" xr:uid="{00000000-0005-0000-0000-0000D4720000}"/>
    <cellStyle name="Output 2 2 3 5 6 2" xfId="29587" xr:uid="{00000000-0005-0000-0000-0000D5720000}"/>
    <cellStyle name="Output 2 2 3 5 6 3" xfId="29588" xr:uid="{00000000-0005-0000-0000-0000D6720000}"/>
    <cellStyle name="Output 2 2 3 5 6 4" xfId="29589" xr:uid="{00000000-0005-0000-0000-0000D7720000}"/>
    <cellStyle name="Output 2 2 3 5 6 5" xfId="29590" xr:uid="{00000000-0005-0000-0000-0000D8720000}"/>
    <cellStyle name="Output 2 2 3 5 6 6" xfId="29591" xr:uid="{00000000-0005-0000-0000-0000D9720000}"/>
    <cellStyle name="Output 2 2 3 5 6 7" xfId="29592" xr:uid="{00000000-0005-0000-0000-0000DA720000}"/>
    <cellStyle name="Output 2 2 3 5 7" xfId="29593" xr:uid="{00000000-0005-0000-0000-0000DB720000}"/>
    <cellStyle name="Output 2 2 3 5 8" xfId="29594" xr:uid="{00000000-0005-0000-0000-0000DC720000}"/>
    <cellStyle name="Output 2 2 3 5 9" xfId="29595" xr:uid="{00000000-0005-0000-0000-0000DD720000}"/>
    <cellStyle name="Output 2 2 3 6" xfId="29596" xr:uid="{00000000-0005-0000-0000-0000DE720000}"/>
    <cellStyle name="Output 2 2 3 6 2" xfId="29597" xr:uid="{00000000-0005-0000-0000-0000DF720000}"/>
    <cellStyle name="Output 2 2 3 6 2 2" xfId="29598" xr:uid="{00000000-0005-0000-0000-0000E0720000}"/>
    <cellStyle name="Output 2 2 3 6 2 3" xfId="29599" xr:uid="{00000000-0005-0000-0000-0000E1720000}"/>
    <cellStyle name="Output 2 2 3 6 2 4" xfId="29600" xr:uid="{00000000-0005-0000-0000-0000E2720000}"/>
    <cellStyle name="Output 2 2 3 6 2 5" xfId="29601" xr:uid="{00000000-0005-0000-0000-0000E3720000}"/>
    <cellStyle name="Output 2 2 3 6 2 6" xfId="29602" xr:uid="{00000000-0005-0000-0000-0000E4720000}"/>
    <cellStyle name="Output 2 2 3 6 2 7" xfId="29603" xr:uid="{00000000-0005-0000-0000-0000E5720000}"/>
    <cellStyle name="Output 2 2 3 6 3" xfId="29604" xr:uid="{00000000-0005-0000-0000-0000E6720000}"/>
    <cellStyle name="Output 2 2 3 6 4" xfId="29605" xr:uid="{00000000-0005-0000-0000-0000E7720000}"/>
    <cellStyle name="Output 2 2 3 6 5" xfId="29606" xr:uid="{00000000-0005-0000-0000-0000E8720000}"/>
    <cellStyle name="Output 2 2 3 7" xfId="29607" xr:uid="{00000000-0005-0000-0000-0000E9720000}"/>
    <cellStyle name="Output 2 2 3 7 2" xfId="29608" xr:uid="{00000000-0005-0000-0000-0000EA720000}"/>
    <cellStyle name="Output 2 2 3 7 2 2" xfId="29609" xr:uid="{00000000-0005-0000-0000-0000EB720000}"/>
    <cellStyle name="Output 2 2 3 7 2 3" xfId="29610" xr:uid="{00000000-0005-0000-0000-0000EC720000}"/>
    <cellStyle name="Output 2 2 3 7 2 4" xfId="29611" xr:uid="{00000000-0005-0000-0000-0000ED720000}"/>
    <cellStyle name="Output 2 2 3 7 2 5" xfId="29612" xr:uid="{00000000-0005-0000-0000-0000EE720000}"/>
    <cellStyle name="Output 2 2 3 7 2 6" xfId="29613" xr:uid="{00000000-0005-0000-0000-0000EF720000}"/>
    <cellStyle name="Output 2 2 3 7 2 7" xfId="29614" xr:uid="{00000000-0005-0000-0000-0000F0720000}"/>
    <cellStyle name="Output 2 2 3 7 3" xfId="29615" xr:uid="{00000000-0005-0000-0000-0000F1720000}"/>
    <cellStyle name="Output 2 2 3 7 4" xfId="29616" xr:uid="{00000000-0005-0000-0000-0000F2720000}"/>
    <cellStyle name="Output 2 2 3 7 5" xfId="29617" xr:uid="{00000000-0005-0000-0000-0000F3720000}"/>
    <cellStyle name="Output 2 2 3 8" xfId="29618" xr:uid="{00000000-0005-0000-0000-0000F4720000}"/>
    <cellStyle name="Output 2 2 3 8 2" xfId="29619" xr:uid="{00000000-0005-0000-0000-0000F5720000}"/>
    <cellStyle name="Output 2 2 3 8 2 2" xfId="29620" xr:uid="{00000000-0005-0000-0000-0000F6720000}"/>
    <cellStyle name="Output 2 2 3 8 2 3" xfId="29621" xr:uid="{00000000-0005-0000-0000-0000F7720000}"/>
    <cellStyle name="Output 2 2 3 8 2 4" xfId="29622" xr:uid="{00000000-0005-0000-0000-0000F8720000}"/>
    <cellStyle name="Output 2 2 3 8 2 5" xfId="29623" xr:uid="{00000000-0005-0000-0000-0000F9720000}"/>
    <cellStyle name="Output 2 2 3 8 2 6" xfId="29624" xr:uid="{00000000-0005-0000-0000-0000FA720000}"/>
    <cellStyle name="Output 2 2 3 8 2 7" xfId="29625" xr:uid="{00000000-0005-0000-0000-0000FB720000}"/>
    <cellStyle name="Output 2 2 3 8 3" xfId="29626" xr:uid="{00000000-0005-0000-0000-0000FC720000}"/>
    <cellStyle name="Output 2 2 3 8 4" xfId="29627" xr:uid="{00000000-0005-0000-0000-0000FD720000}"/>
    <cellStyle name="Output 2 2 3 8 5" xfId="29628" xr:uid="{00000000-0005-0000-0000-0000FE720000}"/>
    <cellStyle name="Output 2 2 3 9" xfId="29629" xr:uid="{00000000-0005-0000-0000-0000FF720000}"/>
    <cellStyle name="Output 2 2 3 9 2" xfId="29630" xr:uid="{00000000-0005-0000-0000-000000730000}"/>
    <cellStyle name="Output 2 2 3 9 2 2" xfId="29631" xr:uid="{00000000-0005-0000-0000-000001730000}"/>
    <cellStyle name="Output 2 2 3 9 2 3" xfId="29632" xr:uid="{00000000-0005-0000-0000-000002730000}"/>
    <cellStyle name="Output 2 2 3 9 2 4" xfId="29633" xr:uid="{00000000-0005-0000-0000-000003730000}"/>
    <cellStyle name="Output 2 2 3 9 2 5" xfId="29634" xr:uid="{00000000-0005-0000-0000-000004730000}"/>
    <cellStyle name="Output 2 2 3 9 2 6" xfId="29635" xr:uid="{00000000-0005-0000-0000-000005730000}"/>
    <cellStyle name="Output 2 2 3 9 2 7" xfId="29636" xr:uid="{00000000-0005-0000-0000-000006730000}"/>
    <cellStyle name="Output 2 2 3 9 3" xfId="29637" xr:uid="{00000000-0005-0000-0000-000007730000}"/>
    <cellStyle name="Output 2 2 3 9 4" xfId="29638" xr:uid="{00000000-0005-0000-0000-000008730000}"/>
    <cellStyle name="Output 2 2 3 9 5" xfId="29639" xr:uid="{00000000-0005-0000-0000-000009730000}"/>
    <cellStyle name="Output 2 2 4" xfId="29640" xr:uid="{00000000-0005-0000-0000-00000A730000}"/>
    <cellStyle name="Output 2 2 4 10" xfId="29641" xr:uid="{00000000-0005-0000-0000-00000B730000}"/>
    <cellStyle name="Output 2 2 4 10 2" xfId="29642" xr:uid="{00000000-0005-0000-0000-00000C730000}"/>
    <cellStyle name="Output 2 2 4 10 3" xfId="29643" xr:uid="{00000000-0005-0000-0000-00000D730000}"/>
    <cellStyle name="Output 2 2 4 10 4" xfId="29644" xr:uid="{00000000-0005-0000-0000-00000E730000}"/>
    <cellStyle name="Output 2 2 4 10 5" xfId="29645" xr:uid="{00000000-0005-0000-0000-00000F730000}"/>
    <cellStyle name="Output 2 2 4 11" xfId="29646" xr:uid="{00000000-0005-0000-0000-000010730000}"/>
    <cellStyle name="Output 2 2 4 11 2" xfId="29647" xr:uid="{00000000-0005-0000-0000-000011730000}"/>
    <cellStyle name="Output 2 2 4 11 3" xfId="29648" xr:uid="{00000000-0005-0000-0000-000012730000}"/>
    <cellStyle name="Output 2 2 4 11 4" xfId="29649" xr:uid="{00000000-0005-0000-0000-000013730000}"/>
    <cellStyle name="Output 2 2 4 11 5" xfId="29650" xr:uid="{00000000-0005-0000-0000-000014730000}"/>
    <cellStyle name="Output 2 2 4 12" xfId="29651" xr:uid="{00000000-0005-0000-0000-000015730000}"/>
    <cellStyle name="Output 2 2 4 12 2" xfId="29652" xr:uid="{00000000-0005-0000-0000-000016730000}"/>
    <cellStyle name="Output 2 2 4 12 3" xfId="29653" xr:uid="{00000000-0005-0000-0000-000017730000}"/>
    <cellStyle name="Output 2 2 4 12 4" xfId="29654" xr:uid="{00000000-0005-0000-0000-000018730000}"/>
    <cellStyle name="Output 2 2 4 12 5" xfId="29655" xr:uid="{00000000-0005-0000-0000-000019730000}"/>
    <cellStyle name="Output 2 2 4 13" xfId="29656" xr:uid="{00000000-0005-0000-0000-00001A730000}"/>
    <cellStyle name="Output 2 2 4 13 2" xfId="29657" xr:uid="{00000000-0005-0000-0000-00001B730000}"/>
    <cellStyle name="Output 2 2 4 13 3" xfId="29658" xr:uid="{00000000-0005-0000-0000-00001C730000}"/>
    <cellStyle name="Output 2 2 4 13 4" xfId="29659" xr:uid="{00000000-0005-0000-0000-00001D730000}"/>
    <cellStyle name="Output 2 2 4 13 5" xfId="29660" xr:uid="{00000000-0005-0000-0000-00001E730000}"/>
    <cellStyle name="Output 2 2 4 14" xfId="29661" xr:uid="{00000000-0005-0000-0000-00001F730000}"/>
    <cellStyle name="Output 2 2 4 14 2" xfId="29662" xr:uid="{00000000-0005-0000-0000-000020730000}"/>
    <cellStyle name="Output 2 2 4 14 3" xfId="29663" xr:uid="{00000000-0005-0000-0000-000021730000}"/>
    <cellStyle name="Output 2 2 4 14 4" xfId="29664" xr:uid="{00000000-0005-0000-0000-000022730000}"/>
    <cellStyle name="Output 2 2 4 14 5" xfId="29665" xr:uid="{00000000-0005-0000-0000-000023730000}"/>
    <cellStyle name="Output 2 2 4 15" xfId="29666" xr:uid="{00000000-0005-0000-0000-000024730000}"/>
    <cellStyle name="Output 2 2 4 15 2" xfId="29667" xr:uid="{00000000-0005-0000-0000-000025730000}"/>
    <cellStyle name="Output 2 2 4 15 3" xfId="29668" xr:uid="{00000000-0005-0000-0000-000026730000}"/>
    <cellStyle name="Output 2 2 4 15 4" xfId="29669" xr:uid="{00000000-0005-0000-0000-000027730000}"/>
    <cellStyle name="Output 2 2 4 15 5" xfId="29670" xr:uid="{00000000-0005-0000-0000-000028730000}"/>
    <cellStyle name="Output 2 2 4 16" xfId="29671" xr:uid="{00000000-0005-0000-0000-000029730000}"/>
    <cellStyle name="Output 2 2 4 16 2" xfId="29672" xr:uid="{00000000-0005-0000-0000-00002A730000}"/>
    <cellStyle name="Output 2 2 4 16 3" xfId="29673" xr:uid="{00000000-0005-0000-0000-00002B730000}"/>
    <cellStyle name="Output 2 2 4 16 4" xfId="29674" xr:uid="{00000000-0005-0000-0000-00002C730000}"/>
    <cellStyle name="Output 2 2 4 16 5" xfId="29675" xr:uid="{00000000-0005-0000-0000-00002D730000}"/>
    <cellStyle name="Output 2 2 4 17" xfId="29676" xr:uid="{00000000-0005-0000-0000-00002E730000}"/>
    <cellStyle name="Output 2 2 4 17 2" xfId="29677" xr:uid="{00000000-0005-0000-0000-00002F730000}"/>
    <cellStyle name="Output 2 2 4 17 3" xfId="29678" xr:uid="{00000000-0005-0000-0000-000030730000}"/>
    <cellStyle name="Output 2 2 4 17 4" xfId="29679" xr:uid="{00000000-0005-0000-0000-000031730000}"/>
    <cellStyle name="Output 2 2 4 17 5" xfId="29680" xr:uid="{00000000-0005-0000-0000-000032730000}"/>
    <cellStyle name="Output 2 2 4 18" xfId="29681" xr:uid="{00000000-0005-0000-0000-000033730000}"/>
    <cellStyle name="Output 2 2 4 18 2" xfId="29682" xr:uid="{00000000-0005-0000-0000-000034730000}"/>
    <cellStyle name="Output 2 2 4 18 3" xfId="29683" xr:uid="{00000000-0005-0000-0000-000035730000}"/>
    <cellStyle name="Output 2 2 4 18 4" xfId="29684" xr:uid="{00000000-0005-0000-0000-000036730000}"/>
    <cellStyle name="Output 2 2 4 18 5" xfId="29685" xr:uid="{00000000-0005-0000-0000-000037730000}"/>
    <cellStyle name="Output 2 2 4 19" xfId="29686" xr:uid="{00000000-0005-0000-0000-000038730000}"/>
    <cellStyle name="Output 2 2 4 2" xfId="29687" xr:uid="{00000000-0005-0000-0000-000039730000}"/>
    <cellStyle name="Output 2 2 4 2 10" xfId="29688" xr:uid="{00000000-0005-0000-0000-00003A730000}"/>
    <cellStyle name="Output 2 2 4 2 10 2" xfId="29689" xr:uid="{00000000-0005-0000-0000-00003B730000}"/>
    <cellStyle name="Output 2 2 4 2 10 3" xfId="29690" xr:uid="{00000000-0005-0000-0000-00003C730000}"/>
    <cellStyle name="Output 2 2 4 2 10 4" xfId="29691" xr:uid="{00000000-0005-0000-0000-00003D730000}"/>
    <cellStyle name="Output 2 2 4 2 10 5" xfId="29692" xr:uid="{00000000-0005-0000-0000-00003E730000}"/>
    <cellStyle name="Output 2 2 4 2 11" xfId="29693" xr:uid="{00000000-0005-0000-0000-00003F730000}"/>
    <cellStyle name="Output 2 2 4 2 11 2" xfId="29694" xr:uid="{00000000-0005-0000-0000-000040730000}"/>
    <cellStyle name="Output 2 2 4 2 11 3" xfId="29695" xr:uid="{00000000-0005-0000-0000-000041730000}"/>
    <cellStyle name="Output 2 2 4 2 11 4" xfId="29696" xr:uid="{00000000-0005-0000-0000-000042730000}"/>
    <cellStyle name="Output 2 2 4 2 11 5" xfId="29697" xr:uid="{00000000-0005-0000-0000-000043730000}"/>
    <cellStyle name="Output 2 2 4 2 12" xfId="29698" xr:uid="{00000000-0005-0000-0000-000044730000}"/>
    <cellStyle name="Output 2 2 4 2 12 2" xfId="29699" xr:uid="{00000000-0005-0000-0000-000045730000}"/>
    <cellStyle name="Output 2 2 4 2 12 3" xfId="29700" xr:uid="{00000000-0005-0000-0000-000046730000}"/>
    <cellStyle name="Output 2 2 4 2 12 4" xfId="29701" xr:uid="{00000000-0005-0000-0000-000047730000}"/>
    <cellStyle name="Output 2 2 4 2 12 5" xfId="29702" xr:uid="{00000000-0005-0000-0000-000048730000}"/>
    <cellStyle name="Output 2 2 4 2 13" xfId="29703" xr:uid="{00000000-0005-0000-0000-000049730000}"/>
    <cellStyle name="Output 2 2 4 2 13 2" xfId="29704" xr:uid="{00000000-0005-0000-0000-00004A730000}"/>
    <cellStyle name="Output 2 2 4 2 13 3" xfId="29705" xr:uid="{00000000-0005-0000-0000-00004B730000}"/>
    <cellStyle name="Output 2 2 4 2 13 4" xfId="29706" xr:uid="{00000000-0005-0000-0000-00004C730000}"/>
    <cellStyle name="Output 2 2 4 2 13 5" xfId="29707" xr:uid="{00000000-0005-0000-0000-00004D730000}"/>
    <cellStyle name="Output 2 2 4 2 14" xfId="29708" xr:uid="{00000000-0005-0000-0000-00004E730000}"/>
    <cellStyle name="Output 2 2 4 2 14 2" xfId="29709" xr:uid="{00000000-0005-0000-0000-00004F730000}"/>
    <cellStyle name="Output 2 2 4 2 14 3" xfId="29710" xr:uid="{00000000-0005-0000-0000-000050730000}"/>
    <cellStyle name="Output 2 2 4 2 14 4" xfId="29711" xr:uid="{00000000-0005-0000-0000-000051730000}"/>
    <cellStyle name="Output 2 2 4 2 14 5" xfId="29712" xr:uid="{00000000-0005-0000-0000-000052730000}"/>
    <cellStyle name="Output 2 2 4 2 15" xfId="29713" xr:uid="{00000000-0005-0000-0000-000053730000}"/>
    <cellStyle name="Output 2 2 4 2 15 2" xfId="29714" xr:uid="{00000000-0005-0000-0000-000054730000}"/>
    <cellStyle name="Output 2 2 4 2 15 3" xfId="29715" xr:uid="{00000000-0005-0000-0000-000055730000}"/>
    <cellStyle name="Output 2 2 4 2 15 4" xfId="29716" xr:uid="{00000000-0005-0000-0000-000056730000}"/>
    <cellStyle name="Output 2 2 4 2 15 5" xfId="29717" xr:uid="{00000000-0005-0000-0000-000057730000}"/>
    <cellStyle name="Output 2 2 4 2 16" xfId="29718" xr:uid="{00000000-0005-0000-0000-000058730000}"/>
    <cellStyle name="Output 2 2 4 2 16 2" xfId="29719" xr:uid="{00000000-0005-0000-0000-000059730000}"/>
    <cellStyle name="Output 2 2 4 2 16 3" xfId="29720" xr:uid="{00000000-0005-0000-0000-00005A730000}"/>
    <cellStyle name="Output 2 2 4 2 16 4" xfId="29721" xr:uid="{00000000-0005-0000-0000-00005B730000}"/>
    <cellStyle name="Output 2 2 4 2 16 5" xfId="29722" xr:uid="{00000000-0005-0000-0000-00005C730000}"/>
    <cellStyle name="Output 2 2 4 2 17" xfId="29723" xr:uid="{00000000-0005-0000-0000-00005D730000}"/>
    <cellStyle name="Output 2 2 4 2 17 2" xfId="29724" xr:uid="{00000000-0005-0000-0000-00005E730000}"/>
    <cellStyle name="Output 2 2 4 2 17 3" xfId="29725" xr:uid="{00000000-0005-0000-0000-00005F730000}"/>
    <cellStyle name="Output 2 2 4 2 17 4" xfId="29726" xr:uid="{00000000-0005-0000-0000-000060730000}"/>
    <cellStyle name="Output 2 2 4 2 17 5" xfId="29727" xr:uid="{00000000-0005-0000-0000-000061730000}"/>
    <cellStyle name="Output 2 2 4 2 18" xfId="29728" xr:uid="{00000000-0005-0000-0000-000062730000}"/>
    <cellStyle name="Output 2 2 4 2 18 2" xfId="29729" xr:uid="{00000000-0005-0000-0000-000063730000}"/>
    <cellStyle name="Output 2 2 4 2 18 3" xfId="29730" xr:uid="{00000000-0005-0000-0000-000064730000}"/>
    <cellStyle name="Output 2 2 4 2 18 4" xfId="29731" xr:uid="{00000000-0005-0000-0000-000065730000}"/>
    <cellStyle name="Output 2 2 4 2 18 5" xfId="29732" xr:uid="{00000000-0005-0000-0000-000066730000}"/>
    <cellStyle name="Output 2 2 4 2 19" xfId="29733" xr:uid="{00000000-0005-0000-0000-000067730000}"/>
    <cellStyle name="Output 2 2 4 2 2" xfId="29734" xr:uid="{00000000-0005-0000-0000-000068730000}"/>
    <cellStyle name="Output 2 2 4 2 2 2" xfId="29735" xr:uid="{00000000-0005-0000-0000-000069730000}"/>
    <cellStyle name="Output 2 2 4 2 2 2 2" xfId="29736" xr:uid="{00000000-0005-0000-0000-00006A730000}"/>
    <cellStyle name="Output 2 2 4 2 2 2 3" xfId="29737" xr:uid="{00000000-0005-0000-0000-00006B730000}"/>
    <cellStyle name="Output 2 2 4 2 2 2 4" xfId="29738" xr:uid="{00000000-0005-0000-0000-00006C730000}"/>
    <cellStyle name="Output 2 2 4 2 2 2 5" xfId="29739" xr:uid="{00000000-0005-0000-0000-00006D730000}"/>
    <cellStyle name="Output 2 2 4 2 2 2 6" xfId="29740" xr:uid="{00000000-0005-0000-0000-00006E730000}"/>
    <cellStyle name="Output 2 2 4 2 2 2 7" xfId="29741" xr:uid="{00000000-0005-0000-0000-00006F730000}"/>
    <cellStyle name="Output 2 2 4 2 2 3" xfId="29742" xr:uid="{00000000-0005-0000-0000-000070730000}"/>
    <cellStyle name="Output 2 2 4 2 2 4" xfId="29743" xr:uid="{00000000-0005-0000-0000-000071730000}"/>
    <cellStyle name="Output 2 2 4 2 2 5" xfId="29744" xr:uid="{00000000-0005-0000-0000-000072730000}"/>
    <cellStyle name="Output 2 2 4 2 3" xfId="29745" xr:uid="{00000000-0005-0000-0000-000073730000}"/>
    <cellStyle name="Output 2 2 4 2 3 2" xfId="29746" xr:uid="{00000000-0005-0000-0000-000074730000}"/>
    <cellStyle name="Output 2 2 4 2 3 2 2" xfId="29747" xr:uid="{00000000-0005-0000-0000-000075730000}"/>
    <cellStyle name="Output 2 2 4 2 3 2 3" xfId="29748" xr:uid="{00000000-0005-0000-0000-000076730000}"/>
    <cellStyle name="Output 2 2 4 2 3 2 4" xfId="29749" xr:uid="{00000000-0005-0000-0000-000077730000}"/>
    <cellStyle name="Output 2 2 4 2 3 2 5" xfId="29750" xr:uid="{00000000-0005-0000-0000-000078730000}"/>
    <cellStyle name="Output 2 2 4 2 3 2 6" xfId="29751" xr:uid="{00000000-0005-0000-0000-000079730000}"/>
    <cellStyle name="Output 2 2 4 2 3 2 7" xfId="29752" xr:uid="{00000000-0005-0000-0000-00007A730000}"/>
    <cellStyle name="Output 2 2 4 2 3 3" xfId="29753" xr:uid="{00000000-0005-0000-0000-00007B730000}"/>
    <cellStyle name="Output 2 2 4 2 3 4" xfId="29754" xr:uid="{00000000-0005-0000-0000-00007C730000}"/>
    <cellStyle name="Output 2 2 4 2 3 5" xfId="29755" xr:uid="{00000000-0005-0000-0000-00007D730000}"/>
    <cellStyle name="Output 2 2 4 2 4" xfId="29756" xr:uid="{00000000-0005-0000-0000-00007E730000}"/>
    <cellStyle name="Output 2 2 4 2 4 2" xfId="29757" xr:uid="{00000000-0005-0000-0000-00007F730000}"/>
    <cellStyle name="Output 2 2 4 2 4 2 2" xfId="29758" xr:uid="{00000000-0005-0000-0000-000080730000}"/>
    <cellStyle name="Output 2 2 4 2 4 2 3" xfId="29759" xr:uid="{00000000-0005-0000-0000-000081730000}"/>
    <cellStyle name="Output 2 2 4 2 4 2 4" xfId="29760" xr:uid="{00000000-0005-0000-0000-000082730000}"/>
    <cellStyle name="Output 2 2 4 2 4 2 5" xfId="29761" xr:uid="{00000000-0005-0000-0000-000083730000}"/>
    <cellStyle name="Output 2 2 4 2 4 2 6" xfId="29762" xr:uid="{00000000-0005-0000-0000-000084730000}"/>
    <cellStyle name="Output 2 2 4 2 4 2 7" xfId="29763" xr:uid="{00000000-0005-0000-0000-000085730000}"/>
    <cellStyle name="Output 2 2 4 2 4 3" xfId="29764" xr:uid="{00000000-0005-0000-0000-000086730000}"/>
    <cellStyle name="Output 2 2 4 2 4 4" xfId="29765" xr:uid="{00000000-0005-0000-0000-000087730000}"/>
    <cellStyle name="Output 2 2 4 2 4 5" xfId="29766" xr:uid="{00000000-0005-0000-0000-000088730000}"/>
    <cellStyle name="Output 2 2 4 2 5" xfId="29767" xr:uid="{00000000-0005-0000-0000-000089730000}"/>
    <cellStyle name="Output 2 2 4 2 5 2" xfId="29768" xr:uid="{00000000-0005-0000-0000-00008A730000}"/>
    <cellStyle name="Output 2 2 4 2 5 3" xfId="29769" xr:uid="{00000000-0005-0000-0000-00008B730000}"/>
    <cellStyle name="Output 2 2 4 2 5 4" xfId="29770" xr:uid="{00000000-0005-0000-0000-00008C730000}"/>
    <cellStyle name="Output 2 2 4 2 5 5" xfId="29771" xr:uid="{00000000-0005-0000-0000-00008D730000}"/>
    <cellStyle name="Output 2 2 4 2 5 6" xfId="29772" xr:uid="{00000000-0005-0000-0000-00008E730000}"/>
    <cellStyle name="Output 2 2 4 2 5 7" xfId="29773" xr:uid="{00000000-0005-0000-0000-00008F730000}"/>
    <cellStyle name="Output 2 2 4 2 5 8" xfId="29774" xr:uid="{00000000-0005-0000-0000-000090730000}"/>
    <cellStyle name="Output 2 2 4 2 6" xfId="29775" xr:uid="{00000000-0005-0000-0000-000091730000}"/>
    <cellStyle name="Output 2 2 4 2 6 2" xfId="29776" xr:uid="{00000000-0005-0000-0000-000092730000}"/>
    <cellStyle name="Output 2 2 4 2 6 3" xfId="29777" xr:uid="{00000000-0005-0000-0000-000093730000}"/>
    <cellStyle name="Output 2 2 4 2 6 4" xfId="29778" xr:uid="{00000000-0005-0000-0000-000094730000}"/>
    <cellStyle name="Output 2 2 4 2 6 5" xfId="29779" xr:uid="{00000000-0005-0000-0000-000095730000}"/>
    <cellStyle name="Output 2 2 4 2 6 6" xfId="29780" xr:uid="{00000000-0005-0000-0000-000096730000}"/>
    <cellStyle name="Output 2 2 4 2 6 7" xfId="29781" xr:uid="{00000000-0005-0000-0000-000097730000}"/>
    <cellStyle name="Output 2 2 4 2 7" xfId="29782" xr:uid="{00000000-0005-0000-0000-000098730000}"/>
    <cellStyle name="Output 2 2 4 2 7 2" xfId="29783" xr:uid="{00000000-0005-0000-0000-000099730000}"/>
    <cellStyle name="Output 2 2 4 2 7 3" xfId="29784" xr:uid="{00000000-0005-0000-0000-00009A730000}"/>
    <cellStyle name="Output 2 2 4 2 7 4" xfId="29785" xr:uid="{00000000-0005-0000-0000-00009B730000}"/>
    <cellStyle name="Output 2 2 4 2 7 5" xfId="29786" xr:uid="{00000000-0005-0000-0000-00009C730000}"/>
    <cellStyle name="Output 2 2 4 2 8" xfId="29787" xr:uid="{00000000-0005-0000-0000-00009D730000}"/>
    <cellStyle name="Output 2 2 4 2 8 2" xfId="29788" xr:uid="{00000000-0005-0000-0000-00009E730000}"/>
    <cellStyle name="Output 2 2 4 2 8 3" xfId="29789" xr:uid="{00000000-0005-0000-0000-00009F730000}"/>
    <cellStyle name="Output 2 2 4 2 8 4" xfId="29790" xr:uid="{00000000-0005-0000-0000-0000A0730000}"/>
    <cellStyle name="Output 2 2 4 2 8 5" xfId="29791" xr:uid="{00000000-0005-0000-0000-0000A1730000}"/>
    <cellStyle name="Output 2 2 4 2 9" xfId="29792" xr:uid="{00000000-0005-0000-0000-0000A2730000}"/>
    <cellStyle name="Output 2 2 4 2 9 2" xfId="29793" xr:uid="{00000000-0005-0000-0000-0000A3730000}"/>
    <cellStyle name="Output 2 2 4 2 9 3" xfId="29794" xr:uid="{00000000-0005-0000-0000-0000A4730000}"/>
    <cellStyle name="Output 2 2 4 2 9 4" xfId="29795" xr:uid="{00000000-0005-0000-0000-0000A5730000}"/>
    <cellStyle name="Output 2 2 4 2 9 5" xfId="29796" xr:uid="{00000000-0005-0000-0000-0000A6730000}"/>
    <cellStyle name="Output 2 2 4 3" xfId="29797" xr:uid="{00000000-0005-0000-0000-0000A7730000}"/>
    <cellStyle name="Output 2 2 4 3 10" xfId="29798" xr:uid="{00000000-0005-0000-0000-0000A8730000}"/>
    <cellStyle name="Output 2 2 4 3 2" xfId="29799" xr:uid="{00000000-0005-0000-0000-0000A9730000}"/>
    <cellStyle name="Output 2 2 4 3 2 2" xfId="29800" xr:uid="{00000000-0005-0000-0000-0000AA730000}"/>
    <cellStyle name="Output 2 2 4 3 2 2 2" xfId="29801" xr:uid="{00000000-0005-0000-0000-0000AB730000}"/>
    <cellStyle name="Output 2 2 4 3 2 2 3" xfId="29802" xr:uid="{00000000-0005-0000-0000-0000AC730000}"/>
    <cellStyle name="Output 2 2 4 3 2 2 4" xfId="29803" xr:uid="{00000000-0005-0000-0000-0000AD730000}"/>
    <cellStyle name="Output 2 2 4 3 2 2 5" xfId="29804" xr:uid="{00000000-0005-0000-0000-0000AE730000}"/>
    <cellStyle name="Output 2 2 4 3 2 2 6" xfId="29805" xr:uid="{00000000-0005-0000-0000-0000AF730000}"/>
    <cellStyle name="Output 2 2 4 3 2 2 7" xfId="29806" xr:uid="{00000000-0005-0000-0000-0000B0730000}"/>
    <cellStyle name="Output 2 2 4 3 2 3" xfId="29807" xr:uid="{00000000-0005-0000-0000-0000B1730000}"/>
    <cellStyle name="Output 2 2 4 3 2 4" xfId="29808" xr:uid="{00000000-0005-0000-0000-0000B2730000}"/>
    <cellStyle name="Output 2 2 4 3 3" xfId="29809" xr:uid="{00000000-0005-0000-0000-0000B3730000}"/>
    <cellStyle name="Output 2 2 4 3 3 2" xfId="29810" xr:uid="{00000000-0005-0000-0000-0000B4730000}"/>
    <cellStyle name="Output 2 2 4 3 3 2 2" xfId="29811" xr:uid="{00000000-0005-0000-0000-0000B5730000}"/>
    <cellStyle name="Output 2 2 4 3 3 2 3" xfId="29812" xr:uid="{00000000-0005-0000-0000-0000B6730000}"/>
    <cellStyle name="Output 2 2 4 3 3 2 4" xfId="29813" xr:uid="{00000000-0005-0000-0000-0000B7730000}"/>
    <cellStyle name="Output 2 2 4 3 3 2 5" xfId="29814" xr:uid="{00000000-0005-0000-0000-0000B8730000}"/>
    <cellStyle name="Output 2 2 4 3 3 2 6" xfId="29815" xr:uid="{00000000-0005-0000-0000-0000B9730000}"/>
    <cellStyle name="Output 2 2 4 3 3 2 7" xfId="29816" xr:uid="{00000000-0005-0000-0000-0000BA730000}"/>
    <cellStyle name="Output 2 2 4 3 3 3" xfId="29817" xr:uid="{00000000-0005-0000-0000-0000BB730000}"/>
    <cellStyle name="Output 2 2 4 3 3 4" xfId="29818" xr:uid="{00000000-0005-0000-0000-0000BC730000}"/>
    <cellStyle name="Output 2 2 4 3 4" xfId="29819" xr:uid="{00000000-0005-0000-0000-0000BD730000}"/>
    <cellStyle name="Output 2 2 4 3 4 2" xfId="29820" xr:uid="{00000000-0005-0000-0000-0000BE730000}"/>
    <cellStyle name="Output 2 2 4 3 4 2 2" xfId="29821" xr:uid="{00000000-0005-0000-0000-0000BF730000}"/>
    <cellStyle name="Output 2 2 4 3 4 2 3" xfId="29822" xr:uid="{00000000-0005-0000-0000-0000C0730000}"/>
    <cellStyle name="Output 2 2 4 3 4 2 4" xfId="29823" xr:uid="{00000000-0005-0000-0000-0000C1730000}"/>
    <cellStyle name="Output 2 2 4 3 4 2 5" xfId="29824" xr:uid="{00000000-0005-0000-0000-0000C2730000}"/>
    <cellStyle name="Output 2 2 4 3 4 2 6" xfId="29825" xr:uid="{00000000-0005-0000-0000-0000C3730000}"/>
    <cellStyle name="Output 2 2 4 3 4 2 7" xfId="29826" xr:uid="{00000000-0005-0000-0000-0000C4730000}"/>
    <cellStyle name="Output 2 2 4 3 4 3" xfId="29827" xr:uid="{00000000-0005-0000-0000-0000C5730000}"/>
    <cellStyle name="Output 2 2 4 3 4 4" xfId="29828" xr:uid="{00000000-0005-0000-0000-0000C6730000}"/>
    <cellStyle name="Output 2 2 4 3 5" xfId="29829" xr:uid="{00000000-0005-0000-0000-0000C7730000}"/>
    <cellStyle name="Output 2 2 4 3 5 2" xfId="29830" xr:uid="{00000000-0005-0000-0000-0000C8730000}"/>
    <cellStyle name="Output 2 2 4 3 5 3" xfId="29831" xr:uid="{00000000-0005-0000-0000-0000C9730000}"/>
    <cellStyle name="Output 2 2 4 3 5 4" xfId="29832" xr:uid="{00000000-0005-0000-0000-0000CA730000}"/>
    <cellStyle name="Output 2 2 4 3 5 5" xfId="29833" xr:uid="{00000000-0005-0000-0000-0000CB730000}"/>
    <cellStyle name="Output 2 2 4 3 5 6" xfId="29834" xr:uid="{00000000-0005-0000-0000-0000CC730000}"/>
    <cellStyle name="Output 2 2 4 3 5 7" xfId="29835" xr:uid="{00000000-0005-0000-0000-0000CD730000}"/>
    <cellStyle name="Output 2 2 4 3 5 8" xfId="29836" xr:uid="{00000000-0005-0000-0000-0000CE730000}"/>
    <cellStyle name="Output 2 2 4 3 6" xfId="29837" xr:uid="{00000000-0005-0000-0000-0000CF730000}"/>
    <cellStyle name="Output 2 2 4 3 6 2" xfId="29838" xr:uid="{00000000-0005-0000-0000-0000D0730000}"/>
    <cellStyle name="Output 2 2 4 3 6 3" xfId="29839" xr:uid="{00000000-0005-0000-0000-0000D1730000}"/>
    <cellStyle name="Output 2 2 4 3 6 4" xfId="29840" xr:uid="{00000000-0005-0000-0000-0000D2730000}"/>
    <cellStyle name="Output 2 2 4 3 6 5" xfId="29841" xr:uid="{00000000-0005-0000-0000-0000D3730000}"/>
    <cellStyle name="Output 2 2 4 3 6 6" xfId="29842" xr:uid="{00000000-0005-0000-0000-0000D4730000}"/>
    <cellStyle name="Output 2 2 4 3 6 7" xfId="29843" xr:uid="{00000000-0005-0000-0000-0000D5730000}"/>
    <cellStyle name="Output 2 2 4 3 7" xfId="29844" xr:uid="{00000000-0005-0000-0000-0000D6730000}"/>
    <cellStyle name="Output 2 2 4 3 8" xfId="29845" xr:uid="{00000000-0005-0000-0000-0000D7730000}"/>
    <cellStyle name="Output 2 2 4 3 9" xfId="29846" xr:uid="{00000000-0005-0000-0000-0000D8730000}"/>
    <cellStyle name="Output 2 2 4 4" xfId="29847" xr:uid="{00000000-0005-0000-0000-0000D9730000}"/>
    <cellStyle name="Output 2 2 4 4 2" xfId="29848" xr:uid="{00000000-0005-0000-0000-0000DA730000}"/>
    <cellStyle name="Output 2 2 4 4 2 2" xfId="29849" xr:uid="{00000000-0005-0000-0000-0000DB730000}"/>
    <cellStyle name="Output 2 2 4 4 2 3" xfId="29850" xr:uid="{00000000-0005-0000-0000-0000DC730000}"/>
    <cellStyle name="Output 2 2 4 4 2 4" xfId="29851" xr:uid="{00000000-0005-0000-0000-0000DD730000}"/>
    <cellStyle name="Output 2 2 4 4 2 5" xfId="29852" xr:uid="{00000000-0005-0000-0000-0000DE730000}"/>
    <cellStyle name="Output 2 2 4 4 2 6" xfId="29853" xr:uid="{00000000-0005-0000-0000-0000DF730000}"/>
    <cellStyle name="Output 2 2 4 4 2 7" xfId="29854" xr:uid="{00000000-0005-0000-0000-0000E0730000}"/>
    <cellStyle name="Output 2 2 4 4 3" xfId="29855" xr:uid="{00000000-0005-0000-0000-0000E1730000}"/>
    <cellStyle name="Output 2 2 4 4 4" xfId="29856" xr:uid="{00000000-0005-0000-0000-0000E2730000}"/>
    <cellStyle name="Output 2 2 4 4 5" xfId="29857" xr:uid="{00000000-0005-0000-0000-0000E3730000}"/>
    <cellStyle name="Output 2 2 4 5" xfId="29858" xr:uid="{00000000-0005-0000-0000-0000E4730000}"/>
    <cellStyle name="Output 2 2 4 5 2" xfId="29859" xr:uid="{00000000-0005-0000-0000-0000E5730000}"/>
    <cellStyle name="Output 2 2 4 5 2 2" xfId="29860" xr:uid="{00000000-0005-0000-0000-0000E6730000}"/>
    <cellStyle name="Output 2 2 4 5 2 3" xfId="29861" xr:uid="{00000000-0005-0000-0000-0000E7730000}"/>
    <cellStyle name="Output 2 2 4 5 2 4" xfId="29862" xr:uid="{00000000-0005-0000-0000-0000E8730000}"/>
    <cellStyle name="Output 2 2 4 5 2 5" xfId="29863" xr:uid="{00000000-0005-0000-0000-0000E9730000}"/>
    <cellStyle name="Output 2 2 4 5 2 6" xfId="29864" xr:uid="{00000000-0005-0000-0000-0000EA730000}"/>
    <cellStyle name="Output 2 2 4 5 2 7" xfId="29865" xr:uid="{00000000-0005-0000-0000-0000EB730000}"/>
    <cellStyle name="Output 2 2 4 5 3" xfId="29866" xr:uid="{00000000-0005-0000-0000-0000EC730000}"/>
    <cellStyle name="Output 2 2 4 5 4" xfId="29867" xr:uid="{00000000-0005-0000-0000-0000ED730000}"/>
    <cellStyle name="Output 2 2 4 5 5" xfId="29868" xr:uid="{00000000-0005-0000-0000-0000EE730000}"/>
    <cellStyle name="Output 2 2 4 6" xfId="29869" xr:uid="{00000000-0005-0000-0000-0000EF730000}"/>
    <cellStyle name="Output 2 2 4 6 2" xfId="29870" xr:uid="{00000000-0005-0000-0000-0000F0730000}"/>
    <cellStyle name="Output 2 2 4 6 2 2" xfId="29871" xr:uid="{00000000-0005-0000-0000-0000F1730000}"/>
    <cellStyle name="Output 2 2 4 6 2 3" xfId="29872" xr:uid="{00000000-0005-0000-0000-0000F2730000}"/>
    <cellStyle name="Output 2 2 4 6 2 4" xfId="29873" xr:uid="{00000000-0005-0000-0000-0000F3730000}"/>
    <cellStyle name="Output 2 2 4 6 2 5" xfId="29874" xr:uid="{00000000-0005-0000-0000-0000F4730000}"/>
    <cellStyle name="Output 2 2 4 6 2 6" xfId="29875" xr:uid="{00000000-0005-0000-0000-0000F5730000}"/>
    <cellStyle name="Output 2 2 4 6 2 7" xfId="29876" xr:uid="{00000000-0005-0000-0000-0000F6730000}"/>
    <cellStyle name="Output 2 2 4 6 3" xfId="29877" xr:uid="{00000000-0005-0000-0000-0000F7730000}"/>
    <cellStyle name="Output 2 2 4 6 4" xfId="29878" xr:uid="{00000000-0005-0000-0000-0000F8730000}"/>
    <cellStyle name="Output 2 2 4 6 5" xfId="29879" xr:uid="{00000000-0005-0000-0000-0000F9730000}"/>
    <cellStyle name="Output 2 2 4 7" xfId="29880" xr:uid="{00000000-0005-0000-0000-0000FA730000}"/>
    <cellStyle name="Output 2 2 4 7 2" xfId="29881" xr:uid="{00000000-0005-0000-0000-0000FB730000}"/>
    <cellStyle name="Output 2 2 4 7 2 2" xfId="29882" xr:uid="{00000000-0005-0000-0000-0000FC730000}"/>
    <cellStyle name="Output 2 2 4 7 2 3" xfId="29883" xr:uid="{00000000-0005-0000-0000-0000FD730000}"/>
    <cellStyle name="Output 2 2 4 7 2 4" xfId="29884" xr:uid="{00000000-0005-0000-0000-0000FE730000}"/>
    <cellStyle name="Output 2 2 4 7 2 5" xfId="29885" xr:uid="{00000000-0005-0000-0000-0000FF730000}"/>
    <cellStyle name="Output 2 2 4 7 2 6" xfId="29886" xr:uid="{00000000-0005-0000-0000-000000740000}"/>
    <cellStyle name="Output 2 2 4 7 2 7" xfId="29887" xr:uid="{00000000-0005-0000-0000-000001740000}"/>
    <cellStyle name="Output 2 2 4 7 3" xfId="29888" xr:uid="{00000000-0005-0000-0000-000002740000}"/>
    <cellStyle name="Output 2 2 4 7 4" xfId="29889" xr:uid="{00000000-0005-0000-0000-000003740000}"/>
    <cellStyle name="Output 2 2 4 7 5" xfId="29890" xr:uid="{00000000-0005-0000-0000-000004740000}"/>
    <cellStyle name="Output 2 2 4 8" xfId="29891" xr:uid="{00000000-0005-0000-0000-000005740000}"/>
    <cellStyle name="Output 2 2 4 8 2" xfId="29892" xr:uid="{00000000-0005-0000-0000-000006740000}"/>
    <cellStyle name="Output 2 2 4 8 3" xfId="29893" xr:uid="{00000000-0005-0000-0000-000007740000}"/>
    <cellStyle name="Output 2 2 4 8 4" xfId="29894" xr:uid="{00000000-0005-0000-0000-000008740000}"/>
    <cellStyle name="Output 2 2 4 8 5" xfId="29895" xr:uid="{00000000-0005-0000-0000-000009740000}"/>
    <cellStyle name="Output 2 2 4 8 6" xfId="29896" xr:uid="{00000000-0005-0000-0000-00000A740000}"/>
    <cellStyle name="Output 2 2 4 8 7" xfId="29897" xr:uid="{00000000-0005-0000-0000-00000B740000}"/>
    <cellStyle name="Output 2 2 4 8 8" xfId="29898" xr:uid="{00000000-0005-0000-0000-00000C740000}"/>
    <cellStyle name="Output 2 2 4 9" xfId="29899" xr:uid="{00000000-0005-0000-0000-00000D740000}"/>
    <cellStyle name="Output 2 2 4 9 2" xfId="29900" xr:uid="{00000000-0005-0000-0000-00000E740000}"/>
    <cellStyle name="Output 2 2 4 9 3" xfId="29901" xr:uid="{00000000-0005-0000-0000-00000F740000}"/>
    <cellStyle name="Output 2 2 4 9 4" xfId="29902" xr:uid="{00000000-0005-0000-0000-000010740000}"/>
    <cellStyle name="Output 2 2 4 9 5" xfId="29903" xr:uid="{00000000-0005-0000-0000-000011740000}"/>
    <cellStyle name="Output 2 2 4 9 6" xfId="29904" xr:uid="{00000000-0005-0000-0000-000012740000}"/>
    <cellStyle name="Output 2 2 4 9 7" xfId="29905" xr:uid="{00000000-0005-0000-0000-000013740000}"/>
    <cellStyle name="Output 2 2 5" xfId="29906" xr:uid="{00000000-0005-0000-0000-000014740000}"/>
    <cellStyle name="Output 2 2 5 10" xfId="29907" xr:uid="{00000000-0005-0000-0000-000015740000}"/>
    <cellStyle name="Output 2 2 5 10 2" xfId="29908" xr:uid="{00000000-0005-0000-0000-000016740000}"/>
    <cellStyle name="Output 2 2 5 10 3" xfId="29909" xr:uid="{00000000-0005-0000-0000-000017740000}"/>
    <cellStyle name="Output 2 2 5 10 4" xfId="29910" xr:uid="{00000000-0005-0000-0000-000018740000}"/>
    <cellStyle name="Output 2 2 5 10 5" xfId="29911" xr:uid="{00000000-0005-0000-0000-000019740000}"/>
    <cellStyle name="Output 2 2 5 11" xfId="29912" xr:uid="{00000000-0005-0000-0000-00001A740000}"/>
    <cellStyle name="Output 2 2 5 11 2" xfId="29913" xr:uid="{00000000-0005-0000-0000-00001B740000}"/>
    <cellStyle name="Output 2 2 5 11 3" xfId="29914" xr:uid="{00000000-0005-0000-0000-00001C740000}"/>
    <cellStyle name="Output 2 2 5 11 4" xfId="29915" xr:uid="{00000000-0005-0000-0000-00001D740000}"/>
    <cellStyle name="Output 2 2 5 11 5" xfId="29916" xr:uid="{00000000-0005-0000-0000-00001E740000}"/>
    <cellStyle name="Output 2 2 5 12" xfId="29917" xr:uid="{00000000-0005-0000-0000-00001F740000}"/>
    <cellStyle name="Output 2 2 5 12 2" xfId="29918" xr:uid="{00000000-0005-0000-0000-000020740000}"/>
    <cellStyle name="Output 2 2 5 12 3" xfId="29919" xr:uid="{00000000-0005-0000-0000-000021740000}"/>
    <cellStyle name="Output 2 2 5 12 4" xfId="29920" xr:uid="{00000000-0005-0000-0000-000022740000}"/>
    <cellStyle name="Output 2 2 5 12 5" xfId="29921" xr:uid="{00000000-0005-0000-0000-000023740000}"/>
    <cellStyle name="Output 2 2 5 13" xfId="29922" xr:uid="{00000000-0005-0000-0000-000024740000}"/>
    <cellStyle name="Output 2 2 5 13 2" xfId="29923" xr:uid="{00000000-0005-0000-0000-000025740000}"/>
    <cellStyle name="Output 2 2 5 13 3" xfId="29924" xr:uid="{00000000-0005-0000-0000-000026740000}"/>
    <cellStyle name="Output 2 2 5 13 4" xfId="29925" xr:uid="{00000000-0005-0000-0000-000027740000}"/>
    <cellStyle name="Output 2 2 5 13 5" xfId="29926" xr:uid="{00000000-0005-0000-0000-000028740000}"/>
    <cellStyle name="Output 2 2 5 14" xfId="29927" xr:uid="{00000000-0005-0000-0000-000029740000}"/>
    <cellStyle name="Output 2 2 5 14 2" xfId="29928" xr:uid="{00000000-0005-0000-0000-00002A740000}"/>
    <cellStyle name="Output 2 2 5 14 3" xfId="29929" xr:uid="{00000000-0005-0000-0000-00002B740000}"/>
    <cellStyle name="Output 2 2 5 14 4" xfId="29930" xr:uid="{00000000-0005-0000-0000-00002C740000}"/>
    <cellStyle name="Output 2 2 5 14 5" xfId="29931" xr:uid="{00000000-0005-0000-0000-00002D740000}"/>
    <cellStyle name="Output 2 2 5 15" xfId="29932" xr:uid="{00000000-0005-0000-0000-00002E740000}"/>
    <cellStyle name="Output 2 2 5 15 2" xfId="29933" xr:uid="{00000000-0005-0000-0000-00002F740000}"/>
    <cellStyle name="Output 2 2 5 15 3" xfId="29934" xr:uid="{00000000-0005-0000-0000-000030740000}"/>
    <cellStyle name="Output 2 2 5 15 4" xfId="29935" xr:uid="{00000000-0005-0000-0000-000031740000}"/>
    <cellStyle name="Output 2 2 5 15 5" xfId="29936" xr:uid="{00000000-0005-0000-0000-000032740000}"/>
    <cellStyle name="Output 2 2 5 16" xfId="29937" xr:uid="{00000000-0005-0000-0000-000033740000}"/>
    <cellStyle name="Output 2 2 5 16 2" xfId="29938" xr:uid="{00000000-0005-0000-0000-000034740000}"/>
    <cellStyle name="Output 2 2 5 16 3" xfId="29939" xr:uid="{00000000-0005-0000-0000-000035740000}"/>
    <cellStyle name="Output 2 2 5 16 4" xfId="29940" xr:uid="{00000000-0005-0000-0000-000036740000}"/>
    <cellStyle name="Output 2 2 5 16 5" xfId="29941" xr:uid="{00000000-0005-0000-0000-000037740000}"/>
    <cellStyle name="Output 2 2 5 17" xfId="29942" xr:uid="{00000000-0005-0000-0000-000038740000}"/>
    <cellStyle name="Output 2 2 5 17 2" xfId="29943" xr:uid="{00000000-0005-0000-0000-000039740000}"/>
    <cellStyle name="Output 2 2 5 17 3" xfId="29944" xr:uid="{00000000-0005-0000-0000-00003A740000}"/>
    <cellStyle name="Output 2 2 5 17 4" xfId="29945" xr:uid="{00000000-0005-0000-0000-00003B740000}"/>
    <cellStyle name="Output 2 2 5 17 5" xfId="29946" xr:uid="{00000000-0005-0000-0000-00003C740000}"/>
    <cellStyle name="Output 2 2 5 18" xfId="29947" xr:uid="{00000000-0005-0000-0000-00003D740000}"/>
    <cellStyle name="Output 2 2 5 18 2" xfId="29948" xr:uid="{00000000-0005-0000-0000-00003E740000}"/>
    <cellStyle name="Output 2 2 5 18 3" xfId="29949" xr:uid="{00000000-0005-0000-0000-00003F740000}"/>
    <cellStyle name="Output 2 2 5 18 4" xfId="29950" xr:uid="{00000000-0005-0000-0000-000040740000}"/>
    <cellStyle name="Output 2 2 5 18 5" xfId="29951" xr:uid="{00000000-0005-0000-0000-000041740000}"/>
    <cellStyle name="Output 2 2 5 19" xfId="29952" xr:uid="{00000000-0005-0000-0000-000042740000}"/>
    <cellStyle name="Output 2 2 5 2" xfId="29953" xr:uid="{00000000-0005-0000-0000-000043740000}"/>
    <cellStyle name="Output 2 2 5 2 10" xfId="29954" xr:uid="{00000000-0005-0000-0000-000044740000}"/>
    <cellStyle name="Output 2 2 5 2 10 2" xfId="29955" xr:uid="{00000000-0005-0000-0000-000045740000}"/>
    <cellStyle name="Output 2 2 5 2 10 3" xfId="29956" xr:uid="{00000000-0005-0000-0000-000046740000}"/>
    <cellStyle name="Output 2 2 5 2 10 4" xfId="29957" xr:uid="{00000000-0005-0000-0000-000047740000}"/>
    <cellStyle name="Output 2 2 5 2 10 5" xfId="29958" xr:uid="{00000000-0005-0000-0000-000048740000}"/>
    <cellStyle name="Output 2 2 5 2 11" xfId="29959" xr:uid="{00000000-0005-0000-0000-000049740000}"/>
    <cellStyle name="Output 2 2 5 2 11 2" xfId="29960" xr:uid="{00000000-0005-0000-0000-00004A740000}"/>
    <cellStyle name="Output 2 2 5 2 11 3" xfId="29961" xr:uid="{00000000-0005-0000-0000-00004B740000}"/>
    <cellStyle name="Output 2 2 5 2 11 4" xfId="29962" xr:uid="{00000000-0005-0000-0000-00004C740000}"/>
    <cellStyle name="Output 2 2 5 2 11 5" xfId="29963" xr:uid="{00000000-0005-0000-0000-00004D740000}"/>
    <cellStyle name="Output 2 2 5 2 12" xfId="29964" xr:uid="{00000000-0005-0000-0000-00004E740000}"/>
    <cellStyle name="Output 2 2 5 2 12 2" xfId="29965" xr:uid="{00000000-0005-0000-0000-00004F740000}"/>
    <cellStyle name="Output 2 2 5 2 12 3" xfId="29966" xr:uid="{00000000-0005-0000-0000-000050740000}"/>
    <cellStyle name="Output 2 2 5 2 12 4" xfId="29967" xr:uid="{00000000-0005-0000-0000-000051740000}"/>
    <cellStyle name="Output 2 2 5 2 12 5" xfId="29968" xr:uid="{00000000-0005-0000-0000-000052740000}"/>
    <cellStyle name="Output 2 2 5 2 13" xfId="29969" xr:uid="{00000000-0005-0000-0000-000053740000}"/>
    <cellStyle name="Output 2 2 5 2 13 2" xfId="29970" xr:uid="{00000000-0005-0000-0000-000054740000}"/>
    <cellStyle name="Output 2 2 5 2 13 3" xfId="29971" xr:uid="{00000000-0005-0000-0000-000055740000}"/>
    <cellStyle name="Output 2 2 5 2 13 4" xfId="29972" xr:uid="{00000000-0005-0000-0000-000056740000}"/>
    <cellStyle name="Output 2 2 5 2 13 5" xfId="29973" xr:uid="{00000000-0005-0000-0000-000057740000}"/>
    <cellStyle name="Output 2 2 5 2 14" xfId="29974" xr:uid="{00000000-0005-0000-0000-000058740000}"/>
    <cellStyle name="Output 2 2 5 2 14 2" xfId="29975" xr:uid="{00000000-0005-0000-0000-000059740000}"/>
    <cellStyle name="Output 2 2 5 2 14 3" xfId="29976" xr:uid="{00000000-0005-0000-0000-00005A740000}"/>
    <cellStyle name="Output 2 2 5 2 14 4" xfId="29977" xr:uid="{00000000-0005-0000-0000-00005B740000}"/>
    <cellStyle name="Output 2 2 5 2 14 5" xfId="29978" xr:uid="{00000000-0005-0000-0000-00005C740000}"/>
    <cellStyle name="Output 2 2 5 2 15" xfId="29979" xr:uid="{00000000-0005-0000-0000-00005D740000}"/>
    <cellStyle name="Output 2 2 5 2 15 2" xfId="29980" xr:uid="{00000000-0005-0000-0000-00005E740000}"/>
    <cellStyle name="Output 2 2 5 2 15 3" xfId="29981" xr:uid="{00000000-0005-0000-0000-00005F740000}"/>
    <cellStyle name="Output 2 2 5 2 15 4" xfId="29982" xr:uid="{00000000-0005-0000-0000-000060740000}"/>
    <cellStyle name="Output 2 2 5 2 15 5" xfId="29983" xr:uid="{00000000-0005-0000-0000-000061740000}"/>
    <cellStyle name="Output 2 2 5 2 16" xfId="29984" xr:uid="{00000000-0005-0000-0000-000062740000}"/>
    <cellStyle name="Output 2 2 5 2 16 2" xfId="29985" xr:uid="{00000000-0005-0000-0000-000063740000}"/>
    <cellStyle name="Output 2 2 5 2 16 3" xfId="29986" xr:uid="{00000000-0005-0000-0000-000064740000}"/>
    <cellStyle name="Output 2 2 5 2 16 4" xfId="29987" xr:uid="{00000000-0005-0000-0000-000065740000}"/>
    <cellStyle name="Output 2 2 5 2 16 5" xfId="29988" xr:uid="{00000000-0005-0000-0000-000066740000}"/>
    <cellStyle name="Output 2 2 5 2 17" xfId="29989" xr:uid="{00000000-0005-0000-0000-000067740000}"/>
    <cellStyle name="Output 2 2 5 2 17 2" xfId="29990" xr:uid="{00000000-0005-0000-0000-000068740000}"/>
    <cellStyle name="Output 2 2 5 2 17 3" xfId="29991" xr:uid="{00000000-0005-0000-0000-000069740000}"/>
    <cellStyle name="Output 2 2 5 2 17 4" xfId="29992" xr:uid="{00000000-0005-0000-0000-00006A740000}"/>
    <cellStyle name="Output 2 2 5 2 17 5" xfId="29993" xr:uid="{00000000-0005-0000-0000-00006B740000}"/>
    <cellStyle name="Output 2 2 5 2 18" xfId="29994" xr:uid="{00000000-0005-0000-0000-00006C740000}"/>
    <cellStyle name="Output 2 2 5 2 18 2" xfId="29995" xr:uid="{00000000-0005-0000-0000-00006D740000}"/>
    <cellStyle name="Output 2 2 5 2 18 3" xfId="29996" xr:uid="{00000000-0005-0000-0000-00006E740000}"/>
    <cellStyle name="Output 2 2 5 2 18 4" xfId="29997" xr:uid="{00000000-0005-0000-0000-00006F740000}"/>
    <cellStyle name="Output 2 2 5 2 18 5" xfId="29998" xr:uid="{00000000-0005-0000-0000-000070740000}"/>
    <cellStyle name="Output 2 2 5 2 19" xfId="29999" xr:uid="{00000000-0005-0000-0000-000071740000}"/>
    <cellStyle name="Output 2 2 5 2 2" xfId="30000" xr:uid="{00000000-0005-0000-0000-000072740000}"/>
    <cellStyle name="Output 2 2 5 2 2 2" xfId="30001" xr:uid="{00000000-0005-0000-0000-000073740000}"/>
    <cellStyle name="Output 2 2 5 2 2 2 2" xfId="30002" xr:uid="{00000000-0005-0000-0000-000074740000}"/>
    <cellStyle name="Output 2 2 5 2 2 2 3" xfId="30003" xr:uid="{00000000-0005-0000-0000-000075740000}"/>
    <cellStyle name="Output 2 2 5 2 2 2 4" xfId="30004" xr:uid="{00000000-0005-0000-0000-000076740000}"/>
    <cellStyle name="Output 2 2 5 2 2 2 5" xfId="30005" xr:uid="{00000000-0005-0000-0000-000077740000}"/>
    <cellStyle name="Output 2 2 5 2 2 2 6" xfId="30006" xr:uid="{00000000-0005-0000-0000-000078740000}"/>
    <cellStyle name="Output 2 2 5 2 2 2 7" xfId="30007" xr:uid="{00000000-0005-0000-0000-000079740000}"/>
    <cellStyle name="Output 2 2 5 2 2 3" xfId="30008" xr:uid="{00000000-0005-0000-0000-00007A740000}"/>
    <cellStyle name="Output 2 2 5 2 2 4" xfId="30009" xr:uid="{00000000-0005-0000-0000-00007B740000}"/>
    <cellStyle name="Output 2 2 5 2 2 5" xfId="30010" xr:uid="{00000000-0005-0000-0000-00007C740000}"/>
    <cellStyle name="Output 2 2 5 2 3" xfId="30011" xr:uid="{00000000-0005-0000-0000-00007D740000}"/>
    <cellStyle name="Output 2 2 5 2 3 2" xfId="30012" xr:uid="{00000000-0005-0000-0000-00007E740000}"/>
    <cellStyle name="Output 2 2 5 2 3 2 2" xfId="30013" xr:uid="{00000000-0005-0000-0000-00007F740000}"/>
    <cellStyle name="Output 2 2 5 2 3 2 3" xfId="30014" xr:uid="{00000000-0005-0000-0000-000080740000}"/>
    <cellStyle name="Output 2 2 5 2 3 2 4" xfId="30015" xr:uid="{00000000-0005-0000-0000-000081740000}"/>
    <cellStyle name="Output 2 2 5 2 3 2 5" xfId="30016" xr:uid="{00000000-0005-0000-0000-000082740000}"/>
    <cellStyle name="Output 2 2 5 2 3 2 6" xfId="30017" xr:uid="{00000000-0005-0000-0000-000083740000}"/>
    <cellStyle name="Output 2 2 5 2 3 2 7" xfId="30018" xr:uid="{00000000-0005-0000-0000-000084740000}"/>
    <cellStyle name="Output 2 2 5 2 3 3" xfId="30019" xr:uid="{00000000-0005-0000-0000-000085740000}"/>
    <cellStyle name="Output 2 2 5 2 3 4" xfId="30020" xr:uid="{00000000-0005-0000-0000-000086740000}"/>
    <cellStyle name="Output 2 2 5 2 3 5" xfId="30021" xr:uid="{00000000-0005-0000-0000-000087740000}"/>
    <cellStyle name="Output 2 2 5 2 4" xfId="30022" xr:uid="{00000000-0005-0000-0000-000088740000}"/>
    <cellStyle name="Output 2 2 5 2 4 2" xfId="30023" xr:uid="{00000000-0005-0000-0000-000089740000}"/>
    <cellStyle name="Output 2 2 5 2 4 2 2" xfId="30024" xr:uid="{00000000-0005-0000-0000-00008A740000}"/>
    <cellStyle name="Output 2 2 5 2 4 2 3" xfId="30025" xr:uid="{00000000-0005-0000-0000-00008B740000}"/>
    <cellStyle name="Output 2 2 5 2 4 2 4" xfId="30026" xr:uid="{00000000-0005-0000-0000-00008C740000}"/>
    <cellStyle name="Output 2 2 5 2 4 2 5" xfId="30027" xr:uid="{00000000-0005-0000-0000-00008D740000}"/>
    <cellStyle name="Output 2 2 5 2 4 2 6" xfId="30028" xr:uid="{00000000-0005-0000-0000-00008E740000}"/>
    <cellStyle name="Output 2 2 5 2 4 2 7" xfId="30029" xr:uid="{00000000-0005-0000-0000-00008F740000}"/>
    <cellStyle name="Output 2 2 5 2 4 3" xfId="30030" xr:uid="{00000000-0005-0000-0000-000090740000}"/>
    <cellStyle name="Output 2 2 5 2 4 4" xfId="30031" xr:uid="{00000000-0005-0000-0000-000091740000}"/>
    <cellStyle name="Output 2 2 5 2 4 5" xfId="30032" xr:uid="{00000000-0005-0000-0000-000092740000}"/>
    <cellStyle name="Output 2 2 5 2 5" xfId="30033" xr:uid="{00000000-0005-0000-0000-000093740000}"/>
    <cellStyle name="Output 2 2 5 2 5 2" xfId="30034" xr:uid="{00000000-0005-0000-0000-000094740000}"/>
    <cellStyle name="Output 2 2 5 2 5 3" xfId="30035" xr:uid="{00000000-0005-0000-0000-000095740000}"/>
    <cellStyle name="Output 2 2 5 2 5 4" xfId="30036" xr:uid="{00000000-0005-0000-0000-000096740000}"/>
    <cellStyle name="Output 2 2 5 2 5 5" xfId="30037" xr:uid="{00000000-0005-0000-0000-000097740000}"/>
    <cellStyle name="Output 2 2 5 2 5 6" xfId="30038" xr:uid="{00000000-0005-0000-0000-000098740000}"/>
    <cellStyle name="Output 2 2 5 2 5 7" xfId="30039" xr:uid="{00000000-0005-0000-0000-000099740000}"/>
    <cellStyle name="Output 2 2 5 2 5 8" xfId="30040" xr:uid="{00000000-0005-0000-0000-00009A740000}"/>
    <cellStyle name="Output 2 2 5 2 6" xfId="30041" xr:uid="{00000000-0005-0000-0000-00009B740000}"/>
    <cellStyle name="Output 2 2 5 2 6 2" xfId="30042" xr:uid="{00000000-0005-0000-0000-00009C740000}"/>
    <cellStyle name="Output 2 2 5 2 6 3" xfId="30043" xr:uid="{00000000-0005-0000-0000-00009D740000}"/>
    <cellStyle name="Output 2 2 5 2 6 4" xfId="30044" xr:uid="{00000000-0005-0000-0000-00009E740000}"/>
    <cellStyle name="Output 2 2 5 2 6 5" xfId="30045" xr:uid="{00000000-0005-0000-0000-00009F740000}"/>
    <cellStyle name="Output 2 2 5 2 6 6" xfId="30046" xr:uid="{00000000-0005-0000-0000-0000A0740000}"/>
    <cellStyle name="Output 2 2 5 2 6 7" xfId="30047" xr:uid="{00000000-0005-0000-0000-0000A1740000}"/>
    <cellStyle name="Output 2 2 5 2 7" xfId="30048" xr:uid="{00000000-0005-0000-0000-0000A2740000}"/>
    <cellStyle name="Output 2 2 5 2 7 2" xfId="30049" xr:uid="{00000000-0005-0000-0000-0000A3740000}"/>
    <cellStyle name="Output 2 2 5 2 7 3" xfId="30050" xr:uid="{00000000-0005-0000-0000-0000A4740000}"/>
    <cellStyle name="Output 2 2 5 2 7 4" xfId="30051" xr:uid="{00000000-0005-0000-0000-0000A5740000}"/>
    <cellStyle name="Output 2 2 5 2 7 5" xfId="30052" xr:uid="{00000000-0005-0000-0000-0000A6740000}"/>
    <cellStyle name="Output 2 2 5 2 8" xfId="30053" xr:uid="{00000000-0005-0000-0000-0000A7740000}"/>
    <cellStyle name="Output 2 2 5 2 8 2" xfId="30054" xr:uid="{00000000-0005-0000-0000-0000A8740000}"/>
    <cellStyle name="Output 2 2 5 2 8 3" xfId="30055" xr:uid="{00000000-0005-0000-0000-0000A9740000}"/>
    <cellStyle name="Output 2 2 5 2 8 4" xfId="30056" xr:uid="{00000000-0005-0000-0000-0000AA740000}"/>
    <cellStyle name="Output 2 2 5 2 8 5" xfId="30057" xr:uid="{00000000-0005-0000-0000-0000AB740000}"/>
    <cellStyle name="Output 2 2 5 2 9" xfId="30058" xr:uid="{00000000-0005-0000-0000-0000AC740000}"/>
    <cellStyle name="Output 2 2 5 2 9 2" xfId="30059" xr:uid="{00000000-0005-0000-0000-0000AD740000}"/>
    <cellStyle name="Output 2 2 5 2 9 3" xfId="30060" xr:uid="{00000000-0005-0000-0000-0000AE740000}"/>
    <cellStyle name="Output 2 2 5 2 9 4" xfId="30061" xr:uid="{00000000-0005-0000-0000-0000AF740000}"/>
    <cellStyle name="Output 2 2 5 2 9 5" xfId="30062" xr:uid="{00000000-0005-0000-0000-0000B0740000}"/>
    <cellStyle name="Output 2 2 5 3" xfId="30063" xr:uid="{00000000-0005-0000-0000-0000B1740000}"/>
    <cellStyle name="Output 2 2 5 3 10" xfId="30064" xr:uid="{00000000-0005-0000-0000-0000B2740000}"/>
    <cellStyle name="Output 2 2 5 3 2" xfId="30065" xr:uid="{00000000-0005-0000-0000-0000B3740000}"/>
    <cellStyle name="Output 2 2 5 3 2 2" xfId="30066" xr:uid="{00000000-0005-0000-0000-0000B4740000}"/>
    <cellStyle name="Output 2 2 5 3 2 2 2" xfId="30067" xr:uid="{00000000-0005-0000-0000-0000B5740000}"/>
    <cellStyle name="Output 2 2 5 3 2 2 3" xfId="30068" xr:uid="{00000000-0005-0000-0000-0000B6740000}"/>
    <cellStyle name="Output 2 2 5 3 2 2 4" xfId="30069" xr:uid="{00000000-0005-0000-0000-0000B7740000}"/>
    <cellStyle name="Output 2 2 5 3 2 2 5" xfId="30070" xr:uid="{00000000-0005-0000-0000-0000B8740000}"/>
    <cellStyle name="Output 2 2 5 3 2 2 6" xfId="30071" xr:uid="{00000000-0005-0000-0000-0000B9740000}"/>
    <cellStyle name="Output 2 2 5 3 2 2 7" xfId="30072" xr:uid="{00000000-0005-0000-0000-0000BA740000}"/>
    <cellStyle name="Output 2 2 5 3 2 3" xfId="30073" xr:uid="{00000000-0005-0000-0000-0000BB740000}"/>
    <cellStyle name="Output 2 2 5 3 2 4" xfId="30074" xr:uid="{00000000-0005-0000-0000-0000BC740000}"/>
    <cellStyle name="Output 2 2 5 3 3" xfId="30075" xr:uid="{00000000-0005-0000-0000-0000BD740000}"/>
    <cellStyle name="Output 2 2 5 3 3 2" xfId="30076" xr:uid="{00000000-0005-0000-0000-0000BE740000}"/>
    <cellStyle name="Output 2 2 5 3 3 2 2" xfId="30077" xr:uid="{00000000-0005-0000-0000-0000BF740000}"/>
    <cellStyle name="Output 2 2 5 3 3 2 3" xfId="30078" xr:uid="{00000000-0005-0000-0000-0000C0740000}"/>
    <cellStyle name="Output 2 2 5 3 3 2 4" xfId="30079" xr:uid="{00000000-0005-0000-0000-0000C1740000}"/>
    <cellStyle name="Output 2 2 5 3 3 2 5" xfId="30080" xr:uid="{00000000-0005-0000-0000-0000C2740000}"/>
    <cellStyle name="Output 2 2 5 3 3 2 6" xfId="30081" xr:uid="{00000000-0005-0000-0000-0000C3740000}"/>
    <cellStyle name="Output 2 2 5 3 3 2 7" xfId="30082" xr:uid="{00000000-0005-0000-0000-0000C4740000}"/>
    <cellStyle name="Output 2 2 5 3 3 3" xfId="30083" xr:uid="{00000000-0005-0000-0000-0000C5740000}"/>
    <cellStyle name="Output 2 2 5 3 3 4" xfId="30084" xr:uid="{00000000-0005-0000-0000-0000C6740000}"/>
    <cellStyle name="Output 2 2 5 3 4" xfId="30085" xr:uid="{00000000-0005-0000-0000-0000C7740000}"/>
    <cellStyle name="Output 2 2 5 3 4 2" xfId="30086" xr:uid="{00000000-0005-0000-0000-0000C8740000}"/>
    <cellStyle name="Output 2 2 5 3 4 2 2" xfId="30087" xr:uid="{00000000-0005-0000-0000-0000C9740000}"/>
    <cellStyle name="Output 2 2 5 3 4 2 3" xfId="30088" xr:uid="{00000000-0005-0000-0000-0000CA740000}"/>
    <cellStyle name="Output 2 2 5 3 4 2 4" xfId="30089" xr:uid="{00000000-0005-0000-0000-0000CB740000}"/>
    <cellStyle name="Output 2 2 5 3 4 2 5" xfId="30090" xr:uid="{00000000-0005-0000-0000-0000CC740000}"/>
    <cellStyle name="Output 2 2 5 3 4 2 6" xfId="30091" xr:uid="{00000000-0005-0000-0000-0000CD740000}"/>
    <cellStyle name="Output 2 2 5 3 4 2 7" xfId="30092" xr:uid="{00000000-0005-0000-0000-0000CE740000}"/>
    <cellStyle name="Output 2 2 5 3 4 3" xfId="30093" xr:uid="{00000000-0005-0000-0000-0000CF740000}"/>
    <cellStyle name="Output 2 2 5 3 4 4" xfId="30094" xr:uid="{00000000-0005-0000-0000-0000D0740000}"/>
    <cellStyle name="Output 2 2 5 3 5" xfId="30095" xr:uid="{00000000-0005-0000-0000-0000D1740000}"/>
    <cellStyle name="Output 2 2 5 3 5 2" xfId="30096" xr:uid="{00000000-0005-0000-0000-0000D2740000}"/>
    <cellStyle name="Output 2 2 5 3 5 3" xfId="30097" xr:uid="{00000000-0005-0000-0000-0000D3740000}"/>
    <cellStyle name="Output 2 2 5 3 5 4" xfId="30098" xr:uid="{00000000-0005-0000-0000-0000D4740000}"/>
    <cellStyle name="Output 2 2 5 3 5 5" xfId="30099" xr:uid="{00000000-0005-0000-0000-0000D5740000}"/>
    <cellStyle name="Output 2 2 5 3 5 6" xfId="30100" xr:uid="{00000000-0005-0000-0000-0000D6740000}"/>
    <cellStyle name="Output 2 2 5 3 5 7" xfId="30101" xr:uid="{00000000-0005-0000-0000-0000D7740000}"/>
    <cellStyle name="Output 2 2 5 3 5 8" xfId="30102" xr:uid="{00000000-0005-0000-0000-0000D8740000}"/>
    <cellStyle name="Output 2 2 5 3 6" xfId="30103" xr:uid="{00000000-0005-0000-0000-0000D9740000}"/>
    <cellStyle name="Output 2 2 5 3 6 2" xfId="30104" xr:uid="{00000000-0005-0000-0000-0000DA740000}"/>
    <cellStyle name="Output 2 2 5 3 6 3" xfId="30105" xr:uid="{00000000-0005-0000-0000-0000DB740000}"/>
    <cellStyle name="Output 2 2 5 3 6 4" xfId="30106" xr:uid="{00000000-0005-0000-0000-0000DC740000}"/>
    <cellStyle name="Output 2 2 5 3 6 5" xfId="30107" xr:uid="{00000000-0005-0000-0000-0000DD740000}"/>
    <cellStyle name="Output 2 2 5 3 6 6" xfId="30108" xr:uid="{00000000-0005-0000-0000-0000DE740000}"/>
    <cellStyle name="Output 2 2 5 3 6 7" xfId="30109" xr:uid="{00000000-0005-0000-0000-0000DF740000}"/>
    <cellStyle name="Output 2 2 5 3 7" xfId="30110" xr:uid="{00000000-0005-0000-0000-0000E0740000}"/>
    <cellStyle name="Output 2 2 5 3 8" xfId="30111" xr:uid="{00000000-0005-0000-0000-0000E1740000}"/>
    <cellStyle name="Output 2 2 5 3 9" xfId="30112" xr:uid="{00000000-0005-0000-0000-0000E2740000}"/>
    <cellStyle name="Output 2 2 5 4" xfId="30113" xr:uid="{00000000-0005-0000-0000-0000E3740000}"/>
    <cellStyle name="Output 2 2 5 4 2" xfId="30114" xr:uid="{00000000-0005-0000-0000-0000E4740000}"/>
    <cellStyle name="Output 2 2 5 4 2 2" xfId="30115" xr:uid="{00000000-0005-0000-0000-0000E5740000}"/>
    <cellStyle name="Output 2 2 5 4 2 3" xfId="30116" xr:uid="{00000000-0005-0000-0000-0000E6740000}"/>
    <cellStyle name="Output 2 2 5 4 2 4" xfId="30117" xr:uid="{00000000-0005-0000-0000-0000E7740000}"/>
    <cellStyle name="Output 2 2 5 4 2 5" xfId="30118" xr:uid="{00000000-0005-0000-0000-0000E8740000}"/>
    <cellStyle name="Output 2 2 5 4 2 6" xfId="30119" xr:uid="{00000000-0005-0000-0000-0000E9740000}"/>
    <cellStyle name="Output 2 2 5 4 2 7" xfId="30120" xr:uid="{00000000-0005-0000-0000-0000EA740000}"/>
    <cellStyle name="Output 2 2 5 4 3" xfId="30121" xr:uid="{00000000-0005-0000-0000-0000EB740000}"/>
    <cellStyle name="Output 2 2 5 4 4" xfId="30122" xr:uid="{00000000-0005-0000-0000-0000EC740000}"/>
    <cellStyle name="Output 2 2 5 4 5" xfId="30123" xr:uid="{00000000-0005-0000-0000-0000ED740000}"/>
    <cellStyle name="Output 2 2 5 5" xfId="30124" xr:uid="{00000000-0005-0000-0000-0000EE740000}"/>
    <cellStyle name="Output 2 2 5 5 2" xfId="30125" xr:uid="{00000000-0005-0000-0000-0000EF740000}"/>
    <cellStyle name="Output 2 2 5 5 2 2" xfId="30126" xr:uid="{00000000-0005-0000-0000-0000F0740000}"/>
    <cellStyle name="Output 2 2 5 5 2 3" xfId="30127" xr:uid="{00000000-0005-0000-0000-0000F1740000}"/>
    <cellStyle name="Output 2 2 5 5 2 4" xfId="30128" xr:uid="{00000000-0005-0000-0000-0000F2740000}"/>
    <cellStyle name="Output 2 2 5 5 2 5" xfId="30129" xr:uid="{00000000-0005-0000-0000-0000F3740000}"/>
    <cellStyle name="Output 2 2 5 5 2 6" xfId="30130" xr:uid="{00000000-0005-0000-0000-0000F4740000}"/>
    <cellStyle name="Output 2 2 5 5 2 7" xfId="30131" xr:uid="{00000000-0005-0000-0000-0000F5740000}"/>
    <cellStyle name="Output 2 2 5 5 3" xfId="30132" xr:uid="{00000000-0005-0000-0000-0000F6740000}"/>
    <cellStyle name="Output 2 2 5 5 4" xfId="30133" xr:uid="{00000000-0005-0000-0000-0000F7740000}"/>
    <cellStyle name="Output 2 2 5 5 5" xfId="30134" xr:uid="{00000000-0005-0000-0000-0000F8740000}"/>
    <cellStyle name="Output 2 2 5 6" xfId="30135" xr:uid="{00000000-0005-0000-0000-0000F9740000}"/>
    <cellStyle name="Output 2 2 5 6 2" xfId="30136" xr:uid="{00000000-0005-0000-0000-0000FA740000}"/>
    <cellStyle name="Output 2 2 5 6 2 2" xfId="30137" xr:uid="{00000000-0005-0000-0000-0000FB740000}"/>
    <cellStyle name="Output 2 2 5 6 2 3" xfId="30138" xr:uid="{00000000-0005-0000-0000-0000FC740000}"/>
    <cellStyle name="Output 2 2 5 6 2 4" xfId="30139" xr:uid="{00000000-0005-0000-0000-0000FD740000}"/>
    <cellStyle name="Output 2 2 5 6 2 5" xfId="30140" xr:uid="{00000000-0005-0000-0000-0000FE740000}"/>
    <cellStyle name="Output 2 2 5 6 2 6" xfId="30141" xr:uid="{00000000-0005-0000-0000-0000FF740000}"/>
    <cellStyle name="Output 2 2 5 6 2 7" xfId="30142" xr:uid="{00000000-0005-0000-0000-000000750000}"/>
    <cellStyle name="Output 2 2 5 6 3" xfId="30143" xr:uid="{00000000-0005-0000-0000-000001750000}"/>
    <cellStyle name="Output 2 2 5 6 4" xfId="30144" xr:uid="{00000000-0005-0000-0000-000002750000}"/>
    <cellStyle name="Output 2 2 5 6 5" xfId="30145" xr:uid="{00000000-0005-0000-0000-000003750000}"/>
    <cellStyle name="Output 2 2 5 7" xfId="30146" xr:uid="{00000000-0005-0000-0000-000004750000}"/>
    <cellStyle name="Output 2 2 5 7 2" xfId="30147" xr:uid="{00000000-0005-0000-0000-000005750000}"/>
    <cellStyle name="Output 2 2 5 7 2 2" xfId="30148" xr:uid="{00000000-0005-0000-0000-000006750000}"/>
    <cellStyle name="Output 2 2 5 7 2 3" xfId="30149" xr:uid="{00000000-0005-0000-0000-000007750000}"/>
    <cellStyle name="Output 2 2 5 7 2 4" xfId="30150" xr:uid="{00000000-0005-0000-0000-000008750000}"/>
    <cellStyle name="Output 2 2 5 7 2 5" xfId="30151" xr:uid="{00000000-0005-0000-0000-000009750000}"/>
    <cellStyle name="Output 2 2 5 7 2 6" xfId="30152" xr:uid="{00000000-0005-0000-0000-00000A750000}"/>
    <cellStyle name="Output 2 2 5 7 2 7" xfId="30153" xr:uid="{00000000-0005-0000-0000-00000B750000}"/>
    <cellStyle name="Output 2 2 5 7 3" xfId="30154" xr:uid="{00000000-0005-0000-0000-00000C750000}"/>
    <cellStyle name="Output 2 2 5 7 4" xfId="30155" xr:uid="{00000000-0005-0000-0000-00000D750000}"/>
    <cellStyle name="Output 2 2 5 7 5" xfId="30156" xr:uid="{00000000-0005-0000-0000-00000E750000}"/>
    <cellStyle name="Output 2 2 5 8" xfId="30157" xr:uid="{00000000-0005-0000-0000-00000F750000}"/>
    <cellStyle name="Output 2 2 5 8 2" xfId="30158" xr:uid="{00000000-0005-0000-0000-000010750000}"/>
    <cellStyle name="Output 2 2 5 8 3" xfId="30159" xr:uid="{00000000-0005-0000-0000-000011750000}"/>
    <cellStyle name="Output 2 2 5 8 4" xfId="30160" xr:uid="{00000000-0005-0000-0000-000012750000}"/>
    <cellStyle name="Output 2 2 5 8 5" xfId="30161" xr:uid="{00000000-0005-0000-0000-000013750000}"/>
    <cellStyle name="Output 2 2 5 8 6" xfId="30162" xr:uid="{00000000-0005-0000-0000-000014750000}"/>
    <cellStyle name="Output 2 2 5 8 7" xfId="30163" xr:uid="{00000000-0005-0000-0000-000015750000}"/>
    <cellStyle name="Output 2 2 5 8 8" xfId="30164" xr:uid="{00000000-0005-0000-0000-000016750000}"/>
    <cellStyle name="Output 2 2 5 9" xfId="30165" xr:uid="{00000000-0005-0000-0000-000017750000}"/>
    <cellStyle name="Output 2 2 5 9 2" xfId="30166" xr:uid="{00000000-0005-0000-0000-000018750000}"/>
    <cellStyle name="Output 2 2 5 9 3" xfId="30167" xr:uid="{00000000-0005-0000-0000-000019750000}"/>
    <cellStyle name="Output 2 2 5 9 4" xfId="30168" xr:uid="{00000000-0005-0000-0000-00001A750000}"/>
    <cellStyle name="Output 2 2 5 9 5" xfId="30169" xr:uid="{00000000-0005-0000-0000-00001B750000}"/>
    <cellStyle name="Output 2 2 5 9 6" xfId="30170" xr:uid="{00000000-0005-0000-0000-00001C750000}"/>
    <cellStyle name="Output 2 2 5 9 7" xfId="30171" xr:uid="{00000000-0005-0000-0000-00001D750000}"/>
    <cellStyle name="Output 2 2 6" xfId="30172" xr:uid="{00000000-0005-0000-0000-00001E750000}"/>
    <cellStyle name="Output 2 2 6 10" xfId="30173" xr:uid="{00000000-0005-0000-0000-00001F750000}"/>
    <cellStyle name="Output 2 2 6 10 2" xfId="30174" xr:uid="{00000000-0005-0000-0000-000020750000}"/>
    <cellStyle name="Output 2 2 6 10 3" xfId="30175" xr:uid="{00000000-0005-0000-0000-000021750000}"/>
    <cellStyle name="Output 2 2 6 10 4" xfId="30176" xr:uid="{00000000-0005-0000-0000-000022750000}"/>
    <cellStyle name="Output 2 2 6 10 5" xfId="30177" xr:uid="{00000000-0005-0000-0000-000023750000}"/>
    <cellStyle name="Output 2 2 6 11" xfId="30178" xr:uid="{00000000-0005-0000-0000-000024750000}"/>
    <cellStyle name="Output 2 2 6 11 2" xfId="30179" xr:uid="{00000000-0005-0000-0000-000025750000}"/>
    <cellStyle name="Output 2 2 6 11 3" xfId="30180" xr:uid="{00000000-0005-0000-0000-000026750000}"/>
    <cellStyle name="Output 2 2 6 11 4" xfId="30181" xr:uid="{00000000-0005-0000-0000-000027750000}"/>
    <cellStyle name="Output 2 2 6 11 5" xfId="30182" xr:uid="{00000000-0005-0000-0000-000028750000}"/>
    <cellStyle name="Output 2 2 6 12" xfId="30183" xr:uid="{00000000-0005-0000-0000-000029750000}"/>
    <cellStyle name="Output 2 2 6 12 2" xfId="30184" xr:uid="{00000000-0005-0000-0000-00002A750000}"/>
    <cellStyle name="Output 2 2 6 12 3" xfId="30185" xr:uid="{00000000-0005-0000-0000-00002B750000}"/>
    <cellStyle name="Output 2 2 6 12 4" xfId="30186" xr:uid="{00000000-0005-0000-0000-00002C750000}"/>
    <cellStyle name="Output 2 2 6 12 5" xfId="30187" xr:uid="{00000000-0005-0000-0000-00002D750000}"/>
    <cellStyle name="Output 2 2 6 13" xfId="30188" xr:uid="{00000000-0005-0000-0000-00002E750000}"/>
    <cellStyle name="Output 2 2 6 13 2" xfId="30189" xr:uid="{00000000-0005-0000-0000-00002F750000}"/>
    <cellStyle name="Output 2 2 6 13 3" xfId="30190" xr:uid="{00000000-0005-0000-0000-000030750000}"/>
    <cellStyle name="Output 2 2 6 13 4" xfId="30191" xr:uid="{00000000-0005-0000-0000-000031750000}"/>
    <cellStyle name="Output 2 2 6 13 5" xfId="30192" xr:uid="{00000000-0005-0000-0000-000032750000}"/>
    <cellStyle name="Output 2 2 6 14" xfId="30193" xr:uid="{00000000-0005-0000-0000-000033750000}"/>
    <cellStyle name="Output 2 2 6 14 2" xfId="30194" xr:uid="{00000000-0005-0000-0000-000034750000}"/>
    <cellStyle name="Output 2 2 6 14 3" xfId="30195" xr:uid="{00000000-0005-0000-0000-000035750000}"/>
    <cellStyle name="Output 2 2 6 14 4" xfId="30196" xr:uid="{00000000-0005-0000-0000-000036750000}"/>
    <cellStyle name="Output 2 2 6 14 5" xfId="30197" xr:uid="{00000000-0005-0000-0000-000037750000}"/>
    <cellStyle name="Output 2 2 6 15" xfId="30198" xr:uid="{00000000-0005-0000-0000-000038750000}"/>
    <cellStyle name="Output 2 2 6 15 2" xfId="30199" xr:uid="{00000000-0005-0000-0000-000039750000}"/>
    <cellStyle name="Output 2 2 6 15 3" xfId="30200" xr:uid="{00000000-0005-0000-0000-00003A750000}"/>
    <cellStyle name="Output 2 2 6 15 4" xfId="30201" xr:uid="{00000000-0005-0000-0000-00003B750000}"/>
    <cellStyle name="Output 2 2 6 15 5" xfId="30202" xr:uid="{00000000-0005-0000-0000-00003C750000}"/>
    <cellStyle name="Output 2 2 6 16" xfId="30203" xr:uid="{00000000-0005-0000-0000-00003D750000}"/>
    <cellStyle name="Output 2 2 6 16 2" xfId="30204" xr:uid="{00000000-0005-0000-0000-00003E750000}"/>
    <cellStyle name="Output 2 2 6 16 3" xfId="30205" xr:uid="{00000000-0005-0000-0000-00003F750000}"/>
    <cellStyle name="Output 2 2 6 16 4" xfId="30206" xr:uid="{00000000-0005-0000-0000-000040750000}"/>
    <cellStyle name="Output 2 2 6 16 5" xfId="30207" xr:uid="{00000000-0005-0000-0000-000041750000}"/>
    <cellStyle name="Output 2 2 6 17" xfId="30208" xr:uid="{00000000-0005-0000-0000-000042750000}"/>
    <cellStyle name="Output 2 2 6 17 2" xfId="30209" xr:uid="{00000000-0005-0000-0000-000043750000}"/>
    <cellStyle name="Output 2 2 6 17 3" xfId="30210" xr:uid="{00000000-0005-0000-0000-000044750000}"/>
    <cellStyle name="Output 2 2 6 17 4" xfId="30211" xr:uid="{00000000-0005-0000-0000-000045750000}"/>
    <cellStyle name="Output 2 2 6 17 5" xfId="30212" xr:uid="{00000000-0005-0000-0000-000046750000}"/>
    <cellStyle name="Output 2 2 6 18" xfId="30213" xr:uid="{00000000-0005-0000-0000-000047750000}"/>
    <cellStyle name="Output 2 2 6 18 2" xfId="30214" xr:uid="{00000000-0005-0000-0000-000048750000}"/>
    <cellStyle name="Output 2 2 6 18 3" xfId="30215" xr:uid="{00000000-0005-0000-0000-000049750000}"/>
    <cellStyle name="Output 2 2 6 18 4" xfId="30216" xr:uid="{00000000-0005-0000-0000-00004A750000}"/>
    <cellStyle name="Output 2 2 6 18 5" xfId="30217" xr:uid="{00000000-0005-0000-0000-00004B750000}"/>
    <cellStyle name="Output 2 2 6 19" xfId="30218" xr:uid="{00000000-0005-0000-0000-00004C750000}"/>
    <cellStyle name="Output 2 2 6 2" xfId="30219" xr:uid="{00000000-0005-0000-0000-00004D750000}"/>
    <cellStyle name="Output 2 2 6 2 2" xfId="30220" xr:uid="{00000000-0005-0000-0000-00004E750000}"/>
    <cellStyle name="Output 2 2 6 2 2 2" xfId="30221" xr:uid="{00000000-0005-0000-0000-00004F750000}"/>
    <cellStyle name="Output 2 2 6 2 2 3" xfId="30222" xr:uid="{00000000-0005-0000-0000-000050750000}"/>
    <cellStyle name="Output 2 2 6 2 2 4" xfId="30223" xr:uid="{00000000-0005-0000-0000-000051750000}"/>
    <cellStyle name="Output 2 2 6 2 2 5" xfId="30224" xr:uid="{00000000-0005-0000-0000-000052750000}"/>
    <cellStyle name="Output 2 2 6 2 2 6" xfId="30225" xr:uid="{00000000-0005-0000-0000-000053750000}"/>
    <cellStyle name="Output 2 2 6 2 2 7" xfId="30226" xr:uid="{00000000-0005-0000-0000-000054750000}"/>
    <cellStyle name="Output 2 2 6 2 3" xfId="30227" xr:uid="{00000000-0005-0000-0000-000055750000}"/>
    <cellStyle name="Output 2 2 6 2 4" xfId="30228" xr:uid="{00000000-0005-0000-0000-000056750000}"/>
    <cellStyle name="Output 2 2 6 2 5" xfId="30229" xr:uid="{00000000-0005-0000-0000-000057750000}"/>
    <cellStyle name="Output 2 2 6 3" xfId="30230" xr:uid="{00000000-0005-0000-0000-000058750000}"/>
    <cellStyle name="Output 2 2 6 3 2" xfId="30231" xr:uid="{00000000-0005-0000-0000-000059750000}"/>
    <cellStyle name="Output 2 2 6 3 2 2" xfId="30232" xr:uid="{00000000-0005-0000-0000-00005A750000}"/>
    <cellStyle name="Output 2 2 6 3 2 3" xfId="30233" xr:uid="{00000000-0005-0000-0000-00005B750000}"/>
    <cellStyle name="Output 2 2 6 3 2 4" xfId="30234" xr:uid="{00000000-0005-0000-0000-00005C750000}"/>
    <cellStyle name="Output 2 2 6 3 2 5" xfId="30235" xr:uid="{00000000-0005-0000-0000-00005D750000}"/>
    <cellStyle name="Output 2 2 6 3 2 6" xfId="30236" xr:uid="{00000000-0005-0000-0000-00005E750000}"/>
    <cellStyle name="Output 2 2 6 3 2 7" xfId="30237" xr:uid="{00000000-0005-0000-0000-00005F750000}"/>
    <cellStyle name="Output 2 2 6 3 3" xfId="30238" xr:uid="{00000000-0005-0000-0000-000060750000}"/>
    <cellStyle name="Output 2 2 6 3 4" xfId="30239" xr:uid="{00000000-0005-0000-0000-000061750000}"/>
    <cellStyle name="Output 2 2 6 3 5" xfId="30240" xr:uid="{00000000-0005-0000-0000-000062750000}"/>
    <cellStyle name="Output 2 2 6 4" xfId="30241" xr:uid="{00000000-0005-0000-0000-000063750000}"/>
    <cellStyle name="Output 2 2 6 4 2" xfId="30242" xr:uid="{00000000-0005-0000-0000-000064750000}"/>
    <cellStyle name="Output 2 2 6 4 2 2" xfId="30243" xr:uid="{00000000-0005-0000-0000-000065750000}"/>
    <cellStyle name="Output 2 2 6 4 2 3" xfId="30244" xr:uid="{00000000-0005-0000-0000-000066750000}"/>
    <cellStyle name="Output 2 2 6 4 2 4" xfId="30245" xr:uid="{00000000-0005-0000-0000-000067750000}"/>
    <cellStyle name="Output 2 2 6 4 2 5" xfId="30246" xr:uid="{00000000-0005-0000-0000-000068750000}"/>
    <cellStyle name="Output 2 2 6 4 2 6" xfId="30247" xr:uid="{00000000-0005-0000-0000-000069750000}"/>
    <cellStyle name="Output 2 2 6 4 2 7" xfId="30248" xr:uid="{00000000-0005-0000-0000-00006A750000}"/>
    <cellStyle name="Output 2 2 6 4 3" xfId="30249" xr:uid="{00000000-0005-0000-0000-00006B750000}"/>
    <cellStyle name="Output 2 2 6 4 4" xfId="30250" xr:uid="{00000000-0005-0000-0000-00006C750000}"/>
    <cellStyle name="Output 2 2 6 4 5" xfId="30251" xr:uid="{00000000-0005-0000-0000-00006D750000}"/>
    <cellStyle name="Output 2 2 6 5" xfId="30252" xr:uid="{00000000-0005-0000-0000-00006E750000}"/>
    <cellStyle name="Output 2 2 6 5 2" xfId="30253" xr:uid="{00000000-0005-0000-0000-00006F750000}"/>
    <cellStyle name="Output 2 2 6 5 3" xfId="30254" xr:uid="{00000000-0005-0000-0000-000070750000}"/>
    <cellStyle name="Output 2 2 6 5 4" xfId="30255" xr:uid="{00000000-0005-0000-0000-000071750000}"/>
    <cellStyle name="Output 2 2 6 5 5" xfId="30256" xr:uid="{00000000-0005-0000-0000-000072750000}"/>
    <cellStyle name="Output 2 2 6 5 6" xfId="30257" xr:uid="{00000000-0005-0000-0000-000073750000}"/>
    <cellStyle name="Output 2 2 6 5 7" xfId="30258" xr:uid="{00000000-0005-0000-0000-000074750000}"/>
    <cellStyle name="Output 2 2 6 5 8" xfId="30259" xr:uid="{00000000-0005-0000-0000-000075750000}"/>
    <cellStyle name="Output 2 2 6 6" xfId="30260" xr:uid="{00000000-0005-0000-0000-000076750000}"/>
    <cellStyle name="Output 2 2 6 6 2" xfId="30261" xr:uid="{00000000-0005-0000-0000-000077750000}"/>
    <cellStyle name="Output 2 2 6 6 3" xfId="30262" xr:uid="{00000000-0005-0000-0000-000078750000}"/>
    <cellStyle name="Output 2 2 6 6 4" xfId="30263" xr:uid="{00000000-0005-0000-0000-000079750000}"/>
    <cellStyle name="Output 2 2 6 6 5" xfId="30264" xr:uid="{00000000-0005-0000-0000-00007A750000}"/>
    <cellStyle name="Output 2 2 6 6 6" xfId="30265" xr:uid="{00000000-0005-0000-0000-00007B750000}"/>
    <cellStyle name="Output 2 2 6 6 7" xfId="30266" xr:uid="{00000000-0005-0000-0000-00007C750000}"/>
    <cellStyle name="Output 2 2 6 7" xfId="30267" xr:uid="{00000000-0005-0000-0000-00007D750000}"/>
    <cellStyle name="Output 2 2 6 7 2" xfId="30268" xr:uid="{00000000-0005-0000-0000-00007E750000}"/>
    <cellStyle name="Output 2 2 6 7 3" xfId="30269" xr:uid="{00000000-0005-0000-0000-00007F750000}"/>
    <cellStyle name="Output 2 2 6 7 4" xfId="30270" xr:uid="{00000000-0005-0000-0000-000080750000}"/>
    <cellStyle name="Output 2 2 6 7 5" xfId="30271" xr:uid="{00000000-0005-0000-0000-000081750000}"/>
    <cellStyle name="Output 2 2 6 8" xfId="30272" xr:uid="{00000000-0005-0000-0000-000082750000}"/>
    <cellStyle name="Output 2 2 6 8 2" xfId="30273" xr:uid="{00000000-0005-0000-0000-000083750000}"/>
    <cellStyle name="Output 2 2 6 8 3" xfId="30274" xr:uid="{00000000-0005-0000-0000-000084750000}"/>
    <cellStyle name="Output 2 2 6 8 4" xfId="30275" xr:uid="{00000000-0005-0000-0000-000085750000}"/>
    <cellStyle name="Output 2 2 6 8 5" xfId="30276" xr:uid="{00000000-0005-0000-0000-000086750000}"/>
    <cellStyle name="Output 2 2 6 9" xfId="30277" xr:uid="{00000000-0005-0000-0000-000087750000}"/>
    <cellStyle name="Output 2 2 6 9 2" xfId="30278" xr:uid="{00000000-0005-0000-0000-000088750000}"/>
    <cellStyle name="Output 2 2 6 9 3" xfId="30279" xr:uid="{00000000-0005-0000-0000-000089750000}"/>
    <cellStyle name="Output 2 2 6 9 4" xfId="30280" xr:uid="{00000000-0005-0000-0000-00008A750000}"/>
    <cellStyle name="Output 2 2 6 9 5" xfId="30281" xr:uid="{00000000-0005-0000-0000-00008B750000}"/>
    <cellStyle name="Output 2 2 7" xfId="30282" xr:uid="{00000000-0005-0000-0000-00008C750000}"/>
    <cellStyle name="Output 2 2 7 10" xfId="30283" xr:uid="{00000000-0005-0000-0000-00008D750000}"/>
    <cellStyle name="Output 2 2 7 2" xfId="30284" xr:uid="{00000000-0005-0000-0000-00008E750000}"/>
    <cellStyle name="Output 2 2 7 2 2" xfId="30285" xr:uid="{00000000-0005-0000-0000-00008F750000}"/>
    <cellStyle name="Output 2 2 7 2 2 2" xfId="30286" xr:uid="{00000000-0005-0000-0000-000090750000}"/>
    <cellStyle name="Output 2 2 7 2 2 3" xfId="30287" xr:uid="{00000000-0005-0000-0000-000091750000}"/>
    <cellStyle name="Output 2 2 7 2 2 4" xfId="30288" xr:uid="{00000000-0005-0000-0000-000092750000}"/>
    <cellStyle name="Output 2 2 7 2 2 5" xfId="30289" xr:uid="{00000000-0005-0000-0000-000093750000}"/>
    <cellStyle name="Output 2 2 7 2 2 6" xfId="30290" xr:uid="{00000000-0005-0000-0000-000094750000}"/>
    <cellStyle name="Output 2 2 7 2 2 7" xfId="30291" xr:uid="{00000000-0005-0000-0000-000095750000}"/>
    <cellStyle name="Output 2 2 7 2 3" xfId="30292" xr:uid="{00000000-0005-0000-0000-000096750000}"/>
    <cellStyle name="Output 2 2 7 2 4" xfId="30293" xr:uid="{00000000-0005-0000-0000-000097750000}"/>
    <cellStyle name="Output 2 2 7 3" xfId="30294" xr:uid="{00000000-0005-0000-0000-000098750000}"/>
    <cellStyle name="Output 2 2 7 3 2" xfId="30295" xr:uid="{00000000-0005-0000-0000-000099750000}"/>
    <cellStyle name="Output 2 2 7 3 2 2" xfId="30296" xr:uid="{00000000-0005-0000-0000-00009A750000}"/>
    <cellStyle name="Output 2 2 7 3 2 3" xfId="30297" xr:uid="{00000000-0005-0000-0000-00009B750000}"/>
    <cellStyle name="Output 2 2 7 3 2 4" xfId="30298" xr:uid="{00000000-0005-0000-0000-00009C750000}"/>
    <cellStyle name="Output 2 2 7 3 2 5" xfId="30299" xr:uid="{00000000-0005-0000-0000-00009D750000}"/>
    <cellStyle name="Output 2 2 7 3 2 6" xfId="30300" xr:uid="{00000000-0005-0000-0000-00009E750000}"/>
    <cellStyle name="Output 2 2 7 3 2 7" xfId="30301" xr:uid="{00000000-0005-0000-0000-00009F750000}"/>
    <cellStyle name="Output 2 2 7 3 3" xfId="30302" xr:uid="{00000000-0005-0000-0000-0000A0750000}"/>
    <cellStyle name="Output 2 2 7 3 4" xfId="30303" xr:uid="{00000000-0005-0000-0000-0000A1750000}"/>
    <cellStyle name="Output 2 2 7 4" xfId="30304" xr:uid="{00000000-0005-0000-0000-0000A2750000}"/>
    <cellStyle name="Output 2 2 7 4 2" xfId="30305" xr:uid="{00000000-0005-0000-0000-0000A3750000}"/>
    <cellStyle name="Output 2 2 7 4 2 2" xfId="30306" xr:uid="{00000000-0005-0000-0000-0000A4750000}"/>
    <cellStyle name="Output 2 2 7 4 2 3" xfId="30307" xr:uid="{00000000-0005-0000-0000-0000A5750000}"/>
    <cellStyle name="Output 2 2 7 4 2 4" xfId="30308" xr:uid="{00000000-0005-0000-0000-0000A6750000}"/>
    <cellStyle name="Output 2 2 7 4 2 5" xfId="30309" xr:uid="{00000000-0005-0000-0000-0000A7750000}"/>
    <cellStyle name="Output 2 2 7 4 2 6" xfId="30310" xr:uid="{00000000-0005-0000-0000-0000A8750000}"/>
    <cellStyle name="Output 2 2 7 4 2 7" xfId="30311" xr:uid="{00000000-0005-0000-0000-0000A9750000}"/>
    <cellStyle name="Output 2 2 7 4 3" xfId="30312" xr:uid="{00000000-0005-0000-0000-0000AA750000}"/>
    <cellStyle name="Output 2 2 7 4 4" xfId="30313" xr:uid="{00000000-0005-0000-0000-0000AB750000}"/>
    <cellStyle name="Output 2 2 7 5" xfId="30314" xr:uid="{00000000-0005-0000-0000-0000AC750000}"/>
    <cellStyle name="Output 2 2 7 5 2" xfId="30315" xr:uid="{00000000-0005-0000-0000-0000AD750000}"/>
    <cellStyle name="Output 2 2 7 5 3" xfId="30316" xr:uid="{00000000-0005-0000-0000-0000AE750000}"/>
    <cellStyle name="Output 2 2 7 5 4" xfId="30317" xr:uid="{00000000-0005-0000-0000-0000AF750000}"/>
    <cellStyle name="Output 2 2 7 5 5" xfId="30318" xr:uid="{00000000-0005-0000-0000-0000B0750000}"/>
    <cellStyle name="Output 2 2 7 5 6" xfId="30319" xr:uid="{00000000-0005-0000-0000-0000B1750000}"/>
    <cellStyle name="Output 2 2 7 5 7" xfId="30320" xr:uid="{00000000-0005-0000-0000-0000B2750000}"/>
    <cellStyle name="Output 2 2 7 5 8" xfId="30321" xr:uid="{00000000-0005-0000-0000-0000B3750000}"/>
    <cellStyle name="Output 2 2 7 6" xfId="30322" xr:uid="{00000000-0005-0000-0000-0000B4750000}"/>
    <cellStyle name="Output 2 2 7 6 2" xfId="30323" xr:uid="{00000000-0005-0000-0000-0000B5750000}"/>
    <cellStyle name="Output 2 2 7 6 3" xfId="30324" xr:uid="{00000000-0005-0000-0000-0000B6750000}"/>
    <cellStyle name="Output 2 2 7 6 4" xfId="30325" xr:uid="{00000000-0005-0000-0000-0000B7750000}"/>
    <cellStyle name="Output 2 2 7 6 5" xfId="30326" xr:uid="{00000000-0005-0000-0000-0000B8750000}"/>
    <cellStyle name="Output 2 2 7 6 6" xfId="30327" xr:uid="{00000000-0005-0000-0000-0000B9750000}"/>
    <cellStyle name="Output 2 2 7 6 7" xfId="30328" xr:uid="{00000000-0005-0000-0000-0000BA750000}"/>
    <cellStyle name="Output 2 2 7 7" xfId="30329" xr:uid="{00000000-0005-0000-0000-0000BB750000}"/>
    <cellStyle name="Output 2 2 7 8" xfId="30330" xr:uid="{00000000-0005-0000-0000-0000BC750000}"/>
    <cellStyle name="Output 2 2 7 9" xfId="30331" xr:uid="{00000000-0005-0000-0000-0000BD750000}"/>
    <cellStyle name="Output 2 2 8" xfId="30332" xr:uid="{00000000-0005-0000-0000-0000BE750000}"/>
    <cellStyle name="Output 2 2 8 2" xfId="30333" xr:uid="{00000000-0005-0000-0000-0000BF750000}"/>
    <cellStyle name="Output 2 2 8 2 2" xfId="30334" xr:uid="{00000000-0005-0000-0000-0000C0750000}"/>
    <cellStyle name="Output 2 2 8 2 3" xfId="30335" xr:uid="{00000000-0005-0000-0000-0000C1750000}"/>
    <cellStyle name="Output 2 2 8 2 4" xfId="30336" xr:uid="{00000000-0005-0000-0000-0000C2750000}"/>
    <cellStyle name="Output 2 2 8 2 5" xfId="30337" xr:uid="{00000000-0005-0000-0000-0000C3750000}"/>
    <cellStyle name="Output 2 2 8 2 6" xfId="30338" xr:uid="{00000000-0005-0000-0000-0000C4750000}"/>
    <cellStyle name="Output 2 2 8 2 7" xfId="30339" xr:uid="{00000000-0005-0000-0000-0000C5750000}"/>
    <cellStyle name="Output 2 2 8 3" xfId="30340" xr:uid="{00000000-0005-0000-0000-0000C6750000}"/>
    <cellStyle name="Output 2 2 8 4" xfId="30341" xr:uid="{00000000-0005-0000-0000-0000C7750000}"/>
    <cellStyle name="Output 2 2 8 5" xfId="30342" xr:uid="{00000000-0005-0000-0000-0000C8750000}"/>
    <cellStyle name="Output 2 2 9" xfId="30343" xr:uid="{00000000-0005-0000-0000-0000C9750000}"/>
    <cellStyle name="Output 2 2 9 2" xfId="30344" xr:uid="{00000000-0005-0000-0000-0000CA750000}"/>
    <cellStyle name="Output 2 2 9 2 2" xfId="30345" xr:uid="{00000000-0005-0000-0000-0000CB750000}"/>
    <cellStyle name="Output 2 2 9 2 3" xfId="30346" xr:uid="{00000000-0005-0000-0000-0000CC750000}"/>
    <cellStyle name="Output 2 2 9 2 4" xfId="30347" xr:uid="{00000000-0005-0000-0000-0000CD750000}"/>
    <cellStyle name="Output 2 2 9 2 5" xfId="30348" xr:uid="{00000000-0005-0000-0000-0000CE750000}"/>
    <cellStyle name="Output 2 2 9 2 6" xfId="30349" xr:uid="{00000000-0005-0000-0000-0000CF750000}"/>
    <cellStyle name="Output 2 2 9 2 7" xfId="30350" xr:uid="{00000000-0005-0000-0000-0000D0750000}"/>
    <cellStyle name="Output 2 2 9 3" xfId="30351" xr:uid="{00000000-0005-0000-0000-0000D1750000}"/>
    <cellStyle name="Output 2 2 9 4" xfId="30352" xr:uid="{00000000-0005-0000-0000-0000D2750000}"/>
    <cellStyle name="Output 2 2 9 5" xfId="30353" xr:uid="{00000000-0005-0000-0000-0000D3750000}"/>
    <cellStyle name="Output 2 20" xfId="30354" xr:uid="{00000000-0005-0000-0000-0000D4750000}"/>
    <cellStyle name="Output 2 20 2" xfId="30355" xr:uid="{00000000-0005-0000-0000-0000D5750000}"/>
    <cellStyle name="Output 2 20 3" xfId="30356" xr:uid="{00000000-0005-0000-0000-0000D6750000}"/>
    <cellStyle name="Output 2 20 4" xfId="30357" xr:uid="{00000000-0005-0000-0000-0000D7750000}"/>
    <cellStyle name="Output 2 20 5" xfId="30358" xr:uid="{00000000-0005-0000-0000-0000D8750000}"/>
    <cellStyle name="Output 2 21" xfId="30359" xr:uid="{00000000-0005-0000-0000-0000D9750000}"/>
    <cellStyle name="Output 2 21 2" xfId="30360" xr:uid="{00000000-0005-0000-0000-0000DA750000}"/>
    <cellStyle name="Output 2 21 3" xfId="30361" xr:uid="{00000000-0005-0000-0000-0000DB750000}"/>
    <cellStyle name="Output 2 21 4" xfId="30362" xr:uid="{00000000-0005-0000-0000-0000DC750000}"/>
    <cellStyle name="Output 2 21 5" xfId="30363" xr:uid="{00000000-0005-0000-0000-0000DD750000}"/>
    <cellStyle name="Output 2 22" xfId="30364" xr:uid="{00000000-0005-0000-0000-0000DE750000}"/>
    <cellStyle name="Output 2 22 2" xfId="30365" xr:uid="{00000000-0005-0000-0000-0000DF750000}"/>
    <cellStyle name="Output 2 22 3" xfId="30366" xr:uid="{00000000-0005-0000-0000-0000E0750000}"/>
    <cellStyle name="Output 2 22 4" xfId="30367" xr:uid="{00000000-0005-0000-0000-0000E1750000}"/>
    <cellStyle name="Output 2 22 5" xfId="30368" xr:uid="{00000000-0005-0000-0000-0000E2750000}"/>
    <cellStyle name="Output 2 23" xfId="30369" xr:uid="{00000000-0005-0000-0000-0000E3750000}"/>
    <cellStyle name="Output 2 23 2" xfId="30370" xr:uid="{00000000-0005-0000-0000-0000E4750000}"/>
    <cellStyle name="Output 2 23 3" xfId="30371" xr:uid="{00000000-0005-0000-0000-0000E5750000}"/>
    <cellStyle name="Output 2 23 4" xfId="30372" xr:uid="{00000000-0005-0000-0000-0000E6750000}"/>
    <cellStyle name="Output 2 23 5" xfId="30373" xr:uid="{00000000-0005-0000-0000-0000E7750000}"/>
    <cellStyle name="Output 2 24" xfId="30374" xr:uid="{00000000-0005-0000-0000-0000E8750000}"/>
    <cellStyle name="Output 2 24 2" xfId="30375" xr:uid="{00000000-0005-0000-0000-0000E9750000}"/>
    <cellStyle name="Output 2 24 3" xfId="30376" xr:uid="{00000000-0005-0000-0000-0000EA750000}"/>
    <cellStyle name="Output 2 24 4" xfId="30377" xr:uid="{00000000-0005-0000-0000-0000EB750000}"/>
    <cellStyle name="Output 2 24 5" xfId="30378" xr:uid="{00000000-0005-0000-0000-0000EC750000}"/>
    <cellStyle name="Output 2 25" xfId="30379" xr:uid="{00000000-0005-0000-0000-0000ED750000}"/>
    <cellStyle name="Output 2 25 2" xfId="30380" xr:uid="{00000000-0005-0000-0000-0000EE750000}"/>
    <cellStyle name="Output 2 25 3" xfId="30381" xr:uid="{00000000-0005-0000-0000-0000EF750000}"/>
    <cellStyle name="Output 2 25 4" xfId="30382" xr:uid="{00000000-0005-0000-0000-0000F0750000}"/>
    <cellStyle name="Output 2 25 5" xfId="30383" xr:uid="{00000000-0005-0000-0000-0000F1750000}"/>
    <cellStyle name="Output 2 26" xfId="30384" xr:uid="{00000000-0005-0000-0000-0000F2750000}"/>
    <cellStyle name="Output 2 3" xfId="758" xr:uid="{00000000-0005-0000-0000-0000F3750000}"/>
    <cellStyle name="Output 2 3 10" xfId="30385" xr:uid="{00000000-0005-0000-0000-0000F4750000}"/>
    <cellStyle name="Output 2 3 10 2" xfId="30386" xr:uid="{00000000-0005-0000-0000-0000F5750000}"/>
    <cellStyle name="Output 2 3 10 2 2" xfId="30387" xr:uid="{00000000-0005-0000-0000-0000F6750000}"/>
    <cellStyle name="Output 2 3 10 2 3" xfId="30388" xr:uid="{00000000-0005-0000-0000-0000F7750000}"/>
    <cellStyle name="Output 2 3 10 2 4" xfId="30389" xr:uid="{00000000-0005-0000-0000-0000F8750000}"/>
    <cellStyle name="Output 2 3 10 2 5" xfId="30390" xr:uid="{00000000-0005-0000-0000-0000F9750000}"/>
    <cellStyle name="Output 2 3 10 2 6" xfId="30391" xr:uid="{00000000-0005-0000-0000-0000FA750000}"/>
    <cellStyle name="Output 2 3 10 2 7" xfId="30392" xr:uid="{00000000-0005-0000-0000-0000FB750000}"/>
    <cellStyle name="Output 2 3 10 3" xfId="30393" xr:uid="{00000000-0005-0000-0000-0000FC750000}"/>
    <cellStyle name="Output 2 3 10 4" xfId="30394" xr:uid="{00000000-0005-0000-0000-0000FD750000}"/>
    <cellStyle name="Output 2 3 10 5" xfId="30395" xr:uid="{00000000-0005-0000-0000-0000FE750000}"/>
    <cellStyle name="Output 2 3 11" xfId="30396" xr:uid="{00000000-0005-0000-0000-0000FF750000}"/>
    <cellStyle name="Output 2 3 11 2" xfId="30397" xr:uid="{00000000-0005-0000-0000-000000760000}"/>
    <cellStyle name="Output 2 3 11 2 2" xfId="30398" xr:uid="{00000000-0005-0000-0000-000001760000}"/>
    <cellStyle name="Output 2 3 11 2 3" xfId="30399" xr:uid="{00000000-0005-0000-0000-000002760000}"/>
    <cellStyle name="Output 2 3 11 2 4" xfId="30400" xr:uid="{00000000-0005-0000-0000-000003760000}"/>
    <cellStyle name="Output 2 3 11 2 5" xfId="30401" xr:uid="{00000000-0005-0000-0000-000004760000}"/>
    <cellStyle name="Output 2 3 11 2 6" xfId="30402" xr:uid="{00000000-0005-0000-0000-000005760000}"/>
    <cellStyle name="Output 2 3 11 2 7" xfId="30403" xr:uid="{00000000-0005-0000-0000-000006760000}"/>
    <cellStyle name="Output 2 3 11 3" xfId="30404" xr:uid="{00000000-0005-0000-0000-000007760000}"/>
    <cellStyle name="Output 2 3 11 4" xfId="30405" xr:uid="{00000000-0005-0000-0000-000008760000}"/>
    <cellStyle name="Output 2 3 11 5" xfId="30406" xr:uid="{00000000-0005-0000-0000-000009760000}"/>
    <cellStyle name="Output 2 3 12" xfId="30407" xr:uid="{00000000-0005-0000-0000-00000A760000}"/>
    <cellStyle name="Output 2 3 12 2" xfId="30408" xr:uid="{00000000-0005-0000-0000-00000B760000}"/>
    <cellStyle name="Output 2 3 12 3" xfId="30409" xr:uid="{00000000-0005-0000-0000-00000C760000}"/>
    <cellStyle name="Output 2 3 12 4" xfId="30410" xr:uid="{00000000-0005-0000-0000-00000D760000}"/>
    <cellStyle name="Output 2 3 12 5" xfId="30411" xr:uid="{00000000-0005-0000-0000-00000E760000}"/>
    <cellStyle name="Output 2 3 12 6" xfId="30412" xr:uid="{00000000-0005-0000-0000-00000F760000}"/>
    <cellStyle name="Output 2 3 12 7" xfId="30413" xr:uid="{00000000-0005-0000-0000-000010760000}"/>
    <cellStyle name="Output 2 3 12 8" xfId="30414" xr:uid="{00000000-0005-0000-0000-000011760000}"/>
    <cellStyle name="Output 2 3 13" xfId="30415" xr:uid="{00000000-0005-0000-0000-000012760000}"/>
    <cellStyle name="Output 2 3 13 2" xfId="30416" xr:uid="{00000000-0005-0000-0000-000013760000}"/>
    <cellStyle name="Output 2 3 13 3" xfId="30417" xr:uid="{00000000-0005-0000-0000-000014760000}"/>
    <cellStyle name="Output 2 3 13 4" xfId="30418" xr:uid="{00000000-0005-0000-0000-000015760000}"/>
    <cellStyle name="Output 2 3 13 5" xfId="30419" xr:uid="{00000000-0005-0000-0000-000016760000}"/>
    <cellStyle name="Output 2 3 13 6" xfId="30420" xr:uid="{00000000-0005-0000-0000-000017760000}"/>
    <cellStyle name="Output 2 3 13 7" xfId="30421" xr:uid="{00000000-0005-0000-0000-000018760000}"/>
    <cellStyle name="Output 2 3 14" xfId="30422" xr:uid="{00000000-0005-0000-0000-000019760000}"/>
    <cellStyle name="Output 2 3 14 2" xfId="30423" xr:uid="{00000000-0005-0000-0000-00001A760000}"/>
    <cellStyle name="Output 2 3 14 3" xfId="30424" xr:uid="{00000000-0005-0000-0000-00001B760000}"/>
    <cellStyle name="Output 2 3 14 4" xfId="30425" xr:uid="{00000000-0005-0000-0000-00001C760000}"/>
    <cellStyle name="Output 2 3 14 5" xfId="30426" xr:uid="{00000000-0005-0000-0000-00001D760000}"/>
    <cellStyle name="Output 2 3 15" xfId="30427" xr:uid="{00000000-0005-0000-0000-00001E760000}"/>
    <cellStyle name="Output 2 3 15 2" xfId="30428" xr:uid="{00000000-0005-0000-0000-00001F760000}"/>
    <cellStyle name="Output 2 3 15 3" xfId="30429" xr:uid="{00000000-0005-0000-0000-000020760000}"/>
    <cellStyle name="Output 2 3 15 4" xfId="30430" xr:uid="{00000000-0005-0000-0000-000021760000}"/>
    <cellStyle name="Output 2 3 15 5" xfId="30431" xr:uid="{00000000-0005-0000-0000-000022760000}"/>
    <cellStyle name="Output 2 3 16" xfId="30432" xr:uid="{00000000-0005-0000-0000-000023760000}"/>
    <cellStyle name="Output 2 3 16 2" xfId="30433" xr:uid="{00000000-0005-0000-0000-000024760000}"/>
    <cellStyle name="Output 2 3 16 3" xfId="30434" xr:uid="{00000000-0005-0000-0000-000025760000}"/>
    <cellStyle name="Output 2 3 16 4" xfId="30435" xr:uid="{00000000-0005-0000-0000-000026760000}"/>
    <cellStyle name="Output 2 3 16 5" xfId="30436" xr:uid="{00000000-0005-0000-0000-000027760000}"/>
    <cellStyle name="Output 2 3 17" xfId="30437" xr:uid="{00000000-0005-0000-0000-000028760000}"/>
    <cellStyle name="Output 2 3 17 2" xfId="30438" xr:uid="{00000000-0005-0000-0000-000029760000}"/>
    <cellStyle name="Output 2 3 17 3" xfId="30439" xr:uid="{00000000-0005-0000-0000-00002A760000}"/>
    <cellStyle name="Output 2 3 17 4" xfId="30440" xr:uid="{00000000-0005-0000-0000-00002B760000}"/>
    <cellStyle name="Output 2 3 17 5" xfId="30441" xr:uid="{00000000-0005-0000-0000-00002C760000}"/>
    <cellStyle name="Output 2 3 18" xfId="30442" xr:uid="{00000000-0005-0000-0000-00002D760000}"/>
    <cellStyle name="Output 2 3 18 2" xfId="30443" xr:uid="{00000000-0005-0000-0000-00002E760000}"/>
    <cellStyle name="Output 2 3 18 3" xfId="30444" xr:uid="{00000000-0005-0000-0000-00002F760000}"/>
    <cellStyle name="Output 2 3 18 4" xfId="30445" xr:uid="{00000000-0005-0000-0000-000030760000}"/>
    <cellStyle name="Output 2 3 18 5" xfId="30446" xr:uid="{00000000-0005-0000-0000-000031760000}"/>
    <cellStyle name="Output 2 3 19" xfId="30447" xr:uid="{00000000-0005-0000-0000-000032760000}"/>
    <cellStyle name="Output 2 3 19 2" xfId="30448" xr:uid="{00000000-0005-0000-0000-000033760000}"/>
    <cellStyle name="Output 2 3 19 3" xfId="30449" xr:uid="{00000000-0005-0000-0000-000034760000}"/>
    <cellStyle name="Output 2 3 19 4" xfId="30450" xr:uid="{00000000-0005-0000-0000-000035760000}"/>
    <cellStyle name="Output 2 3 19 5" xfId="30451" xr:uid="{00000000-0005-0000-0000-000036760000}"/>
    <cellStyle name="Output 2 3 2" xfId="30452" xr:uid="{00000000-0005-0000-0000-000037760000}"/>
    <cellStyle name="Output 2 3 2 10" xfId="30453" xr:uid="{00000000-0005-0000-0000-000038760000}"/>
    <cellStyle name="Output 2 3 2 10 2" xfId="30454" xr:uid="{00000000-0005-0000-0000-000039760000}"/>
    <cellStyle name="Output 2 3 2 10 3" xfId="30455" xr:uid="{00000000-0005-0000-0000-00003A760000}"/>
    <cellStyle name="Output 2 3 2 10 4" xfId="30456" xr:uid="{00000000-0005-0000-0000-00003B760000}"/>
    <cellStyle name="Output 2 3 2 10 5" xfId="30457" xr:uid="{00000000-0005-0000-0000-00003C760000}"/>
    <cellStyle name="Output 2 3 2 10 6" xfId="30458" xr:uid="{00000000-0005-0000-0000-00003D760000}"/>
    <cellStyle name="Output 2 3 2 10 7" xfId="30459" xr:uid="{00000000-0005-0000-0000-00003E760000}"/>
    <cellStyle name="Output 2 3 2 10 8" xfId="30460" xr:uid="{00000000-0005-0000-0000-00003F760000}"/>
    <cellStyle name="Output 2 3 2 11" xfId="30461" xr:uid="{00000000-0005-0000-0000-000040760000}"/>
    <cellStyle name="Output 2 3 2 11 2" xfId="30462" xr:uid="{00000000-0005-0000-0000-000041760000}"/>
    <cellStyle name="Output 2 3 2 11 3" xfId="30463" xr:uid="{00000000-0005-0000-0000-000042760000}"/>
    <cellStyle name="Output 2 3 2 11 4" xfId="30464" xr:uid="{00000000-0005-0000-0000-000043760000}"/>
    <cellStyle name="Output 2 3 2 11 5" xfId="30465" xr:uid="{00000000-0005-0000-0000-000044760000}"/>
    <cellStyle name="Output 2 3 2 11 6" xfId="30466" xr:uid="{00000000-0005-0000-0000-000045760000}"/>
    <cellStyle name="Output 2 3 2 11 7" xfId="30467" xr:uid="{00000000-0005-0000-0000-000046760000}"/>
    <cellStyle name="Output 2 3 2 12" xfId="30468" xr:uid="{00000000-0005-0000-0000-000047760000}"/>
    <cellStyle name="Output 2 3 2 12 2" xfId="30469" xr:uid="{00000000-0005-0000-0000-000048760000}"/>
    <cellStyle name="Output 2 3 2 12 3" xfId="30470" xr:uid="{00000000-0005-0000-0000-000049760000}"/>
    <cellStyle name="Output 2 3 2 12 4" xfId="30471" xr:uid="{00000000-0005-0000-0000-00004A760000}"/>
    <cellStyle name="Output 2 3 2 12 5" xfId="30472" xr:uid="{00000000-0005-0000-0000-00004B760000}"/>
    <cellStyle name="Output 2 3 2 13" xfId="30473" xr:uid="{00000000-0005-0000-0000-00004C760000}"/>
    <cellStyle name="Output 2 3 2 13 2" xfId="30474" xr:uid="{00000000-0005-0000-0000-00004D760000}"/>
    <cellStyle name="Output 2 3 2 13 3" xfId="30475" xr:uid="{00000000-0005-0000-0000-00004E760000}"/>
    <cellStyle name="Output 2 3 2 13 4" xfId="30476" xr:uid="{00000000-0005-0000-0000-00004F760000}"/>
    <cellStyle name="Output 2 3 2 13 5" xfId="30477" xr:uid="{00000000-0005-0000-0000-000050760000}"/>
    <cellStyle name="Output 2 3 2 14" xfId="30478" xr:uid="{00000000-0005-0000-0000-000051760000}"/>
    <cellStyle name="Output 2 3 2 14 2" xfId="30479" xr:uid="{00000000-0005-0000-0000-000052760000}"/>
    <cellStyle name="Output 2 3 2 14 3" xfId="30480" xr:uid="{00000000-0005-0000-0000-000053760000}"/>
    <cellStyle name="Output 2 3 2 14 4" xfId="30481" xr:uid="{00000000-0005-0000-0000-000054760000}"/>
    <cellStyle name="Output 2 3 2 14 5" xfId="30482" xr:uid="{00000000-0005-0000-0000-000055760000}"/>
    <cellStyle name="Output 2 3 2 15" xfId="30483" xr:uid="{00000000-0005-0000-0000-000056760000}"/>
    <cellStyle name="Output 2 3 2 15 2" xfId="30484" xr:uid="{00000000-0005-0000-0000-000057760000}"/>
    <cellStyle name="Output 2 3 2 15 3" xfId="30485" xr:uid="{00000000-0005-0000-0000-000058760000}"/>
    <cellStyle name="Output 2 3 2 15 4" xfId="30486" xr:uid="{00000000-0005-0000-0000-000059760000}"/>
    <cellStyle name="Output 2 3 2 15 5" xfId="30487" xr:uid="{00000000-0005-0000-0000-00005A760000}"/>
    <cellStyle name="Output 2 3 2 16" xfId="30488" xr:uid="{00000000-0005-0000-0000-00005B760000}"/>
    <cellStyle name="Output 2 3 2 16 2" xfId="30489" xr:uid="{00000000-0005-0000-0000-00005C760000}"/>
    <cellStyle name="Output 2 3 2 16 3" xfId="30490" xr:uid="{00000000-0005-0000-0000-00005D760000}"/>
    <cellStyle name="Output 2 3 2 16 4" xfId="30491" xr:uid="{00000000-0005-0000-0000-00005E760000}"/>
    <cellStyle name="Output 2 3 2 16 5" xfId="30492" xr:uid="{00000000-0005-0000-0000-00005F760000}"/>
    <cellStyle name="Output 2 3 2 17" xfId="30493" xr:uid="{00000000-0005-0000-0000-000060760000}"/>
    <cellStyle name="Output 2 3 2 17 2" xfId="30494" xr:uid="{00000000-0005-0000-0000-000061760000}"/>
    <cellStyle name="Output 2 3 2 17 3" xfId="30495" xr:uid="{00000000-0005-0000-0000-000062760000}"/>
    <cellStyle name="Output 2 3 2 17 4" xfId="30496" xr:uid="{00000000-0005-0000-0000-000063760000}"/>
    <cellStyle name="Output 2 3 2 17 5" xfId="30497" xr:uid="{00000000-0005-0000-0000-000064760000}"/>
    <cellStyle name="Output 2 3 2 18" xfId="30498" xr:uid="{00000000-0005-0000-0000-000065760000}"/>
    <cellStyle name="Output 2 3 2 2" xfId="30499" xr:uid="{00000000-0005-0000-0000-000066760000}"/>
    <cellStyle name="Output 2 3 2 2 10" xfId="30500" xr:uid="{00000000-0005-0000-0000-000067760000}"/>
    <cellStyle name="Output 2 3 2 2 10 2" xfId="30501" xr:uid="{00000000-0005-0000-0000-000068760000}"/>
    <cellStyle name="Output 2 3 2 2 10 3" xfId="30502" xr:uid="{00000000-0005-0000-0000-000069760000}"/>
    <cellStyle name="Output 2 3 2 2 10 4" xfId="30503" xr:uid="{00000000-0005-0000-0000-00006A760000}"/>
    <cellStyle name="Output 2 3 2 2 10 5" xfId="30504" xr:uid="{00000000-0005-0000-0000-00006B760000}"/>
    <cellStyle name="Output 2 3 2 2 11" xfId="30505" xr:uid="{00000000-0005-0000-0000-00006C760000}"/>
    <cellStyle name="Output 2 3 2 2 11 2" xfId="30506" xr:uid="{00000000-0005-0000-0000-00006D760000}"/>
    <cellStyle name="Output 2 3 2 2 11 3" xfId="30507" xr:uid="{00000000-0005-0000-0000-00006E760000}"/>
    <cellStyle name="Output 2 3 2 2 11 4" xfId="30508" xr:uid="{00000000-0005-0000-0000-00006F760000}"/>
    <cellStyle name="Output 2 3 2 2 11 5" xfId="30509" xr:uid="{00000000-0005-0000-0000-000070760000}"/>
    <cellStyle name="Output 2 3 2 2 12" xfId="30510" xr:uid="{00000000-0005-0000-0000-000071760000}"/>
    <cellStyle name="Output 2 3 2 2 12 2" xfId="30511" xr:uid="{00000000-0005-0000-0000-000072760000}"/>
    <cellStyle name="Output 2 3 2 2 12 3" xfId="30512" xr:uid="{00000000-0005-0000-0000-000073760000}"/>
    <cellStyle name="Output 2 3 2 2 12 4" xfId="30513" xr:uid="{00000000-0005-0000-0000-000074760000}"/>
    <cellStyle name="Output 2 3 2 2 12 5" xfId="30514" xr:uid="{00000000-0005-0000-0000-000075760000}"/>
    <cellStyle name="Output 2 3 2 2 13" xfId="30515" xr:uid="{00000000-0005-0000-0000-000076760000}"/>
    <cellStyle name="Output 2 3 2 2 13 2" xfId="30516" xr:uid="{00000000-0005-0000-0000-000077760000}"/>
    <cellStyle name="Output 2 3 2 2 13 3" xfId="30517" xr:uid="{00000000-0005-0000-0000-000078760000}"/>
    <cellStyle name="Output 2 3 2 2 13 4" xfId="30518" xr:uid="{00000000-0005-0000-0000-000079760000}"/>
    <cellStyle name="Output 2 3 2 2 13 5" xfId="30519" xr:uid="{00000000-0005-0000-0000-00007A760000}"/>
    <cellStyle name="Output 2 3 2 2 14" xfId="30520" xr:uid="{00000000-0005-0000-0000-00007B760000}"/>
    <cellStyle name="Output 2 3 2 2 14 2" xfId="30521" xr:uid="{00000000-0005-0000-0000-00007C760000}"/>
    <cellStyle name="Output 2 3 2 2 14 3" xfId="30522" xr:uid="{00000000-0005-0000-0000-00007D760000}"/>
    <cellStyle name="Output 2 3 2 2 14 4" xfId="30523" xr:uid="{00000000-0005-0000-0000-00007E760000}"/>
    <cellStyle name="Output 2 3 2 2 14 5" xfId="30524" xr:uid="{00000000-0005-0000-0000-00007F760000}"/>
    <cellStyle name="Output 2 3 2 2 15" xfId="30525" xr:uid="{00000000-0005-0000-0000-000080760000}"/>
    <cellStyle name="Output 2 3 2 2 15 2" xfId="30526" xr:uid="{00000000-0005-0000-0000-000081760000}"/>
    <cellStyle name="Output 2 3 2 2 15 3" xfId="30527" xr:uid="{00000000-0005-0000-0000-000082760000}"/>
    <cellStyle name="Output 2 3 2 2 15 4" xfId="30528" xr:uid="{00000000-0005-0000-0000-000083760000}"/>
    <cellStyle name="Output 2 3 2 2 15 5" xfId="30529" xr:uid="{00000000-0005-0000-0000-000084760000}"/>
    <cellStyle name="Output 2 3 2 2 16" xfId="30530" xr:uid="{00000000-0005-0000-0000-000085760000}"/>
    <cellStyle name="Output 2 3 2 2 16 2" xfId="30531" xr:uid="{00000000-0005-0000-0000-000086760000}"/>
    <cellStyle name="Output 2 3 2 2 16 3" xfId="30532" xr:uid="{00000000-0005-0000-0000-000087760000}"/>
    <cellStyle name="Output 2 3 2 2 16 4" xfId="30533" xr:uid="{00000000-0005-0000-0000-000088760000}"/>
    <cellStyle name="Output 2 3 2 2 16 5" xfId="30534" xr:uid="{00000000-0005-0000-0000-000089760000}"/>
    <cellStyle name="Output 2 3 2 2 17" xfId="30535" xr:uid="{00000000-0005-0000-0000-00008A760000}"/>
    <cellStyle name="Output 2 3 2 2 17 2" xfId="30536" xr:uid="{00000000-0005-0000-0000-00008B760000}"/>
    <cellStyle name="Output 2 3 2 2 17 3" xfId="30537" xr:uid="{00000000-0005-0000-0000-00008C760000}"/>
    <cellStyle name="Output 2 3 2 2 17 4" xfId="30538" xr:uid="{00000000-0005-0000-0000-00008D760000}"/>
    <cellStyle name="Output 2 3 2 2 17 5" xfId="30539" xr:uid="{00000000-0005-0000-0000-00008E760000}"/>
    <cellStyle name="Output 2 3 2 2 18" xfId="30540" xr:uid="{00000000-0005-0000-0000-00008F760000}"/>
    <cellStyle name="Output 2 3 2 2 18 2" xfId="30541" xr:uid="{00000000-0005-0000-0000-000090760000}"/>
    <cellStyle name="Output 2 3 2 2 18 3" xfId="30542" xr:uid="{00000000-0005-0000-0000-000091760000}"/>
    <cellStyle name="Output 2 3 2 2 18 4" xfId="30543" xr:uid="{00000000-0005-0000-0000-000092760000}"/>
    <cellStyle name="Output 2 3 2 2 18 5" xfId="30544" xr:uid="{00000000-0005-0000-0000-000093760000}"/>
    <cellStyle name="Output 2 3 2 2 19" xfId="30545" xr:uid="{00000000-0005-0000-0000-000094760000}"/>
    <cellStyle name="Output 2 3 2 2 2" xfId="30546" xr:uid="{00000000-0005-0000-0000-000095760000}"/>
    <cellStyle name="Output 2 3 2 2 2 10" xfId="30547" xr:uid="{00000000-0005-0000-0000-000096760000}"/>
    <cellStyle name="Output 2 3 2 2 2 10 2" xfId="30548" xr:uid="{00000000-0005-0000-0000-000097760000}"/>
    <cellStyle name="Output 2 3 2 2 2 10 3" xfId="30549" xr:uid="{00000000-0005-0000-0000-000098760000}"/>
    <cellStyle name="Output 2 3 2 2 2 10 4" xfId="30550" xr:uid="{00000000-0005-0000-0000-000099760000}"/>
    <cellStyle name="Output 2 3 2 2 2 10 5" xfId="30551" xr:uid="{00000000-0005-0000-0000-00009A760000}"/>
    <cellStyle name="Output 2 3 2 2 2 11" xfId="30552" xr:uid="{00000000-0005-0000-0000-00009B760000}"/>
    <cellStyle name="Output 2 3 2 2 2 11 2" xfId="30553" xr:uid="{00000000-0005-0000-0000-00009C760000}"/>
    <cellStyle name="Output 2 3 2 2 2 11 3" xfId="30554" xr:uid="{00000000-0005-0000-0000-00009D760000}"/>
    <cellStyle name="Output 2 3 2 2 2 11 4" xfId="30555" xr:uid="{00000000-0005-0000-0000-00009E760000}"/>
    <cellStyle name="Output 2 3 2 2 2 11 5" xfId="30556" xr:uid="{00000000-0005-0000-0000-00009F760000}"/>
    <cellStyle name="Output 2 3 2 2 2 12" xfId="30557" xr:uid="{00000000-0005-0000-0000-0000A0760000}"/>
    <cellStyle name="Output 2 3 2 2 2 12 2" xfId="30558" xr:uid="{00000000-0005-0000-0000-0000A1760000}"/>
    <cellStyle name="Output 2 3 2 2 2 12 3" xfId="30559" xr:uid="{00000000-0005-0000-0000-0000A2760000}"/>
    <cellStyle name="Output 2 3 2 2 2 12 4" xfId="30560" xr:uid="{00000000-0005-0000-0000-0000A3760000}"/>
    <cellStyle name="Output 2 3 2 2 2 12 5" xfId="30561" xr:uid="{00000000-0005-0000-0000-0000A4760000}"/>
    <cellStyle name="Output 2 3 2 2 2 13" xfId="30562" xr:uid="{00000000-0005-0000-0000-0000A5760000}"/>
    <cellStyle name="Output 2 3 2 2 2 13 2" xfId="30563" xr:uid="{00000000-0005-0000-0000-0000A6760000}"/>
    <cellStyle name="Output 2 3 2 2 2 13 3" xfId="30564" xr:uid="{00000000-0005-0000-0000-0000A7760000}"/>
    <cellStyle name="Output 2 3 2 2 2 13 4" xfId="30565" xr:uid="{00000000-0005-0000-0000-0000A8760000}"/>
    <cellStyle name="Output 2 3 2 2 2 13 5" xfId="30566" xr:uid="{00000000-0005-0000-0000-0000A9760000}"/>
    <cellStyle name="Output 2 3 2 2 2 14" xfId="30567" xr:uid="{00000000-0005-0000-0000-0000AA760000}"/>
    <cellStyle name="Output 2 3 2 2 2 14 2" xfId="30568" xr:uid="{00000000-0005-0000-0000-0000AB760000}"/>
    <cellStyle name="Output 2 3 2 2 2 14 3" xfId="30569" xr:uid="{00000000-0005-0000-0000-0000AC760000}"/>
    <cellStyle name="Output 2 3 2 2 2 14 4" xfId="30570" xr:uid="{00000000-0005-0000-0000-0000AD760000}"/>
    <cellStyle name="Output 2 3 2 2 2 14 5" xfId="30571" xr:uid="{00000000-0005-0000-0000-0000AE760000}"/>
    <cellStyle name="Output 2 3 2 2 2 15" xfId="30572" xr:uid="{00000000-0005-0000-0000-0000AF760000}"/>
    <cellStyle name="Output 2 3 2 2 2 15 2" xfId="30573" xr:uid="{00000000-0005-0000-0000-0000B0760000}"/>
    <cellStyle name="Output 2 3 2 2 2 15 3" xfId="30574" xr:uid="{00000000-0005-0000-0000-0000B1760000}"/>
    <cellStyle name="Output 2 3 2 2 2 15 4" xfId="30575" xr:uid="{00000000-0005-0000-0000-0000B2760000}"/>
    <cellStyle name="Output 2 3 2 2 2 15 5" xfId="30576" xr:uid="{00000000-0005-0000-0000-0000B3760000}"/>
    <cellStyle name="Output 2 3 2 2 2 16" xfId="30577" xr:uid="{00000000-0005-0000-0000-0000B4760000}"/>
    <cellStyle name="Output 2 3 2 2 2 16 2" xfId="30578" xr:uid="{00000000-0005-0000-0000-0000B5760000}"/>
    <cellStyle name="Output 2 3 2 2 2 16 3" xfId="30579" xr:uid="{00000000-0005-0000-0000-0000B6760000}"/>
    <cellStyle name="Output 2 3 2 2 2 16 4" xfId="30580" xr:uid="{00000000-0005-0000-0000-0000B7760000}"/>
    <cellStyle name="Output 2 3 2 2 2 16 5" xfId="30581" xr:uid="{00000000-0005-0000-0000-0000B8760000}"/>
    <cellStyle name="Output 2 3 2 2 2 17" xfId="30582" xr:uid="{00000000-0005-0000-0000-0000B9760000}"/>
    <cellStyle name="Output 2 3 2 2 2 17 2" xfId="30583" xr:uid="{00000000-0005-0000-0000-0000BA760000}"/>
    <cellStyle name="Output 2 3 2 2 2 17 3" xfId="30584" xr:uid="{00000000-0005-0000-0000-0000BB760000}"/>
    <cellStyle name="Output 2 3 2 2 2 17 4" xfId="30585" xr:uid="{00000000-0005-0000-0000-0000BC760000}"/>
    <cellStyle name="Output 2 3 2 2 2 17 5" xfId="30586" xr:uid="{00000000-0005-0000-0000-0000BD760000}"/>
    <cellStyle name="Output 2 3 2 2 2 18" xfId="30587" xr:uid="{00000000-0005-0000-0000-0000BE760000}"/>
    <cellStyle name="Output 2 3 2 2 2 18 2" xfId="30588" xr:uid="{00000000-0005-0000-0000-0000BF760000}"/>
    <cellStyle name="Output 2 3 2 2 2 18 3" xfId="30589" xr:uid="{00000000-0005-0000-0000-0000C0760000}"/>
    <cellStyle name="Output 2 3 2 2 2 18 4" xfId="30590" xr:uid="{00000000-0005-0000-0000-0000C1760000}"/>
    <cellStyle name="Output 2 3 2 2 2 18 5" xfId="30591" xr:uid="{00000000-0005-0000-0000-0000C2760000}"/>
    <cellStyle name="Output 2 3 2 2 2 19" xfId="30592" xr:uid="{00000000-0005-0000-0000-0000C3760000}"/>
    <cellStyle name="Output 2 3 2 2 2 2" xfId="30593" xr:uid="{00000000-0005-0000-0000-0000C4760000}"/>
    <cellStyle name="Output 2 3 2 2 2 2 2" xfId="30594" xr:uid="{00000000-0005-0000-0000-0000C5760000}"/>
    <cellStyle name="Output 2 3 2 2 2 2 2 2" xfId="30595" xr:uid="{00000000-0005-0000-0000-0000C6760000}"/>
    <cellStyle name="Output 2 3 2 2 2 2 2 3" xfId="30596" xr:uid="{00000000-0005-0000-0000-0000C7760000}"/>
    <cellStyle name="Output 2 3 2 2 2 2 2 4" xfId="30597" xr:uid="{00000000-0005-0000-0000-0000C8760000}"/>
    <cellStyle name="Output 2 3 2 2 2 2 2 5" xfId="30598" xr:uid="{00000000-0005-0000-0000-0000C9760000}"/>
    <cellStyle name="Output 2 3 2 2 2 2 2 6" xfId="30599" xr:uid="{00000000-0005-0000-0000-0000CA760000}"/>
    <cellStyle name="Output 2 3 2 2 2 2 2 7" xfId="30600" xr:uid="{00000000-0005-0000-0000-0000CB760000}"/>
    <cellStyle name="Output 2 3 2 2 2 2 3" xfId="30601" xr:uid="{00000000-0005-0000-0000-0000CC760000}"/>
    <cellStyle name="Output 2 3 2 2 2 2 4" xfId="30602" xr:uid="{00000000-0005-0000-0000-0000CD760000}"/>
    <cellStyle name="Output 2 3 2 2 2 2 5" xfId="30603" xr:uid="{00000000-0005-0000-0000-0000CE760000}"/>
    <cellStyle name="Output 2 3 2 2 2 3" xfId="30604" xr:uid="{00000000-0005-0000-0000-0000CF760000}"/>
    <cellStyle name="Output 2 3 2 2 2 3 2" xfId="30605" xr:uid="{00000000-0005-0000-0000-0000D0760000}"/>
    <cellStyle name="Output 2 3 2 2 2 3 2 2" xfId="30606" xr:uid="{00000000-0005-0000-0000-0000D1760000}"/>
    <cellStyle name="Output 2 3 2 2 2 3 2 3" xfId="30607" xr:uid="{00000000-0005-0000-0000-0000D2760000}"/>
    <cellStyle name="Output 2 3 2 2 2 3 2 4" xfId="30608" xr:uid="{00000000-0005-0000-0000-0000D3760000}"/>
    <cellStyle name="Output 2 3 2 2 2 3 2 5" xfId="30609" xr:uid="{00000000-0005-0000-0000-0000D4760000}"/>
    <cellStyle name="Output 2 3 2 2 2 3 2 6" xfId="30610" xr:uid="{00000000-0005-0000-0000-0000D5760000}"/>
    <cellStyle name="Output 2 3 2 2 2 3 2 7" xfId="30611" xr:uid="{00000000-0005-0000-0000-0000D6760000}"/>
    <cellStyle name="Output 2 3 2 2 2 3 3" xfId="30612" xr:uid="{00000000-0005-0000-0000-0000D7760000}"/>
    <cellStyle name="Output 2 3 2 2 2 3 4" xfId="30613" xr:uid="{00000000-0005-0000-0000-0000D8760000}"/>
    <cellStyle name="Output 2 3 2 2 2 3 5" xfId="30614" xr:uid="{00000000-0005-0000-0000-0000D9760000}"/>
    <cellStyle name="Output 2 3 2 2 2 4" xfId="30615" xr:uid="{00000000-0005-0000-0000-0000DA760000}"/>
    <cellStyle name="Output 2 3 2 2 2 4 2" xfId="30616" xr:uid="{00000000-0005-0000-0000-0000DB760000}"/>
    <cellStyle name="Output 2 3 2 2 2 4 2 2" xfId="30617" xr:uid="{00000000-0005-0000-0000-0000DC760000}"/>
    <cellStyle name="Output 2 3 2 2 2 4 2 3" xfId="30618" xr:uid="{00000000-0005-0000-0000-0000DD760000}"/>
    <cellStyle name="Output 2 3 2 2 2 4 2 4" xfId="30619" xr:uid="{00000000-0005-0000-0000-0000DE760000}"/>
    <cellStyle name="Output 2 3 2 2 2 4 2 5" xfId="30620" xr:uid="{00000000-0005-0000-0000-0000DF760000}"/>
    <cellStyle name="Output 2 3 2 2 2 4 2 6" xfId="30621" xr:uid="{00000000-0005-0000-0000-0000E0760000}"/>
    <cellStyle name="Output 2 3 2 2 2 4 2 7" xfId="30622" xr:uid="{00000000-0005-0000-0000-0000E1760000}"/>
    <cellStyle name="Output 2 3 2 2 2 4 3" xfId="30623" xr:uid="{00000000-0005-0000-0000-0000E2760000}"/>
    <cellStyle name="Output 2 3 2 2 2 4 4" xfId="30624" xr:uid="{00000000-0005-0000-0000-0000E3760000}"/>
    <cellStyle name="Output 2 3 2 2 2 4 5" xfId="30625" xr:uid="{00000000-0005-0000-0000-0000E4760000}"/>
    <cellStyle name="Output 2 3 2 2 2 5" xfId="30626" xr:uid="{00000000-0005-0000-0000-0000E5760000}"/>
    <cellStyle name="Output 2 3 2 2 2 5 2" xfId="30627" xr:uid="{00000000-0005-0000-0000-0000E6760000}"/>
    <cellStyle name="Output 2 3 2 2 2 5 3" xfId="30628" xr:uid="{00000000-0005-0000-0000-0000E7760000}"/>
    <cellStyle name="Output 2 3 2 2 2 5 4" xfId="30629" xr:uid="{00000000-0005-0000-0000-0000E8760000}"/>
    <cellStyle name="Output 2 3 2 2 2 5 5" xfId="30630" xr:uid="{00000000-0005-0000-0000-0000E9760000}"/>
    <cellStyle name="Output 2 3 2 2 2 5 6" xfId="30631" xr:uid="{00000000-0005-0000-0000-0000EA760000}"/>
    <cellStyle name="Output 2 3 2 2 2 5 7" xfId="30632" xr:uid="{00000000-0005-0000-0000-0000EB760000}"/>
    <cellStyle name="Output 2 3 2 2 2 5 8" xfId="30633" xr:uid="{00000000-0005-0000-0000-0000EC760000}"/>
    <cellStyle name="Output 2 3 2 2 2 6" xfId="30634" xr:uid="{00000000-0005-0000-0000-0000ED760000}"/>
    <cellStyle name="Output 2 3 2 2 2 6 2" xfId="30635" xr:uid="{00000000-0005-0000-0000-0000EE760000}"/>
    <cellStyle name="Output 2 3 2 2 2 6 3" xfId="30636" xr:uid="{00000000-0005-0000-0000-0000EF760000}"/>
    <cellStyle name="Output 2 3 2 2 2 6 4" xfId="30637" xr:uid="{00000000-0005-0000-0000-0000F0760000}"/>
    <cellStyle name="Output 2 3 2 2 2 6 5" xfId="30638" xr:uid="{00000000-0005-0000-0000-0000F1760000}"/>
    <cellStyle name="Output 2 3 2 2 2 6 6" xfId="30639" xr:uid="{00000000-0005-0000-0000-0000F2760000}"/>
    <cellStyle name="Output 2 3 2 2 2 6 7" xfId="30640" xr:uid="{00000000-0005-0000-0000-0000F3760000}"/>
    <cellStyle name="Output 2 3 2 2 2 7" xfId="30641" xr:uid="{00000000-0005-0000-0000-0000F4760000}"/>
    <cellStyle name="Output 2 3 2 2 2 7 2" xfId="30642" xr:uid="{00000000-0005-0000-0000-0000F5760000}"/>
    <cellStyle name="Output 2 3 2 2 2 7 3" xfId="30643" xr:uid="{00000000-0005-0000-0000-0000F6760000}"/>
    <cellStyle name="Output 2 3 2 2 2 7 4" xfId="30644" xr:uid="{00000000-0005-0000-0000-0000F7760000}"/>
    <cellStyle name="Output 2 3 2 2 2 7 5" xfId="30645" xr:uid="{00000000-0005-0000-0000-0000F8760000}"/>
    <cellStyle name="Output 2 3 2 2 2 8" xfId="30646" xr:uid="{00000000-0005-0000-0000-0000F9760000}"/>
    <cellStyle name="Output 2 3 2 2 2 8 2" xfId="30647" xr:uid="{00000000-0005-0000-0000-0000FA760000}"/>
    <cellStyle name="Output 2 3 2 2 2 8 3" xfId="30648" xr:uid="{00000000-0005-0000-0000-0000FB760000}"/>
    <cellStyle name="Output 2 3 2 2 2 8 4" xfId="30649" xr:uid="{00000000-0005-0000-0000-0000FC760000}"/>
    <cellStyle name="Output 2 3 2 2 2 8 5" xfId="30650" xr:uid="{00000000-0005-0000-0000-0000FD760000}"/>
    <cellStyle name="Output 2 3 2 2 2 9" xfId="30651" xr:uid="{00000000-0005-0000-0000-0000FE760000}"/>
    <cellStyle name="Output 2 3 2 2 2 9 2" xfId="30652" xr:uid="{00000000-0005-0000-0000-0000FF760000}"/>
    <cellStyle name="Output 2 3 2 2 2 9 3" xfId="30653" xr:uid="{00000000-0005-0000-0000-000000770000}"/>
    <cellStyle name="Output 2 3 2 2 2 9 4" xfId="30654" xr:uid="{00000000-0005-0000-0000-000001770000}"/>
    <cellStyle name="Output 2 3 2 2 2 9 5" xfId="30655" xr:uid="{00000000-0005-0000-0000-000002770000}"/>
    <cellStyle name="Output 2 3 2 2 3" xfId="30656" xr:uid="{00000000-0005-0000-0000-000003770000}"/>
    <cellStyle name="Output 2 3 2 2 3 10" xfId="30657" xr:uid="{00000000-0005-0000-0000-000004770000}"/>
    <cellStyle name="Output 2 3 2 2 3 2" xfId="30658" xr:uid="{00000000-0005-0000-0000-000005770000}"/>
    <cellStyle name="Output 2 3 2 2 3 2 2" xfId="30659" xr:uid="{00000000-0005-0000-0000-000006770000}"/>
    <cellStyle name="Output 2 3 2 2 3 2 2 2" xfId="30660" xr:uid="{00000000-0005-0000-0000-000007770000}"/>
    <cellStyle name="Output 2 3 2 2 3 2 2 3" xfId="30661" xr:uid="{00000000-0005-0000-0000-000008770000}"/>
    <cellStyle name="Output 2 3 2 2 3 2 2 4" xfId="30662" xr:uid="{00000000-0005-0000-0000-000009770000}"/>
    <cellStyle name="Output 2 3 2 2 3 2 2 5" xfId="30663" xr:uid="{00000000-0005-0000-0000-00000A770000}"/>
    <cellStyle name="Output 2 3 2 2 3 2 2 6" xfId="30664" xr:uid="{00000000-0005-0000-0000-00000B770000}"/>
    <cellStyle name="Output 2 3 2 2 3 2 2 7" xfId="30665" xr:uid="{00000000-0005-0000-0000-00000C770000}"/>
    <cellStyle name="Output 2 3 2 2 3 2 3" xfId="30666" xr:uid="{00000000-0005-0000-0000-00000D770000}"/>
    <cellStyle name="Output 2 3 2 2 3 2 4" xfId="30667" xr:uid="{00000000-0005-0000-0000-00000E770000}"/>
    <cellStyle name="Output 2 3 2 2 3 3" xfId="30668" xr:uid="{00000000-0005-0000-0000-00000F770000}"/>
    <cellStyle name="Output 2 3 2 2 3 3 2" xfId="30669" xr:uid="{00000000-0005-0000-0000-000010770000}"/>
    <cellStyle name="Output 2 3 2 2 3 3 2 2" xfId="30670" xr:uid="{00000000-0005-0000-0000-000011770000}"/>
    <cellStyle name="Output 2 3 2 2 3 3 2 3" xfId="30671" xr:uid="{00000000-0005-0000-0000-000012770000}"/>
    <cellStyle name="Output 2 3 2 2 3 3 2 4" xfId="30672" xr:uid="{00000000-0005-0000-0000-000013770000}"/>
    <cellStyle name="Output 2 3 2 2 3 3 2 5" xfId="30673" xr:uid="{00000000-0005-0000-0000-000014770000}"/>
    <cellStyle name="Output 2 3 2 2 3 3 2 6" xfId="30674" xr:uid="{00000000-0005-0000-0000-000015770000}"/>
    <cellStyle name="Output 2 3 2 2 3 3 2 7" xfId="30675" xr:uid="{00000000-0005-0000-0000-000016770000}"/>
    <cellStyle name="Output 2 3 2 2 3 3 3" xfId="30676" xr:uid="{00000000-0005-0000-0000-000017770000}"/>
    <cellStyle name="Output 2 3 2 2 3 3 4" xfId="30677" xr:uid="{00000000-0005-0000-0000-000018770000}"/>
    <cellStyle name="Output 2 3 2 2 3 4" xfId="30678" xr:uid="{00000000-0005-0000-0000-000019770000}"/>
    <cellStyle name="Output 2 3 2 2 3 4 2" xfId="30679" xr:uid="{00000000-0005-0000-0000-00001A770000}"/>
    <cellStyle name="Output 2 3 2 2 3 4 2 2" xfId="30680" xr:uid="{00000000-0005-0000-0000-00001B770000}"/>
    <cellStyle name="Output 2 3 2 2 3 4 2 3" xfId="30681" xr:uid="{00000000-0005-0000-0000-00001C770000}"/>
    <cellStyle name="Output 2 3 2 2 3 4 2 4" xfId="30682" xr:uid="{00000000-0005-0000-0000-00001D770000}"/>
    <cellStyle name="Output 2 3 2 2 3 4 2 5" xfId="30683" xr:uid="{00000000-0005-0000-0000-00001E770000}"/>
    <cellStyle name="Output 2 3 2 2 3 4 2 6" xfId="30684" xr:uid="{00000000-0005-0000-0000-00001F770000}"/>
    <cellStyle name="Output 2 3 2 2 3 4 2 7" xfId="30685" xr:uid="{00000000-0005-0000-0000-000020770000}"/>
    <cellStyle name="Output 2 3 2 2 3 4 3" xfId="30686" xr:uid="{00000000-0005-0000-0000-000021770000}"/>
    <cellStyle name="Output 2 3 2 2 3 4 4" xfId="30687" xr:uid="{00000000-0005-0000-0000-000022770000}"/>
    <cellStyle name="Output 2 3 2 2 3 5" xfId="30688" xr:uid="{00000000-0005-0000-0000-000023770000}"/>
    <cellStyle name="Output 2 3 2 2 3 5 2" xfId="30689" xr:uid="{00000000-0005-0000-0000-000024770000}"/>
    <cellStyle name="Output 2 3 2 2 3 5 3" xfId="30690" xr:uid="{00000000-0005-0000-0000-000025770000}"/>
    <cellStyle name="Output 2 3 2 2 3 5 4" xfId="30691" xr:uid="{00000000-0005-0000-0000-000026770000}"/>
    <cellStyle name="Output 2 3 2 2 3 5 5" xfId="30692" xr:uid="{00000000-0005-0000-0000-000027770000}"/>
    <cellStyle name="Output 2 3 2 2 3 5 6" xfId="30693" xr:uid="{00000000-0005-0000-0000-000028770000}"/>
    <cellStyle name="Output 2 3 2 2 3 5 7" xfId="30694" xr:uid="{00000000-0005-0000-0000-000029770000}"/>
    <cellStyle name="Output 2 3 2 2 3 5 8" xfId="30695" xr:uid="{00000000-0005-0000-0000-00002A770000}"/>
    <cellStyle name="Output 2 3 2 2 3 6" xfId="30696" xr:uid="{00000000-0005-0000-0000-00002B770000}"/>
    <cellStyle name="Output 2 3 2 2 3 6 2" xfId="30697" xr:uid="{00000000-0005-0000-0000-00002C770000}"/>
    <cellStyle name="Output 2 3 2 2 3 6 3" xfId="30698" xr:uid="{00000000-0005-0000-0000-00002D770000}"/>
    <cellStyle name="Output 2 3 2 2 3 6 4" xfId="30699" xr:uid="{00000000-0005-0000-0000-00002E770000}"/>
    <cellStyle name="Output 2 3 2 2 3 6 5" xfId="30700" xr:uid="{00000000-0005-0000-0000-00002F770000}"/>
    <cellStyle name="Output 2 3 2 2 3 6 6" xfId="30701" xr:uid="{00000000-0005-0000-0000-000030770000}"/>
    <cellStyle name="Output 2 3 2 2 3 6 7" xfId="30702" xr:uid="{00000000-0005-0000-0000-000031770000}"/>
    <cellStyle name="Output 2 3 2 2 3 7" xfId="30703" xr:uid="{00000000-0005-0000-0000-000032770000}"/>
    <cellStyle name="Output 2 3 2 2 3 8" xfId="30704" xr:uid="{00000000-0005-0000-0000-000033770000}"/>
    <cellStyle name="Output 2 3 2 2 3 9" xfId="30705" xr:uid="{00000000-0005-0000-0000-000034770000}"/>
    <cellStyle name="Output 2 3 2 2 4" xfId="30706" xr:uid="{00000000-0005-0000-0000-000035770000}"/>
    <cellStyle name="Output 2 3 2 2 4 2" xfId="30707" xr:uid="{00000000-0005-0000-0000-000036770000}"/>
    <cellStyle name="Output 2 3 2 2 4 2 2" xfId="30708" xr:uid="{00000000-0005-0000-0000-000037770000}"/>
    <cellStyle name="Output 2 3 2 2 4 2 3" xfId="30709" xr:uid="{00000000-0005-0000-0000-000038770000}"/>
    <cellStyle name="Output 2 3 2 2 4 2 4" xfId="30710" xr:uid="{00000000-0005-0000-0000-000039770000}"/>
    <cellStyle name="Output 2 3 2 2 4 2 5" xfId="30711" xr:uid="{00000000-0005-0000-0000-00003A770000}"/>
    <cellStyle name="Output 2 3 2 2 4 2 6" xfId="30712" xr:uid="{00000000-0005-0000-0000-00003B770000}"/>
    <cellStyle name="Output 2 3 2 2 4 2 7" xfId="30713" xr:uid="{00000000-0005-0000-0000-00003C770000}"/>
    <cellStyle name="Output 2 3 2 2 4 3" xfId="30714" xr:uid="{00000000-0005-0000-0000-00003D770000}"/>
    <cellStyle name="Output 2 3 2 2 4 4" xfId="30715" xr:uid="{00000000-0005-0000-0000-00003E770000}"/>
    <cellStyle name="Output 2 3 2 2 4 5" xfId="30716" xr:uid="{00000000-0005-0000-0000-00003F770000}"/>
    <cellStyle name="Output 2 3 2 2 5" xfId="30717" xr:uid="{00000000-0005-0000-0000-000040770000}"/>
    <cellStyle name="Output 2 3 2 2 5 2" xfId="30718" xr:uid="{00000000-0005-0000-0000-000041770000}"/>
    <cellStyle name="Output 2 3 2 2 5 2 2" xfId="30719" xr:uid="{00000000-0005-0000-0000-000042770000}"/>
    <cellStyle name="Output 2 3 2 2 5 2 3" xfId="30720" xr:uid="{00000000-0005-0000-0000-000043770000}"/>
    <cellStyle name="Output 2 3 2 2 5 2 4" xfId="30721" xr:uid="{00000000-0005-0000-0000-000044770000}"/>
    <cellStyle name="Output 2 3 2 2 5 2 5" xfId="30722" xr:uid="{00000000-0005-0000-0000-000045770000}"/>
    <cellStyle name="Output 2 3 2 2 5 2 6" xfId="30723" xr:uid="{00000000-0005-0000-0000-000046770000}"/>
    <cellStyle name="Output 2 3 2 2 5 2 7" xfId="30724" xr:uid="{00000000-0005-0000-0000-000047770000}"/>
    <cellStyle name="Output 2 3 2 2 5 3" xfId="30725" xr:uid="{00000000-0005-0000-0000-000048770000}"/>
    <cellStyle name="Output 2 3 2 2 5 4" xfId="30726" xr:uid="{00000000-0005-0000-0000-000049770000}"/>
    <cellStyle name="Output 2 3 2 2 5 5" xfId="30727" xr:uid="{00000000-0005-0000-0000-00004A770000}"/>
    <cellStyle name="Output 2 3 2 2 6" xfId="30728" xr:uid="{00000000-0005-0000-0000-00004B770000}"/>
    <cellStyle name="Output 2 3 2 2 6 2" xfId="30729" xr:uid="{00000000-0005-0000-0000-00004C770000}"/>
    <cellStyle name="Output 2 3 2 2 6 2 2" xfId="30730" xr:uid="{00000000-0005-0000-0000-00004D770000}"/>
    <cellStyle name="Output 2 3 2 2 6 2 3" xfId="30731" xr:uid="{00000000-0005-0000-0000-00004E770000}"/>
    <cellStyle name="Output 2 3 2 2 6 2 4" xfId="30732" xr:uid="{00000000-0005-0000-0000-00004F770000}"/>
    <cellStyle name="Output 2 3 2 2 6 2 5" xfId="30733" xr:uid="{00000000-0005-0000-0000-000050770000}"/>
    <cellStyle name="Output 2 3 2 2 6 2 6" xfId="30734" xr:uid="{00000000-0005-0000-0000-000051770000}"/>
    <cellStyle name="Output 2 3 2 2 6 2 7" xfId="30735" xr:uid="{00000000-0005-0000-0000-000052770000}"/>
    <cellStyle name="Output 2 3 2 2 6 3" xfId="30736" xr:uid="{00000000-0005-0000-0000-000053770000}"/>
    <cellStyle name="Output 2 3 2 2 6 4" xfId="30737" xr:uid="{00000000-0005-0000-0000-000054770000}"/>
    <cellStyle name="Output 2 3 2 2 6 5" xfId="30738" xr:uid="{00000000-0005-0000-0000-000055770000}"/>
    <cellStyle name="Output 2 3 2 2 7" xfId="30739" xr:uid="{00000000-0005-0000-0000-000056770000}"/>
    <cellStyle name="Output 2 3 2 2 7 2" xfId="30740" xr:uid="{00000000-0005-0000-0000-000057770000}"/>
    <cellStyle name="Output 2 3 2 2 7 2 2" xfId="30741" xr:uid="{00000000-0005-0000-0000-000058770000}"/>
    <cellStyle name="Output 2 3 2 2 7 2 3" xfId="30742" xr:uid="{00000000-0005-0000-0000-000059770000}"/>
    <cellStyle name="Output 2 3 2 2 7 2 4" xfId="30743" xr:uid="{00000000-0005-0000-0000-00005A770000}"/>
    <cellStyle name="Output 2 3 2 2 7 2 5" xfId="30744" xr:uid="{00000000-0005-0000-0000-00005B770000}"/>
    <cellStyle name="Output 2 3 2 2 7 2 6" xfId="30745" xr:uid="{00000000-0005-0000-0000-00005C770000}"/>
    <cellStyle name="Output 2 3 2 2 7 2 7" xfId="30746" xr:uid="{00000000-0005-0000-0000-00005D770000}"/>
    <cellStyle name="Output 2 3 2 2 7 3" xfId="30747" xr:uid="{00000000-0005-0000-0000-00005E770000}"/>
    <cellStyle name="Output 2 3 2 2 7 4" xfId="30748" xr:uid="{00000000-0005-0000-0000-00005F770000}"/>
    <cellStyle name="Output 2 3 2 2 7 5" xfId="30749" xr:uid="{00000000-0005-0000-0000-000060770000}"/>
    <cellStyle name="Output 2 3 2 2 8" xfId="30750" xr:uid="{00000000-0005-0000-0000-000061770000}"/>
    <cellStyle name="Output 2 3 2 2 8 2" xfId="30751" xr:uid="{00000000-0005-0000-0000-000062770000}"/>
    <cellStyle name="Output 2 3 2 2 8 3" xfId="30752" xr:uid="{00000000-0005-0000-0000-000063770000}"/>
    <cellStyle name="Output 2 3 2 2 8 4" xfId="30753" xr:uid="{00000000-0005-0000-0000-000064770000}"/>
    <cellStyle name="Output 2 3 2 2 8 5" xfId="30754" xr:uid="{00000000-0005-0000-0000-000065770000}"/>
    <cellStyle name="Output 2 3 2 2 8 6" xfId="30755" xr:uid="{00000000-0005-0000-0000-000066770000}"/>
    <cellStyle name="Output 2 3 2 2 8 7" xfId="30756" xr:uid="{00000000-0005-0000-0000-000067770000}"/>
    <cellStyle name="Output 2 3 2 2 8 8" xfId="30757" xr:uid="{00000000-0005-0000-0000-000068770000}"/>
    <cellStyle name="Output 2 3 2 2 9" xfId="30758" xr:uid="{00000000-0005-0000-0000-000069770000}"/>
    <cellStyle name="Output 2 3 2 2 9 2" xfId="30759" xr:uid="{00000000-0005-0000-0000-00006A770000}"/>
    <cellStyle name="Output 2 3 2 2 9 3" xfId="30760" xr:uid="{00000000-0005-0000-0000-00006B770000}"/>
    <cellStyle name="Output 2 3 2 2 9 4" xfId="30761" xr:uid="{00000000-0005-0000-0000-00006C770000}"/>
    <cellStyle name="Output 2 3 2 2 9 5" xfId="30762" xr:uid="{00000000-0005-0000-0000-00006D770000}"/>
    <cellStyle name="Output 2 3 2 2 9 6" xfId="30763" xr:uid="{00000000-0005-0000-0000-00006E770000}"/>
    <cellStyle name="Output 2 3 2 2 9 7" xfId="30764" xr:uid="{00000000-0005-0000-0000-00006F770000}"/>
    <cellStyle name="Output 2 3 2 3" xfId="30765" xr:uid="{00000000-0005-0000-0000-000070770000}"/>
    <cellStyle name="Output 2 3 2 3 10" xfId="30766" xr:uid="{00000000-0005-0000-0000-000071770000}"/>
    <cellStyle name="Output 2 3 2 3 10 2" xfId="30767" xr:uid="{00000000-0005-0000-0000-000072770000}"/>
    <cellStyle name="Output 2 3 2 3 10 3" xfId="30768" xr:uid="{00000000-0005-0000-0000-000073770000}"/>
    <cellStyle name="Output 2 3 2 3 10 4" xfId="30769" xr:uid="{00000000-0005-0000-0000-000074770000}"/>
    <cellStyle name="Output 2 3 2 3 10 5" xfId="30770" xr:uid="{00000000-0005-0000-0000-000075770000}"/>
    <cellStyle name="Output 2 3 2 3 11" xfId="30771" xr:uid="{00000000-0005-0000-0000-000076770000}"/>
    <cellStyle name="Output 2 3 2 3 11 2" xfId="30772" xr:uid="{00000000-0005-0000-0000-000077770000}"/>
    <cellStyle name="Output 2 3 2 3 11 3" xfId="30773" xr:uid="{00000000-0005-0000-0000-000078770000}"/>
    <cellStyle name="Output 2 3 2 3 11 4" xfId="30774" xr:uid="{00000000-0005-0000-0000-000079770000}"/>
    <cellStyle name="Output 2 3 2 3 11 5" xfId="30775" xr:uid="{00000000-0005-0000-0000-00007A770000}"/>
    <cellStyle name="Output 2 3 2 3 12" xfId="30776" xr:uid="{00000000-0005-0000-0000-00007B770000}"/>
    <cellStyle name="Output 2 3 2 3 12 2" xfId="30777" xr:uid="{00000000-0005-0000-0000-00007C770000}"/>
    <cellStyle name="Output 2 3 2 3 12 3" xfId="30778" xr:uid="{00000000-0005-0000-0000-00007D770000}"/>
    <cellStyle name="Output 2 3 2 3 12 4" xfId="30779" xr:uid="{00000000-0005-0000-0000-00007E770000}"/>
    <cellStyle name="Output 2 3 2 3 12 5" xfId="30780" xr:uid="{00000000-0005-0000-0000-00007F770000}"/>
    <cellStyle name="Output 2 3 2 3 13" xfId="30781" xr:uid="{00000000-0005-0000-0000-000080770000}"/>
    <cellStyle name="Output 2 3 2 3 13 2" xfId="30782" xr:uid="{00000000-0005-0000-0000-000081770000}"/>
    <cellStyle name="Output 2 3 2 3 13 3" xfId="30783" xr:uid="{00000000-0005-0000-0000-000082770000}"/>
    <cellStyle name="Output 2 3 2 3 13 4" xfId="30784" xr:uid="{00000000-0005-0000-0000-000083770000}"/>
    <cellStyle name="Output 2 3 2 3 13 5" xfId="30785" xr:uid="{00000000-0005-0000-0000-000084770000}"/>
    <cellStyle name="Output 2 3 2 3 14" xfId="30786" xr:uid="{00000000-0005-0000-0000-000085770000}"/>
    <cellStyle name="Output 2 3 2 3 14 2" xfId="30787" xr:uid="{00000000-0005-0000-0000-000086770000}"/>
    <cellStyle name="Output 2 3 2 3 14 3" xfId="30788" xr:uid="{00000000-0005-0000-0000-000087770000}"/>
    <cellStyle name="Output 2 3 2 3 14 4" xfId="30789" xr:uid="{00000000-0005-0000-0000-000088770000}"/>
    <cellStyle name="Output 2 3 2 3 14 5" xfId="30790" xr:uid="{00000000-0005-0000-0000-000089770000}"/>
    <cellStyle name="Output 2 3 2 3 15" xfId="30791" xr:uid="{00000000-0005-0000-0000-00008A770000}"/>
    <cellStyle name="Output 2 3 2 3 15 2" xfId="30792" xr:uid="{00000000-0005-0000-0000-00008B770000}"/>
    <cellStyle name="Output 2 3 2 3 15 3" xfId="30793" xr:uid="{00000000-0005-0000-0000-00008C770000}"/>
    <cellStyle name="Output 2 3 2 3 15 4" xfId="30794" xr:uid="{00000000-0005-0000-0000-00008D770000}"/>
    <cellStyle name="Output 2 3 2 3 15 5" xfId="30795" xr:uid="{00000000-0005-0000-0000-00008E770000}"/>
    <cellStyle name="Output 2 3 2 3 16" xfId="30796" xr:uid="{00000000-0005-0000-0000-00008F770000}"/>
    <cellStyle name="Output 2 3 2 3 16 2" xfId="30797" xr:uid="{00000000-0005-0000-0000-000090770000}"/>
    <cellStyle name="Output 2 3 2 3 16 3" xfId="30798" xr:uid="{00000000-0005-0000-0000-000091770000}"/>
    <cellStyle name="Output 2 3 2 3 16 4" xfId="30799" xr:uid="{00000000-0005-0000-0000-000092770000}"/>
    <cellStyle name="Output 2 3 2 3 16 5" xfId="30800" xr:uid="{00000000-0005-0000-0000-000093770000}"/>
    <cellStyle name="Output 2 3 2 3 17" xfId="30801" xr:uid="{00000000-0005-0000-0000-000094770000}"/>
    <cellStyle name="Output 2 3 2 3 17 2" xfId="30802" xr:uid="{00000000-0005-0000-0000-000095770000}"/>
    <cellStyle name="Output 2 3 2 3 17 3" xfId="30803" xr:uid="{00000000-0005-0000-0000-000096770000}"/>
    <cellStyle name="Output 2 3 2 3 17 4" xfId="30804" xr:uid="{00000000-0005-0000-0000-000097770000}"/>
    <cellStyle name="Output 2 3 2 3 17 5" xfId="30805" xr:uid="{00000000-0005-0000-0000-000098770000}"/>
    <cellStyle name="Output 2 3 2 3 18" xfId="30806" xr:uid="{00000000-0005-0000-0000-000099770000}"/>
    <cellStyle name="Output 2 3 2 3 18 2" xfId="30807" xr:uid="{00000000-0005-0000-0000-00009A770000}"/>
    <cellStyle name="Output 2 3 2 3 18 3" xfId="30808" xr:uid="{00000000-0005-0000-0000-00009B770000}"/>
    <cellStyle name="Output 2 3 2 3 18 4" xfId="30809" xr:uid="{00000000-0005-0000-0000-00009C770000}"/>
    <cellStyle name="Output 2 3 2 3 18 5" xfId="30810" xr:uid="{00000000-0005-0000-0000-00009D770000}"/>
    <cellStyle name="Output 2 3 2 3 19" xfId="30811" xr:uid="{00000000-0005-0000-0000-00009E770000}"/>
    <cellStyle name="Output 2 3 2 3 2" xfId="30812" xr:uid="{00000000-0005-0000-0000-00009F770000}"/>
    <cellStyle name="Output 2 3 2 3 2 10" xfId="30813" xr:uid="{00000000-0005-0000-0000-0000A0770000}"/>
    <cellStyle name="Output 2 3 2 3 2 10 2" xfId="30814" xr:uid="{00000000-0005-0000-0000-0000A1770000}"/>
    <cellStyle name="Output 2 3 2 3 2 10 3" xfId="30815" xr:uid="{00000000-0005-0000-0000-0000A2770000}"/>
    <cellStyle name="Output 2 3 2 3 2 10 4" xfId="30816" xr:uid="{00000000-0005-0000-0000-0000A3770000}"/>
    <cellStyle name="Output 2 3 2 3 2 10 5" xfId="30817" xr:uid="{00000000-0005-0000-0000-0000A4770000}"/>
    <cellStyle name="Output 2 3 2 3 2 11" xfId="30818" xr:uid="{00000000-0005-0000-0000-0000A5770000}"/>
    <cellStyle name="Output 2 3 2 3 2 11 2" xfId="30819" xr:uid="{00000000-0005-0000-0000-0000A6770000}"/>
    <cellStyle name="Output 2 3 2 3 2 11 3" xfId="30820" xr:uid="{00000000-0005-0000-0000-0000A7770000}"/>
    <cellStyle name="Output 2 3 2 3 2 11 4" xfId="30821" xr:uid="{00000000-0005-0000-0000-0000A8770000}"/>
    <cellStyle name="Output 2 3 2 3 2 11 5" xfId="30822" xr:uid="{00000000-0005-0000-0000-0000A9770000}"/>
    <cellStyle name="Output 2 3 2 3 2 12" xfId="30823" xr:uid="{00000000-0005-0000-0000-0000AA770000}"/>
    <cellStyle name="Output 2 3 2 3 2 12 2" xfId="30824" xr:uid="{00000000-0005-0000-0000-0000AB770000}"/>
    <cellStyle name="Output 2 3 2 3 2 12 3" xfId="30825" xr:uid="{00000000-0005-0000-0000-0000AC770000}"/>
    <cellStyle name="Output 2 3 2 3 2 12 4" xfId="30826" xr:uid="{00000000-0005-0000-0000-0000AD770000}"/>
    <cellStyle name="Output 2 3 2 3 2 12 5" xfId="30827" xr:uid="{00000000-0005-0000-0000-0000AE770000}"/>
    <cellStyle name="Output 2 3 2 3 2 13" xfId="30828" xr:uid="{00000000-0005-0000-0000-0000AF770000}"/>
    <cellStyle name="Output 2 3 2 3 2 13 2" xfId="30829" xr:uid="{00000000-0005-0000-0000-0000B0770000}"/>
    <cellStyle name="Output 2 3 2 3 2 13 3" xfId="30830" xr:uid="{00000000-0005-0000-0000-0000B1770000}"/>
    <cellStyle name="Output 2 3 2 3 2 13 4" xfId="30831" xr:uid="{00000000-0005-0000-0000-0000B2770000}"/>
    <cellStyle name="Output 2 3 2 3 2 13 5" xfId="30832" xr:uid="{00000000-0005-0000-0000-0000B3770000}"/>
    <cellStyle name="Output 2 3 2 3 2 14" xfId="30833" xr:uid="{00000000-0005-0000-0000-0000B4770000}"/>
    <cellStyle name="Output 2 3 2 3 2 14 2" xfId="30834" xr:uid="{00000000-0005-0000-0000-0000B5770000}"/>
    <cellStyle name="Output 2 3 2 3 2 14 3" xfId="30835" xr:uid="{00000000-0005-0000-0000-0000B6770000}"/>
    <cellStyle name="Output 2 3 2 3 2 14 4" xfId="30836" xr:uid="{00000000-0005-0000-0000-0000B7770000}"/>
    <cellStyle name="Output 2 3 2 3 2 14 5" xfId="30837" xr:uid="{00000000-0005-0000-0000-0000B8770000}"/>
    <cellStyle name="Output 2 3 2 3 2 15" xfId="30838" xr:uid="{00000000-0005-0000-0000-0000B9770000}"/>
    <cellStyle name="Output 2 3 2 3 2 15 2" xfId="30839" xr:uid="{00000000-0005-0000-0000-0000BA770000}"/>
    <cellStyle name="Output 2 3 2 3 2 15 3" xfId="30840" xr:uid="{00000000-0005-0000-0000-0000BB770000}"/>
    <cellStyle name="Output 2 3 2 3 2 15 4" xfId="30841" xr:uid="{00000000-0005-0000-0000-0000BC770000}"/>
    <cellStyle name="Output 2 3 2 3 2 15 5" xfId="30842" xr:uid="{00000000-0005-0000-0000-0000BD770000}"/>
    <cellStyle name="Output 2 3 2 3 2 16" xfId="30843" xr:uid="{00000000-0005-0000-0000-0000BE770000}"/>
    <cellStyle name="Output 2 3 2 3 2 16 2" xfId="30844" xr:uid="{00000000-0005-0000-0000-0000BF770000}"/>
    <cellStyle name="Output 2 3 2 3 2 16 3" xfId="30845" xr:uid="{00000000-0005-0000-0000-0000C0770000}"/>
    <cellStyle name="Output 2 3 2 3 2 16 4" xfId="30846" xr:uid="{00000000-0005-0000-0000-0000C1770000}"/>
    <cellStyle name="Output 2 3 2 3 2 16 5" xfId="30847" xr:uid="{00000000-0005-0000-0000-0000C2770000}"/>
    <cellStyle name="Output 2 3 2 3 2 17" xfId="30848" xr:uid="{00000000-0005-0000-0000-0000C3770000}"/>
    <cellStyle name="Output 2 3 2 3 2 17 2" xfId="30849" xr:uid="{00000000-0005-0000-0000-0000C4770000}"/>
    <cellStyle name="Output 2 3 2 3 2 17 3" xfId="30850" xr:uid="{00000000-0005-0000-0000-0000C5770000}"/>
    <cellStyle name="Output 2 3 2 3 2 17 4" xfId="30851" xr:uid="{00000000-0005-0000-0000-0000C6770000}"/>
    <cellStyle name="Output 2 3 2 3 2 17 5" xfId="30852" xr:uid="{00000000-0005-0000-0000-0000C7770000}"/>
    <cellStyle name="Output 2 3 2 3 2 18" xfId="30853" xr:uid="{00000000-0005-0000-0000-0000C8770000}"/>
    <cellStyle name="Output 2 3 2 3 2 18 2" xfId="30854" xr:uid="{00000000-0005-0000-0000-0000C9770000}"/>
    <cellStyle name="Output 2 3 2 3 2 18 3" xfId="30855" xr:uid="{00000000-0005-0000-0000-0000CA770000}"/>
    <cellStyle name="Output 2 3 2 3 2 18 4" xfId="30856" xr:uid="{00000000-0005-0000-0000-0000CB770000}"/>
    <cellStyle name="Output 2 3 2 3 2 18 5" xfId="30857" xr:uid="{00000000-0005-0000-0000-0000CC770000}"/>
    <cellStyle name="Output 2 3 2 3 2 19" xfId="30858" xr:uid="{00000000-0005-0000-0000-0000CD770000}"/>
    <cellStyle name="Output 2 3 2 3 2 2" xfId="30859" xr:uid="{00000000-0005-0000-0000-0000CE770000}"/>
    <cellStyle name="Output 2 3 2 3 2 2 2" xfId="30860" xr:uid="{00000000-0005-0000-0000-0000CF770000}"/>
    <cellStyle name="Output 2 3 2 3 2 2 2 2" xfId="30861" xr:uid="{00000000-0005-0000-0000-0000D0770000}"/>
    <cellStyle name="Output 2 3 2 3 2 2 2 3" xfId="30862" xr:uid="{00000000-0005-0000-0000-0000D1770000}"/>
    <cellStyle name="Output 2 3 2 3 2 2 2 4" xfId="30863" xr:uid="{00000000-0005-0000-0000-0000D2770000}"/>
    <cellStyle name="Output 2 3 2 3 2 2 2 5" xfId="30864" xr:uid="{00000000-0005-0000-0000-0000D3770000}"/>
    <cellStyle name="Output 2 3 2 3 2 2 2 6" xfId="30865" xr:uid="{00000000-0005-0000-0000-0000D4770000}"/>
    <cellStyle name="Output 2 3 2 3 2 2 2 7" xfId="30866" xr:uid="{00000000-0005-0000-0000-0000D5770000}"/>
    <cellStyle name="Output 2 3 2 3 2 2 3" xfId="30867" xr:uid="{00000000-0005-0000-0000-0000D6770000}"/>
    <cellStyle name="Output 2 3 2 3 2 2 4" xfId="30868" xr:uid="{00000000-0005-0000-0000-0000D7770000}"/>
    <cellStyle name="Output 2 3 2 3 2 2 5" xfId="30869" xr:uid="{00000000-0005-0000-0000-0000D8770000}"/>
    <cellStyle name="Output 2 3 2 3 2 3" xfId="30870" xr:uid="{00000000-0005-0000-0000-0000D9770000}"/>
    <cellStyle name="Output 2 3 2 3 2 3 2" xfId="30871" xr:uid="{00000000-0005-0000-0000-0000DA770000}"/>
    <cellStyle name="Output 2 3 2 3 2 3 2 2" xfId="30872" xr:uid="{00000000-0005-0000-0000-0000DB770000}"/>
    <cellStyle name="Output 2 3 2 3 2 3 2 3" xfId="30873" xr:uid="{00000000-0005-0000-0000-0000DC770000}"/>
    <cellStyle name="Output 2 3 2 3 2 3 2 4" xfId="30874" xr:uid="{00000000-0005-0000-0000-0000DD770000}"/>
    <cellStyle name="Output 2 3 2 3 2 3 2 5" xfId="30875" xr:uid="{00000000-0005-0000-0000-0000DE770000}"/>
    <cellStyle name="Output 2 3 2 3 2 3 2 6" xfId="30876" xr:uid="{00000000-0005-0000-0000-0000DF770000}"/>
    <cellStyle name="Output 2 3 2 3 2 3 2 7" xfId="30877" xr:uid="{00000000-0005-0000-0000-0000E0770000}"/>
    <cellStyle name="Output 2 3 2 3 2 3 3" xfId="30878" xr:uid="{00000000-0005-0000-0000-0000E1770000}"/>
    <cellStyle name="Output 2 3 2 3 2 3 4" xfId="30879" xr:uid="{00000000-0005-0000-0000-0000E2770000}"/>
    <cellStyle name="Output 2 3 2 3 2 3 5" xfId="30880" xr:uid="{00000000-0005-0000-0000-0000E3770000}"/>
    <cellStyle name="Output 2 3 2 3 2 4" xfId="30881" xr:uid="{00000000-0005-0000-0000-0000E4770000}"/>
    <cellStyle name="Output 2 3 2 3 2 4 2" xfId="30882" xr:uid="{00000000-0005-0000-0000-0000E5770000}"/>
    <cellStyle name="Output 2 3 2 3 2 4 2 2" xfId="30883" xr:uid="{00000000-0005-0000-0000-0000E6770000}"/>
    <cellStyle name="Output 2 3 2 3 2 4 2 3" xfId="30884" xr:uid="{00000000-0005-0000-0000-0000E7770000}"/>
    <cellStyle name="Output 2 3 2 3 2 4 2 4" xfId="30885" xr:uid="{00000000-0005-0000-0000-0000E8770000}"/>
    <cellStyle name="Output 2 3 2 3 2 4 2 5" xfId="30886" xr:uid="{00000000-0005-0000-0000-0000E9770000}"/>
    <cellStyle name="Output 2 3 2 3 2 4 2 6" xfId="30887" xr:uid="{00000000-0005-0000-0000-0000EA770000}"/>
    <cellStyle name="Output 2 3 2 3 2 4 2 7" xfId="30888" xr:uid="{00000000-0005-0000-0000-0000EB770000}"/>
    <cellStyle name="Output 2 3 2 3 2 4 3" xfId="30889" xr:uid="{00000000-0005-0000-0000-0000EC770000}"/>
    <cellStyle name="Output 2 3 2 3 2 4 4" xfId="30890" xr:uid="{00000000-0005-0000-0000-0000ED770000}"/>
    <cellStyle name="Output 2 3 2 3 2 4 5" xfId="30891" xr:uid="{00000000-0005-0000-0000-0000EE770000}"/>
    <cellStyle name="Output 2 3 2 3 2 5" xfId="30892" xr:uid="{00000000-0005-0000-0000-0000EF770000}"/>
    <cellStyle name="Output 2 3 2 3 2 5 2" xfId="30893" xr:uid="{00000000-0005-0000-0000-0000F0770000}"/>
    <cellStyle name="Output 2 3 2 3 2 5 3" xfId="30894" xr:uid="{00000000-0005-0000-0000-0000F1770000}"/>
    <cellStyle name="Output 2 3 2 3 2 5 4" xfId="30895" xr:uid="{00000000-0005-0000-0000-0000F2770000}"/>
    <cellStyle name="Output 2 3 2 3 2 5 5" xfId="30896" xr:uid="{00000000-0005-0000-0000-0000F3770000}"/>
    <cellStyle name="Output 2 3 2 3 2 5 6" xfId="30897" xr:uid="{00000000-0005-0000-0000-0000F4770000}"/>
    <cellStyle name="Output 2 3 2 3 2 5 7" xfId="30898" xr:uid="{00000000-0005-0000-0000-0000F5770000}"/>
    <cellStyle name="Output 2 3 2 3 2 5 8" xfId="30899" xr:uid="{00000000-0005-0000-0000-0000F6770000}"/>
    <cellStyle name="Output 2 3 2 3 2 6" xfId="30900" xr:uid="{00000000-0005-0000-0000-0000F7770000}"/>
    <cellStyle name="Output 2 3 2 3 2 6 2" xfId="30901" xr:uid="{00000000-0005-0000-0000-0000F8770000}"/>
    <cellStyle name="Output 2 3 2 3 2 6 3" xfId="30902" xr:uid="{00000000-0005-0000-0000-0000F9770000}"/>
    <cellStyle name="Output 2 3 2 3 2 6 4" xfId="30903" xr:uid="{00000000-0005-0000-0000-0000FA770000}"/>
    <cellStyle name="Output 2 3 2 3 2 6 5" xfId="30904" xr:uid="{00000000-0005-0000-0000-0000FB770000}"/>
    <cellStyle name="Output 2 3 2 3 2 6 6" xfId="30905" xr:uid="{00000000-0005-0000-0000-0000FC770000}"/>
    <cellStyle name="Output 2 3 2 3 2 6 7" xfId="30906" xr:uid="{00000000-0005-0000-0000-0000FD770000}"/>
    <cellStyle name="Output 2 3 2 3 2 7" xfId="30907" xr:uid="{00000000-0005-0000-0000-0000FE770000}"/>
    <cellStyle name="Output 2 3 2 3 2 7 2" xfId="30908" xr:uid="{00000000-0005-0000-0000-0000FF770000}"/>
    <cellStyle name="Output 2 3 2 3 2 7 3" xfId="30909" xr:uid="{00000000-0005-0000-0000-000000780000}"/>
    <cellStyle name="Output 2 3 2 3 2 7 4" xfId="30910" xr:uid="{00000000-0005-0000-0000-000001780000}"/>
    <cellStyle name="Output 2 3 2 3 2 7 5" xfId="30911" xr:uid="{00000000-0005-0000-0000-000002780000}"/>
    <cellStyle name="Output 2 3 2 3 2 8" xfId="30912" xr:uid="{00000000-0005-0000-0000-000003780000}"/>
    <cellStyle name="Output 2 3 2 3 2 8 2" xfId="30913" xr:uid="{00000000-0005-0000-0000-000004780000}"/>
    <cellStyle name="Output 2 3 2 3 2 8 3" xfId="30914" xr:uid="{00000000-0005-0000-0000-000005780000}"/>
    <cellStyle name="Output 2 3 2 3 2 8 4" xfId="30915" xr:uid="{00000000-0005-0000-0000-000006780000}"/>
    <cellStyle name="Output 2 3 2 3 2 8 5" xfId="30916" xr:uid="{00000000-0005-0000-0000-000007780000}"/>
    <cellStyle name="Output 2 3 2 3 2 9" xfId="30917" xr:uid="{00000000-0005-0000-0000-000008780000}"/>
    <cellStyle name="Output 2 3 2 3 2 9 2" xfId="30918" xr:uid="{00000000-0005-0000-0000-000009780000}"/>
    <cellStyle name="Output 2 3 2 3 2 9 3" xfId="30919" xr:uid="{00000000-0005-0000-0000-00000A780000}"/>
    <cellStyle name="Output 2 3 2 3 2 9 4" xfId="30920" xr:uid="{00000000-0005-0000-0000-00000B780000}"/>
    <cellStyle name="Output 2 3 2 3 2 9 5" xfId="30921" xr:uid="{00000000-0005-0000-0000-00000C780000}"/>
    <cellStyle name="Output 2 3 2 3 3" xfId="30922" xr:uid="{00000000-0005-0000-0000-00000D780000}"/>
    <cellStyle name="Output 2 3 2 3 3 10" xfId="30923" xr:uid="{00000000-0005-0000-0000-00000E780000}"/>
    <cellStyle name="Output 2 3 2 3 3 2" xfId="30924" xr:uid="{00000000-0005-0000-0000-00000F780000}"/>
    <cellStyle name="Output 2 3 2 3 3 2 2" xfId="30925" xr:uid="{00000000-0005-0000-0000-000010780000}"/>
    <cellStyle name="Output 2 3 2 3 3 2 2 2" xfId="30926" xr:uid="{00000000-0005-0000-0000-000011780000}"/>
    <cellStyle name="Output 2 3 2 3 3 2 2 3" xfId="30927" xr:uid="{00000000-0005-0000-0000-000012780000}"/>
    <cellStyle name="Output 2 3 2 3 3 2 2 4" xfId="30928" xr:uid="{00000000-0005-0000-0000-000013780000}"/>
    <cellStyle name="Output 2 3 2 3 3 2 2 5" xfId="30929" xr:uid="{00000000-0005-0000-0000-000014780000}"/>
    <cellStyle name="Output 2 3 2 3 3 2 2 6" xfId="30930" xr:uid="{00000000-0005-0000-0000-000015780000}"/>
    <cellStyle name="Output 2 3 2 3 3 2 2 7" xfId="30931" xr:uid="{00000000-0005-0000-0000-000016780000}"/>
    <cellStyle name="Output 2 3 2 3 3 2 3" xfId="30932" xr:uid="{00000000-0005-0000-0000-000017780000}"/>
    <cellStyle name="Output 2 3 2 3 3 2 4" xfId="30933" xr:uid="{00000000-0005-0000-0000-000018780000}"/>
    <cellStyle name="Output 2 3 2 3 3 3" xfId="30934" xr:uid="{00000000-0005-0000-0000-000019780000}"/>
    <cellStyle name="Output 2 3 2 3 3 3 2" xfId="30935" xr:uid="{00000000-0005-0000-0000-00001A780000}"/>
    <cellStyle name="Output 2 3 2 3 3 3 2 2" xfId="30936" xr:uid="{00000000-0005-0000-0000-00001B780000}"/>
    <cellStyle name="Output 2 3 2 3 3 3 2 3" xfId="30937" xr:uid="{00000000-0005-0000-0000-00001C780000}"/>
    <cellStyle name="Output 2 3 2 3 3 3 2 4" xfId="30938" xr:uid="{00000000-0005-0000-0000-00001D780000}"/>
    <cellStyle name="Output 2 3 2 3 3 3 2 5" xfId="30939" xr:uid="{00000000-0005-0000-0000-00001E780000}"/>
    <cellStyle name="Output 2 3 2 3 3 3 2 6" xfId="30940" xr:uid="{00000000-0005-0000-0000-00001F780000}"/>
    <cellStyle name="Output 2 3 2 3 3 3 2 7" xfId="30941" xr:uid="{00000000-0005-0000-0000-000020780000}"/>
    <cellStyle name="Output 2 3 2 3 3 3 3" xfId="30942" xr:uid="{00000000-0005-0000-0000-000021780000}"/>
    <cellStyle name="Output 2 3 2 3 3 3 4" xfId="30943" xr:uid="{00000000-0005-0000-0000-000022780000}"/>
    <cellStyle name="Output 2 3 2 3 3 4" xfId="30944" xr:uid="{00000000-0005-0000-0000-000023780000}"/>
    <cellStyle name="Output 2 3 2 3 3 4 2" xfId="30945" xr:uid="{00000000-0005-0000-0000-000024780000}"/>
    <cellStyle name="Output 2 3 2 3 3 4 2 2" xfId="30946" xr:uid="{00000000-0005-0000-0000-000025780000}"/>
    <cellStyle name="Output 2 3 2 3 3 4 2 3" xfId="30947" xr:uid="{00000000-0005-0000-0000-000026780000}"/>
    <cellStyle name="Output 2 3 2 3 3 4 2 4" xfId="30948" xr:uid="{00000000-0005-0000-0000-000027780000}"/>
    <cellStyle name="Output 2 3 2 3 3 4 2 5" xfId="30949" xr:uid="{00000000-0005-0000-0000-000028780000}"/>
    <cellStyle name="Output 2 3 2 3 3 4 2 6" xfId="30950" xr:uid="{00000000-0005-0000-0000-000029780000}"/>
    <cellStyle name="Output 2 3 2 3 3 4 2 7" xfId="30951" xr:uid="{00000000-0005-0000-0000-00002A780000}"/>
    <cellStyle name="Output 2 3 2 3 3 4 3" xfId="30952" xr:uid="{00000000-0005-0000-0000-00002B780000}"/>
    <cellStyle name="Output 2 3 2 3 3 4 4" xfId="30953" xr:uid="{00000000-0005-0000-0000-00002C780000}"/>
    <cellStyle name="Output 2 3 2 3 3 5" xfId="30954" xr:uid="{00000000-0005-0000-0000-00002D780000}"/>
    <cellStyle name="Output 2 3 2 3 3 5 2" xfId="30955" xr:uid="{00000000-0005-0000-0000-00002E780000}"/>
    <cellStyle name="Output 2 3 2 3 3 5 3" xfId="30956" xr:uid="{00000000-0005-0000-0000-00002F780000}"/>
    <cellStyle name="Output 2 3 2 3 3 5 4" xfId="30957" xr:uid="{00000000-0005-0000-0000-000030780000}"/>
    <cellStyle name="Output 2 3 2 3 3 5 5" xfId="30958" xr:uid="{00000000-0005-0000-0000-000031780000}"/>
    <cellStyle name="Output 2 3 2 3 3 5 6" xfId="30959" xr:uid="{00000000-0005-0000-0000-000032780000}"/>
    <cellStyle name="Output 2 3 2 3 3 5 7" xfId="30960" xr:uid="{00000000-0005-0000-0000-000033780000}"/>
    <cellStyle name="Output 2 3 2 3 3 5 8" xfId="30961" xr:uid="{00000000-0005-0000-0000-000034780000}"/>
    <cellStyle name="Output 2 3 2 3 3 6" xfId="30962" xr:uid="{00000000-0005-0000-0000-000035780000}"/>
    <cellStyle name="Output 2 3 2 3 3 6 2" xfId="30963" xr:uid="{00000000-0005-0000-0000-000036780000}"/>
    <cellStyle name="Output 2 3 2 3 3 6 3" xfId="30964" xr:uid="{00000000-0005-0000-0000-000037780000}"/>
    <cellStyle name="Output 2 3 2 3 3 6 4" xfId="30965" xr:uid="{00000000-0005-0000-0000-000038780000}"/>
    <cellStyle name="Output 2 3 2 3 3 6 5" xfId="30966" xr:uid="{00000000-0005-0000-0000-000039780000}"/>
    <cellStyle name="Output 2 3 2 3 3 6 6" xfId="30967" xr:uid="{00000000-0005-0000-0000-00003A780000}"/>
    <cellStyle name="Output 2 3 2 3 3 6 7" xfId="30968" xr:uid="{00000000-0005-0000-0000-00003B780000}"/>
    <cellStyle name="Output 2 3 2 3 3 7" xfId="30969" xr:uid="{00000000-0005-0000-0000-00003C780000}"/>
    <cellStyle name="Output 2 3 2 3 3 8" xfId="30970" xr:uid="{00000000-0005-0000-0000-00003D780000}"/>
    <cellStyle name="Output 2 3 2 3 3 9" xfId="30971" xr:uid="{00000000-0005-0000-0000-00003E780000}"/>
    <cellStyle name="Output 2 3 2 3 4" xfId="30972" xr:uid="{00000000-0005-0000-0000-00003F780000}"/>
    <cellStyle name="Output 2 3 2 3 4 2" xfId="30973" xr:uid="{00000000-0005-0000-0000-000040780000}"/>
    <cellStyle name="Output 2 3 2 3 4 2 2" xfId="30974" xr:uid="{00000000-0005-0000-0000-000041780000}"/>
    <cellStyle name="Output 2 3 2 3 4 2 3" xfId="30975" xr:uid="{00000000-0005-0000-0000-000042780000}"/>
    <cellStyle name="Output 2 3 2 3 4 2 4" xfId="30976" xr:uid="{00000000-0005-0000-0000-000043780000}"/>
    <cellStyle name="Output 2 3 2 3 4 2 5" xfId="30977" xr:uid="{00000000-0005-0000-0000-000044780000}"/>
    <cellStyle name="Output 2 3 2 3 4 2 6" xfId="30978" xr:uid="{00000000-0005-0000-0000-000045780000}"/>
    <cellStyle name="Output 2 3 2 3 4 2 7" xfId="30979" xr:uid="{00000000-0005-0000-0000-000046780000}"/>
    <cellStyle name="Output 2 3 2 3 4 3" xfId="30980" xr:uid="{00000000-0005-0000-0000-000047780000}"/>
    <cellStyle name="Output 2 3 2 3 4 4" xfId="30981" xr:uid="{00000000-0005-0000-0000-000048780000}"/>
    <cellStyle name="Output 2 3 2 3 4 5" xfId="30982" xr:uid="{00000000-0005-0000-0000-000049780000}"/>
    <cellStyle name="Output 2 3 2 3 5" xfId="30983" xr:uid="{00000000-0005-0000-0000-00004A780000}"/>
    <cellStyle name="Output 2 3 2 3 5 2" xfId="30984" xr:uid="{00000000-0005-0000-0000-00004B780000}"/>
    <cellStyle name="Output 2 3 2 3 5 2 2" xfId="30985" xr:uid="{00000000-0005-0000-0000-00004C780000}"/>
    <cellStyle name="Output 2 3 2 3 5 2 3" xfId="30986" xr:uid="{00000000-0005-0000-0000-00004D780000}"/>
    <cellStyle name="Output 2 3 2 3 5 2 4" xfId="30987" xr:uid="{00000000-0005-0000-0000-00004E780000}"/>
    <cellStyle name="Output 2 3 2 3 5 2 5" xfId="30988" xr:uid="{00000000-0005-0000-0000-00004F780000}"/>
    <cellStyle name="Output 2 3 2 3 5 2 6" xfId="30989" xr:uid="{00000000-0005-0000-0000-000050780000}"/>
    <cellStyle name="Output 2 3 2 3 5 2 7" xfId="30990" xr:uid="{00000000-0005-0000-0000-000051780000}"/>
    <cellStyle name="Output 2 3 2 3 5 3" xfId="30991" xr:uid="{00000000-0005-0000-0000-000052780000}"/>
    <cellStyle name="Output 2 3 2 3 5 4" xfId="30992" xr:uid="{00000000-0005-0000-0000-000053780000}"/>
    <cellStyle name="Output 2 3 2 3 5 5" xfId="30993" xr:uid="{00000000-0005-0000-0000-000054780000}"/>
    <cellStyle name="Output 2 3 2 3 6" xfId="30994" xr:uid="{00000000-0005-0000-0000-000055780000}"/>
    <cellStyle name="Output 2 3 2 3 6 2" xfId="30995" xr:uid="{00000000-0005-0000-0000-000056780000}"/>
    <cellStyle name="Output 2 3 2 3 6 2 2" xfId="30996" xr:uid="{00000000-0005-0000-0000-000057780000}"/>
    <cellStyle name="Output 2 3 2 3 6 2 3" xfId="30997" xr:uid="{00000000-0005-0000-0000-000058780000}"/>
    <cellStyle name="Output 2 3 2 3 6 2 4" xfId="30998" xr:uid="{00000000-0005-0000-0000-000059780000}"/>
    <cellStyle name="Output 2 3 2 3 6 2 5" xfId="30999" xr:uid="{00000000-0005-0000-0000-00005A780000}"/>
    <cellStyle name="Output 2 3 2 3 6 2 6" xfId="31000" xr:uid="{00000000-0005-0000-0000-00005B780000}"/>
    <cellStyle name="Output 2 3 2 3 6 2 7" xfId="31001" xr:uid="{00000000-0005-0000-0000-00005C780000}"/>
    <cellStyle name="Output 2 3 2 3 6 3" xfId="31002" xr:uid="{00000000-0005-0000-0000-00005D780000}"/>
    <cellStyle name="Output 2 3 2 3 6 4" xfId="31003" xr:uid="{00000000-0005-0000-0000-00005E780000}"/>
    <cellStyle name="Output 2 3 2 3 6 5" xfId="31004" xr:uid="{00000000-0005-0000-0000-00005F780000}"/>
    <cellStyle name="Output 2 3 2 3 7" xfId="31005" xr:uid="{00000000-0005-0000-0000-000060780000}"/>
    <cellStyle name="Output 2 3 2 3 7 2" xfId="31006" xr:uid="{00000000-0005-0000-0000-000061780000}"/>
    <cellStyle name="Output 2 3 2 3 7 2 2" xfId="31007" xr:uid="{00000000-0005-0000-0000-000062780000}"/>
    <cellStyle name="Output 2 3 2 3 7 2 3" xfId="31008" xr:uid="{00000000-0005-0000-0000-000063780000}"/>
    <cellStyle name="Output 2 3 2 3 7 2 4" xfId="31009" xr:uid="{00000000-0005-0000-0000-000064780000}"/>
    <cellStyle name="Output 2 3 2 3 7 2 5" xfId="31010" xr:uid="{00000000-0005-0000-0000-000065780000}"/>
    <cellStyle name="Output 2 3 2 3 7 2 6" xfId="31011" xr:uid="{00000000-0005-0000-0000-000066780000}"/>
    <cellStyle name="Output 2 3 2 3 7 2 7" xfId="31012" xr:uid="{00000000-0005-0000-0000-000067780000}"/>
    <cellStyle name="Output 2 3 2 3 7 3" xfId="31013" xr:uid="{00000000-0005-0000-0000-000068780000}"/>
    <cellStyle name="Output 2 3 2 3 7 4" xfId="31014" xr:uid="{00000000-0005-0000-0000-000069780000}"/>
    <cellStyle name="Output 2 3 2 3 7 5" xfId="31015" xr:uid="{00000000-0005-0000-0000-00006A780000}"/>
    <cellStyle name="Output 2 3 2 3 8" xfId="31016" xr:uid="{00000000-0005-0000-0000-00006B780000}"/>
    <cellStyle name="Output 2 3 2 3 8 2" xfId="31017" xr:uid="{00000000-0005-0000-0000-00006C780000}"/>
    <cellStyle name="Output 2 3 2 3 8 3" xfId="31018" xr:uid="{00000000-0005-0000-0000-00006D780000}"/>
    <cellStyle name="Output 2 3 2 3 8 4" xfId="31019" xr:uid="{00000000-0005-0000-0000-00006E780000}"/>
    <cellStyle name="Output 2 3 2 3 8 5" xfId="31020" xr:uid="{00000000-0005-0000-0000-00006F780000}"/>
    <cellStyle name="Output 2 3 2 3 8 6" xfId="31021" xr:uid="{00000000-0005-0000-0000-000070780000}"/>
    <cellStyle name="Output 2 3 2 3 8 7" xfId="31022" xr:uid="{00000000-0005-0000-0000-000071780000}"/>
    <cellStyle name="Output 2 3 2 3 8 8" xfId="31023" xr:uid="{00000000-0005-0000-0000-000072780000}"/>
    <cellStyle name="Output 2 3 2 3 9" xfId="31024" xr:uid="{00000000-0005-0000-0000-000073780000}"/>
    <cellStyle name="Output 2 3 2 3 9 2" xfId="31025" xr:uid="{00000000-0005-0000-0000-000074780000}"/>
    <cellStyle name="Output 2 3 2 3 9 3" xfId="31026" xr:uid="{00000000-0005-0000-0000-000075780000}"/>
    <cellStyle name="Output 2 3 2 3 9 4" xfId="31027" xr:uid="{00000000-0005-0000-0000-000076780000}"/>
    <cellStyle name="Output 2 3 2 3 9 5" xfId="31028" xr:uid="{00000000-0005-0000-0000-000077780000}"/>
    <cellStyle name="Output 2 3 2 3 9 6" xfId="31029" xr:uid="{00000000-0005-0000-0000-000078780000}"/>
    <cellStyle name="Output 2 3 2 3 9 7" xfId="31030" xr:uid="{00000000-0005-0000-0000-000079780000}"/>
    <cellStyle name="Output 2 3 2 4" xfId="31031" xr:uid="{00000000-0005-0000-0000-00007A780000}"/>
    <cellStyle name="Output 2 3 2 4 10" xfId="31032" xr:uid="{00000000-0005-0000-0000-00007B780000}"/>
    <cellStyle name="Output 2 3 2 4 10 2" xfId="31033" xr:uid="{00000000-0005-0000-0000-00007C780000}"/>
    <cellStyle name="Output 2 3 2 4 10 3" xfId="31034" xr:uid="{00000000-0005-0000-0000-00007D780000}"/>
    <cellStyle name="Output 2 3 2 4 10 4" xfId="31035" xr:uid="{00000000-0005-0000-0000-00007E780000}"/>
    <cellStyle name="Output 2 3 2 4 10 5" xfId="31036" xr:uid="{00000000-0005-0000-0000-00007F780000}"/>
    <cellStyle name="Output 2 3 2 4 11" xfId="31037" xr:uid="{00000000-0005-0000-0000-000080780000}"/>
    <cellStyle name="Output 2 3 2 4 11 2" xfId="31038" xr:uid="{00000000-0005-0000-0000-000081780000}"/>
    <cellStyle name="Output 2 3 2 4 11 3" xfId="31039" xr:uid="{00000000-0005-0000-0000-000082780000}"/>
    <cellStyle name="Output 2 3 2 4 11 4" xfId="31040" xr:uid="{00000000-0005-0000-0000-000083780000}"/>
    <cellStyle name="Output 2 3 2 4 11 5" xfId="31041" xr:uid="{00000000-0005-0000-0000-000084780000}"/>
    <cellStyle name="Output 2 3 2 4 12" xfId="31042" xr:uid="{00000000-0005-0000-0000-000085780000}"/>
    <cellStyle name="Output 2 3 2 4 12 2" xfId="31043" xr:uid="{00000000-0005-0000-0000-000086780000}"/>
    <cellStyle name="Output 2 3 2 4 12 3" xfId="31044" xr:uid="{00000000-0005-0000-0000-000087780000}"/>
    <cellStyle name="Output 2 3 2 4 12 4" xfId="31045" xr:uid="{00000000-0005-0000-0000-000088780000}"/>
    <cellStyle name="Output 2 3 2 4 12 5" xfId="31046" xr:uid="{00000000-0005-0000-0000-000089780000}"/>
    <cellStyle name="Output 2 3 2 4 13" xfId="31047" xr:uid="{00000000-0005-0000-0000-00008A780000}"/>
    <cellStyle name="Output 2 3 2 4 13 2" xfId="31048" xr:uid="{00000000-0005-0000-0000-00008B780000}"/>
    <cellStyle name="Output 2 3 2 4 13 3" xfId="31049" xr:uid="{00000000-0005-0000-0000-00008C780000}"/>
    <cellStyle name="Output 2 3 2 4 13 4" xfId="31050" xr:uid="{00000000-0005-0000-0000-00008D780000}"/>
    <cellStyle name="Output 2 3 2 4 13 5" xfId="31051" xr:uid="{00000000-0005-0000-0000-00008E780000}"/>
    <cellStyle name="Output 2 3 2 4 14" xfId="31052" xr:uid="{00000000-0005-0000-0000-00008F780000}"/>
    <cellStyle name="Output 2 3 2 4 14 2" xfId="31053" xr:uid="{00000000-0005-0000-0000-000090780000}"/>
    <cellStyle name="Output 2 3 2 4 14 3" xfId="31054" xr:uid="{00000000-0005-0000-0000-000091780000}"/>
    <cellStyle name="Output 2 3 2 4 14 4" xfId="31055" xr:uid="{00000000-0005-0000-0000-000092780000}"/>
    <cellStyle name="Output 2 3 2 4 14 5" xfId="31056" xr:uid="{00000000-0005-0000-0000-000093780000}"/>
    <cellStyle name="Output 2 3 2 4 15" xfId="31057" xr:uid="{00000000-0005-0000-0000-000094780000}"/>
    <cellStyle name="Output 2 3 2 4 15 2" xfId="31058" xr:uid="{00000000-0005-0000-0000-000095780000}"/>
    <cellStyle name="Output 2 3 2 4 15 3" xfId="31059" xr:uid="{00000000-0005-0000-0000-000096780000}"/>
    <cellStyle name="Output 2 3 2 4 15 4" xfId="31060" xr:uid="{00000000-0005-0000-0000-000097780000}"/>
    <cellStyle name="Output 2 3 2 4 15 5" xfId="31061" xr:uid="{00000000-0005-0000-0000-000098780000}"/>
    <cellStyle name="Output 2 3 2 4 16" xfId="31062" xr:uid="{00000000-0005-0000-0000-000099780000}"/>
    <cellStyle name="Output 2 3 2 4 16 2" xfId="31063" xr:uid="{00000000-0005-0000-0000-00009A780000}"/>
    <cellStyle name="Output 2 3 2 4 16 3" xfId="31064" xr:uid="{00000000-0005-0000-0000-00009B780000}"/>
    <cellStyle name="Output 2 3 2 4 16 4" xfId="31065" xr:uid="{00000000-0005-0000-0000-00009C780000}"/>
    <cellStyle name="Output 2 3 2 4 16 5" xfId="31066" xr:uid="{00000000-0005-0000-0000-00009D780000}"/>
    <cellStyle name="Output 2 3 2 4 17" xfId="31067" xr:uid="{00000000-0005-0000-0000-00009E780000}"/>
    <cellStyle name="Output 2 3 2 4 17 2" xfId="31068" xr:uid="{00000000-0005-0000-0000-00009F780000}"/>
    <cellStyle name="Output 2 3 2 4 17 3" xfId="31069" xr:uid="{00000000-0005-0000-0000-0000A0780000}"/>
    <cellStyle name="Output 2 3 2 4 17 4" xfId="31070" xr:uid="{00000000-0005-0000-0000-0000A1780000}"/>
    <cellStyle name="Output 2 3 2 4 17 5" xfId="31071" xr:uid="{00000000-0005-0000-0000-0000A2780000}"/>
    <cellStyle name="Output 2 3 2 4 18" xfId="31072" xr:uid="{00000000-0005-0000-0000-0000A3780000}"/>
    <cellStyle name="Output 2 3 2 4 18 2" xfId="31073" xr:uid="{00000000-0005-0000-0000-0000A4780000}"/>
    <cellStyle name="Output 2 3 2 4 18 3" xfId="31074" xr:uid="{00000000-0005-0000-0000-0000A5780000}"/>
    <cellStyle name="Output 2 3 2 4 18 4" xfId="31075" xr:uid="{00000000-0005-0000-0000-0000A6780000}"/>
    <cellStyle name="Output 2 3 2 4 18 5" xfId="31076" xr:uid="{00000000-0005-0000-0000-0000A7780000}"/>
    <cellStyle name="Output 2 3 2 4 19" xfId="31077" xr:uid="{00000000-0005-0000-0000-0000A8780000}"/>
    <cellStyle name="Output 2 3 2 4 2" xfId="31078" xr:uid="{00000000-0005-0000-0000-0000A9780000}"/>
    <cellStyle name="Output 2 3 2 4 2 2" xfId="31079" xr:uid="{00000000-0005-0000-0000-0000AA780000}"/>
    <cellStyle name="Output 2 3 2 4 2 2 2" xfId="31080" xr:uid="{00000000-0005-0000-0000-0000AB780000}"/>
    <cellStyle name="Output 2 3 2 4 2 2 3" xfId="31081" xr:uid="{00000000-0005-0000-0000-0000AC780000}"/>
    <cellStyle name="Output 2 3 2 4 2 2 4" xfId="31082" xr:uid="{00000000-0005-0000-0000-0000AD780000}"/>
    <cellStyle name="Output 2 3 2 4 2 2 5" xfId="31083" xr:uid="{00000000-0005-0000-0000-0000AE780000}"/>
    <cellStyle name="Output 2 3 2 4 2 2 6" xfId="31084" xr:uid="{00000000-0005-0000-0000-0000AF780000}"/>
    <cellStyle name="Output 2 3 2 4 2 2 7" xfId="31085" xr:uid="{00000000-0005-0000-0000-0000B0780000}"/>
    <cellStyle name="Output 2 3 2 4 2 3" xfId="31086" xr:uid="{00000000-0005-0000-0000-0000B1780000}"/>
    <cellStyle name="Output 2 3 2 4 2 4" xfId="31087" xr:uid="{00000000-0005-0000-0000-0000B2780000}"/>
    <cellStyle name="Output 2 3 2 4 2 5" xfId="31088" xr:uid="{00000000-0005-0000-0000-0000B3780000}"/>
    <cellStyle name="Output 2 3 2 4 3" xfId="31089" xr:uid="{00000000-0005-0000-0000-0000B4780000}"/>
    <cellStyle name="Output 2 3 2 4 3 2" xfId="31090" xr:uid="{00000000-0005-0000-0000-0000B5780000}"/>
    <cellStyle name="Output 2 3 2 4 3 2 2" xfId="31091" xr:uid="{00000000-0005-0000-0000-0000B6780000}"/>
    <cellStyle name="Output 2 3 2 4 3 2 3" xfId="31092" xr:uid="{00000000-0005-0000-0000-0000B7780000}"/>
    <cellStyle name="Output 2 3 2 4 3 2 4" xfId="31093" xr:uid="{00000000-0005-0000-0000-0000B8780000}"/>
    <cellStyle name="Output 2 3 2 4 3 2 5" xfId="31094" xr:uid="{00000000-0005-0000-0000-0000B9780000}"/>
    <cellStyle name="Output 2 3 2 4 3 2 6" xfId="31095" xr:uid="{00000000-0005-0000-0000-0000BA780000}"/>
    <cellStyle name="Output 2 3 2 4 3 2 7" xfId="31096" xr:uid="{00000000-0005-0000-0000-0000BB780000}"/>
    <cellStyle name="Output 2 3 2 4 3 3" xfId="31097" xr:uid="{00000000-0005-0000-0000-0000BC780000}"/>
    <cellStyle name="Output 2 3 2 4 3 4" xfId="31098" xr:uid="{00000000-0005-0000-0000-0000BD780000}"/>
    <cellStyle name="Output 2 3 2 4 3 5" xfId="31099" xr:uid="{00000000-0005-0000-0000-0000BE780000}"/>
    <cellStyle name="Output 2 3 2 4 4" xfId="31100" xr:uid="{00000000-0005-0000-0000-0000BF780000}"/>
    <cellStyle name="Output 2 3 2 4 4 2" xfId="31101" xr:uid="{00000000-0005-0000-0000-0000C0780000}"/>
    <cellStyle name="Output 2 3 2 4 4 2 2" xfId="31102" xr:uid="{00000000-0005-0000-0000-0000C1780000}"/>
    <cellStyle name="Output 2 3 2 4 4 2 3" xfId="31103" xr:uid="{00000000-0005-0000-0000-0000C2780000}"/>
    <cellStyle name="Output 2 3 2 4 4 2 4" xfId="31104" xr:uid="{00000000-0005-0000-0000-0000C3780000}"/>
    <cellStyle name="Output 2 3 2 4 4 2 5" xfId="31105" xr:uid="{00000000-0005-0000-0000-0000C4780000}"/>
    <cellStyle name="Output 2 3 2 4 4 2 6" xfId="31106" xr:uid="{00000000-0005-0000-0000-0000C5780000}"/>
    <cellStyle name="Output 2 3 2 4 4 2 7" xfId="31107" xr:uid="{00000000-0005-0000-0000-0000C6780000}"/>
    <cellStyle name="Output 2 3 2 4 4 3" xfId="31108" xr:uid="{00000000-0005-0000-0000-0000C7780000}"/>
    <cellStyle name="Output 2 3 2 4 4 4" xfId="31109" xr:uid="{00000000-0005-0000-0000-0000C8780000}"/>
    <cellStyle name="Output 2 3 2 4 4 5" xfId="31110" xr:uid="{00000000-0005-0000-0000-0000C9780000}"/>
    <cellStyle name="Output 2 3 2 4 5" xfId="31111" xr:uid="{00000000-0005-0000-0000-0000CA780000}"/>
    <cellStyle name="Output 2 3 2 4 5 2" xfId="31112" xr:uid="{00000000-0005-0000-0000-0000CB780000}"/>
    <cellStyle name="Output 2 3 2 4 5 3" xfId="31113" xr:uid="{00000000-0005-0000-0000-0000CC780000}"/>
    <cellStyle name="Output 2 3 2 4 5 4" xfId="31114" xr:uid="{00000000-0005-0000-0000-0000CD780000}"/>
    <cellStyle name="Output 2 3 2 4 5 5" xfId="31115" xr:uid="{00000000-0005-0000-0000-0000CE780000}"/>
    <cellStyle name="Output 2 3 2 4 5 6" xfId="31116" xr:uid="{00000000-0005-0000-0000-0000CF780000}"/>
    <cellStyle name="Output 2 3 2 4 5 7" xfId="31117" xr:uid="{00000000-0005-0000-0000-0000D0780000}"/>
    <cellStyle name="Output 2 3 2 4 5 8" xfId="31118" xr:uid="{00000000-0005-0000-0000-0000D1780000}"/>
    <cellStyle name="Output 2 3 2 4 6" xfId="31119" xr:uid="{00000000-0005-0000-0000-0000D2780000}"/>
    <cellStyle name="Output 2 3 2 4 6 2" xfId="31120" xr:uid="{00000000-0005-0000-0000-0000D3780000}"/>
    <cellStyle name="Output 2 3 2 4 6 3" xfId="31121" xr:uid="{00000000-0005-0000-0000-0000D4780000}"/>
    <cellStyle name="Output 2 3 2 4 6 4" xfId="31122" xr:uid="{00000000-0005-0000-0000-0000D5780000}"/>
    <cellStyle name="Output 2 3 2 4 6 5" xfId="31123" xr:uid="{00000000-0005-0000-0000-0000D6780000}"/>
    <cellStyle name="Output 2 3 2 4 6 6" xfId="31124" xr:uid="{00000000-0005-0000-0000-0000D7780000}"/>
    <cellStyle name="Output 2 3 2 4 6 7" xfId="31125" xr:uid="{00000000-0005-0000-0000-0000D8780000}"/>
    <cellStyle name="Output 2 3 2 4 7" xfId="31126" xr:uid="{00000000-0005-0000-0000-0000D9780000}"/>
    <cellStyle name="Output 2 3 2 4 7 2" xfId="31127" xr:uid="{00000000-0005-0000-0000-0000DA780000}"/>
    <cellStyle name="Output 2 3 2 4 7 3" xfId="31128" xr:uid="{00000000-0005-0000-0000-0000DB780000}"/>
    <cellStyle name="Output 2 3 2 4 7 4" xfId="31129" xr:uid="{00000000-0005-0000-0000-0000DC780000}"/>
    <cellStyle name="Output 2 3 2 4 7 5" xfId="31130" xr:uid="{00000000-0005-0000-0000-0000DD780000}"/>
    <cellStyle name="Output 2 3 2 4 8" xfId="31131" xr:uid="{00000000-0005-0000-0000-0000DE780000}"/>
    <cellStyle name="Output 2 3 2 4 8 2" xfId="31132" xr:uid="{00000000-0005-0000-0000-0000DF780000}"/>
    <cellStyle name="Output 2 3 2 4 8 3" xfId="31133" xr:uid="{00000000-0005-0000-0000-0000E0780000}"/>
    <cellStyle name="Output 2 3 2 4 8 4" xfId="31134" xr:uid="{00000000-0005-0000-0000-0000E1780000}"/>
    <cellStyle name="Output 2 3 2 4 8 5" xfId="31135" xr:uid="{00000000-0005-0000-0000-0000E2780000}"/>
    <cellStyle name="Output 2 3 2 4 9" xfId="31136" xr:uid="{00000000-0005-0000-0000-0000E3780000}"/>
    <cellStyle name="Output 2 3 2 4 9 2" xfId="31137" xr:uid="{00000000-0005-0000-0000-0000E4780000}"/>
    <cellStyle name="Output 2 3 2 4 9 3" xfId="31138" xr:uid="{00000000-0005-0000-0000-0000E5780000}"/>
    <cellStyle name="Output 2 3 2 4 9 4" xfId="31139" xr:uid="{00000000-0005-0000-0000-0000E6780000}"/>
    <cellStyle name="Output 2 3 2 4 9 5" xfId="31140" xr:uid="{00000000-0005-0000-0000-0000E7780000}"/>
    <cellStyle name="Output 2 3 2 5" xfId="31141" xr:uid="{00000000-0005-0000-0000-0000E8780000}"/>
    <cellStyle name="Output 2 3 2 5 10" xfId="31142" xr:uid="{00000000-0005-0000-0000-0000E9780000}"/>
    <cellStyle name="Output 2 3 2 5 2" xfId="31143" xr:uid="{00000000-0005-0000-0000-0000EA780000}"/>
    <cellStyle name="Output 2 3 2 5 2 2" xfId="31144" xr:uid="{00000000-0005-0000-0000-0000EB780000}"/>
    <cellStyle name="Output 2 3 2 5 2 2 2" xfId="31145" xr:uid="{00000000-0005-0000-0000-0000EC780000}"/>
    <cellStyle name="Output 2 3 2 5 2 2 3" xfId="31146" xr:uid="{00000000-0005-0000-0000-0000ED780000}"/>
    <cellStyle name="Output 2 3 2 5 2 2 4" xfId="31147" xr:uid="{00000000-0005-0000-0000-0000EE780000}"/>
    <cellStyle name="Output 2 3 2 5 2 2 5" xfId="31148" xr:uid="{00000000-0005-0000-0000-0000EF780000}"/>
    <cellStyle name="Output 2 3 2 5 2 2 6" xfId="31149" xr:uid="{00000000-0005-0000-0000-0000F0780000}"/>
    <cellStyle name="Output 2 3 2 5 2 2 7" xfId="31150" xr:uid="{00000000-0005-0000-0000-0000F1780000}"/>
    <cellStyle name="Output 2 3 2 5 2 3" xfId="31151" xr:uid="{00000000-0005-0000-0000-0000F2780000}"/>
    <cellStyle name="Output 2 3 2 5 2 4" xfId="31152" xr:uid="{00000000-0005-0000-0000-0000F3780000}"/>
    <cellStyle name="Output 2 3 2 5 3" xfId="31153" xr:uid="{00000000-0005-0000-0000-0000F4780000}"/>
    <cellStyle name="Output 2 3 2 5 3 2" xfId="31154" xr:uid="{00000000-0005-0000-0000-0000F5780000}"/>
    <cellStyle name="Output 2 3 2 5 3 2 2" xfId="31155" xr:uid="{00000000-0005-0000-0000-0000F6780000}"/>
    <cellStyle name="Output 2 3 2 5 3 2 3" xfId="31156" xr:uid="{00000000-0005-0000-0000-0000F7780000}"/>
    <cellStyle name="Output 2 3 2 5 3 2 4" xfId="31157" xr:uid="{00000000-0005-0000-0000-0000F8780000}"/>
    <cellStyle name="Output 2 3 2 5 3 2 5" xfId="31158" xr:uid="{00000000-0005-0000-0000-0000F9780000}"/>
    <cellStyle name="Output 2 3 2 5 3 2 6" xfId="31159" xr:uid="{00000000-0005-0000-0000-0000FA780000}"/>
    <cellStyle name="Output 2 3 2 5 3 2 7" xfId="31160" xr:uid="{00000000-0005-0000-0000-0000FB780000}"/>
    <cellStyle name="Output 2 3 2 5 3 3" xfId="31161" xr:uid="{00000000-0005-0000-0000-0000FC780000}"/>
    <cellStyle name="Output 2 3 2 5 3 4" xfId="31162" xr:uid="{00000000-0005-0000-0000-0000FD780000}"/>
    <cellStyle name="Output 2 3 2 5 4" xfId="31163" xr:uid="{00000000-0005-0000-0000-0000FE780000}"/>
    <cellStyle name="Output 2 3 2 5 4 2" xfId="31164" xr:uid="{00000000-0005-0000-0000-0000FF780000}"/>
    <cellStyle name="Output 2 3 2 5 4 2 2" xfId="31165" xr:uid="{00000000-0005-0000-0000-000000790000}"/>
    <cellStyle name="Output 2 3 2 5 4 2 3" xfId="31166" xr:uid="{00000000-0005-0000-0000-000001790000}"/>
    <cellStyle name="Output 2 3 2 5 4 2 4" xfId="31167" xr:uid="{00000000-0005-0000-0000-000002790000}"/>
    <cellStyle name="Output 2 3 2 5 4 2 5" xfId="31168" xr:uid="{00000000-0005-0000-0000-000003790000}"/>
    <cellStyle name="Output 2 3 2 5 4 2 6" xfId="31169" xr:uid="{00000000-0005-0000-0000-000004790000}"/>
    <cellStyle name="Output 2 3 2 5 4 2 7" xfId="31170" xr:uid="{00000000-0005-0000-0000-000005790000}"/>
    <cellStyle name="Output 2 3 2 5 4 3" xfId="31171" xr:uid="{00000000-0005-0000-0000-000006790000}"/>
    <cellStyle name="Output 2 3 2 5 4 4" xfId="31172" xr:uid="{00000000-0005-0000-0000-000007790000}"/>
    <cellStyle name="Output 2 3 2 5 5" xfId="31173" xr:uid="{00000000-0005-0000-0000-000008790000}"/>
    <cellStyle name="Output 2 3 2 5 5 2" xfId="31174" xr:uid="{00000000-0005-0000-0000-000009790000}"/>
    <cellStyle name="Output 2 3 2 5 5 3" xfId="31175" xr:uid="{00000000-0005-0000-0000-00000A790000}"/>
    <cellStyle name="Output 2 3 2 5 5 4" xfId="31176" xr:uid="{00000000-0005-0000-0000-00000B790000}"/>
    <cellStyle name="Output 2 3 2 5 5 5" xfId="31177" xr:uid="{00000000-0005-0000-0000-00000C790000}"/>
    <cellStyle name="Output 2 3 2 5 5 6" xfId="31178" xr:uid="{00000000-0005-0000-0000-00000D790000}"/>
    <cellStyle name="Output 2 3 2 5 5 7" xfId="31179" xr:uid="{00000000-0005-0000-0000-00000E790000}"/>
    <cellStyle name="Output 2 3 2 5 5 8" xfId="31180" xr:uid="{00000000-0005-0000-0000-00000F790000}"/>
    <cellStyle name="Output 2 3 2 5 6" xfId="31181" xr:uid="{00000000-0005-0000-0000-000010790000}"/>
    <cellStyle name="Output 2 3 2 5 6 2" xfId="31182" xr:uid="{00000000-0005-0000-0000-000011790000}"/>
    <cellStyle name="Output 2 3 2 5 6 3" xfId="31183" xr:uid="{00000000-0005-0000-0000-000012790000}"/>
    <cellStyle name="Output 2 3 2 5 6 4" xfId="31184" xr:uid="{00000000-0005-0000-0000-000013790000}"/>
    <cellStyle name="Output 2 3 2 5 6 5" xfId="31185" xr:uid="{00000000-0005-0000-0000-000014790000}"/>
    <cellStyle name="Output 2 3 2 5 6 6" xfId="31186" xr:uid="{00000000-0005-0000-0000-000015790000}"/>
    <cellStyle name="Output 2 3 2 5 6 7" xfId="31187" xr:uid="{00000000-0005-0000-0000-000016790000}"/>
    <cellStyle name="Output 2 3 2 5 7" xfId="31188" xr:uid="{00000000-0005-0000-0000-000017790000}"/>
    <cellStyle name="Output 2 3 2 5 8" xfId="31189" xr:uid="{00000000-0005-0000-0000-000018790000}"/>
    <cellStyle name="Output 2 3 2 5 9" xfId="31190" xr:uid="{00000000-0005-0000-0000-000019790000}"/>
    <cellStyle name="Output 2 3 2 6" xfId="31191" xr:uid="{00000000-0005-0000-0000-00001A790000}"/>
    <cellStyle name="Output 2 3 2 6 2" xfId="31192" xr:uid="{00000000-0005-0000-0000-00001B790000}"/>
    <cellStyle name="Output 2 3 2 6 2 2" xfId="31193" xr:uid="{00000000-0005-0000-0000-00001C790000}"/>
    <cellStyle name="Output 2 3 2 6 2 3" xfId="31194" xr:uid="{00000000-0005-0000-0000-00001D790000}"/>
    <cellStyle name="Output 2 3 2 6 2 4" xfId="31195" xr:uid="{00000000-0005-0000-0000-00001E790000}"/>
    <cellStyle name="Output 2 3 2 6 2 5" xfId="31196" xr:uid="{00000000-0005-0000-0000-00001F790000}"/>
    <cellStyle name="Output 2 3 2 6 2 6" xfId="31197" xr:uid="{00000000-0005-0000-0000-000020790000}"/>
    <cellStyle name="Output 2 3 2 6 2 7" xfId="31198" xr:uid="{00000000-0005-0000-0000-000021790000}"/>
    <cellStyle name="Output 2 3 2 6 3" xfId="31199" xr:uid="{00000000-0005-0000-0000-000022790000}"/>
    <cellStyle name="Output 2 3 2 6 4" xfId="31200" xr:uid="{00000000-0005-0000-0000-000023790000}"/>
    <cellStyle name="Output 2 3 2 6 5" xfId="31201" xr:uid="{00000000-0005-0000-0000-000024790000}"/>
    <cellStyle name="Output 2 3 2 7" xfId="31202" xr:uid="{00000000-0005-0000-0000-000025790000}"/>
    <cellStyle name="Output 2 3 2 7 2" xfId="31203" xr:uid="{00000000-0005-0000-0000-000026790000}"/>
    <cellStyle name="Output 2 3 2 7 2 2" xfId="31204" xr:uid="{00000000-0005-0000-0000-000027790000}"/>
    <cellStyle name="Output 2 3 2 7 2 3" xfId="31205" xr:uid="{00000000-0005-0000-0000-000028790000}"/>
    <cellStyle name="Output 2 3 2 7 2 4" xfId="31206" xr:uid="{00000000-0005-0000-0000-000029790000}"/>
    <cellStyle name="Output 2 3 2 7 2 5" xfId="31207" xr:uid="{00000000-0005-0000-0000-00002A790000}"/>
    <cellStyle name="Output 2 3 2 7 2 6" xfId="31208" xr:uid="{00000000-0005-0000-0000-00002B790000}"/>
    <cellStyle name="Output 2 3 2 7 2 7" xfId="31209" xr:uid="{00000000-0005-0000-0000-00002C790000}"/>
    <cellStyle name="Output 2 3 2 7 3" xfId="31210" xr:uid="{00000000-0005-0000-0000-00002D790000}"/>
    <cellStyle name="Output 2 3 2 7 4" xfId="31211" xr:uid="{00000000-0005-0000-0000-00002E790000}"/>
    <cellStyle name="Output 2 3 2 7 5" xfId="31212" xr:uid="{00000000-0005-0000-0000-00002F790000}"/>
    <cellStyle name="Output 2 3 2 8" xfId="31213" xr:uid="{00000000-0005-0000-0000-000030790000}"/>
    <cellStyle name="Output 2 3 2 8 2" xfId="31214" xr:uid="{00000000-0005-0000-0000-000031790000}"/>
    <cellStyle name="Output 2 3 2 8 2 2" xfId="31215" xr:uid="{00000000-0005-0000-0000-000032790000}"/>
    <cellStyle name="Output 2 3 2 8 2 3" xfId="31216" xr:uid="{00000000-0005-0000-0000-000033790000}"/>
    <cellStyle name="Output 2 3 2 8 2 4" xfId="31217" xr:uid="{00000000-0005-0000-0000-000034790000}"/>
    <cellStyle name="Output 2 3 2 8 2 5" xfId="31218" xr:uid="{00000000-0005-0000-0000-000035790000}"/>
    <cellStyle name="Output 2 3 2 8 2 6" xfId="31219" xr:uid="{00000000-0005-0000-0000-000036790000}"/>
    <cellStyle name="Output 2 3 2 8 2 7" xfId="31220" xr:uid="{00000000-0005-0000-0000-000037790000}"/>
    <cellStyle name="Output 2 3 2 8 3" xfId="31221" xr:uid="{00000000-0005-0000-0000-000038790000}"/>
    <cellStyle name="Output 2 3 2 8 4" xfId="31222" xr:uid="{00000000-0005-0000-0000-000039790000}"/>
    <cellStyle name="Output 2 3 2 8 5" xfId="31223" xr:uid="{00000000-0005-0000-0000-00003A790000}"/>
    <cellStyle name="Output 2 3 2 9" xfId="31224" xr:uid="{00000000-0005-0000-0000-00003B790000}"/>
    <cellStyle name="Output 2 3 2 9 2" xfId="31225" xr:uid="{00000000-0005-0000-0000-00003C790000}"/>
    <cellStyle name="Output 2 3 2 9 2 2" xfId="31226" xr:uid="{00000000-0005-0000-0000-00003D790000}"/>
    <cellStyle name="Output 2 3 2 9 2 3" xfId="31227" xr:uid="{00000000-0005-0000-0000-00003E790000}"/>
    <cellStyle name="Output 2 3 2 9 2 4" xfId="31228" xr:uid="{00000000-0005-0000-0000-00003F790000}"/>
    <cellStyle name="Output 2 3 2 9 2 5" xfId="31229" xr:uid="{00000000-0005-0000-0000-000040790000}"/>
    <cellStyle name="Output 2 3 2 9 2 6" xfId="31230" xr:uid="{00000000-0005-0000-0000-000041790000}"/>
    <cellStyle name="Output 2 3 2 9 2 7" xfId="31231" xr:uid="{00000000-0005-0000-0000-000042790000}"/>
    <cellStyle name="Output 2 3 2 9 3" xfId="31232" xr:uid="{00000000-0005-0000-0000-000043790000}"/>
    <cellStyle name="Output 2 3 2 9 4" xfId="31233" xr:uid="{00000000-0005-0000-0000-000044790000}"/>
    <cellStyle name="Output 2 3 2 9 5" xfId="31234" xr:uid="{00000000-0005-0000-0000-000045790000}"/>
    <cellStyle name="Output 2 3 20" xfId="31235" xr:uid="{00000000-0005-0000-0000-000046790000}"/>
    <cellStyle name="Output 2 3 3" xfId="31236" xr:uid="{00000000-0005-0000-0000-000047790000}"/>
    <cellStyle name="Output 2 3 3 10" xfId="31237" xr:uid="{00000000-0005-0000-0000-000048790000}"/>
    <cellStyle name="Output 2 3 3 10 2" xfId="31238" xr:uid="{00000000-0005-0000-0000-000049790000}"/>
    <cellStyle name="Output 2 3 3 10 3" xfId="31239" xr:uid="{00000000-0005-0000-0000-00004A790000}"/>
    <cellStyle name="Output 2 3 3 10 4" xfId="31240" xr:uid="{00000000-0005-0000-0000-00004B790000}"/>
    <cellStyle name="Output 2 3 3 10 5" xfId="31241" xr:uid="{00000000-0005-0000-0000-00004C790000}"/>
    <cellStyle name="Output 2 3 3 10 6" xfId="31242" xr:uid="{00000000-0005-0000-0000-00004D790000}"/>
    <cellStyle name="Output 2 3 3 10 7" xfId="31243" xr:uid="{00000000-0005-0000-0000-00004E790000}"/>
    <cellStyle name="Output 2 3 3 10 8" xfId="31244" xr:uid="{00000000-0005-0000-0000-00004F790000}"/>
    <cellStyle name="Output 2 3 3 11" xfId="31245" xr:uid="{00000000-0005-0000-0000-000050790000}"/>
    <cellStyle name="Output 2 3 3 11 2" xfId="31246" xr:uid="{00000000-0005-0000-0000-000051790000}"/>
    <cellStyle name="Output 2 3 3 11 3" xfId="31247" xr:uid="{00000000-0005-0000-0000-000052790000}"/>
    <cellStyle name="Output 2 3 3 11 4" xfId="31248" xr:uid="{00000000-0005-0000-0000-000053790000}"/>
    <cellStyle name="Output 2 3 3 11 5" xfId="31249" xr:uid="{00000000-0005-0000-0000-000054790000}"/>
    <cellStyle name="Output 2 3 3 11 6" xfId="31250" xr:uid="{00000000-0005-0000-0000-000055790000}"/>
    <cellStyle name="Output 2 3 3 11 7" xfId="31251" xr:uid="{00000000-0005-0000-0000-000056790000}"/>
    <cellStyle name="Output 2 3 3 12" xfId="31252" xr:uid="{00000000-0005-0000-0000-000057790000}"/>
    <cellStyle name="Output 2 3 3 12 2" xfId="31253" xr:uid="{00000000-0005-0000-0000-000058790000}"/>
    <cellStyle name="Output 2 3 3 12 3" xfId="31254" xr:uid="{00000000-0005-0000-0000-000059790000}"/>
    <cellStyle name="Output 2 3 3 12 4" xfId="31255" xr:uid="{00000000-0005-0000-0000-00005A790000}"/>
    <cellStyle name="Output 2 3 3 12 5" xfId="31256" xr:uid="{00000000-0005-0000-0000-00005B790000}"/>
    <cellStyle name="Output 2 3 3 13" xfId="31257" xr:uid="{00000000-0005-0000-0000-00005C790000}"/>
    <cellStyle name="Output 2 3 3 13 2" xfId="31258" xr:uid="{00000000-0005-0000-0000-00005D790000}"/>
    <cellStyle name="Output 2 3 3 13 3" xfId="31259" xr:uid="{00000000-0005-0000-0000-00005E790000}"/>
    <cellStyle name="Output 2 3 3 13 4" xfId="31260" xr:uid="{00000000-0005-0000-0000-00005F790000}"/>
    <cellStyle name="Output 2 3 3 13 5" xfId="31261" xr:uid="{00000000-0005-0000-0000-000060790000}"/>
    <cellStyle name="Output 2 3 3 14" xfId="31262" xr:uid="{00000000-0005-0000-0000-000061790000}"/>
    <cellStyle name="Output 2 3 3 14 2" xfId="31263" xr:uid="{00000000-0005-0000-0000-000062790000}"/>
    <cellStyle name="Output 2 3 3 14 3" xfId="31264" xr:uid="{00000000-0005-0000-0000-000063790000}"/>
    <cellStyle name="Output 2 3 3 14 4" xfId="31265" xr:uid="{00000000-0005-0000-0000-000064790000}"/>
    <cellStyle name="Output 2 3 3 14 5" xfId="31266" xr:uid="{00000000-0005-0000-0000-000065790000}"/>
    <cellStyle name="Output 2 3 3 15" xfId="31267" xr:uid="{00000000-0005-0000-0000-000066790000}"/>
    <cellStyle name="Output 2 3 3 15 2" xfId="31268" xr:uid="{00000000-0005-0000-0000-000067790000}"/>
    <cellStyle name="Output 2 3 3 15 3" xfId="31269" xr:uid="{00000000-0005-0000-0000-000068790000}"/>
    <cellStyle name="Output 2 3 3 15 4" xfId="31270" xr:uid="{00000000-0005-0000-0000-000069790000}"/>
    <cellStyle name="Output 2 3 3 15 5" xfId="31271" xr:uid="{00000000-0005-0000-0000-00006A790000}"/>
    <cellStyle name="Output 2 3 3 16" xfId="31272" xr:uid="{00000000-0005-0000-0000-00006B790000}"/>
    <cellStyle name="Output 2 3 3 16 2" xfId="31273" xr:uid="{00000000-0005-0000-0000-00006C790000}"/>
    <cellStyle name="Output 2 3 3 16 3" xfId="31274" xr:uid="{00000000-0005-0000-0000-00006D790000}"/>
    <cellStyle name="Output 2 3 3 16 4" xfId="31275" xr:uid="{00000000-0005-0000-0000-00006E790000}"/>
    <cellStyle name="Output 2 3 3 16 5" xfId="31276" xr:uid="{00000000-0005-0000-0000-00006F790000}"/>
    <cellStyle name="Output 2 3 3 17" xfId="31277" xr:uid="{00000000-0005-0000-0000-000070790000}"/>
    <cellStyle name="Output 2 3 3 17 2" xfId="31278" xr:uid="{00000000-0005-0000-0000-000071790000}"/>
    <cellStyle name="Output 2 3 3 17 3" xfId="31279" xr:uid="{00000000-0005-0000-0000-000072790000}"/>
    <cellStyle name="Output 2 3 3 17 4" xfId="31280" xr:uid="{00000000-0005-0000-0000-000073790000}"/>
    <cellStyle name="Output 2 3 3 17 5" xfId="31281" xr:uid="{00000000-0005-0000-0000-000074790000}"/>
    <cellStyle name="Output 2 3 3 18" xfId="31282" xr:uid="{00000000-0005-0000-0000-000075790000}"/>
    <cellStyle name="Output 2 3 3 2" xfId="31283" xr:uid="{00000000-0005-0000-0000-000076790000}"/>
    <cellStyle name="Output 2 3 3 2 10" xfId="31284" xr:uid="{00000000-0005-0000-0000-000077790000}"/>
    <cellStyle name="Output 2 3 3 2 10 2" xfId="31285" xr:uid="{00000000-0005-0000-0000-000078790000}"/>
    <cellStyle name="Output 2 3 3 2 10 3" xfId="31286" xr:uid="{00000000-0005-0000-0000-000079790000}"/>
    <cellStyle name="Output 2 3 3 2 10 4" xfId="31287" xr:uid="{00000000-0005-0000-0000-00007A790000}"/>
    <cellStyle name="Output 2 3 3 2 10 5" xfId="31288" xr:uid="{00000000-0005-0000-0000-00007B790000}"/>
    <cellStyle name="Output 2 3 3 2 11" xfId="31289" xr:uid="{00000000-0005-0000-0000-00007C790000}"/>
    <cellStyle name="Output 2 3 3 2 11 2" xfId="31290" xr:uid="{00000000-0005-0000-0000-00007D790000}"/>
    <cellStyle name="Output 2 3 3 2 11 3" xfId="31291" xr:uid="{00000000-0005-0000-0000-00007E790000}"/>
    <cellStyle name="Output 2 3 3 2 11 4" xfId="31292" xr:uid="{00000000-0005-0000-0000-00007F790000}"/>
    <cellStyle name="Output 2 3 3 2 11 5" xfId="31293" xr:uid="{00000000-0005-0000-0000-000080790000}"/>
    <cellStyle name="Output 2 3 3 2 12" xfId="31294" xr:uid="{00000000-0005-0000-0000-000081790000}"/>
    <cellStyle name="Output 2 3 3 2 12 2" xfId="31295" xr:uid="{00000000-0005-0000-0000-000082790000}"/>
    <cellStyle name="Output 2 3 3 2 12 3" xfId="31296" xr:uid="{00000000-0005-0000-0000-000083790000}"/>
    <cellStyle name="Output 2 3 3 2 12 4" xfId="31297" xr:uid="{00000000-0005-0000-0000-000084790000}"/>
    <cellStyle name="Output 2 3 3 2 12 5" xfId="31298" xr:uid="{00000000-0005-0000-0000-000085790000}"/>
    <cellStyle name="Output 2 3 3 2 13" xfId="31299" xr:uid="{00000000-0005-0000-0000-000086790000}"/>
    <cellStyle name="Output 2 3 3 2 13 2" xfId="31300" xr:uid="{00000000-0005-0000-0000-000087790000}"/>
    <cellStyle name="Output 2 3 3 2 13 3" xfId="31301" xr:uid="{00000000-0005-0000-0000-000088790000}"/>
    <cellStyle name="Output 2 3 3 2 13 4" xfId="31302" xr:uid="{00000000-0005-0000-0000-000089790000}"/>
    <cellStyle name="Output 2 3 3 2 13 5" xfId="31303" xr:uid="{00000000-0005-0000-0000-00008A790000}"/>
    <cellStyle name="Output 2 3 3 2 14" xfId="31304" xr:uid="{00000000-0005-0000-0000-00008B790000}"/>
    <cellStyle name="Output 2 3 3 2 14 2" xfId="31305" xr:uid="{00000000-0005-0000-0000-00008C790000}"/>
    <cellStyle name="Output 2 3 3 2 14 3" xfId="31306" xr:uid="{00000000-0005-0000-0000-00008D790000}"/>
    <cellStyle name="Output 2 3 3 2 14 4" xfId="31307" xr:uid="{00000000-0005-0000-0000-00008E790000}"/>
    <cellStyle name="Output 2 3 3 2 14 5" xfId="31308" xr:uid="{00000000-0005-0000-0000-00008F790000}"/>
    <cellStyle name="Output 2 3 3 2 15" xfId="31309" xr:uid="{00000000-0005-0000-0000-000090790000}"/>
    <cellStyle name="Output 2 3 3 2 15 2" xfId="31310" xr:uid="{00000000-0005-0000-0000-000091790000}"/>
    <cellStyle name="Output 2 3 3 2 15 3" xfId="31311" xr:uid="{00000000-0005-0000-0000-000092790000}"/>
    <cellStyle name="Output 2 3 3 2 15 4" xfId="31312" xr:uid="{00000000-0005-0000-0000-000093790000}"/>
    <cellStyle name="Output 2 3 3 2 15 5" xfId="31313" xr:uid="{00000000-0005-0000-0000-000094790000}"/>
    <cellStyle name="Output 2 3 3 2 16" xfId="31314" xr:uid="{00000000-0005-0000-0000-000095790000}"/>
    <cellStyle name="Output 2 3 3 2 16 2" xfId="31315" xr:uid="{00000000-0005-0000-0000-000096790000}"/>
    <cellStyle name="Output 2 3 3 2 16 3" xfId="31316" xr:uid="{00000000-0005-0000-0000-000097790000}"/>
    <cellStyle name="Output 2 3 3 2 16 4" xfId="31317" xr:uid="{00000000-0005-0000-0000-000098790000}"/>
    <cellStyle name="Output 2 3 3 2 16 5" xfId="31318" xr:uid="{00000000-0005-0000-0000-000099790000}"/>
    <cellStyle name="Output 2 3 3 2 17" xfId="31319" xr:uid="{00000000-0005-0000-0000-00009A790000}"/>
    <cellStyle name="Output 2 3 3 2 17 2" xfId="31320" xr:uid="{00000000-0005-0000-0000-00009B790000}"/>
    <cellStyle name="Output 2 3 3 2 17 3" xfId="31321" xr:uid="{00000000-0005-0000-0000-00009C790000}"/>
    <cellStyle name="Output 2 3 3 2 17 4" xfId="31322" xr:uid="{00000000-0005-0000-0000-00009D790000}"/>
    <cellStyle name="Output 2 3 3 2 17 5" xfId="31323" xr:uid="{00000000-0005-0000-0000-00009E790000}"/>
    <cellStyle name="Output 2 3 3 2 18" xfId="31324" xr:uid="{00000000-0005-0000-0000-00009F790000}"/>
    <cellStyle name="Output 2 3 3 2 18 2" xfId="31325" xr:uid="{00000000-0005-0000-0000-0000A0790000}"/>
    <cellStyle name="Output 2 3 3 2 18 3" xfId="31326" xr:uid="{00000000-0005-0000-0000-0000A1790000}"/>
    <cellStyle name="Output 2 3 3 2 18 4" xfId="31327" xr:uid="{00000000-0005-0000-0000-0000A2790000}"/>
    <cellStyle name="Output 2 3 3 2 18 5" xfId="31328" xr:uid="{00000000-0005-0000-0000-0000A3790000}"/>
    <cellStyle name="Output 2 3 3 2 19" xfId="31329" xr:uid="{00000000-0005-0000-0000-0000A4790000}"/>
    <cellStyle name="Output 2 3 3 2 2" xfId="31330" xr:uid="{00000000-0005-0000-0000-0000A5790000}"/>
    <cellStyle name="Output 2 3 3 2 2 10" xfId="31331" xr:uid="{00000000-0005-0000-0000-0000A6790000}"/>
    <cellStyle name="Output 2 3 3 2 2 10 2" xfId="31332" xr:uid="{00000000-0005-0000-0000-0000A7790000}"/>
    <cellStyle name="Output 2 3 3 2 2 10 3" xfId="31333" xr:uid="{00000000-0005-0000-0000-0000A8790000}"/>
    <cellStyle name="Output 2 3 3 2 2 10 4" xfId="31334" xr:uid="{00000000-0005-0000-0000-0000A9790000}"/>
    <cellStyle name="Output 2 3 3 2 2 10 5" xfId="31335" xr:uid="{00000000-0005-0000-0000-0000AA790000}"/>
    <cellStyle name="Output 2 3 3 2 2 11" xfId="31336" xr:uid="{00000000-0005-0000-0000-0000AB790000}"/>
    <cellStyle name="Output 2 3 3 2 2 11 2" xfId="31337" xr:uid="{00000000-0005-0000-0000-0000AC790000}"/>
    <cellStyle name="Output 2 3 3 2 2 11 3" xfId="31338" xr:uid="{00000000-0005-0000-0000-0000AD790000}"/>
    <cellStyle name="Output 2 3 3 2 2 11 4" xfId="31339" xr:uid="{00000000-0005-0000-0000-0000AE790000}"/>
    <cellStyle name="Output 2 3 3 2 2 11 5" xfId="31340" xr:uid="{00000000-0005-0000-0000-0000AF790000}"/>
    <cellStyle name="Output 2 3 3 2 2 12" xfId="31341" xr:uid="{00000000-0005-0000-0000-0000B0790000}"/>
    <cellStyle name="Output 2 3 3 2 2 12 2" xfId="31342" xr:uid="{00000000-0005-0000-0000-0000B1790000}"/>
    <cellStyle name="Output 2 3 3 2 2 12 3" xfId="31343" xr:uid="{00000000-0005-0000-0000-0000B2790000}"/>
    <cellStyle name="Output 2 3 3 2 2 12 4" xfId="31344" xr:uid="{00000000-0005-0000-0000-0000B3790000}"/>
    <cellStyle name="Output 2 3 3 2 2 12 5" xfId="31345" xr:uid="{00000000-0005-0000-0000-0000B4790000}"/>
    <cellStyle name="Output 2 3 3 2 2 13" xfId="31346" xr:uid="{00000000-0005-0000-0000-0000B5790000}"/>
    <cellStyle name="Output 2 3 3 2 2 13 2" xfId="31347" xr:uid="{00000000-0005-0000-0000-0000B6790000}"/>
    <cellStyle name="Output 2 3 3 2 2 13 3" xfId="31348" xr:uid="{00000000-0005-0000-0000-0000B7790000}"/>
    <cellStyle name="Output 2 3 3 2 2 13 4" xfId="31349" xr:uid="{00000000-0005-0000-0000-0000B8790000}"/>
    <cellStyle name="Output 2 3 3 2 2 13 5" xfId="31350" xr:uid="{00000000-0005-0000-0000-0000B9790000}"/>
    <cellStyle name="Output 2 3 3 2 2 14" xfId="31351" xr:uid="{00000000-0005-0000-0000-0000BA790000}"/>
    <cellStyle name="Output 2 3 3 2 2 14 2" xfId="31352" xr:uid="{00000000-0005-0000-0000-0000BB790000}"/>
    <cellStyle name="Output 2 3 3 2 2 14 3" xfId="31353" xr:uid="{00000000-0005-0000-0000-0000BC790000}"/>
    <cellStyle name="Output 2 3 3 2 2 14 4" xfId="31354" xr:uid="{00000000-0005-0000-0000-0000BD790000}"/>
    <cellStyle name="Output 2 3 3 2 2 14 5" xfId="31355" xr:uid="{00000000-0005-0000-0000-0000BE790000}"/>
    <cellStyle name="Output 2 3 3 2 2 15" xfId="31356" xr:uid="{00000000-0005-0000-0000-0000BF790000}"/>
    <cellStyle name="Output 2 3 3 2 2 15 2" xfId="31357" xr:uid="{00000000-0005-0000-0000-0000C0790000}"/>
    <cellStyle name="Output 2 3 3 2 2 15 3" xfId="31358" xr:uid="{00000000-0005-0000-0000-0000C1790000}"/>
    <cellStyle name="Output 2 3 3 2 2 15 4" xfId="31359" xr:uid="{00000000-0005-0000-0000-0000C2790000}"/>
    <cellStyle name="Output 2 3 3 2 2 15 5" xfId="31360" xr:uid="{00000000-0005-0000-0000-0000C3790000}"/>
    <cellStyle name="Output 2 3 3 2 2 16" xfId="31361" xr:uid="{00000000-0005-0000-0000-0000C4790000}"/>
    <cellStyle name="Output 2 3 3 2 2 16 2" xfId="31362" xr:uid="{00000000-0005-0000-0000-0000C5790000}"/>
    <cellStyle name="Output 2 3 3 2 2 16 3" xfId="31363" xr:uid="{00000000-0005-0000-0000-0000C6790000}"/>
    <cellStyle name="Output 2 3 3 2 2 16 4" xfId="31364" xr:uid="{00000000-0005-0000-0000-0000C7790000}"/>
    <cellStyle name="Output 2 3 3 2 2 16 5" xfId="31365" xr:uid="{00000000-0005-0000-0000-0000C8790000}"/>
    <cellStyle name="Output 2 3 3 2 2 17" xfId="31366" xr:uid="{00000000-0005-0000-0000-0000C9790000}"/>
    <cellStyle name="Output 2 3 3 2 2 17 2" xfId="31367" xr:uid="{00000000-0005-0000-0000-0000CA790000}"/>
    <cellStyle name="Output 2 3 3 2 2 17 3" xfId="31368" xr:uid="{00000000-0005-0000-0000-0000CB790000}"/>
    <cellStyle name="Output 2 3 3 2 2 17 4" xfId="31369" xr:uid="{00000000-0005-0000-0000-0000CC790000}"/>
    <cellStyle name="Output 2 3 3 2 2 17 5" xfId="31370" xr:uid="{00000000-0005-0000-0000-0000CD790000}"/>
    <cellStyle name="Output 2 3 3 2 2 18" xfId="31371" xr:uid="{00000000-0005-0000-0000-0000CE790000}"/>
    <cellStyle name="Output 2 3 3 2 2 18 2" xfId="31372" xr:uid="{00000000-0005-0000-0000-0000CF790000}"/>
    <cellStyle name="Output 2 3 3 2 2 18 3" xfId="31373" xr:uid="{00000000-0005-0000-0000-0000D0790000}"/>
    <cellStyle name="Output 2 3 3 2 2 18 4" xfId="31374" xr:uid="{00000000-0005-0000-0000-0000D1790000}"/>
    <cellStyle name="Output 2 3 3 2 2 18 5" xfId="31375" xr:uid="{00000000-0005-0000-0000-0000D2790000}"/>
    <cellStyle name="Output 2 3 3 2 2 19" xfId="31376" xr:uid="{00000000-0005-0000-0000-0000D3790000}"/>
    <cellStyle name="Output 2 3 3 2 2 2" xfId="31377" xr:uid="{00000000-0005-0000-0000-0000D4790000}"/>
    <cellStyle name="Output 2 3 3 2 2 2 2" xfId="31378" xr:uid="{00000000-0005-0000-0000-0000D5790000}"/>
    <cellStyle name="Output 2 3 3 2 2 2 2 2" xfId="31379" xr:uid="{00000000-0005-0000-0000-0000D6790000}"/>
    <cellStyle name="Output 2 3 3 2 2 2 2 3" xfId="31380" xr:uid="{00000000-0005-0000-0000-0000D7790000}"/>
    <cellStyle name="Output 2 3 3 2 2 2 2 4" xfId="31381" xr:uid="{00000000-0005-0000-0000-0000D8790000}"/>
    <cellStyle name="Output 2 3 3 2 2 2 2 5" xfId="31382" xr:uid="{00000000-0005-0000-0000-0000D9790000}"/>
    <cellStyle name="Output 2 3 3 2 2 2 2 6" xfId="31383" xr:uid="{00000000-0005-0000-0000-0000DA790000}"/>
    <cellStyle name="Output 2 3 3 2 2 2 2 7" xfId="31384" xr:uid="{00000000-0005-0000-0000-0000DB790000}"/>
    <cellStyle name="Output 2 3 3 2 2 2 3" xfId="31385" xr:uid="{00000000-0005-0000-0000-0000DC790000}"/>
    <cellStyle name="Output 2 3 3 2 2 2 4" xfId="31386" xr:uid="{00000000-0005-0000-0000-0000DD790000}"/>
    <cellStyle name="Output 2 3 3 2 2 2 5" xfId="31387" xr:uid="{00000000-0005-0000-0000-0000DE790000}"/>
    <cellStyle name="Output 2 3 3 2 2 3" xfId="31388" xr:uid="{00000000-0005-0000-0000-0000DF790000}"/>
    <cellStyle name="Output 2 3 3 2 2 3 2" xfId="31389" xr:uid="{00000000-0005-0000-0000-0000E0790000}"/>
    <cellStyle name="Output 2 3 3 2 2 3 2 2" xfId="31390" xr:uid="{00000000-0005-0000-0000-0000E1790000}"/>
    <cellStyle name="Output 2 3 3 2 2 3 2 3" xfId="31391" xr:uid="{00000000-0005-0000-0000-0000E2790000}"/>
    <cellStyle name="Output 2 3 3 2 2 3 2 4" xfId="31392" xr:uid="{00000000-0005-0000-0000-0000E3790000}"/>
    <cellStyle name="Output 2 3 3 2 2 3 2 5" xfId="31393" xr:uid="{00000000-0005-0000-0000-0000E4790000}"/>
    <cellStyle name="Output 2 3 3 2 2 3 2 6" xfId="31394" xr:uid="{00000000-0005-0000-0000-0000E5790000}"/>
    <cellStyle name="Output 2 3 3 2 2 3 2 7" xfId="31395" xr:uid="{00000000-0005-0000-0000-0000E6790000}"/>
    <cellStyle name="Output 2 3 3 2 2 3 3" xfId="31396" xr:uid="{00000000-0005-0000-0000-0000E7790000}"/>
    <cellStyle name="Output 2 3 3 2 2 3 4" xfId="31397" xr:uid="{00000000-0005-0000-0000-0000E8790000}"/>
    <cellStyle name="Output 2 3 3 2 2 3 5" xfId="31398" xr:uid="{00000000-0005-0000-0000-0000E9790000}"/>
    <cellStyle name="Output 2 3 3 2 2 4" xfId="31399" xr:uid="{00000000-0005-0000-0000-0000EA790000}"/>
    <cellStyle name="Output 2 3 3 2 2 4 2" xfId="31400" xr:uid="{00000000-0005-0000-0000-0000EB790000}"/>
    <cellStyle name="Output 2 3 3 2 2 4 2 2" xfId="31401" xr:uid="{00000000-0005-0000-0000-0000EC790000}"/>
    <cellStyle name="Output 2 3 3 2 2 4 2 3" xfId="31402" xr:uid="{00000000-0005-0000-0000-0000ED790000}"/>
    <cellStyle name="Output 2 3 3 2 2 4 2 4" xfId="31403" xr:uid="{00000000-0005-0000-0000-0000EE790000}"/>
    <cellStyle name="Output 2 3 3 2 2 4 2 5" xfId="31404" xr:uid="{00000000-0005-0000-0000-0000EF790000}"/>
    <cellStyle name="Output 2 3 3 2 2 4 2 6" xfId="31405" xr:uid="{00000000-0005-0000-0000-0000F0790000}"/>
    <cellStyle name="Output 2 3 3 2 2 4 2 7" xfId="31406" xr:uid="{00000000-0005-0000-0000-0000F1790000}"/>
    <cellStyle name="Output 2 3 3 2 2 4 3" xfId="31407" xr:uid="{00000000-0005-0000-0000-0000F2790000}"/>
    <cellStyle name="Output 2 3 3 2 2 4 4" xfId="31408" xr:uid="{00000000-0005-0000-0000-0000F3790000}"/>
    <cellStyle name="Output 2 3 3 2 2 4 5" xfId="31409" xr:uid="{00000000-0005-0000-0000-0000F4790000}"/>
    <cellStyle name="Output 2 3 3 2 2 5" xfId="31410" xr:uid="{00000000-0005-0000-0000-0000F5790000}"/>
    <cellStyle name="Output 2 3 3 2 2 5 2" xfId="31411" xr:uid="{00000000-0005-0000-0000-0000F6790000}"/>
    <cellStyle name="Output 2 3 3 2 2 5 3" xfId="31412" xr:uid="{00000000-0005-0000-0000-0000F7790000}"/>
    <cellStyle name="Output 2 3 3 2 2 5 4" xfId="31413" xr:uid="{00000000-0005-0000-0000-0000F8790000}"/>
    <cellStyle name="Output 2 3 3 2 2 5 5" xfId="31414" xr:uid="{00000000-0005-0000-0000-0000F9790000}"/>
    <cellStyle name="Output 2 3 3 2 2 5 6" xfId="31415" xr:uid="{00000000-0005-0000-0000-0000FA790000}"/>
    <cellStyle name="Output 2 3 3 2 2 5 7" xfId="31416" xr:uid="{00000000-0005-0000-0000-0000FB790000}"/>
    <cellStyle name="Output 2 3 3 2 2 5 8" xfId="31417" xr:uid="{00000000-0005-0000-0000-0000FC790000}"/>
    <cellStyle name="Output 2 3 3 2 2 6" xfId="31418" xr:uid="{00000000-0005-0000-0000-0000FD790000}"/>
    <cellStyle name="Output 2 3 3 2 2 6 2" xfId="31419" xr:uid="{00000000-0005-0000-0000-0000FE790000}"/>
    <cellStyle name="Output 2 3 3 2 2 6 3" xfId="31420" xr:uid="{00000000-0005-0000-0000-0000FF790000}"/>
    <cellStyle name="Output 2 3 3 2 2 6 4" xfId="31421" xr:uid="{00000000-0005-0000-0000-0000007A0000}"/>
    <cellStyle name="Output 2 3 3 2 2 6 5" xfId="31422" xr:uid="{00000000-0005-0000-0000-0000017A0000}"/>
    <cellStyle name="Output 2 3 3 2 2 6 6" xfId="31423" xr:uid="{00000000-0005-0000-0000-0000027A0000}"/>
    <cellStyle name="Output 2 3 3 2 2 6 7" xfId="31424" xr:uid="{00000000-0005-0000-0000-0000037A0000}"/>
    <cellStyle name="Output 2 3 3 2 2 7" xfId="31425" xr:uid="{00000000-0005-0000-0000-0000047A0000}"/>
    <cellStyle name="Output 2 3 3 2 2 7 2" xfId="31426" xr:uid="{00000000-0005-0000-0000-0000057A0000}"/>
    <cellStyle name="Output 2 3 3 2 2 7 3" xfId="31427" xr:uid="{00000000-0005-0000-0000-0000067A0000}"/>
    <cellStyle name="Output 2 3 3 2 2 7 4" xfId="31428" xr:uid="{00000000-0005-0000-0000-0000077A0000}"/>
    <cellStyle name="Output 2 3 3 2 2 7 5" xfId="31429" xr:uid="{00000000-0005-0000-0000-0000087A0000}"/>
    <cellStyle name="Output 2 3 3 2 2 8" xfId="31430" xr:uid="{00000000-0005-0000-0000-0000097A0000}"/>
    <cellStyle name="Output 2 3 3 2 2 8 2" xfId="31431" xr:uid="{00000000-0005-0000-0000-00000A7A0000}"/>
    <cellStyle name="Output 2 3 3 2 2 8 3" xfId="31432" xr:uid="{00000000-0005-0000-0000-00000B7A0000}"/>
    <cellStyle name="Output 2 3 3 2 2 8 4" xfId="31433" xr:uid="{00000000-0005-0000-0000-00000C7A0000}"/>
    <cellStyle name="Output 2 3 3 2 2 8 5" xfId="31434" xr:uid="{00000000-0005-0000-0000-00000D7A0000}"/>
    <cellStyle name="Output 2 3 3 2 2 9" xfId="31435" xr:uid="{00000000-0005-0000-0000-00000E7A0000}"/>
    <cellStyle name="Output 2 3 3 2 2 9 2" xfId="31436" xr:uid="{00000000-0005-0000-0000-00000F7A0000}"/>
    <cellStyle name="Output 2 3 3 2 2 9 3" xfId="31437" xr:uid="{00000000-0005-0000-0000-0000107A0000}"/>
    <cellStyle name="Output 2 3 3 2 2 9 4" xfId="31438" xr:uid="{00000000-0005-0000-0000-0000117A0000}"/>
    <cellStyle name="Output 2 3 3 2 2 9 5" xfId="31439" xr:uid="{00000000-0005-0000-0000-0000127A0000}"/>
    <cellStyle name="Output 2 3 3 2 3" xfId="31440" xr:uid="{00000000-0005-0000-0000-0000137A0000}"/>
    <cellStyle name="Output 2 3 3 2 3 10" xfId="31441" xr:uid="{00000000-0005-0000-0000-0000147A0000}"/>
    <cellStyle name="Output 2 3 3 2 3 2" xfId="31442" xr:uid="{00000000-0005-0000-0000-0000157A0000}"/>
    <cellStyle name="Output 2 3 3 2 3 2 2" xfId="31443" xr:uid="{00000000-0005-0000-0000-0000167A0000}"/>
    <cellStyle name="Output 2 3 3 2 3 2 2 2" xfId="31444" xr:uid="{00000000-0005-0000-0000-0000177A0000}"/>
    <cellStyle name="Output 2 3 3 2 3 2 2 3" xfId="31445" xr:uid="{00000000-0005-0000-0000-0000187A0000}"/>
    <cellStyle name="Output 2 3 3 2 3 2 2 4" xfId="31446" xr:uid="{00000000-0005-0000-0000-0000197A0000}"/>
    <cellStyle name="Output 2 3 3 2 3 2 2 5" xfId="31447" xr:uid="{00000000-0005-0000-0000-00001A7A0000}"/>
    <cellStyle name="Output 2 3 3 2 3 2 2 6" xfId="31448" xr:uid="{00000000-0005-0000-0000-00001B7A0000}"/>
    <cellStyle name="Output 2 3 3 2 3 2 2 7" xfId="31449" xr:uid="{00000000-0005-0000-0000-00001C7A0000}"/>
    <cellStyle name="Output 2 3 3 2 3 2 3" xfId="31450" xr:uid="{00000000-0005-0000-0000-00001D7A0000}"/>
    <cellStyle name="Output 2 3 3 2 3 2 4" xfId="31451" xr:uid="{00000000-0005-0000-0000-00001E7A0000}"/>
    <cellStyle name="Output 2 3 3 2 3 3" xfId="31452" xr:uid="{00000000-0005-0000-0000-00001F7A0000}"/>
    <cellStyle name="Output 2 3 3 2 3 3 2" xfId="31453" xr:uid="{00000000-0005-0000-0000-0000207A0000}"/>
    <cellStyle name="Output 2 3 3 2 3 3 2 2" xfId="31454" xr:uid="{00000000-0005-0000-0000-0000217A0000}"/>
    <cellStyle name="Output 2 3 3 2 3 3 2 3" xfId="31455" xr:uid="{00000000-0005-0000-0000-0000227A0000}"/>
    <cellStyle name="Output 2 3 3 2 3 3 2 4" xfId="31456" xr:uid="{00000000-0005-0000-0000-0000237A0000}"/>
    <cellStyle name="Output 2 3 3 2 3 3 2 5" xfId="31457" xr:uid="{00000000-0005-0000-0000-0000247A0000}"/>
    <cellStyle name="Output 2 3 3 2 3 3 2 6" xfId="31458" xr:uid="{00000000-0005-0000-0000-0000257A0000}"/>
    <cellStyle name="Output 2 3 3 2 3 3 2 7" xfId="31459" xr:uid="{00000000-0005-0000-0000-0000267A0000}"/>
    <cellStyle name="Output 2 3 3 2 3 3 3" xfId="31460" xr:uid="{00000000-0005-0000-0000-0000277A0000}"/>
    <cellStyle name="Output 2 3 3 2 3 3 4" xfId="31461" xr:uid="{00000000-0005-0000-0000-0000287A0000}"/>
    <cellStyle name="Output 2 3 3 2 3 4" xfId="31462" xr:uid="{00000000-0005-0000-0000-0000297A0000}"/>
    <cellStyle name="Output 2 3 3 2 3 4 2" xfId="31463" xr:uid="{00000000-0005-0000-0000-00002A7A0000}"/>
    <cellStyle name="Output 2 3 3 2 3 4 2 2" xfId="31464" xr:uid="{00000000-0005-0000-0000-00002B7A0000}"/>
    <cellStyle name="Output 2 3 3 2 3 4 2 3" xfId="31465" xr:uid="{00000000-0005-0000-0000-00002C7A0000}"/>
    <cellStyle name="Output 2 3 3 2 3 4 2 4" xfId="31466" xr:uid="{00000000-0005-0000-0000-00002D7A0000}"/>
    <cellStyle name="Output 2 3 3 2 3 4 2 5" xfId="31467" xr:uid="{00000000-0005-0000-0000-00002E7A0000}"/>
    <cellStyle name="Output 2 3 3 2 3 4 2 6" xfId="31468" xr:uid="{00000000-0005-0000-0000-00002F7A0000}"/>
    <cellStyle name="Output 2 3 3 2 3 4 2 7" xfId="31469" xr:uid="{00000000-0005-0000-0000-0000307A0000}"/>
    <cellStyle name="Output 2 3 3 2 3 4 3" xfId="31470" xr:uid="{00000000-0005-0000-0000-0000317A0000}"/>
    <cellStyle name="Output 2 3 3 2 3 4 4" xfId="31471" xr:uid="{00000000-0005-0000-0000-0000327A0000}"/>
    <cellStyle name="Output 2 3 3 2 3 5" xfId="31472" xr:uid="{00000000-0005-0000-0000-0000337A0000}"/>
    <cellStyle name="Output 2 3 3 2 3 5 2" xfId="31473" xr:uid="{00000000-0005-0000-0000-0000347A0000}"/>
    <cellStyle name="Output 2 3 3 2 3 5 3" xfId="31474" xr:uid="{00000000-0005-0000-0000-0000357A0000}"/>
    <cellStyle name="Output 2 3 3 2 3 5 4" xfId="31475" xr:uid="{00000000-0005-0000-0000-0000367A0000}"/>
    <cellStyle name="Output 2 3 3 2 3 5 5" xfId="31476" xr:uid="{00000000-0005-0000-0000-0000377A0000}"/>
    <cellStyle name="Output 2 3 3 2 3 5 6" xfId="31477" xr:uid="{00000000-0005-0000-0000-0000387A0000}"/>
    <cellStyle name="Output 2 3 3 2 3 5 7" xfId="31478" xr:uid="{00000000-0005-0000-0000-0000397A0000}"/>
    <cellStyle name="Output 2 3 3 2 3 5 8" xfId="31479" xr:uid="{00000000-0005-0000-0000-00003A7A0000}"/>
    <cellStyle name="Output 2 3 3 2 3 6" xfId="31480" xr:uid="{00000000-0005-0000-0000-00003B7A0000}"/>
    <cellStyle name="Output 2 3 3 2 3 6 2" xfId="31481" xr:uid="{00000000-0005-0000-0000-00003C7A0000}"/>
    <cellStyle name="Output 2 3 3 2 3 6 3" xfId="31482" xr:uid="{00000000-0005-0000-0000-00003D7A0000}"/>
    <cellStyle name="Output 2 3 3 2 3 6 4" xfId="31483" xr:uid="{00000000-0005-0000-0000-00003E7A0000}"/>
    <cellStyle name="Output 2 3 3 2 3 6 5" xfId="31484" xr:uid="{00000000-0005-0000-0000-00003F7A0000}"/>
    <cellStyle name="Output 2 3 3 2 3 6 6" xfId="31485" xr:uid="{00000000-0005-0000-0000-0000407A0000}"/>
    <cellStyle name="Output 2 3 3 2 3 6 7" xfId="31486" xr:uid="{00000000-0005-0000-0000-0000417A0000}"/>
    <cellStyle name="Output 2 3 3 2 3 7" xfId="31487" xr:uid="{00000000-0005-0000-0000-0000427A0000}"/>
    <cellStyle name="Output 2 3 3 2 3 8" xfId="31488" xr:uid="{00000000-0005-0000-0000-0000437A0000}"/>
    <cellStyle name="Output 2 3 3 2 3 9" xfId="31489" xr:uid="{00000000-0005-0000-0000-0000447A0000}"/>
    <cellStyle name="Output 2 3 3 2 4" xfId="31490" xr:uid="{00000000-0005-0000-0000-0000457A0000}"/>
    <cellStyle name="Output 2 3 3 2 4 2" xfId="31491" xr:uid="{00000000-0005-0000-0000-0000467A0000}"/>
    <cellStyle name="Output 2 3 3 2 4 2 2" xfId="31492" xr:uid="{00000000-0005-0000-0000-0000477A0000}"/>
    <cellStyle name="Output 2 3 3 2 4 2 3" xfId="31493" xr:uid="{00000000-0005-0000-0000-0000487A0000}"/>
    <cellStyle name="Output 2 3 3 2 4 2 4" xfId="31494" xr:uid="{00000000-0005-0000-0000-0000497A0000}"/>
    <cellStyle name="Output 2 3 3 2 4 2 5" xfId="31495" xr:uid="{00000000-0005-0000-0000-00004A7A0000}"/>
    <cellStyle name="Output 2 3 3 2 4 2 6" xfId="31496" xr:uid="{00000000-0005-0000-0000-00004B7A0000}"/>
    <cellStyle name="Output 2 3 3 2 4 2 7" xfId="31497" xr:uid="{00000000-0005-0000-0000-00004C7A0000}"/>
    <cellStyle name="Output 2 3 3 2 4 3" xfId="31498" xr:uid="{00000000-0005-0000-0000-00004D7A0000}"/>
    <cellStyle name="Output 2 3 3 2 4 4" xfId="31499" xr:uid="{00000000-0005-0000-0000-00004E7A0000}"/>
    <cellStyle name="Output 2 3 3 2 4 5" xfId="31500" xr:uid="{00000000-0005-0000-0000-00004F7A0000}"/>
    <cellStyle name="Output 2 3 3 2 5" xfId="31501" xr:uid="{00000000-0005-0000-0000-0000507A0000}"/>
    <cellStyle name="Output 2 3 3 2 5 2" xfId="31502" xr:uid="{00000000-0005-0000-0000-0000517A0000}"/>
    <cellStyle name="Output 2 3 3 2 5 2 2" xfId="31503" xr:uid="{00000000-0005-0000-0000-0000527A0000}"/>
    <cellStyle name="Output 2 3 3 2 5 2 3" xfId="31504" xr:uid="{00000000-0005-0000-0000-0000537A0000}"/>
    <cellStyle name="Output 2 3 3 2 5 2 4" xfId="31505" xr:uid="{00000000-0005-0000-0000-0000547A0000}"/>
    <cellStyle name="Output 2 3 3 2 5 2 5" xfId="31506" xr:uid="{00000000-0005-0000-0000-0000557A0000}"/>
    <cellStyle name="Output 2 3 3 2 5 2 6" xfId="31507" xr:uid="{00000000-0005-0000-0000-0000567A0000}"/>
    <cellStyle name="Output 2 3 3 2 5 2 7" xfId="31508" xr:uid="{00000000-0005-0000-0000-0000577A0000}"/>
    <cellStyle name="Output 2 3 3 2 5 3" xfId="31509" xr:uid="{00000000-0005-0000-0000-0000587A0000}"/>
    <cellStyle name="Output 2 3 3 2 5 4" xfId="31510" xr:uid="{00000000-0005-0000-0000-0000597A0000}"/>
    <cellStyle name="Output 2 3 3 2 5 5" xfId="31511" xr:uid="{00000000-0005-0000-0000-00005A7A0000}"/>
    <cellStyle name="Output 2 3 3 2 6" xfId="31512" xr:uid="{00000000-0005-0000-0000-00005B7A0000}"/>
    <cellStyle name="Output 2 3 3 2 6 2" xfId="31513" xr:uid="{00000000-0005-0000-0000-00005C7A0000}"/>
    <cellStyle name="Output 2 3 3 2 6 2 2" xfId="31514" xr:uid="{00000000-0005-0000-0000-00005D7A0000}"/>
    <cellStyle name="Output 2 3 3 2 6 2 3" xfId="31515" xr:uid="{00000000-0005-0000-0000-00005E7A0000}"/>
    <cellStyle name="Output 2 3 3 2 6 2 4" xfId="31516" xr:uid="{00000000-0005-0000-0000-00005F7A0000}"/>
    <cellStyle name="Output 2 3 3 2 6 2 5" xfId="31517" xr:uid="{00000000-0005-0000-0000-0000607A0000}"/>
    <cellStyle name="Output 2 3 3 2 6 2 6" xfId="31518" xr:uid="{00000000-0005-0000-0000-0000617A0000}"/>
    <cellStyle name="Output 2 3 3 2 6 2 7" xfId="31519" xr:uid="{00000000-0005-0000-0000-0000627A0000}"/>
    <cellStyle name="Output 2 3 3 2 6 3" xfId="31520" xr:uid="{00000000-0005-0000-0000-0000637A0000}"/>
    <cellStyle name="Output 2 3 3 2 6 4" xfId="31521" xr:uid="{00000000-0005-0000-0000-0000647A0000}"/>
    <cellStyle name="Output 2 3 3 2 6 5" xfId="31522" xr:uid="{00000000-0005-0000-0000-0000657A0000}"/>
    <cellStyle name="Output 2 3 3 2 7" xfId="31523" xr:uid="{00000000-0005-0000-0000-0000667A0000}"/>
    <cellStyle name="Output 2 3 3 2 7 2" xfId="31524" xr:uid="{00000000-0005-0000-0000-0000677A0000}"/>
    <cellStyle name="Output 2 3 3 2 7 2 2" xfId="31525" xr:uid="{00000000-0005-0000-0000-0000687A0000}"/>
    <cellStyle name="Output 2 3 3 2 7 2 3" xfId="31526" xr:uid="{00000000-0005-0000-0000-0000697A0000}"/>
    <cellStyle name="Output 2 3 3 2 7 2 4" xfId="31527" xr:uid="{00000000-0005-0000-0000-00006A7A0000}"/>
    <cellStyle name="Output 2 3 3 2 7 2 5" xfId="31528" xr:uid="{00000000-0005-0000-0000-00006B7A0000}"/>
    <cellStyle name="Output 2 3 3 2 7 2 6" xfId="31529" xr:uid="{00000000-0005-0000-0000-00006C7A0000}"/>
    <cellStyle name="Output 2 3 3 2 7 2 7" xfId="31530" xr:uid="{00000000-0005-0000-0000-00006D7A0000}"/>
    <cellStyle name="Output 2 3 3 2 7 3" xfId="31531" xr:uid="{00000000-0005-0000-0000-00006E7A0000}"/>
    <cellStyle name="Output 2 3 3 2 7 4" xfId="31532" xr:uid="{00000000-0005-0000-0000-00006F7A0000}"/>
    <cellStyle name="Output 2 3 3 2 7 5" xfId="31533" xr:uid="{00000000-0005-0000-0000-0000707A0000}"/>
    <cellStyle name="Output 2 3 3 2 8" xfId="31534" xr:uid="{00000000-0005-0000-0000-0000717A0000}"/>
    <cellStyle name="Output 2 3 3 2 8 2" xfId="31535" xr:uid="{00000000-0005-0000-0000-0000727A0000}"/>
    <cellStyle name="Output 2 3 3 2 8 3" xfId="31536" xr:uid="{00000000-0005-0000-0000-0000737A0000}"/>
    <cellStyle name="Output 2 3 3 2 8 4" xfId="31537" xr:uid="{00000000-0005-0000-0000-0000747A0000}"/>
    <cellStyle name="Output 2 3 3 2 8 5" xfId="31538" xr:uid="{00000000-0005-0000-0000-0000757A0000}"/>
    <cellStyle name="Output 2 3 3 2 8 6" xfId="31539" xr:uid="{00000000-0005-0000-0000-0000767A0000}"/>
    <cellStyle name="Output 2 3 3 2 8 7" xfId="31540" xr:uid="{00000000-0005-0000-0000-0000777A0000}"/>
    <cellStyle name="Output 2 3 3 2 8 8" xfId="31541" xr:uid="{00000000-0005-0000-0000-0000787A0000}"/>
    <cellStyle name="Output 2 3 3 2 9" xfId="31542" xr:uid="{00000000-0005-0000-0000-0000797A0000}"/>
    <cellStyle name="Output 2 3 3 2 9 2" xfId="31543" xr:uid="{00000000-0005-0000-0000-00007A7A0000}"/>
    <cellStyle name="Output 2 3 3 2 9 3" xfId="31544" xr:uid="{00000000-0005-0000-0000-00007B7A0000}"/>
    <cellStyle name="Output 2 3 3 2 9 4" xfId="31545" xr:uid="{00000000-0005-0000-0000-00007C7A0000}"/>
    <cellStyle name="Output 2 3 3 2 9 5" xfId="31546" xr:uid="{00000000-0005-0000-0000-00007D7A0000}"/>
    <cellStyle name="Output 2 3 3 2 9 6" xfId="31547" xr:uid="{00000000-0005-0000-0000-00007E7A0000}"/>
    <cellStyle name="Output 2 3 3 2 9 7" xfId="31548" xr:uid="{00000000-0005-0000-0000-00007F7A0000}"/>
    <cellStyle name="Output 2 3 3 3" xfId="31549" xr:uid="{00000000-0005-0000-0000-0000807A0000}"/>
    <cellStyle name="Output 2 3 3 3 10" xfId="31550" xr:uid="{00000000-0005-0000-0000-0000817A0000}"/>
    <cellStyle name="Output 2 3 3 3 10 2" xfId="31551" xr:uid="{00000000-0005-0000-0000-0000827A0000}"/>
    <cellStyle name="Output 2 3 3 3 10 3" xfId="31552" xr:uid="{00000000-0005-0000-0000-0000837A0000}"/>
    <cellStyle name="Output 2 3 3 3 10 4" xfId="31553" xr:uid="{00000000-0005-0000-0000-0000847A0000}"/>
    <cellStyle name="Output 2 3 3 3 10 5" xfId="31554" xr:uid="{00000000-0005-0000-0000-0000857A0000}"/>
    <cellStyle name="Output 2 3 3 3 11" xfId="31555" xr:uid="{00000000-0005-0000-0000-0000867A0000}"/>
    <cellStyle name="Output 2 3 3 3 11 2" xfId="31556" xr:uid="{00000000-0005-0000-0000-0000877A0000}"/>
    <cellStyle name="Output 2 3 3 3 11 3" xfId="31557" xr:uid="{00000000-0005-0000-0000-0000887A0000}"/>
    <cellStyle name="Output 2 3 3 3 11 4" xfId="31558" xr:uid="{00000000-0005-0000-0000-0000897A0000}"/>
    <cellStyle name="Output 2 3 3 3 11 5" xfId="31559" xr:uid="{00000000-0005-0000-0000-00008A7A0000}"/>
    <cellStyle name="Output 2 3 3 3 12" xfId="31560" xr:uid="{00000000-0005-0000-0000-00008B7A0000}"/>
    <cellStyle name="Output 2 3 3 3 12 2" xfId="31561" xr:uid="{00000000-0005-0000-0000-00008C7A0000}"/>
    <cellStyle name="Output 2 3 3 3 12 3" xfId="31562" xr:uid="{00000000-0005-0000-0000-00008D7A0000}"/>
    <cellStyle name="Output 2 3 3 3 12 4" xfId="31563" xr:uid="{00000000-0005-0000-0000-00008E7A0000}"/>
    <cellStyle name="Output 2 3 3 3 12 5" xfId="31564" xr:uid="{00000000-0005-0000-0000-00008F7A0000}"/>
    <cellStyle name="Output 2 3 3 3 13" xfId="31565" xr:uid="{00000000-0005-0000-0000-0000907A0000}"/>
    <cellStyle name="Output 2 3 3 3 13 2" xfId="31566" xr:uid="{00000000-0005-0000-0000-0000917A0000}"/>
    <cellStyle name="Output 2 3 3 3 13 3" xfId="31567" xr:uid="{00000000-0005-0000-0000-0000927A0000}"/>
    <cellStyle name="Output 2 3 3 3 13 4" xfId="31568" xr:uid="{00000000-0005-0000-0000-0000937A0000}"/>
    <cellStyle name="Output 2 3 3 3 13 5" xfId="31569" xr:uid="{00000000-0005-0000-0000-0000947A0000}"/>
    <cellStyle name="Output 2 3 3 3 14" xfId="31570" xr:uid="{00000000-0005-0000-0000-0000957A0000}"/>
    <cellStyle name="Output 2 3 3 3 14 2" xfId="31571" xr:uid="{00000000-0005-0000-0000-0000967A0000}"/>
    <cellStyle name="Output 2 3 3 3 14 3" xfId="31572" xr:uid="{00000000-0005-0000-0000-0000977A0000}"/>
    <cellStyle name="Output 2 3 3 3 14 4" xfId="31573" xr:uid="{00000000-0005-0000-0000-0000987A0000}"/>
    <cellStyle name="Output 2 3 3 3 14 5" xfId="31574" xr:uid="{00000000-0005-0000-0000-0000997A0000}"/>
    <cellStyle name="Output 2 3 3 3 15" xfId="31575" xr:uid="{00000000-0005-0000-0000-00009A7A0000}"/>
    <cellStyle name="Output 2 3 3 3 15 2" xfId="31576" xr:uid="{00000000-0005-0000-0000-00009B7A0000}"/>
    <cellStyle name="Output 2 3 3 3 15 3" xfId="31577" xr:uid="{00000000-0005-0000-0000-00009C7A0000}"/>
    <cellStyle name="Output 2 3 3 3 15 4" xfId="31578" xr:uid="{00000000-0005-0000-0000-00009D7A0000}"/>
    <cellStyle name="Output 2 3 3 3 15 5" xfId="31579" xr:uid="{00000000-0005-0000-0000-00009E7A0000}"/>
    <cellStyle name="Output 2 3 3 3 16" xfId="31580" xr:uid="{00000000-0005-0000-0000-00009F7A0000}"/>
    <cellStyle name="Output 2 3 3 3 16 2" xfId="31581" xr:uid="{00000000-0005-0000-0000-0000A07A0000}"/>
    <cellStyle name="Output 2 3 3 3 16 3" xfId="31582" xr:uid="{00000000-0005-0000-0000-0000A17A0000}"/>
    <cellStyle name="Output 2 3 3 3 16 4" xfId="31583" xr:uid="{00000000-0005-0000-0000-0000A27A0000}"/>
    <cellStyle name="Output 2 3 3 3 16 5" xfId="31584" xr:uid="{00000000-0005-0000-0000-0000A37A0000}"/>
    <cellStyle name="Output 2 3 3 3 17" xfId="31585" xr:uid="{00000000-0005-0000-0000-0000A47A0000}"/>
    <cellStyle name="Output 2 3 3 3 17 2" xfId="31586" xr:uid="{00000000-0005-0000-0000-0000A57A0000}"/>
    <cellStyle name="Output 2 3 3 3 17 3" xfId="31587" xr:uid="{00000000-0005-0000-0000-0000A67A0000}"/>
    <cellStyle name="Output 2 3 3 3 17 4" xfId="31588" xr:uid="{00000000-0005-0000-0000-0000A77A0000}"/>
    <cellStyle name="Output 2 3 3 3 17 5" xfId="31589" xr:uid="{00000000-0005-0000-0000-0000A87A0000}"/>
    <cellStyle name="Output 2 3 3 3 18" xfId="31590" xr:uid="{00000000-0005-0000-0000-0000A97A0000}"/>
    <cellStyle name="Output 2 3 3 3 18 2" xfId="31591" xr:uid="{00000000-0005-0000-0000-0000AA7A0000}"/>
    <cellStyle name="Output 2 3 3 3 18 3" xfId="31592" xr:uid="{00000000-0005-0000-0000-0000AB7A0000}"/>
    <cellStyle name="Output 2 3 3 3 18 4" xfId="31593" xr:uid="{00000000-0005-0000-0000-0000AC7A0000}"/>
    <cellStyle name="Output 2 3 3 3 18 5" xfId="31594" xr:uid="{00000000-0005-0000-0000-0000AD7A0000}"/>
    <cellStyle name="Output 2 3 3 3 19" xfId="31595" xr:uid="{00000000-0005-0000-0000-0000AE7A0000}"/>
    <cellStyle name="Output 2 3 3 3 2" xfId="31596" xr:uid="{00000000-0005-0000-0000-0000AF7A0000}"/>
    <cellStyle name="Output 2 3 3 3 2 10" xfId="31597" xr:uid="{00000000-0005-0000-0000-0000B07A0000}"/>
    <cellStyle name="Output 2 3 3 3 2 10 2" xfId="31598" xr:uid="{00000000-0005-0000-0000-0000B17A0000}"/>
    <cellStyle name="Output 2 3 3 3 2 10 3" xfId="31599" xr:uid="{00000000-0005-0000-0000-0000B27A0000}"/>
    <cellStyle name="Output 2 3 3 3 2 10 4" xfId="31600" xr:uid="{00000000-0005-0000-0000-0000B37A0000}"/>
    <cellStyle name="Output 2 3 3 3 2 10 5" xfId="31601" xr:uid="{00000000-0005-0000-0000-0000B47A0000}"/>
    <cellStyle name="Output 2 3 3 3 2 11" xfId="31602" xr:uid="{00000000-0005-0000-0000-0000B57A0000}"/>
    <cellStyle name="Output 2 3 3 3 2 11 2" xfId="31603" xr:uid="{00000000-0005-0000-0000-0000B67A0000}"/>
    <cellStyle name="Output 2 3 3 3 2 11 3" xfId="31604" xr:uid="{00000000-0005-0000-0000-0000B77A0000}"/>
    <cellStyle name="Output 2 3 3 3 2 11 4" xfId="31605" xr:uid="{00000000-0005-0000-0000-0000B87A0000}"/>
    <cellStyle name="Output 2 3 3 3 2 11 5" xfId="31606" xr:uid="{00000000-0005-0000-0000-0000B97A0000}"/>
    <cellStyle name="Output 2 3 3 3 2 12" xfId="31607" xr:uid="{00000000-0005-0000-0000-0000BA7A0000}"/>
    <cellStyle name="Output 2 3 3 3 2 12 2" xfId="31608" xr:uid="{00000000-0005-0000-0000-0000BB7A0000}"/>
    <cellStyle name="Output 2 3 3 3 2 12 3" xfId="31609" xr:uid="{00000000-0005-0000-0000-0000BC7A0000}"/>
    <cellStyle name="Output 2 3 3 3 2 12 4" xfId="31610" xr:uid="{00000000-0005-0000-0000-0000BD7A0000}"/>
    <cellStyle name="Output 2 3 3 3 2 12 5" xfId="31611" xr:uid="{00000000-0005-0000-0000-0000BE7A0000}"/>
    <cellStyle name="Output 2 3 3 3 2 13" xfId="31612" xr:uid="{00000000-0005-0000-0000-0000BF7A0000}"/>
    <cellStyle name="Output 2 3 3 3 2 13 2" xfId="31613" xr:uid="{00000000-0005-0000-0000-0000C07A0000}"/>
    <cellStyle name="Output 2 3 3 3 2 13 3" xfId="31614" xr:uid="{00000000-0005-0000-0000-0000C17A0000}"/>
    <cellStyle name="Output 2 3 3 3 2 13 4" xfId="31615" xr:uid="{00000000-0005-0000-0000-0000C27A0000}"/>
    <cellStyle name="Output 2 3 3 3 2 13 5" xfId="31616" xr:uid="{00000000-0005-0000-0000-0000C37A0000}"/>
    <cellStyle name="Output 2 3 3 3 2 14" xfId="31617" xr:uid="{00000000-0005-0000-0000-0000C47A0000}"/>
    <cellStyle name="Output 2 3 3 3 2 14 2" xfId="31618" xr:uid="{00000000-0005-0000-0000-0000C57A0000}"/>
    <cellStyle name="Output 2 3 3 3 2 14 3" xfId="31619" xr:uid="{00000000-0005-0000-0000-0000C67A0000}"/>
    <cellStyle name="Output 2 3 3 3 2 14 4" xfId="31620" xr:uid="{00000000-0005-0000-0000-0000C77A0000}"/>
    <cellStyle name="Output 2 3 3 3 2 14 5" xfId="31621" xr:uid="{00000000-0005-0000-0000-0000C87A0000}"/>
    <cellStyle name="Output 2 3 3 3 2 15" xfId="31622" xr:uid="{00000000-0005-0000-0000-0000C97A0000}"/>
    <cellStyle name="Output 2 3 3 3 2 15 2" xfId="31623" xr:uid="{00000000-0005-0000-0000-0000CA7A0000}"/>
    <cellStyle name="Output 2 3 3 3 2 15 3" xfId="31624" xr:uid="{00000000-0005-0000-0000-0000CB7A0000}"/>
    <cellStyle name="Output 2 3 3 3 2 15 4" xfId="31625" xr:uid="{00000000-0005-0000-0000-0000CC7A0000}"/>
    <cellStyle name="Output 2 3 3 3 2 15 5" xfId="31626" xr:uid="{00000000-0005-0000-0000-0000CD7A0000}"/>
    <cellStyle name="Output 2 3 3 3 2 16" xfId="31627" xr:uid="{00000000-0005-0000-0000-0000CE7A0000}"/>
    <cellStyle name="Output 2 3 3 3 2 16 2" xfId="31628" xr:uid="{00000000-0005-0000-0000-0000CF7A0000}"/>
    <cellStyle name="Output 2 3 3 3 2 16 3" xfId="31629" xr:uid="{00000000-0005-0000-0000-0000D07A0000}"/>
    <cellStyle name="Output 2 3 3 3 2 16 4" xfId="31630" xr:uid="{00000000-0005-0000-0000-0000D17A0000}"/>
    <cellStyle name="Output 2 3 3 3 2 16 5" xfId="31631" xr:uid="{00000000-0005-0000-0000-0000D27A0000}"/>
    <cellStyle name="Output 2 3 3 3 2 17" xfId="31632" xr:uid="{00000000-0005-0000-0000-0000D37A0000}"/>
    <cellStyle name="Output 2 3 3 3 2 17 2" xfId="31633" xr:uid="{00000000-0005-0000-0000-0000D47A0000}"/>
    <cellStyle name="Output 2 3 3 3 2 17 3" xfId="31634" xr:uid="{00000000-0005-0000-0000-0000D57A0000}"/>
    <cellStyle name="Output 2 3 3 3 2 17 4" xfId="31635" xr:uid="{00000000-0005-0000-0000-0000D67A0000}"/>
    <cellStyle name="Output 2 3 3 3 2 17 5" xfId="31636" xr:uid="{00000000-0005-0000-0000-0000D77A0000}"/>
    <cellStyle name="Output 2 3 3 3 2 18" xfId="31637" xr:uid="{00000000-0005-0000-0000-0000D87A0000}"/>
    <cellStyle name="Output 2 3 3 3 2 18 2" xfId="31638" xr:uid="{00000000-0005-0000-0000-0000D97A0000}"/>
    <cellStyle name="Output 2 3 3 3 2 18 3" xfId="31639" xr:uid="{00000000-0005-0000-0000-0000DA7A0000}"/>
    <cellStyle name="Output 2 3 3 3 2 18 4" xfId="31640" xr:uid="{00000000-0005-0000-0000-0000DB7A0000}"/>
    <cellStyle name="Output 2 3 3 3 2 18 5" xfId="31641" xr:uid="{00000000-0005-0000-0000-0000DC7A0000}"/>
    <cellStyle name="Output 2 3 3 3 2 19" xfId="31642" xr:uid="{00000000-0005-0000-0000-0000DD7A0000}"/>
    <cellStyle name="Output 2 3 3 3 2 2" xfId="31643" xr:uid="{00000000-0005-0000-0000-0000DE7A0000}"/>
    <cellStyle name="Output 2 3 3 3 2 2 2" xfId="31644" xr:uid="{00000000-0005-0000-0000-0000DF7A0000}"/>
    <cellStyle name="Output 2 3 3 3 2 2 2 2" xfId="31645" xr:uid="{00000000-0005-0000-0000-0000E07A0000}"/>
    <cellStyle name="Output 2 3 3 3 2 2 2 3" xfId="31646" xr:uid="{00000000-0005-0000-0000-0000E17A0000}"/>
    <cellStyle name="Output 2 3 3 3 2 2 2 4" xfId="31647" xr:uid="{00000000-0005-0000-0000-0000E27A0000}"/>
    <cellStyle name="Output 2 3 3 3 2 2 2 5" xfId="31648" xr:uid="{00000000-0005-0000-0000-0000E37A0000}"/>
    <cellStyle name="Output 2 3 3 3 2 2 2 6" xfId="31649" xr:uid="{00000000-0005-0000-0000-0000E47A0000}"/>
    <cellStyle name="Output 2 3 3 3 2 2 2 7" xfId="31650" xr:uid="{00000000-0005-0000-0000-0000E57A0000}"/>
    <cellStyle name="Output 2 3 3 3 2 2 3" xfId="31651" xr:uid="{00000000-0005-0000-0000-0000E67A0000}"/>
    <cellStyle name="Output 2 3 3 3 2 2 4" xfId="31652" xr:uid="{00000000-0005-0000-0000-0000E77A0000}"/>
    <cellStyle name="Output 2 3 3 3 2 2 5" xfId="31653" xr:uid="{00000000-0005-0000-0000-0000E87A0000}"/>
    <cellStyle name="Output 2 3 3 3 2 3" xfId="31654" xr:uid="{00000000-0005-0000-0000-0000E97A0000}"/>
    <cellStyle name="Output 2 3 3 3 2 3 2" xfId="31655" xr:uid="{00000000-0005-0000-0000-0000EA7A0000}"/>
    <cellStyle name="Output 2 3 3 3 2 3 2 2" xfId="31656" xr:uid="{00000000-0005-0000-0000-0000EB7A0000}"/>
    <cellStyle name="Output 2 3 3 3 2 3 2 3" xfId="31657" xr:uid="{00000000-0005-0000-0000-0000EC7A0000}"/>
    <cellStyle name="Output 2 3 3 3 2 3 2 4" xfId="31658" xr:uid="{00000000-0005-0000-0000-0000ED7A0000}"/>
    <cellStyle name="Output 2 3 3 3 2 3 2 5" xfId="31659" xr:uid="{00000000-0005-0000-0000-0000EE7A0000}"/>
    <cellStyle name="Output 2 3 3 3 2 3 2 6" xfId="31660" xr:uid="{00000000-0005-0000-0000-0000EF7A0000}"/>
    <cellStyle name="Output 2 3 3 3 2 3 2 7" xfId="31661" xr:uid="{00000000-0005-0000-0000-0000F07A0000}"/>
    <cellStyle name="Output 2 3 3 3 2 3 3" xfId="31662" xr:uid="{00000000-0005-0000-0000-0000F17A0000}"/>
    <cellStyle name="Output 2 3 3 3 2 3 4" xfId="31663" xr:uid="{00000000-0005-0000-0000-0000F27A0000}"/>
    <cellStyle name="Output 2 3 3 3 2 3 5" xfId="31664" xr:uid="{00000000-0005-0000-0000-0000F37A0000}"/>
    <cellStyle name="Output 2 3 3 3 2 4" xfId="31665" xr:uid="{00000000-0005-0000-0000-0000F47A0000}"/>
    <cellStyle name="Output 2 3 3 3 2 4 2" xfId="31666" xr:uid="{00000000-0005-0000-0000-0000F57A0000}"/>
    <cellStyle name="Output 2 3 3 3 2 4 2 2" xfId="31667" xr:uid="{00000000-0005-0000-0000-0000F67A0000}"/>
    <cellStyle name="Output 2 3 3 3 2 4 2 3" xfId="31668" xr:uid="{00000000-0005-0000-0000-0000F77A0000}"/>
    <cellStyle name="Output 2 3 3 3 2 4 2 4" xfId="31669" xr:uid="{00000000-0005-0000-0000-0000F87A0000}"/>
    <cellStyle name="Output 2 3 3 3 2 4 2 5" xfId="31670" xr:uid="{00000000-0005-0000-0000-0000F97A0000}"/>
    <cellStyle name="Output 2 3 3 3 2 4 2 6" xfId="31671" xr:uid="{00000000-0005-0000-0000-0000FA7A0000}"/>
    <cellStyle name="Output 2 3 3 3 2 4 2 7" xfId="31672" xr:uid="{00000000-0005-0000-0000-0000FB7A0000}"/>
    <cellStyle name="Output 2 3 3 3 2 4 3" xfId="31673" xr:uid="{00000000-0005-0000-0000-0000FC7A0000}"/>
    <cellStyle name="Output 2 3 3 3 2 4 4" xfId="31674" xr:uid="{00000000-0005-0000-0000-0000FD7A0000}"/>
    <cellStyle name="Output 2 3 3 3 2 4 5" xfId="31675" xr:uid="{00000000-0005-0000-0000-0000FE7A0000}"/>
    <cellStyle name="Output 2 3 3 3 2 5" xfId="31676" xr:uid="{00000000-0005-0000-0000-0000FF7A0000}"/>
    <cellStyle name="Output 2 3 3 3 2 5 2" xfId="31677" xr:uid="{00000000-0005-0000-0000-0000007B0000}"/>
    <cellStyle name="Output 2 3 3 3 2 5 3" xfId="31678" xr:uid="{00000000-0005-0000-0000-0000017B0000}"/>
    <cellStyle name="Output 2 3 3 3 2 5 4" xfId="31679" xr:uid="{00000000-0005-0000-0000-0000027B0000}"/>
    <cellStyle name="Output 2 3 3 3 2 5 5" xfId="31680" xr:uid="{00000000-0005-0000-0000-0000037B0000}"/>
    <cellStyle name="Output 2 3 3 3 2 5 6" xfId="31681" xr:uid="{00000000-0005-0000-0000-0000047B0000}"/>
    <cellStyle name="Output 2 3 3 3 2 5 7" xfId="31682" xr:uid="{00000000-0005-0000-0000-0000057B0000}"/>
    <cellStyle name="Output 2 3 3 3 2 5 8" xfId="31683" xr:uid="{00000000-0005-0000-0000-0000067B0000}"/>
    <cellStyle name="Output 2 3 3 3 2 6" xfId="31684" xr:uid="{00000000-0005-0000-0000-0000077B0000}"/>
    <cellStyle name="Output 2 3 3 3 2 6 2" xfId="31685" xr:uid="{00000000-0005-0000-0000-0000087B0000}"/>
    <cellStyle name="Output 2 3 3 3 2 6 3" xfId="31686" xr:uid="{00000000-0005-0000-0000-0000097B0000}"/>
    <cellStyle name="Output 2 3 3 3 2 6 4" xfId="31687" xr:uid="{00000000-0005-0000-0000-00000A7B0000}"/>
    <cellStyle name="Output 2 3 3 3 2 6 5" xfId="31688" xr:uid="{00000000-0005-0000-0000-00000B7B0000}"/>
    <cellStyle name="Output 2 3 3 3 2 6 6" xfId="31689" xr:uid="{00000000-0005-0000-0000-00000C7B0000}"/>
    <cellStyle name="Output 2 3 3 3 2 6 7" xfId="31690" xr:uid="{00000000-0005-0000-0000-00000D7B0000}"/>
    <cellStyle name="Output 2 3 3 3 2 7" xfId="31691" xr:uid="{00000000-0005-0000-0000-00000E7B0000}"/>
    <cellStyle name="Output 2 3 3 3 2 7 2" xfId="31692" xr:uid="{00000000-0005-0000-0000-00000F7B0000}"/>
    <cellStyle name="Output 2 3 3 3 2 7 3" xfId="31693" xr:uid="{00000000-0005-0000-0000-0000107B0000}"/>
    <cellStyle name="Output 2 3 3 3 2 7 4" xfId="31694" xr:uid="{00000000-0005-0000-0000-0000117B0000}"/>
    <cellStyle name="Output 2 3 3 3 2 7 5" xfId="31695" xr:uid="{00000000-0005-0000-0000-0000127B0000}"/>
    <cellStyle name="Output 2 3 3 3 2 8" xfId="31696" xr:uid="{00000000-0005-0000-0000-0000137B0000}"/>
    <cellStyle name="Output 2 3 3 3 2 8 2" xfId="31697" xr:uid="{00000000-0005-0000-0000-0000147B0000}"/>
    <cellStyle name="Output 2 3 3 3 2 8 3" xfId="31698" xr:uid="{00000000-0005-0000-0000-0000157B0000}"/>
    <cellStyle name="Output 2 3 3 3 2 8 4" xfId="31699" xr:uid="{00000000-0005-0000-0000-0000167B0000}"/>
    <cellStyle name="Output 2 3 3 3 2 8 5" xfId="31700" xr:uid="{00000000-0005-0000-0000-0000177B0000}"/>
    <cellStyle name="Output 2 3 3 3 2 9" xfId="31701" xr:uid="{00000000-0005-0000-0000-0000187B0000}"/>
    <cellStyle name="Output 2 3 3 3 2 9 2" xfId="31702" xr:uid="{00000000-0005-0000-0000-0000197B0000}"/>
    <cellStyle name="Output 2 3 3 3 2 9 3" xfId="31703" xr:uid="{00000000-0005-0000-0000-00001A7B0000}"/>
    <cellStyle name="Output 2 3 3 3 2 9 4" xfId="31704" xr:uid="{00000000-0005-0000-0000-00001B7B0000}"/>
    <cellStyle name="Output 2 3 3 3 2 9 5" xfId="31705" xr:uid="{00000000-0005-0000-0000-00001C7B0000}"/>
    <cellStyle name="Output 2 3 3 3 3" xfId="31706" xr:uid="{00000000-0005-0000-0000-00001D7B0000}"/>
    <cellStyle name="Output 2 3 3 3 3 10" xfId="31707" xr:uid="{00000000-0005-0000-0000-00001E7B0000}"/>
    <cellStyle name="Output 2 3 3 3 3 2" xfId="31708" xr:uid="{00000000-0005-0000-0000-00001F7B0000}"/>
    <cellStyle name="Output 2 3 3 3 3 2 2" xfId="31709" xr:uid="{00000000-0005-0000-0000-0000207B0000}"/>
    <cellStyle name="Output 2 3 3 3 3 2 2 2" xfId="31710" xr:uid="{00000000-0005-0000-0000-0000217B0000}"/>
    <cellStyle name="Output 2 3 3 3 3 2 2 3" xfId="31711" xr:uid="{00000000-0005-0000-0000-0000227B0000}"/>
    <cellStyle name="Output 2 3 3 3 3 2 2 4" xfId="31712" xr:uid="{00000000-0005-0000-0000-0000237B0000}"/>
    <cellStyle name="Output 2 3 3 3 3 2 2 5" xfId="31713" xr:uid="{00000000-0005-0000-0000-0000247B0000}"/>
    <cellStyle name="Output 2 3 3 3 3 2 2 6" xfId="31714" xr:uid="{00000000-0005-0000-0000-0000257B0000}"/>
    <cellStyle name="Output 2 3 3 3 3 2 2 7" xfId="31715" xr:uid="{00000000-0005-0000-0000-0000267B0000}"/>
    <cellStyle name="Output 2 3 3 3 3 2 3" xfId="31716" xr:uid="{00000000-0005-0000-0000-0000277B0000}"/>
    <cellStyle name="Output 2 3 3 3 3 2 4" xfId="31717" xr:uid="{00000000-0005-0000-0000-0000287B0000}"/>
    <cellStyle name="Output 2 3 3 3 3 3" xfId="31718" xr:uid="{00000000-0005-0000-0000-0000297B0000}"/>
    <cellStyle name="Output 2 3 3 3 3 3 2" xfId="31719" xr:uid="{00000000-0005-0000-0000-00002A7B0000}"/>
    <cellStyle name="Output 2 3 3 3 3 3 2 2" xfId="31720" xr:uid="{00000000-0005-0000-0000-00002B7B0000}"/>
    <cellStyle name="Output 2 3 3 3 3 3 2 3" xfId="31721" xr:uid="{00000000-0005-0000-0000-00002C7B0000}"/>
    <cellStyle name="Output 2 3 3 3 3 3 2 4" xfId="31722" xr:uid="{00000000-0005-0000-0000-00002D7B0000}"/>
    <cellStyle name="Output 2 3 3 3 3 3 2 5" xfId="31723" xr:uid="{00000000-0005-0000-0000-00002E7B0000}"/>
    <cellStyle name="Output 2 3 3 3 3 3 2 6" xfId="31724" xr:uid="{00000000-0005-0000-0000-00002F7B0000}"/>
    <cellStyle name="Output 2 3 3 3 3 3 2 7" xfId="31725" xr:uid="{00000000-0005-0000-0000-0000307B0000}"/>
    <cellStyle name="Output 2 3 3 3 3 3 3" xfId="31726" xr:uid="{00000000-0005-0000-0000-0000317B0000}"/>
    <cellStyle name="Output 2 3 3 3 3 3 4" xfId="31727" xr:uid="{00000000-0005-0000-0000-0000327B0000}"/>
    <cellStyle name="Output 2 3 3 3 3 4" xfId="31728" xr:uid="{00000000-0005-0000-0000-0000337B0000}"/>
    <cellStyle name="Output 2 3 3 3 3 4 2" xfId="31729" xr:uid="{00000000-0005-0000-0000-0000347B0000}"/>
    <cellStyle name="Output 2 3 3 3 3 4 2 2" xfId="31730" xr:uid="{00000000-0005-0000-0000-0000357B0000}"/>
    <cellStyle name="Output 2 3 3 3 3 4 2 3" xfId="31731" xr:uid="{00000000-0005-0000-0000-0000367B0000}"/>
    <cellStyle name="Output 2 3 3 3 3 4 2 4" xfId="31732" xr:uid="{00000000-0005-0000-0000-0000377B0000}"/>
    <cellStyle name="Output 2 3 3 3 3 4 2 5" xfId="31733" xr:uid="{00000000-0005-0000-0000-0000387B0000}"/>
    <cellStyle name="Output 2 3 3 3 3 4 2 6" xfId="31734" xr:uid="{00000000-0005-0000-0000-0000397B0000}"/>
    <cellStyle name="Output 2 3 3 3 3 4 2 7" xfId="31735" xr:uid="{00000000-0005-0000-0000-00003A7B0000}"/>
    <cellStyle name="Output 2 3 3 3 3 4 3" xfId="31736" xr:uid="{00000000-0005-0000-0000-00003B7B0000}"/>
    <cellStyle name="Output 2 3 3 3 3 4 4" xfId="31737" xr:uid="{00000000-0005-0000-0000-00003C7B0000}"/>
    <cellStyle name="Output 2 3 3 3 3 5" xfId="31738" xr:uid="{00000000-0005-0000-0000-00003D7B0000}"/>
    <cellStyle name="Output 2 3 3 3 3 5 2" xfId="31739" xr:uid="{00000000-0005-0000-0000-00003E7B0000}"/>
    <cellStyle name="Output 2 3 3 3 3 5 3" xfId="31740" xr:uid="{00000000-0005-0000-0000-00003F7B0000}"/>
    <cellStyle name="Output 2 3 3 3 3 5 4" xfId="31741" xr:uid="{00000000-0005-0000-0000-0000407B0000}"/>
    <cellStyle name="Output 2 3 3 3 3 5 5" xfId="31742" xr:uid="{00000000-0005-0000-0000-0000417B0000}"/>
    <cellStyle name="Output 2 3 3 3 3 5 6" xfId="31743" xr:uid="{00000000-0005-0000-0000-0000427B0000}"/>
    <cellStyle name="Output 2 3 3 3 3 5 7" xfId="31744" xr:uid="{00000000-0005-0000-0000-0000437B0000}"/>
    <cellStyle name="Output 2 3 3 3 3 5 8" xfId="31745" xr:uid="{00000000-0005-0000-0000-0000447B0000}"/>
    <cellStyle name="Output 2 3 3 3 3 6" xfId="31746" xr:uid="{00000000-0005-0000-0000-0000457B0000}"/>
    <cellStyle name="Output 2 3 3 3 3 6 2" xfId="31747" xr:uid="{00000000-0005-0000-0000-0000467B0000}"/>
    <cellStyle name="Output 2 3 3 3 3 6 3" xfId="31748" xr:uid="{00000000-0005-0000-0000-0000477B0000}"/>
    <cellStyle name="Output 2 3 3 3 3 6 4" xfId="31749" xr:uid="{00000000-0005-0000-0000-0000487B0000}"/>
    <cellStyle name="Output 2 3 3 3 3 6 5" xfId="31750" xr:uid="{00000000-0005-0000-0000-0000497B0000}"/>
    <cellStyle name="Output 2 3 3 3 3 6 6" xfId="31751" xr:uid="{00000000-0005-0000-0000-00004A7B0000}"/>
    <cellStyle name="Output 2 3 3 3 3 6 7" xfId="31752" xr:uid="{00000000-0005-0000-0000-00004B7B0000}"/>
    <cellStyle name="Output 2 3 3 3 3 7" xfId="31753" xr:uid="{00000000-0005-0000-0000-00004C7B0000}"/>
    <cellStyle name="Output 2 3 3 3 3 8" xfId="31754" xr:uid="{00000000-0005-0000-0000-00004D7B0000}"/>
    <cellStyle name="Output 2 3 3 3 3 9" xfId="31755" xr:uid="{00000000-0005-0000-0000-00004E7B0000}"/>
    <cellStyle name="Output 2 3 3 3 4" xfId="31756" xr:uid="{00000000-0005-0000-0000-00004F7B0000}"/>
    <cellStyle name="Output 2 3 3 3 4 2" xfId="31757" xr:uid="{00000000-0005-0000-0000-0000507B0000}"/>
    <cellStyle name="Output 2 3 3 3 4 2 2" xfId="31758" xr:uid="{00000000-0005-0000-0000-0000517B0000}"/>
    <cellStyle name="Output 2 3 3 3 4 2 3" xfId="31759" xr:uid="{00000000-0005-0000-0000-0000527B0000}"/>
    <cellStyle name="Output 2 3 3 3 4 2 4" xfId="31760" xr:uid="{00000000-0005-0000-0000-0000537B0000}"/>
    <cellStyle name="Output 2 3 3 3 4 2 5" xfId="31761" xr:uid="{00000000-0005-0000-0000-0000547B0000}"/>
    <cellStyle name="Output 2 3 3 3 4 2 6" xfId="31762" xr:uid="{00000000-0005-0000-0000-0000557B0000}"/>
    <cellStyle name="Output 2 3 3 3 4 2 7" xfId="31763" xr:uid="{00000000-0005-0000-0000-0000567B0000}"/>
    <cellStyle name="Output 2 3 3 3 4 3" xfId="31764" xr:uid="{00000000-0005-0000-0000-0000577B0000}"/>
    <cellStyle name="Output 2 3 3 3 4 4" xfId="31765" xr:uid="{00000000-0005-0000-0000-0000587B0000}"/>
    <cellStyle name="Output 2 3 3 3 4 5" xfId="31766" xr:uid="{00000000-0005-0000-0000-0000597B0000}"/>
    <cellStyle name="Output 2 3 3 3 5" xfId="31767" xr:uid="{00000000-0005-0000-0000-00005A7B0000}"/>
    <cellStyle name="Output 2 3 3 3 5 2" xfId="31768" xr:uid="{00000000-0005-0000-0000-00005B7B0000}"/>
    <cellStyle name="Output 2 3 3 3 5 2 2" xfId="31769" xr:uid="{00000000-0005-0000-0000-00005C7B0000}"/>
    <cellStyle name="Output 2 3 3 3 5 2 3" xfId="31770" xr:uid="{00000000-0005-0000-0000-00005D7B0000}"/>
    <cellStyle name="Output 2 3 3 3 5 2 4" xfId="31771" xr:uid="{00000000-0005-0000-0000-00005E7B0000}"/>
    <cellStyle name="Output 2 3 3 3 5 2 5" xfId="31772" xr:uid="{00000000-0005-0000-0000-00005F7B0000}"/>
    <cellStyle name="Output 2 3 3 3 5 2 6" xfId="31773" xr:uid="{00000000-0005-0000-0000-0000607B0000}"/>
    <cellStyle name="Output 2 3 3 3 5 2 7" xfId="31774" xr:uid="{00000000-0005-0000-0000-0000617B0000}"/>
    <cellStyle name="Output 2 3 3 3 5 3" xfId="31775" xr:uid="{00000000-0005-0000-0000-0000627B0000}"/>
    <cellStyle name="Output 2 3 3 3 5 4" xfId="31776" xr:uid="{00000000-0005-0000-0000-0000637B0000}"/>
    <cellStyle name="Output 2 3 3 3 5 5" xfId="31777" xr:uid="{00000000-0005-0000-0000-0000647B0000}"/>
    <cellStyle name="Output 2 3 3 3 6" xfId="31778" xr:uid="{00000000-0005-0000-0000-0000657B0000}"/>
    <cellStyle name="Output 2 3 3 3 6 2" xfId="31779" xr:uid="{00000000-0005-0000-0000-0000667B0000}"/>
    <cellStyle name="Output 2 3 3 3 6 2 2" xfId="31780" xr:uid="{00000000-0005-0000-0000-0000677B0000}"/>
    <cellStyle name="Output 2 3 3 3 6 2 3" xfId="31781" xr:uid="{00000000-0005-0000-0000-0000687B0000}"/>
    <cellStyle name="Output 2 3 3 3 6 2 4" xfId="31782" xr:uid="{00000000-0005-0000-0000-0000697B0000}"/>
    <cellStyle name="Output 2 3 3 3 6 2 5" xfId="31783" xr:uid="{00000000-0005-0000-0000-00006A7B0000}"/>
    <cellStyle name="Output 2 3 3 3 6 2 6" xfId="31784" xr:uid="{00000000-0005-0000-0000-00006B7B0000}"/>
    <cellStyle name="Output 2 3 3 3 6 2 7" xfId="31785" xr:uid="{00000000-0005-0000-0000-00006C7B0000}"/>
    <cellStyle name="Output 2 3 3 3 6 3" xfId="31786" xr:uid="{00000000-0005-0000-0000-00006D7B0000}"/>
    <cellStyle name="Output 2 3 3 3 6 4" xfId="31787" xr:uid="{00000000-0005-0000-0000-00006E7B0000}"/>
    <cellStyle name="Output 2 3 3 3 6 5" xfId="31788" xr:uid="{00000000-0005-0000-0000-00006F7B0000}"/>
    <cellStyle name="Output 2 3 3 3 7" xfId="31789" xr:uid="{00000000-0005-0000-0000-0000707B0000}"/>
    <cellStyle name="Output 2 3 3 3 7 2" xfId="31790" xr:uid="{00000000-0005-0000-0000-0000717B0000}"/>
    <cellStyle name="Output 2 3 3 3 7 2 2" xfId="31791" xr:uid="{00000000-0005-0000-0000-0000727B0000}"/>
    <cellStyle name="Output 2 3 3 3 7 2 3" xfId="31792" xr:uid="{00000000-0005-0000-0000-0000737B0000}"/>
    <cellStyle name="Output 2 3 3 3 7 2 4" xfId="31793" xr:uid="{00000000-0005-0000-0000-0000747B0000}"/>
    <cellStyle name="Output 2 3 3 3 7 2 5" xfId="31794" xr:uid="{00000000-0005-0000-0000-0000757B0000}"/>
    <cellStyle name="Output 2 3 3 3 7 2 6" xfId="31795" xr:uid="{00000000-0005-0000-0000-0000767B0000}"/>
    <cellStyle name="Output 2 3 3 3 7 2 7" xfId="31796" xr:uid="{00000000-0005-0000-0000-0000777B0000}"/>
    <cellStyle name="Output 2 3 3 3 7 3" xfId="31797" xr:uid="{00000000-0005-0000-0000-0000787B0000}"/>
    <cellStyle name="Output 2 3 3 3 7 4" xfId="31798" xr:uid="{00000000-0005-0000-0000-0000797B0000}"/>
    <cellStyle name="Output 2 3 3 3 7 5" xfId="31799" xr:uid="{00000000-0005-0000-0000-00007A7B0000}"/>
    <cellStyle name="Output 2 3 3 3 8" xfId="31800" xr:uid="{00000000-0005-0000-0000-00007B7B0000}"/>
    <cellStyle name="Output 2 3 3 3 8 2" xfId="31801" xr:uid="{00000000-0005-0000-0000-00007C7B0000}"/>
    <cellStyle name="Output 2 3 3 3 8 3" xfId="31802" xr:uid="{00000000-0005-0000-0000-00007D7B0000}"/>
    <cellStyle name="Output 2 3 3 3 8 4" xfId="31803" xr:uid="{00000000-0005-0000-0000-00007E7B0000}"/>
    <cellStyle name="Output 2 3 3 3 8 5" xfId="31804" xr:uid="{00000000-0005-0000-0000-00007F7B0000}"/>
    <cellStyle name="Output 2 3 3 3 8 6" xfId="31805" xr:uid="{00000000-0005-0000-0000-0000807B0000}"/>
    <cellStyle name="Output 2 3 3 3 8 7" xfId="31806" xr:uid="{00000000-0005-0000-0000-0000817B0000}"/>
    <cellStyle name="Output 2 3 3 3 8 8" xfId="31807" xr:uid="{00000000-0005-0000-0000-0000827B0000}"/>
    <cellStyle name="Output 2 3 3 3 9" xfId="31808" xr:uid="{00000000-0005-0000-0000-0000837B0000}"/>
    <cellStyle name="Output 2 3 3 3 9 2" xfId="31809" xr:uid="{00000000-0005-0000-0000-0000847B0000}"/>
    <cellStyle name="Output 2 3 3 3 9 3" xfId="31810" xr:uid="{00000000-0005-0000-0000-0000857B0000}"/>
    <cellStyle name="Output 2 3 3 3 9 4" xfId="31811" xr:uid="{00000000-0005-0000-0000-0000867B0000}"/>
    <cellStyle name="Output 2 3 3 3 9 5" xfId="31812" xr:uid="{00000000-0005-0000-0000-0000877B0000}"/>
    <cellStyle name="Output 2 3 3 3 9 6" xfId="31813" xr:uid="{00000000-0005-0000-0000-0000887B0000}"/>
    <cellStyle name="Output 2 3 3 3 9 7" xfId="31814" xr:uid="{00000000-0005-0000-0000-0000897B0000}"/>
    <cellStyle name="Output 2 3 3 4" xfId="31815" xr:uid="{00000000-0005-0000-0000-00008A7B0000}"/>
    <cellStyle name="Output 2 3 3 4 10" xfId="31816" xr:uid="{00000000-0005-0000-0000-00008B7B0000}"/>
    <cellStyle name="Output 2 3 3 4 10 2" xfId="31817" xr:uid="{00000000-0005-0000-0000-00008C7B0000}"/>
    <cellStyle name="Output 2 3 3 4 10 3" xfId="31818" xr:uid="{00000000-0005-0000-0000-00008D7B0000}"/>
    <cellStyle name="Output 2 3 3 4 10 4" xfId="31819" xr:uid="{00000000-0005-0000-0000-00008E7B0000}"/>
    <cellStyle name="Output 2 3 3 4 10 5" xfId="31820" xr:uid="{00000000-0005-0000-0000-00008F7B0000}"/>
    <cellStyle name="Output 2 3 3 4 11" xfId="31821" xr:uid="{00000000-0005-0000-0000-0000907B0000}"/>
    <cellStyle name="Output 2 3 3 4 11 2" xfId="31822" xr:uid="{00000000-0005-0000-0000-0000917B0000}"/>
    <cellStyle name="Output 2 3 3 4 11 3" xfId="31823" xr:uid="{00000000-0005-0000-0000-0000927B0000}"/>
    <cellStyle name="Output 2 3 3 4 11 4" xfId="31824" xr:uid="{00000000-0005-0000-0000-0000937B0000}"/>
    <cellStyle name="Output 2 3 3 4 11 5" xfId="31825" xr:uid="{00000000-0005-0000-0000-0000947B0000}"/>
    <cellStyle name="Output 2 3 3 4 12" xfId="31826" xr:uid="{00000000-0005-0000-0000-0000957B0000}"/>
    <cellStyle name="Output 2 3 3 4 12 2" xfId="31827" xr:uid="{00000000-0005-0000-0000-0000967B0000}"/>
    <cellStyle name="Output 2 3 3 4 12 3" xfId="31828" xr:uid="{00000000-0005-0000-0000-0000977B0000}"/>
    <cellStyle name="Output 2 3 3 4 12 4" xfId="31829" xr:uid="{00000000-0005-0000-0000-0000987B0000}"/>
    <cellStyle name="Output 2 3 3 4 12 5" xfId="31830" xr:uid="{00000000-0005-0000-0000-0000997B0000}"/>
    <cellStyle name="Output 2 3 3 4 13" xfId="31831" xr:uid="{00000000-0005-0000-0000-00009A7B0000}"/>
    <cellStyle name="Output 2 3 3 4 13 2" xfId="31832" xr:uid="{00000000-0005-0000-0000-00009B7B0000}"/>
    <cellStyle name="Output 2 3 3 4 13 3" xfId="31833" xr:uid="{00000000-0005-0000-0000-00009C7B0000}"/>
    <cellStyle name="Output 2 3 3 4 13 4" xfId="31834" xr:uid="{00000000-0005-0000-0000-00009D7B0000}"/>
    <cellStyle name="Output 2 3 3 4 13 5" xfId="31835" xr:uid="{00000000-0005-0000-0000-00009E7B0000}"/>
    <cellStyle name="Output 2 3 3 4 14" xfId="31836" xr:uid="{00000000-0005-0000-0000-00009F7B0000}"/>
    <cellStyle name="Output 2 3 3 4 14 2" xfId="31837" xr:uid="{00000000-0005-0000-0000-0000A07B0000}"/>
    <cellStyle name="Output 2 3 3 4 14 3" xfId="31838" xr:uid="{00000000-0005-0000-0000-0000A17B0000}"/>
    <cellStyle name="Output 2 3 3 4 14 4" xfId="31839" xr:uid="{00000000-0005-0000-0000-0000A27B0000}"/>
    <cellStyle name="Output 2 3 3 4 14 5" xfId="31840" xr:uid="{00000000-0005-0000-0000-0000A37B0000}"/>
    <cellStyle name="Output 2 3 3 4 15" xfId="31841" xr:uid="{00000000-0005-0000-0000-0000A47B0000}"/>
    <cellStyle name="Output 2 3 3 4 15 2" xfId="31842" xr:uid="{00000000-0005-0000-0000-0000A57B0000}"/>
    <cellStyle name="Output 2 3 3 4 15 3" xfId="31843" xr:uid="{00000000-0005-0000-0000-0000A67B0000}"/>
    <cellStyle name="Output 2 3 3 4 15 4" xfId="31844" xr:uid="{00000000-0005-0000-0000-0000A77B0000}"/>
    <cellStyle name="Output 2 3 3 4 15 5" xfId="31845" xr:uid="{00000000-0005-0000-0000-0000A87B0000}"/>
    <cellStyle name="Output 2 3 3 4 16" xfId="31846" xr:uid="{00000000-0005-0000-0000-0000A97B0000}"/>
    <cellStyle name="Output 2 3 3 4 16 2" xfId="31847" xr:uid="{00000000-0005-0000-0000-0000AA7B0000}"/>
    <cellStyle name="Output 2 3 3 4 16 3" xfId="31848" xr:uid="{00000000-0005-0000-0000-0000AB7B0000}"/>
    <cellStyle name="Output 2 3 3 4 16 4" xfId="31849" xr:uid="{00000000-0005-0000-0000-0000AC7B0000}"/>
    <cellStyle name="Output 2 3 3 4 16 5" xfId="31850" xr:uid="{00000000-0005-0000-0000-0000AD7B0000}"/>
    <cellStyle name="Output 2 3 3 4 17" xfId="31851" xr:uid="{00000000-0005-0000-0000-0000AE7B0000}"/>
    <cellStyle name="Output 2 3 3 4 17 2" xfId="31852" xr:uid="{00000000-0005-0000-0000-0000AF7B0000}"/>
    <cellStyle name="Output 2 3 3 4 17 3" xfId="31853" xr:uid="{00000000-0005-0000-0000-0000B07B0000}"/>
    <cellStyle name="Output 2 3 3 4 17 4" xfId="31854" xr:uid="{00000000-0005-0000-0000-0000B17B0000}"/>
    <cellStyle name="Output 2 3 3 4 17 5" xfId="31855" xr:uid="{00000000-0005-0000-0000-0000B27B0000}"/>
    <cellStyle name="Output 2 3 3 4 18" xfId="31856" xr:uid="{00000000-0005-0000-0000-0000B37B0000}"/>
    <cellStyle name="Output 2 3 3 4 18 2" xfId="31857" xr:uid="{00000000-0005-0000-0000-0000B47B0000}"/>
    <cellStyle name="Output 2 3 3 4 18 3" xfId="31858" xr:uid="{00000000-0005-0000-0000-0000B57B0000}"/>
    <cellStyle name="Output 2 3 3 4 18 4" xfId="31859" xr:uid="{00000000-0005-0000-0000-0000B67B0000}"/>
    <cellStyle name="Output 2 3 3 4 18 5" xfId="31860" xr:uid="{00000000-0005-0000-0000-0000B77B0000}"/>
    <cellStyle name="Output 2 3 3 4 19" xfId="31861" xr:uid="{00000000-0005-0000-0000-0000B87B0000}"/>
    <cellStyle name="Output 2 3 3 4 2" xfId="31862" xr:uid="{00000000-0005-0000-0000-0000B97B0000}"/>
    <cellStyle name="Output 2 3 3 4 2 2" xfId="31863" xr:uid="{00000000-0005-0000-0000-0000BA7B0000}"/>
    <cellStyle name="Output 2 3 3 4 2 2 2" xfId="31864" xr:uid="{00000000-0005-0000-0000-0000BB7B0000}"/>
    <cellStyle name="Output 2 3 3 4 2 2 3" xfId="31865" xr:uid="{00000000-0005-0000-0000-0000BC7B0000}"/>
    <cellStyle name="Output 2 3 3 4 2 2 4" xfId="31866" xr:uid="{00000000-0005-0000-0000-0000BD7B0000}"/>
    <cellStyle name="Output 2 3 3 4 2 2 5" xfId="31867" xr:uid="{00000000-0005-0000-0000-0000BE7B0000}"/>
    <cellStyle name="Output 2 3 3 4 2 2 6" xfId="31868" xr:uid="{00000000-0005-0000-0000-0000BF7B0000}"/>
    <cellStyle name="Output 2 3 3 4 2 2 7" xfId="31869" xr:uid="{00000000-0005-0000-0000-0000C07B0000}"/>
    <cellStyle name="Output 2 3 3 4 2 3" xfId="31870" xr:uid="{00000000-0005-0000-0000-0000C17B0000}"/>
    <cellStyle name="Output 2 3 3 4 2 4" xfId="31871" xr:uid="{00000000-0005-0000-0000-0000C27B0000}"/>
    <cellStyle name="Output 2 3 3 4 2 5" xfId="31872" xr:uid="{00000000-0005-0000-0000-0000C37B0000}"/>
    <cellStyle name="Output 2 3 3 4 3" xfId="31873" xr:uid="{00000000-0005-0000-0000-0000C47B0000}"/>
    <cellStyle name="Output 2 3 3 4 3 2" xfId="31874" xr:uid="{00000000-0005-0000-0000-0000C57B0000}"/>
    <cellStyle name="Output 2 3 3 4 3 2 2" xfId="31875" xr:uid="{00000000-0005-0000-0000-0000C67B0000}"/>
    <cellStyle name="Output 2 3 3 4 3 2 3" xfId="31876" xr:uid="{00000000-0005-0000-0000-0000C77B0000}"/>
    <cellStyle name="Output 2 3 3 4 3 2 4" xfId="31877" xr:uid="{00000000-0005-0000-0000-0000C87B0000}"/>
    <cellStyle name="Output 2 3 3 4 3 2 5" xfId="31878" xr:uid="{00000000-0005-0000-0000-0000C97B0000}"/>
    <cellStyle name="Output 2 3 3 4 3 2 6" xfId="31879" xr:uid="{00000000-0005-0000-0000-0000CA7B0000}"/>
    <cellStyle name="Output 2 3 3 4 3 2 7" xfId="31880" xr:uid="{00000000-0005-0000-0000-0000CB7B0000}"/>
    <cellStyle name="Output 2 3 3 4 3 3" xfId="31881" xr:uid="{00000000-0005-0000-0000-0000CC7B0000}"/>
    <cellStyle name="Output 2 3 3 4 3 4" xfId="31882" xr:uid="{00000000-0005-0000-0000-0000CD7B0000}"/>
    <cellStyle name="Output 2 3 3 4 3 5" xfId="31883" xr:uid="{00000000-0005-0000-0000-0000CE7B0000}"/>
    <cellStyle name="Output 2 3 3 4 4" xfId="31884" xr:uid="{00000000-0005-0000-0000-0000CF7B0000}"/>
    <cellStyle name="Output 2 3 3 4 4 2" xfId="31885" xr:uid="{00000000-0005-0000-0000-0000D07B0000}"/>
    <cellStyle name="Output 2 3 3 4 4 2 2" xfId="31886" xr:uid="{00000000-0005-0000-0000-0000D17B0000}"/>
    <cellStyle name="Output 2 3 3 4 4 2 3" xfId="31887" xr:uid="{00000000-0005-0000-0000-0000D27B0000}"/>
    <cellStyle name="Output 2 3 3 4 4 2 4" xfId="31888" xr:uid="{00000000-0005-0000-0000-0000D37B0000}"/>
    <cellStyle name="Output 2 3 3 4 4 2 5" xfId="31889" xr:uid="{00000000-0005-0000-0000-0000D47B0000}"/>
    <cellStyle name="Output 2 3 3 4 4 2 6" xfId="31890" xr:uid="{00000000-0005-0000-0000-0000D57B0000}"/>
    <cellStyle name="Output 2 3 3 4 4 2 7" xfId="31891" xr:uid="{00000000-0005-0000-0000-0000D67B0000}"/>
    <cellStyle name="Output 2 3 3 4 4 3" xfId="31892" xr:uid="{00000000-0005-0000-0000-0000D77B0000}"/>
    <cellStyle name="Output 2 3 3 4 4 4" xfId="31893" xr:uid="{00000000-0005-0000-0000-0000D87B0000}"/>
    <cellStyle name="Output 2 3 3 4 4 5" xfId="31894" xr:uid="{00000000-0005-0000-0000-0000D97B0000}"/>
    <cellStyle name="Output 2 3 3 4 5" xfId="31895" xr:uid="{00000000-0005-0000-0000-0000DA7B0000}"/>
    <cellStyle name="Output 2 3 3 4 5 2" xfId="31896" xr:uid="{00000000-0005-0000-0000-0000DB7B0000}"/>
    <cellStyle name="Output 2 3 3 4 5 3" xfId="31897" xr:uid="{00000000-0005-0000-0000-0000DC7B0000}"/>
    <cellStyle name="Output 2 3 3 4 5 4" xfId="31898" xr:uid="{00000000-0005-0000-0000-0000DD7B0000}"/>
    <cellStyle name="Output 2 3 3 4 5 5" xfId="31899" xr:uid="{00000000-0005-0000-0000-0000DE7B0000}"/>
    <cellStyle name="Output 2 3 3 4 5 6" xfId="31900" xr:uid="{00000000-0005-0000-0000-0000DF7B0000}"/>
    <cellStyle name="Output 2 3 3 4 5 7" xfId="31901" xr:uid="{00000000-0005-0000-0000-0000E07B0000}"/>
    <cellStyle name="Output 2 3 3 4 5 8" xfId="31902" xr:uid="{00000000-0005-0000-0000-0000E17B0000}"/>
    <cellStyle name="Output 2 3 3 4 6" xfId="31903" xr:uid="{00000000-0005-0000-0000-0000E27B0000}"/>
    <cellStyle name="Output 2 3 3 4 6 2" xfId="31904" xr:uid="{00000000-0005-0000-0000-0000E37B0000}"/>
    <cellStyle name="Output 2 3 3 4 6 3" xfId="31905" xr:uid="{00000000-0005-0000-0000-0000E47B0000}"/>
    <cellStyle name="Output 2 3 3 4 6 4" xfId="31906" xr:uid="{00000000-0005-0000-0000-0000E57B0000}"/>
    <cellStyle name="Output 2 3 3 4 6 5" xfId="31907" xr:uid="{00000000-0005-0000-0000-0000E67B0000}"/>
    <cellStyle name="Output 2 3 3 4 6 6" xfId="31908" xr:uid="{00000000-0005-0000-0000-0000E77B0000}"/>
    <cellStyle name="Output 2 3 3 4 6 7" xfId="31909" xr:uid="{00000000-0005-0000-0000-0000E87B0000}"/>
    <cellStyle name="Output 2 3 3 4 7" xfId="31910" xr:uid="{00000000-0005-0000-0000-0000E97B0000}"/>
    <cellStyle name="Output 2 3 3 4 7 2" xfId="31911" xr:uid="{00000000-0005-0000-0000-0000EA7B0000}"/>
    <cellStyle name="Output 2 3 3 4 7 3" xfId="31912" xr:uid="{00000000-0005-0000-0000-0000EB7B0000}"/>
    <cellStyle name="Output 2 3 3 4 7 4" xfId="31913" xr:uid="{00000000-0005-0000-0000-0000EC7B0000}"/>
    <cellStyle name="Output 2 3 3 4 7 5" xfId="31914" xr:uid="{00000000-0005-0000-0000-0000ED7B0000}"/>
    <cellStyle name="Output 2 3 3 4 8" xfId="31915" xr:uid="{00000000-0005-0000-0000-0000EE7B0000}"/>
    <cellStyle name="Output 2 3 3 4 8 2" xfId="31916" xr:uid="{00000000-0005-0000-0000-0000EF7B0000}"/>
    <cellStyle name="Output 2 3 3 4 8 3" xfId="31917" xr:uid="{00000000-0005-0000-0000-0000F07B0000}"/>
    <cellStyle name="Output 2 3 3 4 8 4" xfId="31918" xr:uid="{00000000-0005-0000-0000-0000F17B0000}"/>
    <cellStyle name="Output 2 3 3 4 8 5" xfId="31919" xr:uid="{00000000-0005-0000-0000-0000F27B0000}"/>
    <cellStyle name="Output 2 3 3 4 9" xfId="31920" xr:uid="{00000000-0005-0000-0000-0000F37B0000}"/>
    <cellStyle name="Output 2 3 3 4 9 2" xfId="31921" xr:uid="{00000000-0005-0000-0000-0000F47B0000}"/>
    <cellStyle name="Output 2 3 3 4 9 3" xfId="31922" xr:uid="{00000000-0005-0000-0000-0000F57B0000}"/>
    <cellStyle name="Output 2 3 3 4 9 4" xfId="31923" xr:uid="{00000000-0005-0000-0000-0000F67B0000}"/>
    <cellStyle name="Output 2 3 3 4 9 5" xfId="31924" xr:uid="{00000000-0005-0000-0000-0000F77B0000}"/>
    <cellStyle name="Output 2 3 3 5" xfId="31925" xr:uid="{00000000-0005-0000-0000-0000F87B0000}"/>
    <cellStyle name="Output 2 3 3 5 10" xfId="31926" xr:uid="{00000000-0005-0000-0000-0000F97B0000}"/>
    <cellStyle name="Output 2 3 3 5 2" xfId="31927" xr:uid="{00000000-0005-0000-0000-0000FA7B0000}"/>
    <cellStyle name="Output 2 3 3 5 2 2" xfId="31928" xr:uid="{00000000-0005-0000-0000-0000FB7B0000}"/>
    <cellStyle name="Output 2 3 3 5 2 2 2" xfId="31929" xr:uid="{00000000-0005-0000-0000-0000FC7B0000}"/>
    <cellStyle name="Output 2 3 3 5 2 2 3" xfId="31930" xr:uid="{00000000-0005-0000-0000-0000FD7B0000}"/>
    <cellStyle name="Output 2 3 3 5 2 2 4" xfId="31931" xr:uid="{00000000-0005-0000-0000-0000FE7B0000}"/>
    <cellStyle name="Output 2 3 3 5 2 2 5" xfId="31932" xr:uid="{00000000-0005-0000-0000-0000FF7B0000}"/>
    <cellStyle name="Output 2 3 3 5 2 2 6" xfId="31933" xr:uid="{00000000-0005-0000-0000-0000007C0000}"/>
    <cellStyle name="Output 2 3 3 5 2 2 7" xfId="31934" xr:uid="{00000000-0005-0000-0000-0000017C0000}"/>
    <cellStyle name="Output 2 3 3 5 2 3" xfId="31935" xr:uid="{00000000-0005-0000-0000-0000027C0000}"/>
    <cellStyle name="Output 2 3 3 5 2 4" xfId="31936" xr:uid="{00000000-0005-0000-0000-0000037C0000}"/>
    <cellStyle name="Output 2 3 3 5 3" xfId="31937" xr:uid="{00000000-0005-0000-0000-0000047C0000}"/>
    <cellStyle name="Output 2 3 3 5 3 2" xfId="31938" xr:uid="{00000000-0005-0000-0000-0000057C0000}"/>
    <cellStyle name="Output 2 3 3 5 3 2 2" xfId="31939" xr:uid="{00000000-0005-0000-0000-0000067C0000}"/>
    <cellStyle name="Output 2 3 3 5 3 2 3" xfId="31940" xr:uid="{00000000-0005-0000-0000-0000077C0000}"/>
    <cellStyle name="Output 2 3 3 5 3 2 4" xfId="31941" xr:uid="{00000000-0005-0000-0000-0000087C0000}"/>
    <cellStyle name="Output 2 3 3 5 3 2 5" xfId="31942" xr:uid="{00000000-0005-0000-0000-0000097C0000}"/>
    <cellStyle name="Output 2 3 3 5 3 2 6" xfId="31943" xr:uid="{00000000-0005-0000-0000-00000A7C0000}"/>
    <cellStyle name="Output 2 3 3 5 3 2 7" xfId="31944" xr:uid="{00000000-0005-0000-0000-00000B7C0000}"/>
    <cellStyle name="Output 2 3 3 5 3 3" xfId="31945" xr:uid="{00000000-0005-0000-0000-00000C7C0000}"/>
    <cellStyle name="Output 2 3 3 5 3 4" xfId="31946" xr:uid="{00000000-0005-0000-0000-00000D7C0000}"/>
    <cellStyle name="Output 2 3 3 5 4" xfId="31947" xr:uid="{00000000-0005-0000-0000-00000E7C0000}"/>
    <cellStyle name="Output 2 3 3 5 4 2" xfId="31948" xr:uid="{00000000-0005-0000-0000-00000F7C0000}"/>
    <cellStyle name="Output 2 3 3 5 4 2 2" xfId="31949" xr:uid="{00000000-0005-0000-0000-0000107C0000}"/>
    <cellStyle name="Output 2 3 3 5 4 2 3" xfId="31950" xr:uid="{00000000-0005-0000-0000-0000117C0000}"/>
    <cellStyle name="Output 2 3 3 5 4 2 4" xfId="31951" xr:uid="{00000000-0005-0000-0000-0000127C0000}"/>
    <cellStyle name="Output 2 3 3 5 4 2 5" xfId="31952" xr:uid="{00000000-0005-0000-0000-0000137C0000}"/>
    <cellStyle name="Output 2 3 3 5 4 2 6" xfId="31953" xr:uid="{00000000-0005-0000-0000-0000147C0000}"/>
    <cellStyle name="Output 2 3 3 5 4 2 7" xfId="31954" xr:uid="{00000000-0005-0000-0000-0000157C0000}"/>
    <cellStyle name="Output 2 3 3 5 4 3" xfId="31955" xr:uid="{00000000-0005-0000-0000-0000167C0000}"/>
    <cellStyle name="Output 2 3 3 5 4 4" xfId="31956" xr:uid="{00000000-0005-0000-0000-0000177C0000}"/>
    <cellStyle name="Output 2 3 3 5 5" xfId="31957" xr:uid="{00000000-0005-0000-0000-0000187C0000}"/>
    <cellStyle name="Output 2 3 3 5 5 2" xfId="31958" xr:uid="{00000000-0005-0000-0000-0000197C0000}"/>
    <cellStyle name="Output 2 3 3 5 5 3" xfId="31959" xr:uid="{00000000-0005-0000-0000-00001A7C0000}"/>
    <cellStyle name="Output 2 3 3 5 5 4" xfId="31960" xr:uid="{00000000-0005-0000-0000-00001B7C0000}"/>
    <cellStyle name="Output 2 3 3 5 5 5" xfId="31961" xr:uid="{00000000-0005-0000-0000-00001C7C0000}"/>
    <cellStyle name="Output 2 3 3 5 5 6" xfId="31962" xr:uid="{00000000-0005-0000-0000-00001D7C0000}"/>
    <cellStyle name="Output 2 3 3 5 5 7" xfId="31963" xr:uid="{00000000-0005-0000-0000-00001E7C0000}"/>
    <cellStyle name="Output 2 3 3 5 5 8" xfId="31964" xr:uid="{00000000-0005-0000-0000-00001F7C0000}"/>
    <cellStyle name="Output 2 3 3 5 6" xfId="31965" xr:uid="{00000000-0005-0000-0000-0000207C0000}"/>
    <cellStyle name="Output 2 3 3 5 6 2" xfId="31966" xr:uid="{00000000-0005-0000-0000-0000217C0000}"/>
    <cellStyle name="Output 2 3 3 5 6 3" xfId="31967" xr:uid="{00000000-0005-0000-0000-0000227C0000}"/>
    <cellStyle name="Output 2 3 3 5 6 4" xfId="31968" xr:uid="{00000000-0005-0000-0000-0000237C0000}"/>
    <cellStyle name="Output 2 3 3 5 6 5" xfId="31969" xr:uid="{00000000-0005-0000-0000-0000247C0000}"/>
    <cellStyle name="Output 2 3 3 5 6 6" xfId="31970" xr:uid="{00000000-0005-0000-0000-0000257C0000}"/>
    <cellStyle name="Output 2 3 3 5 6 7" xfId="31971" xr:uid="{00000000-0005-0000-0000-0000267C0000}"/>
    <cellStyle name="Output 2 3 3 5 7" xfId="31972" xr:uid="{00000000-0005-0000-0000-0000277C0000}"/>
    <cellStyle name="Output 2 3 3 5 8" xfId="31973" xr:uid="{00000000-0005-0000-0000-0000287C0000}"/>
    <cellStyle name="Output 2 3 3 5 9" xfId="31974" xr:uid="{00000000-0005-0000-0000-0000297C0000}"/>
    <cellStyle name="Output 2 3 3 6" xfId="31975" xr:uid="{00000000-0005-0000-0000-00002A7C0000}"/>
    <cellStyle name="Output 2 3 3 6 2" xfId="31976" xr:uid="{00000000-0005-0000-0000-00002B7C0000}"/>
    <cellStyle name="Output 2 3 3 6 2 2" xfId="31977" xr:uid="{00000000-0005-0000-0000-00002C7C0000}"/>
    <cellStyle name="Output 2 3 3 6 2 3" xfId="31978" xr:uid="{00000000-0005-0000-0000-00002D7C0000}"/>
    <cellStyle name="Output 2 3 3 6 2 4" xfId="31979" xr:uid="{00000000-0005-0000-0000-00002E7C0000}"/>
    <cellStyle name="Output 2 3 3 6 2 5" xfId="31980" xr:uid="{00000000-0005-0000-0000-00002F7C0000}"/>
    <cellStyle name="Output 2 3 3 6 2 6" xfId="31981" xr:uid="{00000000-0005-0000-0000-0000307C0000}"/>
    <cellStyle name="Output 2 3 3 6 2 7" xfId="31982" xr:uid="{00000000-0005-0000-0000-0000317C0000}"/>
    <cellStyle name="Output 2 3 3 6 3" xfId="31983" xr:uid="{00000000-0005-0000-0000-0000327C0000}"/>
    <cellStyle name="Output 2 3 3 6 4" xfId="31984" xr:uid="{00000000-0005-0000-0000-0000337C0000}"/>
    <cellStyle name="Output 2 3 3 6 5" xfId="31985" xr:uid="{00000000-0005-0000-0000-0000347C0000}"/>
    <cellStyle name="Output 2 3 3 7" xfId="31986" xr:uid="{00000000-0005-0000-0000-0000357C0000}"/>
    <cellStyle name="Output 2 3 3 7 2" xfId="31987" xr:uid="{00000000-0005-0000-0000-0000367C0000}"/>
    <cellStyle name="Output 2 3 3 7 2 2" xfId="31988" xr:uid="{00000000-0005-0000-0000-0000377C0000}"/>
    <cellStyle name="Output 2 3 3 7 2 3" xfId="31989" xr:uid="{00000000-0005-0000-0000-0000387C0000}"/>
    <cellStyle name="Output 2 3 3 7 2 4" xfId="31990" xr:uid="{00000000-0005-0000-0000-0000397C0000}"/>
    <cellStyle name="Output 2 3 3 7 2 5" xfId="31991" xr:uid="{00000000-0005-0000-0000-00003A7C0000}"/>
    <cellStyle name="Output 2 3 3 7 2 6" xfId="31992" xr:uid="{00000000-0005-0000-0000-00003B7C0000}"/>
    <cellStyle name="Output 2 3 3 7 2 7" xfId="31993" xr:uid="{00000000-0005-0000-0000-00003C7C0000}"/>
    <cellStyle name="Output 2 3 3 7 3" xfId="31994" xr:uid="{00000000-0005-0000-0000-00003D7C0000}"/>
    <cellStyle name="Output 2 3 3 7 4" xfId="31995" xr:uid="{00000000-0005-0000-0000-00003E7C0000}"/>
    <cellStyle name="Output 2 3 3 7 5" xfId="31996" xr:uid="{00000000-0005-0000-0000-00003F7C0000}"/>
    <cellStyle name="Output 2 3 3 8" xfId="31997" xr:uid="{00000000-0005-0000-0000-0000407C0000}"/>
    <cellStyle name="Output 2 3 3 8 2" xfId="31998" xr:uid="{00000000-0005-0000-0000-0000417C0000}"/>
    <cellStyle name="Output 2 3 3 8 2 2" xfId="31999" xr:uid="{00000000-0005-0000-0000-0000427C0000}"/>
    <cellStyle name="Output 2 3 3 8 2 3" xfId="32000" xr:uid="{00000000-0005-0000-0000-0000437C0000}"/>
    <cellStyle name="Output 2 3 3 8 2 4" xfId="32001" xr:uid="{00000000-0005-0000-0000-0000447C0000}"/>
    <cellStyle name="Output 2 3 3 8 2 5" xfId="32002" xr:uid="{00000000-0005-0000-0000-0000457C0000}"/>
    <cellStyle name="Output 2 3 3 8 2 6" xfId="32003" xr:uid="{00000000-0005-0000-0000-0000467C0000}"/>
    <cellStyle name="Output 2 3 3 8 2 7" xfId="32004" xr:uid="{00000000-0005-0000-0000-0000477C0000}"/>
    <cellStyle name="Output 2 3 3 8 3" xfId="32005" xr:uid="{00000000-0005-0000-0000-0000487C0000}"/>
    <cellStyle name="Output 2 3 3 8 4" xfId="32006" xr:uid="{00000000-0005-0000-0000-0000497C0000}"/>
    <cellStyle name="Output 2 3 3 8 5" xfId="32007" xr:uid="{00000000-0005-0000-0000-00004A7C0000}"/>
    <cellStyle name="Output 2 3 3 9" xfId="32008" xr:uid="{00000000-0005-0000-0000-00004B7C0000}"/>
    <cellStyle name="Output 2 3 3 9 2" xfId="32009" xr:uid="{00000000-0005-0000-0000-00004C7C0000}"/>
    <cellStyle name="Output 2 3 3 9 2 2" xfId="32010" xr:uid="{00000000-0005-0000-0000-00004D7C0000}"/>
    <cellStyle name="Output 2 3 3 9 2 3" xfId="32011" xr:uid="{00000000-0005-0000-0000-00004E7C0000}"/>
    <cellStyle name="Output 2 3 3 9 2 4" xfId="32012" xr:uid="{00000000-0005-0000-0000-00004F7C0000}"/>
    <cellStyle name="Output 2 3 3 9 2 5" xfId="32013" xr:uid="{00000000-0005-0000-0000-0000507C0000}"/>
    <cellStyle name="Output 2 3 3 9 2 6" xfId="32014" xr:uid="{00000000-0005-0000-0000-0000517C0000}"/>
    <cellStyle name="Output 2 3 3 9 2 7" xfId="32015" xr:uid="{00000000-0005-0000-0000-0000527C0000}"/>
    <cellStyle name="Output 2 3 3 9 3" xfId="32016" xr:uid="{00000000-0005-0000-0000-0000537C0000}"/>
    <cellStyle name="Output 2 3 3 9 4" xfId="32017" xr:uid="{00000000-0005-0000-0000-0000547C0000}"/>
    <cellStyle name="Output 2 3 3 9 5" xfId="32018" xr:uid="{00000000-0005-0000-0000-0000557C0000}"/>
    <cellStyle name="Output 2 3 4" xfId="32019" xr:uid="{00000000-0005-0000-0000-0000567C0000}"/>
    <cellStyle name="Output 2 3 4 10" xfId="32020" xr:uid="{00000000-0005-0000-0000-0000577C0000}"/>
    <cellStyle name="Output 2 3 4 10 2" xfId="32021" xr:uid="{00000000-0005-0000-0000-0000587C0000}"/>
    <cellStyle name="Output 2 3 4 10 3" xfId="32022" xr:uid="{00000000-0005-0000-0000-0000597C0000}"/>
    <cellStyle name="Output 2 3 4 10 4" xfId="32023" xr:uid="{00000000-0005-0000-0000-00005A7C0000}"/>
    <cellStyle name="Output 2 3 4 10 5" xfId="32024" xr:uid="{00000000-0005-0000-0000-00005B7C0000}"/>
    <cellStyle name="Output 2 3 4 11" xfId="32025" xr:uid="{00000000-0005-0000-0000-00005C7C0000}"/>
    <cellStyle name="Output 2 3 4 11 2" xfId="32026" xr:uid="{00000000-0005-0000-0000-00005D7C0000}"/>
    <cellStyle name="Output 2 3 4 11 3" xfId="32027" xr:uid="{00000000-0005-0000-0000-00005E7C0000}"/>
    <cellStyle name="Output 2 3 4 11 4" xfId="32028" xr:uid="{00000000-0005-0000-0000-00005F7C0000}"/>
    <cellStyle name="Output 2 3 4 11 5" xfId="32029" xr:uid="{00000000-0005-0000-0000-0000607C0000}"/>
    <cellStyle name="Output 2 3 4 12" xfId="32030" xr:uid="{00000000-0005-0000-0000-0000617C0000}"/>
    <cellStyle name="Output 2 3 4 12 2" xfId="32031" xr:uid="{00000000-0005-0000-0000-0000627C0000}"/>
    <cellStyle name="Output 2 3 4 12 3" xfId="32032" xr:uid="{00000000-0005-0000-0000-0000637C0000}"/>
    <cellStyle name="Output 2 3 4 12 4" xfId="32033" xr:uid="{00000000-0005-0000-0000-0000647C0000}"/>
    <cellStyle name="Output 2 3 4 12 5" xfId="32034" xr:uid="{00000000-0005-0000-0000-0000657C0000}"/>
    <cellStyle name="Output 2 3 4 13" xfId="32035" xr:uid="{00000000-0005-0000-0000-0000667C0000}"/>
    <cellStyle name="Output 2 3 4 13 2" xfId="32036" xr:uid="{00000000-0005-0000-0000-0000677C0000}"/>
    <cellStyle name="Output 2 3 4 13 3" xfId="32037" xr:uid="{00000000-0005-0000-0000-0000687C0000}"/>
    <cellStyle name="Output 2 3 4 13 4" xfId="32038" xr:uid="{00000000-0005-0000-0000-0000697C0000}"/>
    <cellStyle name="Output 2 3 4 13 5" xfId="32039" xr:uid="{00000000-0005-0000-0000-00006A7C0000}"/>
    <cellStyle name="Output 2 3 4 14" xfId="32040" xr:uid="{00000000-0005-0000-0000-00006B7C0000}"/>
    <cellStyle name="Output 2 3 4 14 2" xfId="32041" xr:uid="{00000000-0005-0000-0000-00006C7C0000}"/>
    <cellStyle name="Output 2 3 4 14 3" xfId="32042" xr:uid="{00000000-0005-0000-0000-00006D7C0000}"/>
    <cellStyle name="Output 2 3 4 14 4" xfId="32043" xr:uid="{00000000-0005-0000-0000-00006E7C0000}"/>
    <cellStyle name="Output 2 3 4 14 5" xfId="32044" xr:uid="{00000000-0005-0000-0000-00006F7C0000}"/>
    <cellStyle name="Output 2 3 4 15" xfId="32045" xr:uid="{00000000-0005-0000-0000-0000707C0000}"/>
    <cellStyle name="Output 2 3 4 15 2" xfId="32046" xr:uid="{00000000-0005-0000-0000-0000717C0000}"/>
    <cellStyle name="Output 2 3 4 15 3" xfId="32047" xr:uid="{00000000-0005-0000-0000-0000727C0000}"/>
    <cellStyle name="Output 2 3 4 15 4" xfId="32048" xr:uid="{00000000-0005-0000-0000-0000737C0000}"/>
    <cellStyle name="Output 2 3 4 15 5" xfId="32049" xr:uid="{00000000-0005-0000-0000-0000747C0000}"/>
    <cellStyle name="Output 2 3 4 16" xfId="32050" xr:uid="{00000000-0005-0000-0000-0000757C0000}"/>
    <cellStyle name="Output 2 3 4 16 2" xfId="32051" xr:uid="{00000000-0005-0000-0000-0000767C0000}"/>
    <cellStyle name="Output 2 3 4 16 3" xfId="32052" xr:uid="{00000000-0005-0000-0000-0000777C0000}"/>
    <cellStyle name="Output 2 3 4 16 4" xfId="32053" xr:uid="{00000000-0005-0000-0000-0000787C0000}"/>
    <cellStyle name="Output 2 3 4 16 5" xfId="32054" xr:uid="{00000000-0005-0000-0000-0000797C0000}"/>
    <cellStyle name="Output 2 3 4 17" xfId="32055" xr:uid="{00000000-0005-0000-0000-00007A7C0000}"/>
    <cellStyle name="Output 2 3 4 17 2" xfId="32056" xr:uid="{00000000-0005-0000-0000-00007B7C0000}"/>
    <cellStyle name="Output 2 3 4 17 3" xfId="32057" xr:uid="{00000000-0005-0000-0000-00007C7C0000}"/>
    <cellStyle name="Output 2 3 4 17 4" xfId="32058" xr:uid="{00000000-0005-0000-0000-00007D7C0000}"/>
    <cellStyle name="Output 2 3 4 17 5" xfId="32059" xr:uid="{00000000-0005-0000-0000-00007E7C0000}"/>
    <cellStyle name="Output 2 3 4 18" xfId="32060" xr:uid="{00000000-0005-0000-0000-00007F7C0000}"/>
    <cellStyle name="Output 2 3 4 18 2" xfId="32061" xr:uid="{00000000-0005-0000-0000-0000807C0000}"/>
    <cellStyle name="Output 2 3 4 18 3" xfId="32062" xr:uid="{00000000-0005-0000-0000-0000817C0000}"/>
    <cellStyle name="Output 2 3 4 18 4" xfId="32063" xr:uid="{00000000-0005-0000-0000-0000827C0000}"/>
    <cellStyle name="Output 2 3 4 18 5" xfId="32064" xr:uid="{00000000-0005-0000-0000-0000837C0000}"/>
    <cellStyle name="Output 2 3 4 19" xfId="32065" xr:uid="{00000000-0005-0000-0000-0000847C0000}"/>
    <cellStyle name="Output 2 3 4 2" xfId="32066" xr:uid="{00000000-0005-0000-0000-0000857C0000}"/>
    <cellStyle name="Output 2 3 4 2 10" xfId="32067" xr:uid="{00000000-0005-0000-0000-0000867C0000}"/>
    <cellStyle name="Output 2 3 4 2 10 2" xfId="32068" xr:uid="{00000000-0005-0000-0000-0000877C0000}"/>
    <cellStyle name="Output 2 3 4 2 10 3" xfId="32069" xr:uid="{00000000-0005-0000-0000-0000887C0000}"/>
    <cellStyle name="Output 2 3 4 2 10 4" xfId="32070" xr:uid="{00000000-0005-0000-0000-0000897C0000}"/>
    <cellStyle name="Output 2 3 4 2 10 5" xfId="32071" xr:uid="{00000000-0005-0000-0000-00008A7C0000}"/>
    <cellStyle name="Output 2 3 4 2 11" xfId="32072" xr:uid="{00000000-0005-0000-0000-00008B7C0000}"/>
    <cellStyle name="Output 2 3 4 2 11 2" xfId="32073" xr:uid="{00000000-0005-0000-0000-00008C7C0000}"/>
    <cellStyle name="Output 2 3 4 2 11 3" xfId="32074" xr:uid="{00000000-0005-0000-0000-00008D7C0000}"/>
    <cellStyle name="Output 2 3 4 2 11 4" xfId="32075" xr:uid="{00000000-0005-0000-0000-00008E7C0000}"/>
    <cellStyle name="Output 2 3 4 2 11 5" xfId="32076" xr:uid="{00000000-0005-0000-0000-00008F7C0000}"/>
    <cellStyle name="Output 2 3 4 2 12" xfId="32077" xr:uid="{00000000-0005-0000-0000-0000907C0000}"/>
    <cellStyle name="Output 2 3 4 2 12 2" xfId="32078" xr:uid="{00000000-0005-0000-0000-0000917C0000}"/>
    <cellStyle name="Output 2 3 4 2 12 3" xfId="32079" xr:uid="{00000000-0005-0000-0000-0000927C0000}"/>
    <cellStyle name="Output 2 3 4 2 12 4" xfId="32080" xr:uid="{00000000-0005-0000-0000-0000937C0000}"/>
    <cellStyle name="Output 2 3 4 2 12 5" xfId="32081" xr:uid="{00000000-0005-0000-0000-0000947C0000}"/>
    <cellStyle name="Output 2 3 4 2 13" xfId="32082" xr:uid="{00000000-0005-0000-0000-0000957C0000}"/>
    <cellStyle name="Output 2 3 4 2 13 2" xfId="32083" xr:uid="{00000000-0005-0000-0000-0000967C0000}"/>
    <cellStyle name="Output 2 3 4 2 13 3" xfId="32084" xr:uid="{00000000-0005-0000-0000-0000977C0000}"/>
    <cellStyle name="Output 2 3 4 2 13 4" xfId="32085" xr:uid="{00000000-0005-0000-0000-0000987C0000}"/>
    <cellStyle name="Output 2 3 4 2 13 5" xfId="32086" xr:uid="{00000000-0005-0000-0000-0000997C0000}"/>
    <cellStyle name="Output 2 3 4 2 14" xfId="32087" xr:uid="{00000000-0005-0000-0000-00009A7C0000}"/>
    <cellStyle name="Output 2 3 4 2 14 2" xfId="32088" xr:uid="{00000000-0005-0000-0000-00009B7C0000}"/>
    <cellStyle name="Output 2 3 4 2 14 3" xfId="32089" xr:uid="{00000000-0005-0000-0000-00009C7C0000}"/>
    <cellStyle name="Output 2 3 4 2 14 4" xfId="32090" xr:uid="{00000000-0005-0000-0000-00009D7C0000}"/>
    <cellStyle name="Output 2 3 4 2 14 5" xfId="32091" xr:uid="{00000000-0005-0000-0000-00009E7C0000}"/>
    <cellStyle name="Output 2 3 4 2 15" xfId="32092" xr:uid="{00000000-0005-0000-0000-00009F7C0000}"/>
    <cellStyle name="Output 2 3 4 2 15 2" xfId="32093" xr:uid="{00000000-0005-0000-0000-0000A07C0000}"/>
    <cellStyle name="Output 2 3 4 2 15 3" xfId="32094" xr:uid="{00000000-0005-0000-0000-0000A17C0000}"/>
    <cellStyle name="Output 2 3 4 2 15 4" xfId="32095" xr:uid="{00000000-0005-0000-0000-0000A27C0000}"/>
    <cellStyle name="Output 2 3 4 2 15 5" xfId="32096" xr:uid="{00000000-0005-0000-0000-0000A37C0000}"/>
    <cellStyle name="Output 2 3 4 2 16" xfId="32097" xr:uid="{00000000-0005-0000-0000-0000A47C0000}"/>
    <cellStyle name="Output 2 3 4 2 16 2" xfId="32098" xr:uid="{00000000-0005-0000-0000-0000A57C0000}"/>
    <cellStyle name="Output 2 3 4 2 16 3" xfId="32099" xr:uid="{00000000-0005-0000-0000-0000A67C0000}"/>
    <cellStyle name="Output 2 3 4 2 16 4" xfId="32100" xr:uid="{00000000-0005-0000-0000-0000A77C0000}"/>
    <cellStyle name="Output 2 3 4 2 16 5" xfId="32101" xr:uid="{00000000-0005-0000-0000-0000A87C0000}"/>
    <cellStyle name="Output 2 3 4 2 17" xfId="32102" xr:uid="{00000000-0005-0000-0000-0000A97C0000}"/>
    <cellStyle name="Output 2 3 4 2 17 2" xfId="32103" xr:uid="{00000000-0005-0000-0000-0000AA7C0000}"/>
    <cellStyle name="Output 2 3 4 2 17 3" xfId="32104" xr:uid="{00000000-0005-0000-0000-0000AB7C0000}"/>
    <cellStyle name="Output 2 3 4 2 17 4" xfId="32105" xr:uid="{00000000-0005-0000-0000-0000AC7C0000}"/>
    <cellStyle name="Output 2 3 4 2 17 5" xfId="32106" xr:uid="{00000000-0005-0000-0000-0000AD7C0000}"/>
    <cellStyle name="Output 2 3 4 2 18" xfId="32107" xr:uid="{00000000-0005-0000-0000-0000AE7C0000}"/>
    <cellStyle name="Output 2 3 4 2 18 2" xfId="32108" xr:uid="{00000000-0005-0000-0000-0000AF7C0000}"/>
    <cellStyle name="Output 2 3 4 2 18 3" xfId="32109" xr:uid="{00000000-0005-0000-0000-0000B07C0000}"/>
    <cellStyle name="Output 2 3 4 2 18 4" xfId="32110" xr:uid="{00000000-0005-0000-0000-0000B17C0000}"/>
    <cellStyle name="Output 2 3 4 2 18 5" xfId="32111" xr:uid="{00000000-0005-0000-0000-0000B27C0000}"/>
    <cellStyle name="Output 2 3 4 2 19" xfId="32112" xr:uid="{00000000-0005-0000-0000-0000B37C0000}"/>
    <cellStyle name="Output 2 3 4 2 2" xfId="32113" xr:uid="{00000000-0005-0000-0000-0000B47C0000}"/>
    <cellStyle name="Output 2 3 4 2 2 2" xfId="32114" xr:uid="{00000000-0005-0000-0000-0000B57C0000}"/>
    <cellStyle name="Output 2 3 4 2 2 2 2" xfId="32115" xr:uid="{00000000-0005-0000-0000-0000B67C0000}"/>
    <cellStyle name="Output 2 3 4 2 2 2 3" xfId="32116" xr:uid="{00000000-0005-0000-0000-0000B77C0000}"/>
    <cellStyle name="Output 2 3 4 2 2 2 4" xfId="32117" xr:uid="{00000000-0005-0000-0000-0000B87C0000}"/>
    <cellStyle name="Output 2 3 4 2 2 2 5" xfId="32118" xr:uid="{00000000-0005-0000-0000-0000B97C0000}"/>
    <cellStyle name="Output 2 3 4 2 2 2 6" xfId="32119" xr:uid="{00000000-0005-0000-0000-0000BA7C0000}"/>
    <cellStyle name="Output 2 3 4 2 2 2 7" xfId="32120" xr:uid="{00000000-0005-0000-0000-0000BB7C0000}"/>
    <cellStyle name="Output 2 3 4 2 2 3" xfId="32121" xr:uid="{00000000-0005-0000-0000-0000BC7C0000}"/>
    <cellStyle name="Output 2 3 4 2 2 4" xfId="32122" xr:uid="{00000000-0005-0000-0000-0000BD7C0000}"/>
    <cellStyle name="Output 2 3 4 2 2 5" xfId="32123" xr:uid="{00000000-0005-0000-0000-0000BE7C0000}"/>
    <cellStyle name="Output 2 3 4 2 3" xfId="32124" xr:uid="{00000000-0005-0000-0000-0000BF7C0000}"/>
    <cellStyle name="Output 2 3 4 2 3 2" xfId="32125" xr:uid="{00000000-0005-0000-0000-0000C07C0000}"/>
    <cellStyle name="Output 2 3 4 2 3 2 2" xfId="32126" xr:uid="{00000000-0005-0000-0000-0000C17C0000}"/>
    <cellStyle name="Output 2 3 4 2 3 2 3" xfId="32127" xr:uid="{00000000-0005-0000-0000-0000C27C0000}"/>
    <cellStyle name="Output 2 3 4 2 3 2 4" xfId="32128" xr:uid="{00000000-0005-0000-0000-0000C37C0000}"/>
    <cellStyle name="Output 2 3 4 2 3 2 5" xfId="32129" xr:uid="{00000000-0005-0000-0000-0000C47C0000}"/>
    <cellStyle name="Output 2 3 4 2 3 2 6" xfId="32130" xr:uid="{00000000-0005-0000-0000-0000C57C0000}"/>
    <cellStyle name="Output 2 3 4 2 3 2 7" xfId="32131" xr:uid="{00000000-0005-0000-0000-0000C67C0000}"/>
    <cellStyle name="Output 2 3 4 2 3 3" xfId="32132" xr:uid="{00000000-0005-0000-0000-0000C77C0000}"/>
    <cellStyle name="Output 2 3 4 2 3 4" xfId="32133" xr:uid="{00000000-0005-0000-0000-0000C87C0000}"/>
    <cellStyle name="Output 2 3 4 2 3 5" xfId="32134" xr:uid="{00000000-0005-0000-0000-0000C97C0000}"/>
    <cellStyle name="Output 2 3 4 2 4" xfId="32135" xr:uid="{00000000-0005-0000-0000-0000CA7C0000}"/>
    <cellStyle name="Output 2 3 4 2 4 2" xfId="32136" xr:uid="{00000000-0005-0000-0000-0000CB7C0000}"/>
    <cellStyle name="Output 2 3 4 2 4 2 2" xfId="32137" xr:uid="{00000000-0005-0000-0000-0000CC7C0000}"/>
    <cellStyle name="Output 2 3 4 2 4 2 3" xfId="32138" xr:uid="{00000000-0005-0000-0000-0000CD7C0000}"/>
    <cellStyle name="Output 2 3 4 2 4 2 4" xfId="32139" xr:uid="{00000000-0005-0000-0000-0000CE7C0000}"/>
    <cellStyle name="Output 2 3 4 2 4 2 5" xfId="32140" xr:uid="{00000000-0005-0000-0000-0000CF7C0000}"/>
    <cellStyle name="Output 2 3 4 2 4 2 6" xfId="32141" xr:uid="{00000000-0005-0000-0000-0000D07C0000}"/>
    <cellStyle name="Output 2 3 4 2 4 2 7" xfId="32142" xr:uid="{00000000-0005-0000-0000-0000D17C0000}"/>
    <cellStyle name="Output 2 3 4 2 4 3" xfId="32143" xr:uid="{00000000-0005-0000-0000-0000D27C0000}"/>
    <cellStyle name="Output 2 3 4 2 4 4" xfId="32144" xr:uid="{00000000-0005-0000-0000-0000D37C0000}"/>
    <cellStyle name="Output 2 3 4 2 4 5" xfId="32145" xr:uid="{00000000-0005-0000-0000-0000D47C0000}"/>
    <cellStyle name="Output 2 3 4 2 5" xfId="32146" xr:uid="{00000000-0005-0000-0000-0000D57C0000}"/>
    <cellStyle name="Output 2 3 4 2 5 2" xfId="32147" xr:uid="{00000000-0005-0000-0000-0000D67C0000}"/>
    <cellStyle name="Output 2 3 4 2 5 3" xfId="32148" xr:uid="{00000000-0005-0000-0000-0000D77C0000}"/>
    <cellStyle name="Output 2 3 4 2 5 4" xfId="32149" xr:uid="{00000000-0005-0000-0000-0000D87C0000}"/>
    <cellStyle name="Output 2 3 4 2 5 5" xfId="32150" xr:uid="{00000000-0005-0000-0000-0000D97C0000}"/>
    <cellStyle name="Output 2 3 4 2 5 6" xfId="32151" xr:uid="{00000000-0005-0000-0000-0000DA7C0000}"/>
    <cellStyle name="Output 2 3 4 2 5 7" xfId="32152" xr:uid="{00000000-0005-0000-0000-0000DB7C0000}"/>
    <cellStyle name="Output 2 3 4 2 5 8" xfId="32153" xr:uid="{00000000-0005-0000-0000-0000DC7C0000}"/>
    <cellStyle name="Output 2 3 4 2 6" xfId="32154" xr:uid="{00000000-0005-0000-0000-0000DD7C0000}"/>
    <cellStyle name="Output 2 3 4 2 6 2" xfId="32155" xr:uid="{00000000-0005-0000-0000-0000DE7C0000}"/>
    <cellStyle name="Output 2 3 4 2 6 3" xfId="32156" xr:uid="{00000000-0005-0000-0000-0000DF7C0000}"/>
    <cellStyle name="Output 2 3 4 2 6 4" xfId="32157" xr:uid="{00000000-0005-0000-0000-0000E07C0000}"/>
    <cellStyle name="Output 2 3 4 2 6 5" xfId="32158" xr:uid="{00000000-0005-0000-0000-0000E17C0000}"/>
    <cellStyle name="Output 2 3 4 2 6 6" xfId="32159" xr:uid="{00000000-0005-0000-0000-0000E27C0000}"/>
    <cellStyle name="Output 2 3 4 2 6 7" xfId="32160" xr:uid="{00000000-0005-0000-0000-0000E37C0000}"/>
    <cellStyle name="Output 2 3 4 2 7" xfId="32161" xr:uid="{00000000-0005-0000-0000-0000E47C0000}"/>
    <cellStyle name="Output 2 3 4 2 7 2" xfId="32162" xr:uid="{00000000-0005-0000-0000-0000E57C0000}"/>
    <cellStyle name="Output 2 3 4 2 7 3" xfId="32163" xr:uid="{00000000-0005-0000-0000-0000E67C0000}"/>
    <cellStyle name="Output 2 3 4 2 7 4" xfId="32164" xr:uid="{00000000-0005-0000-0000-0000E77C0000}"/>
    <cellStyle name="Output 2 3 4 2 7 5" xfId="32165" xr:uid="{00000000-0005-0000-0000-0000E87C0000}"/>
    <cellStyle name="Output 2 3 4 2 8" xfId="32166" xr:uid="{00000000-0005-0000-0000-0000E97C0000}"/>
    <cellStyle name="Output 2 3 4 2 8 2" xfId="32167" xr:uid="{00000000-0005-0000-0000-0000EA7C0000}"/>
    <cellStyle name="Output 2 3 4 2 8 3" xfId="32168" xr:uid="{00000000-0005-0000-0000-0000EB7C0000}"/>
    <cellStyle name="Output 2 3 4 2 8 4" xfId="32169" xr:uid="{00000000-0005-0000-0000-0000EC7C0000}"/>
    <cellStyle name="Output 2 3 4 2 8 5" xfId="32170" xr:uid="{00000000-0005-0000-0000-0000ED7C0000}"/>
    <cellStyle name="Output 2 3 4 2 9" xfId="32171" xr:uid="{00000000-0005-0000-0000-0000EE7C0000}"/>
    <cellStyle name="Output 2 3 4 2 9 2" xfId="32172" xr:uid="{00000000-0005-0000-0000-0000EF7C0000}"/>
    <cellStyle name="Output 2 3 4 2 9 3" xfId="32173" xr:uid="{00000000-0005-0000-0000-0000F07C0000}"/>
    <cellStyle name="Output 2 3 4 2 9 4" xfId="32174" xr:uid="{00000000-0005-0000-0000-0000F17C0000}"/>
    <cellStyle name="Output 2 3 4 2 9 5" xfId="32175" xr:uid="{00000000-0005-0000-0000-0000F27C0000}"/>
    <cellStyle name="Output 2 3 4 3" xfId="32176" xr:uid="{00000000-0005-0000-0000-0000F37C0000}"/>
    <cellStyle name="Output 2 3 4 3 10" xfId="32177" xr:uid="{00000000-0005-0000-0000-0000F47C0000}"/>
    <cellStyle name="Output 2 3 4 3 2" xfId="32178" xr:uid="{00000000-0005-0000-0000-0000F57C0000}"/>
    <cellStyle name="Output 2 3 4 3 2 2" xfId="32179" xr:uid="{00000000-0005-0000-0000-0000F67C0000}"/>
    <cellStyle name="Output 2 3 4 3 2 2 2" xfId="32180" xr:uid="{00000000-0005-0000-0000-0000F77C0000}"/>
    <cellStyle name="Output 2 3 4 3 2 2 3" xfId="32181" xr:uid="{00000000-0005-0000-0000-0000F87C0000}"/>
    <cellStyle name="Output 2 3 4 3 2 2 4" xfId="32182" xr:uid="{00000000-0005-0000-0000-0000F97C0000}"/>
    <cellStyle name="Output 2 3 4 3 2 2 5" xfId="32183" xr:uid="{00000000-0005-0000-0000-0000FA7C0000}"/>
    <cellStyle name="Output 2 3 4 3 2 2 6" xfId="32184" xr:uid="{00000000-0005-0000-0000-0000FB7C0000}"/>
    <cellStyle name="Output 2 3 4 3 2 2 7" xfId="32185" xr:uid="{00000000-0005-0000-0000-0000FC7C0000}"/>
    <cellStyle name="Output 2 3 4 3 2 3" xfId="32186" xr:uid="{00000000-0005-0000-0000-0000FD7C0000}"/>
    <cellStyle name="Output 2 3 4 3 2 4" xfId="32187" xr:uid="{00000000-0005-0000-0000-0000FE7C0000}"/>
    <cellStyle name="Output 2 3 4 3 3" xfId="32188" xr:uid="{00000000-0005-0000-0000-0000FF7C0000}"/>
    <cellStyle name="Output 2 3 4 3 3 2" xfId="32189" xr:uid="{00000000-0005-0000-0000-0000007D0000}"/>
    <cellStyle name="Output 2 3 4 3 3 2 2" xfId="32190" xr:uid="{00000000-0005-0000-0000-0000017D0000}"/>
    <cellStyle name="Output 2 3 4 3 3 2 3" xfId="32191" xr:uid="{00000000-0005-0000-0000-0000027D0000}"/>
    <cellStyle name="Output 2 3 4 3 3 2 4" xfId="32192" xr:uid="{00000000-0005-0000-0000-0000037D0000}"/>
    <cellStyle name="Output 2 3 4 3 3 2 5" xfId="32193" xr:uid="{00000000-0005-0000-0000-0000047D0000}"/>
    <cellStyle name="Output 2 3 4 3 3 2 6" xfId="32194" xr:uid="{00000000-0005-0000-0000-0000057D0000}"/>
    <cellStyle name="Output 2 3 4 3 3 2 7" xfId="32195" xr:uid="{00000000-0005-0000-0000-0000067D0000}"/>
    <cellStyle name="Output 2 3 4 3 3 3" xfId="32196" xr:uid="{00000000-0005-0000-0000-0000077D0000}"/>
    <cellStyle name="Output 2 3 4 3 3 4" xfId="32197" xr:uid="{00000000-0005-0000-0000-0000087D0000}"/>
    <cellStyle name="Output 2 3 4 3 4" xfId="32198" xr:uid="{00000000-0005-0000-0000-0000097D0000}"/>
    <cellStyle name="Output 2 3 4 3 4 2" xfId="32199" xr:uid="{00000000-0005-0000-0000-00000A7D0000}"/>
    <cellStyle name="Output 2 3 4 3 4 2 2" xfId="32200" xr:uid="{00000000-0005-0000-0000-00000B7D0000}"/>
    <cellStyle name="Output 2 3 4 3 4 2 3" xfId="32201" xr:uid="{00000000-0005-0000-0000-00000C7D0000}"/>
    <cellStyle name="Output 2 3 4 3 4 2 4" xfId="32202" xr:uid="{00000000-0005-0000-0000-00000D7D0000}"/>
    <cellStyle name="Output 2 3 4 3 4 2 5" xfId="32203" xr:uid="{00000000-0005-0000-0000-00000E7D0000}"/>
    <cellStyle name="Output 2 3 4 3 4 2 6" xfId="32204" xr:uid="{00000000-0005-0000-0000-00000F7D0000}"/>
    <cellStyle name="Output 2 3 4 3 4 2 7" xfId="32205" xr:uid="{00000000-0005-0000-0000-0000107D0000}"/>
    <cellStyle name="Output 2 3 4 3 4 3" xfId="32206" xr:uid="{00000000-0005-0000-0000-0000117D0000}"/>
    <cellStyle name="Output 2 3 4 3 4 4" xfId="32207" xr:uid="{00000000-0005-0000-0000-0000127D0000}"/>
    <cellStyle name="Output 2 3 4 3 5" xfId="32208" xr:uid="{00000000-0005-0000-0000-0000137D0000}"/>
    <cellStyle name="Output 2 3 4 3 5 2" xfId="32209" xr:uid="{00000000-0005-0000-0000-0000147D0000}"/>
    <cellStyle name="Output 2 3 4 3 5 3" xfId="32210" xr:uid="{00000000-0005-0000-0000-0000157D0000}"/>
    <cellStyle name="Output 2 3 4 3 5 4" xfId="32211" xr:uid="{00000000-0005-0000-0000-0000167D0000}"/>
    <cellStyle name="Output 2 3 4 3 5 5" xfId="32212" xr:uid="{00000000-0005-0000-0000-0000177D0000}"/>
    <cellStyle name="Output 2 3 4 3 5 6" xfId="32213" xr:uid="{00000000-0005-0000-0000-0000187D0000}"/>
    <cellStyle name="Output 2 3 4 3 5 7" xfId="32214" xr:uid="{00000000-0005-0000-0000-0000197D0000}"/>
    <cellStyle name="Output 2 3 4 3 5 8" xfId="32215" xr:uid="{00000000-0005-0000-0000-00001A7D0000}"/>
    <cellStyle name="Output 2 3 4 3 6" xfId="32216" xr:uid="{00000000-0005-0000-0000-00001B7D0000}"/>
    <cellStyle name="Output 2 3 4 3 6 2" xfId="32217" xr:uid="{00000000-0005-0000-0000-00001C7D0000}"/>
    <cellStyle name="Output 2 3 4 3 6 3" xfId="32218" xr:uid="{00000000-0005-0000-0000-00001D7D0000}"/>
    <cellStyle name="Output 2 3 4 3 6 4" xfId="32219" xr:uid="{00000000-0005-0000-0000-00001E7D0000}"/>
    <cellStyle name="Output 2 3 4 3 6 5" xfId="32220" xr:uid="{00000000-0005-0000-0000-00001F7D0000}"/>
    <cellStyle name="Output 2 3 4 3 6 6" xfId="32221" xr:uid="{00000000-0005-0000-0000-0000207D0000}"/>
    <cellStyle name="Output 2 3 4 3 6 7" xfId="32222" xr:uid="{00000000-0005-0000-0000-0000217D0000}"/>
    <cellStyle name="Output 2 3 4 3 7" xfId="32223" xr:uid="{00000000-0005-0000-0000-0000227D0000}"/>
    <cellStyle name="Output 2 3 4 3 8" xfId="32224" xr:uid="{00000000-0005-0000-0000-0000237D0000}"/>
    <cellStyle name="Output 2 3 4 3 9" xfId="32225" xr:uid="{00000000-0005-0000-0000-0000247D0000}"/>
    <cellStyle name="Output 2 3 4 4" xfId="32226" xr:uid="{00000000-0005-0000-0000-0000257D0000}"/>
    <cellStyle name="Output 2 3 4 4 2" xfId="32227" xr:uid="{00000000-0005-0000-0000-0000267D0000}"/>
    <cellStyle name="Output 2 3 4 4 2 2" xfId="32228" xr:uid="{00000000-0005-0000-0000-0000277D0000}"/>
    <cellStyle name="Output 2 3 4 4 2 3" xfId="32229" xr:uid="{00000000-0005-0000-0000-0000287D0000}"/>
    <cellStyle name="Output 2 3 4 4 2 4" xfId="32230" xr:uid="{00000000-0005-0000-0000-0000297D0000}"/>
    <cellStyle name="Output 2 3 4 4 2 5" xfId="32231" xr:uid="{00000000-0005-0000-0000-00002A7D0000}"/>
    <cellStyle name="Output 2 3 4 4 2 6" xfId="32232" xr:uid="{00000000-0005-0000-0000-00002B7D0000}"/>
    <cellStyle name="Output 2 3 4 4 2 7" xfId="32233" xr:uid="{00000000-0005-0000-0000-00002C7D0000}"/>
    <cellStyle name="Output 2 3 4 4 3" xfId="32234" xr:uid="{00000000-0005-0000-0000-00002D7D0000}"/>
    <cellStyle name="Output 2 3 4 4 4" xfId="32235" xr:uid="{00000000-0005-0000-0000-00002E7D0000}"/>
    <cellStyle name="Output 2 3 4 4 5" xfId="32236" xr:uid="{00000000-0005-0000-0000-00002F7D0000}"/>
    <cellStyle name="Output 2 3 4 5" xfId="32237" xr:uid="{00000000-0005-0000-0000-0000307D0000}"/>
    <cellStyle name="Output 2 3 4 5 2" xfId="32238" xr:uid="{00000000-0005-0000-0000-0000317D0000}"/>
    <cellStyle name="Output 2 3 4 5 2 2" xfId="32239" xr:uid="{00000000-0005-0000-0000-0000327D0000}"/>
    <cellStyle name="Output 2 3 4 5 2 3" xfId="32240" xr:uid="{00000000-0005-0000-0000-0000337D0000}"/>
    <cellStyle name="Output 2 3 4 5 2 4" xfId="32241" xr:uid="{00000000-0005-0000-0000-0000347D0000}"/>
    <cellStyle name="Output 2 3 4 5 2 5" xfId="32242" xr:uid="{00000000-0005-0000-0000-0000357D0000}"/>
    <cellStyle name="Output 2 3 4 5 2 6" xfId="32243" xr:uid="{00000000-0005-0000-0000-0000367D0000}"/>
    <cellStyle name="Output 2 3 4 5 2 7" xfId="32244" xr:uid="{00000000-0005-0000-0000-0000377D0000}"/>
    <cellStyle name="Output 2 3 4 5 3" xfId="32245" xr:uid="{00000000-0005-0000-0000-0000387D0000}"/>
    <cellStyle name="Output 2 3 4 5 4" xfId="32246" xr:uid="{00000000-0005-0000-0000-0000397D0000}"/>
    <cellStyle name="Output 2 3 4 5 5" xfId="32247" xr:uid="{00000000-0005-0000-0000-00003A7D0000}"/>
    <cellStyle name="Output 2 3 4 6" xfId="32248" xr:uid="{00000000-0005-0000-0000-00003B7D0000}"/>
    <cellStyle name="Output 2 3 4 6 2" xfId="32249" xr:uid="{00000000-0005-0000-0000-00003C7D0000}"/>
    <cellStyle name="Output 2 3 4 6 2 2" xfId="32250" xr:uid="{00000000-0005-0000-0000-00003D7D0000}"/>
    <cellStyle name="Output 2 3 4 6 2 3" xfId="32251" xr:uid="{00000000-0005-0000-0000-00003E7D0000}"/>
    <cellStyle name="Output 2 3 4 6 2 4" xfId="32252" xr:uid="{00000000-0005-0000-0000-00003F7D0000}"/>
    <cellStyle name="Output 2 3 4 6 2 5" xfId="32253" xr:uid="{00000000-0005-0000-0000-0000407D0000}"/>
    <cellStyle name="Output 2 3 4 6 2 6" xfId="32254" xr:uid="{00000000-0005-0000-0000-0000417D0000}"/>
    <cellStyle name="Output 2 3 4 6 2 7" xfId="32255" xr:uid="{00000000-0005-0000-0000-0000427D0000}"/>
    <cellStyle name="Output 2 3 4 6 3" xfId="32256" xr:uid="{00000000-0005-0000-0000-0000437D0000}"/>
    <cellStyle name="Output 2 3 4 6 4" xfId="32257" xr:uid="{00000000-0005-0000-0000-0000447D0000}"/>
    <cellStyle name="Output 2 3 4 6 5" xfId="32258" xr:uid="{00000000-0005-0000-0000-0000457D0000}"/>
    <cellStyle name="Output 2 3 4 7" xfId="32259" xr:uid="{00000000-0005-0000-0000-0000467D0000}"/>
    <cellStyle name="Output 2 3 4 7 2" xfId="32260" xr:uid="{00000000-0005-0000-0000-0000477D0000}"/>
    <cellStyle name="Output 2 3 4 7 2 2" xfId="32261" xr:uid="{00000000-0005-0000-0000-0000487D0000}"/>
    <cellStyle name="Output 2 3 4 7 2 3" xfId="32262" xr:uid="{00000000-0005-0000-0000-0000497D0000}"/>
    <cellStyle name="Output 2 3 4 7 2 4" xfId="32263" xr:uid="{00000000-0005-0000-0000-00004A7D0000}"/>
    <cellStyle name="Output 2 3 4 7 2 5" xfId="32264" xr:uid="{00000000-0005-0000-0000-00004B7D0000}"/>
    <cellStyle name="Output 2 3 4 7 2 6" xfId="32265" xr:uid="{00000000-0005-0000-0000-00004C7D0000}"/>
    <cellStyle name="Output 2 3 4 7 2 7" xfId="32266" xr:uid="{00000000-0005-0000-0000-00004D7D0000}"/>
    <cellStyle name="Output 2 3 4 7 3" xfId="32267" xr:uid="{00000000-0005-0000-0000-00004E7D0000}"/>
    <cellStyle name="Output 2 3 4 7 4" xfId="32268" xr:uid="{00000000-0005-0000-0000-00004F7D0000}"/>
    <cellStyle name="Output 2 3 4 7 5" xfId="32269" xr:uid="{00000000-0005-0000-0000-0000507D0000}"/>
    <cellStyle name="Output 2 3 4 8" xfId="32270" xr:uid="{00000000-0005-0000-0000-0000517D0000}"/>
    <cellStyle name="Output 2 3 4 8 2" xfId="32271" xr:uid="{00000000-0005-0000-0000-0000527D0000}"/>
    <cellStyle name="Output 2 3 4 8 3" xfId="32272" xr:uid="{00000000-0005-0000-0000-0000537D0000}"/>
    <cellStyle name="Output 2 3 4 8 4" xfId="32273" xr:uid="{00000000-0005-0000-0000-0000547D0000}"/>
    <cellStyle name="Output 2 3 4 8 5" xfId="32274" xr:uid="{00000000-0005-0000-0000-0000557D0000}"/>
    <cellStyle name="Output 2 3 4 8 6" xfId="32275" xr:uid="{00000000-0005-0000-0000-0000567D0000}"/>
    <cellStyle name="Output 2 3 4 8 7" xfId="32276" xr:uid="{00000000-0005-0000-0000-0000577D0000}"/>
    <cellStyle name="Output 2 3 4 8 8" xfId="32277" xr:uid="{00000000-0005-0000-0000-0000587D0000}"/>
    <cellStyle name="Output 2 3 4 9" xfId="32278" xr:uid="{00000000-0005-0000-0000-0000597D0000}"/>
    <cellStyle name="Output 2 3 4 9 2" xfId="32279" xr:uid="{00000000-0005-0000-0000-00005A7D0000}"/>
    <cellStyle name="Output 2 3 4 9 3" xfId="32280" xr:uid="{00000000-0005-0000-0000-00005B7D0000}"/>
    <cellStyle name="Output 2 3 4 9 4" xfId="32281" xr:uid="{00000000-0005-0000-0000-00005C7D0000}"/>
    <cellStyle name="Output 2 3 4 9 5" xfId="32282" xr:uid="{00000000-0005-0000-0000-00005D7D0000}"/>
    <cellStyle name="Output 2 3 4 9 6" xfId="32283" xr:uid="{00000000-0005-0000-0000-00005E7D0000}"/>
    <cellStyle name="Output 2 3 4 9 7" xfId="32284" xr:uid="{00000000-0005-0000-0000-00005F7D0000}"/>
    <cellStyle name="Output 2 3 5" xfId="32285" xr:uid="{00000000-0005-0000-0000-0000607D0000}"/>
    <cellStyle name="Output 2 3 5 10" xfId="32286" xr:uid="{00000000-0005-0000-0000-0000617D0000}"/>
    <cellStyle name="Output 2 3 5 10 2" xfId="32287" xr:uid="{00000000-0005-0000-0000-0000627D0000}"/>
    <cellStyle name="Output 2 3 5 10 3" xfId="32288" xr:uid="{00000000-0005-0000-0000-0000637D0000}"/>
    <cellStyle name="Output 2 3 5 10 4" xfId="32289" xr:uid="{00000000-0005-0000-0000-0000647D0000}"/>
    <cellStyle name="Output 2 3 5 10 5" xfId="32290" xr:uid="{00000000-0005-0000-0000-0000657D0000}"/>
    <cellStyle name="Output 2 3 5 11" xfId="32291" xr:uid="{00000000-0005-0000-0000-0000667D0000}"/>
    <cellStyle name="Output 2 3 5 11 2" xfId="32292" xr:uid="{00000000-0005-0000-0000-0000677D0000}"/>
    <cellStyle name="Output 2 3 5 11 3" xfId="32293" xr:uid="{00000000-0005-0000-0000-0000687D0000}"/>
    <cellStyle name="Output 2 3 5 11 4" xfId="32294" xr:uid="{00000000-0005-0000-0000-0000697D0000}"/>
    <cellStyle name="Output 2 3 5 11 5" xfId="32295" xr:uid="{00000000-0005-0000-0000-00006A7D0000}"/>
    <cellStyle name="Output 2 3 5 12" xfId="32296" xr:uid="{00000000-0005-0000-0000-00006B7D0000}"/>
    <cellStyle name="Output 2 3 5 12 2" xfId="32297" xr:uid="{00000000-0005-0000-0000-00006C7D0000}"/>
    <cellStyle name="Output 2 3 5 12 3" xfId="32298" xr:uid="{00000000-0005-0000-0000-00006D7D0000}"/>
    <cellStyle name="Output 2 3 5 12 4" xfId="32299" xr:uid="{00000000-0005-0000-0000-00006E7D0000}"/>
    <cellStyle name="Output 2 3 5 12 5" xfId="32300" xr:uid="{00000000-0005-0000-0000-00006F7D0000}"/>
    <cellStyle name="Output 2 3 5 13" xfId="32301" xr:uid="{00000000-0005-0000-0000-0000707D0000}"/>
    <cellStyle name="Output 2 3 5 13 2" xfId="32302" xr:uid="{00000000-0005-0000-0000-0000717D0000}"/>
    <cellStyle name="Output 2 3 5 13 3" xfId="32303" xr:uid="{00000000-0005-0000-0000-0000727D0000}"/>
    <cellStyle name="Output 2 3 5 13 4" xfId="32304" xr:uid="{00000000-0005-0000-0000-0000737D0000}"/>
    <cellStyle name="Output 2 3 5 13 5" xfId="32305" xr:uid="{00000000-0005-0000-0000-0000747D0000}"/>
    <cellStyle name="Output 2 3 5 14" xfId="32306" xr:uid="{00000000-0005-0000-0000-0000757D0000}"/>
    <cellStyle name="Output 2 3 5 14 2" xfId="32307" xr:uid="{00000000-0005-0000-0000-0000767D0000}"/>
    <cellStyle name="Output 2 3 5 14 3" xfId="32308" xr:uid="{00000000-0005-0000-0000-0000777D0000}"/>
    <cellStyle name="Output 2 3 5 14 4" xfId="32309" xr:uid="{00000000-0005-0000-0000-0000787D0000}"/>
    <cellStyle name="Output 2 3 5 14 5" xfId="32310" xr:uid="{00000000-0005-0000-0000-0000797D0000}"/>
    <cellStyle name="Output 2 3 5 15" xfId="32311" xr:uid="{00000000-0005-0000-0000-00007A7D0000}"/>
    <cellStyle name="Output 2 3 5 15 2" xfId="32312" xr:uid="{00000000-0005-0000-0000-00007B7D0000}"/>
    <cellStyle name="Output 2 3 5 15 3" xfId="32313" xr:uid="{00000000-0005-0000-0000-00007C7D0000}"/>
    <cellStyle name="Output 2 3 5 15 4" xfId="32314" xr:uid="{00000000-0005-0000-0000-00007D7D0000}"/>
    <cellStyle name="Output 2 3 5 15 5" xfId="32315" xr:uid="{00000000-0005-0000-0000-00007E7D0000}"/>
    <cellStyle name="Output 2 3 5 16" xfId="32316" xr:uid="{00000000-0005-0000-0000-00007F7D0000}"/>
    <cellStyle name="Output 2 3 5 16 2" xfId="32317" xr:uid="{00000000-0005-0000-0000-0000807D0000}"/>
    <cellStyle name="Output 2 3 5 16 3" xfId="32318" xr:uid="{00000000-0005-0000-0000-0000817D0000}"/>
    <cellStyle name="Output 2 3 5 16 4" xfId="32319" xr:uid="{00000000-0005-0000-0000-0000827D0000}"/>
    <cellStyle name="Output 2 3 5 16 5" xfId="32320" xr:uid="{00000000-0005-0000-0000-0000837D0000}"/>
    <cellStyle name="Output 2 3 5 17" xfId="32321" xr:uid="{00000000-0005-0000-0000-0000847D0000}"/>
    <cellStyle name="Output 2 3 5 17 2" xfId="32322" xr:uid="{00000000-0005-0000-0000-0000857D0000}"/>
    <cellStyle name="Output 2 3 5 17 3" xfId="32323" xr:uid="{00000000-0005-0000-0000-0000867D0000}"/>
    <cellStyle name="Output 2 3 5 17 4" xfId="32324" xr:uid="{00000000-0005-0000-0000-0000877D0000}"/>
    <cellStyle name="Output 2 3 5 17 5" xfId="32325" xr:uid="{00000000-0005-0000-0000-0000887D0000}"/>
    <cellStyle name="Output 2 3 5 18" xfId="32326" xr:uid="{00000000-0005-0000-0000-0000897D0000}"/>
    <cellStyle name="Output 2 3 5 18 2" xfId="32327" xr:uid="{00000000-0005-0000-0000-00008A7D0000}"/>
    <cellStyle name="Output 2 3 5 18 3" xfId="32328" xr:uid="{00000000-0005-0000-0000-00008B7D0000}"/>
    <cellStyle name="Output 2 3 5 18 4" xfId="32329" xr:uid="{00000000-0005-0000-0000-00008C7D0000}"/>
    <cellStyle name="Output 2 3 5 18 5" xfId="32330" xr:uid="{00000000-0005-0000-0000-00008D7D0000}"/>
    <cellStyle name="Output 2 3 5 19" xfId="32331" xr:uid="{00000000-0005-0000-0000-00008E7D0000}"/>
    <cellStyle name="Output 2 3 5 2" xfId="32332" xr:uid="{00000000-0005-0000-0000-00008F7D0000}"/>
    <cellStyle name="Output 2 3 5 2 10" xfId="32333" xr:uid="{00000000-0005-0000-0000-0000907D0000}"/>
    <cellStyle name="Output 2 3 5 2 10 2" xfId="32334" xr:uid="{00000000-0005-0000-0000-0000917D0000}"/>
    <cellStyle name="Output 2 3 5 2 10 3" xfId="32335" xr:uid="{00000000-0005-0000-0000-0000927D0000}"/>
    <cellStyle name="Output 2 3 5 2 10 4" xfId="32336" xr:uid="{00000000-0005-0000-0000-0000937D0000}"/>
    <cellStyle name="Output 2 3 5 2 10 5" xfId="32337" xr:uid="{00000000-0005-0000-0000-0000947D0000}"/>
    <cellStyle name="Output 2 3 5 2 11" xfId="32338" xr:uid="{00000000-0005-0000-0000-0000957D0000}"/>
    <cellStyle name="Output 2 3 5 2 11 2" xfId="32339" xr:uid="{00000000-0005-0000-0000-0000967D0000}"/>
    <cellStyle name="Output 2 3 5 2 11 3" xfId="32340" xr:uid="{00000000-0005-0000-0000-0000977D0000}"/>
    <cellStyle name="Output 2 3 5 2 11 4" xfId="32341" xr:uid="{00000000-0005-0000-0000-0000987D0000}"/>
    <cellStyle name="Output 2 3 5 2 11 5" xfId="32342" xr:uid="{00000000-0005-0000-0000-0000997D0000}"/>
    <cellStyle name="Output 2 3 5 2 12" xfId="32343" xr:uid="{00000000-0005-0000-0000-00009A7D0000}"/>
    <cellStyle name="Output 2 3 5 2 12 2" xfId="32344" xr:uid="{00000000-0005-0000-0000-00009B7D0000}"/>
    <cellStyle name="Output 2 3 5 2 12 3" xfId="32345" xr:uid="{00000000-0005-0000-0000-00009C7D0000}"/>
    <cellStyle name="Output 2 3 5 2 12 4" xfId="32346" xr:uid="{00000000-0005-0000-0000-00009D7D0000}"/>
    <cellStyle name="Output 2 3 5 2 12 5" xfId="32347" xr:uid="{00000000-0005-0000-0000-00009E7D0000}"/>
    <cellStyle name="Output 2 3 5 2 13" xfId="32348" xr:uid="{00000000-0005-0000-0000-00009F7D0000}"/>
    <cellStyle name="Output 2 3 5 2 13 2" xfId="32349" xr:uid="{00000000-0005-0000-0000-0000A07D0000}"/>
    <cellStyle name="Output 2 3 5 2 13 3" xfId="32350" xr:uid="{00000000-0005-0000-0000-0000A17D0000}"/>
    <cellStyle name="Output 2 3 5 2 13 4" xfId="32351" xr:uid="{00000000-0005-0000-0000-0000A27D0000}"/>
    <cellStyle name="Output 2 3 5 2 13 5" xfId="32352" xr:uid="{00000000-0005-0000-0000-0000A37D0000}"/>
    <cellStyle name="Output 2 3 5 2 14" xfId="32353" xr:uid="{00000000-0005-0000-0000-0000A47D0000}"/>
    <cellStyle name="Output 2 3 5 2 14 2" xfId="32354" xr:uid="{00000000-0005-0000-0000-0000A57D0000}"/>
    <cellStyle name="Output 2 3 5 2 14 3" xfId="32355" xr:uid="{00000000-0005-0000-0000-0000A67D0000}"/>
    <cellStyle name="Output 2 3 5 2 14 4" xfId="32356" xr:uid="{00000000-0005-0000-0000-0000A77D0000}"/>
    <cellStyle name="Output 2 3 5 2 14 5" xfId="32357" xr:uid="{00000000-0005-0000-0000-0000A87D0000}"/>
    <cellStyle name="Output 2 3 5 2 15" xfId="32358" xr:uid="{00000000-0005-0000-0000-0000A97D0000}"/>
    <cellStyle name="Output 2 3 5 2 15 2" xfId="32359" xr:uid="{00000000-0005-0000-0000-0000AA7D0000}"/>
    <cellStyle name="Output 2 3 5 2 15 3" xfId="32360" xr:uid="{00000000-0005-0000-0000-0000AB7D0000}"/>
    <cellStyle name="Output 2 3 5 2 15 4" xfId="32361" xr:uid="{00000000-0005-0000-0000-0000AC7D0000}"/>
    <cellStyle name="Output 2 3 5 2 15 5" xfId="32362" xr:uid="{00000000-0005-0000-0000-0000AD7D0000}"/>
    <cellStyle name="Output 2 3 5 2 16" xfId="32363" xr:uid="{00000000-0005-0000-0000-0000AE7D0000}"/>
    <cellStyle name="Output 2 3 5 2 16 2" xfId="32364" xr:uid="{00000000-0005-0000-0000-0000AF7D0000}"/>
    <cellStyle name="Output 2 3 5 2 16 3" xfId="32365" xr:uid="{00000000-0005-0000-0000-0000B07D0000}"/>
    <cellStyle name="Output 2 3 5 2 16 4" xfId="32366" xr:uid="{00000000-0005-0000-0000-0000B17D0000}"/>
    <cellStyle name="Output 2 3 5 2 16 5" xfId="32367" xr:uid="{00000000-0005-0000-0000-0000B27D0000}"/>
    <cellStyle name="Output 2 3 5 2 17" xfId="32368" xr:uid="{00000000-0005-0000-0000-0000B37D0000}"/>
    <cellStyle name="Output 2 3 5 2 17 2" xfId="32369" xr:uid="{00000000-0005-0000-0000-0000B47D0000}"/>
    <cellStyle name="Output 2 3 5 2 17 3" xfId="32370" xr:uid="{00000000-0005-0000-0000-0000B57D0000}"/>
    <cellStyle name="Output 2 3 5 2 17 4" xfId="32371" xr:uid="{00000000-0005-0000-0000-0000B67D0000}"/>
    <cellStyle name="Output 2 3 5 2 17 5" xfId="32372" xr:uid="{00000000-0005-0000-0000-0000B77D0000}"/>
    <cellStyle name="Output 2 3 5 2 18" xfId="32373" xr:uid="{00000000-0005-0000-0000-0000B87D0000}"/>
    <cellStyle name="Output 2 3 5 2 18 2" xfId="32374" xr:uid="{00000000-0005-0000-0000-0000B97D0000}"/>
    <cellStyle name="Output 2 3 5 2 18 3" xfId="32375" xr:uid="{00000000-0005-0000-0000-0000BA7D0000}"/>
    <cellStyle name="Output 2 3 5 2 18 4" xfId="32376" xr:uid="{00000000-0005-0000-0000-0000BB7D0000}"/>
    <cellStyle name="Output 2 3 5 2 18 5" xfId="32377" xr:uid="{00000000-0005-0000-0000-0000BC7D0000}"/>
    <cellStyle name="Output 2 3 5 2 19" xfId="32378" xr:uid="{00000000-0005-0000-0000-0000BD7D0000}"/>
    <cellStyle name="Output 2 3 5 2 2" xfId="32379" xr:uid="{00000000-0005-0000-0000-0000BE7D0000}"/>
    <cellStyle name="Output 2 3 5 2 2 2" xfId="32380" xr:uid="{00000000-0005-0000-0000-0000BF7D0000}"/>
    <cellStyle name="Output 2 3 5 2 2 2 2" xfId="32381" xr:uid="{00000000-0005-0000-0000-0000C07D0000}"/>
    <cellStyle name="Output 2 3 5 2 2 2 3" xfId="32382" xr:uid="{00000000-0005-0000-0000-0000C17D0000}"/>
    <cellStyle name="Output 2 3 5 2 2 2 4" xfId="32383" xr:uid="{00000000-0005-0000-0000-0000C27D0000}"/>
    <cellStyle name="Output 2 3 5 2 2 2 5" xfId="32384" xr:uid="{00000000-0005-0000-0000-0000C37D0000}"/>
    <cellStyle name="Output 2 3 5 2 2 2 6" xfId="32385" xr:uid="{00000000-0005-0000-0000-0000C47D0000}"/>
    <cellStyle name="Output 2 3 5 2 2 2 7" xfId="32386" xr:uid="{00000000-0005-0000-0000-0000C57D0000}"/>
    <cellStyle name="Output 2 3 5 2 2 3" xfId="32387" xr:uid="{00000000-0005-0000-0000-0000C67D0000}"/>
    <cellStyle name="Output 2 3 5 2 2 4" xfId="32388" xr:uid="{00000000-0005-0000-0000-0000C77D0000}"/>
    <cellStyle name="Output 2 3 5 2 2 5" xfId="32389" xr:uid="{00000000-0005-0000-0000-0000C87D0000}"/>
    <cellStyle name="Output 2 3 5 2 3" xfId="32390" xr:uid="{00000000-0005-0000-0000-0000C97D0000}"/>
    <cellStyle name="Output 2 3 5 2 3 2" xfId="32391" xr:uid="{00000000-0005-0000-0000-0000CA7D0000}"/>
    <cellStyle name="Output 2 3 5 2 3 2 2" xfId="32392" xr:uid="{00000000-0005-0000-0000-0000CB7D0000}"/>
    <cellStyle name="Output 2 3 5 2 3 2 3" xfId="32393" xr:uid="{00000000-0005-0000-0000-0000CC7D0000}"/>
    <cellStyle name="Output 2 3 5 2 3 2 4" xfId="32394" xr:uid="{00000000-0005-0000-0000-0000CD7D0000}"/>
    <cellStyle name="Output 2 3 5 2 3 2 5" xfId="32395" xr:uid="{00000000-0005-0000-0000-0000CE7D0000}"/>
    <cellStyle name="Output 2 3 5 2 3 2 6" xfId="32396" xr:uid="{00000000-0005-0000-0000-0000CF7D0000}"/>
    <cellStyle name="Output 2 3 5 2 3 2 7" xfId="32397" xr:uid="{00000000-0005-0000-0000-0000D07D0000}"/>
    <cellStyle name="Output 2 3 5 2 3 3" xfId="32398" xr:uid="{00000000-0005-0000-0000-0000D17D0000}"/>
    <cellStyle name="Output 2 3 5 2 3 4" xfId="32399" xr:uid="{00000000-0005-0000-0000-0000D27D0000}"/>
    <cellStyle name="Output 2 3 5 2 3 5" xfId="32400" xr:uid="{00000000-0005-0000-0000-0000D37D0000}"/>
    <cellStyle name="Output 2 3 5 2 4" xfId="32401" xr:uid="{00000000-0005-0000-0000-0000D47D0000}"/>
    <cellStyle name="Output 2 3 5 2 4 2" xfId="32402" xr:uid="{00000000-0005-0000-0000-0000D57D0000}"/>
    <cellStyle name="Output 2 3 5 2 4 2 2" xfId="32403" xr:uid="{00000000-0005-0000-0000-0000D67D0000}"/>
    <cellStyle name="Output 2 3 5 2 4 2 3" xfId="32404" xr:uid="{00000000-0005-0000-0000-0000D77D0000}"/>
    <cellStyle name="Output 2 3 5 2 4 2 4" xfId="32405" xr:uid="{00000000-0005-0000-0000-0000D87D0000}"/>
    <cellStyle name="Output 2 3 5 2 4 2 5" xfId="32406" xr:uid="{00000000-0005-0000-0000-0000D97D0000}"/>
    <cellStyle name="Output 2 3 5 2 4 2 6" xfId="32407" xr:uid="{00000000-0005-0000-0000-0000DA7D0000}"/>
    <cellStyle name="Output 2 3 5 2 4 2 7" xfId="32408" xr:uid="{00000000-0005-0000-0000-0000DB7D0000}"/>
    <cellStyle name="Output 2 3 5 2 4 3" xfId="32409" xr:uid="{00000000-0005-0000-0000-0000DC7D0000}"/>
    <cellStyle name="Output 2 3 5 2 4 4" xfId="32410" xr:uid="{00000000-0005-0000-0000-0000DD7D0000}"/>
    <cellStyle name="Output 2 3 5 2 4 5" xfId="32411" xr:uid="{00000000-0005-0000-0000-0000DE7D0000}"/>
    <cellStyle name="Output 2 3 5 2 5" xfId="32412" xr:uid="{00000000-0005-0000-0000-0000DF7D0000}"/>
    <cellStyle name="Output 2 3 5 2 5 2" xfId="32413" xr:uid="{00000000-0005-0000-0000-0000E07D0000}"/>
    <cellStyle name="Output 2 3 5 2 5 3" xfId="32414" xr:uid="{00000000-0005-0000-0000-0000E17D0000}"/>
    <cellStyle name="Output 2 3 5 2 5 4" xfId="32415" xr:uid="{00000000-0005-0000-0000-0000E27D0000}"/>
    <cellStyle name="Output 2 3 5 2 5 5" xfId="32416" xr:uid="{00000000-0005-0000-0000-0000E37D0000}"/>
    <cellStyle name="Output 2 3 5 2 5 6" xfId="32417" xr:uid="{00000000-0005-0000-0000-0000E47D0000}"/>
    <cellStyle name="Output 2 3 5 2 5 7" xfId="32418" xr:uid="{00000000-0005-0000-0000-0000E57D0000}"/>
    <cellStyle name="Output 2 3 5 2 5 8" xfId="32419" xr:uid="{00000000-0005-0000-0000-0000E67D0000}"/>
    <cellStyle name="Output 2 3 5 2 6" xfId="32420" xr:uid="{00000000-0005-0000-0000-0000E77D0000}"/>
    <cellStyle name="Output 2 3 5 2 6 2" xfId="32421" xr:uid="{00000000-0005-0000-0000-0000E87D0000}"/>
    <cellStyle name="Output 2 3 5 2 6 3" xfId="32422" xr:uid="{00000000-0005-0000-0000-0000E97D0000}"/>
    <cellStyle name="Output 2 3 5 2 6 4" xfId="32423" xr:uid="{00000000-0005-0000-0000-0000EA7D0000}"/>
    <cellStyle name="Output 2 3 5 2 6 5" xfId="32424" xr:uid="{00000000-0005-0000-0000-0000EB7D0000}"/>
    <cellStyle name="Output 2 3 5 2 6 6" xfId="32425" xr:uid="{00000000-0005-0000-0000-0000EC7D0000}"/>
    <cellStyle name="Output 2 3 5 2 6 7" xfId="32426" xr:uid="{00000000-0005-0000-0000-0000ED7D0000}"/>
    <cellStyle name="Output 2 3 5 2 7" xfId="32427" xr:uid="{00000000-0005-0000-0000-0000EE7D0000}"/>
    <cellStyle name="Output 2 3 5 2 7 2" xfId="32428" xr:uid="{00000000-0005-0000-0000-0000EF7D0000}"/>
    <cellStyle name="Output 2 3 5 2 7 3" xfId="32429" xr:uid="{00000000-0005-0000-0000-0000F07D0000}"/>
    <cellStyle name="Output 2 3 5 2 7 4" xfId="32430" xr:uid="{00000000-0005-0000-0000-0000F17D0000}"/>
    <cellStyle name="Output 2 3 5 2 7 5" xfId="32431" xr:uid="{00000000-0005-0000-0000-0000F27D0000}"/>
    <cellStyle name="Output 2 3 5 2 8" xfId="32432" xr:uid="{00000000-0005-0000-0000-0000F37D0000}"/>
    <cellStyle name="Output 2 3 5 2 8 2" xfId="32433" xr:uid="{00000000-0005-0000-0000-0000F47D0000}"/>
    <cellStyle name="Output 2 3 5 2 8 3" xfId="32434" xr:uid="{00000000-0005-0000-0000-0000F57D0000}"/>
    <cellStyle name="Output 2 3 5 2 8 4" xfId="32435" xr:uid="{00000000-0005-0000-0000-0000F67D0000}"/>
    <cellStyle name="Output 2 3 5 2 8 5" xfId="32436" xr:uid="{00000000-0005-0000-0000-0000F77D0000}"/>
    <cellStyle name="Output 2 3 5 2 9" xfId="32437" xr:uid="{00000000-0005-0000-0000-0000F87D0000}"/>
    <cellStyle name="Output 2 3 5 2 9 2" xfId="32438" xr:uid="{00000000-0005-0000-0000-0000F97D0000}"/>
    <cellStyle name="Output 2 3 5 2 9 3" xfId="32439" xr:uid="{00000000-0005-0000-0000-0000FA7D0000}"/>
    <cellStyle name="Output 2 3 5 2 9 4" xfId="32440" xr:uid="{00000000-0005-0000-0000-0000FB7D0000}"/>
    <cellStyle name="Output 2 3 5 2 9 5" xfId="32441" xr:uid="{00000000-0005-0000-0000-0000FC7D0000}"/>
    <cellStyle name="Output 2 3 5 3" xfId="32442" xr:uid="{00000000-0005-0000-0000-0000FD7D0000}"/>
    <cellStyle name="Output 2 3 5 3 10" xfId="32443" xr:uid="{00000000-0005-0000-0000-0000FE7D0000}"/>
    <cellStyle name="Output 2 3 5 3 2" xfId="32444" xr:uid="{00000000-0005-0000-0000-0000FF7D0000}"/>
    <cellStyle name="Output 2 3 5 3 2 2" xfId="32445" xr:uid="{00000000-0005-0000-0000-0000007E0000}"/>
    <cellStyle name="Output 2 3 5 3 2 2 2" xfId="32446" xr:uid="{00000000-0005-0000-0000-0000017E0000}"/>
    <cellStyle name="Output 2 3 5 3 2 2 3" xfId="32447" xr:uid="{00000000-0005-0000-0000-0000027E0000}"/>
    <cellStyle name="Output 2 3 5 3 2 2 4" xfId="32448" xr:uid="{00000000-0005-0000-0000-0000037E0000}"/>
    <cellStyle name="Output 2 3 5 3 2 2 5" xfId="32449" xr:uid="{00000000-0005-0000-0000-0000047E0000}"/>
    <cellStyle name="Output 2 3 5 3 2 2 6" xfId="32450" xr:uid="{00000000-0005-0000-0000-0000057E0000}"/>
    <cellStyle name="Output 2 3 5 3 2 2 7" xfId="32451" xr:uid="{00000000-0005-0000-0000-0000067E0000}"/>
    <cellStyle name="Output 2 3 5 3 2 3" xfId="32452" xr:uid="{00000000-0005-0000-0000-0000077E0000}"/>
    <cellStyle name="Output 2 3 5 3 2 4" xfId="32453" xr:uid="{00000000-0005-0000-0000-0000087E0000}"/>
    <cellStyle name="Output 2 3 5 3 3" xfId="32454" xr:uid="{00000000-0005-0000-0000-0000097E0000}"/>
    <cellStyle name="Output 2 3 5 3 3 2" xfId="32455" xr:uid="{00000000-0005-0000-0000-00000A7E0000}"/>
    <cellStyle name="Output 2 3 5 3 3 2 2" xfId="32456" xr:uid="{00000000-0005-0000-0000-00000B7E0000}"/>
    <cellStyle name="Output 2 3 5 3 3 2 3" xfId="32457" xr:uid="{00000000-0005-0000-0000-00000C7E0000}"/>
    <cellStyle name="Output 2 3 5 3 3 2 4" xfId="32458" xr:uid="{00000000-0005-0000-0000-00000D7E0000}"/>
    <cellStyle name="Output 2 3 5 3 3 2 5" xfId="32459" xr:uid="{00000000-0005-0000-0000-00000E7E0000}"/>
    <cellStyle name="Output 2 3 5 3 3 2 6" xfId="32460" xr:uid="{00000000-0005-0000-0000-00000F7E0000}"/>
    <cellStyle name="Output 2 3 5 3 3 2 7" xfId="32461" xr:uid="{00000000-0005-0000-0000-0000107E0000}"/>
    <cellStyle name="Output 2 3 5 3 3 3" xfId="32462" xr:uid="{00000000-0005-0000-0000-0000117E0000}"/>
    <cellStyle name="Output 2 3 5 3 3 4" xfId="32463" xr:uid="{00000000-0005-0000-0000-0000127E0000}"/>
    <cellStyle name="Output 2 3 5 3 4" xfId="32464" xr:uid="{00000000-0005-0000-0000-0000137E0000}"/>
    <cellStyle name="Output 2 3 5 3 4 2" xfId="32465" xr:uid="{00000000-0005-0000-0000-0000147E0000}"/>
    <cellStyle name="Output 2 3 5 3 4 2 2" xfId="32466" xr:uid="{00000000-0005-0000-0000-0000157E0000}"/>
    <cellStyle name="Output 2 3 5 3 4 2 3" xfId="32467" xr:uid="{00000000-0005-0000-0000-0000167E0000}"/>
    <cellStyle name="Output 2 3 5 3 4 2 4" xfId="32468" xr:uid="{00000000-0005-0000-0000-0000177E0000}"/>
    <cellStyle name="Output 2 3 5 3 4 2 5" xfId="32469" xr:uid="{00000000-0005-0000-0000-0000187E0000}"/>
    <cellStyle name="Output 2 3 5 3 4 2 6" xfId="32470" xr:uid="{00000000-0005-0000-0000-0000197E0000}"/>
    <cellStyle name="Output 2 3 5 3 4 2 7" xfId="32471" xr:uid="{00000000-0005-0000-0000-00001A7E0000}"/>
    <cellStyle name="Output 2 3 5 3 4 3" xfId="32472" xr:uid="{00000000-0005-0000-0000-00001B7E0000}"/>
    <cellStyle name="Output 2 3 5 3 4 4" xfId="32473" xr:uid="{00000000-0005-0000-0000-00001C7E0000}"/>
    <cellStyle name="Output 2 3 5 3 5" xfId="32474" xr:uid="{00000000-0005-0000-0000-00001D7E0000}"/>
    <cellStyle name="Output 2 3 5 3 5 2" xfId="32475" xr:uid="{00000000-0005-0000-0000-00001E7E0000}"/>
    <cellStyle name="Output 2 3 5 3 5 3" xfId="32476" xr:uid="{00000000-0005-0000-0000-00001F7E0000}"/>
    <cellStyle name="Output 2 3 5 3 5 4" xfId="32477" xr:uid="{00000000-0005-0000-0000-0000207E0000}"/>
    <cellStyle name="Output 2 3 5 3 5 5" xfId="32478" xr:uid="{00000000-0005-0000-0000-0000217E0000}"/>
    <cellStyle name="Output 2 3 5 3 5 6" xfId="32479" xr:uid="{00000000-0005-0000-0000-0000227E0000}"/>
    <cellStyle name="Output 2 3 5 3 5 7" xfId="32480" xr:uid="{00000000-0005-0000-0000-0000237E0000}"/>
    <cellStyle name="Output 2 3 5 3 5 8" xfId="32481" xr:uid="{00000000-0005-0000-0000-0000247E0000}"/>
    <cellStyle name="Output 2 3 5 3 6" xfId="32482" xr:uid="{00000000-0005-0000-0000-0000257E0000}"/>
    <cellStyle name="Output 2 3 5 3 6 2" xfId="32483" xr:uid="{00000000-0005-0000-0000-0000267E0000}"/>
    <cellStyle name="Output 2 3 5 3 6 3" xfId="32484" xr:uid="{00000000-0005-0000-0000-0000277E0000}"/>
    <cellStyle name="Output 2 3 5 3 6 4" xfId="32485" xr:uid="{00000000-0005-0000-0000-0000287E0000}"/>
    <cellStyle name="Output 2 3 5 3 6 5" xfId="32486" xr:uid="{00000000-0005-0000-0000-0000297E0000}"/>
    <cellStyle name="Output 2 3 5 3 6 6" xfId="32487" xr:uid="{00000000-0005-0000-0000-00002A7E0000}"/>
    <cellStyle name="Output 2 3 5 3 6 7" xfId="32488" xr:uid="{00000000-0005-0000-0000-00002B7E0000}"/>
    <cellStyle name="Output 2 3 5 3 7" xfId="32489" xr:uid="{00000000-0005-0000-0000-00002C7E0000}"/>
    <cellStyle name="Output 2 3 5 3 8" xfId="32490" xr:uid="{00000000-0005-0000-0000-00002D7E0000}"/>
    <cellStyle name="Output 2 3 5 3 9" xfId="32491" xr:uid="{00000000-0005-0000-0000-00002E7E0000}"/>
    <cellStyle name="Output 2 3 5 4" xfId="32492" xr:uid="{00000000-0005-0000-0000-00002F7E0000}"/>
    <cellStyle name="Output 2 3 5 4 2" xfId="32493" xr:uid="{00000000-0005-0000-0000-0000307E0000}"/>
    <cellStyle name="Output 2 3 5 4 2 2" xfId="32494" xr:uid="{00000000-0005-0000-0000-0000317E0000}"/>
    <cellStyle name="Output 2 3 5 4 2 3" xfId="32495" xr:uid="{00000000-0005-0000-0000-0000327E0000}"/>
    <cellStyle name="Output 2 3 5 4 2 4" xfId="32496" xr:uid="{00000000-0005-0000-0000-0000337E0000}"/>
    <cellStyle name="Output 2 3 5 4 2 5" xfId="32497" xr:uid="{00000000-0005-0000-0000-0000347E0000}"/>
    <cellStyle name="Output 2 3 5 4 2 6" xfId="32498" xr:uid="{00000000-0005-0000-0000-0000357E0000}"/>
    <cellStyle name="Output 2 3 5 4 2 7" xfId="32499" xr:uid="{00000000-0005-0000-0000-0000367E0000}"/>
    <cellStyle name="Output 2 3 5 4 3" xfId="32500" xr:uid="{00000000-0005-0000-0000-0000377E0000}"/>
    <cellStyle name="Output 2 3 5 4 4" xfId="32501" xr:uid="{00000000-0005-0000-0000-0000387E0000}"/>
    <cellStyle name="Output 2 3 5 4 5" xfId="32502" xr:uid="{00000000-0005-0000-0000-0000397E0000}"/>
    <cellStyle name="Output 2 3 5 5" xfId="32503" xr:uid="{00000000-0005-0000-0000-00003A7E0000}"/>
    <cellStyle name="Output 2 3 5 5 2" xfId="32504" xr:uid="{00000000-0005-0000-0000-00003B7E0000}"/>
    <cellStyle name="Output 2 3 5 5 2 2" xfId="32505" xr:uid="{00000000-0005-0000-0000-00003C7E0000}"/>
    <cellStyle name="Output 2 3 5 5 2 3" xfId="32506" xr:uid="{00000000-0005-0000-0000-00003D7E0000}"/>
    <cellStyle name="Output 2 3 5 5 2 4" xfId="32507" xr:uid="{00000000-0005-0000-0000-00003E7E0000}"/>
    <cellStyle name="Output 2 3 5 5 2 5" xfId="32508" xr:uid="{00000000-0005-0000-0000-00003F7E0000}"/>
    <cellStyle name="Output 2 3 5 5 2 6" xfId="32509" xr:uid="{00000000-0005-0000-0000-0000407E0000}"/>
    <cellStyle name="Output 2 3 5 5 2 7" xfId="32510" xr:uid="{00000000-0005-0000-0000-0000417E0000}"/>
    <cellStyle name="Output 2 3 5 5 3" xfId="32511" xr:uid="{00000000-0005-0000-0000-0000427E0000}"/>
    <cellStyle name="Output 2 3 5 5 4" xfId="32512" xr:uid="{00000000-0005-0000-0000-0000437E0000}"/>
    <cellStyle name="Output 2 3 5 5 5" xfId="32513" xr:uid="{00000000-0005-0000-0000-0000447E0000}"/>
    <cellStyle name="Output 2 3 5 6" xfId="32514" xr:uid="{00000000-0005-0000-0000-0000457E0000}"/>
    <cellStyle name="Output 2 3 5 6 2" xfId="32515" xr:uid="{00000000-0005-0000-0000-0000467E0000}"/>
    <cellStyle name="Output 2 3 5 6 2 2" xfId="32516" xr:uid="{00000000-0005-0000-0000-0000477E0000}"/>
    <cellStyle name="Output 2 3 5 6 2 3" xfId="32517" xr:uid="{00000000-0005-0000-0000-0000487E0000}"/>
    <cellStyle name="Output 2 3 5 6 2 4" xfId="32518" xr:uid="{00000000-0005-0000-0000-0000497E0000}"/>
    <cellStyle name="Output 2 3 5 6 2 5" xfId="32519" xr:uid="{00000000-0005-0000-0000-00004A7E0000}"/>
    <cellStyle name="Output 2 3 5 6 2 6" xfId="32520" xr:uid="{00000000-0005-0000-0000-00004B7E0000}"/>
    <cellStyle name="Output 2 3 5 6 2 7" xfId="32521" xr:uid="{00000000-0005-0000-0000-00004C7E0000}"/>
    <cellStyle name="Output 2 3 5 6 3" xfId="32522" xr:uid="{00000000-0005-0000-0000-00004D7E0000}"/>
    <cellStyle name="Output 2 3 5 6 4" xfId="32523" xr:uid="{00000000-0005-0000-0000-00004E7E0000}"/>
    <cellStyle name="Output 2 3 5 6 5" xfId="32524" xr:uid="{00000000-0005-0000-0000-00004F7E0000}"/>
    <cellStyle name="Output 2 3 5 7" xfId="32525" xr:uid="{00000000-0005-0000-0000-0000507E0000}"/>
    <cellStyle name="Output 2 3 5 7 2" xfId="32526" xr:uid="{00000000-0005-0000-0000-0000517E0000}"/>
    <cellStyle name="Output 2 3 5 7 2 2" xfId="32527" xr:uid="{00000000-0005-0000-0000-0000527E0000}"/>
    <cellStyle name="Output 2 3 5 7 2 3" xfId="32528" xr:uid="{00000000-0005-0000-0000-0000537E0000}"/>
    <cellStyle name="Output 2 3 5 7 2 4" xfId="32529" xr:uid="{00000000-0005-0000-0000-0000547E0000}"/>
    <cellStyle name="Output 2 3 5 7 2 5" xfId="32530" xr:uid="{00000000-0005-0000-0000-0000557E0000}"/>
    <cellStyle name="Output 2 3 5 7 2 6" xfId="32531" xr:uid="{00000000-0005-0000-0000-0000567E0000}"/>
    <cellStyle name="Output 2 3 5 7 2 7" xfId="32532" xr:uid="{00000000-0005-0000-0000-0000577E0000}"/>
    <cellStyle name="Output 2 3 5 7 3" xfId="32533" xr:uid="{00000000-0005-0000-0000-0000587E0000}"/>
    <cellStyle name="Output 2 3 5 7 4" xfId="32534" xr:uid="{00000000-0005-0000-0000-0000597E0000}"/>
    <cellStyle name="Output 2 3 5 7 5" xfId="32535" xr:uid="{00000000-0005-0000-0000-00005A7E0000}"/>
    <cellStyle name="Output 2 3 5 8" xfId="32536" xr:uid="{00000000-0005-0000-0000-00005B7E0000}"/>
    <cellStyle name="Output 2 3 5 8 2" xfId="32537" xr:uid="{00000000-0005-0000-0000-00005C7E0000}"/>
    <cellStyle name="Output 2 3 5 8 3" xfId="32538" xr:uid="{00000000-0005-0000-0000-00005D7E0000}"/>
    <cellStyle name="Output 2 3 5 8 4" xfId="32539" xr:uid="{00000000-0005-0000-0000-00005E7E0000}"/>
    <cellStyle name="Output 2 3 5 8 5" xfId="32540" xr:uid="{00000000-0005-0000-0000-00005F7E0000}"/>
    <cellStyle name="Output 2 3 5 8 6" xfId="32541" xr:uid="{00000000-0005-0000-0000-0000607E0000}"/>
    <cellStyle name="Output 2 3 5 8 7" xfId="32542" xr:uid="{00000000-0005-0000-0000-0000617E0000}"/>
    <cellStyle name="Output 2 3 5 8 8" xfId="32543" xr:uid="{00000000-0005-0000-0000-0000627E0000}"/>
    <cellStyle name="Output 2 3 5 9" xfId="32544" xr:uid="{00000000-0005-0000-0000-0000637E0000}"/>
    <cellStyle name="Output 2 3 5 9 2" xfId="32545" xr:uid="{00000000-0005-0000-0000-0000647E0000}"/>
    <cellStyle name="Output 2 3 5 9 3" xfId="32546" xr:uid="{00000000-0005-0000-0000-0000657E0000}"/>
    <cellStyle name="Output 2 3 5 9 4" xfId="32547" xr:uid="{00000000-0005-0000-0000-0000667E0000}"/>
    <cellStyle name="Output 2 3 5 9 5" xfId="32548" xr:uid="{00000000-0005-0000-0000-0000677E0000}"/>
    <cellStyle name="Output 2 3 5 9 6" xfId="32549" xr:uid="{00000000-0005-0000-0000-0000687E0000}"/>
    <cellStyle name="Output 2 3 5 9 7" xfId="32550" xr:uid="{00000000-0005-0000-0000-0000697E0000}"/>
    <cellStyle name="Output 2 3 6" xfId="32551" xr:uid="{00000000-0005-0000-0000-00006A7E0000}"/>
    <cellStyle name="Output 2 3 6 10" xfId="32552" xr:uid="{00000000-0005-0000-0000-00006B7E0000}"/>
    <cellStyle name="Output 2 3 6 10 2" xfId="32553" xr:uid="{00000000-0005-0000-0000-00006C7E0000}"/>
    <cellStyle name="Output 2 3 6 10 3" xfId="32554" xr:uid="{00000000-0005-0000-0000-00006D7E0000}"/>
    <cellStyle name="Output 2 3 6 10 4" xfId="32555" xr:uid="{00000000-0005-0000-0000-00006E7E0000}"/>
    <cellStyle name="Output 2 3 6 10 5" xfId="32556" xr:uid="{00000000-0005-0000-0000-00006F7E0000}"/>
    <cellStyle name="Output 2 3 6 11" xfId="32557" xr:uid="{00000000-0005-0000-0000-0000707E0000}"/>
    <cellStyle name="Output 2 3 6 11 2" xfId="32558" xr:uid="{00000000-0005-0000-0000-0000717E0000}"/>
    <cellStyle name="Output 2 3 6 11 3" xfId="32559" xr:uid="{00000000-0005-0000-0000-0000727E0000}"/>
    <cellStyle name="Output 2 3 6 11 4" xfId="32560" xr:uid="{00000000-0005-0000-0000-0000737E0000}"/>
    <cellStyle name="Output 2 3 6 11 5" xfId="32561" xr:uid="{00000000-0005-0000-0000-0000747E0000}"/>
    <cellStyle name="Output 2 3 6 12" xfId="32562" xr:uid="{00000000-0005-0000-0000-0000757E0000}"/>
    <cellStyle name="Output 2 3 6 12 2" xfId="32563" xr:uid="{00000000-0005-0000-0000-0000767E0000}"/>
    <cellStyle name="Output 2 3 6 12 3" xfId="32564" xr:uid="{00000000-0005-0000-0000-0000777E0000}"/>
    <cellStyle name="Output 2 3 6 12 4" xfId="32565" xr:uid="{00000000-0005-0000-0000-0000787E0000}"/>
    <cellStyle name="Output 2 3 6 12 5" xfId="32566" xr:uid="{00000000-0005-0000-0000-0000797E0000}"/>
    <cellStyle name="Output 2 3 6 13" xfId="32567" xr:uid="{00000000-0005-0000-0000-00007A7E0000}"/>
    <cellStyle name="Output 2 3 6 13 2" xfId="32568" xr:uid="{00000000-0005-0000-0000-00007B7E0000}"/>
    <cellStyle name="Output 2 3 6 13 3" xfId="32569" xr:uid="{00000000-0005-0000-0000-00007C7E0000}"/>
    <cellStyle name="Output 2 3 6 13 4" xfId="32570" xr:uid="{00000000-0005-0000-0000-00007D7E0000}"/>
    <cellStyle name="Output 2 3 6 13 5" xfId="32571" xr:uid="{00000000-0005-0000-0000-00007E7E0000}"/>
    <cellStyle name="Output 2 3 6 14" xfId="32572" xr:uid="{00000000-0005-0000-0000-00007F7E0000}"/>
    <cellStyle name="Output 2 3 6 14 2" xfId="32573" xr:uid="{00000000-0005-0000-0000-0000807E0000}"/>
    <cellStyle name="Output 2 3 6 14 3" xfId="32574" xr:uid="{00000000-0005-0000-0000-0000817E0000}"/>
    <cellStyle name="Output 2 3 6 14 4" xfId="32575" xr:uid="{00000000-0005-0000-0000-0000827E0000}"/>
    <cellStyle name="Output 2 3 6 14 5" xfId="32576" xr:uid="{00000000-0005-0000-0000-0000837E0000}"/>
    <cellStyle name="Output 2 3 6 15" xfId="32577" xr:uid="{00000000-0005-0000-0000-0000847E0000}"/>
    <cellStyle name="Output 2 3 6 15 2" xfId="32578" xr:uid="{00000000-0005-0000-0000-0000857E0000}"/>
    <cellStyle name="Output 2 3 6 15 3" xfId="32579" xr:uid="{00000000-0005-0000-0000-0000867E0000}"/>
    <cellStyle name="Output 2 3 6 15 4" xfId="32580" xr:uid="{00000000-0005-0000-0000-0000877E0000}"/>
    <cellStyle name="Output 2 3 6 15 5" xfId="32581" xr:uid="{00000000-0005-0000-0000-0000887E0000}"/>
    <cellStyle name="Output 2 3 6 16" xfId="32582" xr:uid="{00000000-0005-0000-0000-0000897E0000}"/>
    <cellStyle name="Output 2 3 6 16 2" xfId="32583" xr:uid="{00000000-0005-0000-0000-00008A7E0000}"/>
    <cellStyle name="Output 2 3 6 16 3" xfId="32584" xr:uid="{00000000-0005-0000-0000-00008B7E0000}"/>
    <cellStyle name="Output 2 3 6 16 4" xfId="32585" xr:uid="{00000000-0005-0000-0000-00008C7E0000}"/>
    <cellStyle name="Output 2 3 6 16 5" xfId="32586" xr:uid="{00000000-0005-0000-0000-00008D7E0000}"/>
    <cellStyle name="Output 2 3 6 17" xfId="32587" xr:uid="{00000000-0005-0000-0000-00008E7E0000}"/>
    <cellStyle name="Output 2 3 6 17 2" xfId="32588" xr:uid="{00000000-0005-0000-0000-00008F7E0000}"/>
    <cellStyle name="Output 2 3 6 17 3" xfId="32589" xr:uid="{00000000-0005-0000-0000-0000907E0000}"/>
    <cellStyle name="Output 2 3 6 17 4" xfId="32590" xr:uid="{00000000-0005-0000-0000-0000917E0000}"/>
    <cellStyle name="Output 2 3 6 17 5" xfId="32591" xr:uid="{00000000-0005-0000-0000-0000927E0000}"/>
    <cellStyle name="Output 2 3 6 18" xfId="32592" xr:uid="{00000000-0005-0000-0000-0000937E0000}"/>
    <cellStyle name="Output 2 3 6 18 2" xfId="32593" xr:uid="{00000000-0005-0000-0000-0000947E0000}"/>
    <cellStyle name="Output 2 3 6 18 3" xfId="32594" xr:uid="{00000000-0005-0000-0000-0000957E0000}"/>
    <cellStyle name="Output 2 3 6 18 4" xfId="32595" xr:uid="{00000000-0005-0000-0000-0000967E0000}"/>
    <cellStyle name="Output 2 3 6 18 5" xfId="32596" xr:uid="{00000000-0005-0000-0000-0000977E0000}"/>
    <cellStyle name="Output 2 3 6 19" xfId="32597" xr:uid="{00000000-0005-0000-0000-0000987E0000}"/>
    <cellStyle name="Output 2 3 6 2" xfId="32598" xr:uid="{00000000-0005-0000-0000-0000997E0000}"/>
    <cellStyle name="Output 2 3 6 2 2" xfId="32599" xr:uid="{00000000-0005-0000-0000-00009A7E0000}"/>
    <cellStyle name="Output 2 3 6 2 2 2" xfId="32600" xr:uid="{00000000-0005-0000-0000-00009B7E0000}"/>
    <cellStyle name="Output 2 3 6 2 2 3" xfId="32601" xr:uid="{00000000-0005-0000-0000-00009C7E0000}"/>
    <cellStyle name="Output 2 3 6 2 2 4" xfId="32602" xr:uid="{00000000-0005-0000-0000-00009D7E0000}"/>
    <cellStyle name="Output 2 3 6 2 2 5" xfId="32603" xr:uid="{00000000-0005-0000-0000-00009E7E0000}"/>
    <cellStyle name="Output 2 3 6 2 2 6" xfId="32604" xr:uid="{00000000-0005-0000-0000-00009F7E0000}"/>
    <cellStyle name="Output 2 3 6 2 2 7" xfId="32605" xr:uid="{00000000-0005-0000-0000-0000A07E0000}"/>
    <cellStyle name="Output 2 3 6 2 3" xfId="32606" xr:uid="{00000000-0005-0000-0000-0000A17E0000}"/>
    <cellStyle name="Output 2 3 6 2 4" xfId="32607" xr:uid="{00000000-0005-0000-0000-0000A27E0000}"/>
    <cellStyle name="Output 2 3 6 2 5" xfId="32608" xr:uid="{00000000-0005-0000-0000-0000A37E0000}"/>
    <cellStyle name="Output 2 3 6 3" xfId="32609" xr:uid="{00000000-0005-0000-0000-0000A47E0000}"/>
    <cellStyle name="Output 2 3 6 3 2" xfId="32610" xr:uid="{00000000-0005-0000-0000-0000A57E0000}"/>
    <cellStyle name="Output 2 3 6 3 2 2" xfId="32611" xr:uid="{00000000-0005-0000-0000-0000A67E0000}"/>
    <cellStyle name="Output 2 3 6 3 2 3" xfId="32612" xr:uid="{00000000-0005-0000-0000-0000A77E0000}"/>
    <cellStyle name="Output 2 3 6 3 2 4" xfId="32613" xr:uid="{00000000-0005-0000-0000-0000A87E0000}"/>
    <cellStyle name="Output 2 3 6 3 2 5" xfId="32614" xr:uid="{00000000-0005-0000-0000-0000A97E0000}"/>
    <cellStyle name="Output 2 3 6 3 2 6" xfId="32615" xr:uid="{00000000-0005-0000-0000-0000AA7E0000}"/>
    <cellStyle name="Output 2 3 6 3 2 7" xfId="32616" xr:uid="{00000000-0005-0000-0000-0000AB7E0000}"/>
    <cellStyle name="Output 2 3 6 3 3" xfId="32617" xr:uid="{00000000-0005-0000-0000-0000AC7E0000}"/>
    <cellStyle name="Output 2 3 6 3 4" xfId="32618" xr:uid="{00000000-0005-0000-0000-0000AD7E0000}"/>
    <cellStyle name="Output 2 3 6 3 5" xfId="32619" xr:uid="{00000000-0005-0000-0000-0000AE7E0000}"/>
    <cellStyle name="Output 2 3 6 4" xfId="32620" xr:uid="{00000000-0005-0000-0000-0000AF7E0000}"/>
    <cellStyle name="Output 2 3 6 4 2" xfId="32621" xr:uid="{00000000-0005-0000-0000-0000B07E0000}"/>
    <cellStyle name="Output 2 3 6 4 2 2" xfId="32622" xr:uid="{00000000-0005-0000-0000-0000B17E0000}"/>
    <cellStyle name="Output 2 3 6 4 2 3" xfId="32623" xr:uid="{00000000-0005-0000-0000-0000B27E0000}"/>
    <cellStyle name="Output 2 3 6 4 2 4" xfId="32624" xr:uid="{00000000-0005-0000-0000-0000B37E0000}"/>
    <cellStyle name="Output 2 3 6 4 2 5" xfId="32625" xr:uid="{00000000-0005-0000-0000-0000B47E0000}"/>
    <cellStyle name="Output 2 3 6 4 2 6" xfId="32626" xr:uid="{00000000-0005-0000-0000-0000B57E0000}"/>
    <cellStyle name="Output 2 3 6 4 2 7" xfId="32627" xr:uid="{00000000-0005-0000-0000-0000B67E0000}"/>
    <cellStyle name="Output 2 3 6 4 3" xfId="32628" xr:uid="{00000000-0005-0000-0000-0000B77E0000}"/>
    <cellStyle name="Output 2 3 6 4 4" xfId="32629" xr:uid="{00000000-0005-0000-0000-0000B87E0000}"/>
    <cellStyle name="Output 2 3 6 4 5" xfId="32630" xr:uid="{00000000-0005-0000-0000-0000B97E0000}"/>
    <cellStyle name="Output 2 3 6 5" xfId="32631" xr:uid="{00000000-0005-0000-0000-0000BA7E0000}"/>
    <cellStyle name="Output 2 3 6 5 2" xfId="32632" xr:uid="{00000000-0005-0000-0000-0000BB7E0000}"/>
    <cellStyle name="Output 2 3 6 5 3" xfId="32633" xr:uid="{00000000-0005-0000-0000-0000BC7E0000}"/>
    <cellStyle name="Output 2 3 6 5 4" xfId="32634" xr:uid="{00000000-0005-0000-0000-0000BD7E0000}"/>
    <cellStyle name="Output 2 3 6 5 5" xfId="32635" xr:uid="{00000000-0005-0000-0000-0000BE7E0000}"/>
    <cellStyle name="Output 2 3 6 5 6" xfId="32636" xr:uid="{00000000-0005-0000-0000-0000BF7E0000}"/>
    <cellStyle name="Output 2 3 6 5 7" xfId="32637" xr:uid="{00000000-0005-0000-0000-0000C07E0000}"/>
    <cellStyle name="Output 2 3 6 5 8" xfId="32638" xr:uid="{00000000-0005-0000-0000-0000C17E0000}"/>
    <cellStyle name="Output 2 3 6 6" xfId="32639" xr:uid="{00000000-0005-0000-0000-0000C27E0000}"/>
    <cellStyle name="Output 2 3 6 6 2" xfId="32640" xr:uid="{00000000-0005-0000-0000-0000C37E0000}"/>
    <cellStyle name="Output 2 3 6 6 3" xfId="32641" xr:uid="{00000000-0005-0000-0000-0000C47E0000}"/>
    <cellStyle name="Output 2 3 6 6 4" xfId="32642" xr:uid="{00000000-0005-0000-0000-0000C57E0000}"/>
    <cellStyle name="Output 2 3 6 6 5" xfId="32643" xr:uid="{00000000-0005-0000-0000-0000C67E0000}"/>
    <cellStyle name="Output 2 3 6 6 6" xfId="32644" xr:uid="{00000000-0005-0000-0000-0000C77E0000}"/>
    <cellStyle name="Output 2 3 6 6 7" xfId="32645" xr:uid="{00000000-0005-0000-0000-0000C87E0000}"/>
    <cellStyle name="Output 2 3 6 7" xfId="32646" xr:uid="{00000000-0005-0000-0000-0000C97E0000}"/>
    <cellStyle name="Output 2 3 6 7 2" xfId="32647" xr:uid="{00000000-0005-0000-0000-0000CA7E0000}"/>
    <cellStyle name="Output 2 3 6 7 3" xfId="32648" xr:uid="{00000000-0005-0000-0000-0000CB7E0000}"/>
    <cellStyle name="Output 2 3 6 7 4" xfId="32649" xr:uid="{00000000-0005-0000-0000-0000CC7E0000}"/>
    <cellStyle name="Output 2 3 6 7 5" xfId="32650" xr:uid="{00000000-0005-0000-0000-0000CD7E0000}"/>
    <cellStyle name="Output 2 3 6 8" xfId="32651" xr:uid="{00000000-0005-0000-0000-0000CE7E0000}"/>
    <cellStyle name="Output 2 3 6 8 2" xfId="32652" xr:uid="{00000000-0005-0000-0000-0000CF7E0000}"/>
    <cellStyle name="Output 2 3 6 8 3" xfId="32653" xr:uid="{00000000-0005-0000-0000-0000D07E0000}"/>
    <cellStyle name="Output 2 3 6 8 4" xfId="32654" xr:uid="{00000000-0005-0000-0000-0000D17E0000}"/>
    <cellStyle name="Output 2 3 6 8 5" xfId="32655" xr:uid="{00000000-0005-0000-0000-0000D27E0000}"/>
    <cellStyle name="Output 2 3 6 9" xfId="32656" xr:uid="{00000000-0005-0000-0000-0000D37E0000}"/>
    <cellStyle name="Output 2 3 6 9 2" xfId="32657" xr:uid="{00000000-0005-0000-0000-0000D47E0000}"/>
    <cellStyle name="Output 2 3 6 9 3" xfId="32658" xr:uid="{00000000-0005-0000-0000-0000D57E0000}"/>
    <cellStyle name="Output 2 3 6 9 4" xfId="32659" xr:uid="{00000000-0005-0000-0000-0000D67E0000}"/>
    <cellStyle name="Output 2 3 6 9 5" xfId="32660" xr:uid="{00000000-0005-0000-0000-0000D77E0000}"/>
    <cellStyle name="Output 2 3 7" xfId="32661" xr:uid="{00000000-0005-0000-0000-0000D87E0000}"/>
    <cellStyle name="Output 2 3 7 10" xfId="32662" xr:uid="{00000000-0005-0000-0000-0000D97E0000}"/>
    <cellStyle name="Output 2 3 7 2" xfId="32663" xr:uid="{00000000-0005-0000-0000-0000DA7E0000}"/>
    <cellStyle name="Output 2 3 7 2 2" xfId="32664" xr:uid="{00000000-0005-0000-0000-0000DB7E0000}"/>
    <cellStyle name="Output 2 3 7 2 2 2" xfId="32665" xr:uid="{00000000-0005-0000-0000-0000DC7E0000}"/>
    <cellStyle name="Output 2 3 7 2 2 3" xfId="32666" xr:uid="{00000000-0005-0000-0000-0000DD7E0000}"/>
    <cellStyle name="Output 2 3 7 2 2 4" xfId="32667" xr:uid="{00000000-0005-0000-0000-0000DE7E0000}"/>
    <cellStyle name="Output 2 3 7 2 2 5" xfId="32668" xr:uid="{00000000-0005-0000-0000-0000DF7E0000}"/>
    <cellStyle name="Output 2 3 7 2 2 6" xfId="32669" xr:uid="{00000000-0005-0000-0000-0000E07E0000}"/>
    <cellStyle name="Output 2 3 7 2 2 7" xfId="32670" xr:uid="{00000000-0005-0000-0000-0000E17E0000}"/>
    <cellStyle name="Output 2 3 7 2 3" xfId="32671" xr:uid="{00000000-0005-0000-0000-0000E27E0000}"/>
    <cellStyle name="Output 2 3 7 2 4" xfId="32672" xr:uid="{00000000-0005-0000-0000-0000E37E0000}"/>
    <cellStyle name="Output 2 3 7 3" xfId="32673" xr:uid="{00000000-0005-0000-0000-0000E47E0000}"/>
    <cellStyle name="Output 2 3 7 3 2" xfId="32674" xr:uid="{00000000-0005-0000-0000-0000E57E0000}"/>
    <cellStyle name="Output 2 3 7 3 2 2" xfId="32675" xr:uid="{00000000-0005-0000-0000-0000E67E0000}"/>
    <cellStyle name="Output 2 3 7 3 2 3" xfId="32676" xr:uid="{00000000-0005-0000-0000-0000E77E0000}"/>
    <cellStyle name="Output 2 3 7 3 2 4" xfId="32677" xr:uid="{00000000-0005-0000-0000-0000E87E0000}"/>
    <cellStyle name="Output 2 3 7 3 2 5" xfId="32678" xr:uid="{00000000-0005-0000-0000-0000E97E0000}"/>
    <cellStyle name="Output 2 3 7 3 2 6" xfId="32679" xr:uid="{00000000-0005-0000-0000-0000EA7E0000}"/>
    <cellStyle name="Output 2 3 7 3 2 7" xfId="32680" xr:uid="{00000000-0005-0000-0000-0000EB7E0000}"/>
    <cellStyle name="Output 2 3 7 3 3" xfId="32681" xr:uid="{00000000-0005-0000-0000-0000EC7E0000}"/>
    <cellStyle name="Output 2 3 7 3 4" xfId="32682" xr:uid="{00000000-0005-0000-0000-0000ED7E0000}"/>
    <cellStyle name="Output 2 3 7 4" xfId="32683" xr:uid="{00000000-0005-0000-0000-0000EE7E0000}"/>
    <cellStyle name="Output 2 3 7 4 2" xfId="32684" xr:uid="{00000000-0005-0000-0000-0000EF7E0000}"/>
    <cellStyle name="Output 2 3 7 4 2 2" xfId="32685" xr:uid="{00000000-0005-0000-0000-0000F07E0000}"/>
    <cellStyle name="Output 2 3 7 4 2 3" xfId="32686" xr:uid="{00000000-0005-0000-0000-0000F17E0000}"/>
    <cellStyle name="Output 2 3 7 4 2 4" xfId="32687" xr:uid="{00000000-0005-0000-0000-0000F27E0000}"/>
    <cellStyle name="Output 2 3 7 4 2 5" xfId="32688" xr:uid="{00000000-0005-0000-0000-0000F37E0000}"/>
    <cellStyle name="Output 2 3 7 4 2 6" xfId="32689" xr:uid="{00000000-0005-0000-0000-0000F47E0000}"/>
    <cellStyle name="Output 2 3 7 4 2 7" xfId="32690" xr:uid="{00000000-0005-0000-0000-0000F57E0000}"/>
    <cellStyle name="Output 2 3 7 4 3" xfId="32691" xr:uid="{00000000-0005-0000-0000-0000F67E0000}"/>
    <cellStyle name="Output 2 3 7 4 4" xfId="32692" xr:uid="{00000000-0005-0000-0000-0000F77E0000}"/>
    <cellStyle name="Output 2 3 7 5" xfId="32693" xr:uid="{00000000-0005-0000-0000-0000F87E0000}"/>
    <cellStyle name="Output 2 3 7 5 2" xfId="32694" xr:uid="{00000000-0005-0000-0000-0000F97E0000}"/>
    <cellStyle name="Output 2 3 7 5 3" xfId="32695" xr:uid="{00000000-0005-0000-0000-0000FA7E0000}"/>
    <cellStyle name="Output 2 3 7 5 4" xfId="32696" xr:uid="{00000000-0005-0000-0000-0000FB7E0000}"/>
    <cellStyle name="Output 2 3 7 5 5" xfId="32697" xr:uid="{00000000-0005-0000-0000-0000FC7E0000}"/>
    <cellStyle name="Output 2 3 7 5 6" xfId="32698" xr:uid="{00000000-0005-0000-0000-0000FD7E0000}"/>
    <cellStyle name="Output 2 3 7 5 7" xfId="32699" xr:uid="{00000000-0005-0000-0000-0000FE7E0000}"/>
    <cellStyle name="Output 2 3 7 5 8" xfId="32700" xr:uid="{00000000-0005-0000-0000-0000FF7E0000}"/>
    <cellStyle name="Output 2 3 7 6" xfId="32701" xr:uid="{00000000-0005-0000-0000-0000007F0000}"/>
    <cellStyle name="Output 2 3 7 6 2" xfId="32702" xr:uid="{00000000-0005-0000-0000-0000017F0000}"/>
    <cellStyle name="Output 2 3 7 6 3" xfId="32703" xr:uid="{00000000-0005-0000-0000-0000027F0000}"/>
    <cellStyle name="Output 2 3 7 6 4" xfId="32704" xr:uid="{00000000-0005-0000-0000-0000037F0000}"/>
    <cellStyle name="Output 2 3 7 6 5" xfId="32705" xr:uid="{00000000-0005-0000-0000-0000047F0000}"/>
    <cellStyle name="Output 2 3 7 6 6" xfId="32706" xr:uid="{00000000-0005-0000-0000-0000057F0000}"/>
    <cellStyle name="Output 2 3 7 6 7" xfId="32707" xr:uid="{00000000-0005-0000-0000-0000067F0000}"/>
    <cellStyle name="Output 2 3 7 7" xfId="32708" xr:uid="{00000000-0005-0000-0000-0000077F0000}"/>
    <cellStyle name="Output 2 3 7 8" xfId="32709" xr:uid="{00000000-0005-0000-0000-0000087F0000}"/>
    <cellStyle name="Output 2 3 7 9" xfId="32710" xr:uid="{00000000-0005-0000-0000-0000097F0000}"/>
    <cellStyle name="Output 2 3 8" xfId="32711" xr:uid="{00000000-0005-0000-0000-00000A7F0000}"/>
    <cellStyle name="Output 2 3 8 2" xfId="32712" xr:uid="{00000000-0005-0000-0000-00000B7F0000}"/>
    <cellStyle name="Output 2 3 8 2 2" xfId="32713" xr:uid="{00000000-0005-0000-0000-00000C7F0000}"/>
    <cellStyle name="Output 2 3 8 2 3" xfId="32714" xr:uid="{00000000-0005-0000-0000-00000D7F0000}"/>
    <cellStyle name="Output 2 3 8 2 4" xfId="32715" xr:uid="{00000000-0005-0000-0000-00000E7F0000}"/>
    <cellStyle name="Output 2 3 8 2 5" xfId="32716" xr:uid="{00000000-0005-0000-0000-00000F7F0000}"/>
    <cellStyle name="Output 2 3 8 2 6" xfId="32717" xr:uid="{00000000-0005-0000-0000-0000107F0000}"/>
    <cellStyle name="Output 2 3 8 2 7" xfId="32718" xr:uid="{00000000-0005-0000-0000-0000117F0000}"/>
    <cellStyle name="Output 2 3 8 3" xfId="32719" xr:uid="{00000000-0005-0000-0000-0000127F0000}"/>
    <cellStyle name="Output 2 3 8 4" xfId="32720" xr:uid="{00000000-0005-0000-0000-0000137F0000}"/>
    <cellStyle name="Output 2 3 8 5" xfId="32721" xr:uid="{00000000-0005-0000-0000-0000147F0000}"/>
    <cellStyle name="Output 2 3 9" xfId="32722" xr:uid="{00000000-0005-0000-0000-0000157F0000}"/>
    <cellStyle name="Output 2 3 9 2" xfId="32723" xr:uid="{00000000-0005-0000-0000-0000167F0000}"/>
    <cellStyle name="Output 2 3 9 2 2" xfId="32724" xr:uid="{00000000-0005-0000-0000-0000177F0000}"/>
    <cellStyle name="Output 2 3 9 2 3" xfId="32725" xr:uid="{00000000-0005-0000-0000-0000187F0000}"/>
    <cellStyle name="Output 2 3 9 2 4" xfId="32726" xr:uid="{00000000-0005-0000-0000-0000197F0000}"/>
    <cellStyle name="Output 2 3 9 2 5" xfId="32727" xr:uid="{00000000-0005-0000-0000-00001A7F0000}"/>
    <cellStyle name="Output 2 3 9 2 6" xfId="32728" xr:uid="{00000000-0005-0000-0000-00001B7F0000}"/>
    <cellStyle name="Output 2 3 9 2 7" xfId="32729" xr:uid="{00000000-0005-0000-0000-00001C7F0000}"/>
    <cellStyle name="Output 2 3 9 3" xfId="32730" xr:uid="{00000000-0005-0000-0000-00001D7F0000}"/>
    <cellStyle name="Output 2 3 9 4" xfId="32731" xr:uid="{00000000-0005-0000-0000-00001E7F0000}"/>
    <cellStyle name="Output 2 3 9 5" xfId="32732" xr:uid="{00000000-0005-0000-0000-00001F7F0000}"/>
    <cellStyle name="Output 2 4" xfId="759" xr:uid="{00000000-0005-0000-0000-0000207F0000}"/>
    <cellStyle name="Output 2 4 10" xfId="32733" xr:uid="{00000000-0005-0000-0000-0000217F0000}"/>
    <cellStyle name="Output 2 4 10 2" xfId="32734" xr:uid="{00000000-0005-0000-0000-0000227F0000}"/>
    <cellStyle name="Output 2 4 10 2 2" xfId="32735" xr:uid="{00000000-0005-0000-0000-0000237F0000}"/>
    <cellStyle name="Output 2 4 10 2 3" xfId="32736" xr:uid="{00000000-0005-0000-0000-0000247F0000}"/>
    <cellStyle name="Output 2 4 10 2 4" xfId="32737" xr:uid="{00000000-0005-0000-0000-0000257F0000}"/>
    <cellStyle name="Output 2 4 10 2 5" xfId="32738" xr:uid="{00000000-0005-0000-0000-0000267F0000}"/>
    <cellStyle name="Output 2 4 10 2 6" xfId="32739" xr:uid="{00000000-0005-0000-0000-0000277F0000}"/>
    <cellStyle name="Output 2 4 10 2 7" xfId="32740" xr:uid="{00000000-0005-0000-0000-0000287F0000}"/>
    <cellStyle name="Output 2 4 10 3" xfId="32741" xr:uid="{00000000-0005-0000-0000-0000297F0000}"/>
    <cellStyle name="Output 2 4 10 4" xfId="32742" xr:uid="{00000000-0005-0000-0000-00002A7F0000}"/>
    <cellStyle name="Output 2 4 10 5" xfId="32743" xr:uid="{00000000-0005-0000-0000-00002B7F0000}"/>
    <cellStyle name="Output 2 4 11" xfId="32744" xr:uid="{00000000-0005-0000-0000-00002C7F0000}"/>
    <cellStyle name="Output 2 4 11 2" xfId="32745" xr:uid="{00000000-0005-0000-0000-00002D7F0000}"/>
    <cellStyle name="Output 2 4 11 2 2" xfId="32746" xr:uid="{00000000-0005-0000-0000-00002E7F0000}"/>
    <cellStyle name="Output 2 4 11 2 3" xfId="32747" xr:uid="{00000000-0005-0000-0000-00002F7F0000}"/>
    <cellStyle name="Output 2 4 11 2 4" xfId="32748" xr:uid="{00000000-0005-0000-0000-0000307F0000}"/>
    <cellStyle name="Output 2 4 11 2 5" xfId="32749" xr:uid="{00000000-0005-0000-0000-0000317F0000}"/>
    <cellStyle name="Output 2 4 11 2 6" xfId="32750" xr:uid="{00000000-0005-0000-0000-0000327F0000}"/>
    <cellStyle name="Output 2 4 11 2 7" xfId="32751" xr:uid="{00000000-0005-0000-0000-0000337F0000}"/>
    <cellStyle name="Output 2 4 11 3" xfId="32752" xr:uid="{00000000-0005-0000-0000-0000347F0000}"/>
    <cellStyle name="Output 2 4 11 4" xfId="32753" xr:uid="{00000000-0005-0000-0000-0000357F0000}"/>
    <cellStyle name="Output 2 4 11 5" xfId="32754" xr:uid="{00000000-0005-0000-0000-0000367F0000}"/>
    <cellStyle name="Output 2 4 12" xfId="32755" xr:uid="{00000000-0005-0000-0000-0000377F0000}"/>
    <cellStyle name="Output 2 4 12 2" xfId="32756" xr:uid="{00000000-0005-0000-0000-0000387F0000}"/>
    <cellStyle name="Output 2 4 12 3" xfId="32757" xr:uid="{00000000-0005-0000-0000-0000397F0000}"/>
    <cellStyle name="Output 2 4 12 4" xfId="32758" xr:uid="{00000000-0005-0000-0000-00003A7F0000}"/>
    <cellStyle name="Output 2 4 12 5" xfId="32759" xr:uid="{00000000-0005-0000-0000-00003B7F0000}"/>
    <cellStyle name="Output 2 4 12 6" xfId="32760" xr:uid="{00000000-0005-0000-0000-00003C7F0000}"/>
    <cellStyle name="Output 2 4 12 7" xfId="32761" xr:uid="{00000000-0005-0000-0000-00003D7F0000}"/>
    <cellStyle name="Output 2 4 12 8" xfId="32762" xr:uid="{00000000-0005-0000-0000-00003E7F0000}"/>
    <cellStyle name="Output 2 4 13" xfId="32763" xr:uid="{00000000-0005-0000-0000-00003F7F0000}"/>
    <cellStyle name="Output 2 4 13 2" xfId="32764" xr:uid="{00000000-0005-0000-0000-0000407F0000}"/>
    <cellStyle name="Output 2 4 13 3" xfId="32765" xr:uid="{00000000-0005-0000-0000-0000417F0000}"/>
    <cellStyle name="Output 2 4 13 4" xfId="32766" xr:uid="{00000000-0005-0000-0000-0000427F0000}"/>
    <cellStyle name="Output 2 4 13 5" xfId="32767" xr:uid="{00000000-0005-0000-0000-0000437F0000}"/>
    <cellStyle name="Output 2 4 13 6" xfId="32768" xr:uid="{00000000-0005-0000-0000-0000447F0000}"/>
    <cellStyle name="Output 2 4 13 7" xfId="32769" xr:uid="{00000000-0005-0000-0000-0000457F0000}"/>
    <cellStyle name="Output 2 4 14" xfId="32770" xr:uid="{00000000-0005-0000-0000-0000467F0000}"/>
    <cellStyle name="Output 2 4 14 2" xfId="32771" xr:uid="{00000000-0005-0000-0000-0000477F0000}"/>
    <cellStyle name="Output 2 4 14 3" xfId="32772" xr:uid="{00000000-0005-0000-0000-0000487F0000}"/>
    <cellStyle name="Output 2 4 14 4" xfId="32773" xr:uid="{00000000-0005-0000-0000-0000497F0000}"/>
    <cellStyle name="Output 2 4 14 5" xfId="32774" xr:uid="{00000000-0005-0000-0000-00004A7F0000}"/>
    <cellStyle name="Output 2 4 15" xfId="32775" xr:uid="{00000000-0005-0000-0000-00004B7F0000}"/>
    <cellStyle name="Output 2 4 15 2" xfId="32776" xr:uid="{00000000-0005-0000-0000-00004C7F0000}"/>
    <cellStyle name="Output 2 4 15 3" xfId="32777" xr:uid="{00000000-0005-0000-0000-00004D7F0000}"/>
    <cellStyle name="Output 2 4 15 4" xfId="32778" xr:uid="{00000000-0005-0000-0000-00004E7F0000}"/>
    <cellStyle name="Output 2 4 15 5" xfId="32779" xr:uid="{00000000-0005-0000-0000-00004F7F0000}"/>
    <cellStyle name="Output 2 4 16" xfId="32780" xr:uid="{00000000-0005-0000-0000-0000507F0000}"/>
    <cellStyle name="Output 2 4 16 2" xfId="32781" xr:uid="{00000000-0005-0000-0000-0000517F0000}"/>
    <cellStyle name="Output 2 4 16 3" xfId="32782" xr:uid="{00000000-0005-0000-0000-0000527F0000}"/>
    <cellStyle name="Output 2 4 16 4" xfId="32783" xr:uid="{00000000-0005-0000-0000-0000537F0000}"/>
    <cellStyle name="Output 2 4 16 5" xfId="32784" xr:uid="{00000000-0005-0000-0000-0000547F0000}"/>
    <cellStyle name="Output 2 4 17" xfId="32785" xr:uid="{00000000-0005-0000-0000-0000557F0000}"/>
    <cellStyle name="Output 2 4 17 2" xfId="32786" xr:uid="{00000000-0005-0000-0000-0000567F0000}"/>
    <cellStyle name="Output 2 4 17 3" xfId="32787" xr:uid="{00000000-0005-0000-0000-0000577F0000}"/>
    <cellStyle name="Output 2 4 17 4" xfId="32788" xr:uid="{00000000-0005-0000-0000-0000587F0000}"/>
    <cellStyle name="Output 2 4 17 5" xfId="32789" xr:uid="{00000000-0005-0000-0000-0000597F0000}"/>
    <cellStyle name="Output 2 4 18" xfId="32790" xr:uid="{00000000-0005-0000-0000-00005A7F0000}"/>
    <cellStyle name="Output 2 4 18 2" xfId="32791" xr:uid="{00000000-0005-0000-0000-00005B7F0000}"/>
    <cellStyle name="Output 2 4 18 3" xfId="32792" xr:uid="{00000000-0005-0000-0000-00005C7F0000}"/>
    <cellStyle name="Output 2 4 18 4" xfId="32793" xr:uid="{00000000-0005-0000-0000-00005D7F0000}"/>
    <cellStyle name="Output 2 4 18 5" xfId="32794" xr:uid="{00000000-0005-0000-0000-00005E7F0000}"/>
    <cellStyle name="Output 2 4 19" xfId="32795" xr:uid="{00000000-0005-0000-0000-00005F7F0000}"/>
    <cellStyle name="Output 2 4 19 2" xfId="32796" xr:uid="{00000000-0005-0000-0000-0000607F0000}"/>
    <cellStyle name="Output 2 4 19 3" xfId="32797" xr:uid="{00000000-0005-0000-0000-0000617F0000}"/>
    <cellStyle name="Output 2 4 19 4" xfId="32798" xr:uid="{00000000-0005-0000-0000-0000627F0000}"/>
    <cellStyle name="Output 2 4 19 5" xfId="32799" xr:uid="{00000000-0005-0000-0000-0000637F0000}"/>
    <cellStyle name="Output 2 4 2" xfId="32800" xr:uid="{00000000-0005-0000-0000-0000647F0000}"/>
    <cellStyle name="Output 2 4 2 10" xfId="32801" xr:uid="{00000000-0005-0000-0000-0000657F0000}"/>
    <cellStyle name="Output 2 4 2 10 2" xfId="32802" xr:uid="{00000000-0005-0000-0000-0000667F0000}"/>
    <cellStyle name="Output 2 4 2 10 3" xfId="32803" xr:uid="{00000000-0005-0000-0000-0000677F0000}"/>
    <cellStyle name="Output 2 4 2 10 4" xfId="32804" xr:uid="{00000000-0005-0000-0000-0000687F0000}"/>
    <cellStyle name="Output 2 4 2 10 5" xfId="32805" xr:uid="{00000000-0005-0000-0000-0000697F0000}"/>
    <cellStyle name="Output 2 4 2 10 6" xfId="32806" xr:uid="{00000000-0005-0000-0000-00006A7F0000}"/>
    <cellStyle name="Output 2 4 2 10 7" xfId="32807" xr:uid="{00000000-0005-0000-0000-00006B7F0000}"/>
    <cellStyle name="Output 2 4 2 10 8" xfId="32808" xr:uid="{00000000-0005-0000-0000-00006C7F0000}"/>
    <cellStyle name="Output 2 4 2 11" xfId="32809" xr:uid="{00000000-0005-0000-0000-00006D7F0000}"/>
    <cellStyle name="Output 2 4 2 11 2" xfId="32810" xr:uid="{00000000-0005-0000-0000-00006E7F0000}"/>
    <cellStyle name="Output 2 4 2 11 3" xfId="32811" xr:uid="{00000000-0005-0000-0000-00006F7F0000}"/>
    <cellStyle name="Output 2 4 2 11 4" xfId="32812" xr:uid="{00000000-0005-0000-0000-0000707F0000}"/>
    <cellStyle name="Output 2 4 2 11 5" xfId="32813" xr:uid="{00000000-0005-0000-0000-0000717F0000}"/>
    <cellStyle name="Output 2 4 2 11 6" xfId="32814" xr:uid="{00000000-0005-0000-0000-0000727F0000}"/>
    <cellStyle name="Output 2 4 2 11 7" xfId="32815" xr:uid="{00000000-0005-0000-0000-0000737F0000}"/>
    <cellStyle name="Output 2 4 2 12" xfId="32816" xr:uid="{00000000-0005-0000-0000-0000747F0000}"/>
    <cellStyle name="Output 2 4 2 12 2" xfId="32817" xr:uid="{00000000-0005-0000-0000-0000757F0000}"/>
    <cellStyle name="Output 2 4 2 12 3" xfId="32818" xr:uid="{00000000-0005-0000-0000-0000767F0000}"/>
    <cellStyle name="Output 2 4 2 12 4" xfId="32819" xr:uid="{00000000-0005-0000-0000-0000777F0000}"/>
    <cellStyle name="Output 2 4 2 12 5" xfId="32820" xr:uid="{00000000-0005-0000-0000-0000787F0000}"/>
    <cellStyle name="Output 2 4 2 13" xfId="32821" xr:uid="{00000000-0005-0000-0000-0000797F0000}"/>
    <cellStyle name="Output 2 4 2 13 2" xfId="32822" xr:uid="{00000000-0005-0000-0000-00007A7F0000}"/>
    <cellStyle name="Output 2 4 2 13 3" xfId="32823" xr:uid="{00000000-0005-0000-0000-00007B7F0000}"/>
    <cellStyle name="Output 2 4 2 13 4" xfId="32824" xr:uid="{00000000-0005-0000-0000-00007C7F0000}"/>
    <cellStyle name="Output 2 4 2 13 5" xfId="32825" xr:uid="{00000000-0005-0000-0000-00007D7F0000}"/>
    <cellStyle name="Output 2 4 2 14" xfId="32826" xr:uid="{00000000-0005-0000-0000-00007E7F0000}"/>
    <cellStyle name="Output 2 4 2 14 2" xfId="32827" xr:uid="{00000000-0005-0000-0000-00007F7F0000}"/>
    <cellStyle name="Output 2 4 2 14 3" xfId="32828" xr:uid="{00000000-0005-0000-0000-0000807F0000}"/>
    <cellStyle name="Output 2 4 2 14 4" xfId="32829" xr:uid="{00000000-0005-0000-0000-0000817F0000}"/>
    <cellStyle name="Output 2 4 2 14 5" xfId="32830" xr:uid="{00000000-0005-0000-0000-0000827F0000}"/>
    <cellStyle name="Output 2 4 2 15" xfId="32831" xr:uid="{00000000-0005-0000-0000-0000837F0000}"/>
    <cellStyle name="Output 2 4 2 15 2" xfId="32832" xr:uid="{00000000-0005-0000-0000-0000847F0000}"/>
    <cellStyle name="Output 2 4 2 15 3" xfId="32833" xr:uid="{00000000-0005-0000-0000-0000857F0000}"/>
    <cellStyle name="Output 2 4 2 15 4" xfId="32834" xr:uid="{00000000-0005-0000-0000-0000867F0000}"/>
    <cellStyle name="Output 2 4 2 15 5" xfId="32835" xr:uid="{00000000-0005-0000-0000-0000877F0000}"/>
    <cellStyle name="Output 2 4 2 16" xfId="32836" xr:uid="{00000000-0005-0000-0000-0000887F0000}"/>
    <cellStyle name="Output 2 4 2 16 2" xfId="32837" xr:uid="{00000000-0005-0000-0000-0000897F0000}"/>
    <cellStyle name="Output 2 4 2 16 3" xfId="32838" xr:uid="{00000000-0005-0000-0000-00008A7F0000}"/>
    <cellStyle name="Output 2 4 2 16 4" xfId="32839" xr:uid="{00000000-0005-0000-0000-00008B7F0000}"/>
    <cellStyle name="Output 2 4 2 16 5" xfId="32840" xr:uid="{00000000-0005-0000-0000-00008C7F0000}"/>
    <cellStyle name="Output 2 4 2 17" xfId="32841" xr:uid="{00000000-0005-0000-0000-00008D7F0000}"/>
    <cellStyle name="Output 2 4 2 17 2" xfId="32842" xr:uid="{00000000-0005-0000-0000-00008E7F0000}"/>
    <cellStyle name="Output 2 4 2 17 3" xfId="32843" xr:uid="{00000000-0005-0000-0000-00008F7F0000}"/>
    <cellStyle name="Output 2 4 2 17 4" xfId="32844" xr:uid="{00000000-0005-0000-0000-0000907F0000}"/>
    <cellStyle name="Output 2 4 2 17 5" xfId="32845" xr:uid="{00000000-0005-0000-0000-0000917F0000}"/>
    <cellStyle name="Output 2 4 2 18" xfId="32846" xr:uid="{00000000-0005-0000-0000-0000927F0000}"/>
    <cellStyle name="Output 2 4 2 2" xfId="32847" xr:uid="{00000000-0005-0000-0000-0000937F0000}"/>
    <cellStyle name="Output 2 4 2 2 10" xfId="32848" xr:uid="{00000000-0005-0000-0000-0000947F0000}"/>
    <cellStyle name="Output 2 4 2 2 10 2" xfId="32849" xr:uid="{00000000-0005-0000-0000-0000957F0000}"/>
    <cellStyle name="Output 2 4 2 2 10 3" xfId="32850" xr:uid="{00000000-0005-0000-0000-0000967F0000}"/>
    <cellStyle name="Output 2 4 2 2 10 4" xfId="32851" xr:uid="{00000000-0005-0000-0000-0000977F0000}"/>
    <cellStyle name="Output 2 4 2 2 10 5" xfId="32852" xr:uid="{00000000-0005-0000-0000-0000987F0000}"/>
    <cellStyle name="Output 2 4 2 2 11" xfId="32853" xr:uid="{00000000-0005-0000-0000-0000997F0000}"/>
    <cellStyle name="Output 2 4 2 2 11 2" xfId="32854" xr:uid="{00000000-0005-0000-0000-00009A7F0000}"/>
    <cellStyle name="Output 2 4 2 2 11 3" xfId="32855" xr:uid="{00000000-0005-0000-0000-00009B7F0000}"/>
    <cellStyle name="Output 2 4 2 2 11 4" xfId="32856" xr:uid="{00000000-0005-0000-0000-00009C7F0000}"/>
    <cellStyle name="Output 2 4 2 2 11 5" xfId="32857" xr:uid="{00000000-0005-0000-0000-00009D7F0000}"/>
    <cellStyle name="Output 2 4 2 2 12" xfId="32858" xr:uid="{00000000-0005-0000-0000-00009E7F0000}"/>
    <cellStyle name="Output 2 4 2 2 12 2" xfId="32859" xr:uid="{00000000-0005-0000-0000-00009F7F0000}"/>
    <cellStyle name="Output 2 4 2 2 12 3" xfId="32860" xr:uid="{00000000-0005-0000-0000-0000A07F0000}"/>
    <cellStyle name="Output 2 4 2 2 12 4" xfId="32861" xr:uid="{00000000-0005-0000-0000-0000A17F0000}"/>
    <cellStyle name="Output 2 4 2 2 12 5" xfId="32862" xr:uid="{00000000-0005-0000-0000-0000A27F0000}"/>
    <cellStyle name="Output 2 4 2 2 13" xfId="32863" xr:uid="{00000000-0005-0000-0000-0000A37F0000}"/>
    <cellStyle name="Output 2 4 2 2 13 2" xfId="32864" xr:uid="{00000000-0005-0000-0000-0000A47F0000}"/>
    <cellStyle name="Output 2 4 2 2 13 3" xfId="32865" xr:uid="{00000000-0005-0000-0000-0000A57F0000}"/>
    <cellStyle name="Output 2 4 2 2 13 4" xfId="32866" xr:uid="{00000000-0005-0000-0000-0000A67F0000}"/>
    <cellStyle name="Output 2 4 2 2 13 5" xfId="32867" xr:uid="{00000000-0005-0000-0000-0000A77F0000}"/>
    <cellStyle name="Output 2 4 2 2 14" xfId="32868" xr:uid="{00000000-0005-0000-0000-0000A87F0000}"/>
    <cellStyle name="Output 2 4 2 2 14 2" xfId="32869" xr:uid="{00000000-0005-0000-0000-0000A97F0000}"/>
    <cellStyle name="Output 2 4 2 2 14 3" xfId="32870" xr:uid="{00000000-0005-0000-0000-0000AA7F0000}"/>
    <cellStyle name="Output 2 4 2 2 14 4" xfId="32871" xr:uid="{00000000-0005-0000-0000-0000AB7F0000}"/>
    <cellStyle name="Output 2 4 2 2 14 5" xfId="32872" xr:uid="{00000000-0005-0000-0000-0000AC7F0000}"/>
    <cellStyle name="Output 2 4 2 2 15" xfId="32873" xr:uid="{00000000-0005-0000-0000-0000AD7F0000}"/>
    <cellStyle name="Output 2 4 2 2 15 2" xfId="32874" xr:uid="{00000000-0005-0000-0000-0000AE7F0000}"/>
    <cellStyle name="Output 2 4 2 2 15 3" xfId="32875" xr:uid="{00000000-0005-0000-0000-0000AF7F0000}"/>
    <cellStyle name="Output 2 4 2 2 15 4" xfId="32876" xr:uid="{00000000-0005-0000-0000-0000B07F0000}"/>
    <cellStyle name="Output 2 4 2 2 15 5" xfId="32877" xr:uid="{00000000-0005-0000-0000-0000B17F0000}"/>
    <cellStyle name="Output 2 4 2 2 16" xfId="32878" xr:uid="{00000000-0005-0000-0000-0000B27F0000}"/>
    <cellStyle name="Output 2 4 2 2 16 2" xfId="32879" xr:uid="{00000000-0005-0000-0000-0000B37F0000}"/>
    <cellStyle name="Output 2 4 2 2 16 3" xfId="32880" xr:uid="{00000000-0005-0000-0000-0000B47F0000}"/>
    <cellStyle name="Output 2 4 2 2 16 4" xfId="32881" xr:uid="{00000000-0005-0000-0000-0000B57F0000}"/>
    <cellStyle name="Output 2 4 2 2 16 5" xfId="32882" xr:uid="{00000000-0005-0000-0000-0000B67F0000}"/>
    <cellStyle name="Output 2 4 2 2 17" xfId="32883" xr:uid="{00000000-0005-0000-0000-0000B77F0000}"/>
    <cellStyle name="Output 2 4 2 2 17 2" xfId="32884" xr:uid="{00000000-0005-0000-0000-0000B87F0000}"/>
    <cellStyle name="Output 2 4 2 2 17 3" xfId="32885" xr:uid="{00000000-0005-0000-0000-0000B97F0000}"/>
    <cellStyle name="Output 2 4 2 2 17 4" xfId="32886" xr:uid="{00000000-0005-0000-0000-0000BA7F0000}"/>
    <cellStyle name="Output 2 4 2 2 17 5" xfId="32887" xr:uid="{00000000-0005-0000-0000-0000BB7F0000}"/>
    <cellStyle name="Output 2 4 2 2 18" xfId="32888" xr:uid="{00000000-0005-0000-0000-0000BC7F0000}"/>
    <cellStyle name="Output 2 4 2 2 18 2" xfId="32889" xr:uid="{00000000-0005-0000-0000-0000BD7F0000}"/>
    <cellStyle name="Output 2 4 2 2 18 3" xfId="32890" xr:uid="{00000000-0005-0000-0000-0000BE7F0000}"/>
    <cellStyle name="Output 2 4 2 2 18 4" xfId="32891" xr:uid="{00000000-0005-0000-0000-0000BF7F0000}"/>
    <cellStyle name="Output 2 4 2 2 18 5" xfId="32892" xr:uid="{00000000-0005-0000-0000-0000C07F0000}"/>
    <cellStyle name="Output 2 4 2 2 19" xfId="32893" xr:uid="{00000000-0005-0000-0000-0000C17F0000}"/>
    <cellStyle name="Output 2 4 2 2 2" xfId="32894" xr:uid="{00000000-0005-0000-0000-0000C27F0000}"/>
    <cellStyle name="Output 2 4 2 2 2 10" xfId="32895" xr:uid="{00000000-0005-0000-0000-0000C37F0000}"/>
    <cellStyle name="Output 2 4 2 2 2 10 2" xfId="32896" xr:uid="{00000000-0005-0000-0000-0000C47F0000}"/>
    <cellStyle name="Output 2 4 2 2 2 10 3" xfId="32897" xr:uid="{00000000-0005-0000-0000-0000C57F0000}"/>
    <cellStyle name="Output 2 4 2 2 2 10 4" xfId="32898" xr:uid="{00000000-0005-0000-0000-0000C67F0000}"/>
    <cellStyle name="Output 2 4 2 2 2 10 5" xfId="32899" xr:uid="{00000000-0005-0000-0000-0000C77F0000}"/>
    <cellStyle name="Output 2 4 2 2 2 11" xfId="32900" xr:uid="{00000000-0005-0000-0000-0000C87F0000}"/>
    <cellStyle name="Output 2 4 2 2 2 11 2" xfId="32901" xr:uid="{00000000-0005-0000-0000-0000C97F0000}"/>
    <cellStyle name="Output 2 4 2 2 2 11 3" xfId="32902" xr:uid="{00000000-0005-0000-0000-0000CA7F0000}"/>
    <cellStyle name="Output 2 4 2 2 2 11 4" xfId="32903" xr:uid="{00000000-0005-0000-0000-0000CB7F0000}"/>
    <cellStyle name="Output 2 4 2 2 2 11 5" xfId="32904" xr:uid="{00000000-0005-0000-0000-0000CC7F0000}"/>
    <cellStyle name="Output 2 4 2 2 2 12" xfId="32905" xr:uid="{00000000-0005-0000-0000-0000CD7F0000}"/>
    <cellStyle name="Output 2 4 2 2 2 12 2" xfId="32906" xr:uid="{00000000-0005-0000-0000-0000CE7F0000}"/>
    <cellStyle name="Output 2 4 2 2 2 12 3" xfId="32907" xr:uid="{00000000-0005-0000-0000-0000CF7F0000}"/>
    <cellStyle name="Output 2 4 2 2 2 12 4" xfId="32908" xr:uid="{00000000-0005-0000-0000-0000D07F0000}"/>
    <cellStyle name="Output 2 4 2 2 2 12 5" xfId="32909" xr:uid="{00000000-0005-0000-0000-0000D17F0000}"/>
    <cellStyle name="Output 2 4 2 2 2 13" xfId="32910" xr:uid="{00000000-0005-0000-0000-0000D27F0000}"/>
    <cellStyle name="Output 2 4 2 2 2 13 2" xfId="32911" xr:uid="{00000000-0005-0000-0000-0000D37F0000}"/>
    <cellStyle name="Output 2 4 2 2 2 13 3" xfId="32912" xr:uid="{00000000-0005-0000-0000-0000D47F0000}"/>
    <cellStyle name="Output 2 4 2 2 2 13 4" xfId="32913" xr:uid="{00000000-0005-0000-0000-0000D57F0000}"/>
    <cellStyle name="Output 2 4 2 2 2 13 5" xfId="32914" xr:uid="{00000000-0005-0000-0000-0000D67F0000}"/>
    <cellStyle name="Output 2 4 2 2 2 14" xfId="32915" xr:uid="{00000000-0005-0000-0000-0000D77F0000}"/>
    <cellStyle name="Output 2 4 2 2 2 14 2" xfId="32916" xr:uid="{00000000-0005-0000-0000-0000D87F0000}"/>
    <cellStyle name="Output 2 4 2 2 2 14 3" xfId="32917" xr:uid="{00000000-0005-0000-0000-0000D97F0000}"/>
    <cellStyle name="Output 2 4 2 2 2 14 4" xfId="32918" xr:uid="{00000000-0005-0000-0000-0000DA7F0000}"/>
    <cellStyle name="Output 2 4 2 2 2 14 5" xfId="32919" xr:uid="{00000000-0005-0000-0000-0000DB7F0000}"/>
    <cellStyle name="Output 2 4 2 2 2 15" xfId="32920" xr:uid="{00000000-0005-0000-0000-0000DC7F0000}"/>
    <cellStyle name="Output 2 4 2 2 2 15 2" xfId="32921" xr:uid="{00000000-0005-0000-0000-0000DD7F0000}"/>
    <cellStyle name="Output 2 4 2 2 2 15 3" xfId="32922" xr:uid="{00000000-0005-0000-0000-0000DE7F0000}"/>
    <cellStyle name="Output 2 4 2 2 2 15 4" xfId="32923" xr:uid="{00000000-0005-0000-0000-0000DF7F0000}"/>
    <cellStyle name="Output 2 4 2 2 2 15 5" xfId="32924" xr:uid="{00000000-0005-0000-0000-0000E07F0000}"/>
    <cellStyle name="Output 2 4 2 2 2 16" xfId="32925" xr:uid="{00000000-0005-0000-0000-0000E17F0000}"/>
    <cellStyle name="Output 2 4 2 2 2 16 2" xfId="32926" xr:uid="{00000000-0005-0000-0000-0000E27F0000}"/>
    <cellStyle name="Output 2 4 2 2 2 16 3" xfId="32927" xr:uid="{00000000-0005-0000-0000-0000E37F0000}"/>
    <cellStyle name="Output 2 4 2 2 2 16 4" xfId="32928" xr:uid="{00000000-0005-0000-0000-0000E47F0000}"/>
    <cellStyle name="Output 2 4 2 2 2 16 5" xfId="32929" xr:uid="{00000000-0005-0000-0000-0000E57F0000}"/>
    <cellStyle name="Output 2 4 2 2 2 17" xfId="32930" xr:uid="{00000000-0005-0000-0000-0000E67F0000}"/>
    <cellStyle name="Output 2 4 2 2 2 17 2" xfId="32931" xr:uid="{00000000-0005-0000-0000-0000E77F0000}"/>
    <cellStyle name="Output 2 4 2 2 2 17 3" xfId="32932" xr:uid="{00000000-0005-0000-0000-0000E87F0000}"/>
    <cellStyle name="Output 2 4 2 2 2 17 4" xfId="32933" xr:uid="{00000000-0005-0000-0000-0000E97F0000}"/>
    <cellStyle name="Output 2 4 2 2 2 17 5" xfId="32934" xr:uid="{00000000-0005-0000-0000-0000EA7F0000}"/>
    <cellStyle name="Output 2 4 2 2 2 18" xfId="32935" xr:uid="{00000000-0005-0000-0000-0000EB7F0000}"/>
    <cellStyle name="Output 2 4 2 2 2 18 2" xfId="32936" xr:uid="{00000000-0005-0000-0000-0000EC7F0000}"/>
    <cellStyle name="Output 2 4 2 2 2 18 3" xfId="32937" xr:uid="{00000000-0005-0000-0000-0000ED7F0000}"/>
    <cellStyle name="Output 2 4 2 2 2 18 4" xfId="32938" xr:uid="{00000000-0005-0000-0000-0000EE7F0000}"/>
    <cellStyle name="Output 2 4 2 2 2 18 5" xfId="32939" xr:uid="{00000000-0005-0000-0000-0000EF7F0000}"/>
    <cellStyle name="Output 2 4 2 2 2 19" xfId="32940" xr:uid="{00000000-0005-0000-0000-0000F07F0000}"/>
    <cellStyle name="Output 2 4 2 2 2 2" xfId="32941" xr:uid="{00000000-0005-0000-0000-0000F17F0000}"/>
    <cellStyle name="Output 2 4 2 2 2 2 2" xfId="32942" xr:uid="{00000000-0005-0000-0000-0000F27F0000}"/>
    <cellStyle name="Output 2 4 2 2 2 2 2 2" xfId="32943" xr:uid="{00000000-0005-0000-0000-0000F37F0000}"/>
    <cellStyle name="Output 2 4 2 2 2 2 2 3" xfId="32944" xr:uid="{00000000-0005-0000-0000-0000F47F0000}"/>
    <cellStyle name="Output 2 4 2 2 2 2 2 4" xfId="32945" xr:uid="{00000000-0005-0000-0000-0000F57F0000}"/>
    <cellStyle name="Output 2 4 2 2 2 2 2 5" xfId="32946" xr:uid="{00000000-0005-0000-0000-0000F67F0000}"/>
    <cellStyle name="Output 2 4 2 2 2 2 2 6" xfId="32947" xr:uid="{00000000-0005-0000-0000-0000F77F0000}"/>
    <cellStyle name="Output 2 4 2 2 2 2 2 7" xfId="32948" xr:uid="{00000000-0005-0000-0000-0000F87F0000}"/>
    <cellStyle name="Output 2 4 2 2 2 2 3" xfId="32949" xr:uid="{00000000-0005-0000-0000-0000F97F0000}"/>
    <cellStyle name="Output 2 4 2 2 2 2 4" xfId="32950" xr:uid="{00000000-0005-0000-0000-0000FA7F0000}"/>
    <cellStyle name="Output 2 4 2 2 2 2 5" xfId="32951" xr:uid="{00000000-0005-0000-0000-0000FB7F0000}"/>
    <cellStyle name="Output 2 4 2 2 2 3" xfId="32952" xr:uid="{00000000-0005-0000-0000-0000FC7F0000}"/>
    <cellStyle name="Output 2 4 2 2 2 3 2" xfId="32953" xr:uid="{00000000-0005-0000-0000-0000FD7F0000}"/>
    <cellStyle name="Output 2 4 2 2 2 3 2 2" xfId="32954" xr:uid="{00000000-0005-0000-0000-0000FE7F0000}"/>
    <cellStyle name="Output 2 4 2 2 2 3 2 3" xfId="32955" xr:uid="{00000000-0005-0000-0000-0000FF7F0000}"/>
    <cellStyle name="Output 2 4 2 2 2 3 2 4" xfId="32956" xr:uid="{00000000-0005-0000-0000-000000800000}"/>
    <cellStyle name="Output 2 4 2 2 2 3 2 5" xfId="32957" xr:uid="{00000000-0005-0000-0000-000001800000}"/>
    <cellStyle name="Output 2 4 2 2 2 3 2 6" xfId="32958" xr:uid="{00000000-0005-0000-0000-000002800000}"/>
    <cellStyle name="Output 2 4 2 2 2 3 2 7" xfId="32959" xr:uid="{00000000-0005-0000-0000-000003800000}"/>
    <cellStyle name="Output 2 4 2 2 2 3 3" xfId="32960" xr:uid="{00000000-0005-0000-0000-000004800000}"/>
    <cellStyle name="Output 2 4 2 2 2 3 4" xfId="32961" xr:uid="{00000000-0005-0000-0000-000005800000}"/>
    <cellStyle name="Output 2 4 2 2 2 3 5" xfId="32962" xr:uid="{00000000-0005-0000-0000-000006800000}"/>
    <cellStyle name="Output 2 4 2 2 2 4" xfId="32963" xr:uid="{00000000-0005-0000-0000-000007800000}"/>
    <cellStyle name="Output 2 4 2 2 2 4 2" xfId="32964" xr:uid="{00000000-0005-0000-0000-000008800000}"/>
    <cellStyle name="Output 2 4 2 2 2 4 2 2" xfId="32965" xr:uid="{00000000-0005-0000-0000-000009800000}"/>
    <cellStyle name="Output 2 4 2 2 2 4 2 3" xfId="32966" xr:uid="{00000000-0005-0000-0000-00000A800000}"/>
    <cellStyle name="Output 2 4 2 2 2 4 2 4" xfId="32967" xr:uid="{00000000-0005-0000-0000-00000B800000}"/>
    <cellStyle name="Output 2 4 2 2 2 4 2 5" xfId="32968" xr:uid="{00000000-0005-0000-0000-00000C800000}"/>
    <cellStyle name="Output 2 4 2 2 2 4 2 6" xfId="32969" xr:uid="{00000000-0005-0000-0000-00000D800000}"/>
    <cellStyle name="Output 2 4 2 2 2 4 2 7" xfId="32970" xr:uid="{00000000-0005-0000-0000-00000E800000}"/>
    <cellStyle name="Output 2 4 2 2 2 4 3" xfId="32971" xr:uid="{00000000-0005-0000-0000-00000F800000}"/>
    <cellStyle name="Output 2 4 2 2 2 4 4" xfId="32972" xr:uid="{00000000-0005-0000-0000-000010800000}"/>
    <cellStyle name="Output 2 4 2 2 2 4 5" xfId="32973" xr:uid="{00000000-0005-0000-0000-000011800000}"/>
    <cellStyle name="Output 2 4 2 2 2 5" xfId="32974" xr:uid="{00000000-0005-0000-0000-000012800000}"/>
    <cellStyle name="Output 2 4 2 2 2 5 2" xfId="32975" xr:uid="{00000000-0005-0000-0000-000013800000}"/>
    <cellStyle name="Output 2 4 2 2 2 5 3" xfId="32976" xr:uid="{00000000-0005-0000-0000-000014800000}"/>
    <cellStyle name="Output 2 4 2 2 2 5 4" xfId="32977" xr:uid="{00000000-0005-0000-0000-000015800000}"/>
    <cellStyle name="Output 2 4 2 2 2 5 5" xfId="32978" xr:uid="{00000000-0005-0000-0000-000016800000}"/>
    <cellStyle name="Output 2 4 2 2 2 5 6" xfId="32979" xr:uid="{00000000-0005-0000-0000-000017800000}"/>
    <cellStyle name="Output 2 4 2 2 2 5 7" xfId="32980" xr:uid="{00000000-0005-0000-0000-000018800000}"/>
    <cellStyle name="Output 2 4 2 2 2 5 8" xfId="32981" xr:uid="{00000000-0005-0000-0000-000019800000}"/>
    <cellStyle name="Output 2 4 2 2 2 6" xfId="32982" xr:uid="{00000000-0005-0000-0000-00001A800000}"/>
    <cellStyle name="Output 2 4 2 2 2 6 2" xfId="32983" xr:uid="{00000000-0005-0000-0000-00001B800000}"/>
    <cellStyle name="Output 2 4 2 2 2 6 3" xfId="32984" xr:uid="{00000000-0005-0000-0000-00001C800000}"/>
    <cellStyle name="Output 2 4 2 2 2 6 4" xfId="32985" xr:uid="{00000000-0005-0000-0000-00001D800000}"/>
    <cellStyle name="Output 2 4 2 2 2 6 5" xfId="32986" xr:uid="{00000000-0005-0000-0000-00001E800000}"/>
    <cellStyle name="Output 2 4 2 2 2 6 6" xfId="32987" xr:uid="{00000000-0005-0000-0000-00001F800000}"/>
    <cellStyle name="Output 2 4 2 2 2 6 7" xfId="32988" xr:uid="{00000000-0005-0000-0000-000020800000}"/>
    <cellStyle name="Output 2 4 2 2 2 7" xfId="32989" xr:uid="{00000000-0005-0000-0000-000021800000}"/>
    <cellStyle name="Output 2 4 2 2 2 7 2" xfId="32990" xr:uid="{00000000-0005-0000-0000-000022800000}"/>
    <cellStyle name="Output 2 4 2 2 2 7 3" xfId="32991" xr:uid="{00000000-0005-0000-0000-000023800000}"/>
    <cellStyle name="Output 2 4 2 2 2 7 4" xfId="32992" xr:uid="{00000000-0005-0000-0000-000024800000}"/>
    <cellStyle name="Output 2 4 2 2 2 7 5" xfId="32993" xr:uid="{00000000-0005-0000-0000-000025800000}"/>
    <cellStyle name="Output 2 4 2 2 2 8" xfId="32994" xr:uid="{00000000-0005-0000-0000-000026800000}"/>
    <cellStyle name="Output 2 4 2 2 2 8 2" xfId="32995" xr:uid="{00000000-0005-0000-0000-000027800000}"/>
    <cellStyle name="Output 2 4 2 2 2 8 3" xfId="32996" xr:uid="{00000000-0005-0000-0000-000028800000}"/>
    <cellStyle name="Output 2 4 2 2 2 8 4" xfId="32997" xr:uid="{00000000-0005-0000-0000-000029800000}"/>
    <cellStyle name="Output 2 4 2 2 2 8 5" xfId="32998" xr:uid="{00000000-0005-0000-0000-00002A800000}"/>
    <cellStyle name="Output 2 4 2 2 2 9" xfId="32999" xr:uid="{00000000-0005-0000-0000-00002B800000}"/>
    <cellStyle name="Output 2 4 2 2 2 9 2" xfId="33000" xr:uid="{00000000-0005-0000-0000-00002C800000}"/>
    <cellStyle name="Output 2 4 2 2 2 9 3" xfId="33001" xr:uid="{00000000-0005-0000-0000-00002D800000}"/>
    <cellStyle name="Output 2 4 2 2 2 9 4" xfId="33002" xr:uid="{00000000-0005-0000-0000-00002E800000}"/>
    <cellStyle name="Output 2 4 2 2 2 9 5" xfId="33003" xr:uid="{00000000-0005-0000-0000-00002F800000}"/>
    <cellStyle name="Output 2 4 2 2 3" xfId="33004" xr:uid="{00000000-0005-0000-0000-000030800000}"/>
    <cellStyle name="Output 2 4 2 2 3 10" xfId="33005" xr:uid="{00000000-0005-0000-0000-000031800000}"/>
    <cellStyle name="Output 2 4 2 2 3 2" xfId="33006" xr:uid="{00000000-0005-0000-0000-000032800000}"/>
    <cellStyle name="Output 2 4 2 2 3 2 2" xfId="33007" xr:uid="{00000000-0005-0000-0000-000033800000}"/>
    <cellStyle name="Output 2 4 2 2 3 2 2 2" xfId="33008" xr:uid="{00000000-0005-0000-0000-000034800000}"/>
    <cellStyle name="Output 2 4 2 2 3 2 2 3" xfId="33009" xr:uid="{00000000-0005-0000-0000-000035800000}"/>
    <cellStyle name="Output 2 4 2 2 3 2 2 4" xfId="33010" xr:uid="{00000000-0005-0000-0000-000036800000}"/>
    <cellStyle name="Output 2 4 2 2 3 2 2 5" xfId="33011" xr:uid="{00000000-0005-0000-0000-000037800000}"/>
    <cellStyle name="Output 2 4 2 2 3 2 2 6" xfId="33012" xr:uid="{00000000-0005-0000-0000-000038800000}"/>
    <cellStyle name="Output 2 4 2 2 3 2 2 7" xfId="33013" xr:uid="{00000000-0005-0000-0000-000039800000}"/>
    <cellStyle name="Output 2 4 2 2 3 2 3" xfId="33014" xr:uid="{00000000-0005-0000-0000-00003A800000}"/>
    <cellStyle name="Output 2 4 2 2 3 2 4" xfId="33015" xr:uid="{00000000-0005-0000-0000-00003B800000}"/>
    <cellStyle name="Output 2 4 2 2 3 3" xfId="33016" xr:uid="{00000000-0005-0000-0000-00003C800000}"/>
    <cellStyle name="Output 2 4 2 2 3 3 2" xfId="33017" xr:uid="{00000000-0005-0000-0000-00003D800000}"/>
    <cellStyle name="Output 2 4 2 2 3 3 2 2" xfId="33018" xr:uid="{00000000-0005-0000-0000-00003E800000}"/>
    <cellStyle name="Output 2 4 2 2 3 3 2 3" xfId="33019" xr:uid="{00000000-0005-0000-0000-00003F800000}"/>
    <cellStyle name="Output 2 4 2 2 3 3 2 4" xfId="33020" xr:uid="{00000000-0005-0000-0000-000040800000}"/>
    <cellStyle name="Output 2 4 2 2 3 3 2 5" xfId="33021" xr:uid="{00000000-0005-0000-0000-000041800000}"/>
    <cellStyle name="Output 2 4 2 2 3 3 2 6" xfId="33022" xr:uid="{00000000-0005-0000-0000-000042800000}"/>
    <cellStyle name="Output 2 4 2 2 3 3 2 7" xfId="33023" xr:uid="{00000000-0005-0000-0000-000043800000}"/>
    <cellStyle name="Output 2 4 2 2 3 3 3" xfId="33024" xr:uid="{00000000-0005-0000-0000-000044800000}"/>
    <cellStyle name="Output 2 4 2 2 3 3 4" xfId="33025" xr:uid="{00000000-0005-0000-0000-000045800000}"/>
    <cellStyle name="Output 2 4 2 2 3 4" xfId="33026" xr:uid="{00000000-0005-0000-0000-000046800000}"/>
    <cellStyle name="Output 2 4 2 2 3 4 2" xfId="33027" xr:uid="{00000000-0005-0000-0000-000047800000}"/>
    <cellStyle name="Output 2 4 2 2 3 4 2 2" xfId="33028" xr:uid="{00000000-0005-0000-0000-000048800000}"/>
    <cellStyle name="Output 2 4 2 2 3 4 2 3" xfId="33029" xr:uid="{00000000-0005-0000-0000-000049800000}"/>
    <cellStyle name="Output 2 4 2 2 3 4 2 4" xfId="33030" xr:uid="{00000000-0005-0000-0000-00004A800000}"/>
    <cellStyle name="Output 2 4 2 2 3 4 2 5" xfId="33031" xr:uid="{00000000-0005-0000-0000-00004B800000}"/>
    <cellStyle name="Output 2 4 2 2 3 4 2 6" xfId="33032" xr:uid="{00000000-0005-0000-0000-00004C800000}"/>
    <cellStyle name="Output 2 4 2 2 3 4 2 7" xfId="33033" xr:uid="{00000000-0005-0000-0000-00004D800000}"/>
    <cellStyle name="Output 2 4 2 2 3 4 3" xfId="33034" xr:uid="{00000000-0005-0000-0000-00004E800000}"/>
    <cellStyle name="Output 2 4 2 2 3 4 4" xfId="33035" xr:uid="{00000000-0005-0000-0000-00004F800000}"/>
    <cellStyle name="Output 2 4 2 2 3 5" xfId="33036" xr:uid="{00000000-0005-0000-0000-000050800000}"/>
    <cellStyle name="Output 2 4 2 2 3 5 2" xfId="33037" xr:uid="{00000000-0005-0000-0000-000051800000}"/>
    <cellStyle name="Output 2 4 2 2 3 5 3" xfId="33038" xr:uid="{00000000-0005-0000-0000-000052800000}"/>
    <cellStyle name="Output 2 4 2 2 3 5 4" xfId="33039" xr:uid="{00000000-0005-0000-0000-000053800000}"/>
    <cellStyle name="Output 2 4 2 2 3 5 5" xfId="33040" xr:uid="{00000000-0005-0000-0000-000054800000}"/>
    <cellStyle name="Output 2 4 2 2 3 5 6" xfId="33041" xr:uid="{00000000-0005-0000-0000-000055800000}"/>
    <cellStyle name="Output 2 4 2 2 3 5 7" xfId="33042" xr:uid="{00000000-0005-0000-0000-000056800000}"/>
    <cellStyle name="Output 2 4 2 2 3 5 8" xfId="33043" xr:uid="{00000000-0005-0000-0000-000057800000}"/>
    <cellStyle name="Output 2 4 2 2 3 6" xfId="33044" xr:uid="{00000000-0005-0000-0000-000058800000}"/>
    <cellStyle name="Output 2 4 2 2 3 6 2" xfId="33045" xr:uid="{00000000-0005-0000-0000-000059800000}"/>
    <cellStyle name="Output 2 4 2 2 3 6 3" xfId="33046" xr:uid="{00000000-0005-0000-0000-00005A800000}"/>
    <cellStyle name="Output 2 4 2 2 3 6 4" xfId="33047" xr:uid="{00000000-0005-0000-0000-00005B800000}"/>
    <cellStyle name="Output 2 4 2 2 3 6 5" xfId="33048" xr:uid="{00000000-0005-0000-0000-00005C800000}"/>
    <cellStyle name="Output 2 4 2 2 3 6 6" xfId="33049" xr:uid="{00000000-0005-0000-0000-00005D800000}"/>
    <cellStyle name="Output 2 4 2 2 3 6 7" xfId="33050" xr:uid="{00000000-0005-0000-0000-00005E800000}"/>
    <cellStyle name="Output 2 4 2 2 3 7" xfId="33051" xr:uid="{00000000-0005-0000-0000-00005F800000}"/>
    <cellStyle name="Output 2 4 2 2 3 8" xfId="33052" xr:uid="{00000000-0005-0000-0000-000060800000}"/>
    <cellStyle name="Output 2 4 2 2 3 9" xfId="33053" xr:uid="{00000000-0005-0000-0000-000061800000}"/>
    <cellStyle name="Output 2 4 2 2 4" xfId="33054" xr:uid="{00000000-0005-0000-0000-000062800000}"/>
    <cellStyle name="Output 2 4 2 2 4 2" xfId="33055" xr:uid="{00000000-0005-0000-0000-000063800000}"/>
    <cellStyle name="Output 2 4 2 2 4 2 2" xfId="33056" xr:uid="{00000000-0005-0000-0000-000064800000}"/>
    <cellStyle name="Output 2 4 2 2 4 2 3" xfId="33057" xr:uid="{00000000-0005-0000-0000-000065800000}"/>
    <cellStyle name="Output 2 4 2 2 4 2 4" xfId="33058" xr:uid="{00000000-0005-0000-0000-000066800000}"/>
    <cellStyle name="Output 2 4 2 2 4 2 5" xfId="33059" xr:uid="{00000000-0005-0000-0000-000067800000}"/>
    <cellStyle name="Output 2 4 2 2 4 2 6" xfId="33060" xr:uid="{00000000-0005-0000-0000-000068800000}"/>
    <cellStyle name="Output 2 4 2 2 4 2 7" xfId="33061" xr:uid="{00000000-0005-0000-0000-000069800000}"/>
    <cellStyle name="Output 2 4 2 2 4 3" xfId="33062" xr:uid="{00000000-0005-0000-0000-00006A800000}"/>
    <cellStyle name="Output 2 4 2 2 4 4" xfId="33063" xr:uid="{00000000-0005-0000-0000-00006B800000}"/>
    <cellStyle name="Output 2 4 2 2 4 5" xfId="33064" xr:uid="{00000000-0005-0000-0000-00006C800000}"/>
    <cellStyle name="Output 2 4 2 2 5" xfId="33065" xr:uid="{00000000-0005-0000-0000-00006D800000}"/>
    <cellStyle name="Output 2 4 2 2 5 2" xfId="33066" xr:uid="{00000000-0005-0000-0000-00006E800000}"/>
    <cellStyle name="Output 2 4 2 2 5 2 2" xfId="33067" xr:uid="{00000000-0005-0000-0000-00006F800000}"/>
    <cellStyle name="Output 2 4 2 2 5 2 3" xfId="33068" xr:uid="{00000000-0005-0000-0000-000070800000}"/>
    <cellStyle name="Output 2 4 2 2 5 2 4" xfId="33069" xr:uid="{00000000-0005-0000-0000-000071800000}"/>
    <cellStyle name="Output 2 4 2 2 5 2 5" xfId="33070" xr:uid="{00000000-0005-0000-0000-000072800000}"/>
    <cellStyle name="Output 2 4 2 2 5 2 6" xfId="33071" xr:uid="{00000000-0005-0000-0000-000073800000}"/>
    <cellStyle name="Output 2 4 2 2 5 2 7" xfId="33072" xr:uid="{00000000-0005-0000-0000-000074800000}"/>
    <cellStyle name="Output 2 4 2 2 5 3" xfId="33073" xr:uid="{00000000-0005-0000-0000-000075800000}"/>
    <cellStyle name="Output 2 4 2 2 5 4" xfId="33074" xr:uid="{00000000-0005-0000-0000-000076800000}"/>
    <cellStyle name="Output 2 4 2 2 5 5" xfId="33075" xr:uid="{00000000-0005-0000-0000-000077800000}"/>
    <cellStyle name="Output 2 4 2 2 6" xfId="33076" xr:uid="{00000000-0005-0000-0000-000078800000}"/>
    <cellStyle name="Output 2 4 2 2 6 2" xfId="33077" xr:uid="{00000000-0005-0000-0000-000079800000}"/>
    <cellStyle name="Output 2 4 2 2 6 2 2" xfId="33078" xr:uid="{00000000-0005-0000-0000-00007A800000}"/>
    <cellStyle name="Output 2 4 2 2 6 2 3" xfId="33079" xr:uid="{00000000-0005-0000-0000-00007B800000}"/>
    <cellStyle name="Output 2 4 2 2 6 2 4" xfId="33080" xr:uid="{00000000-0005-0000-0000-00007C800000}"/>
    <cellStyle name="Output 2 4 2 2 6 2 5" xfId="33081" xr:uid="{00000000-0005-0000-0000-00007D800000}"/>
    <cellStyle name="Output 2 4 2 2 6 2 6" xfId="33082" xr:uid="{00000000-0005-0000-0000-00007E800000}"/>
    <cellStyle name="Output 2 4 2 2 6 2 7" xfId="33083" xr:uid="{00000000-0005-0000-0000-00007F800000}"/>
    <cellStyle name="Output 2 4 2 2 6 3" xfId="33084" xr:uid="{00000000-0005-0000-0000-000080800000}"/>
    <cellStyle name="Output 2 4 2 2 6 4" xfId="33085" xr:uid="{00000000-0005-0000-0000-000081800000}"/>
    <cellStyle name="Output 2 4 2 2 6 5" xfId="33086" xr:uid="{00000000-0005-0000-0000-000082800000}"/>
    <cellStyle name="Output 2 4 2 2 7" xfId="33087" xr:uid="{00000000-0005-0000-0000-000083800000}"/>
    <cellStyle name="Output 2 4 2 2 7 2" xfId="33088" xr:uid="{00000000-0005-0000-0000-000084800000}"/>
    <cellStyle name="Output 2 4 2 2 7 2 2" xfId="33089" xr:uid="{00000000-0005-0000-0000-000085800000}"/>
    <cellStyle name="Output 2 4 2 2 7 2 3" xfId="33090" xr:uid="{00000000-0005-0000-0000-000086800000}"/>
    <cellStyle name="Output 2 4 2 2 7 2 4" xfId="33091" xr:uid="{00000000-0005-0000-0000-000087800000}"/>
    <cellStyle name="Output 2 4 2 2 7 2 5" xfId="33092" xr:uid="{00000000-0005-0000-0000-000088800000}"/>
    <cellStyle name="Output 2 4 2 2 7 2 6" xfId="33093" xr:uid="{00000000-0005-0000-0000-000089800000}"/>
    <cellStyle name="Output 2 4 2 2 7 2 7" xfId="33094" xr:uid="{00000000-0005-0000-0000-00008A800000}"/>
    <cellStyle name="Output 2 4 2 2 7 3" xfId="33095" xr:uid="{00000000-0005-0000-0000-00008B800000}"/>
    <cellStyle name="Output 2 4 2 2 7 4" xfId="33096" xr:uid="{00000000-0005-0000-0000-00008C800000}"/>
    <cellStyle name="Output 2 4 2 2 7 5" xfId="33097" xr:uid="{00000000-0005-0000-0000-00008D800000}"/>
    <cellStyle name="Output 2 4 2 2 8" xfId="33098" xr:uid="{00000000-0005-0000-0000-00008E800000}"/>
    <cellStyle name="Output 2 4 2 2 8 2" xfId="33099" xr:uid="{00000000-0005-0000-0000-00008F800000}"/>
    <cellStyle name="Output 2 4 2 2 8 3" xfId="33100" xr:uid="{00000000-0005-0000-0000-000090800000}"/>
    <cellStyle name="Output 2 4 2 2 8 4" xfId="33101" xr:uid="{00000000-0005-0000-0000-000091800000}"/>
    <cellStyle name="Output 2 4 2 2 8 5" xfId="33102" xr:uid="{00000000-0005-0000-0000-000092800000}"/>
    <cellStyle name="Output 2 4 2 2 8 6" xfId="33103" xr:uid="{00000000-0005-0000-0000-000093800000}"/>
    <cellStyle name="Output 2 4 2 2 8 7" xfId="33104" xr:uid="{00000000-0005-0000-0000-000094800000}"/>
    <cellStyle name="Output 2 4 2 2 8 8" xfId="33105" xr:uid="{00000000-0005-0000-0000-000095800000}"/>
    <cellStyle name="Output 2 4 2 2 9" xfId="33106" xr:uid="{00000000-0005-0000-0000-000096800000}"/>
    <cellStyle name="Output 2 4 2 2 9 2" xfId="33107" xr:uid="{00000000-0005-0000-0000-000097800000}"/>
    <cellStyle name="Output 2 4 2 2 9 3" xfId="33108" xr:uid="{00000000-0005-0000-0000-000098800000}"/>
    <cellStyle name="Output 2 4 2 2 9 4" xfId="33109" xr:uid="{00000000-0005-0000-0000-000099800000}"/>
    <cellStyle name="Output 2 4 2 2 9 5" xfId="33110" xr:uid="{00000000-0005-0000-0000-00009A800000}"/>
    <cellStyle name="Output 2 4 2 2 9 6" xfId="33111" xr:uid="{00000000-0005-0000-0000-00009B800000}"/>
    <cellStyle name="Output 2 4 2 2 9 7" xfId="33112" xr:uid="{00000000-0005-0000-0000-00009C800000}"/>
    <cellStyle name="Output 2 4 2 3" xfId="33113" xr:uid="{00000000-0005-0000-0000-00009D800000}"/>
    <cellStyle name="Output 2 4 2 3 10" xfId="33114" xr:uid="{00000000-0005-0000-0000-00009E800000}"/>
    <cellStyle name="Output 2 4 2 3 10 2" xfId="33115" xr:uid="{00000000-0005-0000-0000-00009F800000}"/>
    <cellStyle name="Output 2 4 2 3 10 3" xfId="33116" xr:uid="{00000000-0005-0000-0000-0000A0800000}"/>
    <cellStyle name="Output 2 4 2 3 10 4" xfId="33117" xr:uid="{00000000-0005-0000-0000-0000A1800000}"/>
    <cellStyle name="Output 2 4 2 3 10 5" xfId="33118" xr:uid="{00000000-0005-0000-0000-0000A2800000}"/>
    <cellStyle name="Output 2 4 2 3 11" xfId="33119" xr:uid="{00000000-0005-0000-0000-0000A3800000}"/>
    <cellStyle name="Output 2 4 2 3 11 2" xfId="33120" xr:uid="{00000000-0005-0000-0000-0000A4800000}"/>
    <cellStyle name="Output 2 4 2 3 11 3" xfId="33121" xr:uid="{00000000-0005-0000-0000-0000A5800000}"/>
    <cellStyle name="Output 2 4 2 3 11 4" xfId="33122" xr:uid="{00000000-0005-0000-0000-0000A6800000}"/>
    <cellStyle name="Output 2 4 2 3 11 5" xfId="33123" xr:uid="{00000000-0005-0000-0000-0000A7800000}"/>
    <cellStyle name="Output 2 4 2 3 12" xfId="33124" xr:uid="{00000000-0005-0000-0000-0000A8800000}"/>
    <cellStyle name="Output 2 4 2 3 12 2" xfId="33125" xr:uid="{00000000-0005-0000-0000-0000A9800000}"/>
    <cellStyle name="Output 2 4 2 3 12 3" xfId="33126" xr:uid="{00000000-0005-0000-0000-0000AA800000}"/>
    <cellStyle name="Output 2 4 2 3 12 4" xfId="33127" xr:uid="{00000000-0005-0000-0000-0000AB800000}"/>
    <cellStyle name="Output 2 4 2 3 12 5" xfId="33128" xr:uid="{00000000-0005-0000-0000-0000AC800000}"/>
    <cellStyle name="Output 2 4 2 3 13" xfId="33129" xr:uid="{00000000-0005-0000-0000-0000AD800000}"/>
    <cellStyle name="Output 2 4 2 3 13 2" xfId="33130" xr:uid="{00000000-0005-0000-0000-0000AE800000}"/>
    <cellStyle name="Output 2 4 2 3 13 3" xfId="33131" xr:uid="{00000000-0005-0000-0000-0000AF800000}"/>
    <cellStyle name="Output 2 4 2 3 13 4" xfId="33132" xr:uid="{00000000-0005-0000-0000-0000B0800000}"/>
    <cellStyle name="Output 2 4 2 3 13 5" xfId="33133" xr:uid="{00000000-0005-0000-0000-0000B1800000}"/>
    <cellStyle name="Output 2 4 2 3 14" xfId="33134" xr:uid="{00000000-0005-0000-0000-0000B2800000}"/>
    <cellStyle name="Output 2 4 2 3 14 2" xfId="33135" xr:uid="{00000000-0005-0000-0000-0000B3800000}"/>
    <cellStyle name="Output 2 4 2 3 14 3" xfId="33136" xr:uid="{00000000-0005-0000-0000-0000B4800000}"/>
    <cellStyle name="Output 2 4 2 3 14 4" xfId="33137" xr:uid="{00000000-0005-0000-0000-0000B5800000}"/>
    <cellStyle name="Output 2 4 2 3 14 5" xfId="33138" xr:uid="{00000000-0005-0000-0000-0000B6800000}"/>
    <cellStyle name="Output 2 4 2 3 15" xfId="33139" xr:uid="{00000000-0005-0000-0000-0000B7800000}"/>
    <cellStyle name="Output 2 4 2 3 15 2" xfId="33140" xr:uid="{00000000-0005-0000-0000-0000B8800000}"/>
    <cellStyle name="Output 2 4 2 3 15 3" xfId="33141" xr:uid="{00000000-0005-0000-0000-0000B9800000}"/>
    <cellStyle name="Output 2 4 2 3 15 4" xfId="33142" xr:uid="{00000000-0005-0000-0000-0000BA800000}"/>
    <cellStyle name="Output 2 4 2 3 15 5" xfId="33143" xr:uid="{00000000-0005-0000-0000-0000BB800000}"/>
    <cellStyle name="Output 2 4 2 3 16" xfId="33144" xr:uid="{00000000-0005-0000-0000-0000BC800000}"/>
    <cellStyle name="Output 2 4 2 3 16 2" xfId="33145" xr:uid="{00000000-0005-0000-0000-0000BD800000}"/>
    <cellStyle name="Output 2 4 2 3 16 3" xfId="33146" xr:uid="{00000000-0005-0000-0000-0000BE800000}"/>
    <cellStyle name="Output 2 4 2 3 16 4" xfId="33147" xr:uid="{00000000-0005-0000-0000-0000BF800000}"/>
    <cellStyle name="Output 2 4 2 3 16 5" xfId="33148" xr:uid="{00000000-0005-0000-0000-0000C0800000}"/>
    <cellStyle name="Output 2 4 2 3 17" xfId="33149" xr:uid="{00000000-0005-0000-0000-0000C1800000}"/>
    <cellStyle name="Output 2 4 2 3 17 2" xfId="33150" xr:uid="{00000000-0005-0000-0000-0000C2800000}"/>
    <cellStyle name="Output 2 4 2 3 17 3" xfId="33151" xr:uid="{00000000-0005-0000-0000-0000C3800000}"/>
    <cellStyle name="Output 2 4 2 3 17 4" xfId="33152" xr:uid="{00000000-0005-0000-0000-0000C4800000}"/>
    <cellStyle name="Output 2 4 2 3 17 5" xfId="33153" xr:uid="{00000000-0005-0000-0000-0000C5800000}"/>
    <cellStyle name="Output 2 4 2 3 18" xfId="33154" xr:uid="{00000000-0005-0000-0000-0000C6800000}"/>
    <cellStyle name="Output 2 4 2 3 18 2" xfId="33155" xr:uid="{00000000-0005-0000-0000-0000C7800000}"/>
    <cellStyle name="Output 2 4 2 3 18 3" xfId="33156" xr:uid="{00000000-0005-0000-0000-0000C8800000}"/>
    <cellStyle name="Output 2 4 2 3 18 4" xfId="33157" xr:uid="{00000000-0005-0000-0000-0000C9800000}"/>
    <cellStyle name="Output 2 4 2 3 18 5" xfId="33158" xr:uid="{00000000-0005-0000-0000-0000CA800000}"/>
    <cellStyle name="Output 2 4 2 3 19" xfId="33159" xr:uid="{00000000-0005-0000-0000-0000CB800000}"/>
    <cellStyle name="Output 2 4 2 3 2" xfId="33160" xr:uid="{00000000-0005-0000-0000-0000CC800000}"/>
    <cellStyle name="Output 2 4 2 3 2 10" xfId="33161" xr:uid="{00000000-0005-0000-0000-0000CD800000}"/>
    <cellStyle name="Output 2 4 2 3 2 10 2" xfId="33162" xr:uid="{00000000-0005-0000-0000-0000CE800000}"/>
    <cellStyle name="Output 2 4 2 3 2 10 3" xfId="33163" xr:uid="{00000000-0005-0000-0000-0000CF800000}"/>
    <cellStyle name="Output 2 4 2 3 2 10 4" xfId="33164" xr:uid="{00000000-0005-0000-0000-0000D0800000}"/>
    <cellStyle name="Output 2 4 2 3 2 10 5" xfId="33165" xr:uid="{00000000-0005-0000-0000-0000D1800000}"/>
    <cellStyle name="Output 2 4 2 3 2 11" xfId="33166" xr:uid="{00000000-0005-0000-0000-0000D2800000}"/>
    <cellStyle name="Output 2 4 2 3 2 11 2" xfId="33167" xr:uid="{00000000-0005-0000-0000-0000D3800000}"/>
    <cellStyle name="Output 2 4 2 3 2 11 3" xfId="33168" xr:uid="{00000000-0005-0000-0000-0000D4800000}"/>
    <cellStyle name="Output 2 4 2 3 2 11 4" xfId="33169" xr:uid="{00000000-0005-0000-0000-0000D5800000}"/>
    <cellStyle name="Output 2 4 2 3 2 11 5" xfId="33170" xr:uid="{00000000-0005-0000-0000-0000D6800000}"/>
    <cellStyle name="Output 2 4 2 3 2 12" xfId="33171" xr:uid="{00000000-0005-0000-0000-0000D7800000}"/>
    <cellStyle name="Output 2 4 2 3 2 12 2" xfId="33172" xr:uid="{00000000-0005-0000-0000-0000D8800000}"/>
    <cellStyle name="Output 2 4 2 3 2 12 3" xfId="33173" xr:uid="{00000000-0005-0000-0000-0000D9800000}"/>
    <cellStyle name="Output 2 4 2 3 2 12 4" xfId="33174" xr:uid="{00000000-0005-0000-0000-0000DA800000}"/>
    <cellStyle name="Output 2 4 2 3 2 12 5" xfId="33175" xr:uid="{00000000-0005-0000-0000-0000DB800000}"/>
    <cellStyle name="Output 2 4 2 3 2 13" xfId="33176" xr:uid="{00000000-0005-0000-0000-0000DC800000}"/>
    <cellStyle name="Output 2 4 2 3 2 13 2" xfId="33177" xr:uid="{00000000-0005-0000-0000-0000DD800000}"/>
    <cellStyle name="Output 2 4 2 3 2 13 3" xfId="33178" xr:uid="{00000000-0005-0000-0000-0000DE800000}"/>
    <cellStyle name="Output 2 4 2 3 2 13 4" xfId="33179" xr:uid="{00000000-0005-0000-0000-0000DF800000}"/>
    <cellStyle name="Output 2 4 2 3 2 13 5" xfId="33180" xr:uid="{00000000-0005-0000-0000-0000E0800000}"/>
    <cellStyle name="Output 2 4 2 3 2 14" xfId="33181" xr:uid="{00000000-0005-0000-0000-0000E1800000}"/>
    <cellStyle name="Output 2 4 2 3 2 14 2" xfId="33182" xr:uid="{00000000-0005-0000-0000-0000E2800000}"/>
    <cellStyle name="Output 2 4 2 3 2 14 3" xfId="33183" xr:uid="{00000000-0005-0000-0000-0000E3800000}"/>
    <cellStyle name="Output 2 4 2 3 2 14 4" xfId="33184" xr:uid="{00000000-0005-0000-0000-0000E4800000}"/>
    <cellStyle name="Output 2 4 2 3 2 14 5" xfId="33185" xr:uid="{00000000-0005-0000-0000-0000E5800000}"/>
    <cellStyle name="Output 2 4 2 3 2 15" xfId="33186" xr:uid="{00000000-0005-0000-0000-0000E6800000}"/>
    <cellStyle name="Output 2 4 2 3 2 15 2" xfId="33187" xr:uid="{00000000-0005-0000-0000-0000E7800000}"/>
    <cellStyle name="Output 2 4 2 3 2 15 3" xfId="33188" xr:uid="{00000000-0005-0000-0000-0000E8800000}"/>
    <cellStyle name="Output 2 4 2 3 2 15 4" xfId="33189" xr:uid="{00000000-0005-0000-0000-0000E9800000}"/>
    <cellStyle name="Output 2 4 2 3 2 15 5" xfId="33190" xr:uid="{00000000-0005-0000-0000-0000EA800000}"/>
    <cellStyle name="Output 2 4 2 3 2 16" xfId="33191" xr:uid="{00000000-0005-0000-0000-0000EB800000}"/>
    <cellStyle name="Output 2 4 2 3 2 16 2" xfId="33192" xr:uid="{00000000-0005-0000-0000-0000EC800000}"/>
    <cellStyle name="Output 2 4 2 3 2 16 3" xfId="33193" xr:uid="{00000000-0005-0000-0000-0000ED800000}"/>
    <cellStyle name="Output 2 4 2 3 2 16 4" xfId="33194" xr:uid="{00000000-0005-0000-0000-0000EE800000}"/>
    <cellStyle name="Output 2 4 2 3 2 16 5" xfId="33195" xr:uid="{00000000-0005-0000-0000-0000EF800000}"/>
    <cellStyle name="Output 2 4 2 3 2 17" xfId="33196" xr:uid="{00000000-0005-0000-0000-0000F0800000}"/>
    <cellStyle name="Output 2 4 2 3 2 17 2" xfId="33197" xr:uid="{00000000-0005-0000-0000-0000F1800000}"/>
    <cellStyle name="Output 2 4 2 3 2 17 3" xfId="33198" xr:uid="{00000000-0005-0000-0000-0000F2800000}"/>
    <cellStyle name="Output 2 4 2 3 2 17 4" xfId="33199" xr:uid="{00000000-0005-0000-0000-0000F3800000}"/>
    <cellStyle name="Output 2 4 2 3 2 17 5" xfId="33200" xr:uid="{00000000-0005-0000-0000-0000F4800000}"/>
    <cellStyle name="Output 2 4 2 3 2 18" xfId="33201" xr:uid="{00000000-0005-0000-0000-0000F5800000}"/>
    <cellStyle name="Output 2 4 2 3 2 18 2" xfId="33202" xr:uid="{00000000-0005-0000-0000-0000F6800000}"/>
    <cellStyle name="Output 2 4 2 3 2 18 3" xfId="33203" xr:uid="{00000000-0005-0000-0000-0000F7800000}"/>
    <cellStyle name="Output 2 4 2 3 2 18 4" xfId="33204" xr:uid="{00000000-0005-0000-0000-0000F8800000}"/>
    <cellStyle name="Output 2 4 2 3 2 18 5" xfId="33205" xr:uid="{00000000-0005-0000-0000-0000F9800000}"/>
    <cellStyle name="Output 2 4 2 3 2 19" xfId="33206" xr:uid="{00000000-0005-0000-0000-0000FA800000}"/>
    <cellStyle name="Output 2 4 2 3 2 2" xfId="33207" xr:uid="{00000000-0005-0000-0000-0000FB800000}"/>
    <cellStyle name="Output 2 4 2 3 2 2 2" xfId="33208" xr:uid="{00000000-0005-0000-0000-0000FC800000}"/>
    <cellStyle name="Output 2 4 2 3 2 2 2 2" xfId="33209" xr:uid="{00000000-0005-0000-0000-0000FD800000}"/>
    <cellStyle name="Output 2 4 2 3 2 2 2 3" xfId="33210" xr:uid="{00000000-0005-0000-0000-0000FE800000}"/>
    <cellStyle name="Output 2 4 2 3 2 2 2 4" xfId="33211" xr:uid="{00000000-0005-0000-0000-0000FF800000}"/>
    <cellStyle name="Output 2 4 2 3 2 2 2 5" xfId="33212" xr:uid="{00000000-0005-0000-0000-000000810000}"/>
    <cellStyle name="Output 2 4 2 3 2 2 2 6" xfId="33213" xr:uid="{00000000-0005-0000-0000-000001810000}"/>
    <cellStyle name="Output 2 4 2 3 2 2 2 7" xfId="33214" xr:uid="{00000000-0005-0000-0000-000002810000}"/>
    <cellStyle name="Output 2 4 2 3 2 2 3" xfId="33215" xr:uid="{00000000-0005-0000-0000-000003810000}"/>
    <cellStyle name="Output 2 4 2 3 2 2 4" xfId="33216" xr:uid="{00000000-0005-0000-0000-000004810000}"/>
    <cellStyle name="Output 2 4 2 3 2 2 5" xfId="33217" xr:uid="{00000000-0005-0000-0000-000005810000}"/>
    <cellStyle name="Output 2 4 2 3 2 3" xfId="33218" xr:uid="{00000000-0005-0000-0000-000006810000}"/>
    <cellStyle name="Output 2 4 2 3 2 3 2" xfId="33219" xr:uid="{00000000-0005-0000-0000-000007810000}"/>
    <cellStyle name="Output 2 4 2 3 2 3 2 2" xfId="33220" xr:uid="{00000000-0005-0000-0000-000008810000}"/>
    <cellStyle name="Output 2 4 2 3 2 3 2 3" xfId="33221" xr:uid="{00000000-0005-0000-0000-000009810000}"/>
    <cellStyle name="Output 2 4 2 3 2 3 2 4" xfId="33222" xr:uid="{00000000-0005-0000-0000-00000A810000}"/>
    <cellStyle name="Output 2 4 2 3 2 3 2 5" xfId="33223" xr:uid="{00000000-0005-0000-0000-00000B810000}"/>
    <cellStyle name="Output 2 4 2 3 2 3 2 6" xfId="33224" xr:uid="{00000000-0005-0000-0000-00000C810000}"/>
    <cellStyle name="Output 2 4 2 3 2 3 2 7" xfId="33225" xr:uid="{00000000-0005-0000-0000-00000D810000}"/>
    <cellStyle name="Output 2 4 2 3 2 3 3" xfId="33226" xr:uid="{00000000-0005-0000-0000-00000E810000}"/>
    <cellStyle name="Output 2 4 2 3 2 3 4" xfId="33227" xr:uid="{00000000-0005-0000-0000-00000F810000}"/>
    <cellStyle name="Output 2 4 2 3 2 3 5" xfId="33228" xr:uid="{00000000-0005-0000-0000-000010810000}"/>
    <cellStyle name="Output 2 4 2 3 2 4" xfId="33229" xr:uid="{00000000-0005-0000-0000-000011810000}"/>
    <cellStyle name="Output 2 4 2 3 2 4 2" xfId="33230" xr:uid="{00000000-0005-0000-0000-000012810000}"/>
    <cellStyle name="Output 2 4 2 3 2 4 2 2" xfId="33231" xr:uid="{00000000-0005-0000-0000-000013810000}"/>
    <cellStyle name="Output 2 4 2 3 2 4 2 3" xfId="33232" xr:uid="{00000000-0005-0000-0000-000014810000}"/>
    <cellStyle name="Output 2 4 2 3 2 4 2 4" xfId="33233" xr:uid="{00000000-0005-0000-0000-000015810000}"/>
    <cellStyle name="Output 2 4 2 3 2 4 2 5" xfId="33234" xr:uid="{00000000-0005-0000-0000-000016810000}"/>
    <cellStyle name="Output 2 4 2 3 2 4 2 6" xfId="33235" xr:uid="{00000000-0005-0000-0000-000017810000}"/>
    <cellStyle name="Output 2 4 2 3 2 4 2 7" xfId="33236" xr:uid="{00000000-0005-0000-0000-000018810000}"/>
    <cellStyle name="Output 2 4 2 3 2 4 3" xfId="33237" xr:uid="{00000000-0005-0000-0000-000019810000}"/>
    <cellStyle name="Output 2 4 2 3 2 4 4" xfId="33238" xr:uid="{00000000-0005-0000-0000-00001A810000}"/>
    <cellStyle name="Output 2 4 2 3 2 4 5" xfId="33239" xr:uid="{00000000-0005-0000-0000-00001B810000}"/>
    <cellStyle name="Output 2 4 2 3 2 5" xfId="33240" xr:uid="{00000000-0005-0000-0000-00001C810000}"/>
    <cellStyle name="Output 2 4 2 3 2 5 2" xfId="33241" xr:uid="{00000000-0005-0000-0000-00001D810000}"/>
    <cellStyle name="Output 2 4 2 3 2 5 3" xfId="33242" xr:uid="{00000000-0005-0000-0000-00001E810000}"/>
    <cellStyle name="Output 2 4 2 3 2 5 4" xfId="33243" xr:uid="{00000000-0005-0000-0000-00001F810000}"/>
    <cellStyle name="Output 2 4 2 3 2 5 5" xfId="33244" xr:uid="{00000000-0005-0000-0000-000020810000}"/>
    <cellStyle name="Output 2 4 2 3 2 5 6" xfId="33245" xr:uid="{00000000-0005-0000-0000-000021810000}"/>
    <cellStyle name="Output 2 4 2 3 2 5 7" xfId="33246" xr:uid="{00000000-0005-0000-0000-000022810000}"/>
    <cellStyle name="Output 2 4 2 3 2 5 8" xfId="33247" xr:uid="{00000000-0005-0000-0000-000023810000}"/>
    <cellStyle name="Output 2 4 2 3 2 6" xfId="33248" xr:uid="{00000000-0005-0000-0000-000024810000}"/>
    <cellStyle name="Output 2 4 2 3 2 6 2" xfId="33249" xr:uid="{00000000-0005-0000-0000-000025810000}"/>
    <cellStyle name="Output 2 4 2 3 2 6 3" xfId="33250" xr:uid="{00000000-0005-0000-0000-000026810000}"/>
    <cellStyle name="Output 2 4 2 3 2 6 4" xfId="33251" xr:uid="{00000000-0005-0000-0000-000027810000}"/>
    <cellStyle name="Output 2 4 2 3 2 6 5" xfId="33252" xr:uid="{00000000-0005-0000-0000-000028810000}"/>
    <cellStyle name="Output 2 4 2 3 2 6 6" xfId="33253" xr:uid="{00000000-0005-0000-0000-000029810000}"/>
    <cellStyle name="Output 2 4 2 3 2 6 7" xfId="33254" xr:uid="{00000000-0005-0000-0000-00002A810000}"/>
    <cellStyle name="Output 2 4 2 3 2 7" xfId="33255" xr:uid="{00000000-0005-0000-0000-00002B810000}"/>
    <cellStyle name="Output 2 4 2 3 2 7 2" xfId="33256" xr:uid="{00000000-0005-0000-0000-00002C810000}"/>
    <cellStyle name="Output 2 4 2 3 2 7 3" xfId="33257" xr:uid="{00000000-0005-0000-0000-00002D810000}"/>
    <cellStyle name="Output 2 4 2 3 2 7 4" xfId="33258" xr:uid="{00000000-0005-0000-0000-00002E810000}"/>
    <cellStyle name="Output 2 4 2 3 2 7 5" xfId="33259" xr:uid="{00000000-0005-0000-0000-00002F810000}"/>
    <cellStyle name="Output 2 4 2 3 2 8" xfId="33260" xr:uid="{00000000-0005-0000-0000-000030810000}"/>
    <cellStyle name="Output 2 4 2 3 2 8 2" xfId="33261" xr:uid="{00000000-0005-0000-0000-000031810000}"/>
    <cellStyle name="Output 2 4 2 3 2 8 3" xfId="33262" xr:uid="{00000000-0005-0000-0000-000032810000}"/>
    <cellStyle name="Output 2 4 2 3 2 8 4" xfId="33263" xr:uid="{00000000-0005-0000-0000-000033810000}"/>
    <cellStyle name="Output 2 4 2 3 2 8 5" xfId="33264" xr:uid="{00000000-0005-0000-0000-000034810000}"/>
    <cellStyle name="Output 2 4 2 3 2 9" xfId="33265" xr:uid="{00000000-0005-0000-0000-000035810000}"/>
    <cellStyle name="Output 2 4 2 3 2 9 2" xfId="33266" xr:uid="{00000000-0005-0000-0000-000036810000}"/>
    <cellStyle name="Output 2 4 2 3 2 9 3" xfId="33267" xr:uid="{00000000-0005-0000-0000-000037810000}"/>
    <cellStyle name="Output 2 4 2 3 2 9 4" xfId="33268" xr:uid="{00000000-0005-0000-0000-000038810000}"/>
    <cellStyle name="Output 2 4 2 3 2 9 5" xfId="33269" xr:uid="{00000000-0005-0000-0000-000039810000}"/>
    <cellStyle name="Output 2 4 2 3 3" xfId="33270" xr:uid="{00000000-0005-0000-0000-00003A810000}"/>
    <cellStyle name="Output 2 4 2 3 3 10" xfId="33271" xr:uid="{00000000-0005-0000-0000-00003B810000}"/>
    <cellStyle name="Output 2 4 2 3 3 2" xfId="33272" xr:uid="{00000000-0005-0000-0000-00003C810000}"/>
    <cellStyle name="Output 2 4 2 3 3 2 2" xfId="33273" xr:uid="{00000000-0005-0000-0000-00003D810000}"/>
    <cellStyle name="Output 2 4 2 3 3 2 2 2" xfId="33274" xr:uid="{00000000-0005-0000-0000-00003E810000}"/>
    <cellStyle name="Output 2 4 2 3 3 2 2 3" xfId="33275" xr:uid="{00000000-0005-0000-0000-00003F810000}"/>
    <cellStyle name="Output 2 4 2 3 3 2 2 4" xfId="33276" xr:uid="{00000000-0005-0000-0000-000040810000}"/>
    <cellStyle name="Output 2 4 2 3 3 2 2 5" xfId="33277" xr:uid="{00000000-0005-0000-0000-000041810000}"/>
    <cellStyle name="Output 2 4 2 3 3 2 2 6" xfId="33278" xr:uid="{00000000-0005-0000-0000-000042810000}"/>
    <cellStyle name="Output 2 4 2 3 3 2 2 7" xfId="33279" xr:uid="{00000000-0005-0000-0000-000043810000}"/>
    <cellStyle name="Output 2 4 2 3 3 2 3" xfId="33280" xr:uid="{00000000-0005-0000-0000-000044810000}"/>
    <cellStyle name="Output 2 4 2 3 3 2 4" xfId="33281" xr:uid="{00000000-0005-0000-0000-000045810000}"/>
    <cellStyle name="Output 2 4 2 3 3 3" xfId="33282" xr:uid="{00000000-0005-0000-0000-000046810000}"/>
    <cellStyle name="Output 2 4 2 3 3 3 2" xfId="33283" xr:uid="{00000000-0005-0000-0000-000047810000}"/>
    <cellStyle name="Output 2 4 2 3 3 3 2 2" xfId="33284" xr:uid="{00000000-0005-0000-0000-000048810000}"/>
    <cellStyle name="Output 2 4 2 3 3 3 2 3" xfId="33285" xr:uid="{00000000-0005-0000-0000-000049810000}"/>
    <cellStyle name="Output 2 4 2 3 3 3 2 4" xfId="33286" xr:uid="{00000000-0005-0000-0000-00004A810000}"/>
    <cellStyle name="Output 2 4 2 3 3 3 2 5" xfId="33287" xr:uid="{00000000-0005-0000-0000-00004B810000}"/>
    <cellStyle name="Output 2 4 2 3 3 3 2 6" xfId="33288" xr:uid="{00000000-0005-0000-0000-00004C810000}"/>
    <cellStyle name="Output 2 4 2 3 3 3 2 7" xfId="33289" xr:uid="{00000000-0005-0000-0000-00004D810000}"/>
    <cellStyle name="Output 2 4 2 3 3 3 3" xfId="33290" xr:uid="{00000000-0005-0000-0000-00004E810000}"/>
    <cellStyle name="Output 2 4 2 3 3 3 4" xfId="33291" xr:uid="{00000000-0005-0000-0000-00004F810000}"/>
    <cellStyle name="Output 2 4 2 3 3 4" xfId="33292" xr:uid="{00000000-0005-0000-0000-000050810000}"/>
    <cellStyle name="Output 2 4 2 3 3 4 2" xfId="33293" xr:uid="{00000000-0005-0000-0000-000051810000}"/>
    <cellStyle name="Output 2 4 2 3 3 4 2 2" xfId="33294" xr:uid="{00000000-0005-0000-0000-000052810000}"/>
    <cellStyle name="Output 2 4 2 3 3 4 2 3" xfId="33295" xr:uid="{00000000-0005-0000-0000-000053810000}"/>
    <cellStyle name="Output 2 4 2 3 3 4 2 4" xfId="33296" xr:uid="{00000000-0005-0000-0000-000054810000}"/>
    <cellStyle name="Output 2 4 2 3 3 4 2 5" xfId="33297" xr:uid="{00000000-0005-0000-0000-000055810000}"/>
    <cellStyle name="Output 2 4 2 3 3 4 2 6" xfId="33298" xr:uid="{00000000-0005-0000-0000-000056810000}"/>
    <cellStyle name="Output 2 4 2 3 3 4 2 7" xfId="33299" xr:uid="{00000000-0005-0000-0000-000057810000}"/>
    <cellStyle name="Output 2 4 2 3 3 4 3" xfId="33300" xr:uid="{00000000-0005-0000-0000-000058810000}"/>
    <cellStyle name="Output 2 4 2 3 3 4 4" xfId="33301" xr:uid="{00000000-0005-0000-0000-000059810000}"/>
    <cellStyle name="Output 2 4 2 3 3 5" xfId="33302" xr:uid="{00000000-0005-0000-0000-00005A810000}"/>
    <cellStyle name="Output 2 4 2 3 3 5 2" xfId="33303" xr:uid="{00000000-0005-0000-0000-00005B810000}"/>
    <cellStyle name="Output 2 4 2 3 3 5 3" xfId="33304" xr:uid="{00000000-0005-0000-0000-00005C810000}"/>
    <cellStyle name="Output 2 4 2 3 3 5 4" xfId="33305" xr:uid="{00000000-0005-0000-0000-00005D810000}"/>
    <cellStyle name="Output 2 4 2 3 3 5 5" xfId="33306" xr:uid="{00000000-0005-0000-0000-00005E810000}"/>
    <cellStyle name="Output 2 4 2 3 3 5 6" xfId="33307" xr:uid="{00000000-0005-0000-0000-00005F810000}"/>
    <cellStyle name="Output 2 4 2 3 3 5 7" xfId="33308" xr:uid="{00000000-0005-0000-0000-000060810000}"/>
    <cellStyle name="Output 2 4 2 3 3 5 8" xfId="33309" xr:uid="{00000000-0005-0000-0000-000061810000}"/>
    <cellStyle name="Output 2 4 2 3 3 6" xfId="33310" xr:uid="{00000000-0005-0000-0000-000062810000}"/>
    <cellStyle name="Output 2 4 2 3 3 6 2" xfId="33311" xr:uid="{00000000-0005-0000-0000-000063810000}"/>
    <cellStyle name="Output 2 4 2 3 3 6 3" xfId="33312" xr:uid="{00000000-0005-0000-0000-000064810000}"/>
    <cellStyle name="Output 2 4 2 3 3 6 4" xfId="33313" xr:uid="{00000000-0005-0000-0000-000065810000}"/>
    <cellStyle name="Output 2 4 2 3 3 6 5" xfId="33314" xr:uid="{00000000-0005-0000-0000-000066810000}"/>
    <cellStyle name="Output 2 4 2 3 3 6 6" xfId="33315" xr:uid="{00000000-0005-0000-0000-000067810000}"/>
    <cellStyle name="Output 2 4 2 3 3 6 7" xfId="33316" xr:uid="{00000000-0005-0000-0000-000068810000}"/>
    <cellStyle name="Output 2 4 2 3 3 7" xfId="33317" xr:uid="{00000000-0005-0000-0000-000069810000}"/>
    <cellStyle name="Output 2 4 2 3 3 8" xfId="33318" xr:uid="{00000000-0005-0000-0000-00006A810000}"/>
    <cellStyle name="Output 2 4 2 3 3 9" xfId="33319" xr:uid="{00000000-0005-0000-0000-00006B810000}"/>
    <cellStyle name="Output 2 4 2 3 4" xfId="33320" xr:uid="{00000000-0005-0000-0000-00006C810000}"/>
    <cellStyle name="Output 2 4 2 3 4 2" xfId="33321" xr:uid="{00000000-0005-0000-0000-00006D810000}"/>
    <cellStyle name="Output 2 4 2 3 4 2 2" xfId="33322" xr:uid="{00000000-0005-0000-0000-00006E810000}"/>
    <cellStyle name="Output 2 4 2 3 4 2 3" xfId="33323" xr:uid="{00000000-0005-0000-0000-00006F810000}"/>
    <cellStyle name="Output 2 4 2 3 4 2 4" xfId="33324" xr:uid="{00000000-0005-0000-0000-000070810000}"/>
    <cellStyle name="Output 2 4 2 3 4 2 5" xfId="33325" xr:uid="{00000000-0005-0000-0000-000071810000}"/>
    <cellStyle name="Output 2 4 2 3 4 2 6" xfId="33326" xr:uid="{00000000-0005-0000-0000-000072810000}"/>
    <cellStyle name="Output 2 4 2 3 4 2 7" xfId="33327" xr:uid="{00000000-0005-0000-0000-000073810000}"/>
    <cellStyle name="Output 2 4 2 3 4 3" xfId="33328" xr:uid="{00000000-0005-0000-0000-000074810000}"/>
    <cellStyle name="Output 2 4 2 3 4 4" xfId="33329" xr:uid="{00000000-0005-0000-0000-000075810000}"/>
    <cellStyle name="Output 2 4 2 3 4 5" xfId="33330" xr:uid="{00000000-0005-0000-0000-000076810000}"/>
    <cellStyle name="Output 2 4 2 3 5" xfId="33331" xr:uid="{00000000-0005-0000-0000-000077810000}"/>
    <cellStyle name="Output 2 4 2 3 5 2" xfId="33332" xr:uid="{00000000-0005-0000-0000-000078810000}"/>
    <cellStyle name="Output 2 4 2 3 5 2 2" xfId="33333" xr:uid="{00000000-0005-0000-0000-000079810000}"/>
    <cellStyle name="Output 2 4 2 3 5 2 3" xfId="33334" xr:uid="{00000000-0005-0000-0000-00007A810000}"/>
    <cellStyle name="Output 2 4 2 3 5 2 4" xfId="33335" xr:uid="{00000000-0005-0000-0000-00007B810000}"/>
    <cellStyle name="Output 2 4 2 3 5 2 5" xfId="33336" xr:uid="{00000000-0005-0000-0000-00007C810000}"/>
    <cellStyle name="Output 2 4 2 3 5 2 6" xfId="33337" xr:uid="{00000000-0005-0000-0000-00007D810000}"/>
    <cellStyle name="Output 2 4 2 3 5 2 7" xfId="33338" xr:uid="{00000000-0005-0000-0000-00007E810000}"/>
    <cellStyle name="Output 2 4 2 3 5 3" xfId="33339" xr:uid="{00000000-0005-0000-0000-00007F810000}"/>
    <cellStyle name="Output 2 4 2 3 5 4" xfId="33340" xr:uid="{00000000-0005-0000-0000-000080810000}"/>
    <cellStyle name="Output 2 4 2 3 5 5" xfId="33341" xr:uid="{00000000-0005-0000-0000-000081810000}"/>
    <cellStyle name="Output 2 4 2 3 6" xfId="33342" xr:uid="{00000000-0005-0000-0000-000082810000}"/>
    <cellStyle name="Output 2 4 2 3 6 2" xfId="33343" xr:uid="{00000000-0005-0000-0000-000083810000}"/>
    <cellStyle name="Output 2 4 2 3 6 2 2" xfId="33344" xr:uid="{00000000-0005-0000-0000-000084810000}"/>
    <cellStyle name="Output 2 4 2 3 6 2 3" xfId="33345" xr:uid="{00000000-0005-0000-0000-000085810000}"/>
    <cellStyle name="Output 2 4 2 3 6 2 4" xfId="33346" xr:uid="{00000000-0005-0000-0000-000086810000}"/>
    <cellStyle name="Output 2 4 2 3 6 2 5" xfId="33347" xr:uid="{00000000-0005-0000-0000-000087810000}"/>
    <cellStyle name="Output 2 4 2 3 6 2 6" xfId="33348" xr:uid="{00000000-0005-0000-0000-000088810000}"/>
    <cellStyle name="Output 2 4 2 3 6 2 7" xfId="33349" xr:uid="{00000000-0005-0000-0000-000089810000}"/>
    <cellStyle name="Output 2 4 2 3 6 3" xfId="33350" xr:uid="{00000000-0005-0000-0000-00008A810000}"/>
    <cellStyle name="Output 2 4 2 3 6 4" xfId="33351" xr:uid="{00000000-0005-0000-0000-00008B810000}"/>
    <cellStyle name="Output 2 4 2 3 6 5" xfId="33352" xr:uid="{00000000-0005-0000-0000-00008C810000}"/>
    <cellStyle name="Output 2 4 2 3 7" xfId="33353" xr:uid="{00000000-0005-0000-0000-00008D810000}"/>
    <cellStyle name="Output 2 4 2 3 7 2" xfId="33354" xr:uid="{00000000-0005-0000-0000-00008E810000}"/>
    <cellStyle name="Output 2 4 2 3 7 2 2" xfId="33355" xr:uid="{00000000-0005-0000-0000-00008F810000}"/>
    <cellStyle name="Output 2 4 2 3 7 2 3" xfId="33356" xr:uid="{00000000-0005-0000-0000-000090810000}"/>
    <cellStyle name="Output 2 4 2 3 7 2 4" xfId="33357" xr:uid="{00000000-0005-0000-0000-000091810000}"/>
    <cellStyle name="Output 2 4 2 3 7 2 5" xfId="33358" xr:uid="{00000000-0005-0000-0000-000092810000}"/>
    <cellStyle name="Output 2 4 2 3 7 2 6" xfId="33359" xr:uid="{00000000-0005-0000-0000-000093810000}"/>
    <cellStyle name="Output 2 4 2 3 7 2 7" xfId="33360" xr:uid="{00000000-0005-0000-0000-000094810000}"/>
    <cellStyle name="Output 2 4 2 3 7 3" xfId="33361" xr:uid="{00000000-0005-0000-0000-000095810000}"/>
    <cellStyle name="Output 2 4 2 3 7 4" xfId="33362" xr:uid="{00000000-0005-0000-0000-000096810000}"/>
    <cellStyle name="Output 2 4 2 3 7 5" xfId="33363" xr:uid="{00000000-0005-0000-0000-000097810000}"/>
    <cellStyle name="Output 2 4 2 3 8" xfId="33364" xr:uid="{00000000-0005-0000-0000-000098810000}"/>
    <cellStyle name="Output 2 4 2 3 8 2" xfId="33365" xr:uid="{00000000-0005-0000-0000-000099810000}"/>
    <cellStyle name="Output 2 4 2 3 8 3" xfId="33366" xr:uid="{00000000-0005-0000-0000-00009A810000}"/>
    <cellStyle name="Output 2 4 2 3 8 4" xfId="33367" xr:uid="{00000000-0005-0000-0000-00009B810000}"/>
    <cellStyle name="Output 2 4 2 3 8 5" xfId="33368" xr:uid="{00000000-0005-0000-0000-00009C810000}"/>
    <cellStyle name="Output 2 4 2 3 8 6" xfId="33369" xr:uid="{00000000-0005-0000-0000-00009D810000}"/>
    <cellStyle name="Output 2 4 2 3 8 7" xfId="33370" xr:uid="{00000000-0005-0000-0000-00009E810000}"/>
    <cellStyle name="Output 2 4 2 3 8 8" xfId="33371" xr:uid="{00000000-0005-0000-0000-00009F810000}"/>
    <cellStyle name="Output 2 4 2 3 9" xfId="33372" xr:uid="{00000000-0005-0000-0000-0000A0810000}"/>
    <cellStyle name="Output 2 4 2 3 9 2" xfId="33373" xr:uid="{00000000-0005-0000-0000-0000A1810000}"/>
    <cellStyle name="Output 2 4 2 3 9 3" xfId="33374" xr:uid="{00000000-0005-0000-0000-0000A2810000}"/>
    <cellStyle name="Output 2 4 2 3 9 4" xfId="33375" xr:uid="{00000000-0005-0000-0000-0000A3810000}"/>
    <cellStyle name="Output 2 4 2 3 9 5" xfId="33376" xr:uid="{00000000-0005-0000-0000-0000A4810000}"/>
    <cellStyle name="Output 2 4 2 3 9 6" xfId="33377" xr:uid="{00000000-0005-0000-0000-0000A5810000}"/>
    <cellStyle name="Output 2 4 2 3 9 7" xfId="33378" xr:uid="{00000000-0005-0000-0000-0000A6810000}"/>
    <cellStyle name="Output 2 4 2 4" xfId="33379" xr:uid="{00000000-0005-0000-0000-0000A7810000}"/>
    <cellStyle name="Output 2 4 2 4 10" xfId="33380" xr:uid="{00000000-0005-0000-0000-0000A8810000}"/>
    <cellStyle name="Output 2 4 2 4 10 2" xfId="33381" xr:uid="{00000000-0005-0000-0000-0000A9810000}"/>
    <cellStyle name="Output 2 4 2 4 10 3" xfId="33382" xr:uid="{00000000-0005-0000-0000-0000AA810000}"/>
    <cellStyle name="Output 2 4 2 4 10 4" xfId="33383" xr:uid="{00000000-0005-0000-0000-0000AB810000}"/>
    <cellStyle name="Output 2 4 2 4 10 5" xfId="33384" xr:uid="{00000000-0005-0000-0000-0000AC810000}"/>
    <cellStyle name="Output 2 4 2 4 11" xfId="33385" xr:uid="{00000000-0005-0000-0000-0000AD810000}"/>
    <cellStyle name="Output 2 4 2 4 11 2" xfId="33386" xr:uid="{00000000-0005-0000-0000-0000AE810000}"/>
    <cellStyle name="Output 2 4 2 4 11 3" xfId="33387" xr:uid="{00000000-0005-0000-0000-0000AF810000}"/>
    <cellStyle name="Output 2 4 2 4 11 4" xfId="33388" xr:uid="{00000000-0005-0000-0000-0000B0810000}"/>
    <cellStyle name="Output 2 4 2 4 11 5" xfId="33389" xr:uid="{00000000-0005-0000-0000-0000B1810000}"/>
    <cellStyle name="Output 2 4 2 4 12" xfId="33390" xr:uid="{00000000-0005-0000-0000-0000B2810000}"/>
    <cellStyle name="Output 2 4 2 4 12 2" xfId="33391" xr:uid="{00000000-0005-0000-0000-0000B3810000}"/>
    <cellStyle name="Output 2 4 2 4 12 3" xfId="33392" xr:uid="{00000000-0005-0000-0000-0000B4810000}"/>
    <cellStyle name="Output 2 4 2 4 12 4" xfId="33393" xr:uid="{00000000-0005-0000-0000-0000B5810000}"/>
    <cellStyle name="Output 2 4 2 4 12 5" xfId="33394" xr:uid="{00000000-0005-0000-0000-0000B6810000}"/>
    <cellStyle name="Output 2 4 2 4 13" xfId="33395" xr:uid="{00000000-0005-0000-0000-0000B7810000}"/>
    <cellStyle name="Output 2 4 2 4 13 2" xfId="33396" xr:uid="{00000000-0005-0000-0000-0000B8810000}"/>
    <cellStyle name="Output 2 4 2 4 13 3" xfId="33397" xr:uid="{00000000-0005-0000-0000-0000B9810000}"/>
    <cellStyle name="Output 2 4 2 4 13 4" xfId="33398" xr:uid="{00000000-0005-0000-0000-0000BA810000}"/>
    <cellStyle name="Output 2 4 2 4 13 5" xfId="33399" xr:uid="{00000000-0005-0000-0000-0000BB810000}"/>
    <cellStyle name="Output 2 4 2 4 14" xfId="33400" xr:uid="{00000000-0005-0000-0000-0000BC810000}"/>
    <cellStyle name="Output 2 4 2 4 14 2" xfId="33401" xr:uid="{00000000-0005-0000-0000-0000BD810000}"/>
    <cellStyle name="Output 2 4 2 4 14 3" xfId="33402" xr:uid="{00000000-0005-0000-0000-0000BE810000}"/>
    <cellStyle name="Output 2 4 2 4 14 4" xfId="33403" xr:uid="{00000000-0005-0000-0000-0000BF810000}"/>
    <cellStyle name="Output 2 4 2 4 14 5" xfId="33404" xr:uid="{00000000-0005-0000-0000-0000C0810000}"/>
    <cellStyle name="Output 2 4 2 4 15" xfId="33405" xr:uid="{00000000-0005-0000-0000-0000C1810000}"/>
    <cellStyle name="Output 2 4 2 4 15 2" xfId="33406" xr:uid="{00000000-0005-0000-0000-0000C2810000}"/>
    <cellStyle name="Output 2 4 2 4 15 3" xfId="33407" xr:uid="{00000000-0005-0000-0000-0000C3810000}"/>
    <cellStyle name="Output 2 4 2 4 15 4" xfId="33408" xr:uid="{00000000-0005-0000-0000-0000C4810000}"/>
    <cellStyle name="Output 2 4 2 4 15 5" xfId="33409" xr:uid="{00000000-0005-0000-0000-0000C5810000}"/>
    <cellStyle name="Output 2 4 2 4 16" xfId="33410" xr:uid="{00000000-0005-0000-0000-0000C6810000}"/>
    <cellStyle name="Output 2 4 2 4 16 2" xfId="33411" xr:uid="{00000000-0005-0000-0000-0000C7810000}"/>
    <cellStyle name="Output 2 4 2 4 16 3" xfId="33412" xr:uid="{00000000-0005-0000-0000-0000C8810000}"/>
    <cellStyle name="Output 2 4 2 4 16 4" xfId="33413" xr:uid="{00000000-0005-0000-0000-0000C9810000}"/>
    <cellStyle name="Output 2 4 2 4 16 5" xfId="33414" xr:uid="{00000000-0005-0000-0000-0000CA810000}"/>
    <cellStyle name="Output 2 4 2 4 17" xfId="33415" xr:uid="{00000000-0005-0000-0000-0000CB810000}"/>
    <cellStyle name="Output 2 4 2 4 17 2" xfId="33416" xr:uid="{00000000-0005-0000-0000-0000CC810000}"/>
    <cellStyle name="Output 2 4 2 4 17 3" xfId="33417" xr:uid="{00000000-0005-0000-0000-0000CD810000}"/>
    <cellStyle name="Output 2 4 2 4 17 4" xfId="33418" xr:uid="{00000000-0005-0000-0000-0000CE810000}"/>
    <cellStyle name="Output 2 4 2 4 17 5" xfId="33419" xr:uid="{00000000-0005-0000-0000-0000CF810000}"/>
    <cellStyle name="Output 2 4 2 4 18" xfId="33420" xr:uid="{00000000-0005-0000-0000-0000D0810000}"/>
    <cellStyle name="Output 2 4 2 4 18 2" xfId="33421" xr:uid="{00000000-0005-0000-0000-0000D1810000}"/>
    <cellStyle name="Output 2 4 2 4 18 3" xfId="33422" xr:uid="{00000000-0005-0000-0000-0000D2810000}"/>
    <cellStyle name="Output 2 4 2 4 18 4" xfId="33423" xr:uid="{00000000-0005-0000-0000-0000D3810000}"/>
    <cellStyle name="Output 2 4 2 4 18 5" xfId="33424" xr:uid="{00000000-0005-0000-0000-0000D4810000}"/>
    <cellStyle name="Output 2 4 2 4 19" xfId="33425" xr:uid="{00000000-0005-0000-0000-0000D5810000}"/>
    <cellStyle name="Output 2 4 2 4 2" xfId="33426" xr:uid="{00000000-0005-0000-0000-0000D6810000}"/>
    <cellStyle name="Output 2 4 2 4 2 2" xfId="33427" xr:uid="{00000000-0005-0000-0000-0000D7810000}"/>
    <cellStyle name="Output 2 4 2 4 2 2 2" xfId="33428" xr:uid="{00000000-0005-0000-0000-0000D8810000}"/>
    <cellStyle name="Output 2 4 2 4 2 2 3" xfId="33429" xr:uid="{00000000-0005-0000-0000-0000D9810000}"/>
    <cellStyle name="Output 2 4 2 4 2 2 4" xfId="33430" xr:uid="{00000000-0005-0000-0000-0000DA810000}"/>
    <cellStyle name="Output 2 4 2 4 2 2 5" xfId="33431" xr:uid="{00000000-0005-0000-0000-0000DB810000}"/>
    <cellStyle name="Output 2 4 2 4 2 2 6" xfId="33432" xr:uid="{00000000-0005-0000-0000-0000DC810000}"/>
    <cellStyle name="Output 2 4 2 4 2 2 7" xfId="33433" xr:uid="{00000000-0005-0000-0000-0000DD810000}"/>
    <cellStyle name="Output 2 4 2 4 2 3" xfId="33434" xr:uid="{00000000-0005-0000-0000-0000DE810000}"/>
    <cellStyle name="Output 2 4 2 4 2 4" xfId="33435" xr:uid="{00000000-0005-0000-0000-0000DF810000}"/>
    <cellStyle name="Output 2 4 2 4 2 5" xfId="33436" xr:uid="{00000000-0005-0000-0000-0000E0810000}"/>
    <cellStyle name="Output 2 4 2 4 3" xfId="33437" xr:uid="{00000000-0005-0000-0000-0000E1810000}"/>
    <cellStyle name="Output 2 4 2 4 3 2" xfId="33438" xr:uid="{00000000-0005-0000-0000-0000E2810000}"/>
    <cellStyle name="Output 2 4 2 4 3 2 2" xfId="33439" xr:uid="{00000000-0005-0000-0000-0000E3810000}"/>
    <cellStyle name="Output 2 4 2 4 3 2 3" xfId="33440" xr:uid="{00000000-0005-0000-0000-0000E4810000}"/>
    <cellStyle name="Output 2 4 2 4 3 2 4" xfId="33441" xr:uid="{00000000-0005-0000-0000-0000E5810000}"/>
    <cellStyle name="Output 2 4 2 4 3 2 5" xfId="33442" xr:uid="{00000000-0005-0000-0000-0000E6810000}"/>
    <cellStyle name="Output 2 4 2 4 3 2 6" xfId="33443" xr:uid="{00000000-0005-0000-0000-0000E7810000}"/>
    <cellStyle name="Output 2 4 2 4 3 2 7" xfId="33444" xr:uid="{00000000-0005-0000-0000-0000E8810000}"/>
    <cellStyle name="Output 2 4 2 4 3 3" xfId="33445" xr:uid="{00000000-0005-0000-0000-0000E9810000}"/>
    <cellStyle name="Output 2 4 2 4 3 4" xfId="33446" xr:uid="{00000000-0005-0000-0000-0000EA810000}"/>
    <cellStyle name="Output 2 4 2 4 3 5" xfId="33447" xr:uid="{00000000-0005-0000-0000-0000EB810000}"/>
    <cellStyle name="Output 2 4 2 4 4" xfId="33448" xr:uid="{00000000-0005-0000-0000-0000EC810000}"/>
    <cellStyle name="Output 2 4 2 4 4 2" xfId="33449" xr:uid="{00000000-0005-0000-0000-0000ED810000}"/>
    <cellStyle name="Output 2 4 2 4 4 2 2" xfId="33450" xr:uid="{00000000-0005-0000-0000-0000EE810000}"/>
    <cellStyle name="Output 2 4 2 4 4 2 3" xfId="33451" xr:uid="{00000000-0005-0000-0000-0000EF810000}"/>
    <cellStyle name="Output 2 4 2 4 4 2 4" xfId="33452" xr:uid="{00000000-0005-0000-0000-0000F0810000}"/>
    <cellStyle name="Output 2 4 2 4 4 2 5" xfId="33453" xr:uid="{00000000-0005-0000-0000-0000F1810000}"/>
    <cellStyle name="Output 2 4 2 4 4 2 6" xfId="33454" xr:uid="{00000000-0005-0000-0000-0000F2810000}"/>
    <cellStyle name="Output 2 4 2 4 4 2 7" xfId="33455" xr:uid="{00000000-0005-0000-0000-0000F3810000}"/>
    <cellStyle name="Output 2 4 2 4 4 3" xfId="33456" xr:uid="{00000000-0005-0000-0000-0000F4810000}"/>
    <cellStyle name="Output 2 4 2 4 4 4" xfId="33457" xr:uid="{00000000-0005-0000-0000-0000F5810000}"/>
    <cellStyle name="Output 2 4 2 4 4 5" xfId="33458" xr:uid="{00000000-0005-0000-0000-0000F6810000}"/>
    <cellStyle name="Output 2 4 2 4 5" xfId="33459" xr:uid="{00000000-0005-0000-0000-0000F7810000}"/>
    <cellStyle name="Output 2 4 2 4 5 2" xfId="33460" xr:uid="{00000000-0005-0000-0000-0000F8810000}"/>
    <cellStyle name="Output 2 4 2 4 5 3" xfId="33461" xr:uid="{00000000-0005-0000-0000-0000F9810000}"/>
    <cellStyle name="Output 2 4 2 4 5 4" xfId="33462" xr:uid="{00000000-0005-0000-0000-0000FA810000}"/>
    <cellStyle name="Output 2 4 2 4 5 5" xfId="33463" xr:uid="{00000000-0005-0000-0000-0000FB810000}"/>
    <cellStyle name="Output 2 4 2 4 5 6" xfId="33464" xr:uid="{00000000-0005-0000-0000-0000FC810000}"/>
    <cellStyle name="Output 2 4 2 4 5 7" xfId="33465" xr:uid="{00000000-0005-0000-0000-0000FD810000}"/>
    <cellStyle name="Output 2 4 2 4 5 8" xfId="33466" xr:uid="{00000000-0005-0000-0000-0000FE810000}"/>
    <cellStyle name="Output 2 4 2 4 6" xfId="33467" xr:uid="{00000000-0005-0000-0000-0000FF810000}"/>
    <cellStyle name="Output 2 4 2 4 6 2" xfId="33468" xr:uid="{00000000-0005-0000-0000-000000820000}"/>
    <cellStyle name="Output 2 4 2 4 6 3" xfId="33469" xr:uid="{00000000-0005-0000-0000-000001820000}"/>
    <cellStyle name="Output 2 4 2 4 6 4" xfId="33470" xr:uid="{00000000-0005-0000-0000-000002820000}"/>
    <cellStyle name="Output 2 4 2 4 6 5" xfId="33471" xr:uid="{00000000-0005-0000-0000-000003820000}"/>
    <cellStyle name="Output 2 4 2 4 6 6" xfId="33472" xr:uid="{00000000-0005-0000-0000-000004820000}"/>
    <cellStyle name="Output 2 4 2 4 6 7" xfId="33473" xr:uid="{00000000-0005-0000-0000-000005820000}"/>
    <cellStyle name="Output 2 4 2 4 7" xfId="33474" xr:uid="{00000000-0005-0000-0000-000006820000}"/>
    <cellStyle name="Output 2 4 2 4 7 2" xfId="33475" xr:uid="{00000000-0005-0000-0000-000007820000}"/>
    <cellStyle name="Output 2 4 2 4 7 3" xfId="33476" xr:uid="{00000000-0005-0000-0000-000008820000}"/>
    <cellStyle name="Output 2 4 2 4 7 4" xfId="33477" xr:uid="{00000000-0005-0000-0000-000009820000}"/>
    <cellStyle name="Output 2 4 2 4 7 5" xfId="33478" xr:uid="{00000000-0005-0000-0000-00000A820000}"/>
    <cellStyle name="Output 2 4 2 4 8" xfId="33479" xr:uid="{00000000-0005-0000-0000-00000B820000}"/>
    <cellStyle name="Output 2 4 2 4 8 2" xfId="33480" xr:uid="{00000000-0005-0000-0000-00000C820000}"/>
    <cellStyle name="Output 2 4 2 4 8 3" xfId="33481" xr:uid="{00000000-0005-0000-0000-00000D820000}"/>
    <cellStyle name="Output 2 4 2 4 8 4" xfId="33482" xr:uid="{00000000-0005-0000-0000-00000E820000}"/>
    <cellStyle name="Output 2 4 2 4 8 5" xfId="33483" xr:uid="{00000000-0005-0000-0000-00000F820000}"/>
    <cellStyle name="Output 2 4 2 4 9" xfId="33484" xr:uid="{00000000-0005-0000-0000-000010820000}"/>
    <cellStyle name="Output 2 4 2 4 9 2" xfId="33485" xr:uid="{00000000-0005-0000-0000-000011820000}"/>
    <cellStyle name="Output 2 4 2 4 9 3" xfId="33486" xr:uid="{00000000-0005-0000-0000-000012820000}"/>
    <cellStyle name="Output 2 4 2 4 9 4" xfId="33487" xr:uid="{00000000-0005-0000-0000-000013820000}"/>
    <cellStyle name="Output 2 4 2 4 9 5" xfId="33488" xr:uid="{00000000-0005-0000-0000-000014820000}"/>
    <cellStyle name="Output 2 4 2 5" xfId="33489" xr:uid="{00000000-0005-0000-0000-000015820000}"/>
    <cellStyle name="Output 2 4 2 5 10" xfId="33490" xr:uid="{00000000-0005-0000-0000-000016820000}"/>
    <cellStyle name="Output 2 4 2 5 2" xfId="33491" xr:uid="{00000000-0005-0000-0000-000017820000}"/>
    <cellStyle name="Output 2 4 2 5 2 2" xfId="33492" xr:uid="{00000000-0005-0000-0000-000018820000}"/>
    <cellStyle name="Output 2 4 2 5 2 2 2" xfId="33493" xr:uid="{00000000-0005-0000-0000-000019820000}"/>
    <cellStyle name="Output 2 4 2 5 2 2 3" xfId="33494" xr:uid="{00000000-0005-0000-0000-00001A820000}"/>
    <cellStyle name="Output 2 4 2 5 2 2 4" xfId="33495" xr:uid="{00000000-0005-0000-0000-00001B820000}"/>
    <cellStyle name="Output 2 4 2 5 2 2 5" xfId="33496" xr:uid="{00000000-0005-0000-0000-00001C820000}"/>
    <cellStyle name="Output 2 4 2 5 2 2 6" xfId="33497" xr:uid="{00000000-0005-0000-0000-00001D820000}"/>
    <cellStyle name="Output 2 4 2 5 2 2 7" xfId="33498" xr:uid="{00000000-0005-0000-0000-00001E820000}"/>
    <cellStyle name="Output 2 4 2 5 2 3" xfId="33499" xr:uid="{00000000-0005-0000-0000-00001F820000}"/>
    <cellStyle name="Output 2 4 2 5 2 4" xfId="33500" xr:uid="{00000000-0005-0000-0000-000020820000}"/>
    <cellStyle name="Output 2 4 2 5 3" xfId="33501" xr:uid="{00000000-0005-0000-0000-000021820000}"/>
    <cellStyle name="Output 2 4 2 5 3 2" xfId="33502" xr:uid="{00000000-0005-0000-0000-000022820000}"/>
    <cellStyle name="Output 2 4 2 5 3 2 2" xfId="33503" xr:uid="{00000000-0005-0000-0000-000023820000}"/>
    <cellStyle name="Output 2 4 2 5 3 2 3" xfId="33504" xr:uid="{00000000-0005-0000-0000-000024820000}"/>
    <cellStyle name="Output 2 4 2 5 3 2 4" xfId="33505" xr:uid="{00000000-0005-0000-0000-000025820000}"/>
    <cellStyle name="Output 2 4 2 5 3 2 5" xfId="33506" xr:uid="{00000000-0005-0000-0000-000026820000}"/>
    <cellStyle name="Output 2 4 2 5 3 2 6" xfId="33507" xr:uid="{00000000-0005-0000-0000-000027820000}"/>
    <cellStyle name="Output 2 4 2 5 3 2 7" xfId="33508" xr:uid="{00000000-0005-0000-0000-000028820000}"/>
    <cellStyle name="Output 2 4 2 5 3 3" xfId="33509" xr:uid="{00000000-0005-0000-0000-000029820000}"/>
    <cellStyle name="Output 2 4 2 5 3 4" xfId="33510" xr:uid="{00000000-0005-0000-0000-00002A820000}"/>
    <cellStyle name="Output 2 4 2 5 4" xfId="33511" xr:uid="{00000000-0005-0000-0000-00002B820000}"/>
    <cellStyle name="Output 2 4 2 5 4 2" xfId="33512" xr:uid="{00000000-0005-0000-0000-00002C820000}"/>
    <cellStyle name="Output 2 4 2 5 4 2 2" xfId="33513" xr:uid="{00000000-0005-0000-0000-00002D820000}"/>
    <cellStyle name="Output 2 4 2 5 4 2 3" xfId="33514" xr:uid="{00000000-0005-0000-0000-00002E820000}"/>
    <cellStyle name="Output 2 4 2 5 4 2 4" xfId="33515" xr:uid="{00000000-0005-0000-0000-00002F820000}"/>
    <cellStyle name="Output 2 4 2 5 4 2 5" xfId="33516" xr:uid="{00000000-0005-0000-0000-000030820000}"/>
    <cellStyle name="Output 2 4 2 5 4 2 6" xfId="33517" xr:uid="{00000000-0005-0000-0000-000031820000}"/>
    <cellStyle name="Output 2 4 2 5 4 2 7" xfId="33518" xr:uid="{00000000-0005-0000-0000-000032820000}"/>
    <cellStyle name="Output 2 4 2 5 4 3" xfId="33519" xr:uid="{00000000-0005-0000-0000-000033820000}"/>
    <cellStyle name="Output 2 4 2 5 4 4" xfId="33520" xr:uid="{00000000-0005-0000-0000-000034820000}"/>
    <cellStyle name="Output 2 4 2 5 5" xfId="33521" xr:uid="{00000000-0005-0000-0000-000035820000}"/>
    <cellStyle name="Output 2 4 2 5 5 2" xfId="33522" xr:uid="{00000000-0005-0000-0000-000036820000}"/>
    <cellStyle name="Output 2 4 2 5 5 3" xfId="33523" xr:uid="{00000000-0005-0000-0000-000037820000}"/>
    <cellStyle name="Output 2 4 2 5 5 4" xfId="33524" xr:uid="{00000000-0005-0000-0000-000038820000}"/>
    <cellStyle name="Output 2 4 2 5 5 5" xfId="33525" xr:uid="{00000000-0005-0000-0000-000039820000}"/>
    <cellStyle name="Output 2 4 2 5 5 6" xfId="33526" xr:uid="{00000000-0005-0000-0000-00003A820000}"/>
    <cellStyle name="Output 2 4 2 5 5 7" xfId="33527" xr:uid="{00000000-0005-0000-0000-00003B820000}"/>
    <cellStyle name="Output 2 4 2 5 5 8" xfId="33528" xr:uid="{00000000-0005-0000-0000-00003C820000}"/>
    <cellStyle name="Output 2 4 2 5 6" xfId="33529" xr:uid="{00000000-0005-0000-0000-00003D820000}"/>
    <cellStyle name="Output 2 4 2 5 6 2" xfId="33530" xr:uid="{00000000-0005-0000-0000-00003E820000}"/>
    <cellStyle name="Output 2 4 2 5 6 3" xfId="33531" xr:uid="{00000000-0005-0000-0000-00003F820000}"/>
    <cellStyle name="Output 2 4 2 5 6 4" xfId="33532" xr:uid="{00000000-0005-0000-0000-000040820000}"/>
    <cellStyle name="Output 2 4 2 5 6 5" xfId="33533" xr:uid="{00000000-0005-0000-0000-000041820000}"/>
    <cellStyle name="Output 2 4 2 5 6 6" xfId="33534" xr:uid="{00000000-0005-0000-0000-000042820000}"/>
    <cellStyle name="Output 2 4 2 5 6 7" xfId="33535" xr:uid="{00000000-0005-0000-0000-000043820000}"/>
    <cellStyle name="Output 2 4 2 5 7" xfId="33536" xr:uid="{00000000-0005-0000-0000-000044820000}"/>
    <cellStyle name="Output 2 4 2 5 8" xfId="33537" xr:uid="{00000000-0005-0000-0000-000045820000}"/>
    <cellStyle name="Output 2 4 2 5 9" xfId="33538" xr:uid="{00000000-0005-0000-0000-000046820000}"/>
    <cellStyle name="Output 2 4 2 6" xfId="33539" xr:uid="{00000000-0005-0000-0000-000047820000}"/>
    <cellStyle name="Output 2 4 2 6 2" xfId="33540" xr:uid="{00000000-0005-0000-0000-000048820000}"/>
    <cellStyle name="Output 2 4 2 6 2 2" xfId="33541" xr:uid="{00000000-0005-0000-0000-000049820000}"/>
    <cellStyle name="Output 2 4 2 6 2 3" xfId="33542" xr:uid="{00000000-0005-0000-0000-00004A820000}"/>
    <cellStyle name="Output 2 4 2 6 2 4" xfId="33543" xr:uid="{00000000-0005-0000-0000-00004B820000}"/>
    <cellStyle name="Output 2 4 2 6 2 5" xfId="33544" xr:uid="{00000000-0005-0000-0000-00004C820000}"/>
    <cellStyle name="Output 2 4 2 6 2 6" xfId="33545" xr:uid="{00000000-0005-0000-0000-00004D820000}"/>
    <cellStyle name="Output 2 4 2 6 2 7" xfId="33546" xr:uid="{00000000-0005-0000-0000-00004E820000}"/>
    <cellStyle name="Output 2 4 2 6 3" xfId="33547" xr:uid="{00000000-0005-0000-0000-00004F820000}"/>
    <cellStyle name="Output 2 4 2 6 4" xfId="33548" xr:uid="{00000000-0005-0000-0000-000050820000}"/>
    <cellStyle name="Output 2 4 2 6 5" xfId="33549" xr:uid="{00000000-0005-0000-0000-000051820000}"/>
    <cellStyle name="Output 2 4 2 7" xfId="33550" xr:uid="{00000000-0005-0000-0000-000052820000}"/>
    <cellStyle name="Output 2 4 2 7 2" xfId="33551" xr:uid="{00000000-0005-0000-0000-000053820000}"/>
    <cellStyle name="Output 2 4 2 7 2 2" xfId="33552" xr:uid="{00000000-0005-0000-0000-000054820000}"/>
    <cellStyle name="Output 2 4 2 7 2 3" xfId="33553" xr:uid="{00000000-0005-0000-0000-000055820000}"/>
    <cellStyle name="Output 2 4 2 7 2 4" xfId="33554" xr:uid="{00000000-0005-0000-0000-000056820000}"/>
    <cellStyle name="Output 2 4 2 7 2 5" xfId="33555" xr:uid="{00000000-0005-0000-0000-000057820000}"/>
    <cellStyle name="Output 2 4 2 7 2 6" xfId="33556" xr:uid="{00000000-0005-0000-0000-000058820000}"/>
    <cellStyle name="Output 2 4 2 7 2 7" xfId="33557" xr:uid="{00000000-0005-0000-0000-000059820000}"/>
    <cellStyle name="Output 2 4 2 7 3" xfId="33558" xr:uid="{00000000-0005-0000-0000-00005A820000}"/>
    <cellStyle name="Output 2 4 2 7 4" xfId="33559" xr:uid="{00000000-0005-0000-0000-00005B820000}"/>
    <cellStyle name="Output 2 4 2 7 5" xfId="33560" xr:uid="{00000000-0005-0000-0000-00005C820000}"/>
    <cellStyle name="Output 2 4 2 8" xfId="33561" xr:uid="{00000000-0005-0000-0000-00005D820000}"/>
    <cellStyle name="Output 2 4 2 8 2" xfId="33562" xr:uid="{00000000-0005-0000-0000-00005E820000}"/>
    <cellStyle name="Output 2 4 2 8 2 2" xfId="33563" xr:uid="{00000000-0005-0000-0000-00005F820000}"/>
    <cellStyle name="Output 2 4 2 8 2 3" xfId="33564" xr:uid="{00000000-0005-0000-0000-000060820000}"/>
    <cellStyle name="Output 2 4 2 8 2 4" xfId="33565" xr:uid="{00000000-0005-0000-0000-000061820000}"/>
    <cellStyle name="Output 2 4 2 8 2 5" xfId="33566" xr:uid="{00000000-0005-0000-0000-000062820000}"/>
    <cellStyle name="Output 2 4 2 8 2 6" xfId="33567" xr:uid="{00000000-0005-0000-0000-000063820000}"/>
    <cellStyle name="Output 2 4 2 8 2 7" xfId="33568" xr:uid="{00000000-0005-0000-0000-000064820000}"/>
    <cellStyle name="Output 2 4 2 8 3" xfId="33569" xr:uid="{00000000-0005-0000-0000-000065820000}"/>
    <cellStyle name="Output 2 4 2 8 4" xfId="33570" xr:uid="{00000000-0005-0000-0000-000066820000}"/>
    <cellStyle name="Output 2 4 2 8 5" xfId="33571" xr:uid="{00000000-0005-0000-0000-000067820000}"/>
    <cellStyle name="Output 2 4 2 9" xfId="33572" xr:uid="{00000000-0005-0000-0000-000068820000}"/>
    <cellStyle name="Output 2 4 2 9 2" xfId="33573" xr:uid="{00000000-0005-0000-0000-000069820000}"/>
    <cellStyle name="Output 2 4 2 9 2 2" xfId="33574" xr:uid="{00000000-0005-0000-0000-00006A820000}"/>
    <cellStyle name="Output 2 4 2 9 2 3" xfId="33575" xr:uid="{00000000-0005-0000-0000-00006B820000}"/>
    <cellStyle name="Output 2 4 2 9 2 4" xfId="33576" xr:uid="{00000000-0005-0000-0000-00006C820000}"/>
    <cellStyle name="Output 2 4 2 9 2 5" xfId="33577" xr:uid="{00000000-0005-0000-0000-00006D820000}"/>
    <cellStyle name="Output 2 4 2 9 2 6" xfId="33578" xr:uid="{00000000-0005-0000-0000-00006E820000}"/>
    <cellStyle name="Output 2 4 2 9 2 7" xfId="33579" xr:uid="{00000000-0005-0000-0000-00006F820000}"/>
    <cellStyle name="Output 2 4 2 9 3" xfId="33580" xr:uid="{00000000-0005-0000-0000-000070820000}"/>
    <cellStyle name="Output 2 4 2 9 4" xfId="33581" xr:uid="{00000000-0005-0000-0000-000071820000}"/>
    <cellStyle name="Output 2 4 2 9 5" xfId="33582" xr:uid="{00000000-0005-0000-0000-000072820000}"/>
    <cellStyle name="Output 2 4 20" xfId="33583" xr:uid="{00000000-0005-0000-0000-000073820000}"/>
    <cellStyle name="Output 2 4 3" xfId="33584" xr:uid="{00000000-0005-0000-0000-000074820000}"/>
    <cellStyle name="Output 2 4 3 10" xfId="33585" xr:uid="{00000000-0005-0000-0000-000075820000}"/>
    <cellStyle name="Output 2 4 3 10 2" xfId="33586" xr:uid="{00000000-0005-0000-0000-000076820000}"/>
    <cellStyle name="Output 2 4 3 10 3" xfId="33587" xr:uid="{00000000-0005-0000-0000-000077820000}"/>
    <cellStyle name="Output 2 4 3 10 4" xfId="33588" xr:uid="{00000000-0005-0000-0000-000078820000}"/>
    <cellStyle name="Output 2 4 3 10 5" xfId="33589" xr:uid="{00000000-0005-0000-0000-000079820000}"/>
    <cellStyle name="Output 2 4 3 10 6" xfId="33590" xr:uid="{00000000-0005-0000-0000-00007A820000}"/>
    <cellStyle name="Output 2 4 3 10 7" xfId="33591" xr:uid="{00000000-0005-0000-0000-00007B820000}"/>
    <cellStyle name="Output 2 4 3 10 8" xfId="33592" xr:uid="{00000000-0005-0000-0000-00007C820000}"/>
    <cellStyle name="Output 2 4 3 11" xfId="33593" xr:uid="{00000000-0005-0000-0000-00007D820000}"/>
    <cellStyle name="Output 2 4 3 11 2" xfId="33594" xr:uid="{00000000-0005-0000-0000-00007E820000}"/>
    <cellStyle name="Output 2 4 3 11 3" xfId="33595" xr:uid="{00000000-0005-0000-0000-00007F820000}"/>
    <cellStyle name="Output 2 4 3 11 4" xfId="33596" xr:uid="{00000000-0005-0000-0000-000080820000}"/>
    <cellStyle name="Output 2 4 3 11 5" xfId="33597" xr:uid="{00000000-0005-0000-0000-000081820000}"/>
    <cellStyle name="Output 2 4 3 11 6" xfId="33598" xr:uid="{00000000-0005-0000-0000-000082820000}"/>
    <cellStyle name="Output 2 4 3 11 7" xfId="33599" xr:uid="{00000000-0005-0000-0000-000083820000}"/>
    <cellStyle name="Output 2 4 3 12" xfId="33600" xr:uid="{00000000-0005-0000-0000-000084820000}"/>
    <cellStyle name="Output 2 4 3 12 2" xfId="33601" xr:uid="{00000000-0005-0000-0000-000085820000}"/>
    <cellStyle name="Output 2 4 3 12 3" xfId="33602" xr:uid="{00000000-0005-0000-0000-000086820000}"/>
    <cellStyle name="Output 2 4 3 12 4" xfId="33603" xr:uid="{00000000-0005-0000-0000-000087820000}"/>
    <cellStyle name="Output 2 4 3 12 5" xfId="33604" xr:uid="{00000000-0005-0000-0000-000088820000}"/>
    <cellStyle name="Output 2 4 3 13" xfId="33605" xr:uid="{00000000-0005-0000-0000-000089820000}"/>
    <cellStyle name="Output 2 4 3 13 2" xfId="33606" xr:uid="{00000000-0005-0000-0000-00008A820000}"/>
    <cellStyle name="Output 2 4 3 13 3" xfId="33607" xr:uid="{00000000-0005-0000-0000-00008B820000}"/>
    <cellStyle name="Output 2 4 3 13 4" xfId="33608" xr:uid="{00000000-0005-0000-0000-00008C820000}"/>
    <cellStyle name="Output 2 4 3 13 5" xfId="33609" xr:uid="{00000000-0005-0000-0000-00008D820000}"/>
    <cellStyle name="Output 2 4 3 14" xfId="33610" xr:uid="{00000000-0005-0000-0000-00008E820000}"/>
    <cellStyle name="Output 2 4 3 14 2" xfId="33611" xr:uid="{00000000-0005-0000-0000-00008F820000}"/>
    <cellStyle name="Output 2 4 3 14 3" xfId="33612" xr:uid="{00000000-0005-0000-0000-000090820000}"/>
    <cellStyle name="Output 2 4 3 14 4" xfId="33613" xr:uid="{00000000-0005-0000-0000-000091820000}"/>
    <cellStyle name="Output 2 4 3 14 5" xfId="33614" xr:uid="{00000000-0005-0000-0000-000092820000}"/>
    <cellStyle name="Output 2 4 3 15" xfId="33615" xr:uid="{00000000-0005-0000-0000-000093820000}"/>
    <cellStyle name="Output 2 4 3 15 2" xfId="33616" xr:uid="{00000000-0005-0000-0000-000094820000}"/>
    <cellStyle name="Output 2 4 3 15 3" xfId="33617" xr:uid="{00000000-0005-0000-0000-000095820000}"/>
    <cellStyle name="Output 2 4 3 15 4" xfId="33618" xr:uid="{00000000-0005-0000-0000-000096820000}"/>
    <cellStyle name="Output 2 4 3 15 5" xfId="33619" xr:uid="{00000000-0005-0000-0000-000097820000}"/>
    <cellStyle name="Output 2 4 3 16" xfId="33620" xr:uid="{00000000-0005-0000-0000-000098820000}"/>
    <cellStyle name="Output 2 4 3 16 2" xfId="33621" xr:uid="{00000000-0005-0000-0000-000099820000}"/>
    <cellStyle name="Output 2 4 3 16 3" xfId="33622" xr:uid="{00000000-0005-0000-0000-00009A820000}"/>
    <cellStyle name="Output 2 4 3 16 4" xfId="33623" xr:uid="{00000000-0005-0000-0000-00009B820000}"/>
    <cellStyle name="Output 2 4 3 16 5" xfId="33624" xr:uid="{00000000-0005-0000-0000-00009C820000}"/>
    <cellStyle name="Output 2 4 3 17" xfId="33625" xr:uid="{00000000-0005-0000-0000-00009D820000}"/>
    <cellStyle name="Output 2 4 3 17 2" xfId="33626" xr:uid="{00000000-0005-0000-0000-00009E820000}"/>
    <cellStyle name="Output 2 4 3 17 3" xfId="33627" xr:uid="{00000000-0005-0000-0000-00009F820000}"/>
    <cellStyle name="Output 2 4 3 17 4" xfId="33628" xr:uid="{00000000-0005-0000-0000-0000A0820000}"/>
    <cellStyle name="Output 2 4 3 17 5" xfId="33629" xr:uid="{00000000-0005-0000-0000-0000A1820000}"/>
    <cellStyle name="Output 2 4 3 18" xfId="33630" xr:uid="{00000000-0005-0000-0000-0000A2820000}"/>
    <cellStyle name="Output 2 4 3 2" xfId="33631" xr:uid="{00000000-0005-0000-0000-0000A3820000}"/>
    <cellStyle name="Output 2 4 3 2 10" xfId="33632" xr:uid="{00000000-0005-0000-0000-0000A4820000}"/>
    <cellStyle name="Output 2 4 3 2 10 2" xfId="33633" xr:uid="{00000000-0005-0000-0000-0000A5820000}"/>
    <cellStyle name="Output 2 4 3 2 10 3" xfId="33634" xr:uid="{00000000-0005-0000-0000-0000A6820000}"/>
    <cellStyle name="Output 2 4 3 2 10 4" xfId="33635" xr:uid="{00000000-0005-0000-0000-0000A7820000}"/>
    <cellStyle name="Output 2 4 3 2 10 5" xfId="33636" xr:uid="{00000000-0005-0000-0000-0000A8820000}"/>
    <cellStyle name="Output 2 4 3 2 11" xfId="33637" xr:uid="{00000000-0005-0000-0000-0000A9820000}"/>
    <cellStyle name="Output 2 4 3 2 11 2" xfId="33638" xr:uid="{00000000-0005-0000-0000-0000AA820000}"/>
    <cellStyle name="Output 2 4 3 2 11 3" xfId="33639" xr:uid="{00000000-0005-0000-0000-0000AB820000}"/>
    <cellStyle name="Output 2 4 3 2 11 4" xfId="33640" xr:uid="{00000000-0005-0000-0000-0000AC820000}"/>
    <cellStyle name="Output 2 4 3 2 11 5" xfId="33641" xr:uid="{00000000-0005-0000-0000-0000AD820000}"/>
    <cellStyle name="Output 2 4 3 2 12" xfId="33642" xr:uid="{00000000-0005-0000-0000-0000AE820000}"/>
    <cellStyle name="Output 2 4 3 2 12 2" xfId="33643" xr:uid="{00000000-0005-0000-0000-0000AF820000}"/>
    <cellStyle name="Output 2 4 3 2 12 3" xfId="33644" xr:uid="{00000000-0005-0000-0000-0000B0820000}"/>
    <cellStyle name="Output 2 4 3 2 12 4" xfId="33645" xr:uid="{00000000-0005-0000-0000-0000B1820000}"/>
    <cellStyle name="Output 2 4 3 2 12 5" xfId="33646" xr:uid="{00000000-0005-0000-0000-0000B2820000}"/>
    <cellStyle name="Output 2 4 3 2 13" xfId="33647" xr:uid="{00000000-0005-0000-0000-0000B3820000}"/>
    <cellStyle name="Output 2 4 3 2 13 2" xfId="33648" xr:uid="{00000000-0005-0000-0000-0000B4820000}"/>
    <cellStyle name="Output 2 4 3 2 13 3" xfId="33649" xr:uid="{00000000-0005-0000-0000-0000B5820000}"/>
    <cellStyle name="Output 2 4 3 2 13 4" xfId="33650" xr:uid="{00000000-0005-0000-0000-0000B6820000}"/>
    <cellStyle name="Output 2 4 3 2 13 5" xfId="33651" xr:uid="{00000000-0005-0000-0000-0000B7820000}"/>
    <cellStyle name="Output 2 4 3 2 14" xfId="33652" xr:uid="{00000000-0005-0000-0000-0000B8820000}"/>
    <cellStyle name="Output 2 4 3 2 14 2" xfId="33653" xr:uid="{00000000-0005-0000-0000-0000B9820000}"/>
    <cellStyle name="Output 2 4 3 2 14 3" xfId="33654" xr:uid="{00000000-0005-0000-0000-0000BA820000}"/>
    <cellStyle name="Output 2 4 3 2 14 4" xfId="33655" xr:uid="{00000000-0005-0000-0000-0000BB820000}"/>
    <cellStyle name="Output 2 4 3 2 14 5" xfId="33656" xr:uid="{00000000-0005-0000-0000-0000BC820000}"/>
    <cellStyle name="Output 2 4 3 2 15" xfId="33657" xr:uid="{00000000-0005-0000-0000-0000BD820000}"/>
    <cellStyle name="Output 2 4 3 2 15 2" xfId="33658" xr:uid="{00000000-0005-0000-0000-0000BE820000}"/>
    <cellStyle name="Output 2 4 3 2 15 3" xfId="33659" xr:uid="{00000000-0005-0000-0000-0000BF820000}"/>
    <cellStyle name="Output 2 4 3 2 15 4" xfId="33660" xr:uid="{00000000-0005-0000-0000-0000C0820000}"/>
    <cellStyle name="Output 2 4 3 2 15 5" xfId="33661" xr:uid="{00000000-0005-0000-0000-0000C1820000}"/>
    <cellStyle name="Output 2 4 3 2 16" xfId="33662" xr:uid="{00000000-0005-0000-0000-0000C2820000}"/>
    <cellStyle name="Output 2 4 3 2 16 2" xfId="33663" xr:uid="{00000000-0005-0000-0000-0000C3820000}"/>
    <cellStyle name="Output 2 4 3 2 16 3" xfId="33664" xr:uid="{00000000-0005-0000-0000-0000C4820000}"/>
    <cellStyle name="Output 2 4 3 2 16 4" xfId="33665" xr:uid="{00000000-0005-0000-0000-0000C5820000}"/>
    <cellStyle name="Output 2 4 3 2 16 5" xfId="33666" xr:uid="{00000000-0005-0000-0000-0000C6820000}"/>
    <cellStyle name="Output 2 4 3 2 17" xfId="33667" xr:uid="{00000000-0005-0000-0000-0000C7820000}"/>
    <cellStyle name="Output 2 4 3 2 17 2" xfId="33668" xr:uid="{00000000-0005-0000-0000-0000C8820000}"/>
    <cellStyle name="Output 2 4 3 2 17 3" xfId="33669" xr:uid="{00000000-0005-0000-0000-0000C9820000}"/>
    <cellStyle name="Output 2 4 3 2 17 4" xfId="33670" xr:uid="{00000000-0005-0000-0000-0000CA820000}"/>
    <cellStyle name="Output 2 4 3 2 17 5" xfId="33671" xr:uid="{00000000-0005-0000-0000-0000CB820000}"/>
    <cellStyle name="Output 2 4 3 2 18" xfId="33672" xr:uid="{00000000-0005-0000-0000-0000CC820000}"/>
    <cellStyle name="Output 2 4 3 2 18 2" xfId="33673" xr:uid="{00000000-0005-0000-0000-0000CD820000}"/>
    <cellStyle name="Output 2 4 3 2 18 3" xfId="33674" xr:uid="{00000000-0005-0000-0000-0000CE820000}"/>
    <cellStyle name="Output 2 4 3 2 18 4" xfId="33675" xr:uid="{00000000-0005-0000-0000-0000CF820000}"/>
    <cellStyle name="Output 2 4 3 2 18 5" xfId="33676" xr:uid="{00000000-0005-0000-0000-0000D0820000}"/>
    <cellStyle name="Output 2 4 3 2 19" xfId="33677" xr:uid="{00000000-0005-0000-0000-0000D1820000}"/>
    <cellStyle name="Output 2 4 3 2 2" xfId="33678" xr:uid="{00000000-0005-0000-0000-0000D2820000}"/>
    <cellStyle name="Output 2 4 3 2 2 10" xfId="33679" xr:uid="{00000000-0005-0000-0000-0000D3820000}"/>
    <cellStyle name="Output 2 4 3 2 2 10 2" xfId="33680" xr:uid="{00000000-0005-0000-0000-0000D4820000}"/>
    <cellStyle name="Output 2 4 3 2 2 10 3" xfId="33681" xr:uid="{00000000-0005-0000-0000-0000D5820000}"/>
    <cellStyle name="Output 2 4 3 2 2 10 4" xfId="33682" xr:uid="{00000000-0005-0000-0000-0000D6820000}"/>
    <cellStyle name="Output 2 4 3 2 2 10 5" xfId="33683" xr:uid="{00000000-0005-0000-0000-0000D7820000}"/>
    <cellStyle name="Output 2 4 3 2 2 11" xfId="33684" xr:uid="{00000000-0005-0000-0000-0000D8820000}"/>
    <cellStyle name="Output 2 4 3 2 2 11 2" xfId="33685" xr:uid="{00000000-0005-0000-0000-0000D9820000}"/>
    <cellStyle name="Output 2 4 3 2 2 11 3" xfId="33686" xr:uid="{00000000-0005-0000-0000-0000DA820000}"/>
    <cellStyle name="Output 2 4 3 2 2 11 4" xfId="33687" xr:uid="{00000000-0005-0000-0000-0000DB820000}"/>
    <cellStyle name="Output 2 4 3 2 2 11 5" xfId="33688" xr:uid="{00000000-0005-0000-0000-0000DC820000}"/>
    <cellStyle name="Output 2 4 3 2 2 12" xfId="33689" xr:uid="{00000000-0005-0000-0000-0000DD820000}"/>
    <cellStyle name="Output 2 4 3 2 2 12 2" xfId="33690" xr:uid="{00000000-0005-0000-0000-0000DE820000}"/>
    <cellStyle name="Output 2 4 3 2 2 12 3" xfId="33691" xr:uid="{00000000-0005-0000-0000-0000DF820000}"/>
    <cellStyle name="Output 2 4 3 2 2 12 4" xfId="33692" xr:uid="{00000000-0005-0000-0000-0000E0820000}"/>
    <cellStyle name="Output 2 4 3 2 2 12 5" xfId="33693" xr:uid="{00000000-0005-0000-0000-0000E1820000}"/>
    <cellStyle name="Output 2 4 3 2 2 13" xfId="33694" xr:uid="{00000000-0005-0000-0000-0000E2820000}"/>
    <cellStyle name="Output 2 4 3 2 2 13 2" xfId="33695" xr:uid="{00000000-0005-0000-0000-0000E3820000}"/>
    <cellStyle name="Output 2 4 3 2 2 13 3" xfId="33696" xr:uid="{00000000-0005-0000-0000-0000E4820000}"/>
    <cellStyle name="Output 2 4 3 2 2 13 4" xfId="33697" xr:uid="{00000000-0005-0000-0000-0000E5820000}"/>
    <cellStyle name="Output 2 4 3 2 2 13 5" xfId="33698" xr:uid="{00000000-0005-0000-0000-0000E6820000}"/>
    <cellStyle name="Output 2 4 3 2 2 14" xfId="33699" xr:uid="{00000000-0005-0000-0000-0000E7820000}"/>
    <cellStyle name="Output 2 4 3 2 2 14 2" xfId="33700" xr:uid="{00000000-0005-0000-0000-0000E8820000}"/>
    <cellStyle name="Output 2 4 3 2 2 14 3" xfId="33701" xr:uid="{00000000-0005-0000-0000-0000E9820000}"/>
    <cellStyle name="Output 2 4 3 2 2 14 4" xfId="33702" xr:uid="{00000000-0005-0000-0000-0000EA820000}"/>
    <cellStyle name="Output 2 4 3 2 2 14 5" xfId="33703" xr:uid="{00000000-0005-0000-0000-0000EB820000}"/>
    <cellStyle name="Output 2 4 3 2 2 15" xfId="33704" xr:uid="{00000000-0005-0000-0000-0000EC820000}"/>
    <cellStyle name="Output 2 4 3 2 2 15 2" xfId="33705" xr:uid="{00000000-0005-0000-0000-0000ED820000}"/>
    <cellStyle name="Output 2 4 3 2 2 15 3" xfId="33706" xr:uid="{00000000-0005-0000-0000-0000EE820000}"/>
    <cellStyle name="Output 2 4 3 2 2 15 4" xfId="33707" xr:uid="{00000000-0005-0000-0000-0000EF820000}"/>
    <cellStyle name="Output 2 4 3 2 2 15 5" xfId="33708" xr:uid="{00000000-0005-0000-0000-0000F0820000}"/>
    <cellStyle name="Output 2 4 3 2 2 16" xfId="33709" xr:uid="{00000000-0005-0000-0000-0000F1820000}"/>
    <cellStyle name="Output 2 4 3 2 2 16 2" xfId="33710" xr:uid="{00000000-0005-0000-0000-0000F2820000}"/>
    <cellStyle name="Output 2 4 3 2 2 16 3" xfId="33711" xr:uid="{00000000-0005-0000-0000-0000F3820000}"/>
    <cellStyle name="Output 2 4 3 2 2 16 4" xfId="33712" xr:uid="{00000000-0005-0000-0000-0000F4820000}"/>
    <cellStyle name="Output 2 4 3 2 2 16 5" xfId="33713" xr:uid="{00000000-0005-0000-0000-0000F5820000}"/>
    <cellStyle name="Output 2 4 3 2 2 17" xfId="33714" xr:uid="{00000000-0005-0000-0000-0000F6820000}"/>
    <cellStyle name="Output 2 4 3 2 2 17 2" xfId="33715" xr:uid="{00000000-0005-0000-0000-0000F7820000}"/>
    <cellStyle name="Output 2 4 3 2 2 17 3" xfId="33716" xr:uid="{00000000-0005-0000-0000-0000F8820000}"/>
    <cellStyle name="Output 2 4 3 2 2 17 4" xfId="33717" xr:uid="{00000000-0005-0000-0000-0000F9820000}"/>
    <cellStyle name="Output 2 4 3 2 2 17 5" xfId="33718" xr:uid="{00000000-0005-0000-0000-0000FA820000}"/>
    <cellStyle name="Output 2 4 3 2 2 18" xfId="33719" xr:uid="{00000000-0005-0000-0000-0000FB820000}"/>
    <cellStyle name="Output 2 4 3 2 2 18 2" xfId="33720" xr:uid="{00000000-0005-0000-0000-0000FC820000}"/>
    <cellStyle name="Output 2 4 3 2 2 18 3" xfId="33721" xr:uid="{00000000-0005-0000-0000-0000FD820000}"/>
    <cellStyle name="Output 2 4 3 2 2 18 4" xfId="33722" xr:uid="{00000000-0005-0000-0000-0000FE820000}"/>
    <cellStyle name="Output 2 4 3 2 2 18 5" xfId="33723" xr:uid="{00000000-0005-0000-0000-0000FF820000}"/>
    <cellStyle name="Output 2 4 3 2 2 19" xfId="33724" xr:uid="{00000000-0005-0000-0000-000000830000}"/>
    <cellStyle name="Output 2 4 3 2 2 2" xfId="33725" xr:uid="{00000000-0005-0000-0000-000001830000}"/>
    <cellStyle name="Output 2 4 3 2 2 2 2" xfId="33726" xr:uid="{00000000-0005-0000-0000-000002830000}"/>
    <cellStyle name="Output 2 4 3 2 2 2 2 2" xfId="33727" xr:uid="{00000000-0005-0000-0000-000003830000}"/>
    <cellStyle name="Output 2 4 3 2 2 2 2 3" xfId="33728" xr:uid="{00000000-0005-0000-0000-000004830000}"/>
    <cellStyle name="Output 2 4 3 2 2 2 2 4" xfId="33729" xr:uid="{00000000-0005-0000-0000-000005830000}"/>
    <cellStyle name="Output 2 4 3 2 2 2 2 5" xfId="33730" xr:uid="{00000000-0005-0000-0000-000006830000}"/>
    <cellStyle name="Output 2 4 3 2 2 2 2 6" xfId="33731" xr:uid="{00000000-0005-0000-0000-000007830000}"/>
    <cellStyle name="Output 2 4 3 2 2 2 2 7" xfId="33732" xr:uid="{00000000-0005-0000-0000-000008830000}"/>
    <cellStyle name="Output 2 4 3 2 2 2 3" xfId="33733" xr:uid="{00000000-0005-0000-0000-000009830000}"/>
    <cellStyle name="Output 2 4 3 2 2 2 4" xfId="33734" xr:uid="{00000000-0005-0000-0000-00000A830000}"/>
    <cellStyle name="Output 2 4 3 2 2 2 5" xfId="33735" xr:uid="{00000000-0005-0000-0000-00000B830000}"/>
    <cellStyle name="Output 2 4 3 2 2 3" xfId="33736" xr:uid="{00000000-0005-0000-0000-00000C830000}"/>
    <cellStyle name="Output 2 4 3 2 2 3 2" xfId="33737" xr:uid="{00000000-0005-0000-0000-00000D830000}"/>
    <cellStyle name="Output 2 4 3 2 2 3 2 2" xfId="33738" xr:uid="{00000000-0005-0000-0000-00000E830000}"/>
    <cellStyle name="Output 2 4 3 2 2 3 2 3" xfId="33739" xr:uid="{00000000-0005-0000-0000-00000F830000}"/>
    <cellStyle name="Output 2 4 3 2 2 3 2 4" xfId="33740" xr:uid="{00000000-0005-0000-0000-000010830000}"/>
    <cellStyle name="Output 2 4 3 2 2 3 2 5" xfId="33741" xr:uid="{00000000-0005-0000-0000-000011830000}"/>
    <cellStyle name="Output 2 4 3 2 2 3 2 6" xfId="33742" xr:uid="{00000000-0005-0000-0000-000012830000}"/>
    <cellStyle name="Output 2 4 3 2 2 3 2 7" xfId="33743" xr:uid="{00000000-0005-0000-0000-000013830000}"/>
    <cellStyle name="Output 2 4 3 2 2 3 3" xfId="33744" xr:uid="{00000000-0005-0000-0000-000014830000}"/>
    <cellStyle name="Output 2 4 3 2 2 3 4" xfId="33745" xr:uid="{00000000-0005-0000-0000-000015830000}"/>
    <cellStyle name="Output 2 4 3 2 2 3 5" xfId="33746" xr:uid="{00000000-0005-0000-0000-000016830000}"/>
    <cellStyle name="Output 2 4 3 2 2 4" xfId="33747" xr:uid="{00000000-0005-0000-0000-000017830000}"/>
    <cellStyle name="Output 2 4 3 2 2 4 2" xfId="33748" xr:uid="{00000000-0005-0000-0000-000018830000}"/>
    <cellStyle name="Output 2 4 3 2 2 4 2 2" xfId="33749" xr:uid="{00000000-0005-0000-0000-000019830000}"/>
    <cellStyle name="Output 2 4 3 2 2 4 2 3" xfId="33750" xr:uid="{00000000-0005-0000-0000-00001A830000}"/>
    <cellStyle name="Output 2 4 3 2 2 4 2 4" xfId="33751" xr:uid="{00000000-0005-0000-0000-00001B830000}"/>
    <cellStyle name="Output 2 4 3 2 2 4 2 5" xfId="33752" xr:uid="{00000000-0005-0000-0000-00001C830000}"/>
    <cellStyle name="Output 2 4 3 2 2 4 2 6" xfId="33753" xr:uid="{00000000-0005-0000-0000-00001D830000}"/>
    <cellStyle name="Output 2 4 3 2 2 4 2 7" xfId="33754" xr:uid="{00000000-0005-0000-0000-00001E830000}"/>
    <cellStyle name="Output 2 4 3 2 2 4 3" xfId="33755" xr:uid="{00000000-0005-0000-0000-00001F830000}"/>
    <cellStyle name="Output 2 4 3 2 2 4 4" xfId="33756" xr:uid="{00000000-0005-0000-0000-000020830000}"/>
    <cellStyle name="Output 2 4 3 2 2 4 5" xfId="33757" xr:uid="{00000000-0005-0000-0000-000021830000}"/>
    <cellStyle name="Output 2 4 3 2 2 5" xfId="33758" xr:uid="{00000000-0005-0000-0000-000022830000}"/>
    <cellStyle name="Output 2 4 3 2 2 5 2" xfId="33759" xr:uid="{00000000-0005-0000-0000-000023830000}"/>
    <cellStyle name="Output 2 4 3 2 2 5 3" xfId="33760" xr:uid="{00000000-0005-0000-0000-000024830000}"/>
    <cellStyle name="Output 2 4 3 2 2 5 4" xfId="33761" xr:uid="{00000000-0005-0000-0000-000025830000}"/>
    <cellStyle name="Output 2 4 3 2 2 5 5" xfId="33762" xr:uid="{00000000-0005-0000-0000-000026830000}"/>
    <cellStyle name="Output 2 4 3 2 2 5 6" xfId="33763" xr:uid="{00000000-0005-0000-0000-000027830000}"/>
    <cellStyle name="Output 2 4 3 2 2 5 7" xfId="33764" xr:uid="{00000000-0005-0000-0000-000028830000}"/>
    <cellStyle name="Output 2 4 3 2 2 5 8" xfId="33765" xr:uid="{00000000-0005-0000-0000-000029830000}"/>
    <cellStyle name="Output 2 4 3 2 2 6" xfId="33766" xr:uid="{00000000-0005-0000-0000-00002A830000}"/>
    <cellStyle name="Output 2 4 3 2 2 6 2" xfId="33767" xr:uid="{00000000-0005-0000-0000-00002B830000}"/>
    <cellStyle name="Output 2 4 3 2 2 6 3" xfId="33768" xr:uid="{00000000-0005-0000-0000-00002C830000}"/>
    <cellStyle name="Output 2 4 3 2 2 6 4" xfId="33769" xr:uid="{00000000-0005-0000-0000-00002D830000}"/>
    <cellStyle name="Output 2 4 3 2 2 6 5" xfId="33770" xr:uid="{00000000-0005-0000-0000-00002E830000}"/>
    <cellStyle name="Output 2 4 3 2 2 6 6" xfId="33771" xr:uid="{00000000-0005-0000-0000-00002F830000}"/>
    <cellStyle name="Output 2 4 3 2 2 6 7" xfId="33772" xr:uid="{00000000-0005-0000-0000-000030830000}"/>
    <cellStyle name="Output 2 4 3 2 2 7" xfId="33773" xr:uid="{00000000-0005-0000-0000-000031830000}"/>
    <cellStyle name="Output 2 4 3 2 2 7 2" xfId="33774" xr:uid="{00000000-0005-0000-0000-000032830000}"/>
    <cellStyle name="Output 2 4 3 2 2 7 3" xfId="33775" xr:uid="{00000000-0005-0000-0000-000033830000}"/>
    <cellStyle name="Output 2 4 3 2 2 7 4" xfId="33776" xr:uid="{00000000-0005-0000-0000-000034830000}"/>
    <cellStyle name="Output 2 4 3 2 2 7 5" xfId="33777" xr:uid="{00000000-0005-0000-0000-000035830000}"/>
    <cellStyle name="Output 2 4 3 2 2 8" xfId="33778" xr:uid="{00000000-0005-0000-0000-000036830000}"/>
    <cellStyle name="Output 2 4 3 2 2 8 2" xfId="33779" xr:uid="{00000000-0005-0000-0000-000037830000}"/>
    <cellStyle name="Output 2 4 3 2 2 8 3" xfId="33780" xr:uid="{00000000-0005-0000-0000-000038830000}"/>
    <cellStyle name="Output 2 4 3 2 2 8 4" xfId="33781" xr:uid="{00000000-0005-0000-0000-000039830000}"/>
    <cellStyle name="Output 2 4 3 2 2 8 5" xfId="33782" xr:uid="{00000000-0005-0000-0000-00003A830000}"/>
    <cellStyle name="Output 2 4 3 2 2 9" xfId="33783" xr:uid="{00000000-0005-0000-0000-00003B830000}"/>
    <cellStyle name="Output 2 4 3 2 2 9 2" xfId="33784" xr:uid="{00000000-0005-0000-0000-00003C830000}"/>
    <cellStyle name="Output 2 4 3 2 2 9 3" xfId="33785" xr:uid="{00000000-0005-0000-0000-00003D830000}"/>
    <cellStyle name="Output 2 4 3 2 2 9 4" xfId="33786" xr:uid="{00000000-0005-0000-0000-00003E830000}"/>
    <cellStyle name="Output 2 4 3 2 2 9 5" xfId="33787" xr:uid="{00000000-0005-0000-0000-00003F830000}"/>
    <cellStyle name="Output 2 4 3 2 3" xfId="33788" xr:uid="{00000000-0005-0000-0000-000040830000}"/>
    <cellStyle name="Output 2 4 3 2 3 10" xfId="33789" xr:uid="{00000000-0005-0000-0000-000041830000}"/>
    <cellStyle name="Output 2 4 3 2 3 2" xfId="33790" xr:uid="{00000000-0005-0000-0000-000042830000}"/>
    <cellStyle name="Output 2 4 3 2 3 2 2" xfId="33791" xr:uid="{00000000-0005-0000-0000-000043830000}"/>
    <cellStyle name="Output 2 4 3 2 3 2 2 2" xfId="33792" xr:uid="{00000000-0005-0000-0000-000044830000}"/>
    <cellStyle name="Output 2 4 3 2 3 2 2 3" xfId="33793" xr:uid="{00000000-0005-0000-0000-000045830000}"/>
    <cellStyle name="Output 2 4 3 2 3 2 2 4" xfId="33794" xr:uid="{00000000-0005-0000-0000-000046830000}"/>
    <cellStyle name="Output 2 4 3 2 3 2 2 5" xfId="33795" xr:uid="{00000000-0005-0000-0000-000047830000}"/>
    <cellStyle name="Output 2 4 3 2 3 2 2 6" xfId="33796" xr:uid="{00000000-0005-0000-0000-000048830000}"/>
    <cellStyle name="Output 2 4 3 2 3 2 2 7" xfId="33797" xr:uid="{00000000-0005-0000-0000-000049830000}"/>
    <cellStyle name="Output 2 4 3 2 3 2 3" xfId="33798" xr:uid="{00000000-0005-0000-0000-00004A830000}"/>
    <cellStyle name="Output 2 4 3 2 3 2 4" xfId="33799" xr:uid="{00000000-0005-0000-0000-00004B830000}"/>
    <cellStyle name="Output 2 4 3 2 3 3" xfId="33800" xr:uid="{00000000-0005-0000-0000-00004C830000}"/>
    <cellStyle name="Output 2 4 3 2 3 3 2" xfId="33801" xr:uid="{00000000-0005-0000-0000-00004D830000}"/>
    <cellStyle name="Output 2 4 3 2 3 3 2 2" xfId="33802" xr:uid="{00000000-0005-0000-0000-00004E830000}"/>
    <cellStyle name="Output 2 4 3 2 3 3 2 3" xfId="33803" xr:uid="{00000000-0005-0000-0000-00004F830000}"/>
    <cellStyle name="Output 2 4 3 2 3 3 2 4" xfId="33804" xr:uid="{00000000-0005-0000-0000-000050830000}"/>
    <cellStyle name="Output 2 4 3 2 3 3 2 5" xfId="33805" xr:uid="{00000000-0005-0000-0000-000051830000}"/>
    <cellStyle name="Output 2 4 3 2 3 3 2 6" xfId="33806" xr:uid="{00000000-0005-0000-0000-000052830000}"/>
    <cellStyle name="Output 2 4 3 2 3 3 2 7" xfId="33807" xr:uid="{00000000-0005-0000-0000-000053830000}"/>
    <cellStyle name="Output 2 4 3 2 3 3 3" xfId="33808" xr:uid="{00000000-0005-0000-0000-000054830000}"/>
    <cellStyle name="Output 2 4 3 2 3 3 4" xfId="33809" xr:uid="{00000000-0005-0000-0000-000055830000}"/>
    <cellStyle name="Output 2 4 3 2 3 4" xfId="33810" xr:uid="{00000000-0005-0000-0000-000056830000}"/>
    <cellStyle name="Output 2 4 3 2 3 4 2" xfId="33811" xr:uid="{00000000-0005-0000-0000-000057830000}"/>
    <cellStyle name="Output 2 4 3 2 3 4 2 2" xfId="33812" xr:uid="{00000000-0005-0000-0000-000058830000}"/>
    <cellStyle name="Output 2 4 3 2 3 4 2 3" xfId="33813" xr:uid="{00000000-0005-0000-0000-000059830000}"/>
    <cellStyle name="Output 2 4 3 2 3 4 2 4" xfId="33814" xr:uid="{00000000-0005-0000-0000-00005A830000}"/>
    <cellStyle name="Output 2 4 3 2 3 4 2 5" xfId="33815" xr:uid="{00000000-0005-0000-0000-00005B830000}"/>
    <cellStyle name="Output 2 4 3 2 3 4 2 6" xfId="33816" xr:uid="{00000000-0005-0000-0000-00005C830000}"/>
    <cellStyle name="Output 2 4 3 2 3 4 2 7" xfId="33817" xr:uid="{00000000-0005-0000-0000-00005D830000}"/>
    <cellStyle name="Output 2 4 3 2 3 4 3" xfId="33818" xr:uid="{00000000-0005-0000-0000-00005E830000}"/>
    <cellStyle name="Output 2 4 3 2 3 4 4" xfId="33819" xr:uid="{00000000-0005-0000-0000-00005F830000}"/>
    <cellStyle name="Output 2 4 3 2 3 5" xfId="33820" xr:uid="{00000000-0005-0000-0000-000060830000}"/>
    <cellStyle name="Output 2 4 3 2 3 5 2" xfId="33821" xr:uid="{00000000-0005-0000-0000-000061830000}"/>
    <cellStyle name="Output 2 4 3 2 3 5 3" xfId="33822" xr:uid="{00000000-0005-0000-0000-000062830000}"/>
    <cellStyle name="Output 2 4 3 2 3 5 4" xfId="33823" xr:uid="{00000000-0005-0000-0000-000063830000}"/>
    <cellStyle name="Output 2 4 3 2 3 5 5" xfId="33824" xr:uid="{00000000-0005-0000-0000-000064830000}"/>
    <cellStyle name="Output 2 4 3 2 3 5 6" xfId="33825" xr:uid="{00000000-0005-0000-0000-000065830000}"/>
    <cellStyle name="Output 2 4 3 2 3 5 7" xfId="33826" xr:uid="{00000000-0005-0000-0000-000066830000}"/>
    <cellStyle name="Output 2 4 3 2 3 5 8" xfId="33827" xr:uid="{00000000-0005-0000-0000-000067830000}"/>
    <cellStyle name="Output 2 4 3 2 3 6" xfId="33828" xr:uid="{00000000-0005-0000-0000-000068830000}"/>
    <cellStyle name="Output 2 4 3 2 3 6 2" xfId="33829" xr:uid="{00000000-0005-0000-0000-000069830000}"/>
    <cellStyle name="Output 2 4 3 2 3 6 3" xfId="33830" xr:uid="{00000000-0005-0000-0000-00006A830000}"/>
    <cellStyle name="Output 2 4 3 2 3 6 4" xfId="33831" xr:uid="{00000000-0005-0000-0000-00006B830000}"/>
    <cellStyle name="Output 2 4 3 2 3 6 5" xfId="33832" xr:uid="{00000000-0005-0000-0000-00006C830000}"/>
    <cellStyle name="Output 2 4 3 2 3 6 6" xfId="33833" xr:uid="{00000000-0005-0000-0000-00006D830000}"/>
    <cellStyle name="Output 2 4 3 2 3 6 7" xfId="33834" xr:uid="{00000000-0005-0000-0000-00006E830000}"/>
    <cellStyle name="Output 2 4 3 2 3 7" xfId="33835" xr:uid="{00000000-0005-0000-0000-00006F830000}"/>
    <cellStyle name="Output 2 4 3 2 3 8" xfId="33836" xr:uid="{00000000-0005-0000-0000-000070830000}"/>
    <cellStyle name="Output 2 4 3 2 3 9" xfId="33837" xr:uid="{00000000-0005-0000-0000-000071830000}"/>
    <cellStyle name="Output 2 4 3 2 4" xfId="33838" xr:uid="{00000000-0005-0000-0000-000072830000}"/>
    <cellStyle name="Output 2 4 3 2 4 2" xfId="33839" xr:uid="{00000000-0005-0000-0000-000073830000}"/>
    <cellStyle name="Output 2 4 3 2 4 2 2" xfId="33840" xr:uid="{00000000-0005-0000-0000-000074830000}"/>
    <cellStyle name="Output 2 4 3 2 4 2 3" xfId="33841" xr:uid="{00000000-0005-0000-0000-000075830000}"/>
    <cellStyle name="Output 2 4 3 2 4 2 4" xfId="33842" xr:uid="{00000000-0005-0000-0000-000076830000}"/>
    <cellStyle name="Output 2 4 3 2 4 2 5" xfId="33843" xr:uid="{00000000-0005-0000-0000-000077830000}"/>
    <cellStyle name="Output 2 4 3 2 4 2 6" xfId="33844" xr:uid="{00000000-0005-0000-0000-000078830000}"/>
    <cellStyle name="Output 2 4 3 2 4 2 7" xfId="33845" xr:uid="{00000000-0005-0000-0000-000079830000}"/>
    <cellStyle name="Output 2 4 3 2 4 3" xfId="33846" xr:uid="{00000000-0005-0000-0000-00007A830000}"/>
    <cellStyle name="Output 2 4 3 2 4 4" xfId="33847" xr:uid="{00000000-0005-0000-0000-00007B830000}"/>
    <cellStyle name="Output 2 4 3 2 4 5" xfId="33848" xr:uid="{00000000-0005-0000-0000-00007C830000}"/>
    <cellStyle name="Output 2 4 3 2 5" xfId="33849" xr:uid="{00000000-0005-0000-0000-00007D830000}"/>
    <cellStyle name="Output 2 4 3 2 5 2" xfId="33850" xr:uid="{00000000-0005-0000-0000-00007E830000}"/>
    <cellStyle name="Output 2 4 3 2 5 2 2" xfId="33851" xr:uid="{00000000-0005-0000-0000-00007F830000}"/>
    <cellStyle name="Output 2 4 3 2 5 2 3" xfId="33852" xr:uid="{00000000-0005-0000-0000-000080830000}"/>
    <cellStyle name="Output 2 4 3 2 5 2 4" xfId="33853" xr:uid="{00000000-0005-0000-0000-000081830000}"/>
    <cellStyle name="Output 2 4 3 2 5 2 5" xfId="33854" xr:uid="{00000000-0005-0000-0000-000082830000}"/>
    <cellStyle name="Output 2 4 3 2 5 2 6" xfId="33855" xr:uid="{00000000-0005-0000-0000-000083830000}"/>
    <cellStyle name="Output 2 4 3 2 5 2 7" xfId="33856" xr:uid="{00000000-0005-0000-0000-000084830000}"/>
    <cellStyle name="Output 2 4 3 2 5 3" xfId="33857" xr:uid="{00000000-0005-0000-0000-000085830000}"/>
    <cellStyle name="Output 2 4 3 2 5 4" xfId="33858" xr:uid="{00000000-0005-0000-0000-000086830000}"/>
    <cellStyle name="Output 2 4 3 2 5 5" xfId="33859" xr:uid="{00000000-0005-0000-0000-000087830000}"/>
    <cellStyle name="Output 2 4 3 2 6" xfId="33860" xr:uid="{00000000-0005-0000-0000-000088830000}"/>
    <cellStyle name="Output 2 4 3 2 6 2" xfId="33861" xr:uid="{00000000-0005-0000-0000-000089830000}"/>
    <cellStyle name="Output 2 4 3 2 6 2 2" xfId="33862" xr:uid="{00000000-0005-0000-0000-00008A830000}"/>
    <cellStyle name="Output 2 4 3 2 6 2 3" xfId="33863" xr:uid="{00000000-0005-0000-0000-00008B830000}"/>
    <cellStyle name="Output 2 4 3 2 6 2 4" xfId="33864" xr:uid="{00000000-0005-0000-0000-00008C830000}"/>
    <cellStyle name="Output 2 4 3 2 6 2 5" xfId="33865" xr:uid="{00000000-0005-0000-0000-00008D830000}"/>
    <cellStyle name="Output 2 4 3 2 6 2 6" xfId="33866" xr:uid="{00000000-0005-0000-0000-00008E830000}"/>
    <cellStyle name="Output 2 4 3 2 6 2 7" xfId="33867" xr:uid="{00000000-0005-0000-0000-00008F830000}"/>
    <cellStyle name="Output 2 4 3 2 6 3" xfId="33868" xr:uid="{00000000-0005-0000-0000-000090830000}"/>
    <cellStyle name="Output 2 4 3 2 6 4" xfId="33869" xr:uid="{00000000-0005-0000-0000-000091830000}"/>
    <cellStyle name="Output 2 4 3 2 6 5" xfId="33870" xr:uid="{00000000-0005-0000-0000-000092830000}"/>
    <cellStyle name="Output 2 4 3 2 7" xfId="33871" xr:uid="{00000000-0005-0000-0000-000093830000}"/>
    <cellStyle name="Output 2 4 3 2 7 2" xfId="33872" xr:uid="{00000000-0005-0000-0000-000094830000}"/>
    <cellStyle name="Output 2 4 3 2 7 2 2" xfId="33873" xr:uid="{00000000-0005-0000-0000-000095830000}"/>
    <cellStyle name="Output 2 4 3 2 7 2 3" xfId="33874" xr:uid="{00000000-0005-0000-0000-000096830000}"/>
    <cellStyle name="Output 2 4 3 2 7 2 4" xfId="33875" xr:uid="{00000000-0005-0000-0000-000097830000}"/>
    <cellStyle name="Output 2 4 3 2 7 2 5" xfId="33876" xr:uid="{00000000-0005-0000-0000-000098830000}"/>
    <cellStyle name="Output 2 4 3 2 7 2 6" xfId="33877" xr:uid="{00000000-0005-0000-0000-000099830000}"/>
    <cellStyle name="Output 2 4 3 2 7 2 7" xfId="33878" xr:uid="{00000000-0005-0000-0000-00009A830000}"/>
    <cellStyle name="Output 2 4 3 2 7 3" xfId="33879" xr:uid="{00000000-0005-0000-0000-00009B830000}"/>
    <cellStyle name="Output 2 4 3 2 7 4" xfId="33880" xr:uid="{00000000-0005-0000-0000-00009C830000}"/>
    <cellStyle name="Output 2 4 3 2 7 5" xfId="33881" xr:uid="{00000000-0005-0000-0000-00009D830000}"/>
    <cellStyle name="Output 2 4 3 2 8" xfId="33882" xr:uid="{00000000-0005-0000-0000-00009E830000}"/>
    <cellStyle name="Output 2 4 3 2 8 2" xfId="33883" xr:uid="{00000000-0005-0000-0000-00009F830000}"/>
    <cellStyle name="Output 2 4 3 2 8 3" xfId="33884" xr:uid="{00000000-0005-0000-0000-0000A0830000}"/>
    <cellStyle name="Output 2 4 3 2 8 4" xfId="33885" xr:uid="{00000000-0005-0000-0000-0000A1830000}"/>
    <cellStyle name="Output 2 4 3 2 8 5" xfId="33886" xr:uid="{00000000-0005-0000-0000-0000A2830000}"/>
    <cellStyle name="Output 2 4 3 2 8 6" xfId="33887" xr:uid="{00000000-0005-0000-0000-0000A3830000}"/>
    <cellStyle name="Output 2 4 3 2 8 7" xfId="33888" xr:uid="{00000000-0005-0000-0000-0000A4830000}"/>
    <cellStyle name="Output 2 4 3 2 8 8" xfId="33889" xr:uid="{00000000-0005-0000-0000-0000A5830000}"/>
    <cellStyle name="Output 2 4 3 2 9" xfId="33890" xr:uid="{00000000-0005-0000-0000-0000A6830000}"/>
    <cellStyle name="Output 2 4 3 2 9 2" xfId="33891" xr:uid="{00000000-0005-0000-0000-0000A7830000}"/>
    <cellStyle name="Output 2 4 3 2 9 3" xfId="33892" xr:uid="{00000000-0005-0000-0000-0000A8830000}"/>
    <cellStyle name="Output 2 4 3 2 9 4" xfId="33893" xr:uid="{00000000-0005-0000-0000-0000A9830000}"/>
    <cellStyle name="Output 2 4 3 2 9 5" xfId="33894" xr:uid="{00000000-0005-0000-0000-0000AA830000}"/>
    <cellStyle name="Output 2 4 3 2 9 6" xfId="33895" xr:uid="{00000000-0005-0000-0000-0000AB830000}"/>
    <cellStyle name="Output 2 4 3 2 9 7" xfId="33896" xr:uid="{00000000-0005-0000-0000-0000AC830000}"/>
    <cellStyle name="Output 2 4 3 3" xfId="33897" xr:uid="{00000000-0005-0000-0000-0000AD830000}"/>
    <cellStyle name="Output 2 4 3 3 10" xfId="33898" xr:uid="{00000000-0005-0000-0000-0000AE830000}"/>
    <cellStyle name="Output 2 4 3 3 10 2" xfId="33899" xr:uid="{00000000-0005-0000-0000-0000AF830000}"/>
    <cellStyle name="Output 2 4 3 3 10 3" xfId="33900" xr:uid="{00000000-0005-0000-0000-0000B0830000}"/>
    <cellStyle name="Output 2 4 3 3 10 4" xfId="33901" xr:uid="{00000000-0005-0000-0000-0000B1830000}"/>
    <cellStyle name="Output 2 4 3 3 10 5" xfId="33902" xr:uid="{00000000-0005-0000-0000-0000B2830000}"/>
    <cellStyle name="Output 2 4 3 3 11" xfId="33903" xr:uid="{00000000-0005-0000-0000-0000B3830000}"/>
    <cellStyle name="Output 2 4 3 3 11 2" xfId="33904" xr:uid="{00000000-0005-0000-0000-0000B4830000}"/>
    <cellStyle name="Output 2 4 3 3 11 3" xfId="33905" xr:uid="{00000000-0005-0000-0000-0000B5830000}"/>
    <cellStyle name="Output 2 4 3 3 11 4" xfId="33906" xr:uid="{00000000-0005-0000-0000-0000B6830000}"/>
    <cellStyle name="Output 2 4 3 3 11 5" xfId="33907" xr:uid="{00000000-0005-0000-0000-0000B7830000}"/>
    <cellStyle name="Output 2 4 3 3 12" xfId="33908" xr:uid="{00000000-0005-0000-0000-0000B8830000}"/>
    <cellStyle name="Output 2 4 3 3 12 2" xfId="33909" xr:uid="{00000000-0005-0000-0000-0000B9830000}"/>
    <cellStyle name="Output 2 4 3 3 12 3" xfId="33910" xr:uid="{00000000-0005-0000-0000-0000BA830000}"/>
    <cellStyle name="Output 2 4 3 3 12 4" xfId="33911" xr:uid="{00000000-0005-0000-0000-0000BB830000}"/>
    <cellStyle name="Output 2 4 3 3 12 5" xfId="33912" xr:uid="{00000000-0005-0000-0000-0000BC830000}"/>
    <cellStyle name="Output 2 4 3 3 13" xfId="33913" xr:uid="{00000000-0005-0000-0000-0000BD830000}"/>
    <cellStyle name="Output 2 4 3 3 13 2" xfId="33914" xr:uid="{00000000-0005-0000-0000-0000BE830000}"/>
    <cellStyle name="Output 2 4 3 3 13 3" xfId="33915" xr:uid="{00000000-0005-0000-0000-0000BF830000}"/>
    <cellStyle name="Output 2 4 3 3 13 4" xfId="33916" xr:uid="{00000000-0005-0000-0000-0000C0830000}"/>
    <cellStyle name="Output 2 4 3 3 13 5" xfId="33917" xr:uid="{00000000-0005-0000-0000-0000C1830000}"/>
    <cellStyle name="Output 2 4 3 3 14" xfId="33918" xr:uid="{00000000-0005-0000-0000-0000C2830000}"/>
    <cellStyle name="Output 2 4 3 3 14 2" xfId="33919" xr:uid="{00000000-0005-0000-0000-0000C3830000}"/>
    <cellStyle name="Output 2 4 3 3 14 3" xfId="33920" xr:uid="{00000000-0005-0000-0000-0000C4830000}"/>
    <cellStyle name="Output 2 4 3 3 14 4" xfId="33921" xr:uid="{00000000-0005-0000-0000-0000C5830000}"/>
    <cellStyle name="Output 2 4 3 3 14 5" xfId="33922" xr:uid="{00000000-0005-0000-0000-0000C6830000}"/>
    <cellStyle name="Output 2 4 3 3 15" xfId="33923" xr:uid="{00000000-0005-0000-0000-0000C7830000}"/>
    <cellStyle name="Output 2 4 3 3 15 2" xfId="33924" xr:uid="{00000000-0005-0000-0000-0000C8830000}"/>
    <cellStyle name="Output 2 4 3 3 15 3" xfId="33925" xr:uid="{00000000-0005-0000-0000-0000C9830000}"/>
    <cellStyle name="Output 2 4 3 3 15 4" xfId="33926" xr:uid="{00000000-0005-0000-0000-0000CA830000}"/>
    <cellStyle name="Output 2 4 3 3 15 5" xfId="33927" xr:uid="{00000000-0005-0000-0000-0000CB830000}"/>
    <cellStyle name="Output 2 4 3 3 16" xfId="33928" xr:uid="{00000000-0005-0000-0000-0000CC830000}"/>
    <cellStyle name="Output 2 4 3 3 16 2" xfId="33929" xr:uid="{00000000-0005-0000-0000-0000CD830000}"/>
    <cellStyle name="Output 2 4 3 3 16 3" xfId="33930" xr:uid="{00000000-0005-0000-0000-0000CE830000}"/>
    <cellStyle name="Output 2 4 3 3 16 4" xfId="33931" xr:uid="{00000000-0005-0000-0000-0000CF830000}"/>
    <cellStyle name="Output 2 4 3 3 16 5" xfId="33932" xr:uid="{00000000-0005-0000-0000-0000D0830000}"/>
    <cellStyle name="Output 2 4 3 3 17" xfId="33933" xr:uid="{00000000-0005-0000-0000-0000D1830000}"/>
    <cellStyle name="Output 2 4 3 3 17 2" xfId="33934" xr:uid="{00000000-0005-0000-0000-0000D2830000}"/>
    <cellStyle name="Output 2 4 3 3 17 3" xfId="33935" xr:uid="{00000000-0005-0000-0000-0000D3830000}"/>
    <cellStyle name="Output 2 4 3 3 17 4" xfId="33936" xr:uid="{00000000-0005-0000-0000-0000D4830000}"/>
    <cellStyle name="Output 2 4 3 3 17 5" xfId="33937" xr:uid="{00000000-0005-0000-0000-0000D5830000}"/>
    <cellStyle name="Output 2 4 3 3 18" xfId="33938" xr:uid="{00000000-0005-0000-0000-0000D6830000}"/>
    <cellStyle name="Output 2 4 3 3 18 2" xfId="33939" xr:uid="{00000000-0005-0000-0000-0000D7830000}"/>
    <cellStyle name="Output 2 4 3 3 18 3" xfId="33940" xr:uid="{00000000-0005-0000-0000-0000D8830000}"/>
    <cellStyle name="Output 2 4 3 3 18 4" xfId="33941" xr:uid="{00000000-0005-0000-0000-0000D9830000}"/>
    <cellStyle name="Output 2 4 3 3 18 5" xfId="33942" xr:uid="{00000000-0005-0000-0000-0000DA830000}"/>
    <cellStyle name="Output 2 4 3 3 19" xfId="33943" xr:uid="{00000000-0005-0000-0000-0000DB830000}"/>
    <cellStyle name="Output 2 4 3 3 2" xfId="33944" xr:uid="{00000000-0005-0000-0000-0000DC830000}"/>
    <cellStyle name="Output 2 4 3 3 2 10" xfId="33945" xr:uid="{00000000-0005-0000-0000-0000DD830000}"/>
    <cellStyle name="Output 2 4 3 3 2 10 2" xfId="33946" xr:uid="{00000000-0005-0000-0000-0000DE830000}"/>
    <cellStyle name="Output 2 4 3 3 2 10 3" xfId="33947" xr:uid="{00000000-0005-0000-0000-0000DF830000}"/>
    <cellStyle name="Output 2 4 3 3 2 10 4" xfId="33948" xr:uid="{00000000-0005-0000-0000-0000E0830000}"/>
    <cellStyle name="Output 2 4 3 3 2 10 5" xfId="33949" xr:uid="{00000000-0005-0000-0000-0000E1830000}"/>
    <cellStyle name="Output 2 4 3 3 2 11" xfId="33950" xr:uid="{00000000-0005-0000-0000-0000E2830000}"/>
    <cellStyle name="Output 2 4 3 3 2 11 2" xfId="33951" xr:uid="{00000000-0005-0000-0000-0000E3830000}"/>
    <cellStyle name="Output 2 4 3 3 2 11 3" xfId="33952" xr:uid="{00000000-0005-0000-0000-0000E4830000}"/>
    <cellStyle name="Output 2 4 3 3 2 11 4" xfId="33953" xr:uid="{00000000-0005-0000-0000-0000E5830000}"/>
    <cellStyle name="Output 2 4 3 3 2 11 5" xfId="33954" xr:uid="{00000000-0005-0000-0000-0000E6830000}"/>
    <cellStyle name="Output 2 4 3 3 2 12" xfId="33955" xr:uid="{00000000-0005-0000-0000-0000E7830000}"/>
    <cellStyle name="Output 2 4 3 3 2 12 2" xfId="33956" xr:uid="{00000000-0005-0000-0000-0000E8830000}"/>
    <cellStyle name="Output 2 4 3 3 2 12 3" xfId="33957" xr:uid="{00000000-0005-0000-0000-0000E9830000}"/>
    <cellStyle name="Output 2 4 3 3 2 12 4" xfId="33958" xr:uid="{00000000-0005-0000-0000-0000EA830000}"/>
    <cellStyle name="Output 2 4 3 3 2 12 5" xfId="33959" xr:uid="{00000000-0005-0000-0000-0000EB830000}"/>
    <cellStyle name="Output 2 4 3 3 2 13" xfId="33960" xr:uid="{00000000-0005-0000-0000-0000EC830000}"/>
    <cellStyle name="Output 2 4 3 3 2 13 2" xfId="33961" xr:uid="{00000000-0005-0000-0000-0000ED830000}"/>
    <cellStyle name="Output 2 4 3 3 2 13 3" xfId="33962" xr:uid="{00000000-0005-0000-0000-0000EE830000}"/>
    <cellStyle name="Output 2 4 3 3 2 13 4" xfId="33963" xr:uid="{00000000-0005-0000-0000-0000EF830000}"/>
    <cellStyle name="Output 2 4 3 3 2 13 5" xfId="33964" xr:uid="{00000000-0005-0000-0000-0000F0830000}"/>
    <cellStyle name="Output 2 4 3 3 2 14" xfId="33965" xr:uid="{00000000-0005-0000-0000-0000F1830000}"/>
    <cellStyle name="Output 2 4 3 3 2 14 2" xfId="33966" xr:uid="{00000000-0005-0000-0000-0000F2830000}"/>
    <cellStyle name="Output 2 4 3 3 2 14 3" xfId="33967" xr:uid="{00000000-0005-0000-0000-0000F3830000}"/>
    <cellStyle name="Output 2 4 3 3 2 14 4" xfId="33968" xr:uid="{00000000-0005-0000-0000-0000F4830000}"/>
    <cellStyle name="Output 2 4 3 3 2 14 5" xfId="33969" xr:uid="{00000000-0005-0000-0000-0000F5830000}"/>
    <cellStyle name="Output 2 4 3 3 2 15" xfId="33970" xr:uid="{00000000-0005-0000-0000-0000F6830000}"/>
    <cellStyle name="Output 2 4 3 3 2 15 2" xfId="33971" xr:uid="{00000000-0005-0000-0000-0000F7830000}"/>
    <cellStyle name="Output 2 4 3 3 2 15 3" xfId="33972" xr:uid="{00000000-0005-0000-0000-0000F8830000}"/>
    <cellStyle name="Output 2 4 3 3 2 15 4" xfId="33973" xr:uid="{00000000-0005-0000-0000-0000F9830000}"/>
    <cellStyle name="Output 2 4 3 3 2 15 5" xfId="33974" xr:uid="{00000000-0005-0000-0000-0000FA830000}"/>
    <cellStyle name="Output 2 4 3 3 2 16" xfId="33975" xr:uid="{00000000-0005-0000-0000-0000FB830000}"/>
    <cellStyle name="Output 2 4 3 3 2 16 2" xfId="33976" xr:uid="{00000000-0005-0000-0000-0000FC830000}"/>
    <cellStyle name="Output 2 4 3 3 2 16 3" xfId="33977" xr:uid="{00000000-0005-0000-0000-0000FD830000}"/>
    <cellStyle name="Output 2 4 3 3 2 16 4" xfId="33978" xr:uid="{00000000-0005-0000-0000-0000FE830000}"/>
    <cellStyle name="Output 2 4 3 3 2 16 5" xfId="33979" xr:uid="{00000000-0005-0000-0000-0000FF830000}"/>
    <cellStyle name="Output 2 4 3 3 2 17" xfId="33980" xr:uid="{00000000-0005-0000-0000-000000840000}"/>
    <cellStyle name="Output 2 4 3 3 2 17 2" xfId="33981" xr:uid="{00000000-0005-0000-0000-000001840000}"/>
    <cellStyle name="Output 2 4 3 3 2 17 3" xfId="33982" xr:uid="{00000000-0005-0000-0000-000002840000}"/>
    <cellStyle name="Output 2 4 3 3 2 17 4" xfId="33983" xr:uid="{00000000-0005-0000-0000-000003840000}"/>
    <cellStyle name="Output 2 4 3 3 2 17 5" xfId="33984" xr:uid="{00000000-0005-0000-0000-000004840000}"/>
    <cellStyle name="Output 2 4 3 3 2 18" xfId="33985" xr:uid="{00000000-0005-0000-0000-000005840000}"/>
    <cellStyle name="Output 2 4 3 3 2 18 2" xfId="33986" xr:uid="{00000000-0005-0000-0000-000006840000}"/>
    <cellStyle name="Output 2 4 3 3 2 18 3" xfId="33987" xr:uid="{00000000-0005-0000-0000-000007840000}"/>
    <cellStyle name="Output 2 4 3 3 2 18 4" xfId="33988" xr:uid="{00000000-0005-0000-0000-000008840000}"/>
    <cellStyle name="Output 2 4 3 3 2 18 5" xfId="33989" xr:uid="{00000000-0005-0000-0000-000009840000}"/>
    <cellStyle name="Output 2 4 3 3 2 19" xfId="33990" xr:uid="{00000000-0005-0000-0000-00000A840000}"/>
    <cellStyle name="Output 2 4 3 3 2 2" xfId="33991" xr:uid="{00000000-0005-0000-0000-00000B840000}"/>
    <cellStyle name="Output 2 4 3 3 2 2 2" xfId="33992" xr:uid="{00000000-0005-0000-0000-00000C840000}"/>
    <cellStyle name="Output 2 4 3 3 2 2 2 2" xfId="33993" xr:uid="{00000000-0005-0000-0000-00000D840000}"/>
    <cellStyle name="Output 2 4 3 3 2 2 2 3" xfId="33994" xr:uid="{00000000-0005-0000-0000-00000E840000}"/>
    <cellStyle name="Output 2 4 3 3 2 2 2 4" xfId="33995" xr:uid="{00000000-0005-0000-0000-00000F840000}"/>
    <cellStyle name="Output 2 4 3 3 2 2 2 5" xfId="33996" xr:uid="{00000000-0005-0000-0000-000010840000}"/>
    <cellStyle name="Output 2 4 3 3 2 2 2 6" xfId="33997" xr:uid="{00000000-0005-0000-0000-000011840000}"/>
    <cellStyle name="Output 2 4 3 3 2 2 2 7" xfId="33998" xr:uid="{00000000-0005-0000-0000-000012840000}"/>
    <cellStyle name="Output 2 4 3 3 2 2 3" xfId="33999" xr:uid="{00000000-0005-0000-0000-000013840000}"/>
    <cellStyle name="Output 2 4 3 3 2 2 4" xfId="34000" xr:uid="{00000000-0005-0000-0000-000014840000}"/>
    <cellStyle name="Output 2 4 3 3 2 2 5" xfId="34001" xr:uid="{00000000-0005-0000-0000-000015840000}"/>
    <cellStyle name="Output 2 4 3 3 2 3" xfId="34002" xr:uid="{00000000-0005-0000-0000-000016840000}"/>
    <cellStyle name="Output 2 4 3 3 2 3 2" xfId="34003" xr:uid="{00000000-0005-0000-0000-000017840000}"/>
    <cellStyle name="Output 2 4 3 3 2 3 2 2" xfId="34004" xr:uid="{00000000-0005-0000-0000-000018840000}"/>
    <cellStyle name="Output 2 4 3 3 2 3 2 3" xfId="34005" xr:uid="{00000000-0005-0000-0000-000019840000}"/>
    <cellStyle name="Output 2 4 3 3 2 3 2 4" xfId="34006" xr:uid="{00000000-0005-0000-0000-00001A840000}"/>
    <cellStyle name="Output 2 4 3 3 2 3 2 5" xfId="34007" xr:uid="{00000000-0005-0000-0000-00001B840000}"/>
    <cellStyle name="Output 2 4 3 3 2 3 2 6" xfId="34008" xr:uid="{00000000-0005-0000-0000-00001C840000}"/>
    <cellStyle name="Output 2 4 3 3 2 3 2 7" xfId="34009" xr:uid="{00000000-0005-0000-0000-00001D840000}"/>
    <cellStyle name="Output 2 4 3 3 2 3 3" xfId="34010" xr:uid="{00000000-0005-0000-0000-00001E840000}"/>
    <cellStyle name="Output 2 4 3 3 2 3 4" xfId="34011" xr:uid="{00000000-0005-0000-0000-00001F840000}"/>
    <cellStyle name="Output 2 4 3 3 2 3 5" xfId="34012" xr:uid="{00000000-0005-0000-0000-000020840000}"/>
    <cellStyle name="Output 2 4 3 3 2 4" xfId="34013" xr:uid="{00000000-0005-0000-0000-000021840000}"/>
    <cellStyle name="Output 2 4 3 3 2 4 2" xfId="34014" xr:uid="{00000000-0005-0000-0000-000022840000}"/>
    <cellStyle name="Output 2 4 3 3 2 4 2 2" xfId="34015" xr:uid="{00000000-0005-0000-0000-000023840000}"/>
    <cellStyle name="Output 2 4 3 3 2 4 2 3" xfId="34016" xr:uid="{00000000-0005-0000-0000-000024840000}"/>
    <cellStyle name="Output 2 4 3 3 2 4 2 4" xfId="34017" xr:uid="{00000000-0005-0000-0000-000025840000}"/>
    <cellStyle name="Output 2 4 3 3 2 4 2 5" xfId="34018" xr:uid="{00000000-0005-0000-0000-000026840000}"/>
    <cellStyle name="Output 2 4 3 3 2 4 2 6" xfId="34019" xr:uid="{00000000-0005-0000-0000-000027840000}"/>
    <cellStyle name="Output 2 4 3 3 2 4 2 7" xfId="34020" xr:uid="{00000000-0005-0000-0000-000028840000}"/>
    <cellStyle name="Output 2 4 3 3 2 4 3" xfId="34021" xr:uid="{00000000-0005-0000-0000-000029840000}"/>
    <cellStyle name="Output 2 4 3 3 2 4 4" xfId="34022" xr:uid="{00000000-0005-0000-0000-00002A840000}"/>
    <cellStyle name="Output 2 4 3 3 2 4 5" xfId="34023" xr:uid="{00000000-0005-0000-0000-00002B840000}"/>
    <cellStyle name="Output 2 4 3 3 2 5" xfId="34024" xr:uid="{00000000-0005-0000-0000-00002C840000}"/>
    <cellStyle name="Output 2 4 3 3 2 5 2" xfId="34025" xr:uid="{00000000-0005-0000-0000-00002D840000}"/>
    <cellStyle name="Output 2 4 3 3 2 5 3" xfId="34026" xr:uid="{00000000-0005-0000-0000-00002E840000}"/>
    <cellStyle name="Output 2 4 3 3 2 5 4" xfId="34027" xr:uid="{00000000-0005-0000-0000-00002F840000}"/>
    <cellStyle name="Output 2 4 3 3 2 5 5" xfId="34028" xr:uid="{00000000-0005-0000-0000-000030840000}"/>
    <cellStyle name="Output 2 4 3 3 2 5 6" xfId="34029" xr:uid="{00000000-0005-0000-0000-000031840000}"/>
    <cellStyle name="Output 2 4 3 3 2 5 7" xfId="34030" xr:uid="{00000000-0005-0000-0000-000032840000}"/>
    <cellStyle name="Output 2 4 3 3 2 5 8" xfId="34031" xr:uid="{00000000-0005-0000-0000-000033840000}"/>
    <cellStyle name="Output 2 4 3 3 2 6" xfId="34032" xr:uid="{00000000-0005-0000-0000-000034840000}"/>
    <cellStyle name="Output 2 4 3 3 2 6 2" xfId="34033" xr:uid="{00000000-0005-0000-0000-000035840000}"/>
    <cellStyle name="Output 2 4 3 3 2 6 3" xfId="34034" xr:uid="{00000000-0005-0000-0000-000036840000}"/>
    <cellStyle name="Output 2 4 3 3 2 6 4" xfId="34035" xr:uid="{00000000-0005-0000-0000-000037840000}"/>
    <cellStyle name="Output 2 4 3 3 2 6 5" xfId="34036" xr:uid="{00000000-0005-0000-0000-000038840000}"/>
    <cellStyle name="Output 2 4 3 3 2 6 6" xfId="34037" xr:uid="{00000000-0005-0000-0000-000039840000}"/>
    <cellStyle name="Output 2 4 3 3 2 6 7" xfId="34038" xr:uid="{00000000-0005-0000-0000-00003A840000}"/>
    <cellStyle name="Output 2 4 3 3 2 7" xfId="34039" xr:uid="{00000000-0005-0000-0000-00003B840000}"/>
    <cellStyle name="Output 2 4 3 3 2 7 2" xfId="34040" xr:uid="{00000000-0005-0000-0000-00003C840000}"/>
    <cellStyle name="Output 2 4 3 3 2 7 3" xfId="34041" xr:uid="{00000000-0005-0000-0000-00003D840000}"/>
    <cellStyle name="Output 2 4 3 3 2 7 4" xfId="34042" xr:uid="{00000000-0005-0000-0000-00003E840000}"/>
    <cellStyle name="Output 2 4 3 3 2 7 5" xfId="34043" xr:uid="{00000000-0005-0000-0000-00003F840000}"/>
    <cellStyle name="Output 2 4 3 3 2 8" xfId="34044" xr:uid="{00000000-0005-0000-0000-000040840000}"/>
    <cellStyle name="Output 2 4 3 3 2 8 2" xfId="34045" xr:uid="{00000000-0005-0000-0000-000041840000}"/>
    <cellStyle name="Output 2 4 3 3 2 8 3" xfId="34046" xr:uid="{00000000-0005-0000-0000-000042840000}"/>
    <cellStyle name="Output 2 4 3 3 2 8 4" xfId="34047" xr:uid="{00000000-0005-0000-0000-000043840000}"/>
    <cellStyle name="Output 2 4 3 3 2 8 5" xfId="34048" xr:uid="{00000000-0005-0000-0000-000044840000}"/>
    <cellStyle name="Output 2 4 3 3 2 9" xfId="34049" xr:uid="{00000000-0005-0000-0000-000045840000}"/>
    <cellStyle name="Output 2 4 3 3 2 9 2" xfId="34050" xr:uid="{00000000-0005-0000-0000-000046840000}"/>
    <cellStyle name="Output 2 4 3 3 2 9 3" xfId="34051" xr:uid="{00000000-0005-0000-0000-000047840000}"/>
    <cellStyle name="Output 2 4 3 3 2 9 4" xfId="34052" xr:uid="{00000000-0005-0000-0000-000048840000}"/>
    <cellStyle name="Output 2 4 3 3 2 9 5" xfId="34053" xr:uid="{00000000-0005-0000-0000-000049840000}"/>
    <cellStyle name="Output 2 4 3 3 3" xfId="34054" xr:uid="{00000000-0005-0000-0000-00004A840000}"/>
    <cellStyle name="Output 2 4 3 3 3 10" xfId="34055" xr:uid="{00000000-0005-0000-0000-00004B840000}"/>
    <cellStyle name="Output 2 4 3 3 3 2" xfId="34056" xr:uid="{00000000-0005-0000-0000-00004C840000}"/>
    <cellStyle name="Output 2 4 3 3 3 2 2" xfId="34057" xr:uid="{00000000-0005-0000-0000-00004D840000}"/>
    <cellStyle name="Output 2 4 3 3 3 2 2 2" xfId="34058" xr:uid="{00000000-0005-0000-0000-00004E840000}"/>
    <cellStyle name="Output 2 4 3 3 3 2 2 3" xfId="34059" xr:uid="{00000000-0005-0000-0000-00004F840000}"/>
    <cellStyle name="Output 2 4 3 3 3 2 2 4" xfId="34060" xr:uid="{00000000-0005-0000-0000-000050840000}"/>
    <cellStyle name="Output 2 4 3 3 3 2 2 5" xfId="34061" xr:uid="{00000000-0005-0000-0000-000051840000}"/>
    <cellStyle name="Output 2 4 3 3 3 2 2 6" xfId="34062" xr:uid="{00000000-0005-0000-0000-000052840000}"/>
    <cellStyle name="Output 2 4 3 3 3 2 2 7" xfId="34063" xr:uid="{00000000-0005-0000-0000-000053840000}"/>
    <cellStyle name="Output 2 4 3 3 3 2 3" xfId="34064" xr:uid="{00000000-0005-0000-0000-000054840000}"/>
    <cellStyle name="Output 2 4 3 3 3 2 4" xfId="34065" xr:uid="{00000000-0005-0000-0000-000055840000}"/>
    <cellStyle name="Output 2 4 3 3 3 3" xfId="34066" xr:uid="{00000000-0005-0000-0000-000056840000}"/>
    <cellStyle name="Output 2 4 3 3 3 3 2" xfId="34067" xr:uid="{00000000-0005-0000-0000-000057840000}"/>
    <cellStyle name="Output 2 4 3 3 3 3 2 2" xfId="34068" xr:uid="{00000000-0005-0000-0000-000058840000}"/>
    <cellStyle name="Output 2 4 3 3 3 3 2 3" xfId="34069" xr:uid="{00000000-0005-0000-0000-000059840000}"/>
    <cellStyle name="Output 2 4 3 3 3 3 2 4" xfId="34070" xr:uid="{00000000-0005-0000-0000-00005A840000}"/>
    <cellStyle name="Output 2 4 3 3 3 3 2 5" xfId="34071" xr:uid="{00000000-0005-0000-0000-00005B840000}"/>
    <cellStyle name="Output 2 4 3 3 3 3 2 6" xfId="34072" xr:uid="{00000000-0005-0000-0000-00005C840000}"/>
    <cellStyle name="Output 2 4 3 3 3 3 2 7" xfId="34073" xr:uid="{00000000-0005-0000-0000-00005D840000}"/>
    <cellStyle name="Output 2 4 3 3 3 3 3" xfId="34074" xr:uid="{00000000-0005-0000-0000-00005E840000}"/>
    <cellStyle name="Output 2 4 3 3 3 3 4" xfId="34075" xr:uid="{00000000-0005-0000-0000-00005F840000}"/>
    <cellStyle name="Output 2 4 3 3 3 4" xfId="34076" xr:uid="{00000000-0005-0000-0000-000060840000}"/>
    <cellStyle name="Output 2 4 3 3 3 4 2" xfId="34077" xr:uid="{00000000-0005-0000-0000-000061840000}"/>
    <cellStyle name="Output 2 4 3 3 3 4 2 2" xfId="34078" xr:uid="{00000000-0005-0000-0000-000062840000}"/>
    <cellStyle name="Output 2 4 3 3 3 4 2 3" xfId="34079" xr:uid="{00000000-0005-0000-0000-000063840000}"/>
    <cellStyle name="Output 2 4 3 3 3 4 2 4" xfId="34080" xr:uid="{00000000-0005-0000-0000-000064840000}"/>
    <cellStyle name="Output 2 4 3 3 3 4 2 5" xfId="34081" xr:uid="{00000000-0005-0000-0000-000065840000}"/>
    <cellStyle name="Output 2 4 3 3 3 4 2 6" xfId="34082" xr:uid="{00000000-0005-0000-0000-000066840000}"/>
    <cellStyle name="Output 2 4 3 3 3 4 2 7" xfId="34083" xr:uid="{00000000-0005-0000-0000-000067840000}"/>
    <cellStyle name="Output 2 4 3 3 3 4 3" xfId="34084" xr:uid="{00000000-0005-0000-0000-000068840000}"/>
    <cellStyle name="Output 2 4 3 3 3 4 4" xfId="34085" xr:uid="{00000000-0005-0000-0000-000069840000}"/>
    <cellStyle name="Output 2 4 3 3 3 5" xfId="34086" xr:uid="{00000000-0005-0000-0000-00006A840000}"/>
    <cellStyle name="Output 2 4 3 3 3 5 2" xfId="34087" xr:uid="{00000000-0005-0000-0000-00006B840000}"/>
    <cellStyle name="Output 2 4 3 3 3 5 3" xfId="34088" xr:uid="{00000000-0005-0000-0000-00006C840000}"/>
    <cellStyle name="Output 2 4 3 3 3 5 4" xfId="34089" xr:uid="{00000000-0005-0000-0000-00006D840000}"/>
    <cellStyle name="Output 2 4 3 3 3 5 5" xfId="34090" xr:uid="{00000000-0005-0000-0000-00006E840000}"/>
    <cellStyle name="Output 2 4 3 3 3 5 6" xfId="34091" xr:uid="{00000000-0005-0000-0000-00006F840000}"/>
    <cellStyle name="Output 2 4 3 3 3 5 7" xfId="34092" xr:uid="{00000000-0005-0000-0000-000070840000}"/>
    <cellStyle name="Output 2 4 3 3 3 5 8" xfId="34093" xr:uid="{00000000-0005-0000-0000-000071840000}"/>
    <cellStyle name="Output 2 4 3 3 3 6" xfId="34094" xr:uid="{00000000-0005-0000-0000-000072840000}"/>
    <cellStyle name="Output 2 4 3 3 3 6 2" xfId="34095" xr:uid="{00000000-0005-0000-0000-000073840000}"/>
    <cellStyle name="Output 2 4 3 3 3 6 3" xfId="34096" xr:uid="{00000000-0005-0000-0000-000074840000}"/>
    <cellStyle name="Output 2 4 3 3 3 6 4" xfId="34097" xr:uid="{00000000-0005-0000-0000-000075840000}"/>
    <cellStyle name="Output 2 4 3 3 3 6 5" xfId="34098" xr:uid="{00000000-0005-0000-0000-000076840000}"/>
    <cellStyle name="Output 2 4 3 3 3 6 6" xfId="34099" xr:uid="{00000000-0005-0000-0000-000077840000}"/>
    <cellStyle name="Output 2 4 3 3 3 6 7" xfId="34100" xr:uid="{00000000-0005-0000-0000-000078840000}"/>
    <cellStyle name="Output 2 4 3 3 3 7" xfId="34101" xr:uid="{00000000-0005-0000-0000-000079840000}"/>
    <cellStyle name="Output 2 4 3 3 3 8" xfId="34102" xr:uid="{00000000-0005-0000-0000-00007A840000}"/>
    <cellStyle name="Output 2 4 3 3 3 9" xfId="34103" xr:uid="{00000000-0005-0000-0000-00007B840000}"/>
    <cellStyle name="Output 2 4 3 3 4" xfId="34104" xr:uid="{00000000-0005-0000-0000-00007C840000}"/>
    <cellStyle name="Output 2 4 3 3 4 2" xfId="34105" xr:uid="{00000000-0005-0000-0000-00007D840000}"/>
    <cellStyle name="Output 2 4 3 3 4 2 2" xfId="34106" xr:uid="{00000000-0005-0000-0000-00007E840000}"/>
    <cellStyle name="Output 2 4 3 3 4 2 3" xfId="34107" xr:uid="{00000000-0005-0000-0000-00007F840000}"/>
    <cellStyle name="Output 2 4 3 3 4 2 4" xfId="34108" xr:uid="{00000000-0005-0000-0000-000080840000}"/>
    <cellStyle name="Output 2 4 3 3 4 2 5" xfId="34109" xr:uid="{00000000-0005-0000-0000-000081840000}"/>
    <cellStyle name="Output 2 4 3 3 4 2 6" xfId="34110" xr:uid="{00000000-0005-0000-0000-000082840000}"/>
    <cellStyle name="Output 2 4 3 3 4 2 7" xfId="34111" xr:uid="{00000000-0005-0000-0000-000083840000}"/>
    <cellStyle name="Output 2 4 3 3 4 3" xfId="34112" xr:uid="{00000000-0005-0000-0000-000084840000}"/>
    <cellStyle name="Output 2 4 3 3 4 4" xfId="34113" xr:uid="{00000000-0005-0000-0000-000085840000}"/>
    <cellStyle name="Output 2 4 3 3 4 5" xfId="34114" xr:uid="{00000000-0005-0000-0000-000086840000}"/>
    <cellStyle name="Output 2 4 3 3 5" xfId="34115" xr:uid="{00000000-0005-0000-0000-000087840000}"/>
    <cellStyle name="Output 2 4 3 3 5 2" xfId="34116" xr:uid="{00000000-0005-0000-0000-000088840000}"/>
    <cellStyle name="Output 2 4 3 3 5 2 2" xfId="34117" xr:uid="{00000000-0005-0000-0000-000089840000}"/>
    <cellStyle name="Output 2 4 3 3 5 2 3" xfId="34118" xr:uid="{00000000-0005-0000-0000-00008A840000}"/>
    <cellStyle name="Output 2 4 3 3 5 2 4" xfId="34119" xr:uid="{00000000-0005-0000-0000-00008B840000}"/>
    <cellStyle name="Output 2 4 3 3 5 2 5" xfId="34120" xr:uid="{00000000-0005-0000-0000-00008C840000}"/>
    <cellStyle name="Output 2 4 3 3 5 2 6" xfId="34121" xr:uid="{00000000-0005-0000-0000-00008D840000}"/>
    <cellStyle name="Output 2 4 3 3 5 2 7" xfId="34122" xr:uid="{00000000-0005-0000-0000-00008E840000}"/>
    <cellStyle name="Output 2 4 3 3 5 3" xfId="34123" xr:uid="{00000000-0005-0000-0000-00008F840000}"/>
    <cellStyle name="Output 2 4 3 3 5 4" xfId="34124" xr:uid="{00000000-0005-0000-0000-000090840000}"/>
    <cellStyle name="Output 2 4 3 3 5 5" xfId="34125" xr:uid="{00000000-0005-0000-0000-000091840000}"/>
    <cellStyle name="Output 2 4 3 3 6" xfId="34126" xr:uid="{00000000-0005-0000-0000-000092840000}"/>
    <cellStyle name="Output 2 4 3 3 6 2" xfId="34127" xr:uid="{00000000-0005-0000-0000-000093840000}"/>
    <cellStyle name="Output 2 4 3 3 6 2 2" xfId="34128" xr:uid="{00000000-0005-0000-0000-000094840000}"/>
    <cellStyle name="Output 2 4 3 3 6 2 3" xfId="34129" xr:uid="{00000000-0005-0000-0000-000095840000}"/>
    <cellStyle name="Output 2 4 3 3 6 2 4" xfId="34130" xr:uid="{00000000-0005-0000-0000-000096840000}"/>
    <cellStyle name="Output 2 4 3 3 6 2 5" xfId="34131" xr:uid="{00000000-0005-0000-0000-000097840000}"/>
    <cellStyle name="Output 2 4 3 3 6 2 6" xfId="34132" xr:uid="{00000000-0005-0000-0000-000098840000}"/>
    <cellStyle name="Output 2 4 3 3 6 2 7" xfId="34133" xr:uid="{00000000-0005-0000-0000-000099840000}"/>
    <cellStyle name="Output 2 4 3 3 6 3" xfId="34134" xr:uid="{00000000-0005-0000-0000-00009A840000}"/>
    <cellStyle name="Output 2 4 3 3 6 4" xfId="34135" xr:uid="{00000000-0005-0000-0000-00009B840000}"/>
    <cellStyle name="Output 2 4 3 3 6 5" xfId="34136" xr:uid="{00000000-0005-0000-0000-00009C840000}"/>
    <cellStyle name="Output 2 4 3 3 7" xfId="34137" xr:uid="{00000000-0005-0000-0000-00009D840000}"/>
    <cellStyle name="Output 2 4 3 3 7 2" xfId="34138" xr:uid="{00000000-0005-0000-0000-00009E840000}"/>
    <cellStyle name="Output 2 4 3 3 7 2 2" xfId="34139" xr:uid="{00000000-0005-0000-0000-00009F840000}"/>
    <cellStyle name="Output 2 4 3 3 7 2 3" xfId="34140" xr:uid="{00000000-0005-0000-0000-0000A0840000}"/>
    <cellStyle name="Output 2 4 3 3 7 2 4" xfId="34141" xr:uid="{00000000-0005-0000-0000-0000A1840000}"/>
    <cellStyle name="Output 2 4 3 3 7 2 5" xfId="34142" xr:uid="{00000000-0005-0000-0000-0000A2840000}"/>
    <cellStyle name="Output 2 4 3 3 7 2 6" xfId="34143" xr:uid="{00000000-0005-0000-0000-0000A3840000}"/>
    <cellStyle name="Output 2 4 3 3 7 2 7" xfId="34144" xr:uid="{00000000-0005-0000-0000-0000A4840000}"/>
    <cellStyle name="Output 2 4 3 3 7 3" xfId="34145" xr:uid="{00000000-0005-0000-0000-0000A5840000}"/>
    <cellStyle name="Output 2 4 3 3 7 4" xfId="34146" xr:uid="{00000000-0005-0000-0000-0000A6840000}"/>
    <cellStyle name="Output 2 4 3 3 7 5" xfId="34147" xr:uid="{00000000-0005-0000-0000-0000A7840000}"/>
    <cellStyle name="Output 2 4 3 3 8" xfId="34148" xr:uid="{00000000-0005-0000-0000-0000A8840000}"/>
    <cellStyle name="Output 2 4 3 3 8 2" xfId="34149" xr:uid="{00000000-0005-0000-0000-0000A9840000}"/>
    <cellStyle name="Output 2 4 3 3 8 3" xfId="34150" xr:uid="{00000000-0005-0000-0000-0000AA840000}"/>
    <cellStyle name="Output 2 4 3 3 8 4" xfId="34151" xr:uid="{00000000-0005-0000-0000-0000AB840000}"/>
    <cellStyle name="Output 2 4 3 3 8 5" xfId="34152" xr:uid="{00000000-0005-0000-0000-0000AC840000}"/>
    <cellStyle name="Output 2 4 3 3 8 6" xfId="34153" xr:uid="{00000000-0005-0000-0000-0000AD840000}"/>
    <cellStyle name="Output 2 4 3 3 8 7" xfId="34154" xr:uid="{00000000-0005-0000-0000-0000AE840000}"/>
    <cellStyle name="Output 2 4 3 3 8 8" xfId="34155" xr:uid="{00000000-0005-0000-0000-0000AF840000}"/>
    <cellStyle name="Output 2 4 3 3 9" xfId="34156" xr:uid="{00000000-0005-0000-0000-0000B0840000}"/>
    <cellStyle name="Output 2 4 3 3 9 2" xfId="34157" xr:uid="{00000000-0005-0000-0000-0000B1840000}"/>
    <cellStyle name="Output 2 4 3 3 9 3" xfId="34158" xr:uid="{00000000-0005-0000-0000-0000B2840000}"/>
    <cellStyle name="Output 2 4 3 3 9 4" xfId="34159" xr:uid="{00000000-0005-0000-0000-0000B3840000}"/>
    <cellStyle name="Output 2 4 3 3 9 5" xfId="34160" xr:uid="{00000000-0005-0000-0000-0000B4840000}"/>
    <cellStyle name="Output 2 4 3 3 9 6" xfId="34161" xr:uid="{00000000-0005-0000-0000-0000B5840000}"/>
    <cellStyle name="Output 2 4 3 3 9 7" xfId="34162" xr:uid="{00000000-0005-0000-0000-0000B6840000}"/>
    <cellStyle name="Output 2 4 3 4" xfId="34163" xr:uid="{00000000-0005-0000-0000-0000B7840000}"/>
    <cellStyle name="Output 2 4 3 4 10" xfId="34164" xr:uid="{00000000-0005-0000-0000-0000B8840000}"/>
    <cellStyle name="Output 2 4 3 4 10 2" xfId="34165" xr:uid="{00000000-0005-0000-0000-0000B9840000}"/>
    <cellStyle name="Output 2 4 3 4 10 3" xfId="34166" xr:uid="{00000000-0005-0000-0000-0000BA840000}"/>
    <cellStyle name="Output 2 4 3 4 10 4" xfId="34167" xr:uid="{00000000-0005-0000-0000-0000BB840000}"/>
    <cellStyle name="Output 2 4 3 4 10 5" xfId="34168" xr:uid="{00000000-0005-0000-0000-0000BC840000}"/>
    <cellStyle name="Output 2 4 3 4 11" xfId="34169" xr:uid="{00000000-0005-0000-0000-0000BD840000}"/>
    <cellStyle name="Output 2 4 3 4 11 2" xfId="34170" xr:uid="{00000000-0005-0000-0000-0000BE840000}"/>
    <cellStyle name="Output 2 4 3 4 11 3" xfId="34171" xr:uid="{00000000-0005-0000-0000-0000BF840000}"/>
    <cellStyle name="Output 2 4 3 4 11 4" xfId="34172" xr:uid="{00000000-0005-0000-0000-0000C0840000}"/>
    <cellStyle name="Output 2 4 3 4 11 5" xfId="34173" xr:uid="{00000000-0005-0000-0000-0000C1840000}"/>
    <cellStyle name="Output 2 4 3 4 12" xfId="34174" xr:uid="{00000000-0005-0000-0000-0000C2840000}"/>
    <cellStyle name="Output 2 4 3 4 12 2" xfId="34175" xr:uid="{00000000-0005-0000-0000-0000C3840000}"/>
    <cellStyle name="Output 2 4 3 4 12 3" xfId="34176" xr:uid="{00000000-0005-0000-0000-0000C4840000}"/>
    <cellStyle name="Output 2 4 3 4 12 4" xfId="34177" xr:uid="{00000000-0005-0000-0000-0000C5840000}"/>
    <cellStyle name="Output 2 4 3 4 12 5" xfId="34178" xr:uid="{00000000-0005-0000-0000-0000C6840000}"/>
    <cellStyle name="Output 2 4 3 4 13" xfId="34179" xr:uid="{00000000-0005-0000-0000-0000C7840000}"/>
    <cellStyle name="Output 2 4 3 4 13 2" xfId="34180" xr:uid="{00000000-0005-0000-0000-0000C8840000}"/>
    <cellStyle name="Output 2 4 3 4 13 3" xfId="34181" xr:uid="{00000000-0005-0000-0000-0000C9840000}"/>
    <cellStyle name="Output 2 4 3 4 13 4" xfId="34182" xr:uid="{00000000-0005-0000-0000-0000CA840000}"/>
    <cellStyle name="Output 2 4 3 4 13 5" xfId="34183" xr:uid="{00000000-0005-0000-0000-0000CB840000}"/>
    <cellStyle name="Output 2 4 3 4 14" xfId="34184" xr:uid="{00000000-0005-0000-0000-0000CC840000}"/>
    <cellStyle name="Output 2 4 3 4 14 2" xfId="34185" xr:uid="{00000000-0005-0000-0000-0000CD840000}"/>
    <cellStyle name="Output 2 4 3 4 14 3" xfId="34186" xr:uid="{00000000-0005-0000-0000-0000CE840000}"/>
    <cellStyle name="Output 2 4 3 4 14 4" xfId="34187" xr:uid="{00000000-0005-0000-0000-0000CF840000}"/>
    <cellStyle name="Output 2 4 3 4 14 5" xfId="34188" xr:uid="{00000000-0005-0000-0000-0000D0840000}"/>
    <cellStyle name="Output 2 4 3 4 15" xfId="34189" xr:uid="{00000000-0005-0000-0000-0000D1840000}"/>
    <cellStyle name="Output 2 4 3 4 15 2" xfId="34190" xr:uid="{00000000-0005-0000-0000-0000D2840000}"/>
    <cellStyle name="Output 2 4 3 4 15 3" xfId="34191" xr:uid="{00000000-0005-0000-0000-0000D3840000}"/>
    <cellStyle name="Output 2 4 3 4 15 4" xfId="34192" xr:uid="{00000000-0005-0000-0000-0000D4840000}"/>
    <cellStyle name="Output 2 4 3 4 15 5" xfId="34193" xr:uid="{00000000-0005-0000-0000-0000D5840000}"/>
    <cellStyle name="Output 2 4 3 4 16" xfId="34194" xr:uid="{00000000-0005-0000-0000-0000D6840000}"/>
    <cellStyle name="Output 2 4 3 4 16 2" xfId="34195" xr:uid="{00000000-0005-0000-0000-0000D7840000}"/>
    <cellStyle name="Output 2 4 3 4 16 3" xfId="34196" xr:uid="{00000000-0005-0000-0000-0000D8840000}"/>
    <cellStyle name="Output 2 4 3 4 16 4" xfId="34197" xr:uid="{00000000-0005-0000-0000-0000D9840000}"/>
    <cellStyle name="Output 2 4 3 4 16 5" xfId="34198" xr:uid="{00000000-0005-0000-0000-0000DA840000}"/>
    <cellStyle name="Output 2 4 3 4 17" xfId="34199" xr:uid="{00000000-0005-0000-0000-0000DB840000}"/>
    <cellStyle name="Output 2 4 3 4 17 2" xfId="34200" xr:uid="{00000000-0005-0000-0000-0000DC840000}"/>
    <cellStyle name="Output 2 4 3 4 17 3" xfId="34201" xr:uid="{00000000-0005-0000-0000-0000DD840000}"/>
    <cellStyle name="Output 2 4 3 4 17 4" xfId="34202" xr:uid="{00000000-0005-0000-0000-0000DE840000}"/>
    <cellStyle name="Output 2 4 3 4 17 5" xfId="34203" xr:uid="{00000000-0005-0000-0000-0000DF840000}"/>
    <cellStyle name="Output 2 4 3 4 18" xfId="34204" xr:uid="{00000000-0005-0000-0000-0000E0840000}"/>
    <cellStyle name="Output 2 4 3 4 18 2" xfId="34205" xr:uid="{00000000-0005-0000-0000-0000E1840000}"/>
    <cellStyle name="Output 2 4 3 4 18 3" xfId="34206" xr:uid="{00000000-0005-0000-0000-0000E2840000}"/>
    <cellStyle name="Output 2 4 3 4 18 4" xfId="34207" xr:uid="{00000000-0005-0000-0000-0000E3840000}"/>
    <cellStyle name="Output 2 4 3 4 18 5" xfId="34208" xr:uid="{00000000-0005-0000-0000-0000E4840000}"/>
    <cellStyle name="Output 2 4 3 4 19" xfId="34209" xr:uid="{00000000-0005-0000-0000-0000E5840000}"/>
    <cellStyle name="Output 2 4 3 4 2" xfId="34210" xr:uid="{00000000-0005-0000-0000-0000E6840000}"/>
    <cellStyle name="Output 2 4 3 4 2 2" xfId="34211" xr:uid="{00000000-0005-0000-0000-0000E7840000}"/>
    <cellStyle name="Output 2 4 3 4 2 2 2" xfId="34212" xr:uid="{00000000-0005-0000-0000-0000E8840000}"/>
    <cellStyle name="Output 2 4 3 4 2 2 3" xfId="34213" xr:uid="{00000000-0005-0000-0000-0000E9840000}"/>
    <cellStyle name="Output 2 4 3 4 2 2 4" xfId="34214" xr:uid="{00000000-0005-0000-0000-0000EA840000}"/>
    <cellStyle name="Output 2 4 3 4 2 2 5" xfId="34215" xr:uid="{00000000-0005-0000-0000-0000EB840000}"/>
    <cellStyle name="Output 2 4 3 4 2 2 6" xfId="34216" xr:uid="{00000000-0005-0000-0000-0000EC840000}"/>
    <cellStyle name="Output 2 4 3 4 2 2 7" xfId="34217" xr:uid="{00000000-0005-0000-0000-0000ED840000}"/>
    <cellStyle name="Output 2 4 3 4 2 3" xfId="34218" xr:uid="{00000000-0005-0000-0000-0000EE840000}"/>
    <cellStyle name="Output 2 4 3 4 2 4" xfId="34219" xr:uid="{00000000-0005-0000-0000-0000EF840000}"/>
    <cellStyle name="Output 2 4 3 4 2 5" xfId="34220" xr:uid="{00000000-0005-0000-0000-0000F0840000}"/>
    <cellStyle name="Output 2 4 3 4 3" xfId="34221" xr:uid="{00000000-0005-0000-0000-0000F1840000}"/>
    <cellStyle name="Output 2 4 3 4 3 2" xfId="34222" xr:uid="{00000000-0005-0000-0000-0000F2840000}"/>
    <cellStyle name="Output 2 4 3 4 3 2 2" xfId="34223" xr:uid="{00000000-0005-0000-0000-0000F3840000}"/>
    <cellStyle name="Output 2 4 3 4 3 2 3" xfId="34224" xr:uid="{00000000-0005-0000-0000-0000F4840000}"/>
    <cellStyle name="Output 2 4 3 4 3 2 4" xfId="34225" xr:uid="{00000000-0005-0000-0000-0000F5840000}"/>
    <cellStyle name="Output 2 4 3 4 3 2 5" xfId="34226" xr:uid="{00000000-0005-0000-0000-0000F6840000}"/>
    <cellStyle name="Output 2 4 3 4 3 2 6" xfId="34227" xr:uid="{00000000-0005-0000-0000-0000F7840000}"/>
    <cellStyle name="Output 2 4 3 4 3 2 7" xfId="34228" xr:uid="{00000000-0005-0000-0000-0000F8840000}"/>
    <cellStyle name="Output 2 4 3 4 3 3" xfId="34229" xr:uid="{00000000-0005-0000-0000-0000F9840000}"/>
    <cellStyle name="Output 2 4 3 4 3 4" xfId="34230" xr:uid="{00000000-0005-0000-0000-0000FA840000}"/>
    <cellStyle name="Output 2 4 3 4 3 5" xfId="34231" xr:uid="{00000000-0005-0000-0000-0000FB840000}"/>
    <cellStyle name="Output 2 4 3 4 4" xfId="34232" xr:uid="{00000000-0005-0000-0000-0000FC840000}"/>
    <cellStyle name="Output 2 4 3 4 4 2" xfId="34233" xr:uid="{00000000-0005-0000-0000-0000FD840000}"/>
    <cellStyle name="Output 2 4 3 4 4 2 2" xfId="34234" xr:uid="{00000000-0005-0000-0000-0000FE840000}"/>
    <cellStyle name="Output 2 4 3 4 4 2 3" xfId="34235" xr:uid="{00000000-0005-0000-0000-0000FF840000}"/>
    <cellStyle name="Output 2 4 3 4 4 2 4" xfId="34236" xr:uid="{00000000-0005-0000-0000-000000850000}"/>
    <cellStyle name="Output 2 4 3 4 4 2 5" xfId="34237" xr:uid="{00000000-0005-0000-0000-000001850000}"/>
    <cellStyle name="Output 2 4 3 4 4 2 6" xfId="34238" xr:uid="{00000000-0005-0000-0000-000002850000}"/>
    <cellStyle name="Output 2 4 3 4 4 2 7" xfId="34239" xr:uid="{00000000-0005-0000-0000-000003850000}"/>
    <cellStyle name="Output 2 4 3 4 4 3" xfId="34240" xr:uid="{00000000-0005-0000-0000-000004850000}"/>
    <cellStyle name="Output 2 4 3 4 4 4" xfId="34241" xr:uid="{00000000-0005-0000-0000-000005850000}"/>
    <cellStyle name="Output 2 4 3 4 4 5" xfId="34242" xr:uid="{00000000-0005-0000-0000-000006850000}"/>
    <cellStyle name="Output 2 4 3 4 5" xfId="34243" xr:uid="{00000000-0005-0000-0000-000007850000}"/>
    <cellStyle name="Output 2 4 3 4 5 2" xfId="34244" xr:uid="{00000000-0005-0000-0000-000008850000}"/>
    <cellStyle name="Output 2 4 3 4 5 3" xfId="34245" xr:uid="{00000000-0005-0000-0000-000009850000}"/>
    <cellStyle name="Output 2 4 3 4 5 4" xfId="34246" xr:uid="{00000000-0005-0000-0000-00000A850000}"/>
    <cellStyle name="Output 2 4 3 4 5 5" xfId="34247" xr:uid="{00000000-0005-0000-0000-00000B850000}"/>
    <cellStyle name="Output 2 4 3 4 5 6" xfId="34248" xr:uid="{00000000-0005-0000-0000-00000C850000}"/>
    <cellStyle name="Output 2 4 3 4 5 7" xfId="34249" xr:uid="{00000000-0005-0000-0000-00000D850000}"/>
    <cellStyle name="Output 2 4 3 4 5 8" xfId="34250" xr:uid="{00000000-0005-0000-0000-00000E850000}"/>
    <cellStyle name="Output 2 4 3 4 6" xfId="34251" xr:uid="{00000000-0005-0000-0000-00000F850000}"/>
    <cellStyle name="Output 2 4 3 4 6 2" xfId="34252" xr:uid="{00000000-0005-0000-0000-000010850000}"/>
    <cellStyle name="Output 2 4 3 4 6 3" xfId="34253" xr:uid="{00000000-0005-0000-0000-000011850000}"/>
    <cellStyle name="Output 2 4 3 4 6 4" xfId="34254" xr:uid="{00000000-0005-0000-0000-000012850000}"/>
    <cellStyle name="Output 2 4 3 4 6 5" xfId="34255" xr:uid="{00000000-0005-0000-0000-000013850000}"/>
    <cellStyle name="Output 2 4 3 4 6 6" xfId="34256" xr:uid="{00000000-0005-0000-0000-000014850000}"/>
    <cellStyle name="Output 2 4 3 4 6 7" xfId="34257" xr:uid="{00000000-0005-0000-0000-000015850000}"/>
    <cellStyle name="Output 2 4 3 4 7" xfId="34258" xr:uid="{00000000-0005-0000-0000-000016850000}"/>
    <cellStyle name="Output 2 4 3 4 7 2" xfId="34259" xr:uid="{00000000-0005-0000-0000-000017850000}"/>
    <cellStyle name="Output 2 4 3 4 7 3" xfId="34260" xr:uid="{00000000-0005-0000-0000-000018850000}"/>
    <cellStyle name="Output 2 4 3 4 7 4" xfId="34261" xr:uid="{00000000-0005-0000-0000-000019850000}"/>
    <cellStyle name="Output 2 4 3 4 7 5" xfId="34262" xr:uid="{00000000-0005-0000-0000-00001A850000}"/>
    <cellStyle name="Output 2 4 3 4 8" xfId="34263" xr:uid="{00000000-0005-0000-0000-00001B850000}"/>
    <cellStyle name="Output 2 4 3 4 8 2" xfId="34264" xr:uid="{00000000-0005-0000-0000-00001C850000}"/>
    <cellStyle name="Output 2 4 3 4 8 3" xfId="34265" xr:uid="{00000000-0005-0000-0000-00001D850000}"/>
    <cellStyle name="Output 2 4 3 4 8 4" xfId="34266" xr:uid="{00000000-0005-0000-0000-00001E850000}"/>
    <cellStyle name="Output 2 4 3 4 8 5" xfId="34267" xr:uid="{00000000-0005-0000-0000-00001F850000}"/>
    <cellStyle name="Output 2 4 3 4 9" xfId="34268" xr:uid="{00000000-0005-0000-0000-000020850000}"/>
    <cellStyle name="Output 2 4 3 4 9 2" xfId="34269" xr:uid="{00000000-0005-0000-0000-000021850000}"/>
    <cellStyle name="Output 2 4 3 4 9 3" xfId="34270" xr:uid="{00000000-0005-0000-0000-000022850000}"/>
    <cellStyle name="Output 2 4 3 4 9 4" xfId="34271" xr:uid="{00000000-0005-0000-0000-000023850000}"/>
    <cellStyle name="Output 2 4 3 4 9 5" xfId="34272" xr:uid="{00000000-0005-0000-0000-000024850000}"/>
    <cellStyle name="Output 2 4 3 5" xfId="34273" xr:uid="{00000000-0005-0000-0000-000025850000}"/>
    <cellStyle name="Output 2 4 3 5 10" xfId="34274" xr:uid="{00000000-0005-0000-0000-000026850000}"/>
    <cellStyle name="Output 2 4 3 5 2" xfId="34275" xr:uid="{00000000-0005-0000-0000-000027850000}"/>
    <cellStyle name="Output 2 4 3 5 2 2" xfId="34276" xr:uid="{00000000-0005-0000-0000-000028850000}"/>
    <cellStyle name="Output 2 4 3 5 2 2 2" xfId="34277" xr:uid="{00000000-0005-0000-0000-000029850000}"/>
    <cellStyle name="Output 2 4 3 5 2 2 3" xfId="34278" xr:uid="{00000000-0005-0000-0000-00002A850000}"/>
    <cellStyle name="Output 2 4 3 5 2 2 4" xfId="34279" xr:uid="{00000000-0005-0000-0000-00002B850000}"/>
    <cellStyle name="Output 2 4 3 5 2 2 5" xfId="34280" xr:uid="{00000000-0005-0000-0000-00002C850000}"/>
    <cellStyle name="Output 2 4 3 5 2 2 6" xfId="34281" xr:uid="{00000000-0005-0000-0000-00002D850000}"/>
    <cellStyle name="Output 2 4 3 5 2 2 7" xfId="34282" xr:uid="{00000000-0005-0000-0000-00002E850000}"/>
    <cellStyle name="Output 2 4 3 5 2 3" xfId="34283" xr:uid="{00000000-0005-0000-0000-00002F850000}"/>
    <cellStyle name="Output 2 4 3 5 2 4" xfId="34284" xr:uid="{00000000-0005-0000-0000-000030850000}"/>
    <cellStyle name="Output 2 4 3 5 3" xfId="34285" xr:uid="{00000000-0005-0000-0000-000031850000}"/>
    <cellStyle name="Output 2 4 3 5 3 2" xfId="34286" xr:uid="{00000000-0005-0000-0000-000032850000}"/>
    <cellStyle name="Output 2 4 3 5 3 2 2" xfId="34287" xr:uid="{00000000-0005-0000-0000-000033850000}"/>
    <cellStyle name="Output 2 4 3 5 3 2 3" xfId="34288" xr:uid="{00000000-0005-0000-0000-000034850000}"/>
    <cellStyle name="Output 2 4 3 5 3 2 4" xfId="34289" xr:uid="{00000000-0005-0000-0000-000035850000}"/>
    <cellStyle name="Output 2 4 3 5 3 2 5" xfId="34290" xr:uid="{00000000-0005-0000-0000-000036850000}"/>
    <cellStyle name="Output 2 4 3 5 3 2 6" xfId="34291" xr:uid="{00000000-0005-0000-0000-000037850000}"/>
    <cellStyle name="Output 2 4 3 5 3 2 7" xfId="34292" xr:uid="{00000000-0005-0000-0000-000038850000}"/>
    <cellStyle name="Output 2 4 3 5 3 3" xfId="34293" xr:uid="{00000000-0005-0000-0000-000039850000}"/>
    <cellStyle name="Output 2 4 3 5 3 4" xfId="34294" xr:uid="{00000000-0005-0000-0000-00003A850000}"/>
    <cellStyle name="Output 2 4 3 5 4" xfId="34295" xr:uid="{00000000-0005-0000-0000-00003B850000}"/>
    <cellStyle name="Output 2 4 3 5 4 2" xfId="34296" xr:uid="{00000000-0005-0000-0000-00003C850000}"/>
    <cellStyle name="Output 2 4 3 5 4 2 2" xfId="34297" xr:uid="{00000000-0005-0000-0000-00003D850000}"/>
    <cellStyle name="Output 2 4 3 5 4 2 3" xfId="34298" xr:uid="{00000000-0005-0000-0000-00003E850000}"/>
    <cellStyle name="Output 2 4 3 5 4 2 4" xfId="34299" xr:uid="{00000000-0005-0000-0000-00003F850000}"/>
    <cellStyle name="Output 2 4 3 5 4 2 5" xfId="34300" xr:uid="{00000000-0005-0000-0000-000040850000}"/>
    <cellStyle name="Output 2 4 3 5 4 2 6" xfId="34301" xr:uid="{00000000-0005-0000-0000-000041850000}"/>
    <cellStyle name="Output 2 4 3 5 4 2 7" xfId="34302" xr:uid="{00000000-0005-0000-0000-000042850000}"/>
    <cellStyle name="Output 2 4 3 5 4 3" xfId="34303" xr:uid="{00000000-0005-0000-0000-000043850000}"/>
    <cellStyle name="Output 2 4 3 5 4 4" xfId="34304" xr:uid="{00000000-0005-0000-0000-000044850000}"/>
    <cellStyle name="Output 2 4 3 5 5" xfId="34305" xr:uid="{00000000-0005-0000-0000-000045850000}"/>
    <cellStyle name="Output 2 4 3 5 5 2" xfId="34306" xr:uid="{00000000-0005-0000-0000-000046850000}"/>
    <cellStyle name="Output 2 4 3 5 5 3" xfId="34307" xr:uid="{00000000-0005-0000-0000-000047850000}"/>
    <cellStyle name="Output 2 4 3 5 5 4" xfId="34308" xr:uid="{00000000-0005-0000-0000-000048850000}"/>
    <cellStyle name="Output 2 4 3 5 5 5" xfId="34309" xr:uid="{00000000-0005-0000-0000-000049850000}"/>
    <cellStyle name="Output 2 4 3 5 5 6" xfId="34310" xr:uid="{00000000-0005-0000-0000-00004A850000}"/>
    <cellStyle name="Output 2 4 3 5 5 7" xfId="34311" xr:uid="{00000000-0005-0000-0000-00004B850000}"/>
    <cellStyle name="Output 2 4 3 5 5 8" xfId="34312" xr:uid="{00000000-0005-0000-0000-00004C850000}"/>
    <cellStyle name="Output 2 4 3 5 6" xfId="34313" xr:uid="{00000000-0005-0000-0000-00004D850000}"/>
    <cellStyle name="Output 2 4 3 5 6 2" xfId="34314" xr:uid="{00000000-0005-0000-0000-00004E850000}"/>
    <cellStyle name="Output 2 4 3 5 6 3" xfId="34315" xr:uid="{00000000-0005-0000-0000-00004F850000}"/>
    <cellStyle name="Output 2 4 3 5 6 4" xfId="34316" xr:uid="{00000000-0005-0000-0000-000050850000}"/>
    <cellStyle name="Output 2 4 3 5 6 5" xfId="34317" xr:uid="{00000000-0005-0000-0000-000051850000}"/>
    <cellStyle name="Output 2 4 3 5 6 6" xfId="34318" xr:uid="{00000000-0005-0000-0000-000052850000}"/>
    <cellStyle name="Output 2 4 3 5 6 7" xfId="34319" xr:uid="{00000000-0005-0000-0000-000053850000}"/>
    <cellStyle name="Output 2 4 3 5 7" xfId="34320" xr:uid="{00000000-0005-0000-0000-000054850000}"/>
    <cellStyle name="Output 2 4 3 5 8" xfId="34321" xr:uid="{00000000-0005-0000-0000-000055850000}"/>
    <cellStyle name="Output 2 4 3 5 9" xfId="34322" xr:uid="{00000000-0005-0000-0000-000056850000}"/>
    <cellStyle name="Output 2 4 3 6" xfId="34323" xr:uid="{00000000-0005-0000-0000-000057850000}"/>
    <cellStyle name="Output 2 4 3 6 2" xfId="34324" xr:uid="{00000000-0005-0000-0000-000058850000}"/>
    <cellStyle name="Output 2 4 3 6 2 2" xfId="34325" xr:uid="{00000000-0005-0000-0000-000059850000}"/>
    <cellStyle name="Output 2 4 3 6 2 3" xfId="34326" xr:uid="{00000000-0005-0000-0000-00005A850000}"/>
    <cellStyle name="Output 2 4 3 6 2 4" xfId="34327" xr:uid="{00000000-0005-0000-0000-00005B850000}"/>
    <cellStyle name="Output 2 4 3 6 2 5" xfId="34328" xr:uid="{00000000-0005-0000-0000-00005C850000}"/>
    <cellStyle name="Output 2 4 3 6 2 6" xfId="34329" xr:uid="{00000000-0005-0000-0000-00005D850000}"/>
    <cellStyle name="Output 2 4 3 6 2 7" xfId="34330" xr:uid="{00000000-0005-0000-0000-00005E850000}"/>
    <cellStyle name="Output 2 4 3 6 3" xfId="34331" xr:uid="{00000000-0005-0000-0000-00005F850000}"/>
    <cellStyle name="Output 2 4 3 6 4" xfId="34332" xr:uid="{00000000-0005-0000-0000-000060850000}"/>
    <cellStyle name="Output 2 4 3 6 5" xfId="34333" xr:uid="{00000000-0005-0000-0000-000061850000}"/>
    <cellStyle name="Output 2 4 3 7" xfId="34334" xr:uid="{00000000-0005-0000-0000-000062850000}"/>
    <cellStyle name="Output 2 4 3 7 2" xfId="34335" xr:uid="{00000000-0005-0000-0000-000063850000}"/>
    <cellStyle name="Output 2 4 3 7 2 2" xfId="34336" xr:uid="{00000000-0005-0000-0000-000064850000}"/>
    <cellStyle name="Output 2 4 3 7 2 3" xfId="34337" xr:uid="{00000000-0005-0000-0000-000065850000}"/>
    <cellStyle name="Output 2 4 3 7 2 4" xfId="34338" xr:uid="{00000000-0005-0000-0000-000066850000}"/>
    <cellStyle name="Output 2 4 3 7 2 5" xfId="34339" xr:uid="{00000000-0005-0000-0000-000067850000}"/>
    <cellStyle name="Output 2 4 3 7 2 6" xfId="34340" xr:uid="{00000000-0005-0000-0000-000068850000}"/>
    <cellStyle name="Output 2 4 3 7 2 7" xfId="34341" xr:uid="{00000000-0005-0000-0000-000069850000}"/>
    <cellStyle name="Output 2 4 3 7 3" xfId="34342" xr:uid="{00000000-0005-0000-0000-00006A850000}"/>
    <cellStyle name="Output 2 4 3 7 4" xfId="34343" xr:uid="{00000000-0005-0000-0000-00006B850000}"/>
    <cellStyle name="Output 2 4 3 7 5" xfId="34344" xr:uid="{00000000-0005-0000-0000-00006C850000}"/>
    <cellStyle name="Output 2 4 3 8" xfId="34345" xr:uid="{00000000-0005-0000-0000-00006D850000}"/>
    <cellStyle name="Output 2 4 3 8 2" xfId="34346" xr:uid="{00000000-0005-0000-0000-00006E850000}"/>
    <cellStyle name="Output 2 4 3 8 2 2" xfId="34347" xr:uid="{00000000-0005-0000-0000-00006F850000}"/>
    <cellStyle name="Output 2 4 3 8 2 3" xfId="34348" xr:uid="{00000000-0005-0000-0000-000070850000}"/>
    <cellStyle name="Output 2 4 3 8 2 4" xfId="34349" xr:uid="{00000000-0005-0000-0000-000071850000}"/>
    <cellStyle name="Output 2 4 3 8 2 5" xfId="34350" xr:uid="{00000000-0005-0000-0000-000072850000}"/>
    <cellStyle name="Output 2 4 3 8 2 6" xfId="34351" xr:uid="{00000000-0005-0000-0000-000073850000}"/>
    <cellStyle name="Output 2 4 3 8 2 7" xfId="34352" xr:uid="{00000000-0005-0000-0000-000074850000}"/>
    <cellStyle name="Output 2 4 3 8 3" xfId="34353" xr:uid="{00000000-0005-0000-0000-000075850000}"/>
    <cellStyle name="Output 2 4 3 8 4" xfId="34354" xr:uid="{00000000-0005-0000-0000-000076850000}"/>
    <cellStyle name="Output 2 4 3 8 5" xfId="34355" xr:uid="{00000000-0005-0000-0000-000077850000}"/>
    <cellStyle name="Output 2 4 3 9" xfId="34356" xr:uid="{00000000-0005-0000-0000-000078850000}"/>
    <cellStyle name="Output 2 4 3 9 2" xfId="34357" xr:uid="{00000000-0005-0000-0000-000079850000}"/>
    <cellStyle name="Output 2 4 3 9 2 2" xfId="34358" xr:uid="{00000000-0005-0000-0000-00007A850000}"/>
    <cellStyle name="Output 2 4 3 9 2 3" xfId="34359" xr:uid="{00000000-0005-0000-0000-00007B850000}"/>
    <cellStyle name="Output 2 4 3 9 2 4" xfId="34360" xr:uid="{00000000-0005-0000-0000-00007C850000}"/>
    <cellStyle name="Output 2 4 3 9 2 5" xfId="34361" xr:uid="{00000000-0005-0000-0000-00007D850000}"/>
    <cellStyle name="Output 2 4 3 9 2 6" xfId="34362" xr:uid="{00000000-0005-0000-0000-00007E850000}"/>
    <cellStyle name="Output 2 4 3 9 2 7" xfId="34363" xr:uid="{00000000-0005-0000-0000-00007F850000}"/>
    <cellStyle name="Output 2 4 3 9 3" xfId="34364" xr:uid="{00000000-0005-0000-0000-000080850000}"/>
    <cellStyle name="Output 2 4 3 9 4" xfId="34365" xr:uid="{00000000-0005-0000-0000-000081850000}"/>
    <cellStyle name="Output 2 4 3 9 5" xfId="34366" xr:uid="{00000000-0005-0000-0000-000082850000}"/>
    <cellStyle name="Output 2 4 4" xfId="34367" xr:uid="{00000000-0005-0000-0000-000083850000}"/>
    <cellStyle name="Output 2 4 4 10" xfId="34368" xr:uid="{00000000-0005-0000-0000-000084850000}"/>
    <cellStyle name="Output 2 4 4 10 2" xfId="34369" xr:uid="{00000000-0005-0000-0000-000085850000}"/>
    <cellStyle name="Output 2 4 4 10 3" xfId="34370" xr:uid="{00000000-0005-0000-0000-000086850000}"/>
    <cellStyle name="Output 2 4 4 10 4" xfId="34371" xr:uid="{00000000-0005-0000-0000-000087850000}"/>
    <cellStyle name="Output 2 4 4 10 5" xfId="34372" xr:uid="{00000000-0005-0000-0000-000088850000}"/>
    <cellStyle name="Output 2 4 4 11" xfId="34373" xr:uid="{00000000-0005-0000-0000-000089850000}"/>
    <cellStyle name="Output 2 4 4 11 2" xfId="34374" xr:uid="{00000000-0005-0000-0000-00008A850000}"/>
    <cellStyle name="Output 2 4 4 11 3" xfId="34375" xr:uid="{00000000-0005-0000-0000-00008B850000}"/>
    <cellStyle name="Output 2 4 4 11 4" xfId="34376" xr:uid="{00000000-0005-0000-0000-00008C850000}"/>
    <cellStyle name="Output 2 4 4 11 5" xfId="34377" xr:uid="{00000000-0005-0000-0000-00008D850000}"/>
    <cellStyle name="Output 2 4 4 12" xfId="34378" xr:uid="{00000000-0005-0000-0000-00008E850000}"/>
    <cellStyle name="Output 2 4 4 12 2" xfId="34379" xr:uid="{00000000-0005-0000-0000-00008F850000}"/>
    <cellStyle name="Output 2 4 4 12 3" xfId="34380" xr:uid="{00000000-0005-0000-0000-000090850000}"/>
    <cellStyle name="Output 2 4 4 12 4" xfId="34381" xr:uid="{00000000-0005-0000-0000-000091850000}"/>
    <cellStyle name="Output 2 4 4 12 5" xfId="34382" xr:uid="{00000000-0005-0000-0000-000092850000}"/>
    <cellStyle name="Output 2 4 4 13" xfId="34383" xr:uid="{00000000-0005-0000-0000-000093850000}"/>
    <cellStyle name="Output 2 4 4 13 2" xfId="34384" xr:uid="{00000000-0005-0000-0000-000094850000}"/>
    <cellStyle name="Output 2 4 4 13 3" xfId="34385" xr:uid="{00000000-0005-0000-0000-000095850000}"/>
    <cellStyle name="Output 2 4 4 13 4" xfId="34386" xr:uid="{00000000-0005-0000-0000-000096850000}"/>
    <cellStyle name="Output 2 4 4 13 5" xfId="34387" xr:uid="{00000000-0005-0000-0000-000097850000}"/>
    <cellStyle name="Output 2 4 4 14" xfId="34388" xr:uid="{00000000-0005-0000-0000-000098850000}"/>
    <cellStyle name="Output 2 4 4 14 2" xfId="34389" xr:uid="{00000000-0005-0000-0000-000099850000}"/>
    <cellStyle name="Output 2 4 4 14 3" xfId="34390" xr:uid="{00000000-0005-0000-0000-00009A850000}"/>
    <cellStyle name="Output 2 4 4 14 4" xfId="34391" xr:uid="{00000000-0005-0000-0000-00009B850000}"/>
    <cellStyle name="Output 2 4 4 14 5" xfId="34392" xr:uid="{00000000-0005-0000-0000-00009C850000}"/>
    <cellStyle name="Output 2 4 4 15" xfId="34393" xr:uid="{00000000-0005-0000-0000-00009D850000}"/>
    <cellStyle name="Output 2 4 4 15 2" xfId="34394" xr:uid="{00000000-0005-0000-0000-00009E850000}"/>
    <cellStyle name="Output 2 4 4 15 3" xfId="34395" xr:uid="{00000000-0005-0000-0000-00009F850000}"/>
    <cellStyle name="Output 2 4 4 15 4" xfId="34396" xr:uid="{00000000-0005-0000-0000-0000A0850000}"/>
    <cellStyle name="Output 2 4 4 15 5" xfId="34397" xr:uid="{00000000-0005-0000-0000-0000A1850000}"/>
    <cellStyle name="Output 2 4 4 16" xfId="34398" xr:uid="{00000000-0005-0000-0000-0000A2850000}"/>
    <cellStyle name="Output 2 4 4 16 2" xfId="34399" xr:uid="{00000000-0005-0000-0000-0000A3850000}"/>
    <cellStyle name="Output 2 4 4 16 3" xfId="34400" xr:uid="{00000000-0005-0000-0000-0000A4850000}"/>
    <cellStyle name="Output 2 4 4 16 4" xfId="34401" xr:uid="{00000000-0005-0000-0000-0000A5850000}"/>
    <cellStyle name="Output 2 4 4 16 5" xfId="34402" xr:uid="{00000000-0005-0000-0000-0000A6850000}"/>
    <cellStyle name="Output 2 4 4 17" xfId="34403" xr:uid="{00000000-0005-0000-0000-0000A7850000}"/>
    <cellStyle name="Output 2 4 4 17 2" xfId="34404" xr:uid="{00000000-0005-0000-0000-0000A8850000}"/>
    <cellStyle name="Output 2 4 4 17 3" xfId="34405" xr:uid="{00000000-0005-0000-0000-0000A9850000}"/>
    <cellStyle name="Output 2 4 4 17 4" xfId="34406" xr:uid="{00000000-0005-0000-0000-0000AA850000}"/>
    <cellStyle name="Output 2 4 4 17 5" xfId="34407" xr:uid="{00000000-0005-0000-0000-0000AB850000}"/>
    <cellStyle name="Output 2 4 4 18" xfId="34408" xr:uid="{00000000-0005-0000-0000-0000AC850000}"/>
    <cellStyle name="Output 2 4 4 18 2" xfId="34409" xr:uid="{00000000-0005-0000-0000-0000AD850000}"/>
    <cellStyle name="Output 2 4 4 18 3" xfId="34410" xr:uid="{00000000-0005-0000-0000-0000AE850000}"/>
    <cellStyle name="Output 2 4 4 18 4" xfId="34411" xr:uid="{00000000-0005-0000-0000-0000AF850000}"/>
    <cellStyle name="Output 2 4 4 18 5" xfId="34412" xr:uid="{00000000-0005-0000-0000-0000B0850000}"/>
    <cellStyle name="Output 2 4 4 19" xfId="34413" xr:uid="{00000000-0005-0000-0000-0000B1850000}"/>
    <cellStyle name="Output 2 4 4 2" xfId="34414" xr:uid="{00000000-0005-0000-0000-0000B2850000}"/>
    <cellStyle name="Output 2 4 4 2 10" xfId="34415" xr:uid="{00000000-0005-0000-0000-0000B3850000}"/>
    <cellStyle name="Output 2 4 4 2 10 2" xfId="34416" xr:uid="{00000000-0005-0000-0000-0000B4850000}"/>
    <cellStyle name="Output 2 4 4 2 10 3" xfId="34417" xr:uid="{00000000-0005-0000-0000-0000B5850000}"/>
    <cellStyle name="Output 2 4 4 2 10 4" xfId="34418" xr:uid="{00000000-0005-0000-0000-0000B6850000}"/>
    <cellStyle name="Output 2 4 4 2 10 5" xfId="34419" xr:uid="{00000000-0005-0000-0000-0000B7850000}"/>
    <cellStyle name="Output 2 4 4 2 11" xfId="34420" xr:uid="{00000000-0005-0000-0000-0000B8850000}"/>
    <cellStyle name="Output 2 4 4 2 11 2" xfId="34421" xr:uid="{00000000-0005-0000-0000-0000B9850000}"/>
    <cellStyle name="Output 2 4 4 2 11 3" xfId="34422" xr:uid="{00000000-0005-0000-0000-0000BA850000}"/>
    <cellStyle name="Output 2 4 4 2 11 4" xfId="34423" xr:uid="{00000000-0005-0000-0000-0000BB850000}"/>
    <cellStyle name="Output 2 4 4 2 11 5" xfId="34424" xr:uid="{00000000-0005-0000-0000-0000BC850000}"/>
    <cellStyle name="Output 2 4 4 2 12" xfId="34425" xr:uid="{00000000-0005-0000-0000-0000BD850000}"/>
    <cellStyle name="Output 2 4 4 2 12 2" xfId="34426" xr:uid="{00000000-0005-0000-0000-0000BE850000}"/>
    <cellStyle name="Output 2 4 4 2 12 3" xfId="34427" xr:uid="{00000000-0005-0000-0000-0000BF850000}"/>
    <cellStyle name="Output 2 4 4 2 12 4" xfId="34428" xr:uid="{00000000-0005-0000-0000-0000C0850000}"/>
    <cellStyle name="Output 2 4 4 2 12 5" xfId="34429" xr:uid="{00000000-0005-0000-0000-0000C1850000}"/>
    <cellStyle name="Output 2 4 4 2 13" xfId="34430" xr:uid="{00000000-0005-0000-0000-0000C2850000}"/>
    <cellStyle name="Output 2 4 4 2 13 2" xfId="34431" xr:uid="{00000000-0005-0000-0000-0000C3850000}"/>
    <cellStyle name="Output 2 4 4 2 13 3" xfId="34432" xr:uid="{00000000-0005-0000-0000-0000C4850000}"/>
    <cellStyle name="Output 2 4 4 2 13 4" xfId="34433" xr:uid="{00000000-0005-0000-0000-0000C5850000}"/>
    <cellStyle name="Output 2 4 4 2 13 5" xfId="34434" xr:uid="{00000000-0005-0000-0000-0000C6850000}"/>
    <cellStyle name="Output 2 4 4 2 14" xfId="34435" xr:uid="{00000000-0005-0000-0000-0000C7850000}"/>
    <cellStyle name="Output 2 4 4 2 14 2" xfId="34436" xr:uid="{00000000-0005-0000-0000-0000C8850000}"/>
    <cellStyle name="Output 2 4 4 2 14 3" xfId="34437" xr:uid="{00000000-0005-0000-0000-0000C9850000}"/>
    <cellStyle name="Output 2 4 4 2 14 4" xfId="34438" xr:uid="{00000000-0005-0000-0000-0000CA850000}"/>
    <cellStyle name="Output 2 4 4 2 14 5" xfId="34439" xr:uid="{00000000-0005-0000-0000-0000CB850000}"/>
    <cellStyle name="Output 2 4 4 2 15" xfId="34440" xr:uid="{00000000-0005-0000-0000-0000CC850000}"/>
    <cellStyle name="Output 2 4 4 2 15 2" xfId="34441" xr:uid="{00000000-0005-0000-0000-0000CD850000}"/>
    <cellStyle name="Output 2 4 4 2 15 3" xfId="34442" xr:uid="{00000000-0005-0000-0000-0000CE850000}"/>
    <cellStyle name="Output 2 4 4 2 15 4" xfId="34443" xr:uid="{00000000-0005-0000-0000-0000CF850000}"/>
    <cellStyle name="Output 2 4 4 2 15 5" xfId="34444" xr:uid="{00000000-0005-0000-0000-0000D0850000}"/>
    <cellStyle name="Output 2 4 4 2 16" xfId="34445" xr:uid="{00000000-0005-0000-0000-0000D1850000}"/>
    <cellStyle name="Output 2 4 4 2 16 2" xfId="34446" xr:uid="{00000000-0005-0000-0000-0000D2850000}"/>
    <cellStyle name="Output 2 4 4 2 16 3" xfId="34447" xr:uid="{00000000-0005-0000-0000-0000D3850000}"/>
    <cellStyle name="Output 2 4 4 2 16 4" xfId="34448" xr:uid="{00000000-0005-0000-0000-0000D4850000}"/>
    <cellStyle name="Output 2 4 4 2 16 5" xfId="34449" xr:uid="{00000000-0005-0000-0000-0000D5850000}"/>
    <cellStyle name="Output 2 4 4 2 17" xfId="34450" xr:uid="{00000000-0005-0000-0000-0000D6850000}"/>
    <cellStyle name="Output 2 4 4 2 17 2" xfId="34451" xr:uid="{00000000-0005-0000-0000-0000D7850000}"/>
    <cellStyle name="Output 2 4 4 2 17 3" xfId="34452" xr:uid="{00000000-0005-0000-0000-0000D8850000}"/>
    <cellStyle name="Output 2 4 4 2 17 4" xfId="34453" xr:uid="{00000000-0005-0000-0000-0000D9850000}"/>
    <cellStyle name="Output 2 4 4 2 17 5" xfId="34454" xr:uid="{00000000-0005-0000-0000-0000DA850000}"/>
    <cellStyle name="Output 2 4 4 2 18" xfId="34455" xr:uid="{00000000-0005-0000-0000-0000DB850000}"/>
    <cellStyle name="Output 2 4 4 2 18 2" xfId="34456" xr:uid="{00000000-0005-0000-0000-0000DC850000}"/>
    <cellStyle name="Output 2 4 4 2 18 3" xfId="34457" xr:uid="{00000000-0005-0000-0000-0000DD850000}"/>
    <cellStyle name="Output 2 4 4 2 18 4" xfId="34458" xr:uid="{00000000-0005-0000-0000-0000DE850000}"/>
    <cellStyle name="Output 2 4 4 2 18 5" xfId="34459" xr:uid="{00000000-0005-0000-0000-0000DF850000}"/>
    <cellStyle name="Output 2 4 4 2 19" xfId="34460" xr:uid="{00000000-0005-0000-0000-0000E0850000}"/>
    <cellStyle name="Output 2 4 4 2 2" xfId="34461" xr:uid="{00000000-0005-0000-0000-0000E1850000}"/>
    <cellStyle name="Output 2 4 4 2 2 2" xfId="34462" xr:uid="{00000000-0005-0000-0000-0000E2850000}"/>
    <cellStyle name="Output 2 4 4 2 2 2 2" xfId="34463" xr:uid="{00000000-0005-0000-0000-0000E3850000}"/>
    <cellStyle name="Output 2 4 4 2 2 2 3" xfId="34464" xr:uid="{00000000-0005-0000-0000-0000E4850000}"/>
    <cellStyle name="Output 2 4 4 2 2 2 4" xfId="34465" xr:uid="{00000000-0005-0000-0000-0000E5850000}"/>
    <cellStyle name="Output 2 4 4 2 2 2 5" xfId="34466" xr:uid="{00000000-0005-0000-0000-0000E6850000}"/>
    <cellStyle name="Output 2 4 4 2 2 2 6" xfId="34467" xr:uid="{00000000-0005-0000-0000-0000E7850000}"/>
    <cellStyle name="Output 2 4 4 2 2 2 7" xfId="34468" xr:uid="{00000000-0005-0000-0000-0000E8850000}"/>
    <cellStyle name="Output 2 4 4 2 2 3" xfId="34469" xr:uid="{00000000-0005-0000-0000-0000E9850000}"/>
    <cellStyle name="Output 2 4 4 2 2 4" xfId="34470" xr:uid="{00000000-0005-0000-0000-0000EA850000}"/>
    <cellStyle name="Output 2 4 4 2 2 5" xfId="34471" xr:uid="{00000000-0005-0000-0000-0000EB850000}"/>
    <cellStyle name="Output 2 4 4 2 3" xfId="34472" xr:uid="{00000000-0005-0000-0000-0000EC850000}"/>
    <cellStyle name="Output 2 4 4 2 3 2" xfId="34473" xr:uid="{00000000-0005-0000-0000-0000ED850000}"/>
    <cellStyle name="Output 2 4 4 2 3 2 2" xfId="34474" xr:uid="{00000000-0005-0000-0000-0000EE850000}"/>
    <cellStyle name="Output 2 4 4 2 3 2 3" xfId="34475" xr:uid="{00000000-0005-0000-0000-0000EF850000}"/>
    <cellStyle name="Output 2 4 4 2 3 2 4" xfId="34476" xr:uid="{00000000-0005-0000-0000-0000F0850000}"/>
    <cellStyle name="Output 2 4 4 2 3 2 5" xfId="34477" xr:uid="{00000000-0005-0000-0000-0000F1850000}"/>
    <cellStyle name="Output 2 4 4 2 3 2 6" xfId="34478" xr:uid="{00000000-0005-0000-0000-0000F2850000}"/>
    <cellStyle name="Output 2 4 4 2 3 2 7" xfId="34479" xr:uid="{00000000-0005-0000-0000-0000F3850000}"/>
    <cellStyle name="Output 2 4 4 2 3 3" xfId="34480" xr:uid="{00000000-0005-0000-0000-0000F4850000}"/>
    <cellStyle name="Output 2 4 4 2 3 4" xfId="34481" xr:uid="{00000000-0005-0000-0000-0000F5850000}"/>
    <cellStyle name="Output 2 4 4 2 3 5" xfId="34482" xr:uid="{00000000-0005-0000-0000-0000F6850000}"/>
    <cellStyle name="Output 2 4 4 2 4" xfId="34483" xr:uid="{00000000-0005-0000-0000-0000F7850000}"/>
    <cellStyle name="Output 2 4 4 2 4 2" xfId="34484" xr:uid="{00000000-0005-0000-0000-0000F8850000}"/>
    <cellStyle name="Output 2 4 4 2 4 2 2" xfId="34485" xr:uid="{00000000-0005-0000-0000-0000F9850000}"/>
    <cellStyle name="Output 2 4 4 2 4 2 3" xfId="34486" xr:uid="{00000000-0005-0000-0000-0000FA850000}"/>
    <cellStyle name="Output 2 4 4 2 4 2 4" xfId="34487" xr:uid="{00000000-0005-0000-0000-0000FB850000}"/>
    <cellStyle name="Output 2 4 4 2 4 2 5" xfId="34488" xr:uid="{00000000-0005-0000-0000-0000FC850000}"/>
    <cellStyle name="Output 2 4 4 2 4 2 6" xfId="34489" xr:uid="{00000000-0005-0000-0000-0000FD850000}"/>
    <cellStyle name="Output 2 4 4 2 4 2 7" xfId="34490" xr:uid="{00000000-0005-0000-0000-0000FE850000}"/>
    <cellStyle name="Output 2 4 4 2 4 3" xfId="34491" xr:uid="{00000000-0005-0000-0000-0000FF850000}"/>
    <cellStyle name="Output 2 4 4 2 4 4" xfId="34492" xr:uid="{00000000-0005-0000-0000-000000860000}"/>
    <cellStyle name="Output 2 4 4 2 4 5" xfId="34493" xr:uid="{00000000-0005-0000-0000-000001860000}"/>
    <cellStyle name="Output 2 4 4 2 5" xfId="34494" xr:uid="{00000000-0005-0000-0000-000002860000}"/>
    <cellStyle name="Output 2 4 4 2 5 2" xfId="34495" xr:uid="{00000000-0005-0000-0000-000003860000}"/>
    <cellStyle name="Output 2 4 4 2 5 3" xfId="34496" xr:uid="{00000000-0005-0000-0000-000004860000}"/>
    <cellStyle name="Output 2 4 4 2 5 4" xfId="34497" xr:uid="{00000000-0005-0000-0000-000005860000}"/>
    <cellStyle name="Output 2 4 4 2 5 5" xfId="34498" xr:uid="{00000000-0005-0000-0000-000006860000}"/>
    <cellStyle name="Output 2 4 4 2 5 6" xfId="34499" xr:uid="{00000000-0005-0000-0000-000007860000}"/>
    <cellStyle name="Output 2 4 4 2 5 7" xfId="34500" xr:uid="{00000000-0005-0000-0000-000008860000}"/>
    <cellStyle name="Output 2 4 4 2 5 8" xfId="34501" xr:uid="{00000000-0005-0000-0000-000009860000}"/>
    <cellStyle name="Output 2 4 4 2 6" xfId="34502" xr:uid="{00000000-0005-0000-0000-00000A860000}"/>
    <cellStyle name="Output 2 4 4 2 6 2" xfId="34503" xr:uid="{00000000-0005-0000-0000-00000B860000}"/>
    <cellStyle name="Output 2 4 4 2 6 3" xfId="34504" xr:uid="{00000000-0005-0000-0000-00000C860000}"/>
    <cellStyle name="Output 2 4 4 2 6 4" xfId="34505" xr:uid="{00000000-0005-0000-0000-00000D860000}"/>
    <cellStyle name="Output 2 4 4 2 6 5" xfId="34506" xr:uid="{00000000-0005-0000-0000-00000E860000}"/>
    <cellStyle name="Output 2 4 4 2 6 6" xfId="34507" xr:uid="{00000000-0005-0000-0000-00000F860000}"/>
    <cellStyle name="Output 2 4 4 2 6 7" xfId="34508" xr:uid="{00000000-0005-0000-0000-000010860000}"/>
    <cellStyle name="Output 2 4 4 2 7" xfId="34509" xr:uid="{00000000-0005-0000-0000-000011860000}"/>
    <cellStyle name="Output 2 4 4 2 7 2" xfId="34510" xr:uid="{00000000-0005-0000-0000-000012860000}"/>
    <cellStyle name="Output 2 4 4 2 7 3" xfId="34511" xr:uid="{00000000-0005-0000-0000-000013860000}"/>
    <cellStyle name="Output 2 4 4 2 7 4" xfId="34512" xr:uid="{00000000-0005-0000-0000-000014860000}"/>
    <cellStyle name="Output 2 4 4 2 7 5" xfId="34513" xr:uid="{00000000-0005-0000-0000-000015860000}"/>
    <cellStyle name="Output 2 4 4 2 8" xfId="34514" xr:uid="{00000000-0005-0000-0000-000016860000}"/>
    <cellStyle name="Output 2 4 4 2 8 2" xfId="34515" xr:uid="{00000000-0005-0000-0000-000017860000}"/>
    <cellStyle name="Output 2 4 4 2 8 3" xfId="34516" xr:uid="{00000000-0005-0000-0000-000018860000}"/>
    <cellStyle name="Output 2 4 4 2 8 4" xfId="34517" xr:uid="{00000000-0005-0000-0000-000019860000}"/>
    <cellStyle name="Output 2 4 4 2 8 5" xfId="34518" xr:uid="{00000000-0005-0000-0000-00001A860000}"/>
    <cellStyle name="Output 2 4 4 2 9" xfId="34519" xr:uid="{00000000-0005-0000-0000-00001B860000}"/>
    <cellStyle name="Output 2 4 4 2 9 2" xfId="34520" xr:uid="{00000000-0005-0000-0000-00001C860000}"/>
    <cellStyle name="Output 2 4 4 2 9 3" xfId="34521" xr:uid="{00000000-0005-0000-0000-00001D860000}"/>
    <cellStyle name="Output 2 4 4 2 9 4" xfId="34522" xr:uid="{00000000-0005-0000-0000-00001E860000}"/>
    <cellStyle name="Output 2 4 4 2 9 5" xfId="34523" xr:uid="{00000000-0005-0000-0000-00001F860000}"/>
    <cellStyle name="Output 2 4 4 3" xfId="34524" xr:uid="{00000000-0005-0000-0000-000020860000}"/>
    <cellStyle name="Output 2 4 4 3 10" xfId="34525" xr:uid="{00000000-0005-0000-0000-000021860000}"/>
    <cellStyle name="Output 2 4 4 3 2" xfId="34526" xr:uid="{00000000-0005-0000-0000-000022860000}"/>
    <cellStyle name="Output 2 4 4 3 2 2" xfId="34527" xr:uid="{00000000-0005-0000-0000-000023860000}"/>
    <cellStyle name="Output 2 4 4 3 2 2 2" xfId="34528" xr:uid="{00000000-0005-0000-0000-000024860000}"/>
    <cellStyle name="Output 2 4 4 3 2 2 3" xfId="34529" xr:uid="{00000000-0005-0000-0000-000025860000}"/>
    <cellStyle name="Output 2 4 4 3 2 2 4" xfId="34530" xr:uid="{00000000-0005-0000-0000-000026860000}"/>
    <cellStyle name="Output 2 4 4 3 2 2 5" xfId="34531" xr:uid="{00000000-0005-0000-0000-000027860000}"/>
    <cellStyle name="Output 2 4 4 3 2 2 6" xfId="34532" xr:uid="{00000000-0005-0000-0000-000028860000}"/>
    <cellStyle name="Output 2 4 4 3 2 2 7" xfId="34533" xr:uid="{00000000-0005-0000-0000-000029860000}"/>
    <cellStyle name="Output 2 4 4 3 2 3" xfId="34534" xr:uid="{00000000-0005-0000-0000-00002A860000}"/>
    <cellStyle name="Output 2 4 4 3 2 4" xfId="34535" xr:uid="{00000000-0005-0000-0000-00002B860000}"/>
    <cellStyle name="Output 2 4 4 3 3" xfId="34536" xr:uid="{00000000-0005-0000-0000-00002C860000}"/>
    <cellStyle name="Output 2 4 4 3 3 2" xfId="34537" xr:uid="{00000000-0005-0000-0000-00002D860000}"/>
    <cellStyle name="Output 2 4 4 3 3 2 2" xfId="34538" xr:uid="{00000000-0005-0000-0000-00002E860000}"/>
    <cellStyle name="Output 2 4 4 3 3 2 3" xfId="34539" xr:uid="{00000000-0005-0000-0000-00002F860000}"/>
    <cellStyle name="Output 2 4 4 3 3 2 4" xfId="34540" xr:uid="{00000000-0005-0000-0000-000030860000}"/>
    <cellStyle name="Output 2 4 4 3 3 2 5" xfId="34541" xr:uid="{00000000-0005-0000-0000-000031860000}"/>
    <cellStyle name="Output 2 4 4 3 3 2 6" xfId="34542" xr:uid="{00000000-0005-0000-0000-000032860000}"/>
    <cellStyle name="Output 2 4 4 3 3 2 7" xfId="34543" xr:uid="{00000000-0005-0000-0000-000033860000}"/>
    <cellStyle name="Output 2 4 4 3 3 3" xfId="34544" xr:uid="{00000000-0005-0000-0000-000034860000}"/>
    <cellStyle name="Output 2 4 4 3 3 4" xfId="34545" xr:uid="{00000000-0005-0000-0000-000035860000}"/>
    <cellStyle name="Output 2 4 4 3 4" xfId="34546" xr:uid="{00000000-0005-0000-0000-000036860000}"/>
    <cellStyle name="Output 2 4 4 3 4 2" xfId="34547" xr:uid="{00000000-0005-0000-0000-000037860000}"/>
    <cellStyle name="Output 2 4 4 3 4 2 2" xfId="34548" xr:uid="{00000000-0005-0000-0000-000038860000}"/>
    <cellStyle name="Output 2 4 4 3 4 2 3" xfId="34549" xr:uid="{00000000-0005-0000-0000-000039860000}"/>
    <cellStyle name="Output 2 4 4 3 4 2 4" xfId="34550" xr:uid="{00000000-0005-0000-0000-00003A860000}"/>
    <cellStyle name="Output 2 4 4 3 4 2 5" xfId="34551" xr:uid="{00000000-0005-0000-0000-00003B860000}"/>
    <cellStyle name="Output 2 4 4 3 4 2 6" xfId="34552" xr:uid="{00000000-0005-0000-0000-00003C860000}"/>
    <cellStyle name="Output 2 4 4 3 4 2 7" xfId="34553" xr:uid="{00000000-0005-0000-0000-00003D860000}"/>
    <cellStyle name="Output 2 4 4 3 4 3" xfId="34554" xr:uid="{00000000-0005-0000-0000-00003E860000}"/>
    <cellStyle name="Output 2 4 4 3 4 4" xfId="34555" xr:uid="{00000000-0005-0000-0000-00003F860000}"/>
    <cellStyle name="Output 2 4 4 3 5" xfId="34556" xr:uid="{00000000-0005-0000-0000-000040860000}"/>
    <cellStyle name="Output 2 4 4 3 5 2" xfId="34557" xr:uid="{00000000-0005-0000-0000-000041860000}"/>
    <cellStyle name="Output 2 4 4 3 5 3" xfId="34558" xr:uid="{00000000-0005-0000-0000-000042860000}"/>
    <cellStyle name="Output 2 4 4 3 5 4" xfId="34559" xr:uid="{00000000-0005-0000-0000-000043860000}"/>
    <cellStyle name="Output 2 4 4 3 5 5" xfId="34560" xr:uid="{00000000-0005-0000-0000-000044860000}"/>
    <cellStyle name="Output 2 4 4 3 5 6" xfId="34561" xr:uid="{00000000-0005-0000-0000-000045860000}"/>
    <cellStyle name="Output 2 4 4 3 5 7" xfId="34562" xr:uid="{00000000-0005-0000-0000-000046860000}"/>
    <cellStyle name="Output 2 4 4 3 5 8" xfId="34563" xr:uid="{00000000-0005-0000-0000-000047860000}"/>
    <cellStyle name="Output 2 4 4 3 6" xfId="34564" xr:uid="{00000000-0005-0000-0000-000048860000}"/>
    <cellStyle name="Output 2 4 4 3 6 2" xfId="34565" xr:uid="{00000000-0005-0000-0000-000049860000}"/>
    <cellStyle name="Output 2 4 4 3 6 3" xfId="34566" xr:uid="{00000000-0005-0000-0000-00004A860000}"/>
    <cellStyle name="Output 2 4 4 3 6 4" xfId="34567" xr:uid="{00000000-0005-0000-0000-00004B860000}"/>
    <cellStyle name="Output 2 4 4 3 6 5" xfId="34568" xr:uid="{00000000-0005-0000-0000-00004C860000}"/>
    <cellStyle name="Output 2 4 4 3 6 6" xfId="34569" xr:uid="{00000000-0005-0000-0000-00004D860000}"/>
    <cellStyle name="Output 2 4 4 3 6 7" xfId="34570" xr:uid="{00000000-0005-0000-0000-00004E860000}"/>
    <cellStyle name="Output 2 4 4 3 7" xfId="34571" xr:uid="{00000000-0005-0000-0000-00004F860000}"/>
    <cellStyle name="Output 2 4 4 3 8" xfId="34572" xr:uid="{00000000-0005-0000-0000-000050860000}"/>
    <cellStyle name="Output 2 4 4 3 9" xfId="34573" xr:uid="{00000000-0005-0000-0000-000051860000}"/>
    <cellStyle name="Output 2 4 4 4" xfId="34574" xr:uid="{00000000-0005-0000-0000-000052860000}"/>
    <cellStyle name="Output 2 4 4 4 2" xfId="34575" xr:uid="{00000000-0005-0000-0000-000053860000}"/>
    <cellStyle name="Output 2 4 4 4 2 2" xfId="34576" xr:uid="{00000000-0005-0000-0000-000054860000}"/>
    <cellStyle name="Output 2 4 4 4 2 3" xfId="34577" xr:uid="{00000000-0005-0000-0000-000055860000}"/>
    <cellStyle name="Output 2 4 4 4 2 4" xfId="34578" xr:uid="{00000000-0005-0000-0000-000056860000}"/>
    <cellStyle name="Output 2 4 4 4 2 5" xfId="34579" xr:uid="{00000000-0005-0000-0000-000057860000}"/>
    <cellStyle name="Output 2 4 4 4 2 6" xfId="34580" xr:uid="{00000000-0005-0000-0000-000058860000}"/>
    <cellStyle name="Output 2 4 4 4 2 7" xfId="34581" xr:uid="{00000000-0005-0000-0000-000059860000}"/>
    <cellStyle name="Output 2 4 4 4 3" xfId="34582" xr:uid="{00000000-0005-0000-0000-00005A860000}"/>
    <cellStyle name="Output 2 4 4 4 4" xfId="34583" xr:uid="{00000000-0005-0000-0000-00005B860000}"/>
    <cellStyle name="Output 2 4 4 4 5" xfId="34584" xr:uid="{00000000-0005-0000-0000-00005C860000}"/>
    <cellStyle name="Output 2 4 4 5" xfId="34585" xr:uid="{00000000-0005-0000-0000-00005D860000}"/>
    <cellStyle name="Output 2 4 4 5 2" xfId="34586" xr:uid="{00000000-0005-0000-0000-00005E860000}"/>
    <cellStyle name="Output 2 4 4 5 2 2" xfId="34587" xr:uid="{00000000-0005-0000-0000-00005F860000}"/>
    <cellStyle name="Output 2 4 4 5 2 3" xfId="34588" xr:uid="{00000000-0005-0000-0000-000060860000}"/>
    <cellStyle name="Output 2 4 4 5 2 4" xfId="34589" xr:uid="{00000000-0005-0000-0000-000061860000}"/>
    <cellStyle name="Output 2 4 4 5 2 5" xfId="34590" xr:uid="{00000000-0005-0000-0000-000062860000}"/>
    <cellStyle name="Output 2 4 4 5 2 6" xfId="34591" xr:uid="{00000000-0005-0000-0000-000063860000}"/>
    <cellStyle name="Output 2 4 4 5 2 7" xfId="34592" xr:uid="{00000000-0005-0000-0000-000064860000}"/>
    <cellStyle name="Output 2 4 4 5 3" xfId="34593" xr:uid="{00000000-0005-0000-0000-000065860000}"/>
    <cellStyle name="Output 2 4 4 5 4" xfId="34594" xr:uid="{00000000-0005-0000-0000-000066860000}"/>
    <cellStyle name="Output 2 4 4 5 5" xfId="34595" xr:uid="{00000000-0005-0000-0000-000067860000}"/>
    <cellStyle name="Output 2 4 4 6" xfId="34596" xr:uid="{00000000-0005-0000-0000-000068860000}"/>
    <cellStyle name="Output 2 4 4 6 2" xfId="34597" xr:uid="{00000000-0005-0000-0000-000069860000}"/>
    <cellStyle name="Output 2 4 4 6 2 2" xfId="34598" xr:uid="{00000000-0005-0000-0000-00006A860000}"/>
    <cellStyle name="Output 2 4 4 6 2 3" xfId="34599" xr:uid="{00000000-0005-0000-0000-00006B860000}"/>
    <cellStyle name="Output 2 4 4 6 2 4" xfId="34600" xr:uid="{00000000-0005-0000-0000-00006C860000}"/>
    <cellStyle name="Output 2 4 4 6 2 5" xfId="34601" xr:uid="{00000000-0005-0000-0000-00006D860000}"/>
    <cellStyle name="Output 2 4 4 6 2 6" xfId="34602" xr:uid="{00000000-0005-0000-0000-00006E860000}"/>
    <cellStyle name="Output 2 4 4 6 2 7" xfId="34603" xr:uid="{00000000-0005-0000-0000-00006F860000}"/>
    <cellStyle name="Output 2 4 4 6 3" xfId="34604" xr:uid="{00000000-0005-0000-0000-000070860000}"/>
    <cellStyle name="Output 2 4 4 6 4" xfId="34605" xr:uid="{00000000-0005-0000-0000-000071860000}"/>
    <cellStyle name="Output 2 4 4 6 5" xfId="34606" xr:uid="{00000000-0005-0000-0000-000072860000}"/>
    <cellStyle name="Output 2 4 4 7" xfId="34607" xr:uid="{00000000-0005-0000-0000-000073860000}"/>
    <cellStyle name="Output 2 4 4 7 2" xfId="34608" xr:uid="{00000000-0005-0000-0000-000074860000}"/>
    <cellStyle name="Output 2 4 4 7 2 2" xfId="34609" xr:uid="{00000000-0005-0000-0000-000075860000}"/>
    <cellStyle name="Output 2 4 4 7 2 3" xfId="34610" xr:uid="{00000000-0005-0000-0000-000076860000}"/>
    <cellStyle name="Output 2 4 4 7 2 4" xfId="34611" xr:uid="{00000000-0005-0000-0000-000077860000}"/>
    <cellStyle name="Output 2 4 4 7 2 5" xfId="34612" xr:uid="{00000000-0005-0000-0000-000078860000}"/>
    <cellStyle name="Output 2 4 4 7 2 6" xfId="34613" xr:uid="{00000000-0005-0000-0000-000079860000}"/>
    <cellStyle name="Output 2 4 4 7 2 7" xfId="34614" xr:uid="{00000000-0005-0000-0000-00007A860000}"/>
    <cellStyle name="Output 2 4 4 7 3" xfId="34615" xr:uid="{00000000-0005-0000-0000-00007B860000}"/>
    <cellStyle name="Output 2 4 4 7 4" xfId="34616" xr:uid="{00000000-0005-0000-0000-00007C860000}"/>
    <cellStyle name="Output 2 4 4 7 5" xfId="34617" xr:uid="{00000000-0005-0000-0000-00007D860000}"/>
    <cellStyle name="Output 2 4 4 8" xfId="34618" xr:uid="{00000000-0005-0000-0000-00007E860000}"/>
    <cellStyle name="Output 2 4 4 8 2" xfId="34619" xr:uid="{00000000-0005-0000-0000-00007F860000}"/>
    <cellStyle name="Output 2 4 4 8 3" xfId="34620" xr:uid="{00000000-0005-0000-0000-000080860000}"/>
    <cellStyle name="Output 2 4 4 8 4" xfId="34621" xr:uid="{00000000-0005-0000-0000-000081860000}"/>
    <cellStyle name="Output 2 4 4 8 5" xfId="34622" xr:uid="{00000000-0005-0000-0000-000082860000}"/>
    <cellStyle name="Output 2 4 4 8 6" xfId="34623" xr:uid="{00000000-0005-0000-0000-000083860000}"/>
    <cellStyle name="Output 2 4 4 8 7" xfId="34624" xr:uid="{00000000-0005-0000-0000-000084860000}"/>
    <cellStyle name="Output 2 4 4 8 8" xfId="34625" xr:uid="{00000000-0005-0000-0000-000085860000}"/>
    <cellStyle name="Output 2 4 4 9" xfId="34626" xr:uid="{00000000-0005-0000-0000-000086860000}"/>
    <cellStyle name="Output 2 4 4 9 2" xfId="34627" xr:uid="{00000000-0005-0000-0000-000087860000}"/>
    <cellStyle name="Output 2 4 4 9 3" xfId="34628" xr:uid="{00000000-0005-0000-0000-000088860000}"/>
    <cellStyle name="Output 2 4 4 9 4" xfId="34629" xr:uid="{00000000-0005-0000-0000-000089860000}"/>
    <cellStyle name="Output 2 4 4 9 5" xfId="34630" xr:uid="{00000000-0005-0000-0000-00008A860000}"/>
    <cellStyle name="Output 2 4 4 9 6" xfId="34631" xr:uid="{00000000-0005-0000-0000-00008B860000}"/>
    <cellStyle name="Output 2 4 4 9 7" xfId="34632" xr:uid="{00000000-0005-0000-0000-00008C860000}"/>
    <cellStyle name="Output 2 4 5" xfId="34633" xr:uid="{00000000-0005-0000-0000-00008D860000}"/>
    <cellStyle name="Output 2 4 5 10" xfId="34634" xr:uid="{00000000-0005-0000-0000-00008E860000}"/>
    <cellStyle name="Output 2 4 5 10 2" xfId="34635" xr:uid="{00000000-0005-0000-0000-00008F860000}"/>
    <cellStyle name="Output 2 4 5 10 3" xfId="34636" xr:uid="{00000000-0005-0000-0000-000090860000}"/>
    <cellStyle name="Output 2 4 5 10 4" xfId="34637" xr:uid="{00000000-0005-0000-0000-000091860000}"/>
    <cellStyle name="Output 2 4 5 10 5" xfId="34638" xr:uid="{00000000-0005-0000-0000-000092860000}"/>
    <cellStyle name="Output 2 4 5 11" xfId="34639" xr:uid="{00000000-0005-0000-0000-000093860000}"/>
    <cellStyle name="Output 2 4 5 11 2" xfId="34640" xr:uid="{00000000-0005-0000-0000-000094860000}"/>
    <cellStyle name="Output 2 4 5 11 3" xfId="34641" xr:uid="{00000000-0005-0000-0000-000095860000}"/>
    <cellStyle name="Output 2 4 5 11 4" xfId="34642" xr:uid="{00000000-0005-0000-0000-000096860000}"/>
    <cellStyle name="Output 2 4 5 11 5" xfId="34643" xr:uid="{00000000-0005-0000-0000-000097860000}"/>
    <cellStyle name="Output 2 4 5 12" xfId="34644" xr:uid="{00000000-0005-0000-0000-000098860000}"/>
    <cellStyle name="Output 2 4 5 12 2" xfId="34645" xr:uid="{00000000-0005-0000-0000-000099860000}"/>
    <cellStyle name="Output 2 4 5 12 3" xfId="34646" xr:uid="{00000000-0005-0000-0000-00009A860000}"/>
    <cellStyle name="Output 2 4 5 12 4" xfId="34647" xr:uid="{00000000-0005-0000-0000-00009B860000}"/>
    <cellStyle name="Output 2 4 5 12 5" xfId="34648" xr:uid="{00000000-0005-0000-0000-00009C860000}"/>
    <cellStyle name="Output 2 4 5 13" xfId="34649" xr:uid="{00000000-0005-0000-0000-00009D860000}"/>
    <cellStyle name="Output 2 4 5 13 2" xfId="34650" xr:uid="{00000000-0005-0000-0000-00009E860000}"/>
    <cellStyle name="Output 2 4 5 13 3" xfId="34651" xr:uid="{00000000-0005-0000-0000-00009F860000}"/>
    <cellStyle name="Output 2 4 5 13 4" xfId="34652" xr:uid="{00000000-0005-0000-0000-0000A0860000}"/>
    <cellStyle name="Output 2 4 5 13 5" xfId="34653" xr:uid="{00000000-0005-0000-0000-0000A1860000}"/>
    <cellStyle name="Output 2 4 5 14" xfId="34654" xr:uid="{00000000-0005-0000-0000-0000A2860000}"/>
    <cellStyle name="Output 2 4 5 14 2" xfId="34655" xr:uid="{00000000-0005-0000-0000-0000A3860000}"/>
    <cellStyle name="Output 2 4 5 14 3" xfId="34656" xr:uid="{00000000-0005-0000-0000-0000A4860000}"/>
    <cellStyle name="Output 2 4 5 14 4" xfId="34657" xr:uid="{00000000-0005-0000-0000-0000A5860000}"/>
    <cellStyle name="Output 2 4 5 14 5" xfId="34658" xr:uid="{00000000-0005-0000-0000-0000A6860000}"/>
    <cellStyle name="Output 2 4 5 15" xfId="34659" xr:uid="{00000000-0005-0000-0000-0000A7860000}"/>
    <cellStyle name="Output 2 4 5 15 2" xfId="34660" xr:uid="{00000000-0005-0000-0000-0000A8860000}"/>
    <cellStyle name="Output 2 4 5 15 3" xfId="34661" xr:uid="{00000000-0005-0000-0000-0000A9860000}"/>
    <cellStyle name="Output 2 4 5 15 4" xfId="34662" xr:uid="{00000000-0005-0000-0000-0000AA860000}"/>
    <cellStyle name="Output 2 4 5 15 5" xfId="34663" xr:uid="{00000000-0005-0000-0000-0000AB860000}"/>
    <cellStyle name="Output 2 4 5 16" xfId="34664" xr:uid="{00000000-0005-0000-0000-0000AC860000}"/>
    <cellStyle name="Output 2 4 5 16 2" xfId="34665" xr:uid="{00000000-0005-0000-0000-0000AD860000}"/>
    <cellStyle name="Output 2 4 5 16 3" xfId="34666" xr:uid="{00000000-0005-0000-0000-0000AE860000}"/>
    <cellStyle name="Output 2 4 5 16 4" xfId="34667" xr:uid="{00000000-0005-0000-0000-0000AF860000}"/>
    <cellStyle name="Output 2 4 5 16 5" xfId="34668" xr:uid="{00000000-0005-0000-0000-0000B0860000}"/>
    <cellStyle name="Output 2 4 5 17" xfId="34669" xr:uid="{00000000-0005-0000-0000-0000B1860000}"/>
    <cellStyle name="Output 2 4 5 17 2" xfId="34670" xr:uid="{00000000-0005-0000-0000-0000B2860000}"/>
    <cellStyle name="Output 2 4 5 17 3" xfId="34671" xr:uid="{00000000-0005-0000-0000-0000B3860000}"/>
    <cellStyle name="Output 2 4 5 17 4" xfId="34672" xr:uid="{00000000-0005-0000-0000-0000B4860000}"/>
    <cellStyle name="Output 2 4 5 17 5" xfId="34673" xr:uid="{00000000-0005-0000-0000-0000B5860000}"/>
    <cellStyle name="Output 2 4 5 18" xfId="34674" xr:uid="{00000000-0005-0000-0000-0000B6860000}"/>
    <cellStyle name="Output 2 4 5 18 2" xfId="34675" xr:uid="{00000000-0005-0000-0000-0000B7860000}"/>
    <cellStyle name="Output 2 4 5 18 3" xfId="34676" xr:uid="{00000000-0005-0000-0000-0000B8860000}"/>
    <cellStyle name="Output 2 4 5 18 4" xfId="34677" xr:uid="{00000000-0005-0000-0000-0000B9860000}"/>
    <cellStyle name="Output 2 4 5 18 5" xfId="34678" xr:uid="{00000000-0005-0000-0000-0000BA860000}"/>
    <cellStyle name="Output 2 4 5 19" xfId="34679" xr:uid="{00000000-0005-0000-0000-0000BB860000}"/>
    <cellStyle name="Output 2 4 5 2" xfId="34680" xr:uid="{00000000-0005-0000-0000-0000BC860000}"/>
    <cellStyle name="Output 2 4 5 2 10" xfId="34681" xr:uid="{00000000-0005-0000-0000-0000BD860000}"/>
    <cellStyle name="Output 2 4 5 2 10 2" xfId="34682" xr:uid="{00000000-0005-0000-0000-0000BE860000}"/>
    <cellStyle name="Output 2 4 5 2 10 3" xfId="34683" xr:uid="{00000000-0005-0000-0000-0000BF860000}"/>
    <cellStyle name="Output 2 4 5 2 10 4" xfId="34684" xr:uid="{00000000-0005-0000-0000-0000C0860000}"/>
    <cellStyle name="Output 2 4 5 2 10 5" xfId="34685" xr:uid="{00000000-0005-0000-0000-0000C1860000}"/>
    <cellStyle name="Output 2 4 5 2 11" xfId="34686" xr:uid="{00000000-0005-0000-0000-0000C2860000}"/>
    <cellStyle name="Output 2 4 5 2 11 2" xfId="34687" xr:uid="{00000000-0005-0000-0000-0000C3860000}"/>
    <cellStyle name="Output 2 4 5 2 11 3" xfId="34688" xr:uid="{00000000-0005-0000-0000-0000C4860000}"/>
    <cellStyle name="Output 2 4 5 2 11 4" xfId="34689" xr:uid="{00000000-0005-0000-0000-0000C5860000}"/>
    <cellStyle name="Output 2 4 5 2 11 5" xfId="34690" xr:uid="{00000000-0005-0000-0000-0000C6860000}"/>
    <cellStyle name="Output 2 4 5 2 12" xfId="34691" xr:uid="{00000000-0005-0000-0000-0000C7860000}"/>
    <cellStyle name="Output 2 4 5 2 12 2" xfId="34692" xr:uid="{00000000-0005-0000-0000-0000C8860000}"/>
    <cellStyle name="Output 2 4 5 2 12 3" xfId="34693" xr:uid="{00000000-0005-0000-0000-0000C9860000}"/>
    <cellStyle name="Output 2 4 5 2 12 4" xfId="34694" xr:uid="{00000000-0005-0000-0000-0000CA860000}"/>
    <cellStyle name="Output 2 4 5 2 12 5" xfId="34695" xr:uid="{00000000-0005-0000-0000-0000CB860000}"/>
    <cellStyle name="Output 2 4 5 2 13" xfId="34696" xr:uid="{00000000-0005-0000-0000-0000CC860000}"/>
    <cellStyle name="Output 2 4 5 2 13 2" xfId="34697" xr:uid="{00000000-0005-0000-0000-0000CD860000}"/>
    <cellStyle name="Output 2 4 5 2 13 3" xfId="34698" xr:uid="{00000000-0005-0000-0000-0000CE860000}"/>
    <cellStyle name="Output 2 4 5 2 13 4" xfId="34699" xr:uid="{00000000-0005-0000-0000-0000CF860000}"/>
    <cellStyle name="Output 2 4 5 2 13 5" xfId="34700" xr:uid="{00000000-0005-0000-0000-0000D0860000}"/>
    <cellStyle name="Output 2 4 5 2 14" xfId="34701" xr:uid="{00000000-0005-0000-0000-0000D1860000}"/>
    <cellStyle name="Output 2 4 5 2 14 2" xfId="34702" xr:uid="{00000000-0005-0000-0000-0000D2860000}"/>
    <cellStyle name="Output 2 4 5 2 14 3" xfId="34703" xr:uid="{00000000-0005-0000-0000-0000D3860000}"/>
    <cellStyle name="Output 2 4 5 2 14 4" xfId="34704" xr:uid="{00000000-0005-0000-0000-0000D4860000}"/>
    <cellStyle name="Output 2 4 5 2 14 5" xfId="34705" xr:uid="{00000000-0005-0000-0000-0000D5860000}"/>
    <cellStyle name="Output 2 4 5 2 15" xfId="34706" xr:uid="{00000000-0005-0000-0000-0000D6860000}"/>
    <cellStyle name="Output 2 4 5 2 15 2" xfId="34707" xr:uid="{00000000-0005-0000-0000-0000D7860000}"/>
    <cellStyle name="Output 2 4 5 2 15 3" xfId="34708" xr:uid="{00000000-0005-0000-0000-0000D8860000}"/>
    <cellStyle name="Output 2 4 5 2 15 4" xfId="34709" xr:uid="{00000000-0005-0000-0000-0000D9860000}"/>
    <cellStyle name="Output 2 4 5 2 15 5" xfId="34710" xr:uid="{00000000-0005-0000-0000-0000DA860000}"/>
    <cellStyle name="Output 2 4 5 2 16" xfId="34711" xr:uid="{00000000-0005-0000-0000-0000DB860000}"/>
    <cellStyle name="Output 2 4 5 2 16 2" xfId="34712" xr:uid="{00000000-0005-0000-0000-0000DC860000}"/>
    <cellStyle name="Output 2 4 5 2 16 3" xfId="34713" xr:uid="{00000000-0005-0000-0000-0000DD860000}"/>
    <cellStyle name="Output 2 4 5 2 16 4" xfId="34714" xr:uid="{00000000-0005-0000-0000-0000DE860000}"/>
    <cellStyle name="Output 2 4 5 2 16 5" xfId="34715" xr:uid="{00000000-0005-0000-0000-0000DF860000}"/>
    <cellStyle name="Output 2 4 5 2 17" xfId="34716" xr:uid="{00000000-0005-0000-0000-0000E0860000}"/>
    <cellStyle name="Output 2 4 5 2 17 2" xfId="34717" xr:uid="{00000000-0005-0000-0000-0000E1860000}"/>
    <cellStyle name="Output 2 4 5 2 17 3" xfId="34718" xr:uid="{00000000-0005-0000-0000-0000E2860000}"/>
    <cellStyle name="Output 2 4 5 2 17 4" xfId="34719" xr:uid="{00000000-0005-0000-0000-0000E3860000}"/>
    <cellStyle name="Output 2 4 5 2 17 5" xfId="34720" xr:uid="{00000000-0005-0000-0000-0000E4860000}"/>
    <cellStyle name="Output 2 4 5 2 18" xfId="34721" xr:uid="{00000000-0005-0000-0000-0000E5860000}"/>
    <cellStyle name="Output 2 4 5 2 18 2" xfId="34722" xr:uid="{00000000-0005-0000-0000-0000E6860000}"/>
    <cellStyle name="Output 2 4 5 2 18 3" xfId="34723" xr:uid="{00000000-0005-0000-0000-0000E7860000}"/>
    <cellStyle name="Output 2 4 5 2 18 4" xfId="34724" xr:uid="{00000000-0005-0000-0000-0000E8860000}"/>
    <cellStyle name="Output 2 4 5 2 18 5" xfId="34725" xr:uid="{00000000-0005-0000-0000-0000E9860000}"/>
    <cellStyle name="Output 2 4 5 2 19" xfId="34726" xr:uid="{00000000-0005-0000-0000-0000EA860000}"/>
    <cellStyle name="Output 2 4 5 2 2" xfId="34727" xr:uid="{00000000-0005-0000-0000-0000EB860000}"/>
    <cellStyle name="Output 2 4 5 2 2 2" xfId="34728" xr:uid="{00000000-0005-0000-0000-0000EC860000}"/>
    <cellStyle name="Output 2 4 5 2 2 2 2" xfId="34729" xr:uid="{00000000-0005-0000-0000-0000ED860000}"/>
    <cellStyle name="Output 2 4 5 2 2 2 3" xfId="34730" xr:uid="{00000000-0005-0000-0000-0000EE860000}"/>
    <cellStyle name="Output 2 4 5 2 2 2 4" xfId="34731" xr:uid="{00000000-0005-0000-0000-0000EF860000}"/>
    <cellStyle name="Output 2 4 5 2 2 2 5" xfId="34732" xr:uid="{00000000-0005-0000-0000-0000F0860000}"/>
    <cellStyle name="Output 2 4 5 2 2 2 6" xfId="34733" xr:uid="{00000000-0005-0000-0000-0000F1860000}"/>
    <cellStyle name="Output 2 4 5 2 2 2 7" xfId="34734" xr:uid="{00000000-0005-0000-0000-0000F2860000}"/>
    <cellStyle name="Output 2 4 5 2 2 3" xfId="34735" xr:uid="{00000000-0005-0000-0000-0000F3860000}"/>
    <cellStyle name="Output 2 4 5 2 2 4" xfId="34736" xr:uid="{00000000-0005-0000-0000-0000F4860000}"/>
    <cellStyle name="Output 2 4 5 2 2 5" xfId="34737" xr:uid="{00000000-0005-0000-0000-0000F5860000}"/>
    <cellStyle name="Output 2 4 5 2 3" xfId="34738" xr:uid="{00000000-0005-0000-0000-0000F6860000}"/>
    <cellStyle name="Output 2 4 5 2 3 2" xfId="34739" xr:uid="{00000000-0005-0000-0000-0000F7860000}"/>
    <cellStyle name="Output 2 4 5 2 3 2 2" xfId="34740" xr:uid="{00000000-0005-0000-0000-0000F8860000}"/>
    <cellStyle name="Output 2 4 5 2 3 2 3" xfId="34741" xr:uid="{00000000-0005-0000-0000-0000F9860000}"/>
    <cellStyle name="Output 2 4 5 2 3 2 4" xfId="34742" xr:uid="{00000000-0005-0000-0000-0000FA860000}"/>
    <cellStyle name="Output 2 4 5 2 3 2 5" xfId="34743" xr:uid="{00000000-0005-0000-0000-0000FB860000}"/>
    <cellStyle name="Output 2 4 5 2 3 2 6" xfId="34744" xr:uid="{00000000-0005-0000-0000-0000FC860000}"/>
    <cellStyle name="Output 2 4 5 2 3 2 7" xfId="34745" xr:uid="{00000000-0005-0000-0000-0000FD860000}"/>
    <cellStyle name="Output 2 4 5 2 3 3" xfId="34746" xr:uid="{00000000-0005-0000-0000-0000FE860000}"/>
    <cellStyle name="Output 2 4 5 2 3 4" xfId="34747" xr:uid="{00000000-0005-0000-0000-0000FF860000}"/>
    <cellStyle name="Output 2 4 5 2 3 5" xfId="34748" xr:uid="{00000000-0005-0000-0000-000000870000}"/>
    <cellStyle name="Output 2 4 5 2 4" xfId="34749" xr:uid="{00000000-0005-0000-0000-000001870000}"/>
    <cellStyle name="Output 2 4 5 2 4 2" xfId="34750" xr:uid="{00000000-0005-0000-0000-000002870000}"/>
    <cellStyle name="Output 2 4 5 2 4 2 2" xfId="34751" xr:uid="{00000000-0005-0000-0000-000003870000}"/>
    <cellStyle name="Output 2 4 5 2 4 2 3" xfId="34752" xr:uid="{00000000-0005-0000-0000-000004870000}"/>
    <cellStyle name="Output 2 4 5 2 4 2 4" xfId="34753" xr:uid="{00000000-0005-0000-0000-000005870000}"/>
    <cellStyle name="Output 2 4 5 2 4 2 5" xfId="34754" xr:uid="{00000000-0005-0000-0000-000006870000}"/>
    <cellStyle name="Output 2 4 5 2 4 2 6" xfId="34755" xr:uid="{00000000-0005-0000-0000-000007870000}"/>
    <cellStyle name="Output 2 4 5 2 4 2 7" xfId="34756" xr:uid="{00000000-0005-0000-0000-000008870000}"/>
    <cellStyle name="Output 2 4 5 2 4 3" xfId="34757" xr:uid="{00000000-0005-0000-0000-000009870000}"/>
    <cellStyle name="Output 2 4 5 2 4 4" xfId="34758" xr:uid="{00000000-0005-0000-0000-00000A870000}"/>
    <cellStyle name="Output 2 4 5 2 4 5" xfId="34759" xr:uid="{00000000-0005-0000-0000-00000B870000}"/>
    <cellStyle name="Output 2 4 5 2 5" xfId="34760" xr:uid="{00000000-0005-0000-0000-00000C870000}"/>
    <cellStyle name="Output 2 4 5 2 5 2" xfId="34761" xr:uid="{00000000-0005-0000-0000-00000D870000}"/>
    <cellStyle name="Output 2 4 5 2 5 3" xfId="34762" xr:uid="{00000000-0005-0000-0000-00000E870000}"/>
    <cellStyle name="Output 2 4 5 2 5 4" xfId="34763" xr:uid="{00000000-0005-0000-0000-00000F870000}"/>
    <cellStyle name="Output 2 4 5 2 5 5" xfId="34764" xr:uid="{00000000-0005-0000-0000-000010870000}"/>
    <cellStyle name="Output 2 4 5 2 5 6" xfId="34765" xr:uid="{00000000-0005-0000-0000-000011870000}"/>
    <cellStyle name="Output 2 4 5 2 5 7" xfId="34766" xr:uid="{00000000-0005-0000-0000-000012870000}"/>
    <cellStyle name="Output 2 4 5 2 5 8" xfId="34767" xr:uid="{00000000-0005-0000-0000-000013870000}"/>
    <cellStyle name="Output 2 4 5 2 6" xfId="34768" xr:uid="{00000000-0005-0000-0000-000014870000}"/>
    <cellStyle name="Output 2 4 5 2 6 2" xfId="34769" xr:uid="{00000000-0005-0000-0000-000015870000}"/>
    <cellStyle name="Output 2 4 5 2 6 3" xfId="34770" xr:uid="{00000000-0005-0000-0000-000016870000}"/>
    <cellStyle name="Output 2 4 5 2 6 4" xfId="34771" xr:uid="{00000000-0005-0000-0000-000017870000}"/>
    <cellStyle name="Output 2 4 5 2 6 5" xfId="34772" xr:uid="{00000000-0005-0000-0000-000018870000}"/>
    <cellStyle name="Output 2 4 5 2 6 6" xfId="34773" xr:uid="{00000000-0005-0000-0000-000019870000}"/>
    <cellStyle name="Output 2 4 5 2 6 7" xfId="34774" xr:uid="{00000000-0005-0000-0000-00001A870000}"/>
    <cellStyle name="Output 2 4 5 2 7" xfId="34775" xr:uid="{00000000-0005-0000-0000-00001B870000}"/>
    <cellStyle name="Output 2 4 5 2 7 2" xfId="34776" xr:uid="{00000000-0005-0000-0000-00001C870000}"/>
    <cellStyle name="Output 2 4 5 2 7 3" xfId="34777" xr:uid="{00000000-0005-0000-0000-00001D870000}"/>
    <cellStyle name="Output 2 4 5 2 7 4" xfId="34778" xr:uid="{00000000-0005-0000-0000-00001E870000}"/>
    <cellStyle name="Output 2 4 5 2 7 5" xfId="34779" xr:uid="{00000000-0005-0000-0000-00001F870000}"/>
    <cellStyle name="Output 2 4 5 2 8" xfId="34780" xr:uid="{00000000-0005-0000-0000-000020870000}"/>
    <cellStyle name="Output 2 4 5 2 8 2" xfId="34781" xr:uid="{00000000-0005-0000-0000-000021870000}"/>
    <cellStyle name="Output 2 4 5 2 8 3" xfId="34782" xr:uid="{00000000-0005-0000-0000-000022870000}"/>
    <cellStyle name="Output 2 4 5 2 8 4" xfId="34783" xr:uid="{00000000-0005-0000-0000-000023870000}"/>
    <cellStyle name="Output 2 4 5 2 8 5" xfId="34784" xr:uid="{00000000-0005-0000-0000-000024870000}"/>
    <cellStyle name="Output 2 4 5 2 9" xfId="34785" xr:uid="{00000000-0005-0000-0000-000025870000}"/>
    <cellStyle name="Output 2 4 5 2 9 2" xfId="34786" xr:uid="{00000000-0005-0000-0000-000026870000}"/>
    <cellStyle name="Output 2 4 5 2 9 3" xfId="34787" xr:uid="{00000000-0005-0000-0000-000027870000}"/>
    <cellStyle name="Output 2 4 5 2 9 4" xfId="34788" xr:uid="{00000000-0005-0000-0000-000028870000}"/>
    <cellStyle name="Output 2 4 5 2 9 5" xfId="34789" xr:uid="{00000000-0005-0000-0000-000029870000}"/>
    <cellStyle name="Output 2 4 5 3" xfId="34790" xr:uid="{00000000-0005-0000-0000-00002A870000}"/>
    <cellStyle name="Output 2 4 5 3 10" xfId="34791" xr:uid="{00000000-0005-0000-0000-00002B870000}"/>
    <cellStyle name="Output 2 4 5 3 2" xfId="34792" xr:uid="{00000000-0005-0000-0000-00002C870000}"/>
    <cellStyle name="Output 2 4 5 3 2 2" xfId="34793" xr:uid="{00000000-0005-0000-0000-00002D870000}"/>
    <cellStyle name="Output 2 4 5 3 2 2 2" xfId="34794" xr:uid="{00000000-0005-0000-0000-00002E870000}"/>
    <cellStyle name="Output 2 4 5 3 2 2 3" xfId="34795" xr:uid="{00000000-0005-0000-0000-00002F870000}"/>
    <cellStyle name="Output 2 4 5 3 2 2 4" xfId="34796" xr:uid="{00000000-0005-0000-0000-000030870000}"/>
    <cellStyle name="Output 2 4 5 3 2 2 5" xfId="34797" xr:uid="{00000000-0005-0000-0000-000031870000}"/>
    <cellStyle name="Output 2 4 5 3 2 2 6" xfId="34798" xr:uid="{00000000-0005-0000-0000-000032870000}"/>
    <cellStyle name="Output 2 4 5 3 2 2 7" xfId="34799" xr:uid="{00000000-0005-0000-0000-000033870000}"/>
    <cellStyle name="Output 2 4 5 3 2 3" xfId="34800" xr:uid="{00000000-0005-0000-0000-000034870000}"/>
    <cellStyle name="Output 2 4 5 3 2 4" xfId="34801" xr:uid="{00000000-0005-0000-0000-000035870000}"/>
    <cellStyle name="Output 2 4 5 3 3" xfId="34802" xr:uid="{00000000-0005-0000-0000-000036870000}"/>
    <cellStyle name="Output 2 4 5 3 3 2" xfId="34803" xr:uid="{00000000-0005-0000-0000-000037870000}"/>
    <cellStyle name="Output 2 4 5 3 3 2 2" xfId="34804" xr:uid="{00000000-0005-0000-0000-000038870000}"/>
    <cellStyle name="Output 2 4 5 3 3 2 3" xfId="34805" xr:uid="{00000000-0005-0000-0000-000039870000}"/>
    <cellStyle name="Output 2 4 5 3 3 2 4" xfId="34806" xr:uid="{00000000-0005-0000-0000-00003A870000}"/>
    <cellStyle name="Output 2 4 5 3 3 2 5" xfId="34807" xr:uid="{00000000-0005-0000-0000-00003B870000}"/>
    <cellStyle name="Output 2 4 5 3 3 2 6" xfId="34808" xr:uid="{00000000-0005-0000-0000-00003C870000}"/>
    <cellStyle name="Output 2 4 5 3 3 2 7" xfId="34809" xr:uid="{00000000-0005-0000-0000-00003D870000}"/>
    <cellStyle name="Output 2 4 5 3 3 3" xfId="34810" xr:uid="{00000000-0005-0000-0000-00003E870000}"/>
    <cellStyle name="Output 2 4 5 3 3 4" xfId="34811" xr:uid="{00000000-0005-0000-0000-00003F870000}"/>
    <cellStyle name="Output 2 4 5 3 4" xfId="34812" xr:uid="{00000000-0005-0000-0000-000040870000}"/>
    <cellStyle name="Output 2 4 5 3 4 2" xfId="34813" xr:uid="{00000000-0005-0000-0000-000041870000}"/>
    <cellStyle name="Output 2 4 5 3 4 2 2" xfId="34814" xr:uid="{00000000-0005-0000-0000-000042870000}"/>
    <cellStyle name="Output 2 4 5 3 4 2 3" xfId="34815" xr:uid="{00000000-0005-0000-0000-000043870000}"/>
    <cellStyle name="Output 2 4 5 3 4 2 4" xfId="34816" xr:uid="{00000000-0005-0000-0000-000044870000}"/>
    <cellStyle name="Output 2 4 5 3 4 2 5" xfId="34817" xr:uid="{00000000-0005-0000-0000-000045870000}"/>
    <cellStyle name="Output 2 4 5 3 4 2 6" xfId="34818" xr:uid="{00000000-0005-0000-0000-000046870000}"/>
    <cellStyle name="Output 2 4 5 3 4 2 7" xfId="34819" xr:uid="{00000000-0005-0000-0000-000047870000}"/>
    <cellStyle name="Output 2 4 5 3 4 3" xfId="34820" xr:uid="{00000000-0005-0000-0000-000048870000}"/>
    <cellStyle name="Output 2 4 5 3 4 4" xfId="34821" xr:uid="{00000000-0005-0000-0000-000049870000}"/>
    <cellStyle name="Output 2 4 5 3 5" xfId="34822" xr:uid="{00000000-0005-0000-0000-00004A870000}"/>
    <cellStyle name="Output 2 4 5 3 5 2" xfId="34823" xr:uid="{00000000-0005-0000-0000-00004B870000}"/>
    <cellStyle name="Output 2 4 5 3 5 3" xfId="34824" xr:uid="{00000000-0005-0000-0000-00004C870000}"/>
    <cellStyle name="Output 2 4 5 3 5 4" xfId="34825" xr:uid="{00000000-0005-0000-0000-00004D870000}"/>
    <cellStyle name="Output 2 4 5 3 5 5" xfId="34826" xr:uid="{00000000-0005-0000-0000-00004E870000}"/>
    <cellStyle name="Output 2 4 5 3 5 6" xfId="34827" xr:uid="{00000000-0005-0000-0000-00004F870000}"/>
    <cellStyle name="Output 2 4 5 3 5 7" xfId="34828" xr:uid="{00000000-0005-0000-0000-000050870000}"/>
    <cellStyle name="Output 2 4 5 3 5 8" xfId="34829" xr:uid="{00000000-0005-0000-0000-000051870000}"/>
    <cellStyle name="Output 2 4 5 3 6" xfId="34830" xr:uid="{00000000-0005-0000-0000-000052870000}"/>
    <cellStyle name="Output 2 4 5 3 6 2" xfId="34831" xr:uid="{00000000-0005-0000-0000-000053870000}"/>
    <cellStyle name="Output 2 4 5 3 6 3" xfId="34832" xr:uid="{00000000-0005-0000-0000-000054870000}"/>
    <cellStyle name="Output 2 4 5 3 6 4" xfId="34833" xr:uid="{00000000-0005-0000-0000-000055870000}"/>
    <cellStyle name="Output 2 4 5 3 6 5" xfId="34834" xr:uid="{00000000-0005-0000-0000-000056870000}"/>
    <cellStyle name="Output 2 4 5 3 6 6" xfId="34835" xr:uid="{00000000-0005-0000-0000-000057870000}"/>
    <cellStyle name="Output 2 4 5 3 6 7" xfId="34836" xr:uid="{00000000-0005-0000-0000-000058870000}"/>
    <cellStyle name="Output 2 4 5 3 7" xfId="34837" xr:uid="{00000000-0005-0000-0000-000059870000}"/>
    <cellStyle name="Output 2 4 5 3 8" xfId="34838" xr:uid="{00000000-0005-0000-0000-00005A870000}"/>
    <cellStyle name="Output 2 4 5 3 9" xfId="34839" xr:uid="{00000000-0005-0000-0000-00005B870000}"/>
    <cellStyle name="Output 2 4 5 4" xfId="34840" xr:uid="{00000000-0005-0000-0000-00005C870000}"/>
    <cellStyle name="Output 2 4 5 4 2" xfId="34841" xr:uid="{00000000-0005-0000-0000-00005D870000}"/>
    <cellStyle name="Output 2 4 5 4 2 2" xfId="34842" xr:uid="{00000000-0005-0000-0000-00005E870000}"/>
    <cellStyle name="Output 2 4 5 4 2 3" xfId="34843" xr:uid="{00000000-0005-0000-0000-00005F870000}"/>
    <cellStyle name="Output 2 4 5 4 2 4" xfId="34844" xr:uid="{00000000-0005-0000-0000-000060870000}"/>
    <cellStyle name="Output 2 4 5 4 2 5" xfId="34845" xr:uid="{00000000-0005-0000-0000-000061870000}"/>
    <cellStyle name="Output 2 4 5 4 2 6" xfId="34846" xr:uid="{00000000-0005-0000-0000-000062870000}"/>
    <cellStyle name="Output 2 4 5 4 2 7" xfId="34847" xr:uid="{00000000-0005-0000-0000-000063870000}"/>
    <cellStyle name="Output 2 4 5 4 3" xfId="34848" xr:uid="{00000000-0005-0000-0000-000064870000}"/>
    <cellStyle name="Output 2 4 5 4 4" xfId="34849" xr:uid="{00000000-0005-0000-0000-000065870000}"/>
    <cellStyle name="Output 2 4 5 4 5" xfId="34850" xr:uid="{00000000-0005-0000-0000-000066870000}"/>
    <cellStyle name="Output 2 4 5 5" xfId="34851" xr:uid="{00000000-0005-0000-0000-000067870000}"/>
    <cellStyle name="Output 2 4 5 5 2" xfId="34852" xr:uid="{00000000-0005-0000-0000-000068870000}"/>
    <cellStyle name="Output 2 4 5 5 2 2" xfId="34853" xr:uid="{00000000-0005-0000-0000-000069870000}"/>
    <cellStyle name="Output 2 4 5 5 2 3" xfId="34854" xr:uid="{00000000-0005-0000-0000-00006A870000}"/>
    <cellStyle name="Output 2 4 5 5 2 4" xfId="34855" xr:uid="{00000000-0005-0000-0000-00006B870000}"/>
    <cellStyle name="Output 2 4 5 5 2 5" xfId="34856" xr:uid="{00000000-0005-0000-0000-00006C870000}"/>
    <cellStyle name="Output 2 4 5 5 2 6" xfId="34857" xr:uid="{00000000-0005-0000-0000-00006D870000}"/>
    <cellStyle name="Output 2 4 5 5 2 7" xfId="34858" xr:uid="{00000000-0005-0000-0000-00006E870000}"/>
    <cellStyle name="Output 2 4 5 5 3" xfId="34859" xr:uid="{00000000-0005-0000-0000-00006F870000}"/>
    <cellStyle name="Output 2 4 5 5 4" xfId="34860" xr:uid="{00000000-0005-0000-0000-000070870000}"/>
    <cellStyle name="Output 2 4 5 5 5" xfId="34861" xr:uid="{00000000-0005-0000-0000-000071870000}"/>
    <cellStyle name="Output 2 4 5 6" xfId="34862" xr:uid="{00000000-0005-0000-0000-000072870000}"/>
    <cellStyle name="Output 2 4 5 6 2" xfId="34863" xr:uid="{00000000-0005-0000-0000-000073870000}"/>
    <cellStyle name="Output 2 4 5 6 2 2" xfId="34864" xr:uid="{00000000-0005-0000-0000-000074870000}"/>
    <cellStyle name="Output 2 4 5 6 2 3" xfId="34865" xr:uid="{00000000-0005-0000-0000-000075870000}"/>
    <cellStyle name="Output 2 4 5 6 2 4" xfId="34866" xr:uid="{00000000-0005-0000-0000-000076870000}"/>
    <cellStyle name="Output 2 4 5 6 2 5" xfId="34867" xr:uid="{00000000-0005-0000-0000-000077870000}"/>
    <cellStyle name="Output 2 4 5 6 2 6" xfId="34868" xr:uid="{00000000-0005-0000-0000-000078870000}"/>
    <cellStyle name="Output 2 4 5 6 2 7" xfId="34869" xr:uid="{00000000-0005-0000-0000-000079870000}"/>
    <cellStyle name="Output 2 4 5 6 3" xfId="34870" xr:uid="{00000000-0005-0000-0000-00007A870000}"/>
    <cellStyle name="Output 2 4 5 6 4" xfId="34871" xr:uid="{00000000-0005-0000-0000-00007B870000}"/>
    <cellStyle name="Output 2 4 5 6 5" xfId="34872" xr:uid="{00000000-0005-0000-0000-00007C870000}"/>
    <cellStyle name="Output 2 4 5 7" xfId="34873" xr:uid="{00000000-0005-0000-0000-00007D870000}"/>
    <cellStyle name="Output 2 4 5 7 2" xfId="34874" xr:uid="{00000000-0005-0000-0000-00007E870000}"/>
    <cellStyle name="Output 2 4 5 7 2 2" xfId="34875" xr:uid="{00000000-0005-0000-0000-00007F870000}"/>
    <cellStyle name="Output 2 4 5 7 2 3" xfId="34876" xr:uid="{00000000-0005-0000-0000-000080870000}"/>
    <cellStyle name="Output 2 4 5 7 2 4" xfId="34877" xr:uid="{00000000-0005-0000-0000-000081870000}"/>
    <cellStyle name="Output 2 4 5 7 2 5" xfId="34878" xr:uid="{00000000-0005-0000-0000-000082870000}"/>
    <cellStyle name="Output 2 4 5 7 2 6" xfId="34879" xr:uid="{00000000-0005-0000-0000-000083870000}"/>
    <cellStyle name="Output 2 4 5 7 2 7" xfId="34880" xr:uid="{00000000-0005-0000-0000-000084870000}"/>
    <cellStyle name="Output 2 4 5 7 3" xfId="34881" xr:uid="{00000000-0005-0000-0000-000085870000}"/>
    <cellStyle name="Output 2 4 5 7 4" xfId="34882" xr:uid="{00000000-0005-0000-0000-000086870000}"/>
    <cellStyle name="Output 2 4 5 7 5" xfId="34883" xr:uid="{00000000-0005-0000-0000-000087870000}"/>
    <cellStyle name="Output 2 4 5 8" xfId="34884" xr:uid="{00000000-0005-0000-0000-000088870000}"/>
    <cellStyle name="Output 2 4 5 8 2" xfId="34885" xr:uid="{00000000-0005-0000-0000-000089870000}"/>
    <cellStyle name="Output 2 4 5 8 3" xfId="34886" xr:uid="{00000000-0005-0000-0000-00008A870000}"/>
    <cellStyle name="Output 2 4 5 8 4" xfId="34887" xr:uid="{00000000-0005-0000-0000-00008B870000}"/>
    <cellStyle name="Output 2 4 5 8 5" xfId="34888" xr:uid="{00000000-0005-0000-0000-00008C870000}"/>
    <cellStyle name="Output 2 4 5 8 6" xfId="34889" xr:uid="{00000000-0005-0000-0000-00008D870000}"/>
    <cellStyle name="Output 2 4 5 8 7" xfId="34890" xr:uid="{00000000-0005-0000-0000-00008E870000}"/>
    <cellStyle name="Output 2 4 5 8 8" xfId="34891" xr:uid="{00000000-0005-0000-0000-00008F870000}"/>
    <cellStyle name="Output 2 4 5 9" xfId="34892" xr:uid="{00000000-0005-0000-0000-000090870000}"/>
    <cellStyle name="Output 2 4 5 9 2" xfId="34893" xr:uid="{00000000-0005-0000-0000-000091870000}"/>
    <cellStyle name="Output 2 4 5 9 3" xfId="34894" xr:uid="{00000000-0005-0000-0000-000092870000}"/>
    <cellStyle name="Output 2 4 5 9 4" xfId="34895" xr:uid="{00000000-0005-0000-0000-000093870000}"/>
    <cellStyle name="Output 2 4 5 9 5" xfId="34896" xr:uid="{00000000-0005-0000-0000-000094870000}"/>
    <cellStyle name="Output 2 4 5 9 6" xfId="34897" xr:uid="{00000000-0005-0000-0000-000095870000}"/>
    <cellStyle name="Output 2 4 5 9 7" xfId="34898" xr:uid="{00000000-0005-0000-0000-000096870000}"/>
    <cellStyle name="Output 2 4 6" xfId="34899" xr:uid="{00000000-0005-0000-0000-000097870000}"/>
    <cellStyle name="Output 2 4 6 10" xfId="34900" xr:uid="{00000000-0005-0000-0000-000098870000}"/>
    <cellStyle name="Output 2 4 6 10 2" xfId="34901" xr:uid="{00000000-0005-0000-0000-000099870000}"/>
    <cellStyle name="Output 2 4 6 10 3" xfId="34902" xr:uid="{00000000-0005-0000-0000-00009A870000}"/>
    <cellStyle name="Output 2 4 6 10 4" xfId="34903" xr:uid="{00000000-0005-0000-0000-00009B870000}"/>
    <cellStyle name="Output 2 4 6 10 5" xfId="34904" xr:uid="{00000000-0005-0000-0000-00009C870000}"/>
    <cellStyle name="Output 2 4 6 11" xfId="34905" xr:uid="{00000000-0005-0000-0000-00009D870000}"/>
    <cellStyle name="Output 2 4 6 11 2" xfId="34906" xr:uid="{00000000-0005-0000-0000-00009E870000}"/>
    <cellStyle name="Output 2 4 6 11 3" xfId="34907" xr:uid="{00000000-0005-0000-0000-00009F870000}"/>
    <cellStyle name="Output 2 4 6 11 4" xfId="34908" xr:uid="{00000000-0005-0000-0000-0000A0870000}"/>
    <cellStyle name="Output 2 4 6 11 5" xfId="34909" xr:uid="{00000000-0005-0000-0000-0000A1870000}"/>
    <cellStyle name="Output 2 4 6 12" xfId="34910" xr:uid="{00000000-0005-0000-0000-0000A2870000}"/>
    <cellStyle name="Output 2 4 6 12 2" xfId="34911" xr:uid="{00000000-0005-0000-0000-0000A3870000}"/>
    <cellStyle name="Output 2 4 6 12 3" xfId="34912" xr:uid="{00000000-0005-0000-0000-0000A4870000}"/>
    <cellStyle name="Output 2 4 6 12 4" xfId="34913" xr:uid="{00000000-0005-0000-0000-0000A5870000}"/>
    <cellStyle name="Output 2 4 6 12 5" xfId="34914" xr:uid="{00000000-0005-0000-0000-0000A6870000}"/>
    <cellStyle name="Output 2 4 6 13" xfId="34915" xr:uid="{00000000-0005-0000-0000-0000A7870000}"/>
    <cellStyle name="Output 2 4 6 13 2" xfId="34916" xr:uid="{00000000-0005-0000-0000-0000A8870000}"/>
    <cellStyle name="Output 2 4 6 13 3" xfId="34917" xr:uid="{00000000-0005-0000-0000-0000A9870000}"/>
    <cellStyle name="Output 2 4 6 13 4" xfId="34918" xr:uid="{00000000-0005-0000-0000-0000AA870000}"/>
    <cellStyle name="Output 2 4 6 13 5" xfId="34919" xr:uid="{00000000-0005-0000-0000-0000AB870000}"/>
    <cellStyle name="Output 2 4 6 14" xfId="34920" xr:uid="{00000000-0005-0000-0000-0000AC870000}"/>
    <cellStyle name="Output 2 4 6 14 2" xfId="34921" xr:uid="{00000000-0005-0000-0000-0000AD870000}"/>
    <cellStyle name="Output 2 4 6 14 3" xfId="34922" xr:uid="{00000000-0005-0000-0000-0000AE870000}"/>
    <cellStyle name="Output 2 4 6 14 4" xfId="34923" xr:uid="{00000000-0005-0000-0000-0000AF870000}"/>
    <cellStyle name="Output 2 4 6 14 5" xfId="34924" xr:uid="{00000000-0005-0000-0000-0000B0870000}"/>
    <cellStyle name="Output 2 4 6 15" xfId="34925" xr:uid="{00000000-0005-0000-0000-0000B1870000}"/>
    <cellStyle name="Output 2 4 6 15 2" xfId="34926" xr:uid="{00000000-0005-0000-0000-0000B2870000}"/>
    <cellStyle name="Output 2 4 6 15 3" xfId="34927" xr:uid="{00000000-0005-0000-0000-0000B3870000}"/>
    <cellStyle name="Output 2 4 6 15 4" xfId="34928" xr:uid="{00000000-0005-0000-0000-0000B4870000}"/>
    <cellStyle name="Output 2 4 6 15 5" xfId="34929" xr:uid="{00000000-0005-0000-0000-0000B5870000}"/>
    <cellStyle name="Output 2 4 6 16" xfId="34930" xr:uid="{00000000-0005-0000-0000-0000B6870000}"/>
    <cellStyle name="Output 2 4 6 16 2" xfId="34931" xr:uid="{00000000-0005-0000-0000-0000B7870000}"/>
    <cellStyle name="Output 2 4 6 16 3" xfId="34932" xr:uid="{00000000-0005-0000-0000-0000B8870000}"/>
    <cellStyle name="Output 2 4 6 16 4" xfId="34933" xr:uid="{00000000-0005-0000-0000-0000B9870000}"/>
    <cellStyle name="Output 2 4 6 16 5" xfId="34934" xr:uid="{00000000-0005-0000-0000-0000BA870000}"/>
    <cellStyle name="Output 2 4 6 17" xfId="34935" xr:uid="{00000000-0005-0000-0000-0000BB870000}"/>
    <cellStyle name="Output 2 4 6 17 2" xfId="34936" xr:uid="{00000000-0005-0000-0000-0000BC870000}"/>
    <cellStyle name="Output 2 4 6 17 3" xfId="34937" xr:uid="{00000000-0005-0000-0000-0000BD870000}"/>
    <cellStyle name="Output 2 4 6 17 4" xfId="34938" xr:uid="{00000000-0005-0000-0000-0000BE870000}"/>
    <cellStyle name="Output 2 4 6 17 5" xfId="34939" xr:uid="{00000000-0005-0000-0000-0000BF870000}"/>
    <cellStyle name="Output 2 4 6 18" xfId="34940" xr:uid="{00000000-0005-0000-0000-0000C0870000}"/>
    <cellStyle name="Output 2 4 6 18 2" xfId="34941" xr:uid="{00000000-0005-0000-0000-0000C1870000}"/>
    <cellStyle name="Output 2 4 6 18 3" xfId="34942" xr:uid="{00000000-0005-0000-0000-0000C2870000}"/>
    <cellStyle name="Output 2 4 6 18 4" xfId="34943" xr:uid="{00000000-0005-0000-0000-0000C3870000}"/>
    <cellStyle name="Output 2 4 6 18 5" xfId="34944" xr:uid="{00000000-0005-0000-0000-0000C4870000}"/>
    <cellStyle name="Output 2 4 6 19" xfId="34945" xr:uid="{00000000-0005-0000-0000-0000C5870000}"/>
    <cellStyle name="Output 2 4 6 2" xfId="34946" xr:uid="{00000000-0005-0000-0000-0000C6870000}"/>
    <cellStyle name="Output 2 4 6 2 2" xfId="34947" xr:uid="{00000000-0005-0000-0000-0000C7870000}"/>
    <cellStyle name="Output 2 4 6 2 2 2" xfId="34948" xr:uid="{00000000-0005-0000-0000-0000C8870000}"/>
    <cellStyle name="Output 2 4 6 2 2 3" xfId="34949" xr:uid="{00000000-0005-0000-0000-0000C9870000}"/>
    <cellStyle name="Output 2 4 6 2 2 4" xfId="34950" xr:uid="{00000000-0005-0000-0000-0000CA870000}"/>
    <cellStyle name="Output 2 4 6 2 2 5" xfId="34951" xr:uid="{00000000-0005-0000-0000-0000CB870000}"/>
    <cellStyle name="Output 2 4 6 2 2 6" xfId="34952" xr:uid="{00000000-0005-0000-0000-0000CC870000}"/>
    <cellStyle name="Output 2 4 6 2 2 7" xfId="34953" xr:uid="{00000000-0005-0000-0000-0000CD870000}"/>
    <cellStyle name="Output 2 4 6 2 3" xfId="34954" xr:uid="{00000000-0005-0000-0000-0000CE870000}"/>
    <cellStyle name="Output 2 4 6 2 4" xfId="34955" xr:uid="{00000000-0005-0000-0000-0000CF870000}"/>
    <cellStyle name="Output 2 4 6 2 5" xfId="34956" xr:uid="{00000000-0005-0000-0000-0000D0870000}"/>
    <cellStyle name="Output 2 4 6 3" xfId="34957" xr:uid="{00000000-0005-0000-0000-0000D1870000}"/>
    <cellStyle name="Output 2 4 6 3 2" xfId="34958" xr:uid="{00000000-0005-0000-0000-0000D2870000}"/>
    <cellStyle name="Output 2 4 6 3 2 2" xfId="34959" xr:uid="{00000000-0005-0000-0000-0000D3870000}"/>
    <cellStyle name="Output 2 4 6 3 2 3" xfId="34960" xr:uid="{00000000-0005-0000-0000-0000D4870000}"/>
    <cellStyle name="Output 2 4 6 3 2 4" xfId="34961" xr:uid="{00000000-0005-0000-0000-0000D5870000}"/>
    <cellStyle name="Output 2 4 6 3 2 5" xfId="34962" xr:uid="{00000000-0005-0000-0000-0000D6870000}"/>
    <cellStyle name="Output 2 4 6 3 2 6" xfId="34963" xr:uid="{00000000-0005-0000-0000-0000D7870000}"/>
    <cellStyle name="Output 2 4 6 3 2 7" xfId="34964" xr:uid="{00000000-0005-0000-0000-0000D8870000}"/>
    <cellStyle name="Output 2 4 6 3 3" xfId="34965" xr:uid="{00000000-0005-0000-0000-0000D9870000}"/>
    <cellStyle name="Output 2 4 6 3 4" xfId="34966" xr:uid="{00000000-0005-0000-0000-0000DA870000}"/>
    <cellStyle name="Output 2 4 6 3 5" xfId="34967" xr:uid="{00000000-0005-0000-0000-0000DB870000}"/>
    <cellStyle name="Output 2 4 6 4" xfId="34968" xr:uid="{00000000-0005-0000-0000-0000DC870000}"/>
    <cellStyle name="Output 2 4 6 4 2" xfId="34969" xr:uid="{00000000-0005-0000-0000-0000DD870000}"/>
    <cellStyle name="Output 2 4 6 4 2 2" xfId="34970" xr:uid="{00000000-0005-0000-0000-0000DE870000}"/>
    <cellStyle name="Output 2 4 6 4 2 3" xfId="34971" xr:uid="{00000000-0005-0000-0000-0000DF870000}"/>
    <cellStyle name="Output 2 4 6 4 2 4" xfId="34972" xr:uid="{00000000-0005-0000-0000-0000E0870000}"/>
    <cellStyle name="Output 2 4 6 4 2 5" xfId="34973" xr:uid="{00000000-0005-0000-0000-0000E1870000}"/>
    <cellStyle name="Output 2 4 6 4 2 6" xfId="34974" xr:uid="{00000000-0005-0000-0000-0000E2870000}"/>
    <cellStyle name="Output 2 4 6 4 2 7" xfId="34975" xr:uid="{00000000-0005-0000-0000-0000E3870000}"/>
    <cellStyle name="Output 2 4 6 4 3" xfId="34976" xr:uid="{00000000-0005-0000-0000-0000E4870000}"/>
    <cellStyle name="Output 2 4 6 4 4" xfId="34977" xr:uid="{00000000-0005-0000-0000-0000E5870000}"/>
    <cellStyle name="Output 2 4 6 4 5" xfId="34978" xr:uid="{00000000-0005-0000-0000-0000E6870000}"/>
    <cellStyle name="Output 2 4 6 5" xfId="34979" xr:uid="{00000000-0005-0000-0000-0000E7870000}"/>
    <cellStyle name="Output 2 4 6 5 2" xfId="34980" xr:uid="{00000000-0005-0000-0000-0000E8870000}"/>
    <cellStyle name="Output 2 4 6 5 3" xfId="34981" xr:uid="{00000000-0005-0000-0000-0000E9870000}"/>
    <cellStyle name="Output 2 4 6 5 4" xfId="34982" xr:uid="{00000000-0005-0000-0000-0000EA870000}"/>
    <cellStyle name="Output 2 4 6 5 5" xfId="34983" xr:uid="{00000000-0005-0000-0000-0000EB870000}"/>
    <cellStyle name="Output 2 4 6 5 6" xfId="34984" xr:uid="{00000000-0005-0000-0000-0000EC870000}"/>
    <cellStyle name="Output 2 4 6 5 7" xfId="34985" xr:uid="{00000000-0005-0000-0000-0000ED870000}"/>
    <cellStyle name="Output 2 4 6 5 8" xfId="34986" xr:uid="{00000000-0005-0000-0000-0000EE870000}"/>
    <cellStyle name="Output 2 4 6 6" xfId="34987" xr:uid="{00000000-0005-0000-0000-0000EF870000}"/>
    <cellStyle name="Output 2 4 6 6 2" xfId="34988" xr:uid="{00000000-0005-0000-0000-0000F0870000}"/>
    <cellStyle name="Output 2 4 6 6 3" xfId="34989" xr:uid="{00000000-0005-0000-0000-0000F1870000}"/>
    <cellStyle name="Output 2 4 6 6 4" xfId="34990" xr:uid="{00000000-0005-0000-0000-0000F2870000}"/>
    <cellStyle name="Output 2 4 6 6 5" xfId="34991" xr:uid="{00000000-0005-0000-0000-0000F3870000}"/>
    <cellStyle name="Output 2 4 6 6 6" xfId="34992" xr:uid="{00000000-0005-0000-0000-0000F4870000}"/>
    <cellStyle name="Output 2 4 6 6 7" xfId="34993" xr:uid="{00000000-0005-0000-0000-0000F5870000}"/>
    <cellStyle name="Output 2 4 6 7" xfId="34994" xr:uid="{00000000-0005-0000-0000-0000F6870000}"/>
    <cellStyle name="Output 2 4 6 7 2" xfId="34995" xr:uid="{00000000-0005-0000-0000-0000F7870000}"/>
    <cellStyle name="Output 2 4 6 7 3" xfId="34996" xr:uid="{00000000-0005-0000-0000-0000F8870000}"/>
    <cellStyle name="Output 2 4 6 7 4" xfId="34997" xr:uid="{00000000-0005-0000-0000-0000F9870000}"/>
    <cellStyle name="Output 2 4 6 7 5" xfId="34998" xr:uid="{00000000-0005-0000-0000-0000FA870000}"/>
    <cellStyle name="Output 2 4 6 8" xfId="34999" xr:uid="{00000000-0005-0000-0000-0000FB870000}"/>
    <cellStyle name="Output 2 4 6 8 2" xfId="35000" xr:uid="{00000000-0005-0000-0000-0000FC870000}"/>
    <cellStyle name="Output 2 4 6 8 3" xfId="35001" xr:uid="{00000000-0005-0000-0000-0000FD870000}"/>
    <cellStyle name="Output 2 4 6 8 4" xfId="35002" xr:uid="{00000000-0005-0000-0000-0000FE870000}"/>
    <cellStyle name="Output 2 4 6 8 5" xfId="35003" xr:uid="{00000000-0005-0000-0000-0000FF870000}"/>
    <cellStyle name="Output 2 4 6 9" xfId="35004" xr:uid="{00000000-0005-0000-0000-000000880000}"/>
    <cellStyle name="Output 2 4 6 9 2" xfId="35005" xr:uid="{00000000-0005-0000-0000-000001880000}"/>
    <cellStyle name="Output 2 4 6 9 3" xfId="35006" xr:uid="{00000000-0005-0000-0000-000002880000}"/>
    <cellStyle name="Output 2 4 6 9 4" xfId="35007" xr:uid="{00000000-0005-0000-0000-000003880000}"/>
    <cellStyle name="Output 2 4 6 9 5" xfId="35008" xr:uid="{00000000-0005-0000-0000-000004880000}"/>
    <cellStyle name="Output 2 4 7" xfId="35009" xr:uid="{00000000-0005-0000-0000-000005880000}"/>
    <cellStyle name="Output 2 4 7 10" xfId="35010" xr:uid="{00000000-0005-0000-0000-000006880000}"/>
    <cellStyle name="Output 2 4 7 2" xfId="35011" xr:uid="{00000000-0005-0000-0000-000007880000}"/>
    <cellStyle name="Output 2 4 7 2 2" xfId="35012" xr:uid="{00000000-0005-0000-0000-000008880000}"/>
    <cellStyle name="Output 2 4 7 2 2 2" xfId="35013" xr:uid="{00000000-0005-0000-0000-000009880000}"/>
    <cellStyle name="Output 2 4 7 2 2 3" xfId="35014" xr:uid="{00000000-0005-0000-0000-00000A880000}"/>
    <cellStyle name="Output 2 4 7 2 2 4" xfId="35015" xr:uid="{00000000-0005-0000-0000-00000B880000}"/>
    <cellStyle name="Output 2 4 7 2 2 5" xfId="35016" xr:uid="{00000000-0005-0000-0000-00000C880000}"/>
    <cellStyle name="Output 2 4 7 2 2 6" xfId="35017" xr:uid="{00000000-0005-0000-0000-00000D880000}"/>
    <cellStyle name="Output 2 4 7 2 2 7" xfId="35018" xr:uid="{00000000-0005-0000-0000-00000E880000}"/>
    <cellStyle name="Output 2 4 7 2 3" xfId="35019" xr:uid="{00000000-0005-0000-0000-00000F880000}"/>
    <cellStyle name="Output 2 4 7 2 4" xfId="35020" xr:uid="{00000000-0005-0000-0000-000010880000}"/>
    <cellStyle name="Output 2 4 7 3" xfId="35021" xr:uid="{00000000-0005-0000-0000-000011880000}"/>
    <cellStyle name="Output 2 4 7 3 2" xfId="35022" xr:uid="{00000000-0005-0000-0000-000012880000}"/>
    <cellStyle name="Output 2 4 7 3 2 2" xfId="35023" xr:uid="{00000000-0005-0000-0000-000013880000}"/>
    <cellStyle name="Output 2 4 7 3 2 3" xfId="35024" xr:uid="{00000000-0005-0000-0000-000014880000}"/>
    <cellStyle name="Output 2 4 7 3 2 4" xfId="35025" xr:uid="{00000000-0005-0000-0000-000015880000}"/>
    <cellStyle name="Output 2 4 7 3 2 5" xfId="35026" xr:uid="{00000000-0005-0000-0000-000016880000}"/>
    <cellStyle name="Output 2 4 7 3 2 6" xfId="35027" xr:uid="{00000000-0005-0000-0000-000017880000}"/>
    <cellStyle name="Output 2 4 7 3 2 7" xfId="35028" xr:uid="{00000000-0005-0000-0000-000018880000}"/>
    <cellStyle name="Output 2 4 7 3 3" xfId="35029" xr:uid="{00000000-0005-0000-0000-000019880000}"/>
    <cellStyle name="Output 2 4 7 3 4" xfId="35030" xr:uid="{00000000-0005-0000-0000-00001A880000}"/>
    <cellStyle name="Output 2 4 7 4" xfId="35031" xr:uid="{00000000-0005-0000-0000-00001B880000}"/>
    <cellStyle name="Output 2 4 7 4 2" xfId="35032" xr:uid="{00000000-0005-0000-0000-00001C880000}"/>
    <cellStyle name="Output 2 4 7 4 2 2" xfId="35033" xr:uid="{00000000-0005-0000-0000-00001D880000}"/>
    <cellStyle name="Output 2 4 7 4 2 3" xfId="35034" xr:uid="{00000000-0005-0000-0000-00001E880000}"/>
    <cellStyle name="Output 2 4 7 4 2 4" xfId="35035" xr:uid="{00000000-0005-0000-0000-00001F880000}"/>
    <cellStyle name="Output 2 4 7 4 2 5" xfId="35036" xr:uid="{00000000-0005-0000-0000-000020880000}"/>
    <cellStyle name="Output 2 4 7 4 2 6" xfId="35037" xr:uid="{00000000-0005-0000-0000-000021880000}"/>
    <cellStyle name="Output 2 4 7 4 2 7" xfId="35038" xr:uid="{00000000-0005-0000-0000-000022880000}"/>
    <cellStyle name="Output 2 4 7 4 3" xfId="35039" xr:uid="{00000000-0005-0000-0000-000023880000}"/>
    <cellStyle name="Output 2 4 7 4 4" xfId="35040" xr:uid="{00000000-0005-0000-0000-000024880000}"/>
    <cellStyle name="Output 2 4 7 5" xfId="35041" xr:uid="{00000000-0005-0000-0000-000025880000}"/>
    <cellStyle name="Output 2 4 7 5 2" xfId="35042" xr:uid="{00000000-0005-0000-0000-000026880000}"/>
    <cellStyle name="Output 2 4 7 5 3" xfId="35043" xr:uid="{00000000-0005-0000-0000-000027880000}"/>
    <cellStyle name="Output 2 4 7 5 4" xfId="35044" xr:uid="{00000000-0005-0000-0000-000028880000}"/>
    <cellStyle name="Output 2 4 7 5 5" xfId="35045" xr:uid="{00000000-0005-0000-0000-000029880000}"/>
    <cellStyle name="Output 2 4 7 5 6" xfId="35046" xr:uid="{00000000-0005-0000-0000-00002A880000}"/>
    <cellStyle name="Output 2 4 7 5 7" xfId="35047" xr:uid="{00000000-0005-0000-0000-00002B880000}"/>
    <cellStyle name="Output 2 4 7 5 8" xfId="35048" xr:uid="{00000000-0005-0000-0000-00002C880000}"/>
    <cellStyle name="Output 2 4 7 6" xfId="35049" xr:uid="{00000000-0005-0000-0000-00002D880000}"/>
    <cellStyle name="Output 2 4 7 6 2" xfId="35050" xr:uid="{00000000-0005-0000-0000-00002E880000}"/>
    <cellStyle name="Output 2 4 7 6 3" xfId="35051" xr:uid="{00000000-0005-0000-0000-00002F880000}"/>
    <cellStyle name="Output 2 4 7 6 4" xfId="35052" xr:uid="{00000000-0005-0000-0000-000030880000}"/>
    <cellStyle name="Output 2 4 7 6 5" xfId="35053" xr:uid="{00000000-0005-0000-0000-000031880000}"/>
    <cellStyle name="Output 2 4 7 6 6" xfId="35054" xr:uid="{00000000-0005-0000-0000-000032880000}"/>
    <cellStyle name="Output 2 4 7 6 7" xfId="35055" xr:uid="{00000000-0005-0000-0000-000033880000}"/>
    <cellStyle name="Output 2 4 7 7" xfId="35056" xr:uid="{00000000-0005-0000-0000-000034880000}"/>
    <cellStyle name="Output 2 4 7 8" xfId="35057" xr:uid="{00000000-0005-0000-0000-000035880000}"/>
    <cellStyle name="Output 2 4 7 9" xfId="35058" xr:uid="{00000000-0005-0000-0000-000036880000}"/>
    <cellStyle name="Output 2 4 8" xfId="35059" xr:uid="{00000000-0005-0000-0000-000037880000}"/>
    <cellStyle name="Output 2 4 8 2" xfId="35060" xr:uid="{00000000-0005-0000-0000-000038880000}"/>
    <cellStyle name="Output 2 4 8 2 2" xfId="35061" xr:uid="{00000000-0005-0000-0000-000039880000}"/>
    <cellStyle name="Output 2 4 8 2 3" xfId="35062" xr:uid="{00000000-0005-0000-0000-00003A880000}"/>
    <cellStyle name="Output 2 4 8 2 4" xfId="35063" xr:uid="{00000000-0005-0000-0000-00003B880000}"/>
    <cellStyle name="Output 2 4 8 2 5" xfId="35064" xr:uid="{00000000-0005-0000-0000-00003C880000}"/>
    <cellStyle name="Output 2 4 8 2 6" xfId="35065" xr:uid="{00000000-0005-0000-0000-00003D880000}"/>
    <cellStyle name="Output 2 4 8 2 7" xfId="35066" xr:uid="{00000000-0005-0000-0000-00003E880000}"/>
    <cellStyle name="Output 2 4 8 3" xfId="35067" xr:uid="{00000000-0005-0000-0000-00003F880000}"/>
    <cellStyle name="Output 2 4 8 4" xfId="35068" xr:uid="{00000000-0005-0000-0000-000040880000}"/>
    <cellStyle name="Output 2 4 8 5" xfId="35069" xr:uid="{00000000-0005-0000-0000-000041880000}"/>
    <cellStyle name="Output 2 4 9" xfId="35070" xr:uid="{00000000-0005-0000-0000-000042880000}"/>
    <cellStyle name="Output 2 4 9 2" xfId="35071" xr:uid="{00000000-0005-0000-0000-000043880000}"/>
    <cellStyle name="Output 2 4 9 2 2" xfId="35072" xr:uid="{00000000-0005-0000-0000-000044880000}"/>
    <cellStyle name="Output 2 4 9 2 3" xfId="35073" xr:uid="{00000000-0005-0000-0000-000045880000}"/>
    <cellStyle name="Output 2 4 9 2 4" xfId="35074" xr:uid="{00000000-0005-0000-0000-000046880000}"/>
    <cellStyle name="Output 2 4 9 2 5" xfId="35075" xr:uid="{00000000-0005-0000-0000-000047880000}"/>
    <cellStyle name="Output 2 4 9 2 6" xfId="35076" xr:uid="{00000000-0005-0000-0000-000048880000}"/>
    <cellStyle name="Output 2 4 9 2 7" xfId="35077" xr:uid="{00000000-0005-0000-0000-000049880000}"/>
    <cellStyle name="Output 2 4 9 3" xfId="35078" xr:uid="{00000000-0005-0000-0000-00004A880000}"/>
    <cellStyle name="Output 2 4 9 4" xfId="35079" xr:uid="{00000000-0005-0000-0000-00004B880000}"/>
    <cellStyle name="Output 2 4 9 5" xfId="35080" xr:uid="{00000000-0005-0000-0000-00004C880000}"/>
    <cellStyle name="Output 2 5" xfId="35081" xr:uid="{00000000-0005-0000-0000-00004D880000}"/>
    <cellStyle name="Output 2 5 10" xfId="35082" xr:uid="{00000000-0005-0000-0000-00004E880000}"/>
    <cellStyle name="Output 2 5 10 2" xfId="35083" xr:uid="{00000000-0005-0000-0000-00004F880000}"/>
    <cellStyle name="Output 2 5 10 2 2" xfId="35084" xr:uid="{00000000-0005-0000-0000-000050880000}"/>
    <cellStyle name="Output 2 5 10 2 3" xfId="35085" xr:uid="{00000000-0005-0000-0000-000051880000}"/>
    <cellStyle name="Output 2 5 10 2 4" xfId="35086" xr:uid="{00000000-0005-0000-0000-000052880000}"/>
    <cellStyle name="Output 2 5 10 2 5" xfId="35087" xr:uid="{00000000-0005-0000-0000-000053880000}"/>
    <cellStyle name="Output 2 5 10 2 6" xfId="35088" xr:uid="{00000000-0005-0000-0000-000054880000}"/>
    <cellStyle name="Output 2 5 10 2 7" xfId="35089" xr:uid="{00000000-0005-0000-0000-000055880000}"/>
    <cellStyle name="Output 2 5 10 3" xfId="35090" xr:uid="{00000000-0005-0000-0000-000056880000}"/>
    <cellStyle name="Output 2 5 10 4" xfId="35091" xr:uid="{00000000-0005-0000-0000-000057880000}"/>
    <cellStyle name="Output 2 5 10 5" xfId="35092" xr:uid="{00000000-0005-0000-0000-000058880000}"/>
    <cellStyle name="Output 2 5 11" xfId="35093" xr:uid="{00000000-0005-0000-0000-000059880000}"/>
    <cellStyle name="Output 2 5 11 2" xfId="35094" xr:uid="{00000000-0005-0000-0000-00005A880000}"/>
    <cellStyle name="Output 2 5 11 2 2" xfId="35095" xr:uid="{00000000-0005-0000-0000-00005B880000}"/>
    <cellStyle name="Output 2 5 11 2 3" xfId="35096" xr:uid="{00000000-0005-0000-0000-00005C880000}"/>
    <cellStyle name="Output 2 5 11 2 4" xfId="35097" xr:uid="{00000000-0005-0000-0000-00005D880000}"/>
    <cellStyle name="Output 2 5 11 2 5" xfId="35098" xr:uid="{00000000-0005-0000-0000-00005E880000}"/>
    <cellStyle name="Output 2 5 11 2 6" xfId="35099" xr:uid="{00000000-0005-0000-0000-00005F880000}"/>
    <cellStyle name="Output 2 5 11 2 7" xfId="35100" xr:uid="{00000000-0005-0000-0000-000060880000}"/>
    <cellStyle name="Output 2 5 11 3" xfId="35101" xr:uid="{00000000-0005-0000-0000-000061880000}"/>
    <cellStyle name="Output 2 5 11 4" xfId="35102" xr:uid="{00000000-0005-0000-0000-000062880000}"/>
    <cellStyle name="Output 2 5 11 5" xfId="35103" xr:uid="{00000000-0005-0000-0000-000063880000}"/>
    <cellStyle name="Output 2 5 12" xfId="35104" xr:uid="{00000000-0005-0000-0000-000064880000}"/>
    <cellStyle name="Output 2 5 12 2" xfId="35105" xr:uid="{00000000-0005-0000-0000-000065880000}"/>
    <cellStyle name="Output 2 5 12 3" xfId="35106" xr:uid="{00000000-0005-0000-0000-000066880000}"/>
    <cellStyle name="Output 2 5 12 4" xfId="35107" xr:uid="{00000000-0005-0000-0000-000067880000}"/>
    <cellStyle name="Output 2 5 12 5" xfId="35108" xr:uid="{00000000-0005-0000-0000-000068880000}"/>
    <cellStyle name="Output 2 5 12 6" xfId="35109" xr:uid="{00000000-0005-0000-0000-000069880000}"/>
    <cellStyle name="Output 2 5 12 7" xfId="35110" xr:uid="{00000000-0005-0000-0000-00006A880000}"/>
    <cellStyle name="Output 2 5 12 8" xfId="35111" xr:uid="{00000000-0005-0000-0000-00006B880000}"/>
    <cellStyle name="Output 2 5 13" xfId="35112" xr:uid="{00000000-0005-0000-0000-00006C880000}"/>
    <cellStyle name="Output 2 5 13 2" xfId="35113" xr:uid="{00000000-0005-0000-0000-00006D880000}"/>
    <cellStyle name="Output 2 5 13 3" xfId="35114" xr:uid="{00000000-0005-0000-0000-00006E880000}"/>
    <cellStyle name="Output 2 5 13 4" xfId="35115" xr:uid="{00000000-0005-0000-0000-00006F880000}"/>
    <cellStyle name="Output 2 5 13 5" xfId="35116" xr:uid="{00000000-0005-0000-0000-000070880000}"/>
    <cellStyle name="Output 2 5 13 6" xfId="35117" xr:uid="{00000000-0005-0000-0000-000071880000}"/>
    <cellStyle name="Output 2 5 13 7" xfId="35118" xr:uid="{00000000-0005-0000-0000-000072880000}"/>
    <cellStyle name="Output 2 5 14" xfId="35119" xr:uid="{00000000-0005-0000-0000-000073880000}"/>
    <cellStyle name="Output 2 5 14 2" xfId="35120" xr:uid="{00000000-0005-0000-0000-000074880000}"/>
    <cellStyle name="Output 2 5 14 3" xfId="35121" xr:uid="{00000000-0005-0000-0000-000075880000}"/>
    <cellStyle name="Output 2 5 14 4" xfId="35122" xr:uid="{00000000-0005-0000-0000-000076880000}"/>
    <cellStyle name="Output 2 5 14 5" xfId="35123" xr:uid="{00000000-0005-0000-0000-000077880000}"/>
    <cellStyle name="Output 2 5 15" xfId="35124" xr:uid="{00000000-0005-0000-0000-000078880000}"/>
    <cellStyle name="Output 2 5 15 2" xfId="35125" xr:uid="{00000000-0005-0000-0000-000079880000}"/>
    <cellStyle name="Output 2 5 15 3" xfId="35126" xr:uid="{00000000-0005-0000-0000-00007A880000}"/>
    <cellStyle name="Output 2 5 15 4" xfId="35127" xr:uid="{00000000-0005-0000-0000-00007B880000}"/>
    <cellStyle name="Output 2 5 15 5" xfId="35128" xr:uid="{00000000-0005-0000-0000-00007C880000}"/>
    <cellStyle name="Output 2 5 16" xfId="35129" xr:uid="{00000000-0005-0000-0000-00007D880000}"/>
    <cellStyle name="Output 2 5 16 2" xfId="35130" xr:uid="{00000000-0005-0000-0000-00007E880000}"/>
    <cellStyle name="Output 2 5 16 3" xfId="35131" xr:uid="{00000000-0005-0000-0000-00007F880000}"/>
    <cellStyle name="Output 2 5 16 4" xfId="35132" xr:uid="{00000000-0005-0000-0000-000080880000}"/>
    <cellStyle name="Output 2 5 16 5" xfId="35133" xr:uid="{00000000-0005-0000-0000-000081880000}"/>
    <cellStyle name="Output 2 5 17" xfId="35134" xr:uid="{00000000-0005-0000-0000-000082880000}"/>
    <cellStyle name="Output 2 5 17 2" xfId="35135" xr:uid="{00000000-0005-0000-0000-000083880000}"/>
    <cellStyle name="Output 2 5 17 3" xfId="35136" xr:uid="{00000000-0005-0000-0000-000084880000}"/>
    <cellStyle name="Output 2 5 17 4" xfId="35137" xr:uid="{00000000-0005-0000-0000-000085880000}"/>
    <cellStyle name="Output 2 5 17 5" xfId="35138" xr:uid="{00000000-0005-0000-0000-000086880000}"/>
    <cellStyle name="Output 2 5 18" xfId="35139" xr:uid="{00000000-0005-0000-0000-000087880000}"/>
    <cellStyle name="Output 2 5 18 2" xfId="35140" xr:uid="{00000000-0005-0000-0000-000088880000}"/>
    <cellStyle name="Output 2 5 18 3" xfId="35141" xr:uid="{00000000-0005-0000-0000-000089880000}"/>
    <cellStyle name="Output 2 5 18 4" xfId="35142" xr:uid="{00000000-0005-0000-0000-00008A880000}"/>
    <cellStyle name="Output 2 5 18 5" xfId="35143" xr:uid="{00000000-0005-0000-0000-00008B880000}"/>
    <cellStyle name="Output 2 5 19" xfId="35144" xr:uid="{00000000-0005-0000-0000-00008C880000}"/>
    <cellStyle name="Output 2 5 19 2" xfId="35145" xr:uid="{00000000-0005-0000-0000-00008D880000}"/>
    <cellStyle name="Output 2 5 19 3" xfId="35146" xr:uid="{00000000-0005-0000-0000-00008E880000}"/>
    <cellStyle name="Output 2 5 19 4" xfId="35147" xr:uid="{00000000-0005-0000-0000-00008F880000}"/>
    <cellStyle name="Output 2 5 19 5" xfId="35148" xr:uid="{00000000-0005-0000-0000-000090880000}"/>
    <cellStyle name="Output 2 5 2" xfId="35149" xr:uid="{00000000-0005-0000-0000-000091880000}"/>
    <cellStyle name="Output 2 5 2 10" xfId="35150" xr:uid="{00000000-0005-0000-0000-000092880000}"/>
    <cellStyle name="Output 2 5 2 10 2" xfId="35151" xr:uid="{00000000-0005-0000-0000-000093880000}"/>
    <cellStyle name="Output 2 5 2 10 3" xfId="35152" xr:uid="{00000000-0005-0000-0000-000094880000}"/>
    <cellStyle name="Output 2 5 2 10 4" xfId="35153" xr:uid="{00000000-0005-0000-0000-000095880000}"/>
    <cellStyle name="Output 2 5 2 10 5" xfId="35154" xr:uid="{00000000-0005-0000-0000-000096880000}"/>
    <cellStyle name="Output 2 5 2 10 6" xfId="35155" xr:uid="{00000000-0005-0000-0000-000097880000}"/>
    <cellStyle name="Output 2 5 2 10 7" xfId="35156" xr:uid="{00000000-0005-0000-0000-000098880000}"/>
    <cellStyle name="Output 2 5 2 10 8" xfId="35157" xr:uid="{00000000-0005-0000-0000-000099880000}"/>
    <cellStyle name="Output 2 5 2 11" xfId="35158" xr:uid="{00000000-0005-0000-0000-00009A880000}"/>
    <cellStyle name="Output 2 5 2 11 2" xfId="35159" xr:uid="{00000000-0005-0000-0000-00009B880000}"/>
    <cellStyle name="Output 2 5 2 11 3" xfId="35160" xr:uid="{00000000-0005-0000-0000-00009C880000}"/>
    <cellStyle name="Output 2 5 2 11 4" xfId="35161" xr:uid="{00000000-0005-0000-0000-00009D880000}"/>
    <cellStyle name="Output 2 5 2 11 5" xfId="35162" xr:uid="{00000000-0005-0000-0000-00009E880000}"/>
    <cellStyle name="Output 2 5 2 11 6" xfId="35163" xr:uid="{00000000-0005-0000-0000-00009F880000}"/>
    <cellStyle name="Output 2 5 2 11 7" xfId="35164" xr:uid="{00000000-0005-0000-0000-0000A0880000}"/>
    <cellStyle name="Output 2 5 2 12" xfId="35165" xr:uid="{00000000-0005-0000-0000-0000A1880000}"/>
    <cellStyle name="Output 2 5 2 12 2" xfId="35166" xr:uid="{00000000-0005-0000-0000-0000A2880000}"/>
    <cellStyle name="Output 2 5 2 12 3" xfId="35167" xr:uid="{00000000-0005-0000-0000-0000A3880000}"/>
    <cellStyle name="Output 2 5 2 12 4" xfId="35168" xr:uid="{00000000-0005-0000-0000-0000A4880000}"/>
    <cellStyle name="Output 2 5 2 12 5" xfId="35169" xr:uid="{00000000-0005-0000-0000-0000A5880000}"/>
    <cellStyle name="Output 2 5 2 13" xfId="35170" xr:uid="{00000000-0005-0000-0000-0000A6880000}"/>
    <cellStyle name="Output 2 5 2 13 2" xfId="35171" xr:uid="{00000000-0005-0000-0000-0000A7880000}"/>
    <cellStyle name="Output 2 5 2 13 3" xfId="35172" xr:uid="{00000000-0005-0000-0000-0000A8880000}"/>
    <cellStyle name="Output 2 5 2 13 4" xfId="35173" xr:uid="{00000000-0005-0000-0000-0000A9880000}"/>
    <cellStyle name="Output 2 5 2 13 5" xfId="35174" xr:uid="{00000000-0005-0000-0000-0000AA880000}"/>
    <cellStyle name="Output 2 5 2 14" xfId="35175" xr:uid="{00000000-0005-0000-0000-0000AB880000}"/>
    <cellStyle name="Output 2 5 2 14 2" xfId="35176" xr:uid="{00000000-0005-0000-0000-0000AC880000}"/>
    <cellStyle name="Output 2 5 2 14 3" xfId="35177" xr:uid="{00000000-0005-0000-0000-0000AD880000}"/>
    <cellStyle name="Output 2 5 2 14 4" xfId="35178" xr:uid="{00000000-0005-0000-0000-0000AE880000}"/>
    <cellStyle name="Output 2 5 2 14 5" xfId="35179" xr:uid="{00000000-0005-0000-0000-0000AF880000}"/>
    <cellStyle name="Output 2 5 2 15" xfId="35180" xr:uid="{00000000-0005-0000-0000-0000B0880000}"/>
    <cellStyle name="Output 2 5 2 15 2" xfId="35181" xr:uid="{00000000-0005-0000-0000-0000B1880000}"/>
    <cellStyle name="Output 2 5 2 15 3" xfId="35182" xr:uid="{00000000-0005-0000-0000-0000B2880000}"/>
    <cellStyle name="Output 2 5 2 15 4" xfId="35183" xr:uid="{00000000-0005-0000-0000-0000B3880000}"/>
    <cellStyle name="Output 2 5 2 15 5" xfId="35184" xr:uid="{00000000-0005-0000-0000-0000B4880000}"/>
    <cellStyle name="Output 2 5 2 16" xfId="35185" xr:uid="{00000000-0005-0000-0000-0000B5880000}"/>
    <cellStyle name="Output 2 5 2 16 2" xfId="35186" xr:uid="{00000000-0005-0000-0000-0000B6880000}"/>
    <cellStyle name="Output 2 5 2 16 3" xfId="35187" xr:uid="{00000000-0005-0000-0000-0000B7880000}"/>
    <cellStyle name="Output 2 5 2 16 4" xfId="35188" xr:uid="{00000000-0005-0000-0000-0000B8880000}"/>
    <cellStyle name="Output 2 5 2 16 5" xfId="35189" xr:uid="{00000000-0005-0000-0000-0000B9880000}"/>
    <cellStyle name="Output 2 5 2 17" xfId="35190" xr:uid="{00000000-0005-0000-0000-0000BA880000}"/>
    <cellStyle name="Output 2 5 2 17 2" xfId="35191" xr:uid="{00000000-0005-0000-0000-0000BB880000}"/>
    <cellStyle name="Output 2 5 2 17 3" xfId="35192" xr:uid="{00000000-0005-0000-0000-0000BC880000}"/>
    <cellStyle name="Output 2 5 2 17 4" xfId="35193" xr:uid="{00000000-0005-0000-0000-0000BD880000}"/>
    <cellStyle name="Output 2 5 2 17 5" xfId="35194" xr:uid="{00000000-0005-0000-0000-0000BE880000}"/>
    <cellStyle name="Output 2 5 2 18" xfId="35195" xr:uid="{00000000-0005-0000-0000-0000BF880000}"/>
    <cellStyle name="Output 2 5 2 2" xfId="35196" xr:uid="{00000000-0005-0000-0000-0000C0880000}"/>
    <cellStyle name="Output 2 5 2 2 10" xfId="35197" xr:uid="{00000000-0005-0000-0000-0000C1880000}"/>
    <cellStyle name="Output 2 5 2 2 10 2" xfId="35198" xr:uid="{00000000-0005-0000-0000-0000C2880000}"/>
    <cellStyle name="Output 2 5 2 2 10 3" xfId="35199" xr:uid="{00000000-0005-0000-0000-0000C3880000}"/>
    <cellStyle name="Output 2 5 2 2 10 4" xfId="35200" xr:uid="{00000000-0005-0000-0000-0000C4880000}"/>
    <cellStyle name="Output 2 5 2 2 10 5" xfId="35201" xr:uid="{00000000-0005-0000-0000-0000C5880000}"/>
    <cellStyle name="Output 2 5 2 2 11" xfId="35202" xr:uid="{00000000-0005-0000-0000-0000C6880000}"/>
    <cellStyle name="Output 2 5 2 2 11 2" xfId="35203" xr:uid="{00000000-0005-0000-0000-0000C7880000}"/>
    <cellStyle name="Output 2 5 2 2 11 3" xfId="35204" xr:uid="{00000000-0005-0000-0000-0000C8880000}"/>
    <cellStyle name="Output 2 5 2 2 11 4" xfId="35205" xr:uid="{00000000-0005-0000-0000-0000C9880000}"/>
    <cellStyle name="Output 2 5 2 2 11 5" xfId="35206" xr:uid="{00000000-0005-0000-0000-0000CA880000}"/>
    <cellStyle name="Output 2 5 2 2 12" xfId="35207" xr:uid="{00000000-0005-0000-0000-0000CB880000}"/>
    <cellStyle name="Output 2 5 2 2 12 2" xfId="35208" xr:uid="{00000000-0005-0000-0000-0000CC880000}"/>
    <cellStyle name="Output 2 5 2 2 12 3" xfId="35209" xr:uid="{00000000-0005-0000-0000-0000CD880000}"/>
    <cellStyle name="Output 2 5 2 2 12 4" xfId="35210" xr:uid="{00000000-0005-0000-0000-0000CE880000}"/>
    <cellStyle name="Output 2 5 2 2 12 5" xfId="35211" xr:uid="{00000000-0005-0000-0000-0000CF880000}"/>
    <cellStyle name="Output 2 5 2 2 13" xfId="35212" xr:uid="{00000000-0005-0000-0000-0000D0880000}"/>
    <cellStyle name="Output 2 5 2 2 13 2" xfId="35213" xr:uid="{00000000-0005-0000-0000-0000D1880000}"/>
    <cellStyle name="Output 2 5 2 2 13 3" xfId="35214" xr:uid="{00000000-0005-0000-0000-0000D2880000}"/>
    <cellStyle name="Output 2 5 2 2 13 4" xfId="35215" xr:uid="{00000000-0005-0000-0000-0000D3880000}"/>
    <cellStyle name="Output 2 5 2 2 13 5" xfId="35216" xr:uid="{00000000-0005-0000-0000-0000D4880000}"/>
    <cellStyle name="Output 2 5 2 2 14" xfId="35217" xr:uid="{00000000-0005-0000-0000-0000D5880000}"/>
    <cellStyle name="Output 2 5 2 2 14 2" xfId="35218" xr:uid="{00000000-0005-0000-0000-0000D6880000}"/>
    <cellStyle name="Output 2 5 2 2 14 3" xfId="35219" xr:uid="{00000000-0005-0000-0000-0000D7880000}"/>
    <cellStyle name="Output 2 5 2 2 14 4" xfId="35220" xr:uid="{00000000-0005-0000-0000-0000D8880000}"/>
    <cellStyle name="Output 2 5 2 2 14 5" xfId="35221" xr:uid="{00000000-0005-0000-0000-0000D9880000}"/>
    <cellStyle name="Output 2 5 2 2 15" xfId="35222" xr:uid="{00000000-0005-0000-0000-0000DA880000}"/>
    <cellStyle name="Output 2 5 2 2 15 2" xfId="35223" xr:uid="{00000000-0005-0000-0000-0000DB880000}"/>
    <cellStyle name="Output 2 5 2 2 15 3" xfId="35224" xr:uid="{00000000-0005-0000-0000-0000DC880000}"/>
    <cellStyle name="Output 2 5 2 2 15 4" xfId="35225" xr:uid="{00000000-0005-0000-0000-0000DD880000}"/>
    <cellStyle name="Output 2 5 2 2 15 5" xfId="35226" xr:uid="{00000000-0005-0000-0000-0000DE880000}"/>
    <cellStyle name="Output 2 5 2 2 16" xfId="35227" xr:uid="{00000000-0005-0000-0000-0000DF880000}"/>
    <cellStyle name="Output 2 5 2 2 16 2" xfId="35228" xr:uid="{00000000-0005-0000-0000-0000E0880000}"/>
    <cellStyle name="Output 2 5 2 2 16 3" xfId="35229" xr:uid="{00000000-0005-0000-0000-0000E1880000}"/>
    <cellStyle name="Output 2 5 2 2 16 4" xfId="35230" xr:uid="{00000000-0005-0000-0000-0000E2880000}"/>
    <cellStyle name="Output 2 5 2 2 16 5" xfId="35231" xr:uid="{00000000-0005-0000-0000-0000E3880000}"/>
    <cellStyle name="Output 2 5 2 2 17" xfId="35232" xr:uid="{00000000-0005-0000-0000-0000E4880000}"/>
    <cellStyle name="Output 2 5 2 2 17 2" xfId="35233" xr:uid="{00000000-0005-0000-0000-0000E5880000}"/>
    <cellStyle name="Output 2 5 2 2 17 3" xfId="35234" xr:uid="{00000000-0005-0000-0000-0000E6880000}"/>
    <cellStyle name="Output 2 5 2 2 17 4" xfId="35235" xr:uid="{00000000-0005-0000-0000-0000E7880000}"/>
    <cellStyle name="Output 2 5 2 2 17 5" xfId="35236" xr:uid="{00000000-0005-0000-0000-0000E8880000}"/>
    <cellStyle name="Output 2 5 2 2 18" xfId="35237" xr:uid="{00000000-0005-0000-0000-0000E9880000}"/>
    <cellStyle name="Output 2 5 2 2 18 2" xfId="35238" xr:uid="{00000000-0005-0000-0000-0000EA880000}"/>
    <cellStyle name="Output 2 5 2 2 18 3" xfId="35239" xr:uid="{00000000-0005-0000-0000-0000EB880000}"/>
    <cellStyle name="Output 2 5 2 2 18 4" xfId="35240" xr:uid="{00000000-0005-0000-0000-0000EC880000}"/>
    <cellStyle name="Output 2 5 2 2 18 5" xfId="35241" xr:uid="{00000000-0005-0000-0000-0000ED880000}"/>
    <cellStyle name="Output 2 5 2 2 19" xfId="35242" xr:uid="{00000000-0005-0000-0000-0000EE880000}"/>
    <cellStyle name="Output 2 5 2 2 2" xfId="35243" xr:uid="{00000000-0005-0000-0000-0000EF880000}"/>
    <cellStyle name="Output 2 5 2 2 2 10" xfId="35244" xr:uid="{00000000-0005-0000-0000-0000F0880000}"/>
    <cellStyle name="Output 2 5 2 2 2 10 2" xfId="35245" xr:uid="{00000000-0005-0000-0000-0000F1880000}"/>
    <cellStyle name="Output 2 5 2 2 2 10 3" xfId="35246" xr:uid="{00000000-0005-0000-0000-0000F2880000}"/>
    <cellStyle name="Output 2 5 2 2 2 10 4" xfId="35247" xr:uid="{00000000-0005-0000-0000-0000F3880000}"/>
    <cellStyle name="Output 2 5 2 2 2 10 5" xfId="35248" xr:uid="{00000000-0005-0000-0000-0000F4880000}"/>
    <cellStyle name="Output 2 5 2 2 2 11" xfId="35249" xr:uid="{00000000-0005-0000-0000-0000F5880000}"/>
    <cellStyle name="Output 2 5 2 2 2 11 2" xfId="35250" xr:uid="{00000000-0005-0000-0000-0000F6880000}"/>
    <cellStyle name="Output 2 5 2 2 2 11 3" xfId="35251" xr:uid="{00000000-0005-0000-0000-0000F7880000}"/>
    <cellStyle name="Output 2 5 2 2 2 11 4" xfId="35252" xr:uid="{00000000-0005-0000-0000-0000F8880000}"/>
    <cellStyle name="Output 2 5 2 2 2 11 5" xfId="35253" xr:uid="{00000000-0005-0000-0000-0000F9880000}"/>
    <cellStyle name="Output 2 5 2 2 2 12" xfId="35254" xr:uid="{00000000-0005-0000-0000-0000FA880000}"/>
    <cellStyle name="Output 2 5 2 2 2 12 2" xfId="35255" xr:uid="{00000000-0005-0000-0000-0000FB880000}"/>
    <cellStyle name="Output 2 5 2 2 2 12 3" xfId="35256" xr:uid="{00000000-0005-0000-0000-0000FC880000}"/>
    <cellStyle name="Output 2 5 2 2 2 12 4" xfId="35257" xr:uid="{00000000-0005-0000-0000-0000FD880000}"/>
    <cellStyle name="Output 2 5 2 2 2 12 5" xfId="35258" xr:uid="{00000000-0005-0000-0000-0000FE880000}"/>
    <cellStyle name="Output 2 5 2 2 2 13" xfId="35259" xr:uid="{00000000-0005-0000-0000-0000FF880000}"/>
    <cellStyle name="Output 2 5 2 2 2 13 2" xfId="35260" xr:uid="{00000000-0005-0000-0000-000000890000}"/>
    <cellStyle name="Output 2 5 2 2 2 13 3" xfId="35261" xr:uid="{00000000-0005-0000-0000-000001890000}"/>
    <cellStyle name="Output 2 5 2 2 2 13 4" xfId="35262" xr:uid="{00000000-0005-0000-0000-000002890000}"/>
    <cellStyle name="Output 2 5 2 2 2 13 5" xfId="35263" xr:uid="{00000000-0005-0000-0000-000003890000}"/>
    <cellStyle name="Output 2 5 2 2 2 14" xfId="35264" xr:uid="{00000000-0005-0000-0000-000004890000}"/>
    <cellStyle name="Output 2 5 2 2 2 14 2" xfId="35265" xr:uid="{00000000-0005-0000-0000-000005890000}"/>
    <cellStyle name="Output 2 5 2 2 2 14 3" xfId="35266" xr:uid="{00000000-0005-0000-0000-000006890000}"/>
    <cellStyle name="Output 2 5 2 2 2 14 4" xfId="35267" xr:uid="{00000000-0005-0000-0000-000007890000}"/>
    <cellStyle name="Output 2 5 2 2 2 14 5" xfId="35268" xr:uid="{00000000-0005-0000-0000-000008890000}"/>
    <cellStyle name="Output 2 5 2 2 2 15" xfId="35269" xr:uid="{00000000-0005-0000-0000-000009890000}"/>
    <cellStyle name="Output 2 5 2 2 2 15 2" xfId="35270" xr:uid="{00000000-0005-0000-0000-00000A890000}"/>
    <cellStyle name="Output 2 5 2 2 2 15 3" xfId="35271" xr:uid="{00000000-0005-0000-0000-00000B890000}"/>
    <cellStyle name="Output 2 5 2 2 2 15 4" xfId="35272" xr:uid="{00000000-0005-0000-0000-00000C890000}"/>
    <cellStyle name="Output 2 5 2 2 2 15 5" xfId="35273" xr:uid="{00000000-0005-0000-0000-00000D890000}"/>
    <cellStyle name="Output 2 5 2 2 2 16" xfId="35274" xr:uid="{00000000-0005-0000-0000-00000E890000}"/>
    <cellStyle name="Output 2 5 2 2 2 16 2" xfId="35275" xr:uid="{00000000-0005-0000-0000-00000F890000}"/>
    <cellStyle name="Output 2 5 2 2 2 16 3" xfId="35276" xr:uid="{00000000-0005-0000-0000-000010890000}"/>
    <cellStyle name="Output 2 5 2 2 2 16 4" xfId="35277" xr:uid="{00000000-0005-0000-0000-000011890000}"/>
    <cellStyle name="Output 2 5 2 2 2 16 5" xfId="35278" xr:uid="{00000000-0005-0000-0000-000012890000}"/>
    <cellStyle name="Output 2 5 2 2 2 17" xfId="35279" xr:uid="{00000000-0005-0000-0000-000013890000}"/>
    <cellStyle name="Output 2 5 2 2 2 17 2" xfId="35280" xr:uid="{00000000-0005-0000-0000-000014890000}"/>
    <cellStyle name="Output 2 5 2 2 2 17 3" xfId="35281" xr:uid="{00000000-0005-0000-0000-000015890000}"/>
    <cellStyle name="Output 2 5 2 2 2 17 4" xfId="35282" xr:uid="{00000000-0005-0000-0000-000016890000}"/>
    <cellStyle name="Output 2 5 2 2 2 17 5" xfId="35283" xr:uid="{00000000-0005-0000-0000-000017890000}"/>
    <cellStyle name="Output 2 5 2 2 2 18" xfId="35284" xr:uid="{00000000-0005-0000-0000-000018890000}"/>
    <cellStyle name="Output 2 5 2 2 2 18 2" xfId="35285" xr:uid="{00000000-0005-0000-0000-000019890000}"/>
    <cellStyle name="Output 2 5 2 2 2 18 3" xfId="35286" xr:uid="{00000000-0005-0000-0000-00001A890000}"/>
    <cellStyle name="Output 2 5 2 2 2 18 4" xfId="35287" xr:uid="{00000000-0005-0000-0000-00001B890000}"/>
    <cellStyle name="Output 2 5 2 2 2 18 5" xfId="35288" xr:uid="{00000000-0005-0000-0000-00001C890000}"/>
    <cellStyle name="Output 2 5 2 2 2 19" xfId="35289" xr:uid="{00000000-0005-0000-0000-00001D890000}"/>
    <cellStyle name="Output 2 5 2 2 2 2" xfId="35290" xr:uid="{00000000-0005-0000-0000-00001E890000}"/>
    <cellStyle name="Output 2 5 2 2 2 2 2" xfId="35291" xr:uid="{00000000-0005-0000-0000-00001F890000}"/>
    <cellStyle name="Output 2 5 2 2 2 2 2 2" xfId="35292" xr:uid="{00000000-0005-0000-0000-000020890000}"/>
    <cellStyle name="Output 2 5 2 2 2 2 2 3" xfId="35293" xr:uid="{00000000-0005-0000-0000-000021890000}"/>
    <cellStyle name="Output 2 5 2 2 2 2 2 4" xfId="35294" xr:uid="{00000000-0005-0000-0000-000022890000}"/>
    <cellStyle name="Output 2 5 2 2 2 2 2 5" xfId="35295" xr:uid="{00000000-0005-0000-0000-000023890000}"/>
    <cellStyle name="Output 2 5 2 2 2 2 2 6" xfId="35296" xr:uid="{00000000-0005-0000-0000-000024890000}"/>
    <cellStyle name="Output 2 5 2 2 2 2 2 7" xfId="35297" xr:uid="{00000000-0005-0000-0000-000025890000}"/>
    <cellStyle name="Output 2 5 2 2 2 2 3" xfId="35298" xr:uid="{00000000-0005-0000-0000-000026890000}"/>
    <cellStyle name="Output 2 5 2 2 2 2 4" xfId="35299" xr:uid="{00000000-0005-0000-0000-000027890000}"/>
    <cellStyle name="Output 2 5 2 2 2 2 5" xfId="35300" xr:uid="{00000000-0005-0000-0000-000028890000}"/>
    <cellStyle name="Output 2 5 2 2 2 3" xfId="35301" xr:uid="{00000000-0005-0000-0000-000029890000}"/>
    <cellStyle name="Output 2 5 2 2 2 3 2" xfId="35302" xr:uid="{00000000-0005-0000-0000-00002A890000}"/>
    <cellStyle name="Output 2 5 2 2 2 3 2 2" xfId="35303" xr:uid="{00000000-0005-0000-0000-00002B890000}"/>
    <cellStyle name="Output 2 5 2 2 2 3 2 3" xfId="35304" xr:uid="{00000000-0005-0000-0000-00002C890000}"/>
    <cellStyle name="Output 2 5 2 2 2 3 2 4" xfId="35305" xr:uid="{00000000-0005-0000-0000-00002D890000}"/>
    <cellStyle name="Output 2 5 2 2 2 3 2 5" xfId="35306" xr:uid="{00000000-0005-0000-0000-00002E890000}"/>
    <cellStyle name="Output 2 5 2 2 2 3 2 6" xfId="35307" xr:uid="{00000000-0005-0000-0000-00002F890000}"/>
    <cellStyle name="Output 2 5 2 2 2 3 2 7" xfId="35308" xr:uid="{00000000-0005-0000-0000-000030890000}"/>
    <cellStyle name="Output 2 5 2 2 2 3 3" xfId="35309" xr:uid="{00000000-0005-0000-0000-000031890000}"/>
    <cellStyle name="Output 2 5 2 2 2 3 4" xfId="35310" xr:uid="{00000000-0005-0000-0000-000032890000}"/>
    <cellStyle name="Output 2 5 2 2 2 3 5" xfId="35311" xr:uid="{00000000-0005-0000-0000-000033890000}"/>
    <cellStyle name="Output 2 5 2 2 2 4" xfId="35312" xr:uid="{00000000-0005-0000-0000-000034890000}"/>
    <cellStyle name="Output 2 5 2 2 2 4 2" xfId="35313" xr:uid="{00000000-0005-0000-0000-000035890000}"/>
    <cellStyle name="Output 2 5 2 2 2 4 2 2" xfId="35314" xr:uid="{00000000-0005-0000-0000-000036890000}"/>
    <cellStyle name="Output 2 5 2 2 2 4 2 3" xfId="35315" xr:uid="{00000000-0005-0000-0000-000037890000}"/>
    <cellStyle name="Output 2 5 2 2 2 4 2 4" xfId="35316" xr:uid="{00000000-0005-0000-0000-000038890000}"/>
    <cellStyle name="Output 2 5 2 2 2 4 2 5" xfId="35317" xr:uid="{00000000-0005-0000-0000-000039890000}"/>
    <cellStyle name="Output 2 5 2 2 2 4 2 6" xfId="35318" xr:uid="{00000000-0005-0000-0000-00003A890000}"/>
    <cellStyle name="Output 2 5 2 2 2 4 2 7" xfId="35319" xr:uid="{00000000-0005-0000-0000-00003B890000}"/>
    <cellStyle name="Output 2 5 2 2 2 4 3" xfId="35320" xr:uid="{00000000-0005-0000-0000-00003C890000}"/>
    <cellStyle name="Output 2 5 2 2 2 4 4" xfId="35321" xr:uid="{00000000-0005-0000-0000-00003D890000}"/>
    <cellStyle name="Output 2 5 2 2 2 4 5" xfId="35322" xr:uid="{00000000-0005-0000-0000-00003E890000}"/>
    <cellStyle name="Output 2 5 2 2 2 5" xfId="35323" xr:uid="{00000000-0005-0000-0000-00003F890000}"/>
    <cellStyle name="Output 2 5 2 2 2 5 2" xfId="35324" xr:uid="{00000000-0005-0000-0000-000040890000}"/>
    <cellStyle name="Output 2 5 2 2 2 5 3" xfId="35325" xr:uid="{00000000-0005-0000-0000-000041890000}"/>
    <cellStyle name="Output 2 5 2 2 2 5 4" xfId="35326" xr:uid="{00000000-0005-0000-0000-000042890000}"/>
    <cellStyle name="Output 2 5 2 2 2 5 5" xfId="35327" xr:uid="{00000000-0005-0000-0000-000043890000}"/>
    <cellStyle name="Output 2 5 2 2 2 5 6" xfId="35328" xr:uid="{00000000-0005-0000-0000-000044890000}"/>
    <cellStyle name="Output 2 5 2 2 2 5 7" xfId="35329" xr:uid="{00000000-0005-0000-0000-000045890000}"/>
    <cellStyle name="Output 2 5 2 2 2 5 8" xfId="35330" xr:uid="{00000000-0005-0000-0000-000046890000}"/>
    <cellStyle name="Output 2 5 2 2 2 6" xfId="35331" xr:uid="{00000000-0005-0000-0000-000047890000}"/>
    <cellStyle name="Output 2 5 2 2 2 6 2" xfId="35332" xr:uid="{00000000-0005-0000-0000-000048890000}"/>
    <cellStyle name="Output 2 5 2 2 2 6 3" xfId="35333" xr:uid="{00000000-0005-0000-0000-000049890000}"/>
    <cellStyle name="Output 2 5 2 2 2 6 4" xfId="35334" xr:uid="{00000000-0005-0000-0000-00004A890000}"/>
    <cellStyle name="Output 2 5 2 2 2 6 5" xfId="35335" xr:uid="{00000000-0005-0000-0000-00004B890000}"/>
    <cellStyle name="Output 2 5 2 2 2 6 6" xfId="35336" xr:uid="{00000000-0005-0000-0000-00004C890000}"/>
    <cellStyle name="Output 2 5 2 2 2 6 7" xfId="35337" xr:uid="{00000000-0005-0000-0000-00004D890000}"/>
    <cellStyle name="Output 2 5 2 2 2 7" xfId="35338" xr:uid="{00000000-0005-0000-0000-00004E890000}"/>
    <cellStyle name="Output 2 5 2 2 2 7 2" xfId="35339" xr:uid="{00000000-0005-0000-0000-00004F890000}"/>
    <cellStyle name="Output 2 5 2 2 2 7 3" xfId="35340" xr:uid="{00000000-0005-0000-0000-000050890000}"/>
    <cellStyle name="Output 2 5 2 2 2 7 4" xfId="35341" xr:uid="{00000000-0005-0000-0000-000051890000}"/>
    <cellStyle name="Output 2 5 2 2 2 7 5" xfId="35342" xr:uid="{00000000-0005-0000-0000-000052890000}"/>
    <cellStyle name="Output 2 5 2 2 2 8" xfId="35343" xr:uid="{00000000-0005-0000-0000-000053890000}"/>
    <cellStyle name="Output 2 5 2 2 2 8 2" xfId="35344" xr:uid="{00000000-0005-0000-0000-000054890000}"/>
    <cellStyle name="Output 2 5 2 2 2 8 3" xfId="35345" xr:uid="{00000000-0005-0000-0000-000055890000}"/>
    <cellStyle name="Output 2 5 2 2 2 8 4" xfId="35346" xr:uid="{00000000-0005-0000-0000-000056890000}"/>
    <cellStyle name="Output 2 5 2 2 2 8 5" xfId="35347" xr:uid="{00000000-0005-0000-0000-000057890000}"/>
    <cellStyle name="Output 2 5 2 2 2 9" xfId="35348" xr:uid="{00000000-0005-0000-0000-000058890000}"/>
    <cellStyle name="Output 2 5 2 2 2 9 2" xfId="35349" xr:uid="{00000000-0005-0000-0000-000059890000}"/>
    <cellStyle name="Output 2 5 2 2 2 9 3" xfId="35350" xr:uid="{00000000-0005-0000-0000-00005A890000}"/>
    <cellStyle name="Output 2 5 2 2 2 9 4" xfId="35351" xr:uid="{00000000-0005-0000-0000-00005B890000}"/>
    <cellStyle name="Output 2 5 2 2 2 9 5" xfId="35352" xr:uid="{00000000-0005-0000-0000-00005C890000}"/>
    <cellStyle name="Output 2 5 2 2 3" xfId="35353" xr:uid="{00000000-0005-0000-0000-00005D890000}"/>
    <cellStyle name="Output 2 5 2 2 3 10" xfId="35354" xr:uid="{00000000-0005-0000-0000-00005E890000}"/>
    <cellStyle name="Output 2 5 2 2 3 2" xfId="35355" xr:uid="{00000000-0005-0000-0000-00005F890000}"/>
    <cellStyle name="Output 2 5 2 2 3 2 2" xfId="35356" xr:uid="{00000000-0005-0000-0000-000060890000}"/>
    <cellStyle name="Output 2 5 2 2 3 2 2 2" xfId="35357" xr:uid="{00000000-0005-0000-0000-000061890000}"/>
    <cellStyle name="Output 2 5 2 2 3 2 2 3" xfId="35358" xr:uid="{00000000-0005-0000-0000-000062890000}"/>
    <cellStyle name="Output 2 5 2 2 3 2 2 4" xfId="35359" xr:uid="{00000000-0005-0000-0000-000063890000}"/>
    <cellStyle name="Output 2 5 2 2 3 2 2 5" xfId="35360" xr:uid="{00000000-0005-0000-0000-000064890000}"/>
    <cellStyle name="Output 2 5 2 2 3 2 2 6" xfId="35361" xr:uid="{00000000-0005-0000-0000-000065890000}"/>
    <cellStyle name="Output 2 5 2 2 3 2 2 7" xfId="35362" xr:uid="{00000000-0005-0000-0000-000066890000}"/>
    <cellStyle name="Output 2 5 2 2 3 2 3" xfId="35363" xr:uid="{00000000-0005-0000-0000-000067890000}"/>
    <cellStyle name="Output 2 5 2 2 3 2 4" xfId="35364" xr:uid="{00000000-0005-0000-0000-000068890000}"/>
    <cellStyle name="Output 2 5 2 2 3 3" xfId="35365" xr:uid="{00000000-0005-0000-0000-000069890000}"/>
    <cellStyle name="Output 2 5 2 2 3 3 2" xfId="35366" xr:uid="{00000000-0005-0000-0000-00006A890000}"/>
    <cellStyle name="Output 2 5 2 2 3 3 2 2" xfId="35367" xr:uid="{00000000-0005-0000-0000-00006B890000}"/>
    <cellStyle name="Output 2 5 2 2 3 3 2 3" xfId="35368" xr:uid="{00000000-0005-0000-0000-00006C890000}"/>
    <cellStyle name="Output 2 5 2 2 3 3 2 4" xfId="35369" xr:uid="{00000000-0005-0000-0000-00006D890000}"/>
    <cellStyle name="Output 2 5 2 2 3 3 2 5" xfId="35370" xr:uid="{00000000-0005-0000-0000-00006E890000}"/>
    <cellStyle name="Output 2 5 2 2 3 3 2 6" xfId="35371" xr:uid="{00000000-0005-0000-0000-00006F890000}"/>
    <cellStyle name="Output 2 5 2 2 3 3 2 7" xfId="35372" xr:uid="{00000000-0005-0000-0000-000070890000}"/>
    <cellStyle name="Output 2 5 2 2 3 3 3" xfId="35373" xr:uid="{00000000-0005-0000-0000-000071890000}"/>
    <cellStyle name="Output 2 5 2 2 3 3 4" xfId="35374" xr:uid="{00000000-0005-0000-0000-000072890000}"/>
    <cellStyle name="Output 2 5 2 2 3 4" xfId="35375" xr:uid="{00000000-0005-0000-0000-000073890000}"/>
    <cellStyle name="Output 2 5 2 2 3 4 2" xfId="35376" xr:uid="{00000000-0005-0000-0000-000074890000}"/>
    <cellStyle name="Output 2 5 2 2 3 4 2 2" xfId="35377" xr:uid="{00000000-0005-0000-0000-000075890000}"/>
    <cellStyle name="Output 2 5 2 2 3 4 2 3" xfId="35378" xr:uid="{00000000-0005-0000-0000-000076890000}"/>
    <cellStyle name="Output 2 5 2 2 3 4 2 4" xfId="35379" xr:uid="{00000000-0005-0000-0000-000077890000}"/>
    <cellStyle name="Output 2 5 2 2 3 4 2 5" xfId="35380" xr:uid="{00000000-0005-0000-0000-000078890000}"/>
    <cellStyle name="Output 2 5 2 2 3 4 2 6" xfId="35381" xr:uid="{00000000-0005-0000-0000-000079890000}"/>
    <cellStyle name="Output 2 5 2 2 3 4 2 7" xfId="35382" xr:uid="{00000000-0005-0000-0000-00007A890000}"/>
    <cellStyle name="Output 2 5 2 2 3 4 3" xfId="35383" xr:uid="{00000000-0005-0000-0000-00007B890000}"/>
    <cellStyle name="Output 2 5 2 2 3 4 4" xfId="35384" xr:uid="{00000000-0005-0000-0000-00007C890000}"/>
    <cellStyle name="Output 2 5 2 2 3 5" xfId="35385" xr:uid="{00000000-0005-0000-0000-00007D890000}"/>
    <cellStyle name="Output 2 5 2 2 3 5 2" xfId="35386" xr:uid="{00000000-0005-0000-0000-00007E890000}"/>
    <cellStyle name="Output 2 5 2 2 3 5 3" xfId="35387" xr:uid="{00000000-0005-0000-0000-00007F890000}"/>
    <cellStyle name="Output 2 5 2 2 3 5 4" xfId="35388" xr:uid="{00000000-0005-0000-0000-000080890000}"/>
    <cellStyle name="Output 2 5 2 2 3 5 5" xfId="35389" xr:uid="{00000000-0005-0000-0000-000081890000}"/>
    <cellStyle name="Output 2 5 2 2 3 5 6" xfId="35390" xr:uid="{00000000-0005-0000-0000-000082890000}"/>
    <cellStyle name="Output 2 5 2 2 3 5 7" xfId="35391" xr:uid="{00000000-0005-0000-0000-000083890000}"/>
    <cellStyle name="Output 2 5 2 2 3 5 8" xfId="35392" xr:uid="{00000000-0005-0000-0000-000084890000}"/>
    <cellStyle name="Output 2 5 2 2 3 6" xfId="35393" xr:uid="{00000000-0005-0000-0000-000085890000}"/>
    <cellStyle name="Output 2 5 2 2 3 6 2" xfId="35394" xr:uid="{00000000-0005-0000-0000-000086890000}"/>
    <cellStyle name="Output 2 5 2 2 3 6 3" xfId="35395" xr:uid="{00000000-0005-0000-0000-000087890000}"/>
    <cellStyle name="Output 2 5 2 2 3 6 4" xfId="35396" xr:uid="{00000000-0005-0000-0000-000088890000}"/>
    <cellStyle name="Output 2 5 2 2 3 6 5" xfId="35397" xr:uid="{00000000-0005-0000-0000-000089890000}"/>
    <cellStyle name="Output 2 5 2 2 3 6 6" xfId="35398" xr:uid="{00000000-0005-0000-0000-00008A890000}"/>
    <cellStyle name="Output 2 5 2 2 3 6 7" xfId="35399" xr:uid="{00000000-0005-0000-0000-00008B890000}"/>
    <cellStyle name="Output 2 5 2 2 3 7" xfId="35400" xr:uid="{00000000-0005-0000-0000-00008C890000}"/>
    <cellStyle name="Output 2 5 2 2 3 8" xfId="35401" xr:uid="{00000000-0005-0000-0000-00008D890000}"/>
    <cellStyle name="Output 2 5 2 2 3 9" xfId="35402" xr:uid="{00000000-0005-0000-0000-00008E890000}"/>
    <cellStyle name="Output 2 5 2 2 4" xfId="35403" xr:uid="{00000000-0005-0000-0000-00008F890000}"/>
    <cellStyle name="Output 2 5 2 2 4 2" xfId="35404" xr:uid="{00000000-0005-0000-0000-000090890000}"/>
    <cellStyle name="Output 2 5 2 2 4 2 2" xfId="35405" xr:uid="{00000000-0005-0000-0000-000091890000}"/>
    <cellStyle name="Output 2 5 2 2 4 2 3" xfId="35406" xr:uid="{00000000-0005-0000-0000-000092890000}"/>
    <cellStyle name="Output 2 5 2 2 4 2 4" xfId="35407" xr:uid="{00000000-0005-0000-0000-000093890000}"/>
    <cellStyle name="Output 2 5 2 2 4 2 5" xfId="35408" xr:uid="{00000000-0005-0000-0000-000094890000}"/>
    <cellStyle name="Output 2 5 2 2 4 2 6" xfId="35409" xr:uid="{00000000-0005-0000-0000-000095890000}"/>
    <cellStyle name="Output 2 5 2 2 4 2 7" xfId="35410" xr:uid="{00000000-0005-0000-0000-000096890000}"/>
    <cellStyle name="Output 2 5 2 2 4 3" xfId="35411" xr:uid="{00000000-0005-0000-0000-000097890000}"/>
    <cellStyle name="Output 2 5 2 2 4 4" xfId="35412" xr:uid="{00000000-0005-0000-0000-000098890000}"/>
    <cellStyle name="Output 2 5 2 2 4 5" xfId="35413" xr:uid="{00000000-0005-0000-0000-000099890000}"/>
    <cellStyle name="Output 2 5 2 2 5" xfId="35414" xr:uid="{00000000-0005-0000-0000-00009A890000}"/>
    <cellStyle name="Output 2 5 2 2 5 2" xfId="35415" xr:uid="{00000000-0005-0000-0000-00009B890000}"/>
    <cellStyle name="Output 2 5 2 2 5 2 2" xfId="35416" xr:uid="{00000000-0005-0000-0000-00009C890000}"/>
    <cellStyle name="Output 2 5 2 2 5 2 3" xfId="35417" xr:uid="{00000000-0005-0000-0000-00009D890000}"/>
    <cellStyle name="Output 2 5 2 2 5 2 4" xfId="35418" xr:uid="{00000000-0005-0000-0000-00009E890000}"/>
    <cellStyle name="Output 2 5 2 2 5 2 5" xfId="35419" xr:uid="{00000000-0005-0000-0000-00009F890000}"/>
    <cellStyle name="Output 2 5 2 2 5 2 6" xfId="35420" xr:uid="{00000000-0005-0000-0000-0000A0890000}"/>
    <cellStyle name="Output 2 5 2 2 5 2 7" xfId="35421" xr:uid="{00000000-0005-0000-0000-0000A1890000}"/>
    <cellStyle name="Output 2 5 2 2 5 3" xfId="35422" xr:uid="{00000000-0005-0000-0000-0000A2890000}"/>
    <cellStyle name="Output 2 5 2 2 5 4" xfId="35423" xr:uid="{00000000-0005-0000-0000-0000A3890000}"/>
    <cellStyle name="Output 2 5 2 2 5 5" xfId="35424" xr:uid="{00000000-0005-0000-0000-0000A4890000}"/>
    <cellStyle name="Output 2 5 2 2 6" xfId="35425" xr:uid="{00000000-0005-0000-0000-0000A5890000}"/>
    <cellStyle name="Output 2 5 2 2 6 2" xfId="35426" xr:uid="{00000000-0005-0000-0000-0000A6890000}"/>
    <cellStyle name="Output 2 5 2 2 6 2 2" xfId="35427" xr:uid="{00000000-0005-0000-0000-0000A7890000}"/>
    <cellStyle name="Output 2 5 2 2 6 2 3" xfId="35428" xr:uid="{00000000-0005-0000-0000-0000A8890000}"/>
    <cellStyle name="Output 2 5 2 2 6 2 4" xfId="35429" xr:uid="{00000000-0005-0000-0000-0000A9890000}"/>
    <cellStyle name="Output 2 5 2 2 6 2 5" xfId="35430" xr:uid="{00000000-0005-0000-0000-0000AA890000}"/>
    <cellStyle name="Output 2 5 2 2 6 2 6" xfId="35431" xr:uid="{00000000-0005-0000-0000-0000AB890000}"/>
    <cellStyle name="Output 2 5 2 2 6 2 7" xfId="35432" xr:uid="{00000000-0005-0000-0000-0000AC890000}"/>
    <cellStyle name="Output 2 5 2 2 6 3" xfId="35433" xr:uid="{00000000-0005-0000-0000-0000AD890000}"/>
    <cellStyle name="Output 2 5 2 2 6 4" xfId="35434" xr:uid="{00000000-0005-0000-0000-0000AE890000}"/>
    <cellStyle name="Output 2 5 2 2 6 5" xfId="35435" xr:uid="{00000000-0005-0000-0000-0000AF890000}"/>
    <cellStyle name="Output 2 5 2 2 7" xfId="35436" xr:uid="{00000000-0005-0000-0000-0000B0890000}"/>
    <cellStyle name="Output 2 5 2 2 7 2" xfId="35437" xr:uid="{00000000-0005-0000-0000-0000B1890000}"/>
    <cellStyle name="Output 2 5 2 2 7 2 2" xfId="35438" xr:uid="{00000000-0005-0000-0000-0000B2890000}"/>
    <cellStyle name="Output 2 5 2 2 7 2 3" xfId="35439" xr:uid="{00000000-0005-0000-0000-0000B3890000}"/>
    <cellStyle name="Output 2 5 2 2 7 2 4" xfId="35440" xr:uid="{00000000-0005-0000-0000-0000B4890000}"/>
    <cellStyle name="Output 2 5 2 2 7 2 5" xfId="35441" xr:uid="{00000000-0005-0000-0000-0000B5890000}"/>
    <cellStyle name="Output 2 5 2 2 7 2 6" xfId="35442" xr:uid="{00000000-0005-0000-0000-0000B6890000}"/>
    <cellStyle name="Output 2 5 2 2 7 2 7" xfId="35443" xr:uid="{00000000-0005-0000-0000-0000B7890000}"/>
    <cellStyle name="Output 2 5 2 2 7 3" xfId="35444" xr:uid="{00000000-0005-0000-0000-0000B8890000}"/>
    <cellStyle name="Output 2 5 2 2 7 4" xfId="35445" xr:uid="{00000000-0005-0000-0000-0000B9890000}"/>
    <cellStyle name="Output 2 5 2 2 7 5" xfId="35446" xr:uid="{00000000-0005-0000-0000-0000BA890000}"/>
    <cellStyle name="Output 2 5 2 2 8" xfId="35447" xr:uid="{00000000-0005-0000-0000-0000BB890000}"/>
    <cellStyle name="Output 2 5 2 2 8 2" xfId="35448" xr:uid="{00000000-0005-0000-0000-0000BC890000}"/>
    <cellStyle name="Output 2 5 2 2 8 3" xfId="35449" xr:uid="{00000000-0005-0000-0000-0000BD890000}"/>
    <cellStyle name="Output 2 5 2 2 8 4" xfId="35450" xr:uid="{00000000-0005-0000-0000-0000BE890000}"/>
    <cellStyle name="Output 2 5 2 2 8 5" xfId="35451" xr:uid="{00000000-0005-0000-0000-0000BF890000}"/>
    <cellStyle name="Output 2 5 2 2 8 6" xfId="35452" xr:uid="{00000000-0005-0000-0000-0000C0890000}"/>
    <cellStyle name="Output 2 5 2 2 8 7" xfId="35453" xr:uid="{00000000-0005-0000-0000-0000C1890000}"/>
    <cellStyle name="Output 2 5 2 2 8 8" xfId="35454" xr:uid="{00000000-0005-0000-0000-0000C2890000}"/>
    <cellStyle name="Output 2 5 2 2 9" xfId="35455" xr:uid="{00000000-0005-0000-0000-0000C3890000}"/>
    <cellStyle name="Output 2 5 2 2 9 2" xfId="35456" xr:uid="{00000000-0005-0000-0000-0000C4890000}"/>
    <cellStyle name="Output 2 5 2 2 9 3" xfId="35457" xr:uid="{00000000-0005-0000-0000-0000C5890000}"/>
    <cellStyle name="Output 2 5 2 2 9 4" xfId="35458" xr:uid="{00000000-0005-0000-0000-0000C6890000}"/>
    <cellStyle name="Output 2 5 2 2 9 5" xfId="35459" xr:uid="{00000000-0005-0000-0000-0000C7890000}"/>
    <cellStyle name="Output 2 5 2 2 9 6" xfId="35460" xr:uid="{00000000-0005-0000-0000-0000C8890000}"/>
    <cellStyle name="Output 2 5 2 2 9 7" xfId="35461" xr:uid="{00000000-0005-0000-0000-0000C9890000}"/>
    <cellStyle name="Output 2 5 2 3" xfId="35462" xr:uid="{00000000-0005-0000-0000-0000CA890000}"/>
    <cellStyle name="Output 2 5 2 3 10" xfId="35463" xr:uid="{00000000-0005-0000-0000-0000CB890000}"/>
    <cellStyle name="Output 2 5 2 3 10 2" xfId="35464" xr:uid="{00000000-0005-0000-0000-0000CC890000}"/>
    <cellStyle name="Output 2 5 2 3 10 3" xfId="35465" xr:uid="{00000000-0005-0000-0000-0000CD890000}"/>
    <cellStyle name="Output 2 5 2 3 10 4" xfId="35466" xr:uid="{00000000-0005-0000-0000-0000CE890000}"/>
    <cellStyle name="Output 2 5 2 3 10 5" xfId="35467" xr:uid="{00000000-0005-0000-0000-0000CF890000}"/>
    <cellStyle name="Output 2 5 2 3 11" xfId="35468" xr:uid="{00000000-0005-0000-0000-0000D0890000}"/>
    <cellStyle name="Output 2 5 2 3 11 2" xfId="35469" xr:uid="{00000000-0005-0000-0000-0000D1890000}"/>
    <cellStyle name="Output 2 5 2 3 11 3" xfId="35470" xr:uid="{00000000-0005-0000-0000-0000D2890000}"/>
    <cellStyle name="Output 2 5 2 3 11 4" xfId="35471" xr:uid="{00000000-0005-0000-0000-0000D3890000}"/>
    <cellStyle name="Output 2 5 2 3 11 5" xfId="35472" xr:uid="{00000000-0005-0000-0000-0000D4890000}"/>
    <cellStyle name="Output 2 5 2 3 12" xfId="35473" xr:uid="{00000000-0005-0000-0000-0000D5890000}"/>
    <cellStyle name="Output 2 5 2 3 12 2" xfId="35474" xr:uid="{00000000-0005-0000-0000-0000D6890000}"/>
    <cellStyle name="Output 2 5 2 3 12 3" xfId="35475" xr:uid="{00000000-0005-0000-0000-0000D7890000}"/>
    <cellStyle name="Output 2 5 2 3 12 4" xfId="35476" xr:uid="{00000000-0005-0000-0000-0000D8890000}"/>
    <cellStyle name="Output 2 5 2 3 12 5" xfId="35477" xr:uid="{00000000-0005-0000-0000-0000D9890000}"/>
    <cellStyle name="Output 2 5 2 3 13" xfId="35478" xr:uid="{00000000-0005-0000-0000-0000DA890000}"/>
    <cellStyle name="Output 2 5 2 3 13 2" xfId="35479" xr:uid="{00000000-0005-0000-0000-0000DB890000}"/>
    <cellStyle name="Output 2 5 2 3 13 3" xfId="35480" xr:uid="{00000000-0005-0000-0000-0000DC890000}"/>
    <cellStyle name="Output 2 5 2 3 13 4" xfId="35481" xr:uid="{00000000-0005-0000-0000-0000DD890000}"/>
    <cellStyle name="Output 2 5 2 3 13 5" xfId="35482" xr:uid="{00000000-0005-0000-0000-0000DE890000}"/>
    <cellStyle name="Output 2 5 2 3 14" xfId="35483" xr:uid="{00000000-0005-0000-0000-0000DF890000}"/>
    <cellStyle name="Output 2 5 2 3 14 2" xfId="35484" xr:uid="{00000000-0005-0000-0000-0000E0890000}"/>
    <cellStyle name="Output 2 5 2 3 14 3" xfId="35485" xr:uid="{00000000-0005-0000-0000-0000E1890000}"/>
    <cellStyle name="Output 2 5 2 3 14 4" xfId="35486" xr:uid="{00000000-0005-0000-0000-0000E2890000}"/>
    <cellStyle name="Output 2 5 2 3 14 5" xfId="35487" xr:uid="{00000000-0005-0000-0000-0000E3890000}"/>
    <cellStyle name="Output 2 5 2 3 15" xfId="35488" xr:uid="{00000000-0005-0000-0000-0000E4890000}"/>
    <cellStyle name="Output 2 5 2 3 15 2" xfId="35489" xr:uid="{00000000-0005-0000-0000-0000E5890000}"/>
    <cellStyle name="Output 2 5 2 3 15 3" xfId="35490" xr:uid="{00000000-0005-0000-0000-0000E6890000}"/>
    <cellStyle name="Output 2 5 2 3 15 4" xfId="35491" xr:uid="{00000000-0005-0000-0000-0000E7890000}"/>
    <cellStyle name="Output 2 5 2 3 15 5" xfId="35492" xr:uid="{00000000-0005-0000-0000-0000E8890000}"/>
    <cellStyle name="Output 2 5 2 3 16" xfId="35493" xr:uid="{00000000-0005-0000-0000-0000E9890000}"/>
    <cellStyle name="Output 2 5 2 3 16 2" xfId="35494" xr:uid="{00000000-0005-0000-0000-0000EA890000}"/>
    <cellStyle name="Output 2 5 2 3 16 3" xfId="35495" xr:uid="{00000000-0005-0000-0000-0000EB890000}"/>
    <cellStyle name="Output 2 5 2 3 16 4" xfId="35496" xr:uid="{00000000-0005-0000-0000-0000EC890000}"/>
    <cellStyle name="Output 2 5 2 3 16 5" xfId="35497" xr:uid="{00000000-0005-0000-0000-0000ED890000}"/>
    <cellStyle name="Output 2 5 2 3 17" xfId="35498" xr:uid="{00000000-0005-0000-0000-0000EE890000}"/>
    <cellStyle name="Output 2 5 2 3 17 2" xfId="35499" xr:uid="{00000000-0005-0000-0000-0000EF890000}"/>
    <cellStyle name="Output 2 5 2 3 17 3" xfId="35500" xr:uid="{00000000-0005-0000-0000-0000F0890000}"/>
    <cellStyle name="Output 2 5 2 3 17 4" xfId="35501" xr:uid="{00000000-0005-0000-0000-0000F1890000}"/>
    <cellStyle name="Output 2 5 2 3 17 5" xfId="35502" xr:uid="{00000000-0005-0000-0000-0000F2890000}"/>
    <cellStyle name="Output 2 5 2 3 18" xfId="35503" xr:uid="{00000000-0005-0000-0000-0000F3890000}"/>
    <cellStyle name="Output 2 5 2 3 18 2" xfId="35504" xr:uid="{00000000-0005-0000-0000-0000F4890000}"/>
    <cellStyle name="Output 2 5 2 3 18 3" xfId="35505" xr:uid="{00000000-0005-0000-0000-0000F5890000}"/>
    <cellStyle name="Output 2 5 2 3 18 4" xfId="35506" xr:uid="{00000000-0005-0000-0000-0000F6890000}"/>
    <cellStyle name="Output 2 5 2 3 18 5" xfId="35507" xr:uid="{00000000-0005-0000-0000-0000F7890000}"/>
    <cellStyle name="Output 2 5 2 3 19" xfId="35508" xr:uid="{00000000-0005-0000-0000-0000F8890000}"/>
    <cellStyle name="Output 2 5 2 3 2" xfId="35509" xr:uid="{00000000-0005-0000-0000-0000F9890000}"/>
    <cellStyle name="Output 2 5 2 3 2 10" xfId="35510" xr:uid="{00000000-0005-0000-0000-0000FA890000}"/>
    <cellStyle name="Output 2 5 2 3 2 10 2" xfId="35511" xr:uid="{00000000-0005-0000-0000-0000FB890000}"/>
    <cellStyle name="Output 2 5 2 3 2 10 3" xfId="35512" xr:uid="{00000000-0005-0000-0000-0000FC890000}"/>
    <cellStyle name="Output 2 5 2 3 2 10 4" xfId="35513" xr:uid="{00000000-0005-0000-0000-0000FD890000}"/>
    <cellStyle name="Output 2 5 2 3 2 10 5" xfId="35514" xr:uid="{00000000-0005-0000-0000-0000FE890000}"/>
    <cellStyle name="Output 2 5 2 3 2 11" xfId="35515" xr:uid="{00000000-0005-0000-0000-0000FF890000}"/>
    <cellStyle name="Output 2 5 2 3 2 11 2" xfId="35516" xr:uid="{00000000-0005-0000-0000-0000008A0000}"/>
    <cellStyle name="Output 2 5 2 3 2 11 3" xfId="35517" xr:uid="{00000000-0005-0000-0000-0000018A0000}"/>
    <cellStyle name="Output 2 5 2 3 2 11 4" xfId="35518" xr:uid="{00000000-0005-0000-0000-0000028A0000}"/>
    <cellStyle name="Output 2 5 2 3 2 11 5" xfId="35519" xr:uid="{00000000-0005-0000-0000-0000038A0000}"/>
    <cellStyle name="Output 2 5 2 3 2 12" xfId="35520" xr:uid="{00000000-0005-0000-0000-0000048A0000}"/>
    <cellStyle name="Output 2 5 2 3 2 12 2" xfId="35521" xr:uid="{00000000-0005-0000-0000-0000058A0000}"/>
    <cellStyle name="Output 2 5 2 3 2 12 3" xfId="35522" xr:uid="{00000000-0005-0000-0000-0000068A0000}"/>
    <cellStyle name="Output 2 5 2 3 2 12 4" xfId="35523" xr:uid="{00000000-0005-0000-0000-0000078A0000}"/>
    <cellStyle name="Output 2 5 2 3 2 12 5" xfId="35524" xr:uid="{00000000-0005-0000-0000-0000088A0000}"/>
    <cellStyle name="Output 2 5 2 3 2 13" xfId="35525" xr:uid="{00000000-0005-0000-0000-0000098A0000}"/>
    <cellStyle name="Output 2 5 2 3 2 13 2" xfId="35526" xr:uid="{00000000-0005-0000-0000-00000A8A0000}"/>
    <cellStyle name="Output 2 5 2 3 2 13 3" xfId="35527" xr:uid="{00000000-0005-0000-0000-00000B8A0000}"/>
    <cellStyle name="Output 2 5 2 3 2 13 4" xfId="35528" xr:uid="{00000000-0005-0000-0000-00000C8A0000}"/>
    <cellStyle name="Output 2 5 2 3 2 13 5" xfId="35529" xr:uid="{00000000-0005-0000-0000-00000D8A0000}"/>
    <cellStyle name="Output 2 5 2 3 2 14" xfId="35530" xr:uid="{00000000-0005-0000-0000-00000E8A0000}"/>
    <cellStyle name="Output 2 5 2 3 2 14 2" xfId="35531" xr:uid="{00000000-0005-0000-0000-00000F8A0000}"/>
    <cellStyle name="Output 2 5 2 3 2 14 3" xfId="35532" xr:uid="{00000000-0005-0000-0000-0000108A0000}"/>
    <cellStyle name="Output 2 5 2 3 2 14 4" xfId="35533" xr:uid="{00000000-0005-0000-0000-0000118A0000}"/>
    <cellStyle name="Output 2 5 2 3 2 14 5" xfId="35534" xr:uid="{00000000-0005-0000-0000-0000128A0000}"/>
    <cellStyle name="Output 2 5 2 3 2 15" xfId="35535" xr:uid="{00000000-0005-0000-0000-0000138A0000}"/>
    <cellStyle name="Output 2 5 2 3 2 15 2" xfId="35536" xr:uid="{00000000-0005-0000-0000-0000148A0000}"/>
    <cellStyle name="Output 2 5 2 3 2 15 3" xfId="35537" xr:uid="{00000000-0005-0000-0000-0000158A0000}"/>
    <cellStyle name="Output 2 5 2 3 2 15 4" xfId="35538" xr:uid="{00000000-0005-0000-0000-0000168A0000}"/>
    <cellStyle name="Output 2 5 2 3 2 15 5" xfId="35539" xr:uid="{00000000-0005-0000-0000-0000178A0000}"/>
    <cellStyle name="Output 2 5 2 3 2 16" xfId="35540" xr:uid="{00000000-0005-0000-0000-0000188A0000}"/>
    <cellStyle name="Output 2 5 2 3 2 16 2" xfId="35541" xr:uid="{00000000-0005-0000-0000-0000198A0000}"/>
    <cellStyle name="Output 2 5 2 3 2 16 3" xfId="35542" xr:uid="{00000000-0005-0000-0000-00001A8A0000}"/>
    <cellStyle name="Output 2 5 2 3 2 16 4" xfId="35543" xr:uid="{00000000-0005-0000-0000-00001B8A0000}"/>
    <cellStyle name="Output 2 5 2 3 2 16 5" xfId="35544" xr:uid="{00000000-0005-0000-0000-00001C8A0000}"/>
    <cellStyle name="Output 2 5 2 3 2 17" xfId="35545" xr:uid="{00000000-0005-0000-0000-00001D8A0000}"/>
    <cellStyle name="Output 2 5 2 3 2 17 2" xfId="35546" xr:uid="{00000000-0005-0000-0000-00001E8A0000}"/>
    <cellStyle name="Output 2 5 2 3 2 17 3" xfId="35547" xr:uid="{00000000-0005-0000-0000-00001F8A0000}"/>
    <cellStyle name="Output 2 5 2 3 2 17 4" xfId="35548" xr:uid="{00000000-0005-0000-0000-0000208A0000}"/>
    <cellStyle name="Output 2 5 2 3 2 17 5" xfId="35549" xr:uid="{00000000-0005-0000-0000-0000218A0000}"/>
    <cellStyle name="Output 2 5 2 3 2 18" xfId="35550" xr:uid="{00000000-0005-0000-0000-0000228A0000}"/>
    <cellStyle name="Output 2 5 2 3 2 18 2" xfId="35551" xr:uid="{00000000-0005-0000-0000-0000238A0000}"/>
    <cellStyle name="Output 2 5 2 3 2 18 3" xfId="35552" xr:uid="{00000000-0005-0000-0000-0000248A0000}"/>
    <cellStyle name="Output 2 5 2 3 2 18 4" xfId="35553" xr:uid="{00000000-0005-0000-0000-0000258A0000}"/>
    <cellStyle name="Output 2 5 2 3 2 18 5" xfId="35554" xr:uid="{00000000-0005-0000-0000-0000268A0000}"/>
    <cellStyle name="Output 2 5 2 3 2 19" xfId="35555" xr:uid="{00000000-0005-0000-0000-0000278A0000}"/>
    <cellStyle name="Output 2 5 2 3 2 2" xfId="35556" xr:uid="{00000000-0005-0000-0000-0000288A0000}"/>
    <cellStyle name="Output 2 5 2 3 2 2 2" xfId="35557" xr:uid="{00000000-0005-0000-0000-0000298A0000}"/>
    <cellStyle name="Output 2 5 2 3 2 2 2 2" xfId="35558" xr:uid="{00000000-0005-0000-0000-00002A8A0000}"/>
    <cellStyle name="Output 2 5 2 3 2 2 2 3" xfId="35559" xr:uid="{00000000-0005-0000-0000-00002B8A0000}"/>
    <cellStyle name="Output 2 5 2 3 2 2 2 4" xfId="35560" xr:uid="{00000000-0005-0000-0000-00002C8A0000}"/>
    <cellStyle name="Output 2 5 2 3 2 2 2 5" xfId="35561" xr:uid="{00000000-0005-0000-0000-00002D8A0000}"/>
    <cellStyle name="Output 2 5 2 3 2 2 2 6" xfId="35562" xr:uid="{00000000-0005-0000-0000-00002E8A0000}"/>
    <cellStyle name="Output 2 5 2 3 2 2 2 7" xfId="35563" xr:uid="{00000000-0005-0000-0000-00002F8A0000}"/>
    <cellStyle name="Output 2 5 2 3 2 2 3" xfId="35564" xr:uid="{00000000-0005-0000-0000-0000308A0000}"/>
    <cellStyle name="Output 2 5 2 3 2 2 4" xfId="35565" xr:uid="{00000000-0005-0000-0000-0000318A0000}"/>
    <cellStyle name="Output 2 5 2 3 2 2 5" xfId="35566" xr:uid="{00000000-0005-0000-0000-0000328A0000}"/>
    <cellStyle name="Output 2 5 2 3 2 3" xfId="35567" xr:uid="{00000000-0005-0000-0000-0000338A0000}"/>
    <cellStyle name="Output 2 5 2 3 2 3 2" xfId="35568" xr:uid="{00000000-0005-0000-0000-0000348A0000}"/>
    <cellStyle name="Output 2 5 2 3 2 3 2 2" xfId="35569" xr:uid="{00000000-0005-0000-0000-0000358A0000}"/>
    <cellStyle name="Output 2 5 2 3 2 3 2 3" xfId="35570" xr:uid="{00000000-0005-0000-0000-0000368A0000}"/>
    <cellStyle name="Output 2 5 2 3 2 3 2 4" xfId="35571" xr:uid="{00000000-0005-0000-0000-0000378A0000}"/>
    <cellStyle name="Output 2 5 2 3 2 3 2 5" xfId="35572" xr:uid="{00000000-0005-0000-0000-0000388A0000}"/>
    <cellStyle name="Output 2 5 2 3 2 3 2 6" xfId="35573" xr:uid="{00000000-0005-0000-0000-0000398A0000}"/>
    <cellStyle name="Output 2 5 2 3 2 3 2 7" xfId="35574" xr:uid="{00000000-0005-0000-0000-00003A8A0000}"/>
    <cellStyle name="Output 2 5 2 3 2 3 3" xfId="35575" xr:uid="{00000000-0005-0000-0000-00003B8A0000}"/>
    <cellStyle name="Output 2 5 2 3 2 3 4" xfId="35576" xr:uid="{00000000-0005-0000-0000-00003C8A0000}"/>
    <cellStyle name="Output 2 5 2 3 2 3 5" xfId="35577" xr:uid="{00000000-0005-0000-0000-00003D8A0000}"/>
    <cellStyle name="Output 2 5 2 3 2 4" xfId="35578" xr:uid="{00000000-0005-0000-0000-00003E8A0000}"/>
    <cellStyle name="Output 2 5 2 3 2 4 2" xfId="35579" xr:uid="{00000000-0005-0000-0000-00003F8A0000}"/>
    <cellStyle name="Output 2 5 2 3 2 4 2 2" xfId="35580" xr:uid="{00000000-0005-0000-0000-0000408A0000}"/>
    <cellStyle name="Output 2 5 2 3 2 4 2 3" xfId="35581" xr:uid="{00000000-0005-0000-0000-0000418A0000}"/>
    <cellStyle name="Output 2 5 2 3 2 4 2 4" xfId="35582" xr:uid="{00000000-0005-0000-0000-0000428A0000}"/>
    <cellStyle name="Output 2 5 2 3 2 4 2 5" xfId="35583" xr:uid="{00000000-0005-0000-0000-0000438A0000}"/>
    <cellStyle name="Output 2 5 2 3 2 4 2 6" xfId="35584" xr:uid="{00000000-0005-0000-0000-0000448A0000}"/>
    <cellStyle name="Output 2 5 2 3 2 4 2 7" xfId="35585" xr:uid="{00000000-0005-0000-0000-0000458A0000}"/>
    <cellStyle name="Output 2 5 2 3 2 4 3" xfId="35586" xr:uid="{00000000-0005-0000-0000-0000468A0000}"/>
    <cellStyle name="Output 2 5 2 3 2 4 4" xfId="35587" xr:uid="{00000000-0005-0000-0000-0000478A0000}"/>
    <cellStyle name="Output 2 5 2 3 2 4 5" xfId="35588" xr:uid="{00000000-0005-0000-0000-0000488A0000}"/>
    <cellStyle name="Output 2 5 2 3 2 5" xfId="35589" xr:uid="{00000000-0005-0000-0000-0000498A0000}"/>
    <cellStyle name="Output 2 5 2 3 2 5 2" xfId="35590" xr:uid="{00000000-0005-0000-0000-00004A8A0000}"/>
    <cellStyle name="Output 2 5 2 3 2 5 3" xfId="35591" xr:uid="{00000000-0005-0000-0000-00004B8A0000}"/>
    <cellStyle name="Output 2 5 2 3 2 5 4" xfId="35592" xr:uid="{00000000-0005-0000-0000-00004C8A0000}"/>
    <cellStyle name="Output 2 5 2 3 2 5 5" xfId="35593" xr:uid="{00000000-0005-0000-0000-00004D8A0000}"/>
    <cellStyle name="Output 2 5 2 3 2 5 6" xfId="35594" xr:uid="{00000000-0005-0000-0000-00004E8A0000}"/>
    <cellStyle name="Output 2 5 2 3 2 5 7" xfId="35595" xr:uid="{00000000-0005-0000-0000-00004F8A0000}"/>
    <cellStyle name="Output 2 5 2 3 2 5 8" xfId="35596" xr:uid="{00000000-0005-0000-0000-0000508A0000}"/>
    <cellStyle name="Output 2 5 2 3 2 6" xfId="35597" xr:uid="{00000000-0005-0000-0000-0000518A0000}"/>
    <cellStyle name="Output 2 5 2 3 2 6 2" xfId="35598" xr:uid="{00000000-0005-0000-0000-0000528A0000}"/>
    <cellStyle name="Output 2 5 2 3 2 6 3" xfId="35599" xr:uid="{00000000-0005-0000-0000-0000538A0000}"/>
    <cellStyle name="Output 2 5 2 3 2 6 4" xfId="35600" xr:uid="{00000000-0005-0000-0000-0000548A0000}"/>
    <cellStyle name="Output 2 5 2 3 2 6 5" xfId="35601" xr:uid="{00000000-0005-0000-0000-0000558A0000}"/>
    <cellStyle name="Output 2 5 2 3 2 6 6" xfId="35602" xr:uid="{00000000-0005-0000-0000-0000568A0000}"/>
    <cellStyle name="Output 2 5 2 3 2 6 7" xfId="35603" xr:uid="{00000000-0005-0000-0000-0000578A0000}"/>
    <cellStyle name="Output 2 5 2 3 2 7" xfId="35604" xr:uid="{00000000-0005-0000-0000-0000588A0000}"/>
    <cellStyle name="Output 2 5 2 3 2 7 2" xfId="35605" xr:uid="{00000000-0005-0000-0000-0000598A0000}"/>
    <cellStyle name="Output 2 5 2 3 2 7 3" xfId="35606" xr:uid="{00000000-0005-0000-0000-00005A8A0000}"/>
    <cellStyle name="Output 2 5 2 3 2 7 4" xfId="35607" xr:uid="{00000000-0005-0000-0000-00005B8A0000}"/>
    <cellStyle name="Output 2 5 2 3 2 7 5" xfId="35608" xr:uid="{00000000-0005-0000-0000-00005C8A0000}"/>
    <cellStyle name="Output 2 5 2 3 2 8" xfId="35609" xr:uid="{00000000-0005-0000-0000-00005D8A0000}"/>
    <cellStyle name="Output 2 5 2 3 2 8 2" xfId="35610" xr:uid="{00000000-0005-0000-0000-00005E8A0000}"/>
    <cellStyle name="Output 2 5 2 3 2 8 3" xfId="35611" xr:uid="{00000000-0005-0000-0000-00005F8A0000}"/>
    <cellStyle name="Output 2 5 2 3 2 8 4" xfId="35612" xr:uid="{00000000-0005-0000-0000-0000608A0000}"/>
    <cellStyle name="Output 2 5 2 3 2 8 5" xfId="35613" xr:uid="{00000000-0005-0000-0000-0000618A0000}"/>
    <cellStyle name="Output 2 5 2 3 2 9" xfId="35614" xr:uid="{00000000-0005-0000-0000-0000628A0000}"/>
    <cellStyle name="Output 2 5 2 3 2 9 2" xfId="35615" xr:uid="{00000000-0005-0000-0000-0000638A0000}"/>
    <cellStyle name="Output 2 5 2 3 2 9 3" xfId="35616" xr:uid="{00000000-0005-0000-0000-0000648A0000}"/>
    <cellStyle name="Output 2 5 2 3 2 9 4" xfId="35617" xr:uid="{00000000-0005-0000-0000-0000658A0000}"/>
    <cellStyle name="Output 2 5 2 3 2 9 5" xfId="35618" xr:uid="{00000000-0005-0000-0000-0000668A0000}"/>
    <cellStyle name="Output 2 5 2 3 3" xfId="35619" xr:uid="{00000000-0005-0000-0000-0000678A0000}"/>
    <cellStyle name="Output 2 5 2 3 3 10" xfId="35620" xr:uid="{00000000-0005-0000-0000-0000688A0000}"/>
    <cellStyle name="Output 2 5 2 3 3 2" xfId="35621" xr:uid="{00000000-0005-0000-0000-0000698A0000}"/>
    <cellStyle name="Output 2 5 2 3 3 2 2" xfId="35622" xr:uid="{00000000-0005-0000-0000-00006A8A0000}"/>
    <cellStyle name="Output 2 5 2 3 3 2 2 2" xfId="35623" xr:uid="{00000000-0005-0000-0000-00006B8A0000}"/>
    <cellStyle name="Output 2 5 2 3 3 2 2 3" xfId="35624" xr:uid="{00000000-0005-0000-0000-00006C8A0000}"/>
    <cellStyle name="Output 2 5 2 3 3 2 2 4" xfId="35625" xr:uid="{00000000-0005-0000-0000-00006D8A0000}"/>
    <cellStyle name="Output 2 5 2 3 3 2 2 5" xfId="35626" xr:uid="{00000000-0005-0000-0000-00006E8A0000}"/>
    <cellStyle name="Output 2 5 2 3 3 2 2 6" xfId="35627" xr:uid="{00000000-0005-0000-0000-00006F8A0000}"/>
    <cellStyle name="Output 2 5 2 3 3 2 2 7" xfId="35628" xr:uid="{00000000-0005-0000-0000-0000708A0000}"/>
    <cellStyle name="Output 2 5 2 3 3 2 3" xfId="35629" xr:uid="{00000000-0005-0000-0000-0000718A0000}"/>
    <cellStyle name="Output 2 5 2 3 3 2 4" xfId="35630" xr:uid="{00000000-0005-0000-0000-0000728A0000}"/>
    <cellStyle name="Output 2 5 2 3 3 3" xfId="35631" xr:uid="{00000000-0005-0000-0000-0000738A0000}"/>
    <cellStyle name="Output 2 5 2 3 3 3 2" xfId="35632" xr:uid="{00000000-0005-0000-0000-0000748A0000}"/>
    <cellStyle name="Output 2 5 2 3 3 3 2 2" xfId="35633" xr:uid="{00000000-0005-0000-0000-0000758A0000}"/>
    <cellStyle name="Output 2 5 2 3 3 3 2 3" xfId="35634" xr:uid="{00000000-0005-0000-0000-0000768A0000}"/>
    <cellStyle name="Output 2 5 2 3 3 3 2 4" xfId="35635" xr:uid="{00000000-0005-0000-0000-0000778A0000}"/>
    <cellStyle name="Output 2 5 2 3 3 3 2 5" xfId="35636" xr:uid="{00000000-0005-0000-0000-0000788A0000}"/>
    <cellStyle name="Output 2 5 2 3 3 3 2 6" xfId="35637" xr:uid="{00000000-0005-0000-0000-0000798A0000}"/>
    <cellStyle name="Output 2 5 2 3 3 3 2 7" xfId="35638" xr:uid="{00000000-0005-0000-0000-00007A8A0000}"/>
    <cellStyle name="Output 2 5 2 3 3 3 3" xfId="35639" xr:uid="{00000000-0005-0000-0000-00007B8A0000}"/>
    <cellStyle name="Output 2 5 2 3 3 3 4" xfId="35640" xr:uid="{00000000-0005-0000-0000-00007C8A0000}"/>
    <cellStyle name="Output 2 5 2 3 3 4" xfId="35641" xr:uid="{00000000-0005-0000-0000-00007D8A0000}"/>
    <cellStyle name="Output 2 5 2 3 3 4 2" xfId="35642" xr:uid="{00000000-0005-0000-0000-00007E8A0000}"/>
    <cellStyle name="Output 2 5 2 3 3 4 2 2" xfId="35643" xr:uid="{00000000-0005-0000-0000-00007F8A0000}"/>
    <cellStyle name="Output 2 5 2 3 3 4 2 3" xfId="35644" xr:uid="{00000000-0005-0000-0000-0000808A0000}"/>
    <cellStyle name="Output 2 5 2 3 3 4 2 4" xfId="35645" xr:uid="{00000000-0005-0000-0000-0000818A0000}"/>
    <cellStyle name="Output 2 5 2 3 3 4 2 5" xfId="35646" xr:uid="{00000000-0005-0000-0000-0000828A0000}"/>
    <cellStyle name="Output 2 5 2 3 3 4 2 6" xfId="35647" xr:uid="{00000000-0005-0000-0000-0000838A0000}"/>
    <cellStyle name="Output 2 5 2 3 3 4 2 7" xfId="35648" xr:uid="{00000000-0005-0000-0000-0000848A0000}"/>
    <cellStyle name="Output 2 5 2 3 3 4 3" xfId="35649" xr:uid="{00000000-0005-0000-0000-0000858A0000}"/>
    <cellStyle name="Output 2 5 2 3 3 4 4" xfId="35650" xr:uid="{00000000-0005-0000-0000-0000868A0000}"/>
    <cellStyle name="Output 2 5 2 3 3 5" xfId="35651" xr:uid="{00000000-0005-0000-0000-0000878A0000}"/>
    <cellStyle name="Output 2 5 2 3 3 5 2" xfId="35652" xr:uid="{00000000-0005-0000-0000-0000888A0000}"/>
    <cellStyle name="Output 2 5 2 3 3 5 3" xfId="35653" xr:uid="{00000000-0005-0000-0000-0000898A0000}"/>
    <cellStyle name="Output 2 5 2 3 3 5 4" xfId="35654" xr:uid="{00000000-0005-0000-0000-00008A8A0000}"/>
    <cellStyle name="Output 2 5 2 3 3 5 5" xfId="35655" xr:uid="{00000000-0005-0000-0000-00008B8A0000}"/>
    <cellStyle name="Output 2 5 2 3 3 5 6" xfId="35656" xr:uid="{00000000-0005-0000-0000-00008C8A0000}"/>
    <cellStyle name="Output 2 5 2 3 3 5 7" xfId="35657" xr:uid="{00000000-0005-0000-0000-00008D8A0000}"/>
    <cellStyle name="Output 2 5 2 3 3 5 8" xfId="35658" xr:uid="{00000000-0005-0000-0000-00008E8A0000}"/>
    <cellStyle name="Output 2 5 2 3 3 6" xfId="35659" xr:uid="{00000000-0005-0000-0000-00008F8A0000}"/>
    <cellStyle name="Output 2 5 2 3 3 6 2" xfId="35660" xr:uid="{00000000-0005-0000-0000-0000908A0000}"/>
    <cellStyle name="Output 2 5 2 3 3 6 3" xfId="35661" xr:uid="{00000000-0005-0000-0000-0000918A0000}"/>
    <cellStyle name="Output 2 5 2 3 3 6 4" xfId="35662" xr:uid="{00000000-0005-0000-0000-0000928A0000}"/>
    <cellStyle name="Output 2 5 2 3 3 6 5" xfId="35663" xr:uid="{00000000-0005-0000-0000-0000938A0000}"/>
    <cellStyle name="Output 2 5 2 3 3 6 6" xfId="35664" xr:uid="{00000000-0005-0000-0000-0000948A0000}"/>
    <cellStyle name="Output 2 5 2 3 3 6 7" xfId="35665" xr:uid="{00000000-0005-0000-0000-0000958A0000}"/>
    <cellStyle name="Output 2 5 2 3 3 7" xfId="35666" xr:uid="{00000000-0005-0000-0000-0000968A0000}"/>
    <cellStyle name="Output 2 5 2 3 3 8" xfId="35667" xr:uid="{00000000-0005-0000-0000-0000978A0000}"/>
    <cellStyle name="Output 2 5 2 3 3 9" xfId="35668" xr:uid="{00000000-0005-0000-0000-0000988A0000}"/>
    <cellStyle name="Output 2 5 2 3 4" xfId="35669" xr:uid="{00000000-0005-0000-0000-0000998A0000}"/>
    <cellStyle name="Output 2 5 2 3 4 2" xfId="35670" xr:uid="{00000000-0005-0000-0000-00009A8A0000}"/>
    <cellStyle name="Output 2 5 2 3 4 2 2" xfId="35671" xr:uid="{00000000-0005-0000-0000-00009B8A0000}"/>
    <cellStyle name="Output 2 5 2 3 4 2 3" xfId="35672" xr:uid="{00000000-0005-0000-0000-00009C8A0000}"/>
    <cellStyle name="Output 2 5 2 3 4 2 4" xfId="35673" xr:uid="{00000000-0005-0000-0000-00009D8A0000}"/>
    <cellStyle name="Output 2 5 2 3 4 2 5" xfId="35674" xr:uid="{00000000-0005-0000-0000-00009E8A0000}"/>
    <cellStyle name="Output 2 5 2 3 4 2 6" xfId="35675" xr:uid="{00000000-0005-0000-0000-00009F8A0000}"/>
    <cellStyle name="Output 2 5 2 3 4 2 7" xfId="35676" xr:uid="{00000000-0005-0000-0000-0000A08A0000}"/>
    <cellStyle name="Output 2 5 2 3 4 3" xfId="35677" xr:uid="{00000000-0005-0000-0000-0000A18A0000}"/>
    <cellStyle name="Output 2 5 2 3 4 4" xfId="35678" xr:uid="{00000000-0005-0000-0000-0000A28A0000}"/>
    <cellStyle name="Output 2 5 2 3 4 5" xfId="35679" xr:uid="{00000000-0005-0000-0000-0000A38A0000}"/>
    <cellStyle name="Output 2 5 2 3 5" xfId="35680" xr:uid="{00000000-0005-0000-0000-0000A48A0000}"/>
    <cellStyle name="Output 2 5 2 3 5 2" xfId="35681" xr:uid="{00000000-0005-0000-0000-0000A58A0000}"/>
    <cellStyle name="Output 2 5 2 3 5 2 2" xfId="35682" xr:uid="{00000000-0005-0000-0000-0000A68A0000}"/>
    <cellStyle name="Output 2 5 2 3 5 2 3" xfId="35683" xr:uid="{00000000-0005-0000-0000-0000A78A0000}"/>
    <cellStyle name="Output 2 5 2 3 5 2 4" xfId="35684" xr:uid="{00000000-0005-0000-0000-0000A88A0000}"/>
    <cellStyle name="Output 2 5 2 3 5 2 5" xfId="35685" xr:uid="{00000000-0005-0000-0000-0000A98A0000}"/>
    <cellStyle name="Output 2 5 2 3 5 2 6" xfId="35686" xr:uid="{00000000-0005-0000-0000-0000AA8A0000}"/>
    <cellStyle name="Output 2 5 2 3 5 2 7" xfId="35687" xr:uid="{00000000-0005-0000-0000-0000AB8A0000}"/>
    <cellStyle name="Output 2 5 2 3 5 3" xfId="35688" xr:uid="{00000000-0005-0000-0000-0000AC8A0000}"/>
    <cellStyle name="Output 2 5 2 3 5 4" xfId="35689" xr:uid="{00000000-0005-0000-0000-0000AD8A0000}"/>
    <cellStyle name="Output 2 5 2 3 5 5" xfId="35690" xr:uid="{00000000-0005-0000-0000-0000AE8A0000}"/>
    <cellStyle name="Output 2 5 2 3 6" xfId="35691" xr:uid="{00000000-0005-0000-0000-0000AF8A0000}"/>
    <cellStyle name="Output 2 5 2 3 6 2" xfId="35692" xr:uid="{00000000-0005-0000-0000-0000B08A0000}"/>
    <cellStyle name="Output 2 5 2 3 6 2 2" xfId="35693" xr:uid="{00000000-0005-0000-0000-0000B18A0000}"/>
    <cellStyle name="Output 2 5 2 3 6 2 3" xfId="35694" xr:uid="{00000000-0005-0000-0000-0000B28A0000}"/>
    <cellStyle name="Output 2 5 2 3 6 2 4" xfId="35695" xr:uid="{00000000-0005-0000-0000-0000B38A0000}"/>
    <cellStyle name="Output 2 5 2 3 6 2 5" xfId="35696" xr:uid="{00000000-0005-0000-0000-0000B48A0000}"/>
    <cellStyle name="Output 2 5 2 3 6 2 6" xfId="35697" xr:uid="{00000000-0005-0000-0000-0000B58A0000}"/>
    <cellStyle name="Output 2 5 2 3 6 2 7" xfId="35698" xr:uid="{00000000-0005-0000-0000-0000B68A0000}"/>
    <cellStyle name="Output 2 5 2 3 6 3" xfId="35699" xr:uid="{00000000-0005-0000-0000-0000B78A0000}"/>
    <cellStyle name="Output 2 5 2 3 6 4" xfId="35700" xr:uid="{00000000-0005-0000-0000-0000B88A0000}"/>
    <cellStyle name="Output 2 5 2 3 6 5" xfId="35701" xr:uid="{00000000-0005-0000-0000-0000B98A0000}"/>
    <cellStyle name="Output 2 5 2 3 7" xfId="35702" xr:uid="{00000000-0005-0000-0000-0000BA8A0000}"/>
    <cellStyle name="Output 2 5 2 3 7 2" xfId="35703" xr:uid="{00000000-0005-0000-0000-0000BB8A0000}"/>
    <cellStyle name="Output 2 5 2 3 7 2 2" xfId="35704" xr:uid="{00000000-0005-0000-0000-0000BC8A0000}"/>
    <cellStyle name="Output 2 5 2 3 7 2 3" xfId="35705" xr:uid="{00000000-0005-0000-0000-0000BD8A0000}"/>
    <cellStyle name="Output 2 5 2 3 7 2 4" xfId="35706" xr:uid="{00000000-0005-0000-0000-0000BE8A0000}"/>
    <cellStyle name="Output 2 5 2 3 7 2 5" xfId="35707" xr:uid="{00000000-0005-0000-0000-0000BF8A0000}"/>
    <cellStyle name="Output 2 5 2 3 7 2 6" xfId="35708" xr:uid="{00000000-0005-0000-0000-0000C08A0000}"/>
    <cellStyle name="Output 2 5 2 3 7 2 7" xfId="35709" xr:uid="{00000000-0005-0000-0000-0000C18A0000}"/>
    <cellStyle name="Output 2 5 2 3 7 3" xfId="35710" xr:uid="{00000000-0005-0000-0000-0000C28A0000}"/>
    <cellStyle name="Output 2 5 2 3 7 4" xfId="35711" xr:uid="{00000000-0005-0000-0000-0000C38A0000}"/>
    <cellStyle name="Output 2 5 2 3 7 5" xfId="35712" xr:uid="{00000000-0005-0000-0000-0000C48A0000}"/>
    <cellStyle name="Output 2 5 2 3 8" xfId="35713" xr:uid="{00000000-0005-0000-0000-0000C58A0000}"/>
    <cellStyle name="Output 2 5 2 3 8 2" xfId="35714" xr:uid="{00000000-0005-0000-0000-0000C68A0000}"/>
    <cellStyle name="Output 2 5 2 3 8 3" xfId="35715" xr:uid="{00000000-0005-0000-0000-0000C78A0000}"/>
    <cellStyle name="Output 2 5 2 3 8 4" xfId="35716" xr:uid="{00000000-0005-0000-0000-0000C88A0000}"/>
    <cellStyle name="Output 2 5 2 3 8 5" xfId="35717" xr:uid="{00000000-0005-0000-0000-0000C98A0000}"/>
    <cellStyle name="Output 2 5 2 3 8 6" xfId="35718" xr:uid="{00000000-0005-0000-0000-0000CA8A0000}"/>
    <cellStyle name="Output 2 5 2 3 8 7" xfId="35719" xr:uid="{00000000-0005-0000-0000-0000CB8A0000}"/>
    <cellStyle name="Output 2 5 2 3 8 8" xfId="35720" xr:uid="{00000000-0005-0000-0000-0000CC8A0000}"/>
    <cellStyle name="Output 2 5 2 3 9" xfId="35721" xr:uid="{00000000-0005-0000-0000-0000CD8A0000}"/>
    <cellStyle name="Output 2 5 2 3 9 2" xfId="35722" xr:uid="{00000000-0005-0000-0000-0000CE8A0000}"/>
    <cellStyle name="Output 2 5 2 3 9 3" xfId="35723" xr:uid="{00000000-0005-0000-0000-0000CF8A0000}"/>
    <cellStyle name="Output 2 5 2 3 9 4" xfId="35724" xr:uid="{00000000-0005-0000-0000-0000D08A0000}"/>
    <cellStyle name="Output 2 5 2 3 9 5" xfId="35725" xr:uid="{00000000-0005-0000-0000-0000D18A0000}"/>
    <cellStyle name="Output 2 5 2 3 9 6" xfId="35726" xr:uid="{00000000-0005-0000-0000-0000D28A0000}"/>
    <cellStyle name="Output 2 5 2 3 9 7" xfId="35727" xr:uid="{00000000-0005-0000-0000-0000D38A0000}"/>
    <cellStyle name="Output 2 5 2 4" xfId="35728" xr:uid="{00000000-0005-0000-0000-0000D48A0000}"/>
    <cellStyle name="Output 2 5 2 4 10" xfId="35729" xr:uid="{00000000-0005-0000-0000-0000D58A0000}"/>
    <cellStyle name="Output 2 5 2 4 10 2" xfId="35730" xr:uid="{00000000-0005-0000-0000-0000D68A0000}"/>
    <cellStyle name="Output 2 5 2 4 10 3" xfId="35731" xr:uid="{00000000-0005-0000-0000-0000D78A0000}"/>
    <cellStyle name="Output 2 5 2 4 10 4" xfId="35732" xr:uid="{00000000-0005-0000-0000-0000D88A0000}"/>
    <cellStyle name="Output 2 5 2 4 10 5" xfId="35733" xr:uid="{00000000-0005-0000-0000-0000D98A0000}"/>
    <cellStyle name="Output 2 5 2 4 11" xfId="35734" xr:uid="{00000000-0005-0000-0000-0000DA8A0000}"/>
    <cellStyle name="Output 2 5 2 4 11 2" xfId="35735" xr:uid="{00000000-0005-0000-0000-0000DB8A0000}"/>
    <cellStyle name="Output 2 5 2 4 11 3" xfId="35736" xr:uid="{00000000-0005-0000-0000-0000DC8A0000}"/>
    <cellStyle name="Output 2 5 2 4 11 4" xfId="35737" xr:uid="{00000000-0005-0000-0000-0000DD8A0000}"/>
    <cellStyle name="Output 2 5 2 4 11 5" xfId="35738" xr:uid="{00000000-0005-0000-0000-0000DE8A0000}"/>
    <cellStyle name="Output 2 5 2 4 12" xfId="35739" xr:uid="{00000000-0005-0000-0000-0000DF8A0000}"/>
    <cellStyle name="Output 2 5 2 4 12 2" xfId="35740" xr:uid="{00000000-0005-0000-0000-0000E08A0000}"/>
    <cellStyle name="Output 2 5 2 4 12 3" xfId="35741" xr:uid="{00000000-0005-0000-0000-0000E18A0000}"/>
    <cellStyle name="Output 2 5 2 4 12 4" xfId="35742" xr:uid="{00000000-0005-0000-0000-0000E28A0000}"/>
    <cellStyle name="Output 2 5 2 4 12 5" xfId="35743" xr:uid="{00000000-0005-0000-0000-0000E38A0000}"/>
    <cellStyle name="Output 2 5 2 4 13" xfId="35744" xr:uid="{00000000-0005-0000-0000-0000E48A0000}"/>
    <cellStyle name="Output 2 5 2 4 13 2" xfId="35745" xr:uid="{00000000-0005-0000-0000-0000E58A0000}"/>
    <cellStyle name="Output 2 5 2 4 13 3" xfId="35746" xr:uid="{00000000-0005-0000-0000-0000E68A0000}"/>
    <cellStyle name="Output 2 5 2 4 13 4" xfId="35747" xr:uid="{00000000-0005-0000-0000-0000E78A0000}"/>
    <cellStyle name="Output 2 5 2 4 13 5" xfId="35748" xr:uid="{00000000-0005-0000-0000-0000E88A0000}"/>
    <cellStyle name="Output 2 5 2 4 14" xfId="35749" xr:uid="{00000000-0005-0000-0000-0000E98A0000}"/>
    <cellStyle name="Output 2 5 2 4 14 2" xfId="35750" xr:uid="{00000000-0005-0000-0000-0000EA8A0000}"/>
    <cellStyle name="Output 2 5 2 4 14 3" xfId="35751" xr:uid="{00000000-0005-0000-0000-0000EB8A0000}"/>
    <cellStyle name="Output 2 5 2 4 14 4" xfId="35752" xr:uid="{00000000-0005-0000-0000-0000EC8A0000}"/>
    <cellStyle name="Output 2 5 2 4 14 5" xfId="35753" xr:uid="{00000000-0005-0000-0000-0000ED8A0000}"/>
    <cellStyle name="Output 2 5 2 4 15" xfId="35754" xr:uid="{00000000-0005-0000-0000-0000EE8A0000}"/>
    <cellStyle name="Output 2 5 2 4 15 2" xfId="35755" xr:uid="{00000000-0005-0000-0000-0000EF8A0000}"/>
    <cellStyle name="Output 2 5 2 4 15 3" xfId="35756" xr:uid="{00000000-0005-0000-0000-0000F08A0000}"/>
    <cellStyle name="Output 2 5 2 4 15 4" xfId="35757" xr:uid="{00000000-0005-0000-0000-0000F18A0000}"/>
    <cellStyle name="Output 2 5 2 4 15 5" xfId="35758" xr:uid="{00000000-0005-0000-0000-0000F28A0000}"/>
    <cellStyle name="Output 2 5 2 4 16" xfId="35759" xr:uid="{00000000-0005-0000-0000-0000F38A0000}"/>
    <cellStyle name="Output 2 5 2 4 16 2" xfId="35760" xr:uid="{00000000-0005-0000-0000-0000F48A0000}"/>
    <cellStyle name="Output 2 5 2 4 16 3" xfId="35761" xr:uid="{00000000-0005-0000-0000-0000F58A0000}"/>
    <cellStyle name="Output 2 5 2 4 16 4" xfId="35762" xr:uid="{00000000-0005-0000-0000-0000F68A0000}"/>
    <cellStyle name="Output 2 5 2 4 16 5" xfId="35763" xr:uid="{00000000-0005-0000-0000-0000F78A0000}"/>
    <cellStyle name="Output 2 5 2 4 17" xfId="35764" xr:uid="{00000000-0005-0000-0000-0000F88A0000}"/>
    <cellStyle name="Output 2 5 2 4 17 2" xfId="35765" xr:uid="{00000000-0005-0000-0000-0000F98A0000}"/>
    <cellStyle name="Output 2 5 2 4 17 3" xfId="35766" xr:uid="{00000000-0005-0000-0000-0000FA8A0000}"/>
    <cellStyle name="Output 2 5 2 4 17 4" xfId="35767" xr:uid="{00000000-0005-0000-0000-0000FB8A0000}"/>
    <cellStyle name="Output 2 5 2 4 17 5" xfId="35768" xr:uid="{00000000-0005-0000-0000-0000FC8A0000}"/>
    <cellStyle name="Output 2 5 2 4 18" xfId="35769" xr:uid="{00000000-0005-0000-0000-0000FD8A0000}"/>
    <cellStyle name="Output 2 5 2 4 18 2" xfId="35770" xr:uid="{00000000-0005-0000-0000-0000FE8A0000}"/>
    <cellStyle name="Output 2 5 2 4 18 3" xfId="35771" xr:uid="{00000000-0005-0000-0000-0000FF8A0000}"/>
    <cellStyle name="Output 2 5 2 4 18 4" xfId="35772" xr:uid="{00000000-0005-0000-0000-0000008B0000}"/>
    <cellStyle name="Output 2 5 2 4 18 5" xfId="35773" xr:uid="{00000000-0005-0000-0000-0000018B0000}"/>
    <cellStyle name="Output 2 5 2 4 19" xfId="35774" xr:uid="{00000000-0005-0000-0000-0000028B0000}"/>
    <cellStyle name="Output 2 5 2 4 2" xfId="35775" xr:uid="{00000000-0005-0000-0000-0000038B0000}"/>
    <cellStyle name="Output 2 5 2 4 2 2" xfId="35776" xr:uid="{00000000-0005-0000-0000-0000048B0000}"/>
    <cellStyle name="Output 2 5 2 4 2 2 2" xfId="35777" xr:uid="{00000000-0005-0000-0000-0000058B0000}"/>
    <cellStyle name="Output 2 5 2 4 2 2 3" xfId="35778" xr:uid="{00000000-0005-0000-0000-0000068B0000}"/>
    <cellStyle name="Output 2 5 2 4 2 2 4" xfId="35779" xr:uid="{00000000-0005-0000-0000-0000078B0000}"/>
    <cellStyle name="Output 2 5 2 4 2 2 5" xfId="35780" xr:uid="{00000000-0005-0000-0000-0000088B0000}"/>
    <cellStyle name="Output 2 5 2 4 2 2 6" xfId="35781" xr:uid="{00000000-0005-0000-0000-0000098B0000}"/>
    <cellStyle name="Output 2 5 2 4 2 2 7" xfId="35782" xr:uid="{00000000-0005-0000-0000-00000A8B0000}"/>
    <cellStyle name="Output 2 5 2 4 2 3" xfId="35783" xr:uid="{00000000-0005-0000-0000-00000B8B0000}"/>
    <cellStyle name="Output 2 5 2 4 2 4" xfId="35784" xr:uid="{00000000-0005-0000-0000-00000C8B0000}"/>
    <cellStyle name="Output 2 5 2 4 2 5" xfId="35785" xr:uid="{00000000-0005-0000-0000-00000D8B0000}"/>
    <cellStyle name="Output 2 5 2 4 3" xfId="35786" xr:uid="{00000000-0005-0000-0000-00000E8B0000}"/>
    <cellStyle name="Output 2 5 2 4 3 2" xfId="35787" xr:uid="{00000000-0005-0000-0000-00000F8B0000}"/>
    <cellStyle name="Output 2 5 2 4 3 2 2" xfId="35788" xr:uid="{00000000-0005-0000-0000-0000108B0000}"/>
    <cellStyle name="Output 2 5 2 4 3 2 3" xfId="35789" xr:uid="{00000000-0005-0000-0000-0000118B0000}"/>
    <cellStyle name="Output 2 5 2 4 3 2 4" xfId="35790" xr:uid="{00000000-0005-0000-0000-0000128B0000}"/>
    <cellStyle name="Output 2 5 2 4 3 2 5" xfId="35791" xr:uid="{00000000-0005-0000-0000-0000138B0000}"/>
    <cellStyle name="Output 2 5 2 4 3 2 6" xfId="35792" xr:uid="{00000000-0005-0000-0000-0000148B0000}"/>
    <cellStyle name="Output 2 5 2 4 3 2 7" xfId="35793" xr:uid="{00000000-0005-0000-0000-0000158B0000}"/>
    <cellStyle name="Output 2 5 2 4 3 3" xfId="35794" xr:uid="{00000000-0005-0000-0000-0000168B0000}"/>
    <cellStyle name="Output 2 5 2 4 3 4" xfId="35795" xr:uid="{00000000-0005-0000-0000-0000178B0000}"/>
    <cellStyle name="Output 2 5 2 4 3 5" xfId="35796" xr:uid="{00000000-0005-0000-0000-0000188B0000}"/>
    <cellStyle name="Output 2 5 2 4 4" xfId="35797" xr:uid="{00000000-0005-0000-0000-0000198B0000}"/>
    <cellStyle name="Output 2 5 2 4 4 2" xfId="35798" xr:uid="{00000000-0005-0000-0000-00001A8B0000}"/>
    <cellStyle name="Output 2 5 2 4 4 2 2" xfId="35799" xr:uid="{00000000-0005-0000-0000-00001B8B0000}"/>
    <cellStyle name="Output 2 5 2 4 4 2 3" xfId="35800" xr:uid="{00000000-0005-0000-0000-00001C8B0000}"/>
    <cellStyle name="Output 2 5 2 4 4 2 4" xfId="35801" xr:uid="{00000000-0005-0000-0000-00001D8B0000}"/>
    <cellStyle name="Output 2 5 2 4 4 2 5" xfId="35802" xr:uid="{00000000-0005-0000-0000-00001E8B0000}"/>
    <cellStyle name="Output 2 5 2 4 4 2 6" xfId="35803" xr:uid="{00000000-0005-0000-0000-00001F8B0000}"/>
    <cellStyle name="Output 2 5 2 4 4 2 7" xfId="35804" xr:uid="{00000000-0005-0000-0000-0000208B0000}"/>
    <cellStyle name="Output 2 5 2 4 4 3" xfId="35805" xr:uid="{00000000-0005-0000-0000-0000218B0000}"/>
    <cellStyle name="Output 2 5 2 4 4 4" xfId="35806" xr:uid="{00000000-0005-0000-0000-0000228B0000}"/>
    <cellStyle name="Output 2 5 2 4 4 5" xfId="35807" xr:uid="{00000000-0005-0000-0000-0000238B0000}"/>
    <cellStyle name="Output 2 5 2 4 5" xfId="35808" xr:uid="{00000000-0005-0000-0000-0000248B0000}"/>
    <cellStyle name="Output 2 5 2 4 5 2" xfId="35809" xr:uid="{00000000-0005-0000-0000-0000258B0000}"/>
    <cellStyle name="Output 2 5 2 4 5 3" xfId="35810" xr:uid="{00000000-0005-0000-0000-0000268B0000}"/>
    <cellStyle name="Output 2 5 2 4 5 4" xfId="35811" xr:uid="{00000000-0005-0000-0000-0000278B0000}"/>
    <cellStyle name="Output 2 5 2 4 5 5" xfId="35812" xr:uid="{00000000-0005-0000-0000-0000288B0000}"/>
    <cellStyle name="Output 2 5 2 4 5 6" xfId="35813" xr:uid="{00000000-0005-0000-0000-0000298B0000}"/>
    <cellStyle name="Output 2 5 2 4 5 7" xfId="35814" xr:uid="{00000000-0005-0000-0000-00002A8B0000}"/>
    <cellStyle name="Output 2 5 2 4 5 8" xfId="35815" xr:uid="{00000000-0005-0000-0000-00002B8B0000}"/>
    <cellStyle name="Output 2 5 2 4 6" xfId="35816" xr:uid="{00000000-0005-0000-0000-00002C8B0000}"/>
    <cellStyle name="Output 2 5 2 4 6 2" xfId="35817" xr:uid="{00000000-0005-0000-0000-00002D8B0000}"/>
    <cellStyle name="Output 2 5 2 4 6 3" xfId="35818" xr:uid="{00000000-0005-0000-0000-00002E8B0000}"/>
    <cellStyle name="Output 2 5 2 4 6 4" xfId="35819" xr:uid="{00000000-0005-0000-0000-00002F8B0000}"/>
    <cellStyle name="Output 2 5 2 4 6 5" xfId="35820" xr:uid="{00000000-0005-0000-0000-0000308B0000}"/>
    <cellStyle name="Output 2 5 2 4 6 6" xfId="35821" xr:uid="{00000000-0005-0000-0000-0000318B0000}"/>
    <cellStyle name="Output 2 5 2 4 6 7" xfId="35822" xr:uid="{00000000-0005-0000-0000-0000328B0000}"/>
    <cellStyle name="Output 2 5 2 4 7" xfId="35823" xr:uid="{00000000-0005-0000-0000-0000338B0000}"/>
    <cellStyle name="Output 2 5 2 4 7 2" xfId="35824" xr:uid="{00000000-0005-0000-0000-0000348B0000}"/>
    <cellStyle name="Output 2 5 2 4 7 3" xfId="35825" xr:uid="{00000000-0005-0000-0000-0000358B0000}"/>
    <cellStyle name="Output 2 5 2 4 7 4" xfId="35826" xr:uid="{00000000-0005-0000-0000-0000368B0000}"/>
    <cellStyle name="Output 2 5 2 4 7 5" xfId="35827" xr:uid="{00000000-0005-0000-0000-0000378B0000}"/>
    <cellStyle name="Output 2 5 2 4 8" xfId="35828" xr:uid="{00000000-0005-0000-0000-0000388B0000}"/>
    <cellStyle name="Output 2 5 2 4 8 2" xfId="35829" xr:uid="{00000000-0005-0000-0000-0000398B0000}"/>
    <cellStyle name="Output 2 5 2 4 8 3" xfId="35830" xr:uid="{00000000-0005-0000-0000-00003A8B0000}"/>
    <cellStyle name="Output 2 5 2 4 8 4" xfId="35831" xr:uid="{00000000-0005-0000-0000-00003B8B0000}"/>
    <cellStyle name="Output 2 5 2 4 8 5" xfId="35832" xr:uid="{00000000-0005-0000-0000-00003C8B0000}"/>
    <cellStyle name="Output 2 5 2 4 9" xfId="35833" xr:uid="{00000000-0005-0000-0000-00003D8B0000}"/>
    <cellStyle name="Output 2 5 2 4 9 2" xfId="35834" xr:uid="{00000000-0005-0000-0000-00003E8B0000}"/>
    <cellStyle name="Output 2 5 2 4 9 3" xfId="35835" xr:uid="{00000000-0005-0000-0000-00003F8B0000}"/>
    <cellStyle name="Output 2 5 2 4 9 4" xfId="35836" xr:uid="{00000000-0005-0000-0000-0000408B0000}"/>
    <cellStyle name="Output 2 5 2 4 9 5" xfId="35837" xr:uid="{00000000-0005-0000-0000-0000418B0000}"/>
    <cellStyle name="Output 2 5 2 5" xfId="35838" xr:uid="{00000000-0005-0000-0000-0000428B0000}"/>
    <cellStyle name="Output 2 5 2 5 10" xfId="35839" xr:uid="{00000000-0005-0000-0000-0000438B0000}"/>
    <cellStyle name="Output 2 5 2 5 2" xfId="35840" xr:uid="{00000000-0005-0000-0000-0000448B0000}"/>
    <cellStyle name="Output 2 5 2 5 2 2" xfId="35841" xr:uid="{00000000-0005-0000-0000-0000458B0000}"/>
    <cellStyle name="Output 2 5 2 5 2 2 2" xfId="35842" xr:uid="{00000000-0005-0000-0000-0000468B0000}"/>
    <cellStyle name="Output 2 5 2 5 2 2 3" xfId="35843" xr:uid="{00000000-0005-0000-0000-0000478B0000}"/>
    <cellStyle name="Output 2 5 2 5 2 2 4" xfId="35844" xr:uid="{00000000-0005-0000-0000-0000488B0000}"/>
    <cellStyle name="Output 2 5 2 5 2 2 5" xfId="35845" xr:uid="{00000000-0005-0000-0000-0000498B0000}"/>
    <cellStyle name="Output 2 5 2 5 2 2 6" xfId="35846" xr:uid="{00000000-0005-0000-0000-00004A8B0000}"/>
    <cellStyle name="Output 2 5 2 5 2 2 7" xfId="35847" xr:uid="{00000000-0005-0000-0000-00004B8B0000}"/>
    <cellStyle name="Output 2 5 2 5 2 3" xfId="35848" xr:uid="{00000000-0005-0000-0000-00004C8B0000}"/>
    <cellStyle name="Output 2 5 2 5 2 4" xfId="35849" xr:uid="{00000000-0005-0000-0000-00004D8B0000}"/>
    <cellStyle name="Output 2 5 2 5 3" xfId="35850" xr:uid="{00000000-0005-0000-0000-00004E8B0000}"/>
    <cellStyle name="Output 2 5 2 5 3 2" xfId="35851" xr:uid="{00000000-0005-0000-0000-00004F8B0000}"/>
    <cellStyle name="Output 2 5 2 5 3 2 2" xfId="35852" xr:uid="{00000000-0005-0000-0000-0000508B0000}"/>
    <cellStyle name="Output 2 5 2 5 3 2 3" xfId="35853" xr:uid="{00000000-0005-0000-0000-0000518B0000}"/>
    <cellStyle name="Output 2 5 2 5 3 2 4" xfId="35854" xr:uid="{00000000-0005-0000-0000-0000528B0000}"/>
    <cellStyle name="Output 2 5 2 5 3 2 5" xfId="35855" xr:uid="{00000000-0005-0000-0000-0000538B0000}"/>
    <cellStyle name="Output 2 5 2 5 3 2 6" xfId="35856" xr:uid="{00000000-0005-0000-0000-0000548B0000}"/>
    <cellStyle name="Output 2 5 2 5 3 2 7" xfId="35857" xr:uid="{00000000-0005-0000-0000-0000558B0000}"/>
    <cellStyle name="Output 2 5 2 5 3 3" xfId="35858" xr:uid="{00000000-0005-0000-0000-0000568B0000}"/>
    <cellStyle name="Output 2 5 2 5 3 4" xfId="35859" xr:uid="{00000000-0005-0000-0000-0000578B0000}"/>
    <cellStyle name="Output 2 5 2 5 4" xfId="35860" xr:uid="{00000000-0005-0000-0000-0000588B0000}"/>
    <cellStyle name="Output 2 5 2 5 4 2" xfId="35861" xr:uid="{00000000-0005-0000-0000-0000598B0000}"/>
    <cellStyle name="Output 2 5 2 5 4 2 2" xfId="35862" xr:uid="{00000000-0005-0000-0000-00005A8B0000}"/>
    <cellStyle name="Output 2 5 2 5 4 2 3" xfId="35863" xr:uid="{00000000-0005-0000-0000-00005B8B0000}"/>
    <cellStyle name="Output 2 5 2 5 4 2 4" xfId="35864" xr:uid="{00000000-0005-0000-0000-00005C8B0000}"/>
    <cellStyle name="Output 2 5 2 5 4 2 5" xfId="35865" xr:uid="{00000000-0005-0000-0000-00005D8B0000}"/>
    <cellStyle name="Output 2 5 2 5 4 2 6" xfId="35866" xr:uid="{00000000-0005-0000-0000-00005E8B0000}"/>
    <cellStyle name="Output 2 5 2 5 4 2 7" xfId="35867" xr:uid="{00000000-0005-0000-0000-00005F8B0000}"/>
    <cellStyle name="Output 2 5 2 5 4 3" xfId="35868" xr:uid="{00000000-0005-0000-0000-0000608B0000}"/>
    <cellStyle name="Output 2 5 2 5 4 4" xfId="35869" xr:uid="{00000000-0005-0000-0000-0000618B0000}"/>
    <cellStyle name="Output 2 5 2 5 5" xfId="35870" xr:uid="{00000000-0005-0000-0000-0000628B0000}"/>
    <cellStyle name="Output 2 5 2 5 5 2" xfId="35871" xr:uid="{00000000-0005-0000-0000-0000638B0000}"/>
    <cellStyle name="Output 2 5 2 5 5 3" xfId="35872" xr:uid="{00000000-0005-0000-0000-0000648B0000}"/>
    <cellStyle name="Output 2 5 2 5 5 4" xfId="35873" xr:uid="{00000000-0005-0000-0000-0000658B0000}"/>
    <cellStyle name="Output 2 5 2 5 5 5" xfId="35874" xr:uid="{00000000-0005-0000-0000-0000668B0000}"/>
    <cellStyle name="Output 2 5 2 5 5 6" xfId="35875" xr:uid="{00000000-0005-0000-0000-0000678B0000}"/>
    <cellStyle name="Output 2 5 2 5 5 7" xfId="35876" xr:uid="{00000000-0005-0000-0000-0000688B0000}"/>
    <cellStyle name="Output 2 5 2 5 5 8" xfId="35877" xr:uid="{00000000-0005-0000-0000-0000698B0000}"/>
    <cellStyle name="Output 2 5 2 5 6" xfId="35878" xr:uid="{00000000-0005-0000-0000-00006A8B0000}"/>
    <cellStyle name="Output 2 5 2 5 6 2" xfId="35879" xr:uid="{00000000-0005-0000-0000-00006B8B0000}"/>
    <cellStyle name="Output 2 5 2 5 6 3" xfId="35880" xr:uid="{00000000-0005-0000-0000-00006C8B0000}"/>
    <cellStyle name="Output 2 5 2 5 6 4" xfId="35881" xr:uid="{00000000-0005-0000-0000-00006D8B0000}"/>
    <cellStyle name="Output 2 5 2 5 6 5" xfId="35882" xr:uid="{00000000-0005-0000-0000-00006E8B0000}"/>
    <cellStyle name="Output 2 5 2 5 6 6" xfId="35883" xr:uid="{00000000-0005-0000-0000-00006F8B0000}"/>
    <cellStyle name="Output 2 5 2 5 6 7" xfId="35884" xr:uid="{00000000-0005-0000-0000-0000708B0000}"/>
    <cellStyle name="Output 2 5 2 5 7" xfId="35885" xr:uid="{00000000-0005-0000-0000-0000718B0000}"/>
    <cellStyle name="Output 2 5 2 5 8" xfId="35886" xr:uid="{00000000-0005-0000-0000-0000728B0000}"/>
    <cellStyle name="Output 2 5 2 5 9" xfId="35887" xr:uid="{00000000-0005-0000-0000-0000738B0000}"/>
    <cellStyle name="Output 2 5 2 6" xfId="35888" xr:uid="{00000000-0005-0000-0000-0000748B0000}"/>
    <cellStyle name="Output 2 5 2 6 2" xfId="35889" xr:uid="{00000000-0005-0000-0000-0000758B0000}"/>
    <cellStyle name="Output 2 5 2 6 2 2" xfId="35890" xr:uid="{00000000-0005-0000-0000-0000768B0000}"/>
    <cellStyle name="Output 2 5 2 6 2 3" xfId="35891" xr:uid="{00000000-0005-0000-0000-0000778B0000}"/>
    <cellStyle name="Output 2 5 2 6 2 4" xfId="35892" xr:uid="{00000000-0005-0000-0000-0000788B0000}"/>
    <cellStyle name="Output 2 5 2 6 2 5" xfId="35893" xr:uid="{00000000-0005-0000-0000-0000798B0000}"/>
    <cellStyle name="Output 2 5 2 6 2 6" xfId="35894" xr:uid="{00000000-0005-0000-0000-00007A8B0000}"/>
    <cellStyle name="Output 2 5 2 6 2 7" xfId="35895" xr:uid="{00000000-0005-0000-0000-00007B8B0000}"/>
    <cellStyle name="Output 2 5 2 6 3" xfId="35896" xr:uid="{00000000-0005-0000-0000-00007C8B0000}"/>
    <cellStyle name="Output 2 5 2 6 4" xfId="35897" xr:uid="{00000000-0005-0000-0000-00007D8B0000}"/>
    <cellStyle name="Output 2 5 2 6 5" xfId="35898" xr:uid="{00000000-0005-0000-0000-00007E8B0000}"/>
    <cellStyle name="Output 2 5 2 7" xfId="35899" xr:uid="{00000000-0005-0000-0000-00007F8B0000}"/>
    <cellStyle name="Output 2 5 2 7 2" xfId="35900" xr:uid="{00000000-0005-0000-0000-0000808B0000}"/>
    <cellStyle name="Output 2 5 2 7 2 2" xfId="35901" xr:uid="{00000000-0005-0000-0000-0000818B0000}"/>
    <cellStyle name="Output 2 5 2 7 2 3" xfId="35902" xr:uid="{00000000-0005-0000-0000-0000828B0000}"/>
    <cellStyle name="Output 2 5 2 7 2 4" xfId="35903" xr:uid="{00000000-0005-0000-0000-0000838B0000}"/>
    <cellStyle name="Output 2 5 2 7 2 5" xfId="35904" xr:uid="{00000000-0005-0000-0000-0000848B0000}"/>
    <cellStyle name="Output 2 5 2 7 2 6" xfId="35905" xr:uid="{00000000-0005-0000-0000-0000858B0000}"/>
    <cellStyle name="Output 2 5 2 7 2 7" xfId="35906" xr:uid="{00000000-0005-0000-0000-0000868B0000}"/>
    <cellStyle name="Output 2 5 2 7 3" xfId="35907" xr:uid="{00000000-0005-0000-0000-0000878B0000}"/>
    <cellStyle name="Output 2 5 2 7 4" xfId="35908" xr:uid="{00000000-0005-0000-0000-0000888B0000}"/>
    <cellStyle name="Output 2 5 2 7 5" xfId="35909" xr:uid="{00000000-0005-0000-0000-0000898B0000}"/>
    <cellStyle name="Output 2 5 2 8" xfId="35910" xr:uid="{00000000-0005-0000-0000-00008A8B0000}"/>
    <cellStyle name="Output 2 5 2 8 2" xfId="35911" xr:uid="{00000000-0005-0000-0000-00008B8B0000}"/>
    <cellStyle name="Output 2 5 2 8 2 2" xfId="35912" xr:uid="{00000000-0005-0000-0000-00008C8B0000}"/>
    <cellStyle name="Output 2 5 2 8 2 3" xfId="35913" xr:uid="{00000000-0005-0000-0000-00008D8B0000}"/>
    <cellStyle name="Output 2 5 2 8 2 4" xfId="35914" xr:uid="{00000000-0005-0000-0000-00008E8B0000}"/>
    <cellStyle name="Output 2 5 2 8 2 5" xfId="35915" xr:uid="{00000000-0005-0000-0000-00008F8B0000}"/>
    <cellStyle name="Output 2 5 2 8 2 6" xfId="35916" xr:uid="{00000000-0005-0000-0000-0000908B0000}"/>
    <cellStyle name="Output 2 5 2 8 2 7" xfId="35917" xr:uid="{00000000-0005-0000-0000-0000918B0000}"/>
    <cellStyle name="Output 2 5 2 8 3" xfId="35918" xr:uid="{00000000-0005-0000-0000-0000928B0000}"/>
    <cellStyle name="Output 2 5 2 8 4" xfId="35919" xr:uid="{00000000-0005-0000-0000-0000938B0000}"/>
    <cellStyle name="Output 2 5 2 8 5" xfId="35920" xr:uid="{00000000-0005-0000-0000-0000948B0000}"/>
    <cellStyle name="Output 2 5 2 9" xfId="35921" xr:uid="{00000000-0005-0000-0000-0000958B0000}"/>
    <cellStyle name="Output 2 5 2 9 2" xfId="35922" xr:uid="{00000000-0005-0000-0000-0000968B0000}"/>
    <cellStyle name="Output 2 5 2 9 2 2" xfId="35923" xr:uid="{00000000-0005-0000-0000-0000978B0000}"/>
    <cellStyle name="Output 2 5 2 9 2 3" xfId="35924" xr:uid="{00000000-0005-0000-0000-0000988B0000}"/>
    <cellStyle name="Output 2 5 2 9 2 4" xfId="35925" xr:uid="{00000000-0005-0000-0000-0000998B0000}"/>
    <cellStyle name="Output 2 5 2 9 2 5" xfId="35926" xr:uid="{00000000-0005-0000-0000-00009A8B0000}"/>
    <cellStyle name="Output 2 5 2 9 2 6" xfId="35927" xr:uid="{00000000-0005-0000-0000-00009B8B0000}"/>
    <cellStyle name="Output 2 5 2 9 2 7" xfId="35928" xr:uid="{00000000-0005-0000-0000-00009C8B0000}"/>
    <cellStyle name="Output 2 5 2 9 3" xfId="35929" xr:uid="{00000000-0005-0000-0000-00009D8B0000}"/>
    <cellStyle name="Output 2 5 2 9 4" xfId="35930" xr:uid="{00000000-0005-0000-0000-00009E8B0000}"/>
    <cellStyle name="Output 2 5 2 9 5" xfId="35931" xr:uid="{00000000-0005-0000-0000-00009F8B0000}"/>
    <cellStyle name="Output 2 5 20" xfId="35932" xr:uid="{00000000-0005-0000-0000-0000A08B0000}"/>
    <cellStyle name="Output 2 5 3" xfId="35933" xr:uid="{00000000-0005-0000-0000-0000A18B0000}"/>
    <cellStyle name="Output 2 5 3 10" xfId="35934" xr:uid="{00000000-0005-0000-0000-0000A28B0000}"/>
    <cellStyle name="Output 2 5 3 10 2" xfId="35935" xr:uid="{00000000-0005-0000-0000-0000A38B0000}"/>
    <cellStyle name="Output 2 5 3 10 3" xfId="35936" xr:uid="{00000000-0005-0000-0000-0000A48B0000}"/>
    <cellStyle name="Output 2 5 3 10 4" xfId="35937" xr:uid="{00000000-0005-0000-0000-0000A58B0000}"/>
    <cellStyle name="Output 2 5 3 10 5" xfId="35938" xr:uid="{00000000-0005-0000-0000-0000A68B0000}"/>
    <cellStyle name="Output 2 5 3 10 6" xfId="35939" xr:uid="{00000000-0005-0000-0000-0000A78B0000}"/>
    <cellStyle name="Output 2 5 3 10 7" xfId="35940" xr:uid="{00000000-0005-0000-0000-0000A88B0000}"/>
    <cellStyle name="Output 2 5 3 10 8" xfId="35941" xr:uid="{00000000-0005-0000-0000-0000A98B0000}"/>
    <cellStyle name="Output 2 5 3 11" xfId="35942" xr:uid="{00000000-0005-0000-0000-0000AA8B0000}"/>
    <cellStyle name="Output 2 5 3 11 2" xfId="35943" xr:uid="{00000000-0005-0000-0000-0000AB8B0000}"/>
    <cellStyle name="Output 2 5 3 11 3" xfId="35944" xr:uid="{00000000-0005-0000-0000-0000AC8B0000}"/>
    <cellStyle name="Output 2 5 3 11 4" xfId="35945" xr:uid="{00000000-0005-0000-0000-0000AD8B0000}"/>
    <cellStyle name="Output 2 5 3 11 5" xfId="35946" xr:uid="{00000000-0005-0000-0000-0000AE8B0000}"/>
    <cellStyle name="Output 2 5 3 11 6" xfId="35947" xr:uid="{00000000-0005-0000-0000-0000AF8B0000}"/>
    <cellStyle name="Output 2 5 3 11 7" xfId="35948" xr:uid="{00000000-0005-0000-0000-0000B08B0000}"/>
    <cellStyle name="Output 2 5 3 12" xfId="35949" xr:uid="{00000000-0005-0000-0000-0000B18B0000}"/>
    <cellStyle name="Output 2 5 3 12 2" xfId="35950" xr:uid="{00000000-0005-0000-0000-0000B28B0000}"/>
    <cellStyle name="Output 2 5 3 12 3" xfId="35951" xr:uid="{00000000-0005-0000-0000-0000B38B0000}"/>
    <cellStyle name="Output 2 5 3 12 4" xfId="35952" xr:uid="{00000000-0005-0000-0000-0000B48B0000}"/>
    <cellStyle name="Output 2 5 3 12 5" xfId="35953" xr:uid="{00000000-0005-0000-0000-0000B58B0000}"/>
    <cellStyle name="Output 2 5 3 13" xfId="35954" xr:uid="{00000000-0005-0000-0000-0000B68B0000}"/>
    <cellStyle name="Output 2 5 3 13 2" xfId="35955" xr:uid="{00000000-0005-0000-0000-0000B78B0000}"/>
    <cellStyle name="Output 2 5 3 13 3" xfId="35956" xr:uid="{00000000-0005-0000-0000-0000B88B0000}"/>
    <cellStyle name="Output 2 5 3 13 4" xfId="35957" xr:uid="{00000000-0005-0000-0000-0000B98B0000}"/>
    <cellStyle name="Output 2 5 3 13 5" xfId="35958" xr:uid="{00000000-0005-0000-0000-0000BA8B0000}"/>
    <cellStyle name="Output 2 5 3 14" xfId="35959" xr:uid="{00000000-0005-0000-0000-0000BB8B0000}"/>
    <cellStyle name="Output 2 5 3 14 2" xfId="35960" xr:uid="{00000000-0005-0000-0000-0000BC8B0000}"/>
    <cellStyle name="Output 2 5 3 14 3" xfId="35961" xr:uid="{00000000-0005-0000-0000-0000BD8B0000}"/>
    <cellStyle name="Output 2 5 3 14 4" xfId="35962" xr:uid="{00000000-0005-0000-0000-0000BE8B0000}"/>
    <cellStyle name="Output 2 5 3 14 5" xfId="35963" xr:uid="{00000000-0005-0000-0000-0000BF8B0000}"/>
    <cellStyle name="Output 2 5 3 15" xfId="35964" xr:uid="{00000000-0005-0000-0000-0000C08B0000}"/>
    <cellStyle name="Output 2 5 3 15 2" xfId="35965" xr:uid="{00000000-0005-0000-0000-0000C18B0000}"/>
    <cellStyle name="Output 2 5 3 15 3" xfId="35966" xr:uid="{00000000-0005-0000-0000-0000C28B0000}"/>
    <cellStyle name="Output 2 5 3 15 4" xfId="35967" xr:uid="{00000000-0005-0000-0000-0000C38B0000}"/>
    <cellStyle name="Output 2 5 3 15 5" xfId="35968" xr:uid="{00000000-0005-0000-0000-0000C48B0000}"/>
    <cellStyle name="Output 2 5 3 16" xfId="35969" xr:uid="{00000000-0005-0000-0000-0000C58B0000}"/>
    <cellStyle name="Output 2 5 3 16 2" xfId="35970" xr:uid="{00000000-0005-0000-0000-0000C68B0000}"/>
    <cellStyle name="Output 2 5 3 16 3" xfId="35971" xr:uid="{00000000-0005-0000-0000-0000C78B0000}"/>
    <cellStyle name="Output 2 5 3 16 4" xfId="35972" xr:uid="{00000000-0005-0000-0000-0000C88B0000}"/>
    <cellStyle name="Output 2 5 3 16 5" xfId="35973" xr:uid="{00000000-0005-0000-0000-0000C98B0000}"/>
    <cellStyle name="Output 2 5 3 17" xfId="35974" xr:uid="{00000000-0005-0000-0000-0000CA8B0000}"/>
    <cellStyle name="Output 2 5 3 17 2" xfId="35975" xr:uid="{00000000-0005-0000-0000-0000CB8B0000}"/>
    <cellStyle name="Output 2 5 3 17 3" xfId="35976" xr:uid="{00000000-0005-0000-0000-0000CC8B0000}"/>
    <cellStyle name="Output 2 5 3 17 4" xfId="35977" xr:uid="{00000000-0005-0000-0000-0000CD8B0000}"/>
    <cellStyle name="Output 2 5 3 17 5" xfId="35978" xr:uid="{00000000-0005-0000-0000-0000CE8B0000}"/>
    <cellStyle name="Output 2 5 3 18" xfId="35979" xr:uid="{00000000-0005-0000-0000-0000CF8B0000}"/>
    <cellStyle name="Output 2 5 3 2" xfId="35980" xr:uid="{00000000-0005-0000-0000-0000D08B0000}"/>
    <cellStyle name="Output 2 5 3 2 10" xfId="35981" xr:uid="{00000000-0005-0000-0000-0000D18B0000}"/>
    <cellStyle name="Output 2 5 3 2 10 2" xfId="35982" xr:uid="{00000000-0005-0000-0000-0000D28B0000}"/>
    <cellStyle name="Output 2 5 3 2 10 3" xfId="35983" xr:uid="{00000000-0005-0000-0000-0000D38B0000}"/>
    <cellStyle name="Output 2 5 3 2 10 4" xfId="35984" xr:uid="{00000000-0005-0000-0000-0000D48B0000}"/>
    <cellStyle name="Output 2 5 3 2 10 5" xfId="35985" xr:uid="{00000000-0005-0000-0000-0000D58B0000}"/>
    <cellStyle name="Output 2 5 3 2 11" xfId="35986" xr:uid="{00000000-0005-0000-0000-0000D68B0000}"/>
    <cellStyle name="Output 2 5 3 2 11 2" xfId="35987" xr:uid="{00000000-0005-0000-0000-0000D78B0000}"/>
    <cellStyle name="Output 2 5 3 2 11 3" xfId="35988" xr:uid="{00000000-0005-0000-0000-0000D88B0000}"/>
    <cellStyle name="Output 2 5 3 2 11 4" xfId="35989" xr:uid="{00000000-0005-0000-0000-0000D98B0000}"/>
    <cellStyle name="Output 2 5 3 2 11 5" xfId="35990" xr:uid="{00000000-0005-0000-0000-0000DA8B0000}"/>
    <cellStyle name="Output 2 5 3 2 12" xfId="35991" xr:uid="{00000000-0005-0000-0000-0000DB8B0000}"/>
    <cellStyle name="Output 2 5 3 2 12 2" xfId="35992" xr:uid="{00000000-0005-0000-0000-0000DC8B0000}"/>
    <cellStyle name="Output 2 5 3 2 12 3" xfId="35993" xr:uid="{00000000-0005-0000-0000-0000DD8B0000}"/>
    <cellStyle name="Output 2 5 3 2 12 4" xfId="35994" xr:uid="{00000000-0005-0000-0000-0000DE8B0000}"/>
    <cellStyle name="Output 2 5 3 2 12 5" xfId="35995" xr:uid="{00000000-0005-0000-0000-0000DF8B0000}"/>
    <cellStyle name="Output 2 5 3 2 13" xfId="35996" xr:uid="{00000000-0005-0000-0000-0000E08B0000}"/>
    <cellStyle name="Output 2 5 3 2 13 2" xfId="35997" xr:uid="{00000000-0005-0000-0000-0000E18B0000}"/>
    <cellStyle name="Output 2 5 3 2 13 3" xfId="35998" xr:uid="{00000000-0005-0000-0000-0000E28B0000}"/>
    <cellStyle name="Output 2 5 3 2 13 4" xfId="35999" xr:uid="{00000000-0005-0000-0000-0000E38B0000}"/>
    <cellStyle name="Output 2 5 3 2 13 5" xfId="36000" xr:uid="{00000000-0005-0000-0000-0000E48B0000}"/>
    <cellStyle name="Output 2 5 3 2 14" xfId="36001" xr:uid="{00000000-0005-0000-0000-0000E58B0000}"/>
    <cellStyle name="Output 2 5 3 2 14 2" xfId="36002" xr:uid="{00000000-0005-0000-0000-0000E68B0000}"/>
    <cellStyle name="Output 2 5 3 2 14 3" xfId="36003" xr:uid="{00000000-0005-0000-0000-0000E78B0000}"/>
    <cellStyle name="Output 2 5 3 2 14 4" xfId="36004" xr:uid="{00000000-0005-0000-0000-0000E88B0000}"/>
    <cellStyle name="Output 2 5 3 2 14 5" xfId="36005" xr:uid="{00000000-0005-0000-0000-0000E98B0000}"/>
    <cellStyle name="Output 2 5 3 2 15" xfId="36006" xr:uid="{00000000-0005-0000-0000-0000EA8B0000}"/>
    <cellStyle name="Output 2 5 3 2 15 2" xfId="36007" xr:uid="{00000000-0005-0000-0000-0000EB8B0000}"/>
    <cellStyle name="Output 2 5 3 2 15 3" xfId="36008" xr:uid="{00000000-0005-0000-0000-0000EC8B0000}"/>
    <cellStyle name="Output 2 5 3 2 15 4" xfId="36009" xr:uid="{00000000-0005-0000-0000-0000ED8B0000}"/>
    <cellStyle name="Output 2 5 3 2 15 5" xfId="36010" xr:uid="{00000000-0005-0000-0000-0000EE8B0000}"/>
    <cellStyle name="Output 2 5 3 2 16" xfId="36011" xr:uid="{00000000-0005-0000-0000-0000EF8B0000}"/>
    <cellStyle name="Output 2 5 3 2 16 2" xfId="36012" xr:uid="{00000000-0005-0000-0000-0000F08B0000}"/>
    <cellStyle name="Output 2 5 3 2 16 3" xfId="36013" xr:uid="{00000000-0005-0000-0000-0000F18B0000}"/>
    <cellStyle name="Output 2 5 3 2 16 4" xfId="36014" xr:uid="{00000000-0005-0000-0000-0000F28B0000}"/>
    <cellStyle name="Output 2 5 3 2 16 5" xfId="36015" xr:uid="{00000000-0005-0000-0000-0000F38B0000}"/>
    <cellStyle name="Output 2 5 3 2 17" xfId="36016" xr:uid="{00000000-0005-0000-0000-0000F48B0000}"/>
    <cellStyle name="Output 2 5 3 2 17 2" xfId="36017" xr:uid="{00000000-0005-0000-0000-0000F58B0000}"/>
    <cellStyle name="Output 2 5 3 2 17 3" xfId="36018" xr:uid="{00000000-0005-0000-0000-0000F68B0000}"/>
    <cellStyle name="Output 2 5 3 2 17 4" xfId="36019" xr:uid="{00000000-0005-0000-0000-0000F78B0000}"/>
    <cellStyle name="Output 2 5 3 2 17 5" xfId="36020" xr:uid="{00000000-0005-0000-0000-0000F88B0000}"/>
    <cellStyle name="Output 2 5 3 2 18" xfId="36021" xr:uid="{00000000-0005-0000-0000-0000F98B0000}"/>
    <cellStyle name="Output 2 5 3 2 18 2" xfId="36022" xr:uid="{00000000-0005-0000-0000-0000FA8B0000}"/>
    <cellStyle name="Output 2 5 3 2 18 3" xfId="36023" xr:uid="{00000000-0005-0000-0000-0000FB8B0000}"/>
    <cellStyle name="Output 2 5 3 2 18 4" xfId="36024" xr:uid="{00000000-0005-0000-0000-0000FC8B0000}"/>
    <cellStyle name="Output 2 5 3 2 18 5" xfId="36025" xr:uid="{00000000-0005-0000-0000-0000FD8B0000}"/>
    <cellStyle name="Output 2 5 3 2 19" xfId="36026" xr:uid="{00000000-0005-0000-0000-0000FE8B0000}"/>
    <cellStyle name="Output 2 5 3 2 2" xfId="36027" xr:uid="{00000000-0005-0000-0000-0000FF8B0000}"/>
    <cellStyle name="Output 2 5 3 2 2 10" xfId="36028" xr:uid="{00000000-0005-0000-0000-0000008C0000}"/>
    <cellStyle name="Output 2 5 3 2 2 10 2" xfId="36029" xr:uid="{00000000-0005-0000-0000-0000018C0000}"/>
    <cellStyle name="Output 2 5 3 2 2 10 3" xfId="36030" xr:uid="{00000000-0005-0000-0000-0000028C0000}"/>
    <cellStyle name="Output 2 5 3 2 2 10 4" xfId="36031" xr:uid="{00000000-0005-0000-0000-0000038C0000}"/>
    <cellStyle name="Output 2 5 3 2 2 10 5" xfId="36032" xr:uid="{00000000-0005-0000-0000-0000048C0000}"/>
    <cellStyle name="Output 2 5 3 2 2 11" xfId="36033" xr:uid="{00000000-0005-0000-0000-0000058C0000}"/>
    <cellStyle name="Output 2 5 3 2 2 11 2" xfId="36034" xr:uid="{00000000-0005-0000-0000-0000068C0000}"/>
    <cellStyle name="Output 2 5 3 2 2 11 3" xfId="36035" xr:uid="{00000000-0005-0000-0000-0000078C0000}"/>
    <cellStyle name="Output 2 5 3 2 2 11 4" xfId="36036" xr:uid="{00000000-0005-0000-0000-0000088C0000}"/>
    <cellStyle name="Output 2 5 3 2 2 11 5" xfId="36037" xr:uid="{00000000-0005-0000-0000-0000098C0000}"/>
    <cellStyle name="Output 2 5 3 2 2 12" xfId="36038" xr:uid="{00000000-0005-0000-0000-00000A8C0000}"/>
    <cellStyle name="Output 2 5 3 2 2 12 2" xfId="36039" xr:uid="{00000000-0005-0000-0000-00000B8C0000}"/>
    <cellStyle name="Output 2 5 3 2 2 12 3" xfId="36040" xr:uid="{00000000-0005-0000-0000-00000C8C0000}"/>
    <cellStyle name="Output 2 5 3 2 2 12 4" xfId="36041" xr:uid="{00000000-0005-0000-0000-00000D8C0000}"/>
    <cellStyle name="Output 2 5 3 2 2 12 5" xfId="36042" xr:uid="{00000000-0005-0000-0000-00000E8C0000}"/>
    <cellStyle name="Output 2 5 3 2 2 13" xfId="36043" xr:uid="{00000000-0005-0000-0000-00000F8C0000}"/>
    <cellStyle name="Output 2 5 3 2 2 13 2" xfId="36044" xr:uid="{00000000-0005-0000-0000-0000108C0000}"/>
    <cellStyle name="Output 2 5 3 2 2 13 3" xfId="36045" xr:uid="{00000000-0005-0000-0000-0000118C0000}"/>
    <cellStyle name="Output 2 5 3 2 2 13 4" xfId="36046" xr:uid="{00000000-0005-0000-0000-0000128C0000}"/>
    <cellStyle name="Output 2 5 3 2 2 13 5" xfId="36047" xr:uid="{00000000-0005-0000-0000-0000138C0000}"/>
    <cellStyle name="Output 2 5 3 2 2 14" xfId="36048" xr:uid="{00000000-0005-0000-0000-0000148C0000}"/>
    <cellStyle name="Output 2 5 3 2 2 14 2" xfId="36049" xr:uid="{00000000-0005-0000-0000-0000158C0000}"/>
    <cellStyle name="Output 2 5 3 2 2 14 3" xfId="36050" xr:uid="{00000000-0005-0000-0000-0000168C0000}"/>
    <cellStyle name="Output 2 5 3 2 2 14 4" xfId="36051" xr:uid="{00000000-0005-0000-0000-0000178C0000}"/>
    <cellStyle name="Output 2 5 3 2 2 14 5" xfId="36052" xr:uid="{00000000-0005-0000-0000-0000188C0000}"/>
    <cellStyle name="Output 2 5 3 2 2 15" xfId="36053" xr:uid="{00000000-0005-0000-0000-0000198C0000}"/>
    <cellStyle name="Output 2 5 3 2 2 15 2" xfId="36054" xr:uid="{00000000-0005-0000-0000-00001A8C0000}"/>
    <cellStyle name="Output 2 5 3 2 2 15 3" xfId="36055" xr:uid="{00000000-0005-0000-0000-00001B8C0000}"/>
    <cellStyle name="Output 2 5 3 2 2 15 4" xfId="36056" xr:uid="{00000000-0005-0000-0000-00001C8C0000}"/>
    <cellStyle name="Output 2 5 3 2 2 15 5" xfId="36057" xr:uid="{00000000-0005-0000-0000-00001D8C0000}"/>
    <cellStyle name="Output 2 5 3 2 2 16" xfId="36058" xr:uid="{00000000-0005-0000-0000-00001E8C0000}"/>
    <cellStyle name="Output 2 5 3 2 2 16 2" xfId="36059" xr:uid="{00000000-0005-0000-0000-00001F8C0000}"/>
    <cellStyle name="Output 2 5 3 2 2 16 3" xfId="36060" xr:uid="{00000000-0005-0000-0000-0000208C0000}"/>
    <cellStyle name="Output 2 5 3 2 2 16 4" xfId="36061" xr:uid="{00000000-0005-0000-0000-0000218C0000}"/>
    <cellStyle name="Output 2 5 3 2 2 16 5" xfId="36062" xr:uid="{00000000-0005-0000-0000-0000228C0000}"/>
    <cellStyle name="Output 2 5 3 2 2 17" xfId="36063" xr:uid="{00000000-0005-0000-0000-0000238C0000}"/>
    <cellStyle name="Output 2 5 3 2 2 17 2" xfId="36064" xr:uid="{00000000-0005-0000-0000-0000248C0000}"/>
    <cellStyle name="Output 2 5 3 2 2 17 3" xfId="36065" xr:uid="{00000000-0005-0000-0000-0000258C0000}"/>
    <cellStyle name="Output 2 5 3 2 2 17 4" xfId="36066" xr:uid="{00000000-0005-0000-0000-0000268C0000}"/>
    <cellStyle name="Output 2 5 3 2 2 17 5" xfId="36067" xr:uid="{00000000-0005-0000-0000-0000278C0000}"/>
    <cellStyle name="Output 2 5 3 2 2 18" xfId="36068" xr:uid="{00000000-0005-0000-0000-0000288C0000}"/>
    <cellStyle name="Output 2 5 3 2 2 18 2" xfId="36069" xr:uid="{00000000-0005-0000-0000-0000298C0000}"/>
    <cellStyle name="Output 2 5 3 2 2 18 3" xfId="36070" xr:uid="{00000000-0005-0000-0000-00002A8C0000}"/>
    <cellStyle name="Output 2 5 3 2 2 18 4" xfId="36071" xr:uid="{00000000-0005-0000-0000-00002B8C0000}"/>
    <cellStyle name="Output 2 5 3 2 2 18 5" xfId="36072" xr:uid="{00000000-0005-0000-0000-00002C8C0000}"/>
    <cellStyle name="Output 2 5 3 2 2 19" xfId="36073" xr:uid="{00000000-0005-0000-0000-00002D8C0000}"/>
    <cellStyle name="Output 2 5 3 2 2 2" xfId="36074" xr:uid="{00000000-0005-0000-0000-00002E8C0000}"/>
    <cellStyle name="Output 2 5 3 2 2 2 2" xfId="36075" xr:uid="{00000000-0005-0000-0000-00002F8C0000}"/>
    <cellStyle name="Output 2 5 3 2 2 2 2 2" xfId="36076" xr:uid="{00000000-0005-0000-0000-0000308C0000}"/>
    <cellStyle name="Output 2 5 3 2 2 2 2 3" xfId="36077" xr:uid="{00000000-0005-0000-0000-0000318C0000}"/>
    <cellStyle name="Output 2 5 3 2 2 2 2 4" xfId="36078" xr:uid="{00000000-0005-0000-0000-0000328C0000}"/>
    <cellStyle name="Output 2 5 3 2 2 2 2 5" xfId="36079" xr:uid="{00000000-0005-0000-0000-0000338C0000}"/>
    <cellStyle name="Output 2 5 3 2 2 2 2 6" xfId="36080" xr:uid="{00000000-0005-0000-0000-0000348C0000}"/>
    <cellStyle name="Output 2 5 3 2 2 2 2 7" xfId="36081" xr:uid="{00000000-0005-0000-0000-0000358C0000}"/>
    <cellStyle name="Output 2 5 3 2 2 2 3" xfId="36082" xr:uid="{00000000-0005-0000-0000-0000368C0000}"/>
    <cellStyle name="Output 2 5 3 2 2 2 4" xfId="36083" xr:uid="{00000000-0005-0000-0000-0000378C0000}"/>
    <cellStyle name="Output 2 5 3 2 2 2 5" xfId="36084" xr:uid="{00000000-0005-0000-0000-0000388C0000}"/>
    <cellStyle name="Output 2 5 3 2 2 3" xfId="36085" xr:uid="{00000000-0005-0000-0000-0000398C0000}"/>
    <cellStyle name="Output 2 5 3 2 2 3 2" xfId="36086" xr:uid="{00000000-0005-0000-0000-00003A8C0000}"/>
    <cellStyle name="Output 2 5 3 2 2 3 2 2" xfId="36087" xr:uid="{00000000-0005-0000-0000-00003B8C0000}"/>
    <cellStyle name="Output 2 5 3 2 2 3 2 3" xfId="36088" xr:uid="{00000000-0005-0000-0000-00003C8C0000}"/>
    <cellStyle name="Output 2 5 3 2 2 3 2 4" xfId="36089" xr:uid="{00000000-0005-0000-0000-00003D8C0000}"/>
    <cellStyle name="Output 2 5 3 2 2 3 2 5" xfId="36090" xr:uid="{00000000-0005-0000-0000-00003E8C0000}"/>
    <cellStyle name="Output 2 5 3 2 2 3 2 6" xfId="36091" xr:uid="{00000000-0005-0000-0000-00003F8C0000}"/>
    <cellStyle name="Output 2 5 3 2 2 3 2 7" xfId="36092" xr:uid="{00000000-0005-0000-0000-0000408C0000}"/>
    <cellStyle name="Output 2 5 3 2 2 3 3" xfId="36093" xr:uid="{00000000-0005-0000-0000-0000418C0000}"/>
    <cellStyle name="Output 2 5 3 2 2 3 4" xfId="36094" xr:uid="{00000000-0005-0000-0000-0000428C0000}"/>
    <cellStyle name="Output 2 5 3 2 2 3 5" xfId="36095" xr:uid="{00000000-0005-0000-0000-0000438C0000}"/>
    <cellStyle name="Output 2 5 3 2 2 4" xfId="36096" xr:uid="{00000000-0005-0000-0000-0000448C0000}"/>
    <cellStyle name="Output 2 5 3 2 2 4 2" xfId="36097" xr:uid="{00000000-0005-0000-0000-0000458C0000}"/>
    <cellStyle name="Output 2 5 3 2 2 4 2 2" xfId="36098" xr:uid="{00000000-0005-0000-0000-0000468C0000}"/>
    <cellStyle name="Output 2 5 3 2 2 4 2 3" xfId="36099" xr:uid="{00000000-0005-0000-0000-0000478C0000}"/>
    <cellStyle name="Output 2 5 3 2 2 4 2 4" xfId="36100" xr:uid="{00000000-0005-0000-0000-0000488C0000}"/>
    <cellStyle name="Output 2 5 3 2 2 4 2 5" xfId="36101" xr:uid="{00000000-0005-0000-0000-0000498C0000}"/>
    <cellStyle name="Output 2 5 3 2 2 4 2 6" xfId="36102" xr:uid="{00000000-0005-0000-0000-00004A8C0000}"/>
    <cellStyle name="Output 2 5 3 2 2 4 2 7" xfId="36103" xr:uid="{00000000-0005-0000-0000-00004B8C0000}"/>
    <cellStyle name="Output 2 5 3 2 2 4 3" xfId="36104" xr:uid="{00000000-0005-0000-0000-00004C8C0000}"/>
    <cellStyle name="Output 2 5 3 2 2 4 4" xfId="36105" xr:uid="{00000000-0005-0000-0000-00004D8C0000}"/>
    <cellStyle name="Output 2 5 3 2 2 4 5" xfId="36106" xr:uid="{00000000-0005-0000-0000-00004E8C0000}"/>
    <cellStyle name="Output 2 5 3 2 2 5" xfId="36107" xr:uid="{00000000-0005-0000-0000-00004F8C0000}"/>
    <cellStyle name="Output 2 5 3 2 2 5 2" xfId="36108" xr:uid="{00000000-0005-0000-0000-0000508C0000}"/>
    <cellStyle name="Output 2 5 3 2 2 5 3" xfId="36109" xr:uid="{00000000-0005-0000-0000-0000518C0000}"/>
    <cellStyle name="Output 2 5 3 2 2 5 4" xfId="36110" xr:uid="{00000000-0005-0000-0000-0000528C0000}"/>
    <cellStyle name="Output 2 5 3 2 2 5 5" xfId="36111" xr:uid="{00000000-0005-0000-0000-0000538C0000}"/>
    <cellStyle name="Output 2 5 3 2 2 5 6" xfId="36112" xr:uid="{00000000-0005-0000-0000-0000548C0000}"/>
    <cellStyle name="Output 2 5 3 2 2 5 7" xfId="36113" xr:uid="{00000000-0005-0000-0000-0000558C0000}"/>
    <cellStyle name="Output 2 5 3 2 2 5 8" xfId="36114" xr:uid="{00000000-0005-0000-0000-0000568C0000}"/>
    <cellStyle name="Output 2 5 3 2 2 6" xfId="36115" xr:uid="{00000000-0005-0000-0000-0000578C0000}"/>
    <cellStyle name="Output 2 5 3 2 2 6 2" xfId="36116" xr:uid="{00000000-0005-0000-0000-0000588C0000}"/>
    <cellStyle name="Output 2 5 3 2 2 6 3" xfId="36117" xr:uid="{00000000-0005-0000-0000-0000598C0000}"/>
    <cellStyle name="Output 2 5 3 2 2 6 4" xfId="36118" xr:uid="{00000000-0005-0000-0000-00005A8C0000}"/>
    <cellStyle name="Output 2 5 3 2 2 6 5" xfId="36119" xr:uid="{00000000-0005-0000-0000-00005B8C0000}"/>
    <cellStyle name="Output 2 5 3 2 2 6 6" xfId="36120" xr:uid="{00000000-0005-0000-0000-00005C8C0000}"/>
    <cellStyle name="Output 2 5 3 2 2 6 7" xfId="36121" xr:uid="{00000000-0005-0000-0000-00005D8C0000}"/>
    <cellStyle name="Output 2 5 3 2 2 7" xfId="36122" xr:uid="{00000000-0005-0000-0000-00005E8C0000}"/>
    <cellStyle name="Output 2 5 3 2 2 7 2" xfId="36123" xr:uid="{00000000-0005-0000-0000-00005F8C0000}"/>
    <cellStyle name="Output 2 5 3 2 2 7 3" xfId="36124" xr:uid="{00000000-0005-0000-0000-0000608C0000}"/>
    <cellStyle name="Output 2 5 3 2 2 7 4" xfId="36125" xr:uid="{00000000-0005-0000-0000-0000618C0000}"/>
    <cellStyle name="Output 2 5 3 2 2 7 5" xfId="36126" xr:uid="{00000000-0005-0000-0000-0000628C0000}"/>
    <cellStyle name="Output 2 5 3 2 2 8" xfId="36127" xr:uid="{00000000-0005-0000-0000-0000638C0000}"/>
    <cellStyle name="Output 2 5 3 2 2 8 2" xfId="36128" xr:uid="{00000000-0005-0000-0000-0000648C0000}"/>
    <cellStyle name="Output 2 5 3 2 2 8 3" xfId="36129" xr:uid="{00000000-0005-0000-0000-0000658C0000}"/>
    <cellStyle name="Output 2 5 3 2 2 8 4" xfId="36130" xr:uid="{00000000-0005-0000-0000-0000668C0000}"/>
    <cellStyle name="Output 2 5 3 2 2 8 5" xfId="36131" xr:uid="{00000000-0005-0000-0000-0000678C0000}"/>
    <cellStyle name="Output 2 5 3 2 2 9" xfId="36132" xr:uid="{00000000-0005-0000-0000-0000688C0000}"/>
    <cellStyle name="Output 2 5 3 2 2 9 2" xfId="36133" xr:uid="{00000000-0005-0000-0000-0000698C0000}"/>
    <cellStyle name="Output 2 5 3 2 2 9 3" xfId="36134" xr:uid="{00000000-0005-0000-0000-00006A8C0000}"/>
    <cellStyle name="Output 2 5 3 2 2 9 4" xfId="36135" xr:uid="{00000000-0005-0000-0000-00006B8C0000}"/>
    <cellStyle name="Output 2 5 3 2 2 9 5" xfId="36136" xr:uid="{00000000-0005-0000-0000-00006C8C0000}"/>
    <cellStyle name="Output 2 5 3 2 3" xfId="36137" xr:uid="{00000000-0005-0000-0000-00006D8C0000}"/>
    <cellStyle name="Output 2 5 3 2 3 10" xfId="36138" xr:uid="{00000000-0005-0000-0000-00006E8C0000}"/>
    <cellStyle name="Output 2 5 3 2 3 2" xfId="36139" xr:uid="{00000000-0005-0000-0000-00006F8C0000}"/>
    <cellStyle name="Output 2 5 3 2 3 2 2" xfId="36140" xr:uid="{00000000-0005-0000-0000-0000708C0000}"/>
    <cellStyle name="Output 2 5 3 2 3 2 2 2" xfId="36141" xr:uid="{00000000-0005-0000-0000-0000718C0000}"/>
    <cellStyle name="Output 2 5 3 2 3 2 2 3" xfId="36142" xr:uid="{00000000-0005-0000-0000-0000728C0000}"/>
    <cellStyle name="Output 2 5 3 2 3 2 2 4" xfId="36143" xr:uid="{00000000-0005-0000-0000-0000738C0000}"/>
    <cellStyle name="Output 2 5 3 2 3 2 2 5" xfId="36144" xr:uid="{00000000-0005-0000-0000-0000748C0000}"/>
    <cellStyle name="Output 2 5 3 2 3 2 2 6" xfId="36145" xr:uid="{00000000-0005-0000-0000-0000758C0000}"/>
    <cellStyle name="Output 2 5 3 2 3 2 2 7" xfId="36146" xr:uid="{00000000-0005-0000-0000-0000768C0000}"/>
    <cellStyle name="Output 2 5 3 2 3 2 3" xfId="36147" xr:uid="{00000000-0005-0000-0000-0000778C0000}"/>
    <cellStyle name="Output 2 5 3 2 3 2 4" xfId="36148" xr:uid="{00000000-0005-0000-0000-0000788C0000}"/>
    <cellStyle name="Output 2 5 3 2 3 3" xfId="36149" xr:uid="{00000000-0005-0000-0000-0000798C0000}"/>
    <cellStyle name="Output 2 5 3 2 3 3 2" xfId="36150" xr:uid="{00000000-0005-0000-0000-00007A8C0000}"/>
    <cellStyle name="Output 2 5 3 2 3 3 2 2" xfId="36151" xr:uid="{00000000-0005-0000-0000-00007B8C0000}"/>
    <cellStyle name="Output 2 5 3 2 3 3 2 3" xfId="36152" xr:uid="{00000000-0005-0000-0000-00007C8C0000}"/>
    <cellStyle name="Output 2 5 3 2 3 3 2 4" xfId="36153" xr:uid="{00000000-0005-0000-0000-00007D8C0000}"/>
    <cellStyle name="Output 2 5 3 2 3 3 2 5" xfId="36154" xr:uid="{00000000-0005-0000-0000-00007E8C0000}"/>
    <cellStyle name="Output 2 5 3 2 3 3 2 6" xfId="36155" xr:uid="{00000000-0005-0000-0000-00007F8C0000}"/>
    <cellStyle name="Output 2 5 3 2 3 3 2 7" xfId="36156" xr:uid="{00000000-0005-0000-0000-0000808C0000}"/>
    <cellStyle name="Output 2 5 3 2 3 3 3" xfId="36157" xr:uid="{00000000-0005-0000-0000-0000818C0000}"/>
    <cellStyle name="Output 2 5 3 2 3 3 4" xfId="36158" xr:uid="{00000000-0005-0000-0000-0000828C0000}"/>
    <cellStyle name="Output 2 5 3 2 3 4" xfId="36159" xr:uid="{00000000-0005-0000-0000-0000838C0000}"/>
    <cellStyle name="Output 2 5 3 2 3 4 2" xfId="36160" xr:uid="{00000000-0005-0000-0000-0000848C0000}"/>
    <cellStyle name="Output 2 5 3 2 3 4 2 2" xfId="36161" xr:uid="{00000000-0005-0000-0000-0000858C0000}"/>
    <cellStyle name="Output 2 5 3 2 3 4 2 3" xfId="36162" xr:uid="{00000000-0005-0000-0000-0000868C0000}"/>
    <cellStyle name="Output 2 5 3 2 3 4 2 4" xfId="36163" xr:uid="{00000000-0005-0000-0000-0000878C0000}"/>
    <cellStyle name="Output 2 5 3 2 3 4 2 5" xfId="36164" xr:uid="{00000000-0005-0000-0000-0000888C0000}"/>
    <cellStyle name="Output 2 5 3 2 3 4 2 6" xfId="36165" xr:uid="{00000000-0005-0000-0000-0000898C0000}"/>
    <cellStyle name="Output 2 5 3 2 3 4 2 7" xfId="36166" xr:uid="{00000000-0005-0000-0000-00008A8C0000}"/>
    <cellStyle name="Output 2 5 3 2 3 4 3" xfId="36167" xr:uid="{00000000-0005-0000-0000-00008B8C0000}"/>
    <cellStyle name="Output 2 5 3 2 3 4 4" xfId="36168" xr:uid="{00000000-0005-0000-0000-00008C8C0000}"/>
    <cellStyle name="Output 2 5 3 2 3 5" xfId="36169" xr:uid="{00000000-0005-0000-0000-00008D8C0000}"/>
    <cellStyle name="Output 2 5 3 2 3 5 2" xfId="36170" xr:uid="{00000000-0005-0000-0000-00008E8C0000}"/>
    <cellStyle name="Output 2 5 3 2 3 5 3" xfId="36171" xr:uid="{00000000-0005-0000-0000-00008F8C0000}"/>
    <cellStyle name="Output 2 5 3 2 3 5 4" xfId="36172" xr:uid="{00000000-0005-0000-0000-0000908C0000}"/>
    <cellStyle name="Output 2 5 3 2 3 5 5" xfId="36173" xr:uid="{00000000-0005-0000-0000-0000918C0000}"/>
    <cellStyle name="Output 2 5 3 2 3 5 6" xfId="36174" xr:uid="{00000000-0005-0000-0000-0000928C0000}"/>
    <cellStyle name="Output 2 5 3 2 3 5 7" xfId="36175" xr:uid="{00000000-0005-0000-0000-0000938C0000}"/>
    <cellStyle name="Output 2 5 3 2 3 5 8" xfId="36176" xr:uid="{00000000-0005-0000-0000-0000948C0000}"/>
    <cellStyle name="Output 2 5 3 2 3 6" xfId="36177" xr:uid="{00000000-0005-0000-0000-0000958C0000}"/>
    <cellStyle name="Output 2 5 3 2 3 6 2" xfId="36178" xr:uid="{00000000-0005-0000-0000-0000968C0000}"/>
    <cellStyle name="Output 2 5 3 2 3 6 3" xfId="36179" xr:uid="{00000000-0005-0000-0000-0000978C0000}"/>
    <cellStyle name="Output 2 5 3 2 3 6 4" xfId="36180" xr:uid="{00000000-0005-0000-0000-0000988C0000}"/>
    <cellStyle name="Output 2 5 3 2 3 6 5" xfId="36181" xr:uid="{00000000-0005-0000-0000-0000998C0000}"/>
    <cellStyle name="Output 2 5 3 2 3 6 6" xfId="36182" xr:uid="{00000000-0005-0000-0000-00009A8C0000}"/>
    <cellStyle name="Output 2 5 3 2 3 6 7" xfId="36183" xr:uid="{00000000-0005-0000-0000-00009B8C0000}"/>
    <cellStyle name="Output 2 5 3 2 3 7" xfId="36184" xr:uid="{00000000-0005-0000-0000-00009C8C0000}"/>
    <cellStyle name="Output 2 5 3 2 3 8" xfId="36185" xr:uid="{00000000-0005-0000-0000-00009D8C0000}"/>
    <cellStyle name="Output 2 5 3 2 3 9" xfId="36186" xr:uid="{00000000-0005-0000-0000-00009E8C0000}"/>
    <cellStyle name="Output 2 5 3 2 4" xfId="36187" xr:uid="{00000000-0005-0000-0000-00009F8C0000}"/>
    <cellStyle name="Output 2 5 3 2 4 2" xfId="36188" xr:uid="{00000000-0005-0000-0000-0000A08C0000}"/>
    <cellStyle name="Output 2 5 3 2 4 2 2" xfId="36189" xr:uid="{00000000-0005-0000-0000-0000A18C0000}"/>
    <cellStyle name="Output 2 5 3 2 4 2 3" xfId="36190" xr:uid="{00000000-0005-0000-0000-0000A28C0000}"/>
    <cellStyle name="Output 2 5 3 2 4 2 4" xfId="36191" xr:uid="{00000000-0005-0000-0000-0000A38C0000}"/>
    <cellStyle name="Output 2 5 3 2 4 2 5" xfId="36192" xr:uid="{00000000-0005-0000-0000-0000A48C0000}"/>
    <cellStyle name="Output 2 5 3 2 4 2 6" xfId="36193" xr:uid="{00000000-0005-0000-0000-0000A58C0000}"/>
    <cellStyle name="Output 2 5 3 2 4 2 7" xfId="36194" xr:uid="{00000000-0005-0000-0000-0000A68C0000}"/>
    <cellStyle name="Output 2 5 3 2 4 3" xfId="36195" xr:uid="{00000000-0005-0000-0000-0000A78C0000}"/>
    <cellStyle name="Output 2 5 3 2 4 4" xfId="36196" xr:uid="{00000000-0005-0000-0000-0000A88C0000}"/>
    <cellStyle name="Output 2 5 3 2 4 5" xfId="36197" xr:uid="{00000000-0005-0000-0000-0000A98C0000}"/>
    <cellStyle name="Output 2 5 3 2 5" xfId="36198" xr:uid="{00000000-0005-0000-0000-0000AA8C0000}"/>
    <cellStyle name="Output 2 5 3 2 5 2" xfId="36199" xr:uid="{00000000-0005-0000-0000-0000AB8C0000}"/>
    <cellStyle name="Output 2 5 3 2 5 2 2" xfId="36200" xr:uid="{00000000-0005-0000-0000-0000AC8C0000}"/>
    <cellStyle name="Output 2 5 3 2 5 2 3" xfId="36201" xr:uid="{00000000-0005-0000-0000-0000AD8C0000}"/>
    <cellStyle name="Output 2 5 3 2 5 2 4" xfId="36202" xr:uid="{00000000-0005-0000-0000-0000AE8C0000}"/>
    <cellStyle name="Output 2 5 3 2 5 2 5" xfId="36203" xr:uid="{00000000-0005-0000-0000-0000AF8C0000}"/>
    <cellStyle name="Output 2 5 3 2 5 2 6" xfId="36204" xr:uid="{00000000-0005-0000-0000-0000B08C0000}"/>
    <cellStyle name="Output 2 5 3 2 5 2 7" xfId="36205" xr:uid="{00000000-0005-0000-0000-0000B18C0000}"/>
    <cellStyle name="Output 2 5 3 2 5 3" xfId="36206" xr:uid="{00000000-0005-0000-0000-0000B28C0000}"/>
    <cellStyle name="Output 2 5 3 2 5 4" xfId="36207" xr:uid="{00000000-0005-0000-0000-0000B38C0000}"/>
    <cellStyle name="Output 2 5 3 2 5 5" xfId="36208" xr:uid="{00000000-0005-0000-0000-0000B48C0000}"/>
    <cellStyle name="Output 2 5 3 2 6" xfId="36209" xr:uid="{00000000-0005-0000-0000-0000B58C0000}"/>
    <cellStyle name="Output 2 5 3 2 6 2" xfId="36210" xr:uid="{00000000-0005-0000-0000-0000B68C0000}"/>
    <cellStyle name="Output 2 5 3 2 6 2 2" xfId="36211" xr:uid="{00000000-0005-0000-0000-0000B78C0000}"/>
    <cellStyle name="Output 2 5 3 2 6 2 3" xfId="36212" xr:uid="{00000000-0005-0000-0000-0000B88C0000}"/>
    <cellStyle name="Output 2 5 3 2 6 2 4" xfId="36213" xr:uid="{00000000-0005-0000-0000-0000B98C0000}"/>
    <cellStyle name="Output 2 5 3 2 6 2 5" xfId="36214" xr:uid="{00000000-0005-0000-0000-0000BA8C0000}"/>
    <cellStyle name="Output 2 5 3 2 6 2 6" xfId="36215" xr:uid="{00000000-0005-0000-0000-0000BB8C0000}"/>
    <cellStyle name="Output 2 5 3 2 6 2 7" xfId="36216" xr:uid="{00000000-0005-0000-0000-0000BC8C0000}"/>
    <cellStyle name="Output 2 5 3 2 6 3" xfId="36217" xr:uid="{00000000-0005-0000-0000-0000BD8C0000}"/>
    <cellStyle name="Output 2 5 3 2 6 4" xfId="36218" xr:uid="{00000000-0005-0000-0000-0000BE8C0000}"/>
    <cellStyle name="Output 2 5 3 2 6 5" xfId="36219" xr:uid="{00000000-0005-0000-0000-0000BF8C0000}"/>
    <cellStyle name="Output 2 5 3 2 7" xfId="36220" xr:uid="{00000000-0005-0000-0000-0000C08C0000}"/>
    <cellStyle name="Output 2 5 3 2 7 2" xfId="36221" xr:uid="{00000000-0005-0000-0000-0000C18C0000}"/>
    <cellStyle name="Output 2 5 3 2 7 2 2" xfId="36222" xr:uid="{00000000-0005-0000-0000-0000C28C0000}"/>
    <cellStyle name="Output 2 5 3 2 7 2 3" xfId="36223" xr:uid="{00000000-0005-0000-0000-0000C38C0000}"/>
    <cellStyle name="Output 2 5 3 2 7 2 4" xfId="36224" xr:uid="{00000000-0005-0000-0000-0000C48C0000}"/>
    <cellStyle name="Output 2 5 3 2 7 2 5" xfId="36225" xr:uid="{00000000-0005-0000-0000-0000C58C0000}"/>
    <cellStyle name="Output 2 5 3 2 7 2 6" xfId="36226" xr:uid="{00000000-0005-0000-0000-0000C68C0000}"/>
    <cellStyle name="Output 2 5 3 2 7 2 7" xfId="36227" xr:uid="{00000000-0005-0000-0000-0000C78C0000}"/>
    <cellStyle name="Output 2 5 3 2 7 3" xfId="36228" xr:uid="{00000000-0005-0000-0000-0000C88C0000}"/>
    <cellStyle name="Output 2 5 3 2 7 4" xfId="36229" xr:uid="{00000000-0005-0000-0000-0000C98C0000}"/>
    <cellStyle name="Output 2 5 3 2 7 5" xfId="36230" xr:uid="{00000000-0005-0000-0000-0000CA8C0000}"/>
    <cellStyle name="Output 2 5 3 2 8" xfId="36231" xr:uid="{00000000-0005-0000-0000-0000CB8C0000}"/>
    <cellStyle name="Output 2 5 3 2 8 2" xfId="36232" xr:uid="{00000000-0005-0000-0000-0000CC8C0000}"/>
    <cellStyle name="Output 2 5 3 2 8 3" xfId="36233" xr:uid="{00000000-0005-0000-0000-0000CD8C0000}"/>
    <cellStyle name="Output 2 5 3 2 8 4" xfId="36234" xr:uid="{00000000-0005-0000-0000-0000CE8C0000}"/>
    <cellStyle name="Output 2 5 3 2 8 5" xfId="36235" xr:uid="{00000000-0005-0000-0000-0000CF8C0000}"/>
    <cellStyle name="Output 2 5 3 2 8 6" xfId="36236" xr:uid="{00000000-0005-0000-0000-0000D08C0000}"/>
    <cellStyle name="Output 2 5 3 2 8 7" xfId="36237" xr:uid="{00000000-0005-0000-0000-0000D18C0000}"/>
    <cellStyle name="Output 2 5 3 2 8 8" xfId="36238" xr:uid="{00000000-0005-0000-0000-0000D28C0000}"/>
    <cellStyle name="Output 2 5 3 2 9" xfId="36239" xr:uid="{00000000-0005-0000-0000-0000D38C0000}"/>
    <cellStyle name="Output 2 5 3 2 9 2" xfId="36240" xr:uid="{00000000-0005-0000-0000-0000D48C0000}"/>
    <cellStyle name="Output 2 5 3 2 9 3" xfId="36241" xr:uid="{00000000-0005-0000-0000-0000D58C0000}"/>
    <cellStyle name="Output 2 5 3 2 9 4" xfId="36242" xr:uid="{00000000-0005-0000-0000-0000D68C0000}"/>
    <cellStyle name="Output 2 5 3 2 9 5" xfId="36243" xr:uid="{00000000-0005-0000-0000-0000D78C0000}"/>
    <cellStyle name="Output 2 5 3 2 9 6" xfId="36244" xr:uid="{00000000-0005-0000-0000-0000D88C0000}"/>
    <cellStyle name="Output 2 5 3 2 9 7" xfId="36245" xr:uid="{00000000-0005-0000-0000-0000D98C0000}"/>
    <cellStyle name="Output 2 5 3 3" xfId="36246" xr:uid="{00000000-0005-0000-0000-0000DA8C0000}"/>
    <cellStyle name="Output 2 5 3 3 10" xfId="36247" xr:uid="{00000000-0005-0000-0000-0000DB8C0000}"/>
    <cellStyle name="Output 2 5 3 3 10 2" xfId="36248" xr:uid="{00000000-0005-0000-0000-0000DC8C0000}"/>
    <cellStyle name="Output 2 5 3 3 10 3" xfId="36249" xr:uid="{00000000-0005-0000-0000-0000DD8C0000}"/>
    <cellStyle name="Output 2 5 3 3 10 4" xfId="36250" xr:uid="{00000000-0005-0000-0000-0000DE8C0000}"/>
    <cellStyle name="Output 2 5 3 3 10 5" xfId="36251" xr:uid="{00000000-0005-0000-0000-0000DF8C0000}"/>
    <cellStyle name="Output 2 5 3 3 11" xfId="36252" xr:uid="{00000000-0005-0000-0000-0000E08C0000}"/>
    <cellStyle name="Output 2 5 3 3 11 2" xfId="36253" xr:uid="{00000000-0005-0000-0000-0000E18C0000}"/>
    <cellStyle name="Output 2 5 3 3 11 3" xfId="36254" xr:uid="{00000000-0005-0000-0000-0000E28C0000}"/>
    <cellStyle name="Output 2 5 3 3 11 4" xfId="36255" xr:uid="{00000000-0005-0000-0000-0000E38C0000}"/>
    <cellStyle name="Output 2 5 3 3 11 5" xfId="36256" xr:uid="{00000000-0005-0000-0000-0000E48C0000}"/>
    <cellStyle name="Output 2 5 3 3 12" xfId="36257" xr:uid="{00000000-0005-0000-0000-0000E58C0000}"/>
    <cellStyle name="Output 2 5 3 3 12 2" xfId="36258" xr:uid="{00000000-0005-0000-0000-0000E68C0000}"/>
    <cellStyle name="Output 2 5 3 3 12 3" xfId="36259" xr:uid="{00000000-0005-0000-0000-0000E78C0000}"/>
    <cellStyle name="Output 2 5 3 3 12 4" xfId="36260" xr:uid="{00000000-0005-0000-0000-0000E88C0000}"/>
    <cellStyle name="Output 2 5 3 3 12 5" xfId="36261" xr:uid="{00000000-0005-0000-0000-0000E98C0000}"/>
    <cellStyle name="Output 2 5 3 3 13" xfId="36262" xr:uid="{00000000-0005-0000-0000-0000EA8C0000}"/>
    <cellStyle name="Output 2 5 3 3 13 2" xfId="36263" xr:uid="{00000000-0005-0000-0000-0000EB8C0000}"/>
    <cellStyle name="Output 2 5 3 3 13 3" xfId="36264" xr:uid="{00000000-0005-0000-0000-0000EC8C0000}"/>
    <cellStyle name="Output 2 5 3 3 13 4" xfId="36265" xr:uid="{00000000-0005-0000-0000-0000ED8C0000}"/>
    <cellStyle name="Output 2 5 3 3 13 5" xfId="36266" xr:uid="{00000000-0005-0000-0000-0000EE8C0000}"/>
    <cellStyle name="Output 2 5 3 3 14" xfId="36267" xr:uid="{00000000-0005-0000-0000-0000EF8C0000}"/>
    <cellStyle name="Output 2 5 3 3 14 2" xfId="36268" xr:uid="{00000000-0005-0000-0000-0000F08C0000}"/>
    <cellStyle name="Output 2 5 3 3 14 3" xfId="36269" xr:uid="{00000000-0005-0000-0000-0000F18C0000}"/>
    <cellStyle name="Output 2 5 3 3 14 4" xfId="36270" xr:uid="{00000000-0005-0000-0000-0000F28C0000}"/>
    <cellStyle name="Output 2 5 3 3 14 5" xfId="36271" xr:uid="{00000000-0005-0000-0000-0000F38C0000}"/>
    <cellStyle name="Output 2 5 3 3 15" xfId="36272" xr:uid="{00000000-0005-0000-0000-0000F48C0000}"/>
    <cellStyle name="Output 2 5 3 3 15 2" xfId="36273" xr:uid="{00000000-0005-0000-0000-0000F58C0000}"/>
    <cellStyle name="Output 2 5 3 3 15 3" xfId="36274" xr:uid="{00000000-0005-0000-0000-0000F68C0000}"/>
    <cellStyle name="Output 2 5 3 3 15 4" xfId="36275" xr:uid="{00000000-0005-0000-0000-0000F78C0000}"/>
    <cellStyle name="Output 2 5 3 3 15 5" xfId="36276" xr:uid="{00000000-0005-0000-0000-0000F88C0000}"/>
    <cellStyle name="Output 2 5 3 3 16" xfId="36277" xr:uid="{00000000-0005-0000-0000-0000F98C0000}"/>
    <cellStyle name="Output 2 5 3 3 16 2" xfId="36278" xr:uid="{00000000-0005-0000-0000-0000FA8C0000}"/>
    <cellStyle name="Output 2 5 3 3 16 3" xfId="36279" xr:uid="{00000000-0005-0000-0000-0000FB8C0000}"/>
    <cellStyle name="Output 2 5 3 3 16 4" xfId="36280" xr:uid="{00000000-0005-0000-0000-0000FC8C0000}"/>
    <cellStyle name="Output 2 5 3 3 16 5" xfId="36281" xr:uid="{00000000-0005-0000-0000-0000FD8C0000}"/>
    <cellStyle name="Output 2 5 3 3 17" xfId="36282" xr:uid="{00000000-0005-0000-0000-0000FE8C0000}"/>
    <cellStyle name="Output 2 5 3 3 17 2" xfId="36283" xr:uid="{00000000-0005-0000-0000-0000FF8C0000}"/>
    <cellStyle name="Output 2 5 3 3 17 3" xfId="36284" xr:uid="{00000000-0005-0000-0000-0000008D0000}"/>
    <cellStyle name="Output 2 5 3 3 17 4" xfId="36285" xr:uid="{00000000-0005-0000-0000-0000018D0000}"/>
    <cellStyle name="Output 2 5 3 3 17 5" xfId="36286" xr:uid="{00000000-0005-0000-0000-0000028D0000}"/>
    <cellStyle name="Output 2 5 3 3 18" xfId="36287" xr:uid="{00000000-0005-0000-0000-0000038D0000}"/>
    <cellStyle name="Output 2 5 3 3 18 2" xfId="36288" xr:uid="{00000000-0005-0000-0000-0000048D0000}"/>
    <cellStyle name="Output 2 5 3 3 18 3" xfId="36289" xr:uid="{00000000-0005-0000-0000-0000058D0000}"/>
    <cellStyle name="Output 2 5 3 3 18 4" xfId="36290" xr:uid="{00000000-0005-0000-0000-0000068D0000}"/>
    <cellStyle name="Output 2 5 3 3 18 5" xfId="36291" xr:uid="{00000000-0005-0000-0000-0000078D0000}"/>
    <cellStyle name="Output 2 5 3 3 19" xfId="36292" xr:uid="{00000000-0005-0000-0000-0000088D0000}"/>
    <cellStyle name="Output 2 5 3 3 2" xfId="36293" xr:uid="{00000000-0005-0000-0000-0000098D0000}"/>
    <cellStyle name="Output 2 5 3 3 2 10" xfId="36294" xr:uid="{00000000-0005-0000-0000-00000A8D0000}"/>
    <cellStyle name="Output 2 5 3 3 2 10 2" xfId="36295" xr:uid="{00000000-0005-0000-0000-00000B8D0000}"/>
    <cellStyle name="Output 2 5 3 3 2 10 3" xfId="36296" xr:uid="{00000000-0005-0000-0000-00000C8D0000}"/>
    <cellStyle name="Output 2 5 3 3 2 10 4" xfId="36297" xr:uid="{00000000-0005-0000-0000-00000D8D0000}"/>
    <cellStyle name="Output 2 5 3 3 2 10 5" xfId="36298" xr:uid="{00000000-0005-0000-0000-00000E8D0000}"/>
    <cellStyle name="Output 2 5 3 3 2 11" xfId="36299" xr:uid="{00000000-0005-0000-0000-00000F8D0000}"/>
    <cellStyle name="Output 2 5 3 3 2 11 2" xfId="36300" xr:uid="{00000000-0005-0000-0000-0000108D0000}"/>
    <cellStyle name="Output 2 5 3 3 2 11 3" xfId="36301" xr:uid="{00000000-0005-0000-0000-0000118D0000}"/>
    <cellStyle name="Output 2 5 3 3 2 11 4" xfId="36302" xr:uid="{00000000-0005-0000-0000-0000128D0000}"/>
    <cellStyle name="Output 2 5 3 3 2 11 5" xfId="36303" xr:uid="{00000000-0005-0000-0000-0000138D0000}"/>
    <cellStyle name="Output 2 5 3 3 2 12" xfId="36304" xr:uid="{00000000-0005-0000-0000-0000148D0000}"/>
    <cellStyle name="Output 2 5 3 3 2 12 2" xfId="36305" xr:uid="{00000000-0005-0000-0000-0000158D0000}"/>
    <cellStyle name="Output 2 5 3 3 2 12 3" xfId="36306" xr:uid="{00000000-0005-0000-0000-0000168D0000}"/>
    <cellStyle name="Output 2 5 3 3 2 12 4" xfId="36307" xr:uid="{00000000-0005-0000-0000-0000178D0000}"/>
    <cellStyle name="Output 2 5 3 3 2 12 5" xfId="36308" xr:uid="{00000000-0005-0000-0000-0000188D0000}"/>
    <cellStyle name="Output 2 5 3 3 2 13" xfId="36309" xr:uid="{00000000-0005-0000-0000-0000198D0000}"/>
    <cellStyle name="Output 2 5 3 3 2 13 2" xfId="36310" xr:uid="{00000000-0005-0000-0000-00001A8D0000}"/>
    <cellStyle name="Output 2 5 3 3 2 13 3" xfId="36311" xr:uid="{00000000-0005-0000-0000-00001B8D0000}"/>
    <cellStyle name="Output 2 5 3 3 2 13 4" xfId="36312" xr:uid="{00000000-0005-0000-0000-00001C8D0000}"/>
    <cellStyle name="Output 2 5 3 3 2 13 5" xfId="36313" xr:uid="{00000000-0005-0000-0000-00001D8D0000}"/>
    <cellStyle name="Output 2 5 3 3 2 14" xfId="36314" xr:uid="{00000000-0005-0000-0000-00001E8D0000}"/>
    <cellStyle name="Output 2 5 3 3 2 14 2" xfId="36315" xr:uid="{00000000-0005-0000-0000-00001F8D0000}"/>
    <cellStyle name="Output 2 5 3 3 2 14 3" xfId="36316" xr:uid="{00000000-0005-0000-0000-0000208D0000}"/>
    <cellStyle name="Output 2 5 3 3 2 14 4" xfId="36317" xr:uid="{00000000-0005-0000-0000-0000218D0000}"/>
    <cellStyle name="Output 2 5 3 3 2 14 5" xfId="36318" xr:uid="{00000000-0005-0000-0000-0000228D0000}"/>
    <cellStyle name="Output 2 5 3 3 2 15" xfId="36319" xr:uid="{00000000-0005-0000-0000-0000238D0000}"/>
    <cellStyle name="Output 2 5 3 3 2 15 2" xfId="36320" xr:uid="{00000000-0005-0000-0000-0000248D0000}"/>
    <cellStyle name="Output 2 5 3 3 2 15 3" xfId="36321" xr:uid="{00000000-0005-0000-0000-0000258D0000}"/>
    <cellStyle name="Output 2 5 3 3 2 15 4" xfId="36322" xr:uid="{00000000-0005-0000-0000-0000268D0000}"/>
    <cellStyle name="Output 2 5 3 3 2 15 5" xfId="36323" xr:uid="{00000000-0005-0000-0000-0000278D0000}"/>
    <cellStyle name="Output 2 5 3 3 2 16" xfId="36324" xr:uid="{00000000-0005-0000-0000-0000288D0000}"/>
    <cellStyle name="Output 2 5 3 3 2 16 2" xfId="36325" xr:uid="{00000000-0005-0000-0000-0000298D0000}"/>
    <cellStyle name="Output 2 5 3 3 2 16 3" xfId="36326" xr:uid="{00000000-0005-0000-0000-00002A8D0000}"/>
    <cellStyle name="Output 2 5 3 3 2 16 4" xfId="36327" xr:uid="{00000000-0005-0000-0000-00002B8D0000}"/>
    <cellStyle name="Output 2 5 3 3 2 16 5" xfId="36328" xr:uid="{00000000-0005-0000-0000-00002C8D0000}"/>
    <cellStyle name="Output 2 5 3 3 2 17" xfId="36329" xr:uid="{00000000-0005-0000-0000-00002D8D0000}"/>
    <cellStyle name="Output 2 5 3 3 2 17 2" xfId="36330" xr:uid="{00000000-0005-0000-0000-00002E8D0000}"/>
    <cellStyle name="Output 2 5 3 3 2 17 3" xfId="36331" xr:uid="{00000000-0005-0000-0000-00002F8D0000}"/>
    <cellStyle name="Output 2 5 3 3 2 17 4" xfId="36332" xr:uid="{00000000-0005-0000-0000-0000308D0000}"/>
    <cellStyle name="Output 2 5 3 3 2 17 5" xfId="36333" xr:uid="{00000000-0005-0000-0000-0000318D0000}"/>
    <cellStyle name="Output 2 5 3 3 2 18" xfId="36334" xr:uid="{00000000-0005-0000-0000-0000328D0000}"/>
    <cellStyle name="Output 2 5 3 3 2 18 2" xfId="36335" xr:uid="{00000000-0005-0000-0000-0000338D0000}"/>
    <cellStyle name="Output 2 5 3 3 2 18 3" xfId="36336" xr:uid="{00000000-0005-0000-0000-0000348D0000}"/>
    <cellStyle name="Output 2 5 3 3 2 18 4" xfId="36337" xr:uid="{00000000-0005-0000-0000-0000358D0000}"/>
    <cellStyle name="Output 2 5 3 3 2 18 5" xfId="36338" xr:uid="{00000000-0005-0000-0000-0000368D0000}"/>
    <cellStyle name="Output 2 5 3 3 2 19" xfId="36339" xr:uid="{00000000-0005-0000-0000-0000378D0000}"/>
    <cellStyle name="Output 2 5 3 3 2 2" xfId="36340" xr:uid="{00000000-0005-0000-0000-0000388D0000}"/>
    <cellStyle name="Output 2 5 3 3 2 2 2" xfId="36341" xr:uid="{00000000-0005-0000-0000-0000398D0000}"/>
    <cellStyle name="Output 2 5 3 3 2 2 2 2" xfId="36342" xr:uid="{00000000-0005-0000-0000-00003A8D0000}"/>
    <cellStyle name="Output 2 5 3 3 2 2 2 3" xfId="36343" xr:uid="{00000000-0005-0000-0000-00003B8D0000}"/>
    <cellStyle name="Output 2 5 3 3 2 2 2 4" xfId="36344" xr:uid="{00000000-0005-0000-0000-00003C8D0000}"/>
    <cellStyle name="Output 2 5 3 3 2 2 2 5" xfId="36345" xr:uid="{00000000-0005-0000-0000-00003D8D0000}"/>
    <cellStyle name="Output 2 5 3 3 2 2 2 6" xfId="36346" xr:uid="{00000000-0005-0000-0000-00003E8D0000}"/>
    <cellStyle name="Output 2 5 3 3 2 2 2 7" xfId="36347" xr:uid="{00000000-0005-0000-0000-00003F8D0000}"/>
    <cellStyle name="Output 2 5 3 3 2 2 3" xfId="36348" xr:uid="{00000000-0005-0000-0000-0000408D0000}"/>
    <cellStyle name="Output 2 5 3 3 2 2 4" xfId="36349" xr:uid="{00000000-0005-0000-0000-0000418D0000}"/>
    <cellStyle name="Output 2 5 3 3 2 2 5" xfId="36350" xr:uid="{00000000-0005-0000-0000-0000428D0000}"/>
    <cellStyle name="Output 2 5 3 3 2 3" xfId="36351" xr:uid="{00000000-0005-0000-0000-0000438D0000}"/>
    <cellStyle name="Output 2 5 3 3 2 3 2" xfId="36352" xr:uid="{00000000-0005-0000-0000-0000448D0000}"/>
    <cellStyle name="Output 2 5 3 3 2 3 2 2" xfId="36353" xr:uid="{00000000-0005-0000-0000-0000458D0000}"/>
    <cellStyle name="Output 2 5 3 3 2 3 2 3" xfId="36354" xr:uid="{00000000-0005-0000-0000-0000468D0000}"/>
    <cellStyle name="Output 2 5 3 3 2 3 2 4" xfId="36355" xr:uid="{00000000-0005-0000-0000-0000478D0000}"/>
    <cellStyle name="Output 2 5 3 3 2 3 2 5" xfId="36356" xr:uid="{00000000-0005-0000-0000-0000488D0000}"/>
    <cellStyle name="Output 2 5 3 3 2 3 2 6" xfId="36357" xr:uid="{00000000-0005-0000-0000-0000498D0000}"/>
    <cellStyle name="Output 2 5 3 3 2 3 2 7" xfId="36358" xr:uid="{00000000-0005-0000-0000-00004A8D0000}"/>
    <cellStyle name="Output 2 5 3 3 2 3 3" xfId="36359" xr:uid="{00000000-0005-0000-0000-00004B8D0000}"/>
    <cellStyle name="Output 2 5 3 3 2 3 4" xfId="36360" xr:uid="{00000000-0005-0000-0000-00004C8D0000}"/>
    <cellStyle name="Output 2 5 3 3 2 3 5" xfId="36361" xr:uid="{00000000-0005-0000-0000-00004D8D0000}"/>
    <cellStyle name="Output 2 5 3 3 2 4" xfId="36362" xr:uid="{00000000-0005-0000-0000-00004E8D0000}"/>
    <cellStyle name="Output 2 5 3 3 2 4 2" xfId="36363" xr:uid="{00000000-0005-0000-0000-00004F8D0000}"/>
    <cellStyle name="Output 2 5 3 3 2 4 2 2" xfId="36364" xr:uid="{00000000-0005-0000-0000-0000508D0000}"/>
    <cellStyle name="Output 2 5 3 3 2 4 2 3" xfId="36365" xr:uid="{00000000-0005-0000-0000-0000518D0000}"/>
    <cellStyle name="Output 2 5 3 3 2 4 2 4" xfId="36366" xr:uid="{00000000-0005-0000-0000-0000528D0000}"/>
    <cellStyle name="Output 2 5 3 3 2 4 2 5" xfId="36367" xr:uid="{00000000-0005-0000-0000-0000538D0000}"/>
    <cellStyle name="Output 2 5 3 3 2 4 2 6" xfId="36368" xr:uid="{00000000-0005-0000-0000-0000548D0000}"/>
    <cellStyle name="Output 2 5 3 3 2 4 2 7" xfId="36369" xr:uid="{00000000-0005-0000-0000-0000558D0000}"/>
    <cellStyle name="Output 2 5 3 3 2 4 3" xfId="36370" xr:uid="{00000000-0005-0000-0000-0000568D0000}"/>
    <cellStyle name="Output 2 5 3 3 2 4 4" xfId="36371" xr:uid="{00000000-0005-0000-0000-0000578D0000}"/>
    <cellStyle name="Output 2 5 3 3 2 4 5" xfId="36372" xr:uid="{00000000-0005-0000-0000-0000588D0000}"/>
    <cellStyle name="Output 2 5 3 3 2 5" xfId="36373" xr:uid="{00000000-0005-0000-0000-0000598D0000}"/>
    <cellStyle name="Output 2 5 3 3 2 5 2" xfId="36374" xr:uid="{00000000-0005-0000-0000-00005A8D0000}"/>
    <cellStyle name="Output 2 5 3 3 2 5 3" xfId="36375" xr:uid="{00000000-0005-0000-0000-00005B8D0000}"/>
    <cellStyle name="Output 2 5 3 3 2 5 4" xfId="36376" xr:uid="{00000000-0005-0000-0000-00005C8D0000}"/>
    <cellStyle name="Output 2 5 3 3 2 5 5" xfId="36377" xr:uid="{00000000-0005-0000-0000-00005D8D0000}"/>
    <cellStyle name="Output 2 5 3 3 2 5 6" xfId="36378" xr:uid="{00000000-0005-0000-0000-00005E8D0000}"/>
    <cellStyle name="Output 2 5 3 3 2 5 7" xfId="36379" xr:uid="{00000000-0005-0000-0000-00005F8D0000}"/>
    <cellStyle name="Output 2 5 3 3 2 5 8" xfId="36380" xr:uid="{00000000-0005-0000-0000-0000608D0000}"/>
    <cellStyle name="Output 2 5 3 3 2 6" xfId="36381" xr:uid="{00000000-0005-0000-0000-0000618D0000}"/>
    <cellStyle name="Output 2 5 3 3 2 6 2" xfId="36382" xr:uid="{00000000-0005-0000-0000-0000628D0000}"/>
    <cellStyle name="Output 2 5 3 3 2 6 3" xfId="36383" xr:uid="{00000000-0005-0000-0000-0000638D0000}"/>
    <cellStyle name="Output 2 5 3 3 2 6 4" xfId="36384" xr:uid="{00000000-0005-0000-0000-0000648D0000}"/>
    <cellStyle name="Output 2 5 3 3 2 6 5" xfId="36385" xr:uid="{00000000-0005-0000-0000-0000658D0000}"/>
    <cellStyle name="Output 2 5 3 3 2 6 6" xfId="36386" xr:uid="{00000000-0005-0000-0000-0000668D0000}"/>
    <cellStyle name="Output 2 5 3 3 2 6 7" xfId="36387" xr:uid="{00000000-0005-0000-0000-0000678D0000}"/>
    <cellStyle name="Output 2 5 3 3 2 7" xfId="36388" xr:uid="{00000000-0005-0000-0000-0000688D0000}"/>
    <cellStyle name="Output 2 5 3 3 2 7 2" xfId="36389" xr:uid="{00000000-0005-0000-0000-0000698D0000}"/>
    <cellStyle name="Output 2 5 3 3 2 7 3" xfId="36390" xr:uid="{00000000-0005-0000-0000-00006A8D0000}"/>
    <cellStyle name="Output 2 5 3 3 2 7 4" xfId="36391" xr:uid="{00000000-0005-0000-0000-00006B8D0000}"/>
    <cellStyle name="Output 2 5 3 3 2 7 5" xfId="36392" xr:uid="{00000000-0005-0000-0000-00006C8D0000}"/>
    <cellStyle name="Output 2 5 3 3 2 8" xfId="36393" xr:uid="{00000000-0005-0000-0000-00006D8D0000}"/>
    <cellStyle name="Output 2 5 3 3 2 8 2" xfId="36394" xr:uid="{00000000-0005-0000-0000-00006E8D0000}"/>
    <cellStyle name="Output 2 5 3 3 2 8 3" xfId="36395" xr:uid="{00000000-0005-0000-0000-00006F8D0000}"/>
    <cellStyle name="Output 2 5 3 3 2 8 4" xfId="36396" xr:uid="{00000000-0005-0000-0000-0000708D0000}"/>
    <cellStyle name="Output 2 5 3 3 2 8 5" xfId="36397" xr:uid="{00000000-0005-0000-0000-0000718D0000}"/>
    <cellStyle name="Output 2 5 3 3 2 9" xfId="36398" xr:uid="{00000000-0005-0000-0000-0000728D0000}"/>
    <cellStyle name="Output 2 5 3 3 2 9 2" xfId="36399" xr:uid="{00000000-0005-0000-0000-0000738D0000}"/>
    <cellStyle name="Output 2 5 3 3 2 9 3" xfId="36400" xr:uid="{00000000-0005-0000-0000-0000748D0000}"/>
    <cellStyle name="Output 2 5 3 3 2 9 4" xfId="36401" xr:uid="{00000000-0005-0000-0000-0000758D0000}"/>
    <cellStyle name="Output 2 5 3 3 2 9 5" xfId="36402" xr:uid="{00000000-0005-0000-0000-0000768D0000}"/>
    <cellStyle name="Output 2 5 3 3 3" xfId="36403" xr:uid="{00000000-0005-0000-0000-0000778D0000}"/>
    <cellStyle name="Output 2 5 3 3 3 10" xfId="36404" xr:uid="{00000000-0005-0000-0000-0000788D0000}"/>
    <cellStyle name="Output 2 5 3 3 3 2" xfId="36405" xr:uid="{00000000-0005-0000-0000-0000798D0000}"/>
    <cellStyle name="Output 2 5 3 3 3 2 2" xfId="36406" xr:uid="{00000000-0005-0000-0000-00007A8D0000}"/>
    <cellStyle name="Output 2 5 3 3 3 2 2 2" xfId="36407" xr:uid="{00000000-0005-0000-0000-00007B8D0000}"/>
    <cellStyle name="Output 2 5 3 3 3 2 2 3" xfId="36408" xr:uid="{00000000-0005-0000-0000-00007C8D0000}"/>
    <cellStyle name="Output 2 5 3 3 3 2 2 4" xfId="36409" xr:uid="{00000000-0005-0000-0000-00007D8D0000}"/>
    <cellStyle name="Output 2 5 3 3 3 2 2 5" xfId="36410" xr:uid="{00000000-0005-0000-0000-00007E8D0000}"/>
    <cellStyle name="Output 2 5 3 3 3 2 2 6" xfId="36411" xr:uid="{00000000-0005-0000-0000-00007F8D0000}"/>
    <cellStyle name="Output 2 5 3 3 3 2 2 7" xfId="36412" xr:uid="{00000000-0005-0000-0000-0000808D0000}"/>
    <cellStyle name="Output 2 5 3 3 3 2 3" xfId="36413" xr:uid="{00000000-0005-0000-0000-0000818D0000}"/>
    <cellStyle name="Output 2 5 3 3 3 2 4" xfId="36414" xr:uid="{00000000-0005-0000-0000-0000828D0000}"/>
    <cellStyle name="Output 2 5 3 3 3 3" xfId="36415" xr:uid="{00000000-0005-0000-0000-0000838D0000}"/>
    <cellStyle name="Output 2 5 3 3 3 3 2" xfId="36416" xr:uid="{00000000-0005-0000-0000-0000848D0000}"/>
    <cellStyle name="Output 2 5 3 3 3 3 2 2" xfId="36417" xr:uid="{00000000-0005-0000-0000-0000858D0000}"/>
    <cellStyle name="Output 2 5 3 3 3 3 2 3" xfId="36418" xr:uid="{00000000-0005-0000-0000-0000868D0000}"/>
    <cellStyle name="Output 2 5 3 3 3 3 2 4" xfId="36419" xr:uid="{00000000-0005-0000-0000-0000878D0000}"/>
    <cellStyle name="Output 2 5 3 3 3 3 2 5" xfId="36420" xr:uid="{00000000-0005-0000-0000-0000888D0000}"/>
    <cellStyle name="Output 2 5 3 3 3 3 2 6" xfId="36421" xr:uid="{00000000-0005-0000-0000-0000898D0000}"/>
    <cellStyle name="Output 2 5 3 3 3 3 2 7" xfId="36422" xr:uid="{00000000-0005-0000-0000-00008A8D0000}"/>
    <cellStyle name="Output 2 5 3 3 3 3 3" xfId="36423" xr:uid="{00000000-0005-0000-0000-00008B8D0000}"/>
    <cellStyle name="Output 2 5 3 3 3 3 4" xfId="36424" xr:uid="{00000000-0005-0000-0000-00008C8D0000}"/>
    <cellStyle name="Output 2 5 3 3 3 4" xfId="36425" xr:uid="{00000000-0005-0000-0000-00008D8D0000}"/>
    <cellStyle name="Output 2 5 3 3 3 4 2" xfId="36426" xr:uid="{00000000-0005-0000-0000-00008E8D0000}"/>
    <cellStyle name="Output 2 5 3 3 3 4 2 2" xfId="36427" xr:uid="{00000000-0005-0000-0000-00008F8D0000}"/>
    <cellStyle name="Output 2 5 3 3 3 4 2 3" xfId="36428" xr:uid="{00000000-0005-0000-0000-0000908D0000}"/>
    <cellStyle name="Output 2 5 3 3 3 4 2 4" xfId="36429" xr:uid="{00000000-0005-0000-0000-0000918D0000}"/>
    <cellStyle name="Output 2 5 3 3 3 4 2 5" xfId="36430" xr:uid="{00000000-0005-0000-0000-0000928D0000}"/>
    <cellStyle name="Output 2 5 3 3 3 4 2 6" xfId="36431" xr:uid="{00000000-0005-0000-0000-0000938D0000}"/>
    <cellStyle name="Output 2 5 3 3 3 4 2 7" xfId="36432" xr:uid="{00000000-0005-0000-0000-0000948D0000}"/>
    <cellStyle name="Output 2 5 3 3 3 4 3" xfId="36433" xr:uid="{00000000-0005-0000-0000-0000958D0000}"/>
    <cellStyle name="Output 2 5 3 3 3 4 4" xfId="36434" xr:uid="{00000000-0005-0000-0000-0000968D0000}"/>
    <cellStyle name="Output 2 5 3 3 3 5" xfId="36435" xr:uid="{00000000-0005-0000-0000-0000978D0000}"/>
    <cellStyle name="Output 2 5 3 3 3 5 2" xfId="36436" xr:uid="{00000000-0005-0000-0000-0000988D0000}"/>
    <cellStyle name="Output 2 5 3 3 3 5 3" xfId="36437" xr:uid="{00000000-0005-0000-0000-0000998D0000}"/>
    <cellStyle name="Output 2 5 3 3 3 5 4" xfId="36438" xr:uid="{00000000-0005-0000-0000-00009A8D0000}"/>
    <cellStyle name="Output 2 5 3 3 3 5 5" xfId="36439" xr:uid="{00000000-0005-0000-0000-00009B8D0000}"/>
    <cellStyle name="Output 2 5 3 3 3 5 6" xfId="36440" xr:uid="{00000000-0005-0000-0000-00009C8D0000}"/>
    <cellStyle name="Output 2 5 3 3 3 5 7" xfId="36441" xr:uid="{00000000-0005-0000-0000-00009D8D0000}"/>
    <cellStyle name="Output 2 5 3 3 3 5 8" xfId="36442" xr:uid="{00000000-0005-0000-0000-00009E8D0000}"/>
    <cellStyle name="Output 2 5 3 3 3 6" xfId="36443" xr:uid="{00000000-0005-0000-0000-00009F8D0000}"/>
    <cellStyle name="Output 2 5 3 3 3 6 2" xfId="36444" xr:uid="{00000000-0005-0000-0000-0000A08D0000}"/>
    <cellStyle name="Output 2 5 3 3 3 6 3" xfId="36445" xr:uid="{00000000-0005-0000-0000-0000A18D0000}"/>
    <cellStyle name="Output 2 5 3 3 3 6 4" xfId="36446" xr:uid="{00000000-0005-0000-0000-0000A28D0000}"/>
    <cellStyle name="Output 2 5 3 3 3 6 5" xfId="36447" xr:uid="{00000000-0005-0000-0000-0000A38D0000}"/>
    <cellStyle name="Output 2 5 3 3 3 6 6" xfId="36448" xr:uid="{00000000-0005-0000-0000-0000A48D0000}"/>
    <cellStyle name="Output 2 5 3 3 3 6 7" xfId="36449" xr:uid="{00000000-0005-0000-0000-0000A58D0000}"/>
    <cellStyle name="Output 2 5 3 3 3 7" xfId="36450" xr:uid="{00000000-0005-0000-0000-0000A68D0000}"/>
    <cellStyle name="Output 2 5 3 3 3 8" xfId="36451" xr:uid="{00000000-0005-0000-0000-0000A78D0000}"/>
    <cellStyle name="Output 2 5 3 3 3 9" xfId="36452" xr:uid="{00000000-0005-0000-0000-0000A88D0000}"/>
    <cellStyle name="Output 2 5 3 3 4" xfId="36453" xr:uid="{00000000-0005-0000-0000-0000A98D0000}"/>
    <cellStyle name="Output 2 5 3 3 4 2" xfId="36454" xr:uid="{00000000-0005-0000-0000-0000AA8D0000}"/>
    <cellStyle name="Output 2 5 3 3 4 2 2" xfId="36455" xr:uid="{00000000-0005-0000-0000-0000AB8D0000}"/>
    <cellStyle name="Output 2 5 3 3 4 2 3" xfId="36456" xr:uid="{00000000-0005-0000-0000-0000AC8D0000}"/>
    <cellStyle name="Output 2 5 3 3 4 2 4" xfId="36457" xr:uid="{00000000-0005-0000-0000-0000AD8D0000}"/>
    <cellStyle name="Output 2 5 3 3 4 2 5" xfId="36458" xr:uid="{00000000-0005-0000-0000-0000AE8D0000}"/>
    <cellStyle name="Output 2 5 3 3 4 2 6" xfId="36459" xr:uid="{00000000-0005-0000-0000-0000AF8D0000}"/>
    <cellStyle name="Output 2 5 3 3 4 2 7" xfId="36460" xr:uid="{00000000-0005-0000-0000-0000B08D0000}"/>
    <cellStyle name="Output 2 5 3 3 4 3" xfId="36461" xr:uid="{00000000-0005-0000-0000-0000B18D0000}"/>
    <cellStyle name="Output 2 5 3 3 4 4" xfId="36462" xr:uid="{00000000-0005-0000-0000-0000B28D0000}"/>
    <cellStyle name="Output 2 5 3 3 4 5" xfId="36463" xr:uid="{00000000-0005-0000-0000-0000B38D0000}"/>
    <cellStyle name="Output 2 5 3 3 5" xfId="36464" xr:uid="{00000000-0005-0000-0000-0000B48D0000}"/>
    <cellStyle name="Output 2 5 3 3 5 2" xfId="36465" xr:uid="{00000000-0005-0000-0000-0000B58D0000}"/>
    <cellStyle name="Output 2 5 3 3 5 2 2" xfId="36466" xr:uid="{00000000-0005-0000-0000-0000B68D0000}"/>
    <cellStyle name="Output 2 5 3 3 5 2 3" xfId="36467" xr:uid="{00000000-0005-0000-0000-0000B78D0000}"/>
    <cellStyle name="Output 2 5 3 3 5 2 4" xfId="36468" xr:uid="{00000000-0005-0000-0000-0000B88D0000}"/>
    <cellStyle name="Output 2 5 3 3 5 2 5" xfId="36469" xr:uid="{00000000-0005-0000-0000-0000B98D0000}"/>
    <cellStyle name="Output 2 5 3 3 5 2 6" xfId="36470" xr:uid="{00000000-0005-0000-0000-0000BA8D0000}"/>
    <cellStyle name="Output 2 5 3 3 5 2 7" xfId="36471" xr:uid="{00000000-0005-0000-0000-0000BB8D0000}"/>
    <cellStyle name="Output 2 5 3 3 5 3" xfId="36472" xr:uid="{00000000-0005-0000-0000-0000BC8D0000}"/>
    <cellStyle name="Output 2 5 3 3 5 4" xfId="36473" xr:uid="{00000000-0005-0000-0000-0000BD8D0000}"/>
    <cellStyle name="Output 2 5 3 3 5 5" xfId="36474" xr:uid="{00000000-0005-0000-0000-0000BE8D0000}"/>
    <cellStyle name="Output 2 5 3 3 6" xfId="36475" xr:uid="{00000000-0005-0000-0000-0000BF8D0000}"/>
    <cellStyle name="Output 2 5 3 3 6 2" xfId="36476" xr:uid="{00000000-0005-0000-0000-0000C08D0000}"/>
    <cellStyle name="Output 2 5 3 3 6 2 2" xfId="36477" xr:uid="{00000000-0005-0000-0000-0000C18D0000}"/>
    <cellStyle name="Output 2 5 3 3 6 2 3" xfId="36478" xr:uid="{00000000-0005-0000-0000-0000C28D0000}"/>
    <cellStyle name="Output 2 5 3 3 6 2 4" xfId="36479" xr:uid="{00000000-0005-0000-0000-0000C38D0000}"/>
    <cellStyle name="Output 2 5 3 3 6 2 5" xfId="36480" xr:uid="{00000000-0005-0000-0000-0000C48D0000}"/>
    <cellStyle name="Output 2 5 3 3 6 2 6" xfId="36481" xr:uid="{00000000-0005-0000-0000-0000C58D0000}"/>
    <cellStyle name="Output 2 5 3 3 6 2 7" xfId="36482" xr:uid="{00000000-0005-0000-0000-0000C68D0000}"/>
    <cellStyle name="Output 2 5 3 3 6 3" xfId="36483" xr:uid="{00000000-0005-0000-0000-0000C78D0000}"/>
    <cellStyle name="Output 2 5 3 3 6 4" xfId="36484" xr:uid="{00000000-0005-0000-0000-0000C88D0000}"/>
    <cellStyle name="Output 2 5 3 3 6 5" xfId="36485" xr:uid="{00000000-0005-0000-0000-0000C98D0000}"/>
    <cellStyle name="Output 2 5 3 3 7" xfId="36486" xr:uid="{00000000-0005-0000-0000-0000CA8D0000}"/>
    <cellStyle name="Output 2 5 3 3 7 2" xfId="36487" xr:uid="{00000000-0005-0000-0000-0000CB8D0000}"/>
    <cellStyle name="Output 2 5 3 3 7 2 2" xfId="36488" xr:uid="{00000000-0005-0000-0000-0000CC8D0000}"/>
    <cellStyle name="Output 2 5 3 3 7 2 3" xfId="36489" xr:uid="{00000000-0005-0000-0000-0000CD8D0000}"/>
    <cellStyle name="Output 2 5 3 3 7 2 4" xfId="36490" xr:uid="{00000000-0005-0000-0000-0000CE8D0000}"/>
    <cellStyle name="Output 2 5 3 3 7 2 5" xfId="36491" xr:uid="{00000000-0005-0000-0000-0000CF8D0000}"/>
    <cellStyle name="Output 2 5 3 3 7 2 6" xfId="36492" xr:uid="{00000000-0005-0000-0000-0000D08D0000}"/>
    <cellStyle name="Output 2 5 3 3 7 2 7" xfId="36493" xr:uid="{00000000-0005-0000-0000-0000D18D0000}"/>
    <cellStyle name="Output 2 5 3 3 7 3" xfId="36494" xr:uid="{00000000-0005-0000-0000-0000D28D0000}"/>
    <cellStyle name="Output 2 5 3 3 7 4" xfId="36495" xr:uid="{00000000-0005-0000-0000-0000D38D0000}"/>
    <cellStyle name="Output 2 5 3 3 7 5" xfId="36496" xr:uid="{00000000-0005-0000-0000-0000D48D0000}"/>
    <cellStyle name="Output 2 5 3 3 8" xfId="36497" xr:uid="{00000000-0005-0000-0000-0000D58D0000}"/>
    <cellStyle name="Output 2 5 3 3 8 2" xfId="36498" xr:uid="{00000000-0005-0000-0000-0000D68D0000}"/>
    <cellStyle name="Output 2 5 3 3 8 3" xfId="36499" xr:uid="{00000000-0005-0000-0000-0000D78D0000}"/>
    <cellStyle name="Output 2 5 3 3 8 4" xfId="36500" xr:uid="{00000000-0005-0000-0000-0000D88D0000}"/>
    <cellStyle name="Output 2 5 3 3 8 5" xfId="36501" xr:uid="{00000000-0005-0000-0000-0000D98D0000}"/>
    <cellStyle name="Output 2 5 3 3 8 6" xfId="36502" xr:uid="{00000000-0005-0000-0000-0000DA8D0000}"/>
    <cellStyle name="Output 2 5 3 3 8 7" xfId="36503" xr:uid="{00000000-0005-0000-0000-0000DB8D0000}"/>
    <cellStyle name="Output 2 5 3 3 8 8" xfId="36504" xr:uid="{00000000-0005-0000-0000-0000DC8D0000}"/>
    <cellStyle name="Output 2 5 3 3 9" xfId="36505" xr:uid="{00000000-0005-0000-0000-0000DD8D0000}"/>
    <cellStyle name="Output 2 5 3 3 9 2" xfId="36506" xr:uid="{00000000-0005-0000-0000-0000DE8D0000}"/>
    <cellStyle name="Output 2 5 3 3 9 3" xfId="36507" xr:uid="{00000000-0005-0000-0000-0000DF8D0000}"/>
    <cellStyle name="Output 2 5 3 3 9 4" xfId="36508" xr:uid="{00000000-0005-0000-0000-0000E08D0000}"/>
    <cellStyle name="Output 2 5 3 3 9 5" xfId="36509" xr:uid="{00000000-0005-0000-0000-0000E18D0000}"/>
    <cellStyle name="Output 2 5 3 3 9 6" xfId="36510" xr:uid="{00000000-0005-0000-0000-0000E28D0000}"/>
    <cellStyle name="Output 2 5 3 3 9 7" xfId="36511" xr:uid="{00000000-0005-0000-0000-0000E38D0000}"/>
    <cellStyle name="Output 2 5 3 4" xfId="36512" xr:uid="{00000000-0005-0000-0000-0000E48D0000}"/>
    <cellStyle name="Output 2 5 3 4 10" xfId="36513" xr:uid="{00000000-0005-0000-0000-0000E58D0000}"/>
    <cellStyle name="Output 2 5 3 4 10 2" xfId="36514" xr:uid="{00000000-0005-0000-0000-0000E68D0000}"/>
    <cellStyle name="Output 2 5 3 4 10 3" xfId="36515" xr:uid="{00000000-0005-0000-0000-0000E78D0000}"/>
    <cellStyle name="Output 2 5 3 4 10 4" xfId="36516" xr:uid="{00000000-0005-0000-0000-0000E88D0000}"/>
    <cellStyle name="Output 2 5 3 4 10 5" xfId="36517" xr:uid="{00000000-0005-0000-0000-0000E98D0000}"/>
    <cellStyle name="Output 2 5 3 4 11" xfId="36518" xr:uid="{00000000-0005-0000-0000-0000EA8D0000}"/>
    <cellStyle name="Output 2 5 3 4 11 2" xfId="36519" xr:uid="{00000000-0005-0000-0000-0000EB8D0000}"/>
    <cellStyle name="Output 2 5 3 4 11 3" xfId="36520" xr:uid="{00000000-0005-0000-0000-0000EC8D0000}"/>
    <cellStyle name="Output 2 5 3 4 11 4" xfId="36521" xr:uid="{00000000-0005-0000-0000-0000ED8D0000}"/>
    <cellStyle name="Output 2 5 3 4 11 5" xfId="36522" xr:uid="{00000000-0005-0000-0000-0000EE8D0000}"/>
    <cellStyle name="Output 2 5 3 4 12" xfId="36523" xr:uid="{00000000-0005-0000-0000-0000EF8D0000}"/>
    <cellStyle name="Output 2 5 3 4 12 2" xfId="36524" xr:uid="{00000000-0005-0000-0000-0000F08D0000}"/>
    <cellStyle name="Output 2 5 3 4 12 3" xfId="36525" xr:uid="{00000000-0005-0000-0000-0000F18D0000}"/>
    <cellStyle name="Output 2 5 3 4 12 4" xfId="36526" xr:uid="{00000000-0005-0000-0000-0000F28D0000}"/>
    <cellStyle name="Output 2 5 3 4 12 5" xfId="36527" xr:uid="{00000000-0005-0000-0000-0000F38D0000}"/>
    <cellStyle name="Output 2 5 3 4 13" xfId="36528" xr:uid="{00000000-0005-0000-0000-0000F48D0000}"/>
    <cellStyle name="Output 2 5 3 4 13 2" xfId="36529" xr:uid="{00000000-0005-0000-0000-0000F58D0000}"/>
    <cellStyle name="Output 2 5 3 4 13 3" xfId="36530" xr:uid="{00000000-0005-0000-0000-0000F68D0000}"/>
    <cellStyle name="Output 2 5 3 4 13 4" xfId="36531" xr:uid="{00000000-0005-0000-0000-0000F78D0000}"/>
    <cellStyle name="Output 2 5 3 4 13 5" xfId="36532" xr:uid="{00000000-0005-0000-0000-0000F88D0000}"/>
    <cellStyle name="Output 2 5 3 4 14" xfId="36533" xr:uid="{00000000-0005-0000-0000-0000F98D0000}"/>
    <cellStyle name="Output 2 5 3 4 14 2" xfId="36534" xr:uid="{00000000-0005-0000-0000-0000FA8D0000}"/>
    <cellStyle name="Output 2 5 3 4 14 3" xfId="36535" xr:uid="{00000000-0005-0000-0000-0000FB8D0000}"/>
    <cellStyle name="Output 2 5 3 4 14 4" xfId="36536" xr:uid="{00000000-0005-0000-0000-0000FC8D0000}"/>
    <cellStyle name="Output 2 5 3 4 14 5" xfId="36537" xr:uid="{00000000-0005-0000-0000-0000FD8D0000}"/>
    <cellStyle name="Output 2 5 3 4 15" xfId="36538" xr:uid="{00000000-0005-0000-0000-0000FE8D0000}"/>
    <cellStyle name="Output 2 5 3 4 15 2" xfId="36539" xr:uid="{00000000-0005-0000-0000-0000FF8D0000}"/>
    <cellStyle name="Output 2 5 3 4 15 3" xfId="36540" xr:uid="{00000000-0005-0000-0000-0000008E0000}"/>
    <cellStyle name="Output 2 5 3 4 15 4" xfId="36541" xr:uid="{00000000-0005-0000-0000-0000018E0000}"/>
    <cellStyle name="Output 2 5 3 4 15 5" xfId="36542" xr:uid="{00000000-0005-0000-0000-0000028E0000}"/>
    <cellStyle name="Output 2 5 3 4 16" xfId="36543" xr:uid="{00000000-0005-0000-0000-0000038E0000}"/>
    <cellStyle name="Output 2 5 3 4 16 2" xfId="36544" xr:uid="{00000000-0005-0000-0000-0000048E0000}"/>
    <cellStyle name="Output 2 5 3 4 16 3" xfId="36545" xr:uid="{00000000-0005-0000-0000-0000058E0000}"/>
    <cellStyle name="Output 2 5 3 4 16 4" xfId="36546" xr:uid="{00000000-0005-0000-0000-0000068E0000}"/>
    <cellStyle name="Output 2 5 3 4 16 5" xfId="36547" xr:uid="{00000000-0005-0000-0000-0000078E0000}"/>
    <cellStyle name="Output 2 5 3 4 17" xfId="36548" xr:uid="{00000000-0005-0000-0000-0000088E0000}"/>
    <cellStyle name="Output 2 5 3 4 17 2" xfId="36549" xr:uid="{00000000-0005-0000-0000-0000098E0000}"/>
    <cellStyle name="Output 2 5 3 4 17 3" xfId="36550" xr:uid="{00000000-0005-0000-0000-00000A8E0000}"/>
    <cellStyle name="Output 2 5 3 4 17 4" xfId="36551" xr:uid="{00000000-0005-0000-0000-00000B8E0000}"/>
    <cellStyle name="Output 2 5 3 4 17 5" xfId="36552" xr:uid="{00000000-0005-0000-0000-00000C8E0000}"/>
    <cellStyle name="Output 2 5 3 4 18" xfId="36553" xr:uid="{00000000-0005-0000-0000-00000D8E0000}"/>
    <cellStyle name="Output 2 5 3 4 18 2" xfId="36554" xr:uid="{00000000-0005-0000-0000-00000E8E0000}"/>
    <cellStyle name="Output 2 5 3 4 18 3" xfId="36555" xr:uid="{00000000-0005-0000-0000-00000F8E0000}"/>
    <cellStyle name="Output 2 5 3 4 18 4" xfId="36556" xr:uid="{00000000-0005-0000-0000-0000108E0000}"/>
    <cellStyle name="Output 2 5 3 4 18 5" xfId="36557" xr:uid="{00000000-0005-0000-0000-0000118E0000}"/>
    <cellStyle name="Output 2 5 3 4 19" xfId="36558" xr:uid="{00000000-0005-0000-0000-0000128E0000}"/>
    <cellStyle name="Output 2 5 3 4 2" xfId="36559" xr:uid="{00000000-0005-0000-0000-0000138E0000}"/>
    <cellStyle name="Output 2 5 3 4 2 2" xfId="36560" xr:uid="{00000000-0005-0000-0000-0000148E0000}"/>
    <cellStyle name="Output 2 5 3 4 2 2 2" xfId="36561" xr:uid="{00000000-0005-0000-0000-0000158E0000}"/>
    <cellStyle name="Output 2 5 3 4 2 2 3" xfId="36562" xr:uid="{00000000-0005-0000-0000-0000168E0000}"/>
    <cellStyle name="Output 2 5 3 4 2 2 4" xfId="36563" xr:uid="{00000000-0005-0000-0000-0000178E0000}"/>
    <cellStyle name="Output 2 5 3 4 2 2 5" xfId="36564" xr:uid="{00000000-0005-0000-0000-0000188E0000}"/>
    <cellStyle name="Output 2 5 3 4 2 2 6" xfId="36565" xr:uid="{00000000-0005-0000-0000-0000198E0000}"/>
    <cellStyle name="Output 2 5 3 4 2 2 7" xfId="36566" xr:uid="{00000000-0005-0000-0000-00001A8E0000}"/>
    <cellStyle name="Output 2 5 3 4 2 3" xfId="36567" xr:uid="{00000000-0005-0000-0000-00001B8E0000}"/>
    <cellStyle name="Output 2 5 3 4 2 4" xfId="36568" xr:uid="{00000000-0005-0000-0000-00001C8E0000}"/>
    <cellStyle name="Output 2 5 3 4 2 5" xfId="36569" xr:uid="{00000000-0005-0000-0000-00001D8E0000}"/>
    <cellStyle name="Output 2 5 3 4 3" xfId="36570" xr:uid="{00000000-0005-0000-0000-00001E8E0000}"/>
    <cellStyle name="Output 2 5 3 4 3 2" xfId="36571" xr:uid="{00000000-0005-0000-0000-00001F8E0000}"/>
    <cellStyle name="Output 2 5 3 4 3 2 2" xfId="36572" xr:uid="{00000000-0005-0000-0000-0000208E0000}"/>
    <cellStyle name="Output 2 5 3 4 3 2 3" xfId="36573" xr:uid="{00000000-0005-0000-0000-0000218E0000}"/>
    <cellStyle name="Output 2 5 3 4 3 2 4" xfId="36574" xr:uid="{00000000-0005-0000-0000-0000228E0000}"/>
    <cellStyle name="Output 2 5 3 4 3 2 5" xfId="36575" xr:uid="{00000000-0005-0000-0000-0000238E0000}"/>
    <cellStyle name="Output 2 5 3 4 3 2 6" xfId="36576" xr:uid="{00000000-0005-0000-0000-0000248E0000}"/>
    <cellStyle name="Output 2 5 3 4 3 2 7" xfId="36577" xr:uid="{00000000-0005-0000-0000-0000258E0000}"/>
    <cellStyle name="Output 2 5 3 4 3 3" xfId="36578" xr:uid="{00000000-0005-0000-0000-0000268E0000}"/>
    <cellStyle name="Output 2 5 3 4 3 4" xfId="36579" xr:uid="{00000000-0005-0000-0000-0000278E0000}"/>
    <cellStyle name="Output 2 5 3 4 3 5" xfId="36580" xr:uid="{00000000-0005-0000-0000-0000288E0000}"/>
    <cellStyle name="Output 2 5 3 4 4" xfId="36581" xr:uid="{00000000-0005-0000-0000-0000298E0000}"/>
    <cellStyle name="Output 2 5 3 4 4 2" xfId="36582" xr:uid="{00000000-0005-0000-0000-00002A8E0000}"/>
    <cellStyle name="Output 2 5 3 4 4 2 2" xfId="36583" xr:uid="{00000000-0005-0000-0000-00002B8E0000}"/>
    <cellStyle name="Output 2 5 3 4 4 2 3" xfId="36584" xr:uid="{00000000-0005-0000-0000-00002C8E0000}"/>
    <cellStyle name="Output 2 5 3 4 4 2 4" xfId="36585" xr:uid="{00000000-0005-0000-0000-00002D8E0000}"/>
    <cellStyle name="Output 2 5 3 4 4 2 5" xfId="36586" xr:uid="{00000000-0005-0000-0000-00002E8E0000}"/>
    <cellStyle name="Output 2 5 3 4 4 2 6" xfId="36587" xr:uid="{00000000-0005-0000-0000-00002F8E0000}"/>
    <cellStyle name="Output 2 5 3 4 4 2 7" xfId="36588" xr:uid="{00000000-0005-0000-0000-0000308E0000}"/>
    <cellStyle name="Output 2 5 3 4 4 3" xfId="36589" xr:uid="{00000000-0005-0000-0000-0000318E0000}"/>
    <cellStyle name="Output 2 5 3 4 4 4" xfId="36590" xr:uid="{00000000-0005-0000-0000-0000328E0000}"/>
    <cellStyle name="Output 2 5 3 4 4 5" xfId="36591" xr:uid="{00000000-0005-0000-0000-0000338E0000}"/>
    <cellStyle name="Output 2 5 3 4 5" xfId="36592" xr:uid="{00000000-0005-0000-0000-0000348E0000}"/>
    <cellStyle name="Output 2 5 3 4 5 2" xfId="36593" xr:uid="{00000000-0005-0000-0000-0000358E0000}"/>
    <cellStyle name="Output 2 5 3 4 5 3" xfId="36594" xr:uid="{00000000-0005-0000-0000-0000368E0000}"/>
    <cellStyle name="Output 2 5 3 4 5 4" xfId="36595" xr:uid="{00000000-0005-0000-0000-0000378E0000}"/>
    <cellStyle name="Output 2 5 3 4 5 5" xfId="36596" xr:uid="{00000000-0005-0000-0000-0000388E0000}"/>
    <cellStyle name="Output 2 5 3 4 5 6" xfId="36597" xr:uid="{00000000-0005-0000-0000-0000398E0000}"/>
    <cellStyle name="Output 2 5 3 4 5 7" xfId="36598" xr:uid="{00000000-0005-0000-0000-00003A8E0000}"/>
    <cellStyle name="Output 2 5 3 4 5 8" xfId="36599" xr:uid="{00000000-0005-0000-0000-00003B8E0000}"/>
    <cellStyle name="Output 2 5 3 4 6" xfId="36600" xr:uid="{00000000-0005-0000-0000-00003C8E0000}"/>
    <cellStyle name="Output 2 5 3 4 6 2" xfId="36601" xr:uid="{00000000-0005-0000-0000-00003D8E0000}"/>
    <cellStyle name="Output 2 5 3 4 6 3" xfId="36602" xr:uid="{00000000-0005-0000-0000-00003E8E0000}"/>
    <cellStyle name="Output 2 5 3 4 6 4" xfId="36603" xr:uid="{00000000-0005-0000-0000-00003F8E0000}"/>
    <cellStyle name="Output 2 5 3 4 6 5" xfId="36604" xr:uid="{00000000-0005-0000-0000-0000408E0000}"/>
    <cellStyle name="Output 2 5 3 4 6 6" xfId="36605" xr:uid="{00000000-0005-0000-0000-0000418E0000}"/>
    <cellStyle name="Output 2 5 3 4 6 7" xfId="36606" xr:uid="{00000000-0005-0000-0000-0000428E0000}"/>
    <cellStyle name="Output 2 5 3 4 7" xfId="36607" xr:uid="{00000000-0005-0000-0000-0000438E0000}"/>
    <cellStyle name="Output 2 5 3 4 7 2" xfId="36608" xr:uid="{00000000-0005-0000-0000-0000448E0000}"/>
    <cellStyle name="Output 2 5 3 4 7 3" xfId="36609" xr:uid="{00000000-0005-0000-0000-0000458E0000}"/>
    <cellStyle name="Output 2 5 3 4 7 4" xfId="36610" xr:uid="{00000000-0005-0000-0000-0000468E0000}"/>
    <cellStyle name="Output 2 5 3 4 7 5" xfId="36611" xr:uid="{00000000-0005-0000-0000-0000478E0000}"/>
    <cellStyle name="Output 2 5 3 4 8" xfId="36612" xr:uid="{00000000-0005-0000-0000-0000488E0000}"/>
    <cellStyle name="Output 2 5 3 4 8 2" xfId="36613" xr:uid="{00000000-0005-0000-0000-0000498E0000}"/>
    <cellStyle name="Output 2 5 3 4 8 3" xfId="36614" xr:uid="{00000000-0005-0000-0000-00004A8E0000}"/>
    <cellStyle name="Output 2 5 3 4 8 4" xfId="36615" xr:uid="{00000000-0005-0000-0000-00004B8E0000}"/>
    <cellStyle name="Output 2 5 3 4 8 5" xfId="36616" xr:uid="{00000000-0005-0000-0000-00004C8E0000}"/>
    <cellStyle name="Output 2 5 3 4 9" xfId="36617" xr:uid="{00000000-0005-0000-0000-00004D8E0000}"/>
    <cellStyle name="Output 2 5 3 4 9 2" xfId="36618" xr:uid="{00000000-0005-0000-0000-00004E8E0000}"/>
    <cellStyle name="Output 2 5 3 4 9 3" xfId="36619" xr:uid="{00000000-0005-0000-0000-00004F8E0000}"/>
    <cellStyle name="Output 2 5 3 4 9 4" xfId="36620" xr:uid="{00000000-0005-0000-0000-0000508E0000}"/>
    <cellStyle name="Output 2 5 3 4 9 5" xfId="36621" xr:uid="{00000000-0005-0000-0000-0000518E0000}"/>
    <cellStyle name="Output 2 5 3 5" xfId="36622" xr:uid="{00000000-0005-0000-0000-0000528E0000}"/>
    <cellStyle name="Output 2 5 3 5 10" xfId="36623" xr:uid="{00000000-0005-0000-0000-0000538E0000}"/>
    <cellStyle name="Output 2 5 3 5 2" xfId="36624" xr:uid="{00000000-0005-0000-0000-0000548E0000}"/>
    <cellStyle name="Output 2 5 3 5 2 2" xfId="36625" xr:uid="{00000000-0005-0000-0000-0000558E0000}"/>
    <cellStyle name="Output 2 5 3 5 2 2 2" xfId="36626" xr:uid="{00000000-0005-0000-0000-0000568E0000}"/>
    <cellStyle name="Output 2 5 3 5 2 2 3" xfId="36627" xr:uid="{00000000-0005-0000-0000-0000578E0000}"/>
    <cellStyle name="Output 2 5 3 5 2 2 4" xfId="36628" xr:uid="{00000000-0005-0000-0000-0000588E0000}"/>
    <cellStyle name="Output 2 5 3 5 2 2 5" xfId="36629" xr:uid="{00000000-0005-0000-0000-0000598E0000}"/>
    <cellStyle name="Output 2 5 3 5 2 2 6" xfId="36630" xr:uid="{00000000-0005-0000-0000-00005A8E0000}"/>
    <cellStyle name="Output 2 5 3 5 2 2 7" xfId="36631" xr:uid="{00000000-0005-0000-0000-00005B8E0000}"/>
    <cellStyle name="Output 2 5 3 5 2 3" xfId="36632" xr:uid="{00000000-0005-0000-0000-00005C8E0000}"/>
    <cellStyle name="Output 2 5 3 5 2 4" xfId="36633" xr:uid="{00000000-0005-0000-0000-00005D8E0000}"/>
    <cellStyle name="Output 2 5 3 5 3" xfId="36634" xr:uid="{00000000-0005-0000-0000-00005E8E0000}"/>
    <cellStyle name="Output 2 5 3 5 3 2" xfId="36635" xr:uid="{00000000-0005-0000-0000-00005F8E0000}"/>
    <cellStyle name="Output 2 5 3 5 3 2 2" xfId="36636" xr:uid="{00000000-0005-0000-0000-0000608E0000}"/>
    <cellStyle name="Output 2 5 3 5 3 2 3" xfId="36637" xr:uid="{00000000-0005-0000-0000-0000618E0000}"/>
    <cellStyle name="Output 2 5 3 5 3 2 4" xfId="36638" xr:uid="{00000000-0005-0000-0000-0000628E0000}"/>
    <cellStyle name="Output 2 5 3 5 3 2 5" xfId="36639" xr:uid="{00000000-0005-0000-0000-0000638E0000}"/>
    <cellStyle name="Output 2 5 3 5 3 2 6" xfId="36640" xr:uid="{00000000-0005-0000-0000-0000648E0000}"/>
    <cellStyle name="Output 2 5 3 5 3 2 7" xfId="36641" xr:uid="{00000000-0005-0000-0000-0000658E0000}"/>
    <cellStyle name="Output 2 5 3 5 3 3" xfId="36642" xr:uid="{00000000-0005-0000-0000-0000668E0000}"/>
    <cellStyle name="Output 2 5 3 5 3 4" xfId="36643" xr:uid="{00000000-0005-0000-0000-0000678E0000}"/>
    <cellStyle name="Output 2 5 3 5 4" xfId="36644" xr:uid="{00000000-0005-0000-0000-0000688E0000}"/>
    <cellStyle name="Output 2 5 3 5 4 2" xfId="36645" xr:uid="{00000000-0005-0000-0000-0000698E0000}"/>
    <cellStyle name="Output 2 5 3 5 4 2 2" xfId="36646" xr:uid="{00000000-0005-0000-0000-00006A8E0000}"/>
    <cellStyle name="Output 2 5 3 5 4 2 3" xfId="36647" xr:uid="{00000000-0005-0000-0000-00006B8E0000}"/>
    <cellStyle name="Output 2 5 3 5 4 2 4" xfId="36648" xr:uid="{00000000-0005-0000-0000-00006C8E0000}"/>
    <cellStyle name="Output 2 5 3 5 4 2 5" xfId="36649" xr:uid="{00000000-0005-0000-0000-00006D8E0000}"/>
    <cellStyle name="Output 2 5 3 5 4 2 6" xfId="36650" xr:uid="{00000000-0005-0000-0000-00006E8E0000}"/>
    <cellStyle name="Output 2 5 3 5 4 2 7" xfId="36651" xr:uid="{00000000-0005-0000-0000-00006F8E0000}"/>
    <cellStyle name="Output 2 5 3 5 4 3" xfId="36652" xr:uid="{00000000-0005-0000-0000-0000708E0000}"/>
    <cellStyle name="Output 2 5 3 5 4 4" xfId="36653" xr:uid="{00000000-0005-0000-0000-0000718E0000}"/>
    <cellStyle name="Output 2 5 3 5 5" xfId="36654" xr:uid="{00000000-0005-0000-0000-0000728E0000}"/>
    <cellStyle name="Output 2 5 3 5 5 2" xfId="36655" xr:uid="{00000000-0005-0000-0000-0000738E0000}"/>
    <cellStyle name="Output 2 5 3 5 5 3" xfId="36656" xr:uid="{00000000-0005-0000-0000-0000748E0000}"/>
    <cellStyle name="Output 2 5 3 5 5 4" xfId="36657" xr:uid="{00000000-0005-0000-0000-0000758E0000}"/>
    <cellStyle name="Output 2 5 3 5 5 5" xfId="36658" xr:uid="{00000000-0005-0000-0000-0000768E0000}"/>
    <cellStyle name="Output 2 5 3 5 5 6" xfId="36659" xr:uid="{00000000-0005-0000-0000-0000778E0000}"/>
    <cellStyle name="Output 2 5 3 5 5 7" xfId="36660" xr:uid="{00000000-0005-0000-0000-0000788E0000}"/>
    <cellStyle name="Output 2 5 3 5 5 8" xfId="36661" xr:uid="{00000000-0005-0000-0000-0000798E0000}"/>
    <cellStyle name="Output 2 5 3 5 6" xfId="36662" xr:uid="{00000000-0005-0000-0000-00007A8E0000}"/>
    <cellStyle name="Output 2 5 3 5 6 2" xfId="36663" xr:uid="{00000000-0005-0000-0000-00007B8E0000}"/>
    <cellStyle name="Output 2 5 3 5 6 3" xfId="36664" xr:uid="{00000000-0005-0000-0000-00007C8E0000}"/>
    <cellStyle name="Output 2 5 3 5 6 4" xfId="36665" xr:uid="{00000000-0005-0000-0000-00007D8E0000}"/>
    <cellStyle name="Output 2 5 3 5 6 5" xfId="36666" xr:uid="{00000000-0005-0000-0000-00007E8E0000}"/>
    <cellStyle name="Output 2 5 3 5 6 6" xfId="36667" xr:uid="{00000000-0005-0000-0000-00007F8E0000}"/>
    <cellStyle name="Output 2 5 3 5 6 7" xfId="36668" xr:uid="{00000000-0005-0000-0000-0000808E0000}"/>
    <cellStyle name="Output 2 5 3 5 7" xfId="36669" xr:uid="{00000000-0005-0000-0000-0000818E0000}"/>
    <cellStyle name="Output 2 5 3 5 8" xfId="36670" xr:uid="{00000000-0005-0000-0000-0000828E0000}"/>
    <cellStyle name="Output 2 5 3 5 9" xfId="36671" xr:uid="{00000000-0005-0000-0000-0000838E0000}"/>
    <cellStyle name="Output 2 5 3 6" xfId="36672" xr:uid="{00000000-0005-0000-0000-0000848E0000}"/>
    <cellStyle name="Output 2 5 3 6 2" xfId="36673" xr:uid="{00000000-0005-0000-0000-0000858E0000}"/>
    <cellStyle name="Output 2 5 3 6 2 2" xfId="36674" xr:uid="{00000000-0005-0000-0000-0000868E0000}"/>
    <cellStyle name="Output 2 5 3 6 2 3" xfId="36675" xr:uid="{00000000-0005-0000-0000-0000878E0000}"/>
    <cellStyle name="Output 2 5 3 6 2 4" xfId="36676" xr:uid="{00000000-0005-0000-0000-0000888E0000}"/>
    <cellStyle name="Output 2 5 3 6 2 5" xfId="36677" xr:uid="{00000000-0005-0000-0000-0000898E0000}"/>
    <cellStyle name="Output 2 5 3 6 2 6" xfId="36678" xr:uid="{00000000-0005-0000-0000-00008A8E0000}"/>
    <cellStyle name="Output 2 5 3 6 2 7" xfId="36679" xr:uid="{00000000-0005-0000-0000-00008B8E0000}"/>
    <cellStyle name="Output 2 5 3 6 3" xfId="36680" xr:uid="{00000000-0005-0000-0000-00008C8E0000}"/>
    <cellStyle name="Output 2 5 3 6 4" xfId="36681" xr:uid="{00000000-0005-0000-0000-00008D8E0000}"/>
    <cellStyle name="Output 2 5 3 6 5" xfId="36682" xr:uid="{00000000-0005-0000-0000-00008E8E0000}"/>
    <cellStyle name="Output 2 5 3 7" xfId="36683" xr:uid="{00000000-0005-0000-0000-00008F8E0000}"/>
    <cellStyle name="Output 2 5 3 7 2" xfId="36684" xr:uid="{00000000-0005-0000-0000-0000908E0000}"/>
    <cellStyle name="Output 2 5 3 7 2 2" xfId="36685" xr:uid="{00000000-0005-0000-0000-0000918E0000}"/>
    <cellStyle name="Output 2 5 3 7 2 3" xfId="36686" xr:uid="{00000000-0005-0000-0000-0000928E0000}"/>
    <cellStyle name="Output 2 5 3 7 2 4" xfId="36687" xr:uid="{00000000-0005-0000-0000-0000938E0000}"/>
    <cellStyle name="Output 2 5 3 7 2 5" xfId="36688" xr:uid="{00000000-0005-0000-0000-0000948E0000}"/>
    <cellStyle name="Output 2 5 3 7 2 6" xfId="36689" xr:uid="{00000000-0005-0000-0000-0000958E0000}"/>
    <cellStyle name="Output 2 5 3 7 2 7" xfId="36690" xr:uid="{00000000-0005-0000-0000-0000968E0000}"/>
    <cellStyle name="Output 2 5 3 7 3" xfId="36691" xr:uid="{00000000-0005-0000-0000-0000978E0000}"/>
    <cellStyle name="Output 2 5 3 7 4" xfId="36692" xr:uid="{00000000-0005-0000-0000-0000988E0000}"/>
    <cellStyle name="Output 2 5 3 7 5" xfId="36693" xr:uid="{00000000-0005-0000-0000-0000998E0000}"/>
    <cellStyle name="Output 2 5 3 8" xfId="36694" xr:uid="{00000000-0005-0000-0000-00009A8E0000}"/>
    <cellStyle name="Output 2 5 3 8 2" xfId="36695" xr:uid="{00000000-0005-0000-0000-00009B8E0000}"/>
    <cellStyle name="Output 2 5 3 8 2 2" xfId="36696" xr:uid="{00000000-0005-0000-0000-00009C8E0000}"/>
    <cellStyle name="Output 2 5 3 8 2 3" xfId="36697" xr:uid="{00000000-0005-0000-0000-00009D8E0000}"/>
    <cellStyle name="Output 2 5 3 8 2 4" xfId="36698" xr:uid="{00000000-0005-0000-0000-00009E8E0000}"/>
    <cellStyle name="Output 2 5 3 8 2 5" xfId="36699" xr:uid="{00000000-0005-0000-0000-00009F8E0000}"/>
    <cellStyle name="Output 2 5 3 8 2 6" xfId="36700" xr:uid="{00000000-0005-0000-0000-0000A08E0000}"/>
    <cellStyle name="Output 2 5 3 8 2 7" xfId="36701" xr:uid="{00000000-0005-0000-0000-0000A18E0000}"/>
    <cellStyle name="Output 2 5 3 8 3" xfId="36702" xr:uid="{00000000-0005-0000-0000-0000A28E0000}"/>
    <cellStyle name="Output 2 5 3 8 4" xfId="36703" xr:uid="{00000000-0005-0000-0000-0000A38E0000}"/>
    <cellStyle name="Output 2 5 3 8 5" xfId="36704" xr:uid="{00000000-0005-0000-0000-0000A48E0000}"/>
    <cellStyle name="Output 2 5 3 9" xfId="36705" xr:uid="{00000000-0005-0000-0000-0000A58E0000}"/>
    <cellStyle name="Output 2 5 3 9 2" xfId="36706" xr:uid="{00000000-0005-0000-0000-0000A68E0000}"/>
    <cellStyle name="Output 2 5 3 9 2 2" xfId="36707" xr:uid="{00000000-0005-0000-0000-0000A78E0000}"/>
    <cellStyle name="Output 2 5 3 9 2 3" xfId="36708" xr:uid="{00000000-0005-0000-0000-0000A88E0000}"/>
    <cellStyle name="Output 2 5 3 9 2 4" xfId="36709" xr:uid="{00000000-0005-0000-0000-0000A98E0000}"/>
    <cellStyle name="Output 2 5 3 9 2 5" xfId="36710" xr:uid="{00000000-0005-0000-0000-0000AA8E0000}"/>
    <cellStyle name="Output 2 5 3 9 2 6" xfId="36711" xr:uid="{00000000-0005-0000-0000-0000AB8E0000}"/>
    <cellStyle name="Output 2 5 3 9 2 7" xfId="36712" xr:uid="{00000000-0005-0000-0000-0000AC8E0000}"/>
    <cellStyle name="Output 2 5 3 9 3" xfId="36713" xr:uid="{00000000-0005-0000-0000-0000AD8E0000}"/>
    <cellStyle name="Output 2 5 3 9 4" xfId="36714" xr:uid="{00000000-0005-0000-0000-0000AE8E0000}"/>
    <cellStyle name="Output 2 5 3 9 5" xfId="36715" xr:uid="{00000000-0005-0000-0000-0000AF8E0000}"/>
    <cellStyle name="Output 2 5 4" xfId="36716" xr:uid="{00000000-0005-0000-0000-0000B08E0000}"/>
    <cellStyle name="Output 2 5 4 10" xfId="36717" xr:uid="{00000000-0005-0000-0000-0000B18E0000}"/>
    <cellStyle name="Output 2 5 4 10 2" xfId="36718" xr:uid="{00000000-0005-0000-0000-0000B28E0000}"/>
    <cellStyle name="Output 2 5 4 10 3" xfId="36719" xr:uid="{00000000-0005-0000-0000-0000B38E0000}"/>
    <cellStyle name="Output 2 5 4 10 4" xfId="36720" xr:uid="{00000000-0005-0000-0000-0000B48E0000}"/>
    <cellStyle name="Output 2 5 4 10 5" xfId="36721" xr:uid="{00000000-0005-0000-0000-0000B58E0000}"/>
    <cellStyle name="Output 2 5 4 11" xfId="36722" xr:uid="{00000000-0005-0000-0000-0000B68E0000}"/>
    <cellStyle name="Output 2 5 4 11 2" xfId="36723" xr:uid="{00000000-0005-0000-0000-0000B78E0000}"/>
    <cellStyle name="Output 2 5 4 11 3" xfId="36724" xr:uid="{00000000-0005-0000-0000-0000B88E0000}"/>
    <cellStyle name="Output 2 5 4 11 4" xfId="36725" xr:uid="{00000000-0005-0000-0000-0000B98E0000}"/>
    <cellStyle name="Output 2 5 4 11 5" xfId="36726" xr:uid="{00000000-0005-0000-0000-0000BA8E0000}"/>
    <cellStyle name="Output 2 5 4 12" xfId="36727" xr:uid="{00000000-0005-0000-0000-0000BB8E0000}"/>
    <cellStyle name="Output 2 5 4 12 2" xfId="36728" xr:uid="{00000000-0005-0000-0000-0000BC8E0000}"/>
    <cellStyle name="Output 2 5 4 12 3" xfId="36729" xr:uid="{00000000-0005-0000-0000-0000BD8E0000}"/>
    <cellStyle name="Output 2 5 4 12 4" xfId="36730" xr:uid="{00000000-0005-0000-0000-0000BE8E0000}"/>
    <cellStyle name="Output 2 5 4 12 5" xfId="36731" xr:uid="{00000000-0005-0000-0000-0000BF8E0000}"/>
    <cellStyle name="Output 2 5 4 13" xfId="36732" xr:uid="{00000000-0005-0000-0000-0000C08E0000}"/>
    <cellStyle name="Output 2 5 4 13 2" xfId="36733" xr:uid="{00000000-0005-0000-0000-0000C18E0000}"/>
    <cellStyle name="Output 2 5 4 13 3" xfId="36734" xr:uid="{00000000-0005-0000-0000-0000C28E0000}"/>
    <cellStyle name="Output 2 5 4 13 4" xfId="36735" xr:uid="{00000000-0005-0000-0000-0000C38E0000}"/>
    <cellStyle name="Output 2 5 4 13 5" xfId="36736" xr:uid="{00000000-0005-0000-0000-0000C48E0000}"/>
    <cellStyle name="Output 2 5 4 14" xfId="36737" xr:uid="{00000000-0005-0000-0000-0000C58E0000}"/>
    <cellStyle name="Output 2 5 4 14 2" xfId="36738" xr:uid="{00000000-0005-0000-0000-0000C68E0000}"/>
    <cellStyle name="Output 2 5 4 14 3" xfId="36739" xr:uid="{00000000-0005-0000-0000-0000C78E0000}"/>
    <cellStyle name="Output 2 5 4 14 4" xfId="36740" xr:uid="{00000000-0005-0000-0000-0000C88E0000}"/>
    <cellStyle name="Output 2 5 4 14 5" xfId="36741" xr:uid="{00000000-0005-0000-0000-0000C98E0000}"/>
    <cellStyle name="Output 2 5 4 15" xfId="36742" xr:uid="{00000000-0005-0000-0000-0000CA8E0000}"/>
    <cellStyle name="Output 2 5 4 15 2" xfId="36743" xr:uid="{00000000-0005-0000-0000-0000CB8E0000}"/>
    <cellStyle name="Output 2 5 4 15 3" xfId="36744" xr:uid="{00000000-0005-0000-0000-0000CC8E0000}"/>
    <cellStyle name="Output 2 5 4 15 4" xfId="36745" xr:uid="{00000000-0005-0000-0000-0000CD8E0000}"/>
    <cellStyle name="Output 2 5 4 15 5" xfId="36746" xr:uid="{00000000-0005-0000-0000-0000CE8E0000}"/>
    <cellStyle name="Output 2 5 4 16" xfId="36747" xr:uid="{00000000-0005-0000-0000-0000CF8E0000}"/>
    <cellStyle name="Output 2 5 4 16 2" xfId="36748" xr:uid="{00000000-0005-0000-0000-0000D08E0000}"/>
    <cellStyle name="Output 2 5 4 16 3" xfId="36749" xr:uid="{00000000-0005-0000-0000-0000D18E0000}"/>
    <cellStyle name="Output 2 5 4 16 4" xfId="36750" xr:uid="{00000000-0005-0000-0000-0000D28E0000}"/>
    <cellStyle name="Output 2 5 4 16 5" xfId="36751" xr:uid="{00000000-0005-0000-0000-0000D38E0000}"/>
    <cellStyle name="Output 2 5 4 17" xfId="36752" xr:uid="{00000000-0005-0000-0000-0000D48E0000}"/>
    <cellStyle name="Output 2 5 4 17 2" xfId="36753" xr:uid="{00000000-0005-0000-0000-0000D58E0000}"/>
    <cellStyle name="Output 2 5 4 17 3" xfId="36754" xr:uid="{00000000-0005-0000-0000-0000D68E0000}"/>
    <cellStyle name="Output 2 5 4 17 4" xfId="36755" xr:uid="{00000000-0005-0000-0000-0000D78E0000}"/>
    <cellStyle name="Output 2 5 4 17 5" xfId="36756" xr:uid="{00000000-0005-0000-0000-0000D88E0000}"/>
    <cellStyle name="Output 2 5 4 18" xfId="36757" xr:uid="{00000000-0005-0000-0000-0000D98E0000}"/>
    <cellStyle name="Output 2 5 4 18 2" xfId="36758" xr:uid="{00000000-0005-0000-0000-0000DA8E0000}"/>
    <cellStyle name="Output 2 5 4 18 3" xfId="36759" xr:uid="{00000000-0005-0000-0000-0000DB8E0000}"/>
    <cellStyle name="Output 2 5 4 18 4" xfId="36760" xr:uid="{00000000-0005-0000-0000-0000DC8E0000}"/>
    <cellStyle name="Output 2 5 4 18 5" xfId="36761" xr:uid="{00000000-0005-0000-0000-0000DD8E0000}"/>
    <cellStyle name="Output 2 5 4 19" xfId="36762" xr:uid="{00000000-0005-0000-0000-0000DE8E0000}"/>
    <cellStyle name="Output 2 5 4 2" xfId="36763" xr:uid="{00000000-0005-0000-0000-0000DF8E0000}"/>
    <cellStyle name="Output 2 5 4 2 10" xfId="36764" xr:uid="{00000000-0005-0000-0000-0000E08E0000}"/>
    <cellStyle name="Output 2 5 4 2 10 2" xfId="36765" xr:uid="{00000000-0005-0000-0000-0000E18E0000}"/>
    <cellStyle name="Output 2 5 4 2 10 3" xfId="36766" xr:uid="{00000000-0005-0000-0000-0000E28E0000}"/>
    <cellStyle name="Output 2 5 4 2 10 4" xfId="36767" xr:uid="{00000000-0005-0000-0000-0000E38E0000}"/>
    <cellStyle name="Output 2 5 4 2 10 5" xfId="36768" xr:uid="{00000000-0005-0000-0000-0000E48E0000}"/>
    <cellStyle name="Output 2 5 4 2 11" xfId="36769" xr:uid="{00000000-0005-0000-0000-0000E58E0000}"/>
    <cellStyle name="Output 2 5 4 2 11 2" xfId="36770" xr:uid="{00000000-0005-0000-0000-0000E68E0000}"/>
    <cellStyle name="Output 2 5 4 2 11 3" xfId="36771" xr:uid="{00000000-0005-0000-0000-0000E78E0000}"/>
    <cellStyle name="Output 2 5 4 2 11 4" xfId="36772" xr:uid="{00000000-0005-0000-0000-0000E88E0000}"/>
    <cellStyle name="Output 2 5 4 2 11 5" xfId="36773" xr:uid="{00000000-0005-0000-0000-0000E98E0000}"/>
    <cellStyle name="Output 2 5 4 2 12" xfId="36774" xr:uid="{00000000-0005-0000-0000-0000EA8E0000}"/>
    <cellStyle name="Output 2 5 4 2 12 2" xfId="36775" xr:uid="{00000000-0005-0000-0000-0000EB8E0000}"/>
    <cellStyle name="Output 2 5 4 2 12 3" xfId="36776" xr:uid="{00000000-0005-0000-0000-0000EC8E0000}"/>
    <cellStyle name="Output 2 5 4 2 12 4" xfId="36777" xr:uid="{00000000-0005-0000-0000-0000ED8E0000}"/>
    <cellStyle name="Output 2 5 4 2 12 5" xfId="36778" xr:uid="{00000000-0005-0000-0000-0000EE8E0000}"/>
    <cellStyle name="Output 2 5 4 2 13" xfId="36779" xr:uid="{00000000-0005-0000-0000-0000EF8E0000}"/>
    <cellStyle name="Output 2 5 4 2 13 2" xfId="36780" xr:uid="{00000000-0005-0000-0000-0000F08E0000}"/>
    <cellStyle name="Output 2 5 4 2 13 3" xfId="36781" xr:uid="{00000000-0005-0000-0000-0000F18E0000}"/>
    <cellStyle name="Output 2 5 4 2 13 4" xfId="36782" xr:uid="{00000000-0005-0000-0000-0000F28E0000}"/>
    <cellStyle name="Output 2 5 4 2 13 5" xfId="36783" xr:uid="{00000000-0005-0000-0000-0000F38E0000}"/>
    <cellStyle name="Output 2 5 4 2 14" xfId="36784" xr:uid="{00000000-0005-0000-0000-0000F48E0000}"/>
    <cellStyle name="Output 2 5 4 2 14 2" xfId="36785" xr:uid="{00000000-0005-0000-0000-0000F58E0000}"/>
    <cellStyle name="Output 2 5 4 2 14 3" xfId="36786" xr:uid="{00000000-0005-0000-0000-0000F68E0000}"/>
    <cellStyle name="Output 2 5 4 2 14 4" xfId="36787" xr:uid="{00000000-0005-0000-0000-0000F78E0000}"/>
    <cellStyle name="Output 2 5 4 2 14 5" xfId="36788" xr:uid="{00000000-0005-0000-0000-0000F88E0000}"/>
    <cellStyle name="Output 2 5 4 2 15" xfId="36789" xr:uid="{00000000-0005-0000-0000-0000F98E0000}"/>
    <cellStyle name="Output 2 5 4 2 15 2" xfId="36790" xr:uid="{00000000-0005-0000-0000-0000FA8E0000}"/>
    <cellStyle name="Output 2 5 4 2 15 3" xfId="36791" xr:uid="{00000000-0005-0000-0000-0000FB8E0000}"/>
    <cellStyle name="Output 2 5 4 2 15 4" xfId="36792" xr:uid="{00000000-0005-0000-0000-0000FC8E0000}"/>
    <cellStyle name="Output 2 5 4 2 15 5" xfId="36793" xr:uid="{00000000-0005-0000-0000-0000FD8E0000}"/>
    <cellStyle name="Output 2 5 4 2 16" xfId="36794" xr:uid="{00000000-0005-0000-0000-0000FE8E0000}"/>
    <cellStyle name="Output 2 5 4 2 16 2" xfId="36795" xr:uid="{00000000-0005-0000-0000-0000FF8E0000}"/>
    <cellStyle name="Output 2 5 4 2 16 3" xfId="36796" xr:uid="{00000000-0005-0000-0000-0000008F0000}"/>
    <cellStyle name="Output 2 5 4 2 16 4" xfId="36797" xr:uid="{00000000-0005-0000-0000-0000018F0000}"/>
    <cellStyle name="Output 2 5 4 2 16 5" xfId="36798" xr:uid="{00000000-0005-0000-0000-0000028F0000}"/>
    <cellStyle name="Output 2 5 4 2 17" xfId="36799" xr:uid="{00000000-0005-0000-0000-0000038F0000}"/>
    <cellStyle name="Output 2 5 4 2 17 2" xfId="36800" xr:uid="{00000000-0005-0000-0000-0000048F0000}"/>
    <cellStyle name="Output 2 5 4 2 17 3" xfId="36801" xr:uid="{00000000-0005-0000-0000-0000058F0000}"/>
    <cellStyle name="Output 2 5 4 2 17 4" xfId="36802" xr:uid="{00000000-0005-0000-0000-0000068F0000}"/>
    <cellStyle name="Output 2 5 4 2 17 5" xfId="36803" xr:uid="{00000000-0005-0000-0000-0000078F0000}"/>
    <cellStyle name="Output 2 5 4 2 18" xfId="36804" xr:uid="{00000000-0005-0000-0000-0000088F0000}"/>
    <cellStyle name="Output 2 5 4 2 18 2" xfId="36805" xr:uid="{00000000-0005-0000-0000-0000098F0000}"/>
    <cellStyle name="Output 2 5 4 2 18 3" xfId="36806" xr:uid="{00000000-0005-0000-0000-00000A8F0000}"/>
    <cellStyle name="Output 2 5 4 2 18 4" xfId="36807" xr:uid="{00000000-0005-0000-0000-00000B8F0000}"/>
    <cellStyle name="Output 2 5 4 2 18 5" xfId="36808" xr:uid="{00000000-0005-0000-0000-00000C8F0000}"/>
    <cellStyle name="Output 2 5 4 2 19" xfId="36809" xr:uid="{00000000-0005-0000-0000-00000D8F0000}"/>
    <cellStyle name="Output 2 5 4 2 2" xfId="36810" xr:uid="{00000000-0005-0000-0000-00000E8F0000}"/>
    <cellStyle name="Output 2 5 4 2 2 2" xfId="36811" xr:uid="{00000000-0005-0000-0000-00000F8F0000}"/>
    <cellStyle name="Output 2 5 4 2 2 2 2" xfId="36812" xr:uid="{00000000-0005-0000-0000-0000108F0000}"/>
    <cellStyle name="Output 2 5 4 2 2 2 3" xfId="36813" xr:uid="{00000000-0005-0000-0000-0000118F0000}"/>
    <cellStyle name="Output 2 5 4 2 2 2 4" xfId="36814" xr:uid="{00000000-0005-0000-0000-0000128F0000}"/>
    <cellStyle name="Output 2 5 4 2 2 2 5" xfId="36815" xr:uid="{00000000-0005-0000-0000-0000138F0000}"/>
    <cellStyle name="Output 2 5 4 2 2 2 6" xfId="36816" xr:uid="{00000000-0005-0000-0000-0000148F0000}"/>
    <cellStyle name="Output 2 5 4 2 2 2 7" xfId="36817" xr:uid="{00000000-0005-0000-0000-0000158F0000}"/>
    <cellStyle name="Output 2 5 4 2 2 3" xfId="36818" xr:uid="{00000000-0005-0000-0000-0000168F0000}"/>
    <cellStyle name="Output 2 5 4 2 2 4" xfId="36819" xr:uid="{00000000-0005-0000-0000-0000178F0000}"/>
    <cellStyle name="Output 2 5 4 2 2 5" xfId="36820" xr:uid="{00000000-0005-0000-0000-0000188F0000}"/>
    <cellStyle name="Output 2 5 4 2 3" xfId="36821" xr:uid="{00000000-0005-0000-0000-0000198F0000}"/>
    <cellStyle name="Output 2 5 4 2 3 2" xfId="36822" xr:uid="{00000000-0005-0000-0000-00001A8F0000}"/>
    <cellStyle name="Output 2 5 4 2 3 2 2" xfId="36823" xr:uid="{00000000-0005-0000-0000-00001B8F0000}"/>
    <cellStyle name="Output 2 5 4 2 3 2 3" xfId="36824" xr:uid="{00000000-0005-0000-0000-00001C8F0000}"/>
    <cellStyle name="Output 2 5 4 2 3 2 4" xfId="36825" xr:uid="{00000000-0005-0000-0000-00001D8F0000}"/>
    <cellStyle name="Output 2 5 4 2 3 2 5" xfId="36826" xr:uid="{00000000-0005-0000-0000-00001E8F0000}"/>
    <cellStyle name="Output 2 5 4 2 3 2 6" xfId="36827" xr:uid="{00000000-0005-0000-0000-00001F8F0000}"/>
    <cellStyle name="Output 2 5 4 2 3 2 7" xfId="36828" xr:uid="{00000000-0005-0000-0000-0000208F0000}"/>
    <cellStyle name="Output 2 5 4 2 3 3" xfId="36829" xr:uid="{00000000-0005-0000-0000-0000218F0000}"/>
    <cellStyle name="Output 2 5 4 2 3 4" xfId="36830" xr:uid="{00000000-0005-0000-0000-0000228F0000}"/>
    <cellStyle name="Output 2 5 4 2 3 5" xfId="36831" xr:uid="{00000000-0005-0000-0000-0000238F0000}"/>
    <cellStyle name="Output 2 5 4 2 4" xfId="36832" xr:uid="{00000000-0005-0000-0000-0000248F0000}"/>
    <cellStyle name="Output 2 5 4 2 4 2" xfId="36833" xr:uid="{00000000-0005-0000-0000-0000258F0000}"/>
    <cellStyle name="Output 2 5 4 2 4 2 2" xfId="36834" xr:uid="{00000000-0005-0000-0000-0000268F0000}"/>
    <cellStyle name="Output 2 5 4 2 4 2 3" xfId="36835" xr:uid="{00000000-0005-0000-0000-0000278F0000}"/>
    <cellStyle name="Output 2 5 4 2 4 2 4" xfId="36836" xr:uid="{00000000-0005-0000-0000-0000288F0000}"/>
    <cellStyle name="Output 2 5 4 2 4 2 5" xfId="36837" xr:uid="{00000000-0005-0000-0000-0000298F0000}"/>
    <cellStyle name="Output 2 5 4 2 4 2 6" xfId="36838" xr:uid="{00000000-0005-0000-0000-00002A8F0000}"/>
    <cellStyle name="Output 2 5 4 2 4 2 7" xfId="36839" xr:uid="{00000000-0005-0000-0000-00002B8F0000}"/>
    <cellStyle name="Output 2 5 4 2 4 3" xfId="36840" xr:uid="{00000000-0005-0000-0000-00002C8F0000}"/>
    <cellStyle name="Output 2 5 4 2 4 4" xfId="36841" xr:uid="{00000000-0005-0000-0000-00002D8F0000}"/>
    <cellStyle name="Output 2 5 4 2 4 5" xfId="36842" xr:uid="{00000000-0005-0000-0000-00002E8F0000}"/>
    <cellStyle name="Output 2 5 4 2 5" xfId="36843" xr:uid="{00000000-0005-0000-0000-00002F8F0000}"/>
    <cellStyle name="Output 2 5 4 2 5 2" xfId="36844" xr:uid="{00000000-0005-0000-0000-0000308F0000}"/>
    <cellStyle name="Output 2 5 4 2 5 3" xfId="36845" xr:uid="{00000000-0005-0000-0000-0000318F0000}"/>
    <cellStyle name="Output 2 5 4 2 5 4" xfId="36846" xr:uid="{00000000-0005-0000-0000-0000328F0000}"/>
    <cellStyle name="Output 2 5 4 2 5 5" xfId="36847" xr:uid="{00000000-0005-0000-0000-0000338F0000}"/>
    <cellStyle name="Output 2 5 4 2 5 6" xfId="36848" xr:uid="{00000000-0005-0000-0000-0000348F0000}"/>
    <cellStyle name="Output 2 5 4 2 5 7" xfId="36849" xr:uid="{00000000-0005-0000-0000-0000358F0000}"/>
    <cellStyle name="Output 2 5 4 2 5 8" xfId="36850" xr:uid="{00000000-0005-0000-0000-0000368F0000}"/>
    <cellStyle name="Output 2 5 4 2 6" xfId="36851" xr:uid="{00000000-0005-0000-0000-0000378F0000}"/>
    <cellStyle name="Output 2 5 4 2 6 2" xfId="36852" xr:uid="{00000000-0005-0000-0000-0000388F0000}"/>
    <cellStyle name="Output 2 5 4 2 6 3" xfId="36853" xr:uid="{00000000-0005-0000-0000-0000398F0000}"/>
    <cellStyle name="Output 2 5 4 2 6 4" xfId="36854" xr:uid="{00000000-0005-0000-0000-00003A8F0000}"/>
    <cellStyle name="Output 2 5 4 2 6 5" xfId="36855" xr:uid="{00000000-0005-0000-0000-00003B8F0000}"/>
    <cellStyle name="Output 2 5 4 2 6 6" xfId="36856" xr:uid="{00000000-0005-0000-0000-00003C8F0000}"/>
    <cellStyle name="Output 2 5 4 2 6 7" xfId="36857" xr:uid="{00000000-0005-0000-0000-00003D8F0000}"/>
    <cellStyle name="Output 2 5 4 2 7" xfId="36858" xr:uid="{00000000-0005-0000-0000-00003E8F0000}"/>
    <cellStyle name="Output 2 5 4 2 7 2" xfId="36859" xr:uid="{00000000-0005-0000-0000-00003F8F0000}"/>
    <cellStyle name="Output 2 5 4 2 7 3" xfId="36860" xr:uid="{00000000-0005-0000-0000-0000408F0000}"/>
    <cellStyle name="Output 2 5 4 2 7 4" xfId="36861" xr:uid="{00000000-0005-0000-0000-0000418F0000}"/>
    <cellStyle name="Output 2 5 4 2 7 5" xfId="36862" xr:uid="{00000000-0005-0000-0000-0000428F0000}"/>
    <cellStyle name="Output 2 5 4 2 8" xfId="36863" xr:uid="{00000000-0005-0000-0000-0000438F0000}"/>
    <cellStyle name="Output 2 5 4 2 8 2" xfId="36864" xr:uid="{00000000-0005-0000-0000-0000448F0000}"/>
    <cellStyle name="Output 2 5 4 2 8 3" xfId="36865" xr:uid="{00000000-0005-0000-0000-0000458F0000}"/>
    <cellStyle name="Output 2 5 4 2 8 4" xfId="36866" xr:uid="{00000000-0005-0000-0000-0000468F0000}"/>
    <cellStyle name="Output 2 5 4 2 8 5" xfId="36867" xr:uid="{00000000-0005-0000-0000-0000478F0000}"/>
    <cellStyle name="Output 2 5 4 2 9" xfId="36868" xr:uid="{00000000-0005-0000-0000-0000488F0000}"/>
    <cellStyle name="Output 2 5 4 2 9 2" xfId="36869" xr:uid="{00000000-0005-0000-0000-0000498F0000}"/>
    <cellStyle name="Output 2 5 4 2 9 3" xfId="36870" xr:uid="{00000000-0005-0000-0000-00004A8F0000}"/>
    <cellStyle name="Output 2 5 4 2 9 4" xfId="36871" xr:uid="{00000000-0005-0000-0000-00004B8F0000}"/>
    <cellStyle name="Output 2 5 4 2 9 5" xfId="36872" xr:uid="{00000000-0005-0000-0000-00004C8F0000}"/>
    <cellStyle name="Output 2 5 4 3" xfId="36873" xr:uid="{00000000-0005-0000-0000-00004D8F0000}"/>
    <cellStyle name="Output 2 5 4 3 10" xfId="36874" xr:uid="{00000000-0005-0000-0000-00004E8F0000}"/>
    <cellStyle name="Output 2 5 4 3 2" xfId="36875" xr:uid="{00000000-0005-0000-0000-00004F8F0000}"/>
    <cellStyle name="Output 2 5 4 3 2 2" xfId="36876" xr:uid="{00000000-0005-0000-0000-0000508F0000}"/>
    <cellStyle name="Output 2 5 4 3 2 2 2" xfId="36877" xr:uid="{00000000-0005-0000-0000-0000518F0000}"/>
    <cellStyle name="Output 2 5 4 3 2 2 3" xfId="36878" xr:uid="{00000000-0005-0000-0000-0000528F0000}"/>
    <cellStyle name="Output 2 5 4 3 2 2 4" xfId="36879" xr:uid="{00000000-0005-0000-0000-0000538F0000}"/>
    <cellStyle name="Output 2 5 4 3 2 2 5" xfId="36880" xr:uid="{00000000-0005-0000-0000-0000548F0000}"/>
    <cellStyle name="Output 2 5 4 3 2 2 6" xfId="36881" xr:uid="{00000000-0005-0000-0000-0000558F0000}"/>
    <cellStyle name="Output 2 5 4 3 2 2 7" xfId="36882" xr:uid="{00000000-0005-0000-0000-0000568F0000}"/>
    <cellStyle name="Output 2 5 4 3 2 3" xfId="36883" xr:uid="{00000000-0005-0000-0000-0000578F0000}"/>
    <cellStyle name="Output 2 5 4 3 2 4" xfId="36884" xr:uid="{00000000-0005-0000-0000-0000588F0000}"/>
    <cellStyle name="Output 2 5 4 3 3" xfId="36885" xr:uid="{00000000-0005-0000-0000-0000598F0000}"/>
    <cellStyle name="Output 2 5 4 3 3 2" xfId="36886" xr:uid="{00000000-0005-0000-0000-00005A8F0000}"/>
    <cellStyle name="Output 2 5 4 3 3 2 2" xfId="36887" xr:uid="{00000000-0005-0000-0000-00005B8F0000}"/>
    <cellStyle name="Output 2 5 4 3 3 2 3" xfId="36888" xr:uid="{00000000-0005-0000-0000-00005C8F0000}"/>
    <cellStyle name="Output 2 5 4 3 3 2 4" xfId="36889" xr:uid="{00000000-0005-0000-0000-00005D8F0000}"/>
    <cellStyle name="Output 2 5 4 3 3 2 5" xfId="36890" xr:uid="{00000000-0005-0000-0000-00005E8F0000}"/>
    <cellStyle name="Output 2 5 4 3 3 2 6" xfId="36891" xr:uid="{00000000-0005-0000-0000-00005F8F0000}"/>
    <cellStyle name="Output 2 5 4 3 3 2 7" xfId="36892" xr:uid="{00000000-0005-0000-0000-0000608F0000}"/>
    <cellStyle name="Output 2 5 4 3 3 3" xfId="36893" xr:uid="{00000000-0005-0000-0000-0000618F0000}"/>
    <cellStyle name="Output 2 5 4 3 3 4" xfId="36894" xr:uid="{00000000-0005-0000-0000-0000628F0000}"/>
    <cellStyle name="Output 2 5 4 3 4" xfId="36895" xr:uid="{00000000-0005-0000-0000-0000638F0000}"/>
    <cellStyle name="Output 2 5 4 3 4 2" xfId="36896" xr:uid="{00000000-0005-0000-0000-0000648F0000}"/>
    <cellStyle name="Output 2 5 4 3 4 2 2" xfId="36897" xr:uid="{00000000-0005-0000-0000-0000658F0000}"/>
    <cellStyle name="Output 2 5 4 3 4 2 3" xfId="36898" xr:uid="{00000000-0005-0000-0000-0000668F0000}"/>
    <cellStyle name="Output 2 5 4 3 4 2 4" xfId="36899" xr:uid="{00000000-0005-0000-0000-0000678F0000}"/>
    <cellStyle name="Output 2 5 4 3 4 2 5" xfId="36900" xr:uid="{00000000-0005-0000-0000-0000688F0000}"/>
    <cellStyle name="Output 2 5 4 3 4 2 6" xfId="36901" xr:uid="{00000000-0005-0000-0000-0000698F0000}"/>
    <cellStyle name="Output 2 5 4 3 4 2 7" xfId="36902" xr:uid="{00000000-0005-0000-0000-00006A8F0000}"/>
    <cellStyle name="Output 2 5 4 3 4 3" xfId="36903" xr:uid="{00000000-0005-0000-0000-00006B8F0000}"/>
    <cellStyle name="Output 2 5 4 3 4 4" xfId="36904" xr:uid="{00000000-0005-0000-0000-00006C8F0000}"/>
    <cellStyle name="Output 2 5 4 3 5" xfId="36905" xr:uid="{00000000-0005-0000-0000-00006D8F0000}"/>
    <cellStyle name="Output 2 5 4 3 5 2" xfId="36906" xr:uid="{00000000-0005-0000-0000-00006E8F0000}"/>
    <cellStyle name="Output 2 5 4 3 5 3" xfId="36907" xr:uid="{00000000-0005-0000-0000-00006F8F0000}"/>
    <cellStyle name="Output 2 5 4 3 5 4" xfId="36908" xr:uid="{00000000-0005-0000-0000-0000708F0000}"/>
    <cellStyle name="Output 2 5 4 3 5 5" xfId="36909" xr:uid="{00000000-0005-0000-0000-0000718F0000}"/>
    <cellStyle name="Output 2 5 4 3 5 6" xfId="36910" xr:uid="{00000000-0005-0000-0000-0000728F0000}"/>
    <cellStyle name="Output 2 5 4 3 5 7" xfId="36911" xr:uid="{00000000-0005-0000-0000-0000738F0000}"/>
    <cellStyle name="Output 2 5 4 3 5 8" xfId="36912" xr:uid="{00000000-0005-0000-0000-0000748F0000}"/>
    <cellStyle name="Output 2 5 4 3 6" xfId="36913" xr:uid="{00000000-0005-0000-0000-0000758F0000}"/>
    <cellStyle name="Output 2 5 4 3 6 2" xfId="36914" xr:uid="{00000000-0005-0000-0000-0000768F0000}"/>
    <cellStyle name="Output 2 5 4 3 6 3" xfId="36915" xr:uid="{00000000-0005-0000-0000-0000778F0000}"/>
    <cellStyle name="Output 2 5 4 3 6 4" xfId="36916" xr:uid="{00000000-0005-0000-0000-0000788F0000}"/>
    <cellStyle name="Output 2 5 4 3 6 5" xfId="36917" xr:uid="{00000000-0005-0000-0000-0000798F0000}"/>
    <cellStyle name="Output 2 5 4 3 6 6" xfId="36918" xr:uid="{00000000-0005-0000-0000-00007A8F0000}"/>
    <cellStyle name="Output 2 5 4 3 6 7" xfId="36919" xr:uid="{00000000-0005-0000-0000-00007B8F0000}"/>
    <cellStyle name="Output 2 5 4 3 7" xfId="36920" xr:uid="{00000000-0005-0000-0000-00007C8F0000}"/>
    <cellStyle name="Output 2 5 4 3 8" xfId="36921" xr:uid="{00000000-0005-0000-0000-00007D8F0000}"/>
    <cellStyle name="Output 2 5 4 3 9" xfId="36922" xr:uid="{00000000-0005-0000-0000-00007E8F0000}"/>
    <cellStyle name="Output 2 5 4 4" xfId="36923" xr:uid="{00000000-0005-0000-0000-00007F8F0000}"/>
    <cellStyle name="Output 2 5 4 4 2" xfId="36924" xr:uid="{00000000-0005-0000-0000-0000808F0000}"/>
    <cellStyle name="Output 2 5 4 4 2 2" xfId="36925" xr:uid="{00000000-0005-0000-0000-0000818F0000}"/>
    <cellStyle name="Output 2 5 4 4 2 3" xfId="36926" xr:uid="{00000000-0005-0000-0000-0000828F0000}"/>
    <cellStyle name="Output 2 5 4 4 2 4" xfId="36927" xr:uid="{00000000-0005-0000-0000-0000838F0000}"/>
    <cellStyle name="Output 2 5 4 4 2 5" xfId="36928" xr:uid="{00000000-0005-0000-0000-0000848F0000}"/>
    <cellStyle name="Output 2 5 4 4 2 6" xfId="36929" xr:uid="{00000000-0005-0000-0000-0000858F0000}"/>
    <cellStyle name="Output 2 5 4 4 2 7" xfId="36930" xr:uid="{00000000-0005-0000-0000-0000868F0000}"/>
    <cellStyle name="Output 2 5 4 4 3" xfId="36931" xr:uid="{00000000-0005-0000-0000-0000878F0000}"/>
    <cellStyle name="Output 2 5 4 4 4" xfId="36932" xr:uid="{00000000-0005-0000-0000-0000888F0000}"/>
    <cellStyle name="Output 2 5 4 4 5" xfId="36933" xr:uid="{00000000-0005-0000-0000-0000898F0000}"/>
    <cellStyle name="Output 2 5 4 5" xfId="36934" xr:uid="{00000000-0005-0000-0000-00008A8F0000}"/>
    <cellStyle name="Output 2 5 4 5 2" xfId="36935" xr:uid="{00000000-0005-0000-0000-00008B8F0000}"/>
    <cellStyle name="Output 2 5 4 5 2 2" xfId="36936" xr:uid="{00000000-0005-0000-0000-00008C8F0000}"/>
    <cellStyle name="Output 2 5 4 5 2 3" xfId="36937" xr:uid="{00000000-0005-0000-0000-00008D8F0000}"/>
    <cellStyle name="Output 2 5 4 5 2 4" xfId="36938" xr:uid="{00000000-0005-0000-0000-00008E8F0000}"/>
    <cellStyle name="Output 2 5 4 5 2 5" xfId="36939" xr:uid="{00000000-0005-0000-0000-00008F8F0000}"/>
    <cellStyle name="Output 2 5 4 5 2 6" xfId="36940" xr:uid="{00000000-0005-0000-0000-0000908F0000}"/>
    <cellStyle name="Output 2 5 4 5 2 7" xfId="36941" xr:uid="{00000000-0005-0000-0000-0000918F0000}"/>
    <cellStyle name="Output 2 5 4 5 3" xfId="36942" xr:uid="{00000000-0005-0000-0000-0000928F0000}"/>
    <cellStyle name="Output 2 5 4 5 4" xfId="36943" xr:uid="{00000000-0005-0000-0000-0000938F0000}"/>
    <cellStyle name="Output 2 5 4 5 5" xfId="36944" xr:uid="{00000000-0005-0000-0000-0000948F0000}"/>
    <cellStyle name="Output 2 5 4 6" xfId="36945" xr:uid="{00000000-0005-0000-0000-0000958F0000}"/>
    <cellStyle name="Output 2 5 4 6 2" xfId="36946" xr:uid="{00000000-0005-0000-0000-0000968F0000}"/>
    <cellStyle name="Output 2 5 4 6 2 2" xfId="36947" xr:uid="{00000000-0005-0000-0000-0000978F0000}"/>
    <cellStyle name="Output 2 5 4 6 2 3" xfId="36948" xr:uid="{00000000-0005-0000-0000-0000988F0000}"/>
    <cellStyle name="Output 2 5 4 6 2 4" xfId="36949" xr:uid="{00000000-0005-0000-0000-0000998F0000}"/>
    <cellStyle name="Output 2 5 4 6 2 5" xfId="36950" xr:uid="{00000000-0005-0000-0000-00009A8F0000}"/>
    <cellStyle name="Output 2 5 4 6 2 6" xfId="36951" xr:uid="{00000000-0005-0000-0000-00009B8F0000}"/>
    <cellStyle name="Output 2 5 4 6 2 7" xfId="36952" xr:uid="{00000000-0005-0000-0000-00009C8F0000}"/>
    <cellStyle name="Output 2 5 4 6 3" xfId="36953" xr:uid="{00000000-0005-0000-0000-00009D8F0000}"/>
    <cellStyle name="Output 2 5 4 6 4" xfId="36954" xr:uid="{00000000-0005-0000-0000-00009E8F0000}"/>
    <cellStyle name="Output 2 5 4 6 5" xfId="36955" xr:uid="{00000000-0005-0000-0000-00009F8F0000}"/>
    <cellStyle name="Output 2 5 4 7" xfId="36956" xr:uid="{00000000-0005-0000-0000-0000A08F0000}"/>
    <cellStyle name="Output 2 5 4 7 2" xfId="36957" xr:uid="{00000000-0005-0000-0000-0000A18F0000}"/>
    <cellStyle name="Output 2 5 4 7 2 2" xfId="36958" xr:uid="{00000000-0005-0000-0000-0000A28F0000}"/>
    <cellStyle name="Output 2 5 4 7 2 3" xfId="36959" xr:uid="{00000000-0005-0000-0000-0000A38F0000}"/>
    <cellStyle name="Output 2 5 4 7 2 4" xfId="36960" xr:uid="{00000000-0005-0000-0000-0000A48F0000}"/>
    <cellStyle name="Output 2 5 4 7 2 5" xfId="36961" xr:uid="{00000000-0005-0000-0000-0000A58F0000}"/>
    <cellStyle name="Output 2 5 4 7 2 6" xfId="36962" xr:uid="{00000000-0005-0000-0000-0000A68F0000}"/>
    <cellStyle name="Output 2 5 4 7 2 7" xfId="36963" xr:uid="{00000000-0005-0000-0000-0000A78F0000}"/>
    <cellStyle name="Output 2 5 4 7 3" xfId="36964" xr:uid="{00000000-0005-0000-0000-0000A88F0000}"/>
    <cellStyle name="Output 2 5 4 7 4" xfId="36965" xr:uid="{00000000-0005-0000-0000-0000A98F0000}"/>
    <cellStyle name="Output 2 5 4 7 5" xfId="36966" xr:uid="{00000000-0005-0000-0000-0000AA8F0000}"/>
    <cellStyle name="Output 2 5 4 8" xfId="36967" xr:uid="{00000000-0005-0000-0000-0000AB8F0000}"/>
    <cellStyle name="Output 2 5 4 8 2" xfId="36968" xr:uid="{00000000-0005-0000-0000-0000AC8F0000}"/>
    <cellStyle name="Output 2 5 4 8 3" xfId="36969" xr:uid="{00000000-0005-0000-0000-0000AD8F0000}"/>
    <cellStyle name="Output 2 5 4 8 4" xfId="36970" xr:uid="{00000000-0005-0000-0000-0000AE8F0000}"/>
    <cellStyle name="Output 2 5 4 8 5" xfId="36971" xr:uid="{00000000-0005-0000-0000-0000AF8F0000}"/>
    <cellStyle name="Output 2 5 4 8 6" xfId="36972" xr:uid="{00000000-0005-0000-0000-0000B08F0000}"/>
    <cellStyle name="Output 2 5 4 8 7" xfId="36973" xr:uid="{00000000-0005-0000-0000-0000B18F0000}"/>
    <cellStyle name="Output 2 5 4 8 8" xfId="36974" xr:uid="{00000000-0005-0000-0000-0000B28F0000}"/>
    <cellStyle name="Output 2 5 4 9" xfId="36975" xr:uid="{00000000-0005-0000-0000-0000B38F0000}"/>
    <cellStyle name="Output 2 5 4 9 2" xfId="36976" xr:uid="{00000000-0005-0000-0000-0000B48F0000}"/>
    <cellStyle name="Output 2 5 4 9 3" xfId="36977" xr:uid="{00000000-0005-0000-0000-0000B58F0000}"/>
    <cellStyle name="Output 2 5 4 9 4" xfId="36978" xr:uid="{00000000-0005-0000-0000-0000B68F0000}"/>
    <cellStyle name="Output 2 5 4 9 5" xfId="36979" xr:uid="{00000000-0005-0000-0000-0000B78F0000}"/>
    <cellStyle name="Output 2 5 4 9 6" xfId="36980" xr:uid="{00000000-0005-0000-0000-0000B88F0000}"/>
    <cellStyle name="Output 2 5 4 9 7" xfId="36981" xr:uid="{00000000-0005-0000-0000-0000B98F0000}"/>
    <cellStyle name="Output 2 5 5" xfId="36982" xr:uid="{00000000-0005-0000-0000-0000BA8F0000}"/>
    <cellStyle name="Output 2 5 5 10" xfId="36983" xr:uid="{00000000-0005-0000-0000-0000BB8F0000}"/>
    <cellStyle name="Output 2 5 5 10 2" xfId="36984" xr:uid="{00000000-0005-0000-0000-0000BC8F0000}"/>
    <cellStyle name="Output 2 5 5 10 3" xfId="36985" xr:uid="{00000000-0005-0000-0000-0000BD8F0000}"/>
    <cellStyle name="Output 2 5 5 10 4" xfId="36986" xr:uid="{00000000-0005-0000-0000-0000BE8F0000}"/>
    <cellStyle name="Output 2 5 5 10 5" xfId="36987" xr:uid="{00000000-0005-0000-0000-0000BF8F0000}"/>
    <cellStyle name="Output 2 5 5 11" xfId="36988" xr:uid="{00000000-0005-0000-0000-0000C08F0000}"/>
    <cellStyle name="Output 2 5 5 11 2" xfId="36989" xr:uid="{00000000-0005-0000-0000-0000C18F0000}"/>
    <cellStyle name="Output 2 5 5 11 3" xfId="36990" xr:uid="{00000000-0005-0000-0000-0000C28F0000}"/>
    <cellStyle name="Output 2 5 5 11 4" xfId="36991" xr:uid="{00000000-0005-0000-0000-0000C38F0000}"/>
    <cellStyle name="Output 2 5 5 11 5" xfId="36992" xr:uid="{00000000-0005-0000-0000-0000C48F0000}"/>
    <cellStyle name="Output 2 5 5 12" xfId="36993" xr:uid="{00000000-0005-0000-0000-0000C58F0000}"/>
    <cellStyle name="Output 2 5 5 12 2" xfId="36994" xr:uid="{00000000-0005-0000-0000-0000C68F0000}"/>
    <cellStyle name="Output 2 5 5 12 3" xfId="36995" xr:uid="{00000000-0005-0000-0000-0000C78F0000}"/>
    <cellStyle name="Output 2 5 5 12 4" xfId="36996" xr:uid="{00000000-0005-0000-0000-0000C88F0000}"/>
    <cellStyle name="Output 2 5 5 12 5" xfId="36997" xr:uid="{00000000-0005-0000-0000-0000C98F0000}"/>
    <cellStyle name="Output 2 5 5 13" xfId="36998" xr:uid="{00000000-0005-0000-0000-0000CA8F0000}"/>
    <cellStyle name="Output 2 5 5 13 2" xfId="36999" xr:uid="{00000000-0005-0000-0000-0000CB8F0000}"/>
    <cellStyle name="Output 2 5 5 13 3" xfId="37000" xr:uid="{00000000-0005-0000-0000-0000CC8F0000}"/>
    <cellStyle name="Output 2 5 5 13 4" xfId="37001" xr:uid="{00000000-0005-0000-0000-0000CD8F0000}"/>
    <cellStyle name="Output 2 5 5 13 5" xfId="37002" xr:uid="{00000000-0005-0000-0000-0000CE8F0000}"/>
    <cellStyle name="Output 2 5 5 14" xfId="37003" xr:uid="{00000000-0005-0000-0000-0000CF8F0000}"/>
    <cellStyle name="Output 2 5 5 14 2" xfId="37004" xr:uid="{00000000-0005-0000-0000-0000D08F0000}"/>
    <cellStyle name="Output 2 5 5 14 3" xfId="37005" xr:uid="{00000000-0005-0000-0000-0000D18F0000}"/>
    <cellStyle name="Output 2 5 5 14 4" xfId="37006" xr:uid="{00000000-0005-0000-0000-0000D28F0000}"/>
    <cellStyle name="Output 2 5 5 14 5" xfId="37007" xr:uid="{00000000-0005-0000-0000-0000D38F0000}"/>
    <cellStyle name="Output 2 5 5 15" xfId="37008" xr:uid="{00000000-0005-0000-0000-0000D48F0000}"/>
    <cellStyle name="Output 2 5 5 15 2" xfId="37009" xr:uid="{00000000-0005-0000-0000-0000D58F0000}"/>
    <cellStyle name="Output 2 5 5 15 3" xfId="37010" xr:uid="{00000000-0005-0000-0000-0000D68F0000}"/>
    <cellStyle name="Output 2 5 5 15 4" xfId="37011" xr:uid="{00000000-0005-0000-0000-0000D78F0000}"/>
    <cellStyle name="Output 2 5 5 15 5" xfId="37012" xr:uid="{00000000-0005-0000-0000-0000D88F0000}"/>
    <cellStyle name="Output 2 5 5 16" xfId="37013" xr:uid="{00000000-0005-0000-0000-0000D98F0000}"/>
    <cellStyle name="Output 2 5 5 16 2" xfId="37014" xr:uid="{00000000-0005-0000-0000-0000DA8F0000}"/>
    <cellStyle name="Output 2 5 5 16 3" xfId="37015" xr:uid="{00000000-0005-0000-0000-0000DB8F0000}"/>
    <cellStyle name="Output 2 5 5 16 4" xfId="37016" xr:uid="{00000000-0005-0000-0000-0000DC8F0000}"/>
    <cellStyle name="Output 2 5 5 16 5" xfId="37017" xr:uid="{00000000-0005-0000-0000-0000DD8F0000}"/>
    <cellStyle name="Output 2 5 5 17" xfId="37018" xr:uid="{00000000-0005-0000-0000-0000DE8F0000}"/>
    <cellStyle name="Output 2 5 5 17 2" xfId="37019" xr:uid="{00000000-0005-0000-0000-0000DF8F0000}"/>
    <cellStyle name="Output 2 5 5 17 3" xfId="37020" xr:uid="{00000000-0005-0000-0000-0000E08F0000}"/>
    <cellStyle name="Output 2 5 5 17 4" xfId="37021" xr:uid="{00000000-0005-0000-0000-0000E18F0000}"/>
    <cellStyle name="Output 2 5 5 17 5" xfId="37022" xr:uid="{00000000-0005-0000-0000-0000E28F0000}"/>
    <cellStyle name="Output 2 5 5 18" xfId="37023" xr:uid="{00000000-0005-0000-0000-0000E38F0000}"/>
    <cellStyle name="Output 2 5 5 18 2" xfId="37024" xr:uid="{00000000-0005-0000-0000-0000E48F0000}"/>
    <cellStyle name="Output 2 5 5 18 3" xfId="37025" xr:uid="{00000000-0005-0000-0000-0000E58F0000}"/>
    <cellStyle name="Output 2 5 5 18 4" xfId="37026" xr:uid="{00000000-0005-0000-0000-0000E68F0000}"/>
    <cellStyle name="Output 2 5 5 18 5" xfId="37027" xr:uid="{00000000-0005-0000-0000-0000E78F0000}"/>
    <cellStyle name="Output 2 5 5 19" xfId="37028" xr:uid="{00000000-0005-0000-0000-0000E88F0000}"/>
    <cellStyle name="Output 2 5 5 2" xfId="37029" xr:uid="{00000000-0005-0000-0000-0000E98F0000}"/>
    <cellStyle name="Output 2 5 5 2 10" xfId="37030" xr:uid="{00000000-0005-0000-0000-0000EA8F0000}"/>
    <cellStyle name="Output 2 5 5 2 10 2" xfId="37031" xr:uid="{00000000-0005-0000-0000-0000EB8F0000}"/>
    <cellStyle name="Output 2 5 5 2 10 3" xfId="37032" xr:uid="{00000000-0005-0000-0000-0000EC8F0000}"/>
    <cellStyle name="Output 2 5 5 2 10 4" xfId="37033" xr:uid="{00000000-0005-0000-0000-0000ED8F0000}"/>
    <cellStyle name="Output 2 5 5 2 10 5" xfId="37034" xr:uid="{00000000-0005-0000-0000-0000EE8F0000}"/>
    <cellStyle name="Output 2 5 5 2 11" xfId="37035" xr:uid="{00000000-0005-0000-0000-0000EF8F0000}"/>
    <cellStyle name="Output 2 5 5 2 11 2" xfId="37036" xr:uid="{00000000-0005-0000-0000-0000F08F0000}"/>
    <cellStyle name="Output 2 5 5 2 11 3" xfId="37037" xr:uid="{00000000-0005-0000-0000-0000F18F0000}"/>
    <cellStyle name="Output 2 5 5 2 11 4" xfId="37038" xr:uid="{00000000-0005-0000-0000-0000F28F0000}"/>
    <cellStyle name="Output 2 5 5 2 11 5" xfId="37039" xr:uid="{00000000-0005-0000-0000-0000F38F0000}"/>
    <cellStyle name="Output 2 5 5 2 12" xfId="37040" xr:uid="{00000000-0005-0000-0000-0000F48F0000}"/>
    <cellStyle name="Output 2 5 5 2 12 2" xfId="37041" xr:uid="{00000000-0005-0000-0000-0000F58F0000}"/>
    <cellStyle name="Output 2 5 5 2 12 3" xfId="37042" xr:uid="{00000000-0005-0000-0000-0000F68F0000}"/>
    <cellStyle name="Output 2 5 5 2 12 4" xfId="37043" xr:uid="{00000000-0005-0000-0000-0000F78F0000}"/>
    <cellStyle name="Output 2 5 5 2 12 5" xfId="37044" xr:uid="{00000000-0005-0000-0000-0000F88F0000}"/>
    <cellStyle name="Output 2 5 5 2 13" xfId="37045" xr:uid="{00000000-0005-0000-0000-0000F98F0000}"/>
    <cellStyle name="Output 2 5 5 2 13 2" xfId="37046" xr:uid="{00000000-0005-0000-0000-0000FA8F0000}"/>
    <cellStyle name="Output 2 5 5 2 13 3" xfId="37047" xr:uid="{00000000-0005-0000-0000-0000FB8F0000}"/>
    <cellStyle name="Output 2 5 5 2 13 4" xfId="37048" xr:uid="{00000000-0005-0000-0000-0000FC8F0000}"/>
    <cellStyle name="Output 2 5 5 2 13 5" xfId="37049" xr:uid="{00000000-0005-0000-0000-0000FD8F0000}"/>
    <cellStyle name="Output 2 5 5 2 14" xfId="37050" xr:uid="{00000000-0005-0000-0000-0000FE8F0000}"/>
    <cellStyle name="Output 2 5 5 2 14 2" xfId="37051" xr:uid="{00000000-0005-0000-0000-0000FF8F0000}"/>
    <cellStyle name="Output 2 5 5 2 14 3" xfId="37052" xr:uid="{00000000-0005-0000-0000-000000900000}"/>
    <cellStyle name="Output 2 5 5 2 14 4" xfId="37053" xr:uid="{00000000-0005-0000-0000-000001900000}"/>
    <cellStyle name="Output 2 5 5 2 14 5" xfId="37054" xr:uid="{00000000-0005-0000-0000-000002900000}"/>
    <cellStyle name="Output 2 5 5 2 15" xfId="37055" xr:uid="{00000000-0005-0000-0000-000003900000}"/>
    <cellStyle name="Output 2 5 5 2 15 2" xfId="37056" xr:uid="{00000000-0005-0000-0000-000004900000}"/>
    <cellStyle name="Output 2 5 5 2 15 3" xfId="37057" xr:uid="{00000000-0005-0000-0000-000005900000}"/>
    <cellStyle name="Output 2 5 5 2 15 4" xfId="37058" xr:uid="{00000000-0005-0000-0000-000006900000}"/>
    <cellStyle name="Output 2 5 5 2 15 5" xfId="37059" xr:uid="{00000000-0005-0000-0000-000007900000}"/>
    <cellStyle name="Output 2 5 5 2 16" xfId="37060" xr:uid="{00000000-0005-0000-0000-000008900000}"/>
    <cellStyle name="Output 2 5 5 2 16 2" xfId="37061" xr:uid="{00000000-0005-0000-0000-000009900000}"/>
    <cellStyle name="Output 2 5 5 2 16 3" xfId="37062" xr:uid="{00000000-0005-0000-0000-00000A900000}"/>
    <cellStyle name="Output 2 5 5 2 16 4" xfId="37063" xr:uid="{00000000-0005-0000-0000-00000B900000}"/>
    <cellStyle name="Output 2 5 5 2 16 5" xfId="37064" xr:uid="{00000000-0005-0000-0000-00000C900000}"/>
    <cellStyle name="Output 2 5 5 2 17" xfId="37065" xr:uid="{00000000-0005-0000-0000-00000D900000}"/>
    <cellStyle name="Output 2 5 5 2 17 2" xfId="37066" xr:uid="{00000000-0005-0000-0000-00000E900000}"/>
    <cellStyle name="Output 2 5 5 2 17 3" xfId="37067" xr:uid="{00000000-0005-0000-0000-00000F900000}"/>
    <cellStyle name="Output 2 5 5 2 17 4" xfId="37068" xr:uid="{00000000-0005-0000-0000-000010900000}"/>
    <cellStyle name="Output 2 5 5 2 17 5" xfId="37069" xr:uid="{00000000-0005-0000-0000-000011900000}"/>
    <cellStyle name="Output 2 5 5 2 18" xfId="37070" xr:uid="{00000000-0005-0000-0000-000012900000}"/>
    <cellStyle name="Output 2 5 5 2 18 2" xfId="37071" xr:uid="{00000000-0005-0000-0000-000013900000}"/>
    <cellStyle name="Output 2 5 5 2 18 3" xfId="37072" xr:uid="{00000000-0005-0000-0000-000014900000}"/>
    <cellStyle name="Output 2 5 5 2 18 4" xfId="37073" xr:uid="{00000000-0005-0000-0000-000015900000}"/>
    <cellStyle name="Output 2 5 5 2 18 5" xfId="37074" xr:uid="{00000000-0005-0000-0000-000016900000}"/>
    <cellStyle name="Output 2 5 5 2 19" xfId="37075" xr:uid="{00000000-0005-0000-0000-000017900000}"/>
    <cellStyle name="Output 2 5 5 2 2" xfId="37076" xr:uid="{00000000-0005-0000-0000-000018900000}"/>
    <cellStyle name="Output 2 5 5 2 2 2" xfId="37077" xr:uid="{00000000-0005-0000-0000-000019900000}"/>
    <cellStyle name="Output 2 5 5 2 2 2 2" xfId="37078" xr:uid="{00000000-0005-0000-0000-00001A900000}"/>
    <cellStyle name="Output 2 5 5 2 2 2 3" xfId="37079" xr:uid="{00000000-0005-0000-0000-00001B900000}"/>
    <cellStyle name="Output 2 5 5 2 2 2 4" xfId="37080" xr:uid="{00000000-0005-0000-0000-00001C900000}"/>
    <cellStyle name="Output 2 5 5 2 2 2 5" xfId="37081" xr:uid="{00000000-0005-0000-0000-00001D900000}"/>
    <cellStyle name="Output 2 5 5 2 2 2 6" xfId="37082" xr:uid="{00000000-0005-0000-0000-00001E900000}"/>
    <cellStyle name="Output 2 5 5 2 2 2 7" xfId="37083" xr:uid="{00000000-0005-0000-0000-00001F900000}"/>
    <cellStyle name="Output 2 5 5 2 2 3" xfId="37084" xr:uid="{00000000-0005-0000-0000-000020900000}"/>
    <cellStyle name="Output 2 5 5 2 2 4" xfId="37085" xr:uid="{00000000-0005-0000-0000-000021900000}"/>
    <cellStyle name="Output 2 5 5 2 2 5" xfId="37086" xr:uid="{00000000-0005-0000-0000-000022900000}"/>
    <cellStyle name="Output 2 5 5 2 3" xfId="37087" xr:uid="{00000000-0005-0000-0000-000023900000}"/>
    <cellStyle name="Output 2 5 5 2 3 2" xfId="37088" xr:uid="{00000000-0005-0000-0000-000024900000}"/>
    <cellStyle name="Output 2 5 5 2 3 2 2" xfId="37089" xr:uid="{00000000-0005-0000-0000-000025900000}"/>
    <cellStyle name="Output 2 5 5 2 3 2 3" xfId="37090" xr:uid="{00000000-0005-0000-0000-000026900000}"/>
    <cellStyle name="Output 2 5 5 2 3 2 4" xfId="37091" xr:uid="{00000000-0005-0000-0000-000027900000}"/>
    <cellStyle name="Output 2 5 5 2 3 2 5" xfId="37092" xr:uid="{00000000-0005-0000-0000-000028900000}"/>
    <cellStyle name="Output 2 5 5 2 3 2 6" xfId="37093" xr:uid="{00000000-0005-0000-0000-000029900000}"/>
    <cellStyle name="Output 2 5 5 2 3 2 7" xfId="37094" xr:uid="{00000000-0005-0000-0000-00002A900000}"/>
    <cellStyle name="Output 2 5 5 2 3 3" xfId="37095" xr:uid="{00000000-0005-0000-0000-00002B900000}"/>
    <cellStyle name="Output 2 5 5 2 3 4" xfId="37096" xr:uid="{00000000-0005-0000-0000-00002C900000}"/>
    <cellStyle name="Output 2 5 5 2 3 5" xfId="37097" xr:uid="{00000000-0005-0000-0000-00002D900000}"/>
    <cellStyle name="Output 2 5 5 2 4" xfId="37098" xr:uid="{00000000-0005-0000-0000-00002E900000}"/>
    <cellStyle name="Output 2 5 5 2 4 2" xfId="37099" xr:uid="{00000000-0005-0000-0000-00002F900000}"/>
    <cellStyle name="Output 2 5 5 2 4 2 2" xfId="37100" xr:uid="{00000000-0005-0000-0000-000030900000}"/>
    <cellStyle name="Output 2 5 5 2 4 2 3" xfId="37101" xr:uid="{00000000-0005-0000-0000-000031900000}"/>
    <cellStyle name="Output 2 5 5 2 4 2 4" xfId="37102" xr:uid="{00000000-0005-0000-0000-000032900000}"/>
    <cellStyle name="Output 2 5 5 2 4 2 5" xfId="37103" xr:uid="{00000000-0005-0000-0000-000033900000}"/>
    <cellStyle name="Output 2 5 5 2 4 2 6" xfId="37104" xr:uid="{00000000-0005-0000-0000-000034900000}"/>
    <cellStyle name="Output 2 5 5 2 4 2 7" xfId="37105" xr:uid="{00000000-0005-0000-0000-000035900000}"/>
    <cellStyle name="Output 2 5 5 2 4 3" xfId="37106" xr:uid="{00000000-0005-0000-0000-000036900000}"/>
    <cellStyle name="Output 2 5 5 2 4 4" xfId="37107" xr:uid="{00000000-0005-0000-0000-000037900000}"/>
    <cellStyle name="Output 2 5 5 2 4 5" xfId="37108" xr:uid="{00000000-0005-0000-0000-000038900000}"/>
    <cellStyle name="Output 2 5 5 2 5" xfId="37109" xr:uid="{00000000-0005-0000-0000-000039900000}"/>
    <cellStyle name="Output 2 5 5 2 5 2" xfId="37110" xr:uid="{00000000-0005-0000-0000-00003A900000}"/>
    <cellStyle name="Output 2 5 5 2 5 3" xfId="37111" xr:uid="{00000000-0005-0000-0000-00003B900000}"/>
    <cellStyle name="Output 2 5 5 2 5 4" xfId="37112" xr:uid="{00000000-0005-0000-0000-00003C900000}"/>
    <cellStyle name="Output 2 5 5 2 5 5" xfId="37113" xr:uid="{00000000-0005-0000-0000-00003D900000}"/>
    <cellStyle name="Output 2 5 5 2 5 6" xfId="37114" xr:uid="{00000000-0005-0000-0000-00003E900000}"/>
    <cellStyle name="Output 2 5 5 2 5 7" xfId="37115" xr:uid="{00000000-0005-0000-0000-00003F900000}"/>
    <cellStyle name="Output 2 5 5 2 5 8" xfId="37116" xr:uid="{00000000-0005-0000-0000-000040900000}"/>
    <cellStyle name="Output 2 5 5 2 6" xfId="37117" xr:uid="{00000000-0005-0000-0000-000041900000}"/>
    <cellStyle name="Output 2 5 5 2 6 2" xfId="37118" xr:uid="{00000000-0005-0000-0000-000042900000}"/>
    <cellStyle name="Output 2 5 5 2 6 3" xfId="37119" xr:uid="{00000000-0005-0000-0000-000043900000}"/>
    <cellStyle name="Output 2 5 5 2 6 4" xfId="37120" xr:uid="{00000000-0005-0000-0000-000044900000}"/>
    <cellStyle name="Output 2 5 5 2 6 5" xfId="37121" xr:uid="{00000000-0005-0000-0000-000045900000}"/>
    <cellStyle name="Output 2 5 5 2 6 6" xfId="37122" xr:uid="{00000000-0005-0000-0000-000046900000}"/>
    <cellStyle name="Output 2 5 5 2 6 7" xfId="37123" xr:uid="{00000000-0005-0000-0000-000047900000}"/>
    <cellStyle name="Output 2 5 5 2 7" xfId="37124" xr:uid="{00000000-0005-0000-0000-000048900000}"/>
    <cellStyle name="Output 2 5 5 2 7 2" xfId="37125" xr:uid="{00000000-0005-0000-0000-000049900000}"/>
    <cellStyle name="Output 2 5 5 2 7 3" xfId="37126" xr:uid="{00000000-0005-0000-0000-00004A900000}"/>
    <cellStyle name="Output 2 5 5 2 7 4" xfId="37127" xr:uid="{00000000-0005-0000-0000-00004B900000}"/>
    <cellStyle name="Output 2 5 5 2 7 5" xfId="37128" xr:uid="{00000000-0005-0000-0000-00004C900000}"/>
    <cellStyle name="Output 2 5 5 2 8" xfId="37129" xr:uid="{00000000-0005-0000-0000-00004D900000}"/>
    <cellStyle name="Output 2 5 5 2 8 2" xfId="37130" xr:uid="{00000000-0005-0000-0000-00004E900000}"/>
    <cellStyle name="Output 2 5 5 2 8 3" xfId="37131" xr:uid="{00000000-0005-0000-0000-00004F900000}"/>
    <cellStyle name="Output 2 5 5 2 8 4" xfId="37132" xr:uid="{00000000-0005-0000-0000-000050900000}"/>
    <cellStyle name="Output 2 5 5 2 8 5" xfId="37133" xr:uid="{00000000-0005-0000-0000-000051900000}"/>
    <cellStyle name="Output 2 5 5 2 9" xfId="37134" xr:uid="{00000000-0005-0000-0000-000052900000}"/>
    <cellStyle name="Output 2 5 5 2 9 2" xfId="37135" xr:uid="{00000000-0005-0000-0000-000053900000}"/>
    <cellStyle name="Output 2 5 5 2 9 3" xfId="37136" xr:uid="{00000000-0005-0000-0000-000054900000}"/>
    <cellStyle name="Output 2 5 5 2 9 4" xfId="37137" xr:uid="{00000000-0005-0000-0000-000055900000}"/>
    <cellStyle name="Output 2 5 5 2 9 5" xfId="37138" xr:uid="{00000000-0005-0000-0000-000056900000}"/>
    <cellStyle name="Output 2 5 5 3" xfId="37139" xr:uid="{00000000-0005-0000-0000-000057900000}"/>
    <cellStyle name="Output 2 5 5 3 10" xfId="37140" xr:uid="{00000000-0005-0000-0000-000058900000}"/>
    <cellStyle name="Output 2 5 5 3 2" xfId="37141" xr:uid="{00000000-0005-0000-0000-000059900000}"/>
    <cellStyle name="Output 2 5 5 3 2 2" xfId="37142" xr:uid="{00000000-0005-0000-0000-00005A900000}"/>
    <cellStyle name="Output 2 5 5 3 2 2 2" xfId="37143" xr:uid="{00000000-0005-0000-0000-00005B900000}"/>
    <cellStyle name="Output 2 5 5 3 2 2 3" xfId="37144" xr:uid="{00000000-0005-0000-0000-00005C900000}"/>
    <cellStyle name="Output 2 5 5 3 2 2 4" xfId="37145" xr:uid="{00000000-0005-0000-0000-00005D900000}"/>
    <cellStyle name="Output 2 5 5 3 2 2 5" xfId="37146" xr:uid="{00000000-0005-0000-0000-00005E900000}"/>
    <cellStyle name="Output 2 5 5 3 2 2 6" xfId="37147" xr:uid="{00000000-0005-0000-0000-00005F900000}"/>
    <cellStyle name="Output 2 5 5 3 2 2 7" xfId="37148" xr:uid="{00000000-0005-0000-0000-000060900000}"/>
    <cellStyle name="Output 2 5 5 3 2 3" xfId="37149" xr:uid="{00000000-0005-0000-0000-000061900000}"/>
    <cellStyle name="Output 2 5 5 3 2 4" xfId="37150" xr:uid="{00000000-0005-0000-0000-000062900000}"/>
    <cellStyle name="Output 2 5 5 3 3" xfId="37151" xr:uid="{00000000-0005-0000-0000-000063900000}"/>
    <cellStyle name="Output 2 5 5 3 3 2" xfId="37152" xr:uid="{00000000-0005-0000-0000-000064900000}"/>
    <cellStyle name="Output 2 5 5 3 3 2 2" xfId="37153" xr:uid="{00000000-0005-0000-0000-000065900000}"/>
    <cellStyle name="Output 2 5 5 3 3 2 3" xfId="37154" xr:uid="{00000000-0005-0000-0000-000066900000}"/>
    <cellStyle name="Output 2 5 5 3 3 2 4" xfId="37155" xr:uid="{00000000-0005-0000-0000-000067900000}"/>
    <cellStyle name="Output 2 5 5 3 3 2 5" xfId="37156" xr:uid="{00000000-0005-0000-0000-000068900000}"/>
    <cellStyle name="Output 2 5 5 3 3 2 6" xfId="37157" xr:uid="{00000000-0005-0000-0000-000069900000}"/>
    <cellStyle name="Output 2 5 5 3 3 2 7" xfId="37158" xr:uid="{00000000-0005-0000-0000-00006A900000}"/>
    <cellStyle name="Output 2 5 5 3 3 3" xfId="37159" xr:uid="{00000000-0005-0000-0000-00006B900000}"/>
    <cellStyle name="Output 2 5 5 3 3 4" xfId="37160" xr:uid="{00000000-0005-0000-0000-00006C900000}"/>
    <cellStyle name="Output 2 5 5 3 4" xfId="37161" xr:uid="{00000000-0005-0000-0000-00006D900000}"/>
    <cellStyle name="Output 2 5 5 3 4 2" xfId="37162" xr:uid="{00000000-0005-0000-0000-00006E900000}"/>
    <cellStyle name="Output 2 5 5 3 4 2 2" xfId="37163" xr:uid="{00000000-0005-0000-0000-00006F900000}"/>
    <cellStyle name="Output 2 5 5 3 4 2 3" xfId="37164" xr:uid="{00000000-0005-0000-0000-000070900000}"/>
    <cellStyle name="Output 2 5 5 3 4 2 4" xfId="37165" xr:uid="{00000000-0005-0000-0000-000071900000}"/>
    <cellStyle name="Output 2 5 5 3 4 2 5" xfId="37166" xr:uid="{00000000-0005-0000-0000-000072900000}"/>
    <cellStyle name="Output 2 5 5 3 4 2 6" xfId="37167" xr:uid="{00000000-0005-0000-0000-000073900000}"/>
    <cellStyle name="Output 2 5 5 3 4 2 7" xfId="37168" xr:uid="{00000000-0005-0000-0000-000074900000}"/>
    <cellStyle name="Output 2 5 5 3 4 3" xfId="37169" xr:uid="{00000000-0005-0000-0000-000075900000}"/>
    <cellStyle name="Output 2 5 5 3 4 4" xfId="37170" xr:uid="{00000000-0005-0000-0000-000076900000}"/>
    <cellStyle name="Output 2 5 5 3 5" xfId="37171" xr:uid="{00000000-0005-0000-0000-000077900000}"/>
    <cellStyle name="Output 2 5 5 3 5 2" xfId="37172" xr:uid="{00000000-0005-0000-0000-000078900000}"/>
    <cellStyle name="Output 2 5 5 3 5 3" xfId="37173" xr:uid="{00000000-0005-0000-0000-000079900000}"/>
    <cellStyle name="Output 2 5 5 3 5 4" xfId="37174" xr:uid="{00000000-0005-0000-0000-00007A900000}"/>
    <cellStyle name="Output 2 5 5 3 5 5" xfId="37175" xr:uid="{00000000-0005-0000-0000-00007B900000}"/>
    <cellStyle name="Output 2 5 5 3 5 6" xfId="37176" xr:uid="{00000000-0005-0000-0000-00007C900000}"/>
    <cellStyle name="Output 2 5 5 3 5 7" xfId="37177" xr:uid="{00000000-0005-0000-0000-00007D900000}"/>
    <cellStyle name="Output 2 5 5 3 5 8" xfId="37178" xr:uid="{00000000-0005-0000-0000-00007E900000}"/>
    <cellStyle name="Output 2 5 5 3 6" xfId="37179" xr:uid="{00000000-0005-0000-0000-00007F900000}"/>
    <cellStyle name="Output 2 5 5 3 6 2" xfId="37180" xr:uid="{00000000-0005-0000-0000-000080900000}"/>
    <cellStyle name="Output 2 5 5 3 6 3" xfId="37181" xr:uid="{00000000-0005-0000-0000-000081900000}"/>
    <cellStyle name="Output 2 5 5 3 6 4" xfId="37182" xr:uid="{00000000-0005-0000-0000-000082900000}"/>
    <cellStyle name="Output 2 5 5 3 6 5" xfId="37183" xr:uid="{00000000-0005-0000-0000-000083900000}"/>
    <cellStyle name="Output 2 5 5 3 6 6" xfId="37184" xr:uid="{00000000-0005-0000-0000-000084900000}"/>
    <cellStyle name="Output 2 5 5 3 6 7" xfId="37185" xr:uid="{00000000-0005-0000-0000-000085900000}"/>
    <cellStyle name="Output 2 5 5 3 7" xfId="37186" xr:uid="{00000000-0005-0000-0000-000086900000}"/>
    <cellStyle name="Output 2 5 5 3 8" xfId="37187" xr:uid="{00000000-0005-0000-0000-000087900000}"/>
    <cellStyle name="Output 2 5 5 3 9" xfId="37188" xr:uid="{00000000-0005-0000-0000-000088900000}"/>
    <cellStyle name="Output 2 5 5 4" xfId="37189" xr:uid="{00000000-0005-0000-0000-000089900000}"/>
    <cellStyle name="Output 2 5 5 4 2" xfId="37190" xr:uid="{00000000-0005-0000-0000-00008A900000}"/>
    <cellStyle name="Output 2 5 5 4 2 2" xfId="37191" xr:uid="{00000000-0005-0000-0000-00008B900000}"/>
    <cellStyle name="Output 2 5 5 4 2 3" xfId="37192" xr:uid="{00000000-0005-0000-0000-00008C900000}"/>
    <cellStyle name="Output 2 5 5 4 2 4" xfId="37193" xr:uid="{00000000-0005-0000-0000-00008D900000}"/>
    <cellStyle name="Output 2 5 5 4 2 5" xfId="37194" xr:uid="{00000000-0005-0000-0000-00008E900000}"/>
    <cellStyle name="Output 2 5 5 4 2 6" xfId="37195" xr:uid="{00000000-0005-0000-0000-00008F900000}"/>
    <cellStyle name="Output 2 5 5 4 2 7" xfId="37196" xr:uid="{00000000-0005-0000-0000-000090900000}"/>
    <cellStyle name="Output 2 5 5 4 3" xfId="37197" xr:uid="{00000000-0005-0000-0000-000091900000}"/>
    <cellStyle name="Output 2 5 5 4 4" xfId="37198" xr:uid="{00000000-0005-0000-0000-000092900000}"/>
    <cellStyle name="Output 2 5 5 4 5" xfId="37199" xr:uid="{00000000-0005-0000-0000-000093900000}"/>
    <cellStyle name="Output 2 5 5 5" xfId="37200" xr:uid="{00000000-0005-0000-0000-000094900000}"/>
    <cellStyle name="Output 2 5 5 5 2" xfId="37201" xr:uid="{00000000-0005-0000-0000-000095900000}"/>
    <cellStyle name="Output 2 5 5 5 2 2" xfId="37202" xr:uid="{00000000-0005-0000-0000-000096900000}"/>
    <cellStyle name="Output 2 5 5 5 2 3" xfId="37203" xr:uid="{00000000-0005-0000-0000-000097900000}"/>
    <cellStyle name="Output 2 5 5 5 2 4" xfId="37204" xr:uid="{00000000-0005-0000-0000-000098900000}"/>
    <cellStyle name="Output 2 5 5 5 2 5" xfId="37205" xr:uid="{00000000-0005-0000-0000-000099900000}"/>
    <cellStyle name="Output 2 5 5 5 2 6" xfId="37206" xr:uid="{00000000-0005-0000-0000-00009A900000}"/>
    <cellStyle name="Output 2 5 5 5 2 7" xfId="37207" xr:uid="{00000000-0005-0000-0000-00009B900000}"/>
    <cellStyle name="Output 2 5 5 5 3" xfId="37208" xr:uid="{00000000-0005-0000-0000-00009C900000}"/>
    <cellStyle name="Output 2 5 5 5 4" xfId="37209" xr:uid="{00000000-0005-0000-0000-00009D900000}"/>
    <cellStyle name="Output 2 5 5 5 5" xfId="37210" xr:uid="{00000000-0005-0000-0000-00009E900000}"/>
    <cellStyle name="Output 2 5 5 6" xfId="37211" xr:uid="{00000000-0005-0000-0000-00009F900000}"/>
    <cellStyle name="Output 2 5 5 6 2" xfId="37212" xr:uid="{00000000-0005-0000-0000-0000A0900000}"/>
    <cellStyle name="Output 2 5 5 6 2 2" xfId="37213" xr:uid="{00000000-0005-0000-0000-0000A1900000}"/>
    <cellStyle name="Output 2 5 5 6 2 3" xfId="37214" xr:uid="{00000000-0005-0000-0000-0000A2900000}"/>
    <cellStyle name="Output 2 5 5 6 2 4" xfId="37215" xr:uid="{00000000-0005-0000-0000-0000A3900000}"/>
    <cellStyle name="Output 2 5 5 6 2 5" xfId="37216" xr:uid="{00000000-0005-0000-0000-0000A4900000}"/>
    <cellStyle name="Output 2 5 5 6 2 6" xfId="37217" xr:uid="{00000000-0005-0000-0000-0000A5900000}"/>
    <cellStyle name="Output 2 5 5 6 2 7" xfId="37218" xr:uid="{00000000-0005-0000-0000-0000A6900000}"/>
    <cellStyle name="Output 2 5 5 6 3" xfId="37219" xr:uid="{00000000-0005-0000-0000-0000A7900000}"/>
    <cellStyle name="Output 2 5 5 6 4" xfId="37220" xr:uid="{00000000-0005-0000-0000-0000A8900000}"/>
    <cellStyle name="Output 2 5 5 6 5" xfId="37221" xr:uid="{00000000-0005-0000-0000-0000A9900000}"/>
    <cellStyle name="Output 2 5 5 7" xfId="37222" xr:uid="{00000000-0005-0000-0000-0000AA900000}"/>
    <cellStyle name="Output 2 5 5 7 2" xfId="37223" xr:uid="{00000000-0005-0000-0000-0000AB900000}"/>
    <cellStyle name="Output 2 5 5 7 2 2" xfId="37224" xr:uid="{00000000-0005-0000-0000-0000AC900000}"/>
    <cellStyle name="Output 2 5 5 7 2 3" xfId="37225" xr:uid="{00000000-0005-0000-0000-0000AD900000}"/>
    <cellStyle name="Output 2 5 5 7 2 4" xfId="37226" xr:uid="{00000000-0005-0000-0000-0000AE900000}"/>
    <cellStyle name="Output 2 5 5 7 2 5" xfId="37227" xr:uid="{00000000-0005-0000-0000-0000AF900000}"/>
    <cellStyle name="Output 2 5 5 7 2 6" xfId="37228" xr:uid="{00000000-0005-0000-0000-0000B0900000}"/>
    <cellStyle name="Output 2 5 5 7 2 7" xfId="37229" xr:uid="{00000000-0005-0000-0000-0000B1900000}"/>
    <cellStyle name="Output 2 5 5 7 3" xfId="37230" xr:uid="{00000000-0005-0000-0000-0000B2900000}"/>
    <cellStyle name="Output 2 5 5 7 4" xfId="37231" xr:uid="{00000000-0005-0000-0000-0000B3900000}"/>
    <cellStyle name="Output 2 5 5 7 5" xfId="37232" xr:uid="{00000000-0005-0000-0000-0000B4900000}"/>
    <cellStyle name="Output 2 5 5 8" xfId="37233" xr:uid="{00000000-0005-0000-0000-0000B5900000}"/>
    <cellStyle name="Output 2 5 5 8 2" xfId="37234" xr:uid="{00000000-0005-0000-0000-0000B6900000}"/>
    <cellStyle name="Output 2 5 5 8 3" xfId="37235" xr:uid="{00000000-0005-0000-0000-0000B7900000}"/>
    <cellStyle name="Output 2 5 5 8 4" xfId="37236" xr:uid="{00000000-0005-0000-0000-0000B8900000}"/>
    <cellStyle name="Output 2 5 5 8 5" xfId="37237" xr:uid="{00000000-0005-0000-0000-0000B9900000}"/>
    <cellStyle name="Output 2 5 5 8 6" xfId="37238" xr:uid="{00000000-0005-0000-0000-0000BA900000}"/>
    <cellStyle name="Output 2 5 5 8 7" xfId="37239" xr:uid="{00000000-0005-0000-0000-0000BB900000}"/>
    <cellStyle name="Output 2 5 5 8 8" xfId="37240" xr:uid="{00000000-0005-0000-0000-0000BC900000}"/>
    <cellStyle name="Output 2 5 5 9" xfId="37241" xr:uid="{00000000-0005-0000-0000-0000BD900000}"/>
    <cellStyle name="Output 2 5 5 9 2" xfId="37242" xr:uid="{00000000-0005-0000-0000-0000BE900000}"/>
    <cellStyle name="Output 2 5 5 9 3" xfId="37243" xr:uid="{00000000-0005-0000-0000-0000BF900000}"/>
    <cellStyle name="Output 2 5 5 9 4" xfId="37244" xr:uid="{00000000-0005-0000-0000-0000C0900000}"/>
    <cellStyle name="Output 2 5 5 9 5" xfId="37245" xr:uid="{00000000-0005-0000-0000-0000C1900000}"/>
    <cellStyle name="Output 2 5 5 9 6" xfId="37246" xr:uid="{00000000-0005-0000-0000-0000C2900000}"/>
    <cellStyle name="Output 2 5 5 9 7" xfId="37247" xr:uid="{00000000-0005-0000-0000-0000C3900000}"/>
    <cellStyle name="Output 2 5 6" xfId="37248" xr:uid="{00000000-0005-0000-0000-0000C4900000}"/>
    <cellStyle name="Output 2 5 6 10" xfId="37249" xr:uid="{00000000-0005-0000-0000-0000C5900000}"/>
    <cellStyle name="Output 2 5 6 10 2" xfId="37250" xr:uid="{00000000-0005-0000-0000-0000C6900000}"/>
    <cellStyle name="Output 2 5 6 10 3" xfId="37251" xr:uid="{00000000-0005-0000-0000-0000C7900000}"/>
    <cellStyle name="Output 2 5 6 10 4" xfId="37252" xr:uid="{00000000-0005-0000-0000-0000C8900000}"/>
    <cellStyle name="Output 2 5 6 10 5" xfId="37253" xr:uid="{00000000-0005-0000-0000-0000C9900000}"/>
    <cellStyle name="Output 2 5 6 11" xfId="37254" xr:uid="{00000000-0005-0000-0000-0000CA900000}"/>
    <cellStyle name="Output 2 5 6 11 2" xfId="37255" xr:uid="{00000000-0005-0000-0000-0000CB900000}"/>
    <cellStyle name="Output 2 5 6 11 3" xfId="37256" xr:uid="{00000000-0005-0000-0000-0000CC900000}"/>
    <cellStyle name="Output 2 5 6 11 4" xfId="37257" xr:uid="{00000000-0005-0000-0000-0000CD900000}"/>
    <cellStyle name="Output 2 5 6 11 5" xfId="37258" xr:uid="{00000000-0005-0000-0000-0000CE900000}"/>
    <cellStyle name="Output 2 5 6 12" xfId="37259" xr:uid="{00000000-0005-0000-0000-0000CF900000}"/>
    <cellStyle name="Output 2 5 6 12 2" xfId="37260" xr:uid="{00000000-0005-0000-0000-0000D0900000}"/>
    <cellStyle name="Output 2 5 6 12 3" xfId="37261" xr:uid="{00000000-0005-0000-0000-0000D1900000}"/>
    <cellStyle name="Output 2 5 6 12 4" xfId="37262" xr:uid="{00000000-0005-0000-0000-0000D2900000}"/>
    <cellStyle name="Output 2 5 6 12 5" xfId="37263" xr:uid="{00000000-0005-0000-0000-0000D3900000}"/>
    <cellStyle name="Output 2 5 6 13" xfId="37264" xr:uid="{00000000-0005-0000-0000-0000D4900000}"/>
    <cellStyle name="Output 2 5 6 13 2" xfId="37265" xr:uid="{00000000-0005-0000-0000-0000D5900000}"/>
    <cellStyle name="Output 2 5 6 13 3" xfId="37266" xr:uid="{00000000-0005-0000-0000-0000D6900000}"/>
    <cellStyle name="Output 2 5 6 13 4" xfId="37267" xr:uid="{00000000-0005-0000-0000-0000D7900000}"/>
    <cellStyle name="Output 2 5 6 13 5" xfId="37268" xr:uid="{00000000-0005-0000-0000-0000D8900000}"/>
    <cellStyle name="Output 2 5 6 14" xfId="37269" xr:uid="{00000000-0005-0000-0000-0000D9900000}"/>
    <cellStyle name="Output 2 5 6 14 2" xfId="37270" xr:uid="{00000000-0005-0000-0000-0000DA900000}"/>
    <cellStyle name="Output 2 5 6 14 3" xfId="37271" xr:uid="{00000000-0005-0000-0000-0000DB900000}"/>
    <cellStyle name="Output 2 5 6 14 4" xfId="37272" xr:uid="{00000000-0005-0000-0000-0000DC900000}"/>
    <cellStyle name="Output 2 5 6 14 5" xfId="37273" xr:uid="{00000000-0005-0000-0000-0000DD900000}"/>
    <cellStyle name="Output 2 5 6 15" xfId="37274" xr:uid="{00000000-0005-0000-0000-0000DE900000}"/>
    <cellStyle name="Output 2 5 6 15 2" xfId="37275" xr:uid="{00000000-0005-0000-0000-0000DF900000}"/>
    <cellStyle name="Output 2 5 6 15 3" xfId="37276" xr:uid="{00000000-0005-0000-0000-0000E0900000}"/>
    <cellStyle name="Output 2 5 6 15 4" xfId="37277" xr:uid="{00000000-0005-0000-0000-0000E1900000}"/>
    <cellStyle name="Output 2 5 6 15 5" xfId="37278" xr:uid="{00000000-0005-0000-0000-0000E2900000}"/>
    <cellStyle name="Output 2 5 6 16" xfId="37279" xr:uid="{00000000-0005-0000-0000-0000E3900000}"/>
    <cellStyle name="Output 2 5 6 16 2" xfId="37280" xr:uid="{00000000-0005-0000-0000-0000E4900000}"/>
    <cellStyle name="Output 2 5 6 16 3" xfId="37281" xr:uid="{00000000-0005-0000-0000-0000E5900000}"/>
    <cellStyle name="Output 2 5 6 16 4" xfId="37282" xr:uid="{00000000-0005-0000-0000-0000E6900000}"/>
    <cellStyle name="Output 2 5 6 16 5" xfId="37283" xr:uid="{00000000-0005-0000-0000-0000E7900000}"/>
    <cellStyle name="Output 2 5 6 17" xfId="37284" xr:uid="{00000000-0005-0000-0000-0000E8900000}"/>
    <cellStyle name="Output 2 5 6 17 2" xfId="37285" xr:uid="{00000000-0005-0000-0000-0000E9900000}"/>
    <cellStyle name="Output 2 5 6 17 3" xfId="37286" xr:uid="{00000000-0005-0000-0000-0000EA900000}"/>
    <cellStyle name="Output 2 5 6 17 4" xfId="37287" xr:uid="{00000000-0005-0000-0000-0000EB900000}"/>
    <cellStyle name="Output 2 5 6 17 5" xfId="37288" xr:uid="{00000000-0005-0000-0000-0000EC900000}"/>
    <cellStyle name="Output 2 5 6 18" xfId="37289" xr:uid="{00000000-0005-0000-0000-0000ED900000}"/>
    <cellStyle name="Output 2 5 6 18 2" xfId="37290" xr:uid="{00000000-0005-0000-0000-0000EE900000}"/>
    <cellStyle name="Output 2 5 6 18 3" xfId="37291" xr:uid="{00000000-0005-0000-0000-0000EF900000}"/>
    <cellStyle name="Output 2 5 6 18 4" xfId="37292" xr:uid="{00000000-0005-0000-0000-0000F0900000}"/>
    <cellStyle name="Output 2 5 6 18 5" xfId="37293" xr:uid="{00000000-0005-0000-0000-0000F1900000}"/>
    <cellStyle name="Output 2 5 6 19" xfId="37294" xr:uid="{00000000-0005-0000-0000-0000F2900000}"/>
    <cellStyle name="Output 2 5 6 2" xfId="37295" xr:uid="{00000000-0005-0000-0000-0000F3900000}"/>
    <cellStyle name="Output 2 5 6 2 2" xfId="37296" xr:uid="{00000000-0005-0000-0000-0000F4900000}"/>
    <cellStyle name="Output 2 5 6 2 2 2" xfId="37297" xr:uid="{00000000-0005-0000-0000-0000F5900000}"/>
    <cellStyle name="Output 2 5 6 2 2 3" xfId="37298" xr:uid="{00000000-0005-0000-0000-0000F6900000}"/>
    <cellStyle name="Output 2 5 6 2 2 4" xfId="37299" xr:uid="{00000000-0005-0000-0000-0000F7900000}"/>
    <cellStyle name="Output 2 5 6 2 2 5" xfId="37300" xr:uid="{00000000-0005-0000-0000-0000F8900000}"/>
    <cellStyle name="Output 2 5 6 2 2 6" xfId="37301" xr:uid="{00000000-0005-0000-0000-0000F9900000}"/>
    <cellStyle name="Output 2 5 6 2 2 7" xfId="37302" xr:uid="{00000000-0005-0000-0000-0000FA900000}"/>
    <cellStyle name="Output 2 5 6 2 3" xfId="37303" xr:uid="{00000000-0005-0000-0000-0000FB900000}"/>
    <cellStyle name="Output 2 5 6 2 4" xfId="37304" xr:uid="{00000000-0005-0000-0000-0000FC900000}"/>
    <cellStyle name="Output 2 5 6 2 5" xfId="37305" xr:uid="{00000000-0005-0000-0000-0000FD900000}"/>
    <cellStyle name="Output 2 5 6 3" xfId="37306" xr:uid="{00000000-0005-0000-0000-0000FE900000}"/>
    <cellStyle name="Output 2 5 6 3 2" xfId="37307" xr:uid="{00000000-0005-0000-0000-0000FF900000}"/>
    <cellStyle name="Output 2 5 6 3 2 2" xfId="37308" xr:uid="{00000000-0005-0000-0000-000000910000}"/>
    <cellStyle name="Output 2 5 6 3 2 3" xfId="37309" xr:uid="{00000000-0005-0000-0000-000001910000}"/>
    <cellStyle name="Output 2 5 6 3 2 4" xfId="37310" xr:uid="{00000000-0005-0000-0000-000002910000}"/>
    <cellStyle name="Output 2 5 6 3 2 5" xfId="37311" xr:uid="{00000000-0005-0000-0000-000003910000}"/>
    <cellStyle name="Output 2 5 6 3 2 6" xfId="37312" xr:uid="{00000000-0005-0000-0000-000004910000}"/>
    <cellStyle name="Output 2 5 6 3 2 7" xfId="37313" xr:uid="{00000000-0005-0000-0000-000005910000}"/>
    <cellStyle name="Output 2 5 6 3 3" xfId="37314" xr:uid="{00000000-0005-0000-0000-000006910000}"/>
    <cellStyle name="Output 2 5 6 3 4" xfId="37315" xr:uid="{00000000-0005-0000-0000-000007910000}"/>
    <cellStyle name="Output 2 5 6 3 5" xfId="37316" xr:uid="{00000000-0005-0000-0000-000008910000}"/>
    <cellStyle name="Output 2 5 6 4" xfId="37317" xr:uid="{00000000-0005-0000-0000-000009910000}"/>
    <cellStyle name="Output 2 5 6 4 2" xfId="37318" xr:uid="{00000000-0005-0000-0000-00000A910000}"/>
    <cellStyle name="Output 2 5 6 4 2 2" xfId="37319" xr:uid="{00000000-0005-0000-0000-00000B910000}"/>
    <cellStyle name="Output 2 5 6 4 2 3" xfId="37320" xr:uid="{00000000-0005-0000-0000-00000C910000}"/>
    <cellStyle name="Output 2 5 6 4 2 4" xfId="37321" xr:uid="{00000000-0005-0000-0000-00000D910000}"/>
    <cellStyle name="Output 2 5 6 4 2 5" xfId="37322" xr:uid="{00000000-0005-0000-0000-00000E910000}"/>
    <cellStyle name="Output 2 5 6 4 2 6" xfId="37323" xr:uid="{00000000-0005-0000-0000-00000F910000}"/>
    <cellStyle name="Output 2 5 6 4 2 7" xfId="37324" xr:uid="{00000000-0005-0000-0000-000010910000}"/>
    <cellStyle name="Output 2 5 6 4 3" xfId="37325" xr:uid="{00000000-0005-0000-0000-000011910000}"/>
    <cellStyle name="Output 2 5 6 4 4" xfId="37326" xr:uid="{00000000-0005-0000-0000-000012910000}"/>
    <cellStyle name="Output 2 5 6 4 5" xfId="37327" xr:uid="{00000000-0005-0000-0000-000013910000}"/>
    <cellStyle name="Output 2 5 6 5" xfId="37328" xr:uid="{00000000-0005-0000-0000-000014910000}"/>
    <cellStyle name="Output 2 5 6 5 2" xfId="37329" xr:uid="{00000000-0005-0000-0000-000015910000}"/>
    <cellStyle name="Output 2 5 6 5 3" xfId="37330" xr:uid="{00000000-0005-0000-0000-000016910000}"/>
    <cellStyle name="Output 2 5 6 5 4" xfId="37331" xr:uid="{00000000-0005-0000-0000-000017910000}"/>
    <cellStyle name="Output 2 5 6 5 5" xfId="37332" xr:uid="{00000000-0005-0000-0000-000018910000}"/>
    <cellStyle name="Output 2 5 6 5 6" xfId="37333" xr:uid="{00000000-0005-0000-0000-000019910000}"/>
    <cellStyle name="Output 2 5 6 5 7" xfId="37334" xr:uid="{00000000-0005-0000-0000-00001A910000}"/>
    <cellStyle name="Output 2 5 6 5 8" xfId="37335" xr:uid="{00000000-0005-0000-0000-00001B910000}"/>
    <cellStyle name="Output 2 5 6 6" xfId="37336" xr:uid="{00000000-0005-0000-0000-00001C910000}"/>
    <cellStyle name="Output 2 5 6 6 2" xfId="37337" xr:uid="{00000000-0005-0000-0000-00001D910000}"/>
    <cellStyle name="Output 2 5 6 6 3" xfId="37338" xr:uid="{00000000-0005-0000-0000-00001E910000}"/>
    <cellStyle name="Output 2 5 6 6 4" xfId="37339" xr:uid="{00000000-0005-0000-0000-00001F910000}"/>
    <cellStyle name="Output 2 5 6 6 5" xfId="37340" xr:uid="{00000000-0005-0000-0000-000020910000}"/>
    <cellStyle name="Output 2 5 6 6 6" xfId="37341" xr:uid="{00000000-0005-0000-0000-000021910000}"/>
    <cellStyle name="Output 2 5 6 6 7" xfId="37342" xr:uid="{00000000-0005-0000-0000-000022910000}"/>
    <cellStyle name="Output 2 5 6 7" xfId="37343" xr:uid="{00000000-0005-0000-0000-000023910000}"/>
    <cellStyle name="Output 2 5 6 7 2" xfId="37344" xr:uid="{00000000-0005-0000-0000-000024910000}"/>
    <cellStyle name="Output 2 5 6 7 3" xfId="37345" xr:uid="{00000000-0005-0000-0000-000025910000}"/>
    <cellStyle name="Output 2 5 6 7 4" xfId="37346" xr:uid="{00000000-0005-0000-0000-000026910000}"/>
    <cellStyle name="Output 2 5 6 7 5" xfId="37347" xr:uid="{00000000-0005-0000-0000-000027910000}"/>
    <cellStyle name="Output 2 5 6 8" xfId="37348" xr:uid="{00000000-0005-0000-0000-000028910000}"/>
    <cellStyle name="Output 2 5 6 8 2" xfId="37349" xr:uid="{00000000-0005-0000-0000-000029910000}"/>
    <cellStyle name="Output 2 5 6 8 3" xfId="37350" xr:uid="{00000000-0005-0000-0000-00002A910000}"/>
    <cellStyle name="Output 2 5 6 8 4" xfId="37351" xr:uid="{00000000-0005-0000-0000-00002B910000}"/>
    <cellStyle name="Output 2 5 6 8 5" xfId="37352" xr:uid="{00000000-0005-0000-0000-00002C910000}"/>
    <cellStyle name="Output 2 5 6 9" xfId="37353" xr:uid="{00000000-0005-0000-0000-00002D910000}"/>
    <cellStyle name="Output 2 5 6 9 2" xfId="37354" xr:uid="{00000000-0005-0000-0000-00002E910000}"/>
    <cellStyle name="Output 2 5 6 9 3" xfId="37355" xr:uid="{00000000-0005-0000-0000-00002F910000}"/>
    <cellStyle name="Output 2 5 6 9 4" xfId="37356" xr:uid="{00000000-0005-0000-0000-000030910000}"/>
    <cellStyle name="Output 2 5 6 9 5" xfId="37357" xr:uid="{00000000-0005-0000-0000-000031910000}"/>
    <cellStyle name="Output 2 5 7" xfId="37358" xr:uid="{00000000-0005-0000-0000-000032910000}"/>
    <cellStyle name="Output 2 5 7 10" xfId="37359" xr:uid="{00000000-0005-0000-0000-000033910000}"/>
    <cellStyle name="Output 2 5 7 2" xfId="37360" xr:uid="{00000000-0005-0000-0000-000034910000}"/>
    <cellStyle name="Output 2 5 7 2 2" xfId="37361" xr:uid="{00000000-0005-0000-0000-000035910000}"/>
    <cellStyle name="Output 2 5 7 2 2 2" xfId="37362" xr:uid="{00000000-0005-0000-0000-000036910000}"/>
    <cellStyle name="Output 2 5 7 2 2 3" xfId="37363" xr:uid="{00000000-0005-0000-0000-000037910000}"/>
    <cellStyle name="Output 2 5 7 2 2 4" xfId="37364" xr:uid="{00000000-0005-0000-0000-000038910000}"/>
    <cellStyle name="Output 2 5 7 2 2 5" xfId="37365" xr:uid="{00000000-0005-0000-0000-000039910000}"/>
    <cellStyle name="Output 2 5 7 2 2 6" xfId="37366" xr:uid="{00000000-0005-0000-0000-00003A910000}"/>
    <cellStyle name="Output 2 5 7 2 2 7" xfId="37367" xr:uid="{00000000-0005-0000-0000-00003B910000}"/>
    <cellStyle name="Output 2 5 7 2 3" xfId="37368" xr:uid="{00000000-0005-0000-0000-00003C910000}"/>
    <cellStyle name="Output 2 5 7 2 4" xfId="37369" xr:uid="{00000000-0005-0000-0000-00003D910000}"/>
    <cellStyle name="Output 2 5 7 3" xfId="37370" xr:uid="{00000000-0005-0000-0000-00003E910000}"/>
    <cellStyle name="Output 2 5 7 3 2" xfId="37371" xr:uid="{00000000-0005-0000-0000-00003F910000}"/>
    <cellStyle name="Output 2 5 7 3 2 2" xfId="37372" xr:uid="{00000000-0005-0000-0000-000040910000}"/>
    <cellStyle name="Output 2 5 7 3 2 3" xfId="37373" xr:uid="{00000000-0005-0000-0000-000041910000}"/>
    <cellStyle name="Output 2 5 7 3 2 4" xfId="37374" xr:uid="{00000000-0005-0000-0000-000042910000}"/>
    <cellStyle name="Output 2 5 7 3 2 5" xfId="37375" xr:uid="{00000000-0005-0000-0000-000043910000}"/>
    <cellStyle name="Output 2 5 7 3 2 6" xfId="37376" xr:uid="{00000000-0005-0000-0000-000044910000}"/>
    <cellStyle name="Output 2 5 7 3 2 7" xfId="37377" xr:uid="{00000000-0005-0000-0000-000045910000}"/>
    <cellStyle name="Output 2 5 7 3 3" xfId="37378" xr:uid="{00000000-0005-0000-0000-000046910000}"/>
    <cellStyle name="Output 2 5 7 3 4" xfId="37379" xr:uid="{00000000-0005-0000-0000-000047910000}"/>
    <cellStyle name="Output 2 5 7 4" xfId="37380" xr:uid="{00000000-0005-0000-0000-000048910000}"/>
    <cellStyle name="Output 2 5 7 4 2" xfId="37381" xr:uid="{00000000-0005-0000-0000-000049910000}"/>
    <cellStyle name="Output 2 5 7 4 2 2" xfId="37382" xr:uid="{00000000-0005-0000-0000-00004A910000}"/>
    <cellStyle name="Output 2 5 7 4 2 3" xfId="37383" xr:uid="{00000000-0005-0000-0000-00004B910000}"/>
    <cellStyle name="Output 2 5 7 4 2 4" xfId="37384" xr:uid="{00000000-0005-0000-0000-00004C910000}"/>
    <cellStyle name="Output 2 5 7 4 2 5" xfId="37385" xr:uid="{00000000-0005-0000-0000-00004D910000}"/>
    <cellStyle name="Output 2 5 7 4 2 6" xfId="37386" xr:uid="{00000000-0005-0000-0000-00004E910000}"/>
    <cellStyle name="Output 2 5 7 4 2 7" xfId="37387" xr:uid="{00000000-0005-0000-0000-00004F910000}"/>
    <cellStyle name="Output 2 5 7 4 3" xfId="37388" xr:uid="{00000000-0005-0000-0000-000050910000}"/>
    <cellStyle name="Output 2 5 7 4 4" xfId="37389" xr:uid="{00000000-0005-0000-0000-000051910000}"/>
    <cellStyle name="Output 2 5 7 5" xfId="37390" xr:uid="{00000000-0005-0000-0000-000052910000}"/>
    <cellStyle name="Output 2 5 7 5 2" xfId="37391" xr:uid="{00000000-0005-0000-0000-000053910000}"/>
    <cellStyle name="Output 2 5 7 5 3" xfId="37392" xr:uid="{00000000-0005-0000-0000-000054910000}"/>
    <cellStyle name="Output 2 5 7 5 4" xfId="37393" xr:uid="{00000000-0005-0000-0000-000055910000}"/>
    <cellStyle name="Output 2 5 7 5 5" xfId="37394" xr:uid="{00000000-0005-0000-0000-000056910000}"/>
    <cellStyle name="Output 2 5 7 5 6" xfId="37395" xr:uid="{00000000-0005-0000-0000-000057910000}"/>
    <cellStyle name="Output 2 5 7 5 7" xfId="37396" xr:uid="{00000000-0005-0000-0000-000058910000}"/>
    <cellStyle name="Output 2 5 7 5 8" xfId="37397" xr:uid="{00000000-0005-0000-0000-000059910000}"/>
    <cellStyle name="Output 2 5 7 6" xfId="37398" xr:uid="{00000000-0005-0000-0000-00005A910000}"/>
    <cellStyle name="Output 2 5 7 6 2" xfId="37399" xr:uid="{00000000-0005-0000-0000-00005B910000}"/>
    <cellStyle name="Output 2 5 7 6 3" xfId="37400" xr:uid="{00000000-0005-0000-0000-00005C910000}"/>
    <cellStyle name="Output 2 5 7 6 4" xfId="37401" xr:uid="{00000000-0005-0000-0000-00005D910000}"/>
    <cellStyle name="Output 2 5 7 6 5" xfId="37402" xr:uid="{00000000-0005-0000-0000-00005E910000}"/>
    <cellStyle name="Output 2 5 7 6 6" xfId="37403" xr:uid="{00000000-0005-0000-0000-00005F910000}"/>
    <cellStyle name="Output 2 5 7 6 7" xfId="37404" xr:uid="{00000000-0005-0000-0000-000060910000}"/>
    <cellStyle name="Output 2 5 7 7" xfId="37405" xr:uid="{00000000-0005-0000-0000-000061910000}"/>
    <cellStyle name="Output 2 5 7 8" xfId="37406" xr:uid="{00000000-0005-0000-0000-000062910000}"/>
    <cellStyle name="Output 2 5 7 9" xfId="37407" xr:uid="{00000000-0005-0000-0000-000063910000}"/>
    <cellStyle name="Output 2 5 8" xfId="37408" xr:uid="{00000000-0005-0000-0000-000064910000}"/>
    <cellStyle name="Output 2 5 8 2" xfId="37409" xr:uid="{00000000-0005-0000-0000-000065910000}"/>
    <cellStyle name="Output 2 5 8 2 2" xfId="37410" xr:uid="{00000000-0005-0000-0000-000066910000}"/>
    <cellStyle name="Output 2 5 8 2 3" xfId="37411" xr:uid="{00000000-0005-0000-0000-000067910000}"/>
    <cellStyle name="Output 2 5 8 2 4" xfId="37412" xr:uid="{00000000-0005-0000-0000-000068910000}"/>
    <cellStyle name="Output 2 5 8 2 5" xfId="37413" xr:uid="{00000000-0005-0000-0000-000069910000}"/>
    <cellStyle name="Output 2 5 8 2 6" xfId="37414" xr:uid="{00000000-0005-0000-0000-00006A910000}"/>
    <cellStyle name="Output 2 5 8 2 7" xfId="37415" xr:uid="{00000000-0005-0000-0000-00006B910000}"/>
    <cellStyle name="Output 2 5 8 3" xfId="37416" xr:uid="{00000000-0005-0000-0000-00006C910000}"/>
    <cellStyle name="Output 2 5 8 4" xfId="37417" xr:uid="{00000000-0005-0000-0000-00006D910000}"/>
    <cellStyle name="Output 2 5 8 5" xfId="37418" xr:uid="{00000000-0005-0000-0000-00006E910000}"/>
    <cellStyle name="Output 2 5 9" xfId="37419" xr:uid="{00000000-0005-0000-0000-00006F910000}"/>
    <cellStyle name="Output 2 5 9 2" xfId="37420" xr:uid="{00000000-0005-0000-0000-000070910000}"/>
    <cellStyle name="Output 2 5 9 2 2" xfId="37421" xr:uid="{00000000-0005-0000-0000-000071910000}"/>
    <cellStyle name="Output 2 5 9 2 3" xfId="37422" xr:uid="{00000000-0005-0000-0000-000072910000}"/>
    <cellStyle name="Output 2 5 9 2 4" xfId="37423" xr:uid="{00000000-0005-0000-0000-000073910000}"/>
    <cellStyle name="Output 2 5 9 2 5" xfId="37424" xr:uid="{00000000-0005-0000-0000-000074910000}"/>
    <cellStyle name="Output 2 5 9 2 6" xfId="37425" xr:uid="{00000000-0005-0000-0000-000075910000}"/>
    <cellStyle name="Output 2 5 9 2 7" xfId="37426" xr:uid="{00000000-0005-0000-0000-000076910000}"/>
    <cellStyle name="Output 2 5 9 3" xfId="37427" xr:uid="{00000000-0005-0000-0000-000077910000}"/>
    <cellStyle name="Output 2 5 9 4" xfId="37428" xr:uid="{00000000-0005-0000-0000-000078910000}"/>
    <cellStyle name="Output 2 5 9 5" xfId="37429" xr:uid="{00000000-0005-0000-0000-000079910000}"/>
    <cellStyle name="Output 2 6" xfId="37430" xr:uid="{00000000-0005-0000-0000-00007A910000}"/>
    <cellStyle name="Output 2 6 10" xfId="37431" xr:uid="{00000000-0005-0000-0000-00007B910000}"/>
    <cellStyle name="Output 2 6 10 2" xfId="37432" xr:uid="{00000000-0005-0000-0000-00007C910000}"/>
    <cellStyle name="Output 2 6 10 2 2" xfId="37433" xr:uid="{00000000-0005-0000-0000-00007D910000}"/>
    <cellStyle name="Output 2 6 10 2 3" xfId="37434" xr:uid="{00000000-0005-0000-0000-00007E910000}"/>
    <cellStyle name="Output 2 6 10 2 4" xfId="37435" xr:uid="{00000000-0005-0000-0000-00007F910000}"/>
    <cellStyle name="Output 2 6 10 2 5" xfId="37436" xr:uid="{00000000-0005-0000-0000-000080910000}"/>
    <cellStyle name="Output 2 6 10 2 6" xfId="37437" xr:uid="{00000000-0005-0000-0000-000081910000}"/>
    <cellStyle name="Output 2 6 10 2 7" xfId="37438" xr:uid="{00000000-0005-0000-0000-000082910000}"/>
    <cellStyle name="Output 2 6 10 3" xfId="37439" xr:uid="{00000000-0005-0000-0000-000083910000}"/>
    <cellStyle name="Output 2 6 10 4" xfId="37440" xr:uid="{00000000-0005-0000-0000-000084910000}"/>
    <cellStyle name="Output 2 6 10 5" xfId="37441" xr:uid="{00000000-0005-0000-0000-000085910000}"/>
    <cellStyle name="Output 2 6 11" xfId="37442" xr:uid="{00000000-0005-0000-0000-000086910000}"/>
    <cellStyle name="Output 2 6 11 2" xfId="37443" xr:uid="{00000000-0005-0000-0000-000087910000}"/>
    <cellStyle name="Output 2 6 11 2 2" xfId="37444" xr:uid="{00000000-0005-0000-0000-000088910000}"/>
    <cellStyle name="Output 2 6 11 2 3" xfId="37445" xr:uid="{00000000-0005-0000-0000-000089910000}"/>
    <cellStyle name="Output 2 6 11 2 4" xfId="37446" xr:uid="{00000000-0005-0000-0000-00008A910000}"/>
    <cellStyle name="Output 2 6 11 2 5" xfId="37447" xr:uid="{00000000-0005-0000-0000-00008B910000}"/>
    <cellStyle name="Output 2 6 11 2 6" xfId="37448" xr:uid="{00000000-0005-0000-0000-00008C910000}"/>
    <cellStyle name="Output 2 6 11 2 7" xfId="37449" xr:uid="{00000000-0005-0000-0000-00008D910000}"/>
    <cellStyle name="Output 2 6 11 3" xfId="37450" xr:uid="{00000000-0005-0000-0000-00008E910000}"/>
    <cellStyle name="Output 2 6 11 4" xfId="37451" xr:uid="{00000000-0005-0000-0000-00008F910000}"/>
    <cellStyle name="Output 2 6 11 5" xfId="37452" xr:uid="{00000000-0005-0000-0000-000090910000}"/>
    <cellStyle name="Output 2 6 12" xfId="37453" xr:uid="{00000000-0005-0000-0000-000091910000}"/>
    <cellStyle name="Output 2 6 12 2" xfId="37454" xr:uid="{00000000-0005-0000-0000-000092910000}"/>
    <cellStyle name="Output 2 6 12 3" xfId="37455" xr:uid="{00000000-0005-0000-0000-000093910000}"/>
    <cellStyle name="Output 2 6 12 4" xfId="37456" xr:uid="{00000000-0005-0000-0000-000094910000}"/>
    <cellStyle name="Output 2 6 12 5" xfId="37457" xr:uid="{00000000-0005-0000-0000-000095910000}"/>
    <cellStyle name="Output 2 6 12 6" xfId="37458" xr:uid="{00000000-0005-0000-0000-000096910000}"/>
    <cellStyle name="Output 2 6 12 7" xfId="37459" xr:uid="{00000000-0005-0000-0000-000097910000}"/>
    <cellStyle name="Output 2 6 12 8" xfId="37460" xr:uid="{00000000-0005-0000-0000-000098910000}"/>
    <cellStyle name="Output 2 6 13" xfId="37461" xr:uid="{00000000-0005-0000-0000-000099910000}"/>
    <cellStyle name="Output 2 6 13 2" xfId="37462" xr:uid="{00000000-0005-0000-0000-00009A910000}"/>
    <cellStyle name="Output 2 6 13 3" xfId="37463" xr:uid="{00000000-0005-0000-0000-00009B910000}"/>
    <cellStyle name="Output 2 6 13 4" xfId="37464" xr:uid="{00000000-0005-0000-0000-00009C910000}"/>
    <cellStyle name="Output 2 6 13 5" xfId="37465" xr:uid="{00000000-0005-0000-0000-00009D910000}"/>
    <cellStyle name="Output 2 6 13 6" xfId="37466" xr:uid="{00000000-0005-0000-0000-00009E910000}"/>
    <cellStyle name="Output 2 6 13 7" xfId="37467" xr:uid="{00000000-0005-0000-0000-00009F910000}"/>
    <cellStyle name="Output 2 6 14" xfId="37468" xr:uid="{00000000-0005-0000-0000-0000A0910000}"/>
    <cellStyle name="Output 2 6 14 2" xfId="37469" xr:uid="{00000000-0005-0000-0000-0000A1910000}"/>
    <cellStyle name="Output 2 6 14 3" xfId="37470" xr:uid="{00000000-0005-0000-0000-0000A2910000}"/>
    <cellStyle name="Output 2 6 14 4" xfId="37471" xr:uid="{00000000-0005-0000-0000-0000A3910000}"/>
    <cellStyle name="Output 2 6 14 5" xfId="37472" xr:uid="{00000000-0005-0000-0000-0000A4910000}"/>
    <cellStyle name="Output 2 6 15" xfId="37473" xr:uid="{00000000-0005-0000-0000-0000A5910000}"/>
    <cellStyle name="Output 2 6 15 2" xfId="37474" xr:uid="{00000000-0005-0000-0000-0000A6910000}"/>
    <cellStyle name="Output 2 6 15 3" xfId="37475" xr:uid="{00000000-0005-0000-0000-0000A7910000}"/>
    <cellStyle name="Output 2 6 15 4" xfId="37476" xr:uid="{00000000-0005-0000-0000-0000A8910000}"/>
    <cellStyle name="Output 2 6 15 5" xfId="37477" xr:uid="{00000000-0005-0000-0000-0000A9910000}"/>
    <cellStyle name="Output 2 6 16" xfId="37478" xr:uid="{00000000-0005-0000-0000-0000AA910000}"/>
    <cellStyle name="Output 2 6 16 2" xfId="37479" xr:uid="{00000000-0005-0000-0000-0000AB910000}"/>
    <cellStyle name="Output 2 6 16 3" xfId="37480" xr:uid="{00000000-0005-0000-0000-0000AC910000}"/>
    <cellStyle name="Output 2 6 16 4" xfId="37481" xr:uid="{00000000-0005-0000-0000-0000AD910000}"/>
    <cellStyle name="Output 2 6 16 5" xfId="37482" xr:uid="{00000000-0005-0000-0000-0000AE910000}"/>
    <cellStyle name="Output 2 6 17" xfId="37483" xr:uid="{00000000-0005-0000-0000-0000AF910000}"/>
    <cellStyle name="Output 2 6 17 2" xfId="37484" xr:uid="{00000000-0005-0000-0000-0000B0910000}"/>
    <cellStyle name="Output 2 6 17 3" xfId="37485" xr:uid="{00000000-0005-0000-0000-0000B1910000}"/>
    <cellStyle name="Output 2 6 17 4" xfId="37486" xr:uid="{00000000-0005-0000-0000-0000B2910000}"/>
    <cellStyle name="Output 2 6 17 5" xfId="37487" xr:uid="{00000000-0005-0000-0000-0000B3910000}"/>
    <cellStyle name="Output 2 6 18" xfId="37488" xr:uid="{00000000-0005-0000-0000-0000B4910000}"/>
    <cellStyle name="Output 2 6 18 2" xfId="37489" xr:uid="{00000000-0005-0000-0000-0000B5910000}"/>
    <cellStyle name="Output 2 6 18 3" xfId="37490" xr:uid="{00000000-0005-0000-0000-0000B6910000}"/>
    <cellStyle name="Output 2 6 18 4" xfId="37491" xr:uid="{00000000-0005-0000-0000-0000B7910000}"/>
    <cellStyle name="Output 2 6 18 5" xfId="37492" xr:uid="{00000000-0005-0000-0000-0000B8910000}"/>
    <cellStyle name="Output 2 6 19" xfId="37493" xr:uid="{00000000-0005-0000-0000-0000B9910000}"/>
    <cellStyle name="Output 2 6 19 2" xfId="37494" xr:uid="{00000000-0005-0000-0000-0000BA910000}"/>
    <cellStyle name="Output 2 6 19 3" xfId="37495" xr:uid="{00000000-0005-0000-0000-0000BB910000}"/>
    <cellStyle name="Output 2 6 19 4" xfId="37496" xr:uid="{00000000-0005-0000-0000-0000BC910000}"/>
    <cellStyle name="Output 2 6 19 5" xfId="37497" xr:uid="{00000000-0005-0000-0000-0000BD910000}"/>
    <cellStyle name="Output 2 6 2" xfId="37498" xr:uid="{00000000-0005-0000-0000-0000BE910000}"/>
    <cellStyle name="Output 2 6 2 10" xfId="37499" xr:uid="{00000000-0005-0000-0000-0000BF910000}"/>
    <cellStyle name="Output 2 6 2 10 2" xfId="37500" xr:uid="{00000000-0005-0000-0000-0000C0910000}"/>
    <cellStyle name="Output 2 6 2 10 3" xfId="37501" xr:uid="{00000000-0005-0000-0000-0000C1910000}"/>
    <cellStyle name="Output 2 6 2 10 4" xfId="37502" xr:uid="{00000000-0005-0000-0000-0000C2910000}"/>
    <cellStyle name="Output 2 6 2 10 5" xfId="37503" xr:uid="{00000000-0005-0000-0000-0000C3910000}"/>
    <cellStyle name="Output 2 6 2 10 6" xfId="37504" xr:uid="{00000000-0005-0000-0000-0000C4910000}"/>
    <cellStyle name="Output 2 6 2 10 7" xfId="37505" xr:uid="{00000000-0005-0000-0000-0000C5910000}"/>
    <cellStyle name="Output 2 6 2 10 8" xfId="37506" xr:uid="{00000000-0005-0000-0000-0000C6910000}"/>
    <cellStyle name="Output 2 6 2 11" xfId="37507" xr:uid="{00000000-0005-0000-0000-0000C7910000}"/>
    <cellStyle name="Output 2 6 2 11 2" xfId="37508" xr:uid="{00000000-0005-0000-0000-0000C8910000}"/>
    <cellStyle name="Output 2 6 2 11 3" xfId="37509" xr:uid="{00000000-0005-0000-0000-0000C9910000}"/>
    <cellStyle name="Output 2 6 2 11 4" xfId="37510" xr:uid="{00000000-0005-0000-0000-0000CA910000}"/>
    <cellStyle name="Output 2 6 2 11 5" xfId="37511" xr:uid="{00000000-0005-0000-0000-0000CB910000}"/>
    <cellStyle name="Output 2 6 2 11 6" xfId="37512" xr:uid="{00000000-0005-0000-0000-0000CC910000}"/>
    <cellStyle name="Output 2 6 2 11 7" xfId="37513" xr:uid="{00000000-0005-0000-0000-0000CD910000}"/>
    <cellStyle name="Output 2 6 2 12" xfId="37514" xr:uid="{00000000-0005-0000-0000-0000CE910000}"/>
    <cellStyle name="Output 2 6 2 12 2" xfId="37515" xr:uid="{00000000-0005-0000-0000-0000CF910000}"/>
    <cellStyle name="Output 2 6 2 12 3" xfId="37516" xr:uid="{00000000-0005-0000-0000-0000D0910000}"/>
    <cellStyle name="Output 2 6 2 12 4" xfId="37517" xr:uid="{00000000-0005-0000-0000-0000D1910000}"/>
    <cellStyle name="Output 2 6 2 12 5" xfId="37518" xr:uid="{00000000-0005-0000-0000-0000D2910000}"/>
    <cellStyle name="Output 2 6 2 13" xfId="37519" xr:uid="{00000000-0005-0000-0000-0000D3910000}"/>
    <cellStyle name="Output 2 6 2 13 2" xfId="37520" xr:uid="{00000000-0005-0000-0000-0000D4910000}"/>
    <cellStyle name="Output 2 6 2 13 3" xfId="37521" xr:uid="{00000000-0005-0000-0000-0000D5910000}"/>
    <cellStyle name="Output 2 6 2 13 4" xfId="37522" xr:uid="{00000000-0005-0000-0000-0000D6910000}"/>
    <cellStyle name="Output 2 6 2 13 5" xfId="37523" xr:uid="{00000000-0005-0000-0000-0000D7910000}"/>
    <cellStyle name="Output 2 6 2 14" xfId="37524" xr:uid="{00000000-0005-0000-0000-0000D8910000}"/>
    <cellStyle name="Output 2 6 2 14 2" xfId="37525" xr:uid="{00000000-0005-0000-0000-0000D9910000}"/>
    <cellStyle name="Output 2 6 2 14 3" xfId="37526" xr:uid="{00000000-0005-0000-0000-0000DA910000}"/>
    <cellStyle name="Output 2 6 2 14 4" xfId="37527" xr:uid="{00000000-0005-0000-0000-0000DB910000}"/>
    <cellStyle name="Output 2 6 2 14 5" xfId="37528" xr:uid="{00000000-0005-0000-0000-0000DC910000}"/>
    <cellStyle name="Output 2 6 2 15" xfId="37529" xr:uid="{00000000-0005-0000-0000-0000DD910000}"/>
    <cellStyle name="Output 2 6 2 15 2" xfId="37530" xr:uid="{00000000-0005-0000-0000-0000DE910000}"/>
    <cellStyle name="Output 2 6 2 15 3" xfId="37531" xr:uid="{00000000-0005-0000-0000-0000DF910000}"/>
    <cellStyle name="Output 2 6 2 15 4" xfId="37532" xr:uid="{00000000-0005-0000-0000-0000E0910000}"/>
    <cellStyle name="Output 2 6 2 15 5" xfId="37533" xr:uid="{00000000-0005-0000-0000-0000E1910000}"/>
    <cellStyle name="Output 2 6 2 16" xfId="37534" xr:uid="{00000000-0005-0000-0000-0000E2910000}"/>
    <cellStyle name="Output 2 6 2 16 2" xfId="37535" xr:uid="{00000000-0005-0000-0000-0000E3910000}"/>
    <cellStyle name="Output 2 6 2 16 3" xfId="37536" xr:uid="{00000000-0005-0000-0000-0000E4910000}"/>
    <cellStyle name="Output 2 6 2 16 4" xfId="37537" xr:uid="{00000000-0005-0000-0000-0000E5910000}"/>
    <cellStyle name="Output 2 6 2 16 5" xfId="37538" xr:uid="{00000000-0005-0000-0000-0000E6910000}"/>
    <cellStyle name="Output 2 6 2 17" xfId="37539" xr:uid="{00000000-0005-0000-0000-0000E7910000}"/>
    <cellStyle name="Output 2 6 2 17 2" xfId="37540" xr:uid="{00000000-0005-0000-0000-0000E8910000}"/>
    <cellStyle name="Output 2 6 2 17 3" xfId="37541" xr:uid="{00000000-0005-0000-0000-0000E9910000}"/>
    <cellStyle name="Output 2 6 2 17 4" xfId="37542" xr:uid="{00000000-0005-0000-0000-0000EA910000}"/>
    <cellStyle name="Output 2 6 2 17 5" xfId="37543" xr:uid="{00000000-0005-0000-0000-0000EB910000}"/>
    <cellStyle name="Output 2 6 2 18" xfId="37544" xr:uid="{00000000-0005-0000-0000-0000EC910000}"/>
    <cellStyle name="Output 2 6 2 2" xfId="37545" xr:uid="{00000000-0005-0000-0000-0000ED910000}"/>
    <cellStyle name="Output 2 6 2 2 10" xfId="37546" xr:uid="{00000000-0005-0000-0000-0000EE910000}"/>
    <cellStyle name="Output 2 6 2 2 10 2" xfId="37547" xr:uid="{00000000-0005-0000-0000-0000EF910000}"/>
    <cellStyle name="Output 2 6 2 2 10 3" xfId="37548" xr:uid="{00000000-0005-0000-0000-0000F0910000}"/>
    <cellStyle name="Output 2 6 2 2 10 4" xfId="37549" xr:uid="{00000000-0005-0000-0000-0000F1910000}"/>
    <cellStyle name="Output 2 6 2 2 10 5" xfId="37550" xr:uid="{00000000-0005-0000-0000-0000F2910000}"/>
    <cellStyle name="Output 2 6 2 2 11" xfId="37551" xr:uid="{00000000-0005-0000-0000-0000F3910000}"/>
    <cellStyle name="Output 2 6 2 2 11 2" xfId="37552" xr:uid="{00000000-0005-0000-0000-0000F4910000}"/>
    <cellStyle name="Output 2 6 2 2 11 3" xfId="37553" xr:uid="{00000000-0005-0000-0000-0000F5910000}"/>
    <cellStyle name="Output 2 6 2 2 11 4" xfId="37554" xr:uid="{00000000-0005-0000-0000-0000F6910000}"/>
    <cellStyle name="Output 2 6 2 2 11 5" xfId="37555" xr:uid="{00000000-0005-0000-0000-0000F7910000}"/>
    <cellStyle name="Output 2 6 2 2 12" xfId="37556" xr:uid="{00000000-0005-0000-0000-0000F8910000}"/>
    <cellStyle name="Output 2 6 2 2 12 2" xfId="37557" xr:uid="{00000000-0005-0000-0000-0000F9910000}"/>
    <cellStyle name="Output 2 6 2 2 12 3" xfId="37558" xr:uid="{00000000-0005-0000-0000-0000FA910000}"/>
    <cellStyle name="Output 2 6 2 2 12 4" xfId="37559" xr:uid="{00000000-0005-0000-0000-0000FB910000}"/>
    <cellStyle name="Output 2 6 2 2 12 5" xfId="37560" xr:uid="{00000000-0005-0000-0000-0000FC910000}"/>
    <cellStyle name="Output 2 6 2 2 13" xfId="37561" xr:uid="{00000000-0005-0000-0000-0000FD910000}"/>
    <cellStyle name="Output 2 6 2 2 13 2" xfId="37562" xr:uid="{00000000-0005-0000-0000-0000FE910000}"/>
    <cellStyle name="Output 2 6 2 2 13 3" xfId="37563" xr:uid="{00000000-0005-0000-0000-0000FF910000}"/>
    <cellStyle name="Output 2 6 2 2 13 4" xfId="37564" xr:uid="{00000000-0005-0000-0000-000000920000}"/>
    <cellStyle name="Output 2 6 2 2 13 5" xfId="37565" xr:uid="{00000000-0005-0000-0000-000001920000}"/>
    <cellStyle name="Output 2 6 2 2 14" xfId="37566" xr:uid="{00000000-0005-0000-0000-000002920000}"/>
    <cellStyle name="Output 2 6 2 2 14 2" xfId="37567" xr:uid="{00000000-0005-0000-0000-000003920000}"/>
    <cellStyle name="Output 2 6 2 2 14 3" xfId="37568" xr:uid="{00000000-0005-0000-0000-000004920000}"/>
    <cellStyle name="Output 2 6 2 2 14 4" xfId="37569" xr:uid="{00000000-0005-0000-0000-000005920000}"/>
    <cellStyle name="Output 2 6 2 2 14 5" xfId="37570" xr:uid="{00000000-0005-0000-0000-000006920000}"/>
    <cellStyle name="Output 2 6 2 2 15" xfId="37571" xr:uid="{00000000-0005-0000-0000-000007920000}"/>
    <cellStyle name="Output 2 6 2 2 15 2" xfId="37572" xr:uid="{00000000-0005-0000-0000-000008920000}"/>
    <cellStyle name="Output 2 6 2 2 15 3" xfId="37573" xr:uid="{00000000-0005-0000-0000-000009920000}"/>
    <cellStyle name="Output 2 6 2 2 15 4" xfId="37574" xr:uid="{00000000-0005-0000-0000-00000A920000}"/>
    <cellStyle name="Output 2 6 2 2 15 5" xfId="37575" xr:uid="{00000000-0005-0000-0000-00000B920000}"/>
    <cellStyle name="Output 2 6 2 2 16" xfId="37576" xr:uid="{00000000-0005-0000-0000-00000C920000}"/>
    <cellStyle name="Output 2 6 2 2 16 2" xfId="37577" xr:uid="{00000000-0005-0000-0000-00000D920000}"/>
    <cellStyle name="Output 2 6 2 2 16 3" xfId="37578" xr:uid="{00000000-0005-0000-0000-00000E920000}"/>
    <cellStyle name="Output 2 6 2 2 16 4" xfId="37579" xr:uid="{00000000-0005-0000-0000-00000F920000}"/>
    <cellStyle name="Output 2 6 2 2 16 5" xfId="37580" xr:uid="{00000000-0005-0000-0000-000010920000}"/>
    <cellStyle name="Output 2 6 2 2 17" xfId="37581" xr:uid="{00000000-0005-0000-0000-000011920000}"/>
    <cellStyle name="Output 2 6 2 2 17 2" xfId="37582" xr:uid="{00000000-0005-0000-0000-000012920000}"/>
    <cellStyle name="Output 2 6 2 2 17 3" xfId="37583" xr:uid="{00000000-0005-0000-0000-000013920000}"/>
    <cellStyle name="Output 2 6 2 2 17 4" xfId="37584" xr:uid="{00000000-0005-0000-0000-000014920000}"/>
    <cellStyle name="Output 2 6 2 2 17 5" xfId="37585" xr:uid="{00000000-0005-0000-0000-000015920000}"/>
    <cellStyle name="Output 2 6 2 2 18" xfId="37586" xr:uid="{00000000-0005-0000-0000-000016920000}"/>
    <cellStyle name="Output 2 6 2 2 18 2" xfId="37587" xr:uid="{00000000-0005-0000-0000-000017920000}"/>
    <cellStyle name="Output 2 6 2 2 18 3" xfId="37588" xr:uid="{00000000-0005-0000-0000-000018920000}"/>
    <cellStyle name="Output 2 6 2 2 18 4" xfId="37589" xr:uid="{00000000-0005-0000-0000-000019920000}"/>
    <cellStyle name="Output 2 6 2 2 18 5" xfId="37590" xr:uid="{00000000-0005-0000-0000-00001A920000}"/>
    <cellStyle name="Output 2 6 2 2 19" xfId="37591" xr:uid="{00000000-0005-0000-0000-00001B920000}"/>
    <cellStyle name="Output 2 6 2 2 2" xfId="37592" xr:uid="{00000000-0005-0000-0000-00001C920000}"/>
    <cellStyle name="Output 2 6 2 2 2 10" xfId="37593" xr:uid="{00000000-0005-0000-0000-00001D920000}"/>
    <cellStyle name="Output 2 6 2 2 2 10 2" xfId="37594" xr:uid="{00000000-0005-0000-0000-00001E920000}"/>
    <cellStyle name="Output 2 6 2 2 2 10 3" xfId="37595" xr:uid="{00000000-0005-0000-0000-00001F920000}"/>
    <cellStyle name="Output 2 6 2 2 2 10 4" xfId="37596" xr:uid="{00000000-0005-0000-0000-000020920000}"/>
    <cellStyle name="Output 2 6 2 2 2 10 5" xfId="37597" xr:uid="{00000000-0005-0000-0000-000021920000}"/>
    <cellStyle name="Output 2 6 2 2 2 11" xfId="37598" xr:uid="{00000000-0005-0000-0000-000022920000}"/>
    <cellStyle name="Output 2 6 2 2 2 11 2" xfId="37599" xr:uid="{00000000-0005-0000-0000-000023920000}"/>
    <cellStyle name="Output 2 6 2 2 2 11 3" xfId="37600" xr:uid="{00000000-0005-0000-0000-000024920000}"/>
    <cellStyle name="Output 2 6 2 2 2 11 4" xfId="37601" xr:uid="{00000000-0005-0000-0000-000025920000}"/>
    <cellStyle name="Output 2 6 2 2 2 11 5" xfId="37602" xr:uid="{00000000-0005-0000-0000-000026920000}"/>
    <cellStyle name="Output 2 6 2 2 2 12" xfId="37603" xr:uid="{00000000-0005-0000-0000-000027920000}"/>
    <cellStyle name="Output 2 6 2 2 2 12 2" xfId="37604" xr:uid="{00000000-0005-0000-0000-000028920000}"/>
    <cellStyle name="Output 2 6 2 2 2 12 3" xfId="37605" xr:uid="{00000000-0005-0000-0000-000029920000}"/>
    <cellStyle name="Output 2 6 2 2 2 12 4" xfId="37606" xr:uid="{00000000-0005-0000-0000-00002A920000}"/>
    <cellStyle name="Output 2 6 2 2 2 12 5" xfId="37607" xr:uid="{00000000-0005-0000-0000-00002B920000}"/>
    <cellStyle name="Output 2 6 2 2 2 13" xfId="37608" xr:uid="{00000000-0005-0000-0000-00002C920000}"/>
    <cellStyle name="Output 2 6 2 2 2 13 2" xfId="37609" xr:uid="{00000000-0005-0000-0000-00002D920000}"/>
    <cellStyle name="Output 2 6 2 2 2 13 3" xfId="37610" xr:uid="{00000000-0005-0000-0000-00002E920000}"/>
    <cellStyle name="Output 2 6 2 2 2 13 4" xfId="37611" xr:uid="{00000000-0005-0000-0000-00002F920000}"/>
    <cellStyle name="Output 2 6 2 2 2 13 5" xfId="37612" xr:uid="{00000000-0005-0000-0000-000030920000}"/>
    <cellStyle name="Output 2 6 2 2 2 14" xfId="37613" xr:uid="{00000000-0005-0000-0000-000031920000}"/>
    <cellStyle name="Output 2 6 2 2 2 14 2" xfId="37614" xr:uid="{00000000-0005-0000-0000-000032920000}"/>
    <cellStyle name="Output 2 6 2 2 2 14 3" xfId="37615" xr:uid="{00000000-0005-0000-0000-000033920000}"/>
    <cellStyle name="Output 2 6 2 2 2 14 4" xfId="37616" xr:uid="{00000000-0005-0000-0000-000034920000}"/>
    <cellStyle name="Output 2 6 2 2 2 14 5" xfId="37617" xr:uid="{00000000-0005-0000-0000-000035920000}"/>
    <cellStyle name="Output 2 6 2 2 2 15" xfId="37618" xr:uid="{00000000-0005-0000-0000-000036920000}"/>
    <cellStyle name="Output 2 6 2 2 2 15 2" xfId="37619" xr:uid="{00000000-0005-0000-0000-000037920000}"/>
    <cellStyle name="Output 2 6 2 2 2 15 3" xfId="37620" xr:uid="{00000000-0005-0000-0000-000038920000}"/>
    <cellStyle name="Output 2 6 2 2 2 15 4" xfId="37621" xr:uid="{00000000-0005-0000-0000-000039920000}"/>
    <cellStyle name="Output 2 6 2 2 2 15 5" xfId="37622" xr:uid="{00000000-0005-0000-0000-00003A920000}"/>
    <cellStyle name="Output 2 6 2 2 2 16" xfId="37623" xr:uid="{00000000-0005-0000-0000-00003B920000}"/>
    <cellStyle name="Output 2 6 2 2 2 16 2" xfId="37624" xr:uid="{00000000-0005-0000-0000-00003C920000}"/>
    <cellStyle name="Output 2 6 2 2 2 16 3" xfId="37625" xr:uid="{00000000-0005-0000-0000-00003D920000}"/>
    <cellStyle name="Output 2 6 2 2 2 16 4" xfId="37626" xr:uid="{00000000-0005-0000-0000-00003E920000}"/>
    <cellStyle name="Output 2 6 2 2 2 16 5" xfId="37627" xr:uid="{00000000-0005-0000-0000-00003F920000}"/>
    <cellStyle name="Output 2 6 2 2 2 17" xfId="37628" xr:uid="{00000000-0005-0000-0000-000040920000}"/>
    <cellStyle name="Output 2 6 2 2 2 17 2" xfId="37629" xr:uid="{00000000-0005-0000-0000-000041920000}"/>
    <cellStyle name="Output 2 6 2 2 2 17 3" xfId="37630" xr:uid="{00000000-0005-0000-0000-000042920000}"/>
    <cellStyle name="Output 2 6 2 2 2 17 4" xfId="37631" xr:uid="{00000000-0005-0000-0000-000043920000}"/>
    <cellStyle name="Output 2 6 2 2 2 17 5" xfId="37632" xr:uid="{00000000-0005-0000-0000-000044920000}"/>
    <cellStyle name="Output 2 6 2 2 2 18" xfId="37633" xr:uid="{00000000-0005-0000-0000-000045920000}"/>
    <cellStyle name="Output 2 6 2 2 2 18 2" xfId="37634" xr:uid="{00000000-0005-0000-0000-000046920000}"/>
    <cellStyle name="Output 2 6 2 2 2 18 3" xfId="37635" xr:uid="{00000000-0005-0000-0000-000047920000}"/>
    <cellStyle name="Output 2 6 2 2 2 18 4" xfId="37636" xr:uid="{00000000-0005-0000-0000-000048920000}"/>
    <cellStyle name="Output 2 6 2 2 2 18 5" xfId="37637" xr:uid="{00000000-0005-0000-0000-000049920000}"/>
    <cellStyle name="Output 2 6 2 2 2 19" xfId="37638" xr:uid="{00000000-0005-0000-0000-00004A920000}"/>
    <cellStyle name="Output 2 6 2 2 2 2" xfId="37639" xr:uid="{00000000-0005-0000-0000-00004B920000}"/>
    <cellStyle name="Output 2 6 2 2 2 2 2" xfId="37640" xr:uid="{00000000-0005-0000-0000-00004C920000}"/>
    <cellStyle name="Output 2 6 2 2 2 2 2 2" xfId="37641" xr:uid="{00000000-0005-0000-0000-00004D920000}"/>
    <cellStyle name="Output 2 6 2 2 2 2 2 3" xfId="37642" xr:uid="{00000000-0005-0000-0000-00004E920000}"/>
    <cellStyle name="Output 2 6 2 2 2 2 2 4" xfId="37643" xr:uid="{00000000-0005-0000-0000-00004F920000}"/>
    <cellStyle name="Output 2 6 2 2 2 2 2 5" xfId="37644" xr:uid="{00000000-0005-0000-0000-000050920000}"/>
    <cellStyle name="Output 2 6 2 2 2 2 2 6" xfId="37645" xr:uid="{00000000-0005-0000-0000-000051920000}"/>
    <cellStyle name="Output 2 6 2 2 2 2 2 7" xfId="37646" xr:uid="{00000000-0005-0000-0000-000052920000}"/>
    <cellStyle name="Output 2 6 2 2 2 2 3" xfId="37647" xr:uid="{00000000-0005-0000-0000-000053920000}"/>
    <cellStyle name="Output 2 6 2 2 2 2 4" xfId="37648" xr:uid="{00000000-0005-0000-0000-000054920000}"/>
    <cellStyle name="Output 2 6 2 2 2 2 5" xfId="37649" xr:uid="{00000000-0005-0000-0000-000055920000}"/>
    <cellStyle name="Output 2 6 2 2 2 3" xfId="37650" xr:uid="{00000000-0005-0000-0000-000056920000}"/>
    <cellStyle name="Output 2 6 2 2 2 3 2" xfId="37651" xr:uid="{00000000-0005-0000-0000-000057920000}"/>
    <cellStyle name="Output 2 6 2 2 2 3 2 2" xfId="37652" xr:uid="{00000000-0005-0000-0000-000058920000}"/>
    <cellStyle name="Output 2 6 2 2 2 3 2 3" xfId="37653" xr:uid="{00000000-0005-0000-0000-000059920000}"/>
    <cellStyle name="Output 2 6 2 2 2 3 2 4" xfId="37654" xr:uid="{00000000-0005-0000-0000-00005A920000}"/>
    <cellStyle name="Output 2 6 2 2 2 3 2 5" xfId="37655" xr:uid="{00000000-0005-0000-0000-00005B920000}"/>
    <cellStyle name="Output 2 6 2 2 2 3 2 6" xfId="37656" xr:uid="{00000000-0005-0000-0000-00005C920000}"/>
    <cellStyle name="Output 2 6 2 2 2 3 2 7" xfId="37657" xr:uid="{00000000-0005-0000-0000-00005D920000}"/>
    <cellStyle name="Output 2 6 2 2 2 3 3" xfId="37658" xr:uid="{00000000-0005-0000-0000-00005E920000}"/>
    <cellStyle name="Output 2 6 2 2 2 3 4" xfId="37659" xr:uid="{00000000-0005-0000-0000-00005F920000}"/>
    <cellStyle name="Output 2 6 2 2 2 3 5" xfId="37660" xr:uid="{00000000-0005-0000-0000-000060920000}"/>
    <cellStyle name="Output 2 6 2 2 2 4" xfId="37661" xr:uid="{00000000-0005-0000-0000-000061920000}"/>
    <cellStyle name="Output 2 6 2 2 2 4 2" xfId="37662" xr:uid="{00000000-0005-0000-0000-000062920000}"/>
    <cellStyle name="Output 2 6 2 2 2 4 2 2" xfId="37663" xr:uid="{00000000-0005-0000-0000-000063920000}"/>
    <cellStyle name="Output 2 6 2 2 2 4 2 3" xfId="37664" xr:uid="{00000000-0005-0000-0000-000064920000}"/>
    <cellStyle name="Output 2 6 2 2 2 4 2 4" xfId="37665" xr:uid="{00000000-0005-0000-0000-000065920000}"/>
    <cellStyle name="Output 2 6 2 2 2 4 2 5" xfId="37666" xr:uid="{00000000-0005-0000-0000-000066920000}"/>
    <cellStyle name="Output 2 6 2 2 2 4 2 6" xfId="37667" xr:uid="{00000000-0005-0000-0000-000067920000}"/>
    <cellStyle name="Output 2 6 2 2 2 4 2 7" xfId="37668" xr:uid="{00000000-0005-0000-0000-000068920000}"/>
    <cellStyle name="Output 2 6 2 2 2 4 3" xfId="37669" xr:uid="{00000000-0005-0000-0000-000069920000}"/>
    <cellStyle name="Output 2 6 2 2 2 4 4" xfId="37670" xr:uid="{00000000-0005-0000-0000-00006A920000}"/>
    <cellStyle name="Output 2 6 2 2 2 4 5" xfId="37671" xr:uid="{00000000-0005-0000-0000-00006B920000}"/>
    <cellStyle name="Output 2 6 2 2 2 5" xfId="37672" xr:uid="{00000000-0005-0000-0000-00006C920000}"/>
    <cellStyle name="Output 2 6 2 2 2 5 2" xfId="37673" xr:uid="{00000000-0005-0000-0000-00006D920000}"/>
    <cellStyle name="Output 2 6 2 2 2 5 3" xfId="37674" xr:uid="{00000000-0005-0000-0000-00006E920000}"/>
    <cellStyle name="Output 2 6 2 2 2 5 4" xfId="37675" xr:uid="{00000000-0005-0000-0000-00006F920000}"/>
    <cellStyle name="Output 2 6 2 2 2 5 5" xfId="37676" xr:uid="{00000000-0005-0000-0000-000070920000}"/>
    <cellStyle name="Output 2 6 2 2 2 5 6" xfId="37677" xr:uid="{00000000-0005-0000-0000-000071920000}"/>
    <cellStyle name="Output 2 6 2 2 2 5 7" xfId="37678" xr:uid="{00000000-0005-0000-0000-000072920000}"/>
    <cellStyle name="Output 2 6 2 2 2 5 8" xfId="37679" xr:uid="{00000000-0005-0000-0000-000073920000}"/>
    <cellStyle name="Output 2 6 2 2 2 6" xfId="37680" xr:uid="{00000000-0005-0000-0000-000074920000}"/>
    <cellStyle name="Output 2 6 2 2 2 6 2" xfId="37681" xr:uid="{00000000-0005-0000-0000-000075920000}"/>
    <cellStyle name="Output 2 6 2 2 2 6 3" xfId="37682" xr:uid="{00000000-0005-0000-0000-000076920000}"/>
    <cellStyle name="Output 2 6 2 2 2 6 4" xfId="37683" xr:uid="{00000000-0005-0000-0000-000077920000}"/>
    <cellStyle name="Output 2 6 2 2 2 6 5" xfId="37684" xr:uid="{00000000-0005-0000-0000-000078920000}"/>
    <cellStyle name="Output 2 6 2 2 2 6 6" xfId="37685" xr:uid="{00000000-0005-0000-0000-000079920000}"/>
    <cellStyle name="Output 2 6 2 2 2 6 7" xfId="37686" xr:uid="{00000000-0005-0000-0000-00007A920000}"/>
    <cellStyle name="Output 2 6 2 2 2 7" xfId="37687" xr:uid="{00000000-0005-0000-0000-00007B920000}"/>
    <cellStyle name="Output 2 6 2 2 2 7 2" xfId="37688" xr:uid="{00000000-0005-0000-0000-00007C920000}"/>
    <cellStyle name="Output 2 6 2 2 2 7 3" xfId="37689" xr:uid="{00000000-0005-0000-0000-00007D920000}"/>
    <cellStyle name="Output 2 6 2 2 2 7 4" xfId="37690" xr:uid="{00000000-0005-0000-0000-00007E920000}"/>
    <cellStyle name="Output 2 6 2 2 2 7 5" xfId="37691" xr:uid="{00000000-0005-0000-0000-00007F920000}"/>
    <cellStyle name="Output 2 6 2 2 2 8" xfId="37692" xr:uid="{00000000-0005-0000-0000-000080920000}"/>
    <cellStyle name="Output 2 6 2 2 2 8 2" xfId="37693" xr:uid="{00000000-0005-0000-0000-000081920000}"/>
    <cellStyle name="Output 2 6 2 2 2 8 3" xfId="37694" xr:uid="{00000000-0005-0000-0000-000082920000}"/>
    <cellStyle name="Output 2 6 2 2 2 8 4" xfId="37695" xr:uid="{00000000-0005-0000-0000-000083920000}"/>
    <cellStyle name="Output 2 6 2 2 2 8 5" xfId="37696" xr:uid="{00000000-0005-0000-0000-000084920000}"/>
    <cellStyle name="Output 2 6 2 2 2 9" xfId="37697" xr:uid="{00000000-0005-0000-0000-000085920000}"/>
    <cellStyle name="Output 2 6 2 2 2 9 2" xfId="37698" xr:uid="{00000000-0005-0000-0000-000086920000}"/>
    <cellStyle name="Output 2 6 2 2 2 9 3" xfId="37699" xr:uid="{00000000-0005-0000-0000-000087920000}"/>
    <cellStyle name="Output 2 6 2 2 2 9 4" xfId="37700" xr:uid="{00000000-0005-0000-0000-000088920000}"/>
    <cellStyle name="Output 2 6 2 2 2 9 5" xfId="37701" xr:uid="{00000000-0005-0000-0000-000089920000}"/>
    <cellStyle name="Output 2 6 2 2 3" xfId="37702" xr:uid="{00000000-0005-0000-0000-00008A920000}"/>
    <cellStyle name="Output 2 6 2 2 3 10" xfId="37703" xr:uid="{00000000-0005-0000-0000-00008B920000}"/>
    <cellStyle name="Output 2 6 2 2 3 2" xfId="37704" xr:uid="{00000000-0005-0000-0000-00008C920000}"/>
    <cellStyle name="Output 2 6 2 2 3 2 2" xfId="37705" xr:uid="{00000000-0005-0000-0000-00008D920000}"/>
    <cellStyle name="Output 2 6 2 2 3 2 2 2" xfId="37706" xr:uid="{00000000-0005-0000-0000-00008E920000}"/>
    <cellStyle name="Output 2 6 2 2 3 2 2 3" xfId="37707" xr:uid="{00000000-0005-0000-0000-00008F920000}"/>
    <cellStyle name="Output 2 6 2 2 3 2 2 4" xfId="37708" xr:uid="{00000000-0005-0000-0000-000090920000}"/>
    <cellStyle name="Output 2 6 2 2 3 2 2 5" xfId="37709" xr:uid="{00000000-0005-0000-0000-000091920000}"/>
    <cellStyle name="Output 2 6 2 2 3 2 2 6" xfId="37710" xr:uid="{00000000-0005-0000-0000-000092920000}"/>
    <cellStyle name="Output 2 6 2 2 3 2 2 7" xfId="37711" xr:uid="{00000000-0005-0000-0000-000093920000}"/>
    <cellStyle name="Output 2 6 2 2 3 2 3" xfId="37712" xr:uid="{00000000-0005-0000-0000-000094920000}"/>
    <cellStyle name="Output 2 6 2 2 3 2 4" xfId="37713" xr:uid="{00000000-0005-0000-0000-000095920000}"/>
    <cellStyle name="Output 2 6 2 2 3 3" xfId="37714" xr:uid="{00000000-0005-0000-0000-000096920000}"/>
    <cellStyle name="Output 2 6 2 2 3 3 2" xfId="37715" xr:uid="{00000000-0005-0000-0000-000097920000}"/>
    <cellStyle name="Output 2 6 2 2 3 3 2 2" xfId="37716" xr:uid="{00000000-0005-0000-0000-000098920000}"/>
    <cellStyle name="Output 2 6 2 2 3 3 2 3" xfId="37717" xr:uid="{00000000-0005-0000-0000-000099920000}"/>
    <cellStyle name="Output 2 6 2 2 3 3 2 4" xfId="37718" xr:uid="{00000000-0005-0000-0000-00009A920000}"/>
    <cellStyle name="Output 2 6 2 2 3 3 2 5" xfId="37719" xr:uid="{00000000-0005-0000-0000-00009B920000}"/>
    <cellStyle name="Output 2 6 2 2 3 3 2 6" xfId="37720" xr:uid="{00000000-0005-0000-0000-00009C920000}"/>
    <cellStyle name="Output 2 6 2 2 3 3 2 7" xfId="37721" xr:uid="{00000000-0005-0000-0000-00009D920000}"/>
    <cellStyle name="Output 2 6 2 2 3 3 3" xfId="37722" xr:uid="{00000000-0005-0000-0000-00009E920000}"/>
    <cellStyle name="Output 2 6 2 2 3 3 4" xfId="37723" xr:uid="{00000000-0005-0000-0000-00009F920000}"/>
    <cellStyle name="Output 2 6 2 2 3 4" xfId="37724" xr:uid="{00000000-0005-0000-0000-0000A0920000}"/>
    <cellStyle name="Output 2 6 2 2 3 4 2" xfId="37725" xr:uid="{00000000-0005-0000-0000-0000A1920000}"/>
    <cellStyle name="Output 2 6 2 2 3 4 2 2" xfId="37726" xr:uid="{00000000-0005-0000-0000-0000A2920000}"/>
    <cellStyle name="Output 2 6 2 2 3 4 2 3" xfId="37727" xr:uid="{00000000-0005-0000-0000-0000A3920000}"/>
    <cellStyle name="Output 2 6 2 2 3 4 2 4" xfId="37728" xr:uid="{00000000-0005-0000-0000-0000A4920000}"/>
    <cellStyle name="Output 2 6 2 2 3 4 2 5" xfId="37729" xr:uid="{00000000-0005-0000-0000-0000A5920000}"/>
    <cellStyle name="Output 2 6 2 2 3 4 2 6" xfId="37730" xr:uid="{00000000-0005-0000-0000-0000A6920000}"/>
    <cellStyle name="Output 2 6 2 2 3 4 2 7" xfId="37731" xr:uid="{00000000-0005-0000-0000-0000A7920000}"/>
    <cellStyle name="Output 2 6 2 2 3 4 3" xfId="37732" xr:uid="{00000000-0005-0000-0000-0000A8920000}"/>
    <cellStyle name="Output 2 6 2 2 3 4 4" xfId="37733" xr:uid="{00000000-0005-0000-0000-0000A9920000}"/>
    <cellStyle name="Output 2 6 2 2 3 5" xfId="37734" xr:uid="{00000000-0005-0000-0000-0000AA920000}"/>
    <cellStyle name="Output 2 6 2 2 3 5 2" xfId="37735" xr:uid="{00000000-0005-0000-0000-0000AB920000}"/>
    <cellStyle name="Output 2 6 2 2 3 5 3" xfId="37736" xr:uid="{00000000-0005-0000-0000-0000AC920000}"/>
    <cellStyle name="Output 2 6 2 2 3 5 4" xfId="37737" xr:uid="{00000000-0005-0000-0000-0000AD920000}"/>
    <cellStyle name="Output 2 6 2 2 3 5 5" xfId="37738" xr:uid="{00000000-0005-0000-0000-0000AE920000}"/>
    <cellStyle name="Output 2 6 2 2 3 5 6" xfId="37739" xr:uid="{00000000-0005-0000-0000-0000AF920000}"/>
    <cellStyle name="Output 2 6 2 2 3 5 7" xfId="37740" xr:uid="{00000000-0005-0000-0000-0000B0920000}"/>
    <cellStyle name="Output 2 6 2 2 3 5 8" xfId="37741" xr:uid="{00000000-0005-0000-0000-0000B1920000}"/>
    <cellStyle name="Output 2 6 2 2 3 6" xfId="37742" xr:uid="{00000000-0005-0000-0000-0000B2920000}"/>
    <cellStyle name="Output 2 6 2 2 3 6 2" xfId="37743" xr:uid="{00000000-0005-0000-0000-0000B3920000}"/>
    <cellStyle name="Output 2 6 2 2 3 6 3" xfId="37744" xr:uid="{00000000-0005-0000-0000-0000B4920000}"/>
    <cellStyle name="Output 2 6 2 2 3 6 4" xfId="37745" xr:uid="{00000000-0005-0000-0000-0000B5920000}"/>
    <cellStyle name="Output 2 6 2 2 3 6 5" xfId="37746" xr:uid="{00000000-0005-0000-0000-0000B6920000}"/>
    <cellStyle name="Output 2 6 2 2 3 6 6" xfId="37747" xr:uid="{00000000-0005-0000-0000-0000B7920000}"/>
    <cellStyle name="Output 2 6 2 2 3 6 7" xfId="37748" xr:uid="{00000000-0005-0000-0000-0000B8920000}"/>
    <cellStyle name="Output 2 6 2 2 3 7" xfId="37749" xr:uid="{00000000-0005-0000-0000-0000B9920000}"/>
    <cellStyle name="Output 2 6 2 2 3 8" xfId="37750" xr:uid="{00000000-0005-0000-0000-0000BA920000}"/>
    <cellStyle name="Output 2 6 2 2 3 9" xfId="37751" xr:uid="{00000000-0005-0000-0000-0000BB920000}"/>
    <cellStyle name="Output 2 6 2 2 4" xfId="37752" xr:uid="{00000000-0005-0000-0000-0000BC920000}"/>
    <cellStyle name="Output 2 6 2 2 4 2" xfId="37753" xr:uid="{00000000-0005-0000-0000-0000BD920000}"/>
    <cellStyle name="Output 2 6 2 2 4 2 2" xfId="37754" xr:uid="{00000000-0005-0000-0000-0000BE920000}"/>
    <cellStyle name="Output 2 6 2 2 4 2 3" xfId="37755" xr:uid="{00000000-0005-0000-0000-0000BF920000}"/>
    <cellStyle name="Output 2 6 2 2 4 2 4" xfId="37756" xr:uid="{00000000-0005-0000-0000-0000C0920000}"/>
    <cellStyle name="Output 2 6 2 2 4 2 5" xfId="37757" xr:uid="{00000000-0005-0000-0000-0000C1920000}"/>
    <cellStyle name="Output 2 6 2 2 4 2 6" xfId="37758" xr:uid="{00000000-0005-0000-0000-0000C2920000}"/>
    <cellStyle name="Output 2 6 2 2 4 2 7" xfId="37759" xr:uid="{00000000-0005-0000-0000-0000C3920000}"/>
    <cellStyle name="Output 2 6 2 2 4 3" xfId="37760" xr:uid="{00000000-0005-0000-0000-0000C4920000}"/>
    <cellStyle name="Output 2 6 2 2 4 4" xfId="37761" xr:uid="{00000000-0005-0000-0000-0000C5920000}"/>
    <cellStyle name="Output 2 6 2 2 4 5" xfId="37762" xr:uid="{00000000-0005-0000-0000-0000C6920000}"/>
    <cellStyle name="Output 2 6 2 2 5" xfId="37763" xr:uid="{00000000-0005-0000-0000-0000C7920000}"/>
    <cellStyle name="Output 2 6 2 2 5 2" xfId="37764" xr:uid="{00000000-0005-0000-0000-0000C8920000}"/>
    <cellStyle name="Output 2 6 2 2 5 2 2" xfId="37765" xr:uid="{00000000-0005-0000-0000-0000C9920000}"/>
    <cellStyle name="Output 2 6 2 2 5 2 3" xfId="37766" xr:uid="{00000000-0005-0000-0000-0000CA920000}"/>
    <cellStyle name="Output 2 6 2 2 5 2 4" xfId="37767" xr:uid="{00000000-0005-0000-0000-0000CB920000}"/>
    <cellStyle name="Output 2 6 2 2 5 2 5" xfId="37768" xr:uid="{00000000-0005-0000-0000-0000CC920000}"/>
    <cellStyle name="Output 2 6 2 2 5 2 6" xfId="37769" xr:uid="{00000000-0005-0000-0000-0000CD920000}"/>
    <cellStyle name="Output 2 6 2 2 5 2 7" xfId="37770" xr:uid="{00000000-0005-0000-0000-0000CE920000}"/>
    <cellStyle name="Output 2 6 2 2 5 3" xfId="37771" xr:uid="{00000000-0005-0000-0000-0000CF920000}"/>
    <cellStyle name="Output 2 6 2 2 5 4" xfId="37772" xr:uid="{00000000-0005-0000-0000-0000D0920000}"/>
    <cellStyle name="Output 2 6 2 2 5 5" xfId="37773" xr:uid="{00000000-0005-0000-0000-0000D1920000}"/>
    <cellStyle name="Output 2 6 2 2 6" xfId="37774" xr:uid="{00000000-0005-0000-0000-0000D2920000}"/>
    <cellStyle name="Output 2 6 2 2 6 2" xfId="37775" xr:uid="{00000000-0005-0000-0000-0000D3920000}"/>
    <cellStyle name="Output 2 6 2 2 6 2 2" xfId="37776" xr:uid="{00000000-0005-0000-0000-0000D4920000}"/>
    <cellStyle name="Output 2 6 2 2 6 2 3" xfId="37777" xr:uid="{00000000-0005-0000-0000-0000D5920000}"/>
    <cellStyle name="Output 2 6 2 2 6 2 4" xfId="37778" xr:uid="{00000000-0005-0000-0000-0000D6920000}"/>
    <cellStyle name="Output 2 6 2 2 6 2 5" xfId="37779" xr:uid="{00000000-0005-0000-0000-0000D7920000}"/>
    <cellStyle name="Output 2 6 2 2 6 2 6" xfId="37780" xr:uid="{00000000-0005-0000-0000-0000D8920000}"/>
    <cellStyle name="Output 2 6 2 2 6 2 7" xfId="37781" xr:uid="{00000000-0005-0000-0000-0000D9920000}"/>
    <cellStyle name="Output 2 6 2 2 6 3" xfId="37782" xr:uid="{00000000-0005-0000-0000-0000DA920000}"/>
    <cellStyle name="Output 2 6 2 2 6 4" xfId="37783" xr:uid="{00000000-0005-0000-0000-0000DB920000}"/>
    <cellStyle name="Output 2 6 2 2 6 5" xfId="37784" xr:uid="{00000000-0005-0000-0000-0000DC920000}"/>
    <cellStyle name="Output 2 6 2 2 7" xfId="37785" xr:uid="{00000000-0005-0000-0000-0000DD920000}"/>
    <cellStyle name="Output 2 6 2 2 7 2" xfId="37786" xr:uid="{00000000-0005-0000-0000-0000DE920000}"/>
    <cellStyle name="Output 2 6 2 2 7 2 2" xfId="37787" xr:uid="{00000000-0005-0000-0000-0000DF920000}"/>
    <cellStyle name="Output 2 6 2 2 7 2 3" xfId="37788" xr:uid="{00000000-0005-0000-0000-0000E0920000}"/>
    <cellStyle name="Output 2 6 2 2 7 2 4" xfId="37789" xr:uid="{00000000-0005-0000-0000-0000E1920000}"/>
    <cellStyle name="Output 2 6 2 2 7 2 5" xfId="37790" xr:uid="{00000000-0005-0000-0000-0000E2920000}"/>
    <cellStyle name="Output 2 6 2 2 7 2 6" xfId="37791" xr:uid="{00000000-0005-0000-0000-0000E3920000}"/>
    <cellStyle name="Output 2 6 2 2 7 2 7" xfId="37792" xr:uid="{00000000-0005-0000-0000-0000E4920000}"/>
    <cellStyle name="Output 2 6 2 2 7 3" xfId="37793" xr:uid="{00000000-0005-0000-0000-0000E5920000}"/>
    <cellStyle name="Output 2 6 2 2 7 4" xfId="37794" xr:uid="{00000000-0005-0000-0000-0000E6920000}"/>
    <cellStyle name="Output 2 6 2 2 7 5" xfId="37795" xr:uid="{00000000-0005-0000-0000-0000E7920000}"/>
    <cellStyle name="Output 2 6 2 2 8" xfId="37796" xr:uid="{00000000-0005-0000-0000-0000E8920000}"/>
    <cellStyle name="Output 2 6 2 2 8 2" xfId="37797" xr:uid="{00000000-0005-0000-0000-0000E9920000}"/>
    <cellStyle name="Output 2 6 2 2 8 3" xfId="37798" xr:uid="{00000000-0005-0000-0000-0000EA920000}"/>
    <cellStyle name="Output 2 6 2 2 8 4" xfId="37799" xr:uid="{00000000-0005-0000-0000-0000EB920000}"/>
    <cellStyle name="Output 2 6 2 2 8 5" xfId="37800" xr:uid="{00000000-0005-0000-0000-0000EC920000}"/>
    <cellStyle name="Output 2 6 2 2 8 6" xfId="37801" xr:uid="{00000000-0005-0000-0000-0000ED920000}"/>
    <cellStyle name="Output 2 6 2 2 8 7" xfId="37802" xr:uid="{00000000-0005-0000-0000-0000EE920000}"/>
    <cellStyle name="Output 2 6 2 2 8 8" xfId="37803" xr:uid="{00000000-0005-0000-0000-0000EF920000}"/>
    <cellStyle name="Output 2 6 2 2 9" xfId="37804" xr:uid="{00000000-0005-0000-0000-0000F0920000}"/>
    <cellStyle name="Output 2 6 2 2 9 2" xfId="37805" xr:uid="{00000000-0005-0000-0000-0000F1920000}"/>
    <cellStyle name="Output 2 6 2 2 9 3" xfId="37806" xr:uid="{00000000-0005-0000-0000-0000F2920000}"/>
    <cellStyle name="Output 2 6 2 2 9 4" xfId="37807" xr:uid="{00000000-0005-0000-0000-0000F3920000}"/>
    <cellStyle name="Output 2 6 2 2 9 5" xfId="37808" xr:uid="{00000000-0005-0000-0000-0000F4920000}"/>
    <cellStyle name="Output 2 6 2 2 9 6" xfId="37809" xr:uid="{00000000-0005-0000-0000-0000F5920000}"/>
    <cellStyle name="Output 2 6 2 2 9 7" xfId="37810" xr:uid="{00000000-0005-0000-0000-0000F6920000}"/>
    <cellStyle name="Output 2 6 2 3" xfId="37811" xr:uid="{00000000-0005-0000-0000-0000F7920000}"/>
    <cellStyle name="Output 2 6 2 3 10" xfId="37812" xr:uid="{00000000-0005-0000-0000-0000F8920000}"/>
    <cellStyle name="Output 2 6 2 3 10 2" xfId="37813" xr:uid="{00000000-0005-0000-0000-0000F9920000}"/>
    <cellStyle name="Output 2 6 2 3 10 3" xfId="37814" xr:uid="{00000000-0005-0000-0000-0000FA920000}"/>
    <cellStyle name="Output 2 6 2 3 10 4" xfId="37815" xr:uid="{00000000-0005-0000-0000-0000FB920000}"/>
    <cellStyle name="Output 2 6 2 3 10 5" xfId="37816" xr:uid="{00000000-0005-0000-0000-0000FC920000}"/>
    <cellStyle name="Output 2 6 2 3 11" xfId="37817" xr:uid="{00000000-0005-0000-0000-0000FD920000}"/>
    <cellStyle name="Output 2 6 2 3 11 2" xfId="37818" xr:uid="{00000000-0005-0000-0000-0000FE920000}"/>
    <cellStyle name="Output 2 6 2 3 11 3" xfId="37819" xr:uid="{00000000-0005-0000-0000-0000FF920000}"/>
    <cellStyle name="Output 2 6 2 3 11 4" xfId="37820" xr:uid="{00000000-0005-0000-0000-000000930000}"/>
    <cellStyle name="Output 2 6 2 3 11 5" xfId="37821" xr:uid="{00000000-0005-0000-0000-000001930000}"/>
    <cellStyle name="Output 2 6 2 3 12" xfId="37822" xr:uid="{00000000-0005-0000-0000-000002930000}"/>
    <cellStyle name="Output 2 6 2 3 12 2" xfId="37823" xr:uid="{00000000-0005-0000-0000-000003930000}"/>
    <cellStyle name="Output 2 6 2 3 12 3" xfId="37824" xr:uid="{00000000-0005-0000-0000-000004930000}"/>
    <cellStyle name="Output 2 6 2 3 12 4" xfId="37825" xr:uid="{00000000-0005-0000-0000-000005930000}"/>
    <cellStyle name="Output 2 6 2 3 12 5" xfId="37826" xr:uid="{00000000-0005-0000-0000-000006930000}"/>
    <cellStyle name="Output 2 6 2 3 13" xfId="37827" xr:uid="{00000000-0005-0000-0000-000007930000}"/>
    <cellStyle name="Output 2 6 2 3 13 2" xfId="37828" xr:uid="{00000000-0005-0000-0000-000008930000}"/>
    <cellStyle name="Output 2 6 2 3 13 3" xfId="37829" xr:uid="{00000000-0005-0000-0000-000009930000}"/>
    <cellStyle name="Output 2 6 2 3 13 4" xfId="37830" xr:uid="{00000000-0005-0000-0000-00000A930000}"/>
    <cellStyle name="Output 2 6 2 3 13 5" xfId="37831" xr:uid="{00000000-0005-0000-0000-00000B930000}"/>
    <cellStyle name="Output 2 6 2 3 14" xfId="37832" xr:uid="{00000000-0005-0000-0000-00000C930000}"/>
    <cellStyle name="Output 2 6 2 3 14 2" xfId="37833" xr:uid="{00000000-0005-0000-0000-00000D930000}"/>
    <cellStyle name="Output 2 6 2 3 14 3" xfId="37834" xr:uid="{00000000-0005-0000-0000-00000E930000}"/>
    <cellStyle name="Output 2 6 2 3 14 4" xfId="37835" xr:uid="{00000000-0005-0000-0000-00000F930000}"/>
    <cellStyle name="Output 2 6 2 3 14 5" xfId="37836" xr:uid="{00000000-0005-0000-0000-000010930000}"/>
    <cellStyle name="Output 2 6 2 3 15" xfId="37837" xr:uid="{00000000-0005-0000-0000-000011930000}"/>
    <cellStyle name="Output 2 6 2 3 15 2" xfId="37838" xr:uid="{00000000-0005-0000-0000-000012930000}"/>
    <cellStyle name="Output 2 6 2 3 15 3" xfId="37839" xr:uid="{00000000-0005-0000-0000-000013930000}"/>
    <cellStyle name="Output 2 6 2 3 15 4" xfId="37840" xr:uid="{00000000-0005-0000-0000-000014930000}"/>
    <cellStyle name="Output 2 6 2 3 15 5" xfId="37841" xr:uid="{00000000-0005-0000-0000-000015930000}"/>
    <cellStyle name="Output 2 6 2 3 16" xfId="37842" xr:uid="{00000000-0005-0000-0000-000016930000}"/>
    <cellStyle name="Output 2 6 2 3 16 2" xfId="37843" xr:uid="{00000000-0005-0000-0000-000017930000}"/>
    <cellStyle name="Output 2 6 2 3 16 3" xfId="37844" xr:uid="{00000000-0005-0000-0000-000018930000}"/>
    <cellStyle name="Output 2 6 2 3 16 4" xfId="37845" xr:uid="{00000000-0005-0000-0000-000019930000}"/>
    <cellStyle name="Output 2 6 2 3 16 5" xfId="37846" xr:uid="{00000000-0005-0000-0000-00001A930000}"/>
    <cellStyle name="Output 2 6 2 3 17" xfId="37847" xr:uid="{00000000-0005-0000-0000-00001B930000}"/>
    <cellStyle name="Output 2 6 2 3 17 2" xfId="37848" xr:uid="{00000000-0005-0000-0000-00001C930000}"/>
    <cellStyle name="Output 2 6 2 3 17 3" xfId="37849" xr:uid="{00000000-0005-0000-0000-00001D930000}"/>
    <cellStyle name="Output 2 6 2 3 17 4" xfId="37850" xr:uid="{00000000-0005-0000-0000-00001E930000}"/>
    <cellStyle name="Output 2 6 2 3 17 5" xfId="37851" xr:uid="{00000000-0005-0000-0000-00001F930000}"/>
    <cellStyle name="Output 2 6 2 3 18" xfId="37852" xr:uid="{00000000-0005-0000-0000-000020930000}"/>
    <cellStyle name="Output 2 6 2 3 18 2" xfId="37853" xr:uid="{00000000-0005-0000-0000-000021930000}"/>
    <cellStyle name="Output 2 6 2 3 18 3" xfId="37854" xr:uid="{00000000-0005-0000-0000-000022930000}"/>
    <cellStyle name="Output 2 6 2 3 18 4" xfId="37855" xr:uid="{00000000-0005-0000-0000-000023930000}"/>
    <cellStyle name="Output 2 6 2 3 18 5" xfId="37856" xr:uid="{00000000-0005-0000-0000-000024930000}"/>
    <cellStyle name="Output 2 6 2 3 19" xfId="37857" xr:uid="{00000000-0005-0000-0000-000025930000}"/>
    <cellStyle name="Output 2 6 2 3 2" xfId="37858" xr:uid="{00000000-0005-0000-0000-000026930000}"/>
    <cellStyle name="Output 2 6 2 3 2 10" xfId="37859" xr:uid="{00000000-0005-0000-0000-000027930000}"/>
    <cellStyle name="Output 2 6 2 3 2 10 2" xfId="37860" xr:uid="{00000000-0005-0000-0000-000028930000}"/>
    <cellStyle name="Output 2 6 2 3 2 10 3" xfId="37861" xr:uid="{00000000-0005-0000-0000-000029930000}"/>
    <cellStyle name="Output 2 6 2 3 2 10 4" xfId="37862" xr:uid="{00000000-0005-0000-0000-00002A930000}"/>
    <cellStyle name="Output 2 6 2 3 2 10 5" xfId="37863" xr:uid="{00000000-0005-0000-0000-00002B930000}"/>
    <cellStyle name="Output 2 6 2 3 2 11" xfId="37864" xr:uid="{00000000-0005-0000-0000-00002C930000}"/>
    <cellStyle name="Output 2 6 2 3 2 11 2" xfId="37865" xr:uid="{00000000-0005-0000-0000-00002D930000}"/>
    <cellStyle name="Output 2 6 2 3 2 11 3" xfId="37866" xr:uid="{00000000-0005-0000-0000-00002E930000}"/>
    <cellStyle name="Output 2 6 2 3 2 11 4" xfId="37867" xr:uid="{00000000-0005-0000-0000-00002F930000}"/>
    <cellStyle name="Output 2 6 2 3 2 11 5" xfId="37868" xr:uid="{00000000-0005-0000-0000-000030930000}"/>
    <cellStyle name="Output 2 6 2 3 2 12" xfId="37869" xr:uid="{00000000-0005-0000-0000-000031930000}"/>
    <cellStyle name="Output 2 6 2 3 2 12 2" xfId="37870" xr:uid="{00000000-0005-0000-0000-000032930000}"/>
    <cellStyle name="Output 2 6 2 3 2 12 3" xfId="37871" xr:uid="{00000000-0005-0000-0000-000033930000}"/>
    <cellStyle name="Output 2 6 2 3 2 12 4" xfId="37872" xr:uid="{00000000-0005-0000-0000-000034930000}"/>
    <cellStyle name="Output 2 6 2 3 2 12 5" xfId="37873" xr:uid="{00000000-0005-0000-0000-000035930000}"/>
    <cellStyle name="Output 2 6 2 3 2 13" xfId="37874" xr:uid="{00000000-0005-0000-0000-000036930000}"/>
    <cellStyle name="Output 2 6 2 3 2 13 2" xfId="37875" xr:uid="{00000000-0005-0000-0000-000037930000}"/>
    <cellStyle name="Output 2 6 2 3 2 13 3" xfId="37876" xr:uid="{00000000-0005-0000-0000-000038930000}"/>
    <cellStyle name="Output 2 6 2 3 2 13 4" xfId="37877" xr:uid="{00000000-0005-0000-0000-000039930000}"/>
    <cellStyle name="Output 2 6 2 3 2 13 5" xfId="37878" xr:uid="{00000000-0005-0000-0000-00003A930000}"/>
    <cellStyle name="Output 2 6 2 3 2 14" xfId="37879" xr:uid="{00000000-0005-0000-0000-00003B930000}"/>
    <cellStyle name="Output 2 6 2 3 2 14 2" xfId="37880" xr:uid="{00000000-0005-0000-0000-00003C930000}"/>
    <cellStyle name="Output 2 6 2 3 2 14 3" xfId="37881" xr:uid="{00000000-0005-0000-0000-00003D930000}"/>
    <cellStyle name="Output 2 6 2 3 2 14 4" xfId="37882" xr:uid="{00000000-0005-0000-0000-00003E930000}"/>
    <cellStyle name="Output 2 6 2 3 2 14 5" xfId="37883" xr:uid="{00000000-0005-0000-0000-00003F930000}"/>
    <cellStyle name="Output 2 6 2 3 2 15" xfId="37884" xr:uid="{00000000-0005-0000-0000-000040930000}"/>
    <cellStyle name="Output 2 6 2 3 2 15 2" xfId="37885" xr:uid="{00000000-0005-0000-0000-000041930000}"/>
    <cellStyle name="Output 2 6 2 3 2 15 3" xfId="37886" xr:uid="{00000000-0005-0000-0000-000042930000}"/>
    <cellStyle name="Output 2 6 2 3 2 15 4" xfId="37887" xr:uid="{00000000-0005-0000-0000-000043930000}"/>
    <cellStyle name="Output 2 6 2 3 2 15 5" xfId="37888" xr:uid="{00000000-0005-0000-0000-000044930000}"/>
    <cellStyle name="Output 2 6 2 3 2 16" xfId="37889" xr:uid="{00000000-0005-0000-0000-000045930000}"/>
    <cellStyle name="Output 2 6 2 3 2 16 2" xfId="37890" xr:uid="{00000000-0005-0000-0000-000046930000}"/>
    <cellStyle name="Output 2 6 2 3 2 16 3" xfId="37891" xr:uid="{00000000-0005-0000-0000-000047930000}"/>
    <cellStyle name="Output 2 6 2 3 2 16 4" xfId="37892" xr:uid="{00000000-0005-0000-0000-000048930000}"/>
    <cellStyle name="Output 2 6 2 3 2 16 5" xfId="37893" xr:uid="{00000000-0005-0000-0000-000049930000}"/>
    <cellStyle name="Output 2 6 2 3 2 17" xfId="37894" xr:uid="{00000000-0005-0000-0000-00004A930000}"/>
    <cellStyle name="Output 2 6 2 3 2 17 2" xfId="37895" xr:uid="{00000000-0005-0000-0000-00004B930000}"/>
    <cellStyle name="Output 2 6 2 3 2 17 3" xfId="37896" xr:uid="{00000000-0005-0000-0000-00004C930000}"/>
    <cellStyle name="Output 2 6 2 3 2 17 4" xfId="37897" xr:uid="{00000000-0005-0000-0000-00004D930000}"/>
    <cellStyle name="Output 2 6 2 3 2 17 5" xfId="37898" xr:uid="{00000000-0005-0000-0000-00004E930000}"/>
    <cellStyle name="Output 2 6 2 3 2 18" xfId="37899" xr:uid="{00000000-0005-0000-0000-00004F930000}"/>
    <cellStyle name="Output 2 6 2 3 2 18 2" xfId="37900" xr:uid="{00000000-0005-0000-0000-000050930000}"/>
    <cellStyle name="Output 2 6 2 3 2 18 3" xfId="37901" xr:uid="{00000000-0005-0000-0000-000051930000}"/>
    <cellStyle name="Output 2 6 2 3 2 18 4" xfId="37902" xr:uid="{00000000-0005-0000-0000-000052930000}"/>
    <cellStyle name="Output 2 6 2 3 2 18 5" xfId="37903" xr:uid="{00000000-0005-0000-0000-000053930000}"/>
    <cellStyle name="Output 2 6 2 3 2 19" xfId="37904" xr:uid="{00000000-0005-0000-0000-000054930000}"/>
    <cellStyle name="Output 2 6 2 3 2 2" xfId="37905" xr:uid="{00000000-0005-0000-0000-000055930000}"/>
    <cellStyle name="Output 2 6 2 3 2 2 2" xfId="37906" xr:uid="{00000000-0005-0000-0000-000056930000}"/>
    <cellStyle name="Output 2 6 2 3 2 2 2 2" xfId="37907" xr:uid="{00000000-0005-0000-0000-000057930000}"/>
    <cellStyle name="Output 2 6 2 3 2 2 2 3" xfId="37908" xr:uid="{00000000-0005-0000-0000-000058930000}"/>
    <cellStyle name="Output 2 6 2 3 2 2 2 4" xfId="37909" xr:uid="{00000000-0005-0000-0000-000059930000}"/>
    <cellStyle name="Output 2 6 2 3 2 2 2 5" xfId="37910" xr:uid="{00000000-0005-0000-0000-00005A930000}"/>
    <cellStyle name="Output 2 6 2 3 2 2 2 6" xfId="37911" xr:uid="{00000000-0005-0000-0000-00005B930000}"/>
    <cellStyle name="Output 2 6 2 3 2 2 2 7" xfId="37912" xr:uid="{00000000-0005-0000-0000-00005C930000}"/>
    <cellStyle name="Output 2 6 2 3 2 2 3" xfId="37913" xr:uid="{00000000-0005-0000-0000-00005D930000}"/>
    <cellStyle name="Output 2 6 2 3 2 2 4" xfId="37914" xr:uid="{00000000-0005-0000-0000-00005E930000}"/>
    <cellStyle name="Output 2 6 2 3 2 2 5" xfId="37915" xr:uid="{00000000-0005-0000-0000-00005F930000}"/>
    <cellStyle name="Output 2 6 2 3 2 3" xfId="37916" xr:uid="{00000000-0005-0000-0000-000060930000}"/>
    <cellStyle name="Output 2 6 2 3 2 3 2" xfId="37917" xr:uid="{00000000-0005-0000-0000-000061930000}"/>
    <cellStyle name="Output 2 6 2 3 2 3 2 2" xfId="37918" xr:uid="{00000000-0005-0000-0000-000062930000}"/>
    <cellStyle name="Output 2 6 2 3 2 3 2 3" xfId="37919" xr:uid="{00000000-0005-0000-0000-000063930000}"/>
    <cellStyle name="Output 2 6 2 3 2 3 2 4" xfId="37920" xr:uid="{00000000-0005-0000-0000-000064930000}"/>
    <cellStyle name="Output 2 6 2 3 2 3 2 5" xfId="37921" xr:uid="{00000000-0005-0000-0000-000065930000}"/>
    <cellStyle name="Output 2 6 2 3 2 3 2 6" xfId="37922" xr:uid="{00000000-0005-0000-0000-000066930000}"/>
    <cellStyle name="Output 2 6 2 3 2 3 2 7" xfId="37923" xr:uid="{00000000-0005-0000-0000-000067930000}"/>
    <cellStyle name="Output 2 6 2 3 2 3 3" xfId="37924" xr:uid="{00000000-0005-0000-0000-000068930000}"/>
    <cellStyle name="Output 2 6 2 3 2 3 4" xfId="37925" xr:uid="{00000000-0005-0000-0000-000069930000}"/>
    <cellStyle name="Output 2 6 2 3 2 3 5" xfId="37926" xr:uid="{00000000-0005-0000-0000-00006A930000}"/>
    <cellStyle name="Output 2 6 2 3 2 4" xfId="37927" xr:uid="{00000000-0005-0000-0000-00006B930000}"/>
    <cellStyle name="Output 2 6 2 3 2 4 2" xfId="37928" xr:uid="{00000000-0005-0000-0000-00006C930000}"/>
    <cellStyle name="Output 2 6 2 3 2 4 2 2" xfId="37929" xr:uid="{00000000-0005-0000-0000-00006D930000}"/>
    <cellStyle name="Output 2 6 2 3 2 4 2 3" xfId="37930" xr:uid="{00000000-0005-0000-0000-00006E930000}"/>
    <cellStyle name="Output 2 6 2 3 2 4 2 4" xfId="37931" xr:uid="{00000000-0005-0000-0000-00006F930000}"/>
    <cellStyle name="Output 2 6 2 3 2 4 2 5" xfId="37932" xr:uid="{00000000-0005-0000-0000-000070930000}"/>
    <cellStyle name="Output 2 6 2 3 2 4 2 6" xfId="37933" xr:uid="{00000000-0005-0000-0000-000071930000}"/>
    <cellStyle name="Output 2 6 2 3 2 4 2 7" xfId="37934" xr:uid="{00000000-0005-0000-0000-000072930000}"/>
    <cellStyle name="Output 2 6 2 3 2 4 3" xfId="37935" xr:uid="{00000000-0005-0000-0000-000073930000}"/>
    <cellStyle name="Output 2 6 2 3 2 4 4" xfId="37936" xr:uid="{00000000-0005-0000-0000-000074930000}"/>
    <cellStyle name="Output 2 6 2 3 2 4 5" xfId="37937" xr:uid="{00000000-0005-0000-0000-000075930000}"/>
    <cellStyle name="Output 2 6 2 3 2 5" xfId="37938" xr:uid="{00000000-0005-0000-0000-000076930000}"/>
    <cellStyle name="Output 2 6 2 3 2 5 2" xfId="37939" xr:uid="{00000000-0005-0000-0000-000077930000}"/>
    <cellStyle name="Output 2 6 2 3 2 5 3" xfId="37940" xr:uid="{00000000-0005-0000-0000-000078930000}"/>
    <cellStyle name="Output 2 6 2 3 2 5 4" xfId="37941" xr:uid="{00000000-0005-0000-0000-000079930000}"/>
    <cellStyle name="Output 2 6 2 3 2 5 5" xfId="37942" xr:uid="{00000000-0005-0000-0000-00007A930000}"/>
    <cellStyle name="Output 2 6 2 3 2 5 6" xfId="37943" xr:uid="{00000000-0005-0000-0000-00007B930000}"/>
    <cellStyle name="Output 2 6 2 3 2 5 7" xfId="37944" xr:uid="{00000000-0005-0000-0000-00007C930000}"/>
    <cellStyle name="Output 2 6 2 3 2 5 8" xfId="37945" xr:uid="{00000000-0005-0000-0000-00007D930000}"/>
    <cellStyle name="Output 2 6 2 3 2 6" xfId="37946" xr:uid="{00000000-0005-0000-0000-00007E930000}"/>
    <cellStyle name="Output 2 6 2 3 2 6 2" xfId="37947" xr:uid="{00000000-0005-0000-0000-00007F930000}"/>
    <cellStyle name="Output 2 6 2 3 2 6 3" xfId="37948" xr:uid="{00000000-0005-0000-0000-000080930000}"/>
    <cellStyle name="Output 2 6 2 3 2 6 4" xfId="37949" xr:uid="{00000000-0005-0000-0000-000081930000}"/>
    <cellStyle name="Output 2 6 2 3 2 6 5" xfId="37950" xr:uid="{00000000-0005-0000-0000-000082930000}"/>
    <cellStyle name="Output 2 6 2 3 2 6 6" xfId="37951" xr:uid="{00000000-0005-0000-0000-000083930000}"/>
    <cellStyle name="Output 2 6 2 3 2 6 7" xfId="37952" xr:uid="{00000000-0005-0000-0000-000084930000}"/>
    <cellStyle name="Output 2 6 2 3 2 7" xfId="37953" xr:uid="{00000000-0005-0000-0000-000085930000}"/>
    <cellStyle name="Output 2 6 2 3 2 7 2" xfId="37954" xr:uid="{00000000-0005-0000-0000-000086930000}"/>
    <cellStyle name="Output 2 6 2 3 2 7 3" xfId="37955" xr:uid="{00000000-0005-0000-0000-000087930000}"/>
    <cellStyle name="Output 2 6 2 3 2 7 4" xfId="37956" xr:uid="{00000000-0005-0000-0000-000088930000}"/>
    <cellStyle name="Output 2 6 2 3 2 7 5" xfId="37957" xr:uid="{00000000-0005-0000-0000-000089930000}"/>
    <cellStyle name="Output 2 6 2 3 2 8" xfId="37958" xr:uid="{00000000-0005-0000-0000-00008A930000}"/>
    <cellStyle name="Output 2 6 2 3 2 8 2" xfId="37959" xr:uid="{00000000-0005-0000-0000-00008B930000}"/>
    <cellStyle name="Output 2 6 2 3 2 8 3" xfId="37960" xr:uid="{00000000-0005-0000-0000-00008C930000}"/>
    <cellStyle name="Output 2 6 2 3 2 8 4" xfId="37961" xr:uid="{00000000-0005-0000-0000-00008D930000}"/>
    <cellStyle name="Output 2 6 2 3 2 8 5" xfId="37962" xr:uid="{00000000-0005-0000-0000-00008E930000}"/>
    <cellStyle name="Output 2 6 2 3 2 9" xfId="37963" xr:uid="{00000000-0005-0000-0000-00008F930000}"/>
    <cellStyle name="Output 2 6 2 3 2 9 2" xfId="37964" xr:uid="{00000000-0005-0000-0000-000090930000}"/>
    <cellStyle name="Output 2 6 2 3 2 9 3" xfId="37965" xr:uid="{00000000-0005-0000-0000-000091930000}"/>
    <cellStyle name="Output 2 6 2 3 2 9 4" xfId="37966" xr:uid="{00000000-0005-0000-0000-000092930000}"/>
    <cellStyle name="Output 2 6 2 3 2 9 5" xfId="37967" xr:uid="{00000000-0005-0000-0000-000093930000}"/>
    <cellStyle name="Output 2 6 2 3 3" xfId="37968" xr:uid="{00000000-0005-0000-0000-000094930000}"/>
    <cellStyle name="Output 2 6 2 3 3 10" xfId="37969" xr:uid="{00000000-0005-0000-0000-000095930000}"/>
    <cellStyle name="Output 2 6 2 3 3 2" xfId="37970" xr:uid="{00000000-0005-0000-0000-000096930000}"/>
    <cellStyle name="Output 2 6 2 3 3 2 2" xfId="37971" xr:uid="{00000000-0005-0000-0000-000097930000}"/>
    <cellStyle name="Output 2 6 2 3 3 2 2 2" xfId="37972" xr:uid="{00000000-0005-0000-0000-000098930000}"/>
    <cellStyle name="Output 2 6 2 3 3 2 2 3" xfId="37973" xr:uid="{00000000-0005-0000-0000-000099930000}"/>
    <cellStyle name="Output 2 6 2 3 3 2 2 4" xfId="37974" xr:uid="{00000000-0005-0000-0000-00009A930000}"/>
    <cellStyle name="Output 2 6 2 3 3 2 2 5" xfId="37975" xr:uid="{00000000-0005-0000-0000-00009B930000}"/>
    <cellStyle name="Output 2 6 2 3 3 2 2 6" xfId="37976" xr:uid="{00000000-0005-0000-0000-00009C930000}"/>
    <cellStyle name="Output 2 6 2 3 3 2 2 7" xfId="37977" xr:uid="{00000000-0005-0000-0000-00009D930000}"/>
    <cellStyle name="Output 2 6 2 3 3 2 3" xfId="37978" xr:uid="{00000000-0005-0000-0000-00009E930000}"/>
    <cellStyle name="Output 2 6 2 3 3 2 4" xfId="37979" xr:uid="{00000000-0005-0000-0000-00009F930000}"/>
    <cellStyle name="Output 2 6 2 3 3 3" xfId="37980" xr:uid="{00000000-0005-0000-0000-0000A0930000}"/>
    <cellStyle name="Output 2 6 2 3 3 3 2" xfId="37981" xr:uid="{00000000-0005-0000-0000-0000A1930000}"/>
    <cellStyle name="Output 2 6 2 3 3 3 2 2" xfId="37982" xr:uid="{00000000-0005-0000-0000-0000A2930000}"/>
    <cellStyle name="Output 2 6 2 3 3 3 2 3" xfId="37983" xr:uid="{00000000-0005-0000-0000-0000A3930000}"/>
    <cellStyle name="Output 2 6 2 3 3 3 2 4" xfId="37984" xr:uid="{00000000-0005-0000-0000-0000A4930000}"/>
    <cellStyle name="Output 2 6 2 3 3 3 2 5" xfId="37985" xr:uid="{00000000-0005-0000-0000-0000A5930000}"/>
    <cellStyle name="Output 2 6 2 3 3 3 2 6" xfId="37986" xr:uid="{00000000-0005-0000-0000-0000A6930000}"/>
    <cellStyle name="Output 2 6 2 3 3 3 2 7" xfId="37987" xr:uid="{00000000-0005-0000-0000-0000A7930000}"/>
    <cellStyle name="Output 2 6 2 3 3 3 3" xfId="37988" xr:uid="{00000000-0005-0000-0000-0000A8930000}"/>
    <cellStyle name="Output 2 6 2 3 3 3 4" xfId="37989" xr:uid="{00000000-0005-0000-0000-0000A9930000}"/>
    <cellStyle name="Output 2 6 2 3 3 4" xfId="37990" xr:uid="{00000000-0005-0000-0000-0000AA930000}"/>
    <cellStyle name="Output 2 6 2 3 3 4 2" xfId="37991" xr:uid="{00000000-0005-0000-0000-0000AB930000}"/>
    <cellStyle name="Output 2 6 2 3 3 4 2 2" xfId="37992" xr:uid="{00000000-0005-0000-0000-0000AC930000}"/>
    <cellStyle name="Output 2 6 2 3 3 4 2 3" xfId="37993" xr:uid="{00000000-0005-0000-0000-0000AD930000}"/>
    <cellStyle name="Output 2 6 2 3 3 4 2 4" xfId="37994" xr:uid="{00000000-0005-0000-0000-0000AE930000}"/>
    <cellStyle name="Output 2 6 2 3 3 4 2 5" xfId="37995" xr:uid="{00000000-0005-0000-0000-0000AF930000}"/>
    <cellStyle name="Output 2 6 2 3 3 4 2 6" xfId="37996" xr:uid="{00000000-0005-0000-0000-0000B0930000}"/>
    <cellStyle name="Output 2 6 2 3 3 4 2 7" xfId="37997" xr:uid="{00000000-0005-0000-0000-0000B1930000}"/>
    <cellStyle name="Output 2 6 2 3 3 4 3" xfId="37998" xr:uid="{00000000-0005-0000-0000-0000B2930000}"/>
    <cellStyle name="Output 2 6 2 3 3 4 4" xfId="37999" xr:uid="{00000000-0005-0000-0000-0000B3930000}"/>
    <cellStyle name="Output 2 6 2 3 3 5" xfId="38000" xr:uid="{00000000-0005-0000-0000-0000B4930000}"/>
    <cellStyle name="Output 2 6 2 3 3 5 2" xfId="38001" xr:uid="{00000000-0005-0000-0000-0000B5930000}"/>
    <cellStyle name="Output 2 6 2 3 3 5 3" xfId="38002" xr:uid="{00000000-0005-0000-0000-0000B6930000}"/>
    <cellStyle name="Output 2 6 2 3 3 5 4" xfId="38003" xr:uid="{00000000-0005-0000-0000-0000B7930000}"/>
    <cellStyle name="Output 2 6 2 3 3 5 5" xfId="38004" xr:uid="{00000000-0005-0000-0000-0000B8930000}"/>
    <cellStyle name="Output 2 6 2 3 3 5 6" xfId="38005" xr:uid="{00000000-0005-0000-0000-0000B9930000}"/>
    <cellStyle name="Output 2 6 2 3 3 5 7" xfId="38006" xr:uid="{00000000-0005-0000-0000-0000BA930000}"/>
    <cellStyle name="Output 2 6 2 3 3 5 8" xfId="38007" xr:uid="{00000000-0005-0000-0000-0000BB930000}"/>
    <cellStyle name="Output 2 6 2 3 3 6" xfId="38008" xr:uid="{00000000-0005-0000-0000-0000BC930000}"/>
    <cellStyle name="Output 2 6 2 3 3 6 2" xfId="38009" xr:uid="{00000000-0005-0000-0000-0000BD930000}"/>
    <cellStyle name="Output 2 6 2 3 3 6 3" xfId="38010" xr:uid="{00000000-0005-0000-0000-0000BE930000}"/>
    <cellStyle name="Output 2 6 2 3 3 6 4" xfId="38011" xr:uid="{00000000-0005-0000-0000-0000BF930000}"/>
    <cellStyle name="Output 2 6 2 3 3 6 5" xfId="38012" xr:uid="{00000000-0005-0000-0000-0000C0930000}"/>
    <cellStyle name="Output 2 6 2 3 3 6 6" xfId="38013" xr:uid="{00000000-0005-0000-0000-0000C1930000}"/>
    <cellStyle name="Output 2 6 2 3 3 6 7" xfId="38014" xr:uid="{00000000-0005-0000-0000-0000C2930000}"/>
    <cellStyle name="Output 2 6 2 3 3 7" xfId="38015" xr:uid="{00000000-0005-0000-0000-0000C3930000}"/>
    <cellStyle name="Output 2 6 2 3 3 8" xfId="38016" xr:uid="{00000000-0005-0000-0000-0000C4930000}"/>
    <cellStyle name="Output 2 6 2 3 3 9" xfId="38017" xr:uid="{00000000-0005-0000-0000-0000C5930000}"/>
    <cellStyle name="Output 2 6 2 3 4" xfId="38018" xr:uid="{00000000-0005-0000-0000-0000C6930000}"/>
    <cellStyle name="Output 2 6 2 3 4 2" xfId="38019" xr:uid="{00000000-0005-0000-0000-0000C7930000}"/>
    <cellStyle name="Output 2 6 2 3 4 2 2" xfId="38020" xr:uid="{00000000-0005-0000-0000-0000C8930000}"/>
    <cellStyle name="Output 2 6 2 3 4 2 3" xfId="38021" xr:uid="{00000000-0005-0000-0000-0000C9930000}"/>
    <cellStyle name="Output 2 6 2 3 4 2 4" xfId="38022" xr:uid="{00000000-0005-0000-0000-0000CA930000}"/>
    <cellStyle name="Output 2 6 2 3 4 2 5" xfId="38023" xr:uid="{00000000-0005-0000-0000-0000CB930000}"/>
    <cellStyle name="Output 2 6 2 3 4 2 6" xfId="38024" xr:uid="{00000000-0005-0000-0000-0000CC930000}"/>
    <cellStyle name="Output 2 6 2 3 4 2 7" xfId="38025" xr:uid="{00000000-0005-0000-0000-0000CD930000}"/>
    <cellStyle name="Output 2 6 2 3 4 3" xfId="38026" xr:uid="{00000000-0005-0000-0000-0000CE930000}"/>
    <cellStyle name="Output 2 6 2 3 4 4" xfId="38027" xr:uid="{00000000-0005-0000-0000-0000CF930000}"/>
    <cellStyle name="Output 2 6 2 3 4 5" xfId="38028" xr:uid="{00000000-0005-0000-0000-0000D0930000}"/>
    <cellStyle name="Output 2 6 2 3 5" xfId="38029" xr:uid="{00000000-0005-0000-0000-0000D1930000}"/>
    <cellStyle name="Output 2 6 2 3 5 2" xfId="38030" xr:uid="{00000000-0005-0000-0000-0000D2930000}"/>
    <cellStyle name="Output 2 6 2 3 5 2 2" xfId="38031" xr:uid="{00000000-0005-0000-0000-0000D3930000}"/>
    <cellStyle name="Output 2 6 2 3 5 2 3" xfId="38032" xr:uid="{00000000-0005-0000-0000-0000D4930000}"/>
    <cellStyle name="Output 2 6 2 3 5 2 4" xfId="38033" xr:uid="{00000000-0005-0000-0000-0000D5930000}"/>
    <cellStyle name="Output 2 6 2 3 5 2 5" xfId="38034" xr:uid="{00000000-0005-0000-0000-0000D6930000}"/>
    <cellStyle name="Output 2 6 2 3 5 2 6" xfId="38035" xr:uid="{00000000-0005-0000-0000-0000D7930000}"/>
    <cellStyle name="Output 2 6 2 3 5 2 7" xfId="38036" xr:uid="{00000000-0005-0000-0000-0000D8930000}"/>
    <cellStyle name="Output 2 6 2 3 5 3" xfId="38037" xr:uid="{00000000-0005-0000-0000-0000D9930000}"/>
    <cellStyle name="Output 2 6 2 3 5 4" xfId="38038" xr:uid="{00000000-0005-0000-0000-0000DA930000}"/>
    <cellStyle name="Output 2 6 2 3 5 5" xfId="38039" xr:uid="{00000000-0005-0000-0000-0000DB930000}"/>
    <cellStyle name="Output 2 6 2 3 6" xfId="38040" xr:uid="{00000000-0005-0000-0000-0000DC930000}"/>
    <cellStyle name="Output 2 6 2 3 6 2" xfId="38041" xr:uid="{00000000-0005-0000-0000-0000DD930000}"/>
    <cellStyle name="Output 2 6 2 3 6 2 2" xfId="38042" xr:uid="{00000000-0005-0000-0000-0000DE930000}"/>
    <cellStyle name="Output 2 6 2 3 6 2 3" xfId="38043" xr:uid="{00000000-0005-0000-0000-0000DF930000}"/>
    <cellStyle name="Output 2 6 2 3 6 2 4" xfId="38044" xr:uid="{00000000-0005-0000-0000-0000E0930000}"/>
    <cellStyle name="Output 2 6 2 3 6 2 5" xfId="38045" xr:uid="{00000000-0005-0000-0000-0000E1930000}"/>
    <cellStyle name="Output 2 6 2 3 6 2 6" xfId="38046" xr:uid="{00000000-0005-0000-0000-0000E2930000}"/>
    <cellStyle name="Output 2 6 2 3 6 2 7" xfId="38047" xr:uid="{00000000-0005-0000-0000-0000E3930000}"/>
    <cellStyle name="Output 2 6 2 3 6 3" xfId="38048" xr:uid="{00000000-0005-0000-0000-0000E4930000}"/>
    <cellStyle name="Output 2 6 2 3 6 4" xfId="38049" xr:uid="{00000000-0005-0000-0000-0000E5930000}"/>
    <cellStyle name="Output 2 6 2 3 6 5" xfId="38050" xr:uid="{00000000-0005-0000-0000-0000E6930000}"/>
    <cellStyle name="Output 2 6 2 3 7" xfId="38051" xr:uid="{00000000-0005-0000-0000-0000E7930000}"/>
    <cellStyle name="Output 2 6 2 3 7 2" xfId="38052" xr:uid="{00000000-0005-0000-0000-0000E8930000}"/>
    <cellStyle name="Output 2 6 2 3 7 2 2" xfId="38053" xr:uid="{00000000-0005-0000-0000-0000E9930000}"/>
    <cellStyle name="Output 2 6 2 3 7 2 3" xfId="38054" xr:uid="{00000000-0005-0000-0000-0000EA930000}"/>
    <cellStyle name="Output 2 6 2 3 7 2 4" xfId="38055" xr:uid="{00000000-0005-0000-0000-0000EB930000}"/>
    <cellStyle name="Output 2 6 2 3 7 2 5" xfId="38056" xr:uid="{00000000-0005-0000-0000-0000EC930000}"/>
    <cellStyle name="Output 2 6 2 3 7 2 6" xfId="38057" xr:uid="{00000000-0005-0000-0000-0000ED930000}"/>
    <cellStyle name="Output 2 6 2 3 7 2 7" xfId="38058" xr:uid="{00000000-0005-0000-0000-0000EE930000}"/>
    <cellStyle name="Output 2 6 2 3 7 3" xfId="38059" xr:uid="{00000000-0005-0000-0000-0000EF930000}"/>
    <cellStyle name="Output 2 6 2 3 7 4" xfId="38060" xr:uid="{00000000-0005-0000-0000-0000F0930000}"/>
    <cellStyle name="Output 2 6 2 3 7 5" xfId="38061" xr:uid="{00000000-0005-0000-0000-0000F1930000}"/>
    <cellStyle name="Output 2 6 2 3 8" xfId="38062" xr:uid="{00000000-0005-0000-0000-0000F2930000}"/>
    <cellStyle name="Output 2 6 2 3 8 2" xfId="38063" xr:uid="{00000000-0005-0000-0000-0000F3930000}"/>
    <cellStyle name="Output 2 6 2 3 8 3" xfId="38064" xr:uid="{00000000-0005-0000-0000-0000F4930000}"/>
    <cellStyle name="Output 2 6 2 3 8 4" xfId="38065" xr:uid="{00000000-0005-0000-0000-0000F5930000}"/>
    <cellStyle name="Output 2 6 2 3 8 5" xfId="38066" xr:uid="{00000000-0005-0000-0000-0000F6930000}"/>
    <cellStyle name="Output 2 6 2 3 8 6" xfId="38067" xr:uid="{00000000-0005-0000-0000-0000F7930000}"/>
    <cellStyle name="Output 2 6 2 3 8 7" xfId="38068" xr:uid="{00000000-0005-0000-0000-0000F8930000}"/>
    <cellStyle name="Output 2 6 2 3 8 8" xfId="38069" xr:uid="{00000000-0005-0000-0000-0000F9930000}"/>
    <cellStyle name="Output 2 6 2 3 9" xfId="38070" xr:uid="{00000000-0005-0000-0000-0000FA930000}"/>
    <cellStyle name="Output 2 6 2 3 9 2" xfId="38071" xr:uid="{00000000-0005-0000-0000-0000FB930000}"/>
    <cellStyle name="Output 2 6 2 3 9 3" xfId="38072" xr:uid="{00000000-0005-0000-0000-0000FC930000}"/>
    <cellStyle name="Output 2 6 2 3 9 4" xfId="38073" xr:uid="{00000000-0005-0000-0000-0000FD930000}"/>
    <cellStyle name="Output 2 6 2 3 9 5" xfId="38074" xr:uid="{00000000-0005-0000-0000-0000FE930000}"/>
    <cellStyle name="Output 2 6 2 3 9 6" xfId="38075" xr:uid="{00000000-0005-0000-0000-0000FF930000}"/>
    <cellStyle name="Output 2 6 2 3 9 7" xfId="38076" xr:uid="{00000000-0005-0000-0000-000000940000}"/>
    <cellStyle name="Output 2 6 2 4" xfId="38077" xr:uid="{00000000-0005-0000-0000-000001940000}"/>
    <cellStyle name="Output 2 6 2 4 10" xfId="38078" xr:uid="{00000000-0005-0000-0000-000002940000}"/>
    <cellStyle name="Output 2 6 2 4 10 2" xfId="38079" xr:uid="{00000000-0005-0000-0000-000003940000}"/>
    <cellStyle name="Output 2 6 2 4 10 3" xfId="38080" xr:uid="{00000000-0005-0000-0000-000004940000}"/>
    <cellStyle name="Output 2 6 2 4 10 4" xfId="38081" xr:uid="{00000000-0005-0000-0000-000005940000}"/>
    <cellStyle name="Output 2 6 2 4 10 5" xfId="38082" xr:uid="{00000000-0005-0000-0000-000006940000}"/>
    <cellStyle name="Output 2 6 2 4 11" xfId="38083" xr:uid="{00000000-0005-0000-0000-000007940000}"/>
    <cellStyle name="Output 2 6 2 4 11 2" xfId="38084" xr:uid="{00000000-0005-0000-0000-000008940000}"/>
    <cellStyle name="Output 2 6 2 4 11 3" xfId="38085" xr:uid="{00000000-0005-0000-0000-000009940000}"/>
    <cellStyle name="Output 2 6 2 4 11 4" xfId="38086" xr:uid="{00000000-0005-0000-0000-00000A940000}"/>
    <cellStyle name="Output 2 6 2 4 11 5" xfId="38087" xr:uid="{00000000-0005-0000-0000-00000B940000}"/>
    <cellStyle name="Output 2 6 2 4 12" xfId="38088" xr:uid="{00000000-0005-0000-0000-00000C940000}"/>
    <cellStyle name="Output 2 6 2 4 12 2" xfId="38089" xr:uid="{00000000-0005-0000-0000-00000D940000}"/>
    <cellStyle name="Output 2 6 2 4 12 3" xfId="38090" xr:uid="{00000000-0005-0000-0000-00000E940000}"/>
    <cellStyle name="Output 2 6 2 4 12 4" xfId="38091" xr:uid="{00000000-0005-0000-0000-00000F940000}"/>
    <cellStyle name="Output 2 6 2 4 12 5" xfId="38092" xr:uid="{00000000-0005-0000-0000-000010940000}"/>
    <cellStyle name="Output 2 6 2 4 13" xfId="38093" xr:uid="{00000000-0005-0000-0000-000011940000}"/>
    <cellStyle name="Output 2 6 2 4 13 2" xfId="38094" xr:uid="{00000000-0005-0000-0000-000012940000}"/>
    <cellStyle name="Output 2 6 2 4 13 3" xfId="38095" xr:uid="{00000000-0005-0000-0000-000013940000}"/>
    <cellStyle name="Output 2 6 2 4 13 4" xfId="38096" xr:uid="{00000000-0005-0000-0000-000014940000}"/>
    <cellStyle name="Output 2 6 2 4 13 5" xfId="38097" xr:uid="{00000000-0005-0000-0000-000015940000}"/>
    <cellStyle name="Output 2 6 2 4 14" xfId="38098" xr:uid="{00000000-0005-0000-0000-000016940000}"/>
    <cellStyle name="Output 2 6 2 4 14 2" xfId="38099" xr:uid="{00000000-0005-0000-0000-000017940000}"/>
    <cellStyle name="Output 2 6 2 4 14 3" xfId="38100" xr:uid="{00000000-0005-0000-0000-000018940000}"/>
    <cellStyle name="Output 2 6 2 4 14 4" xfId="38101" xr:uid="{00000000-0005-0000-0000-000019940000}"/>
    <cellStyle name="Output 2 6 2 4 14 5" xfId="38102" xr:uid="{00000000-0005-0000-0000-00001A940000}"/>
    <cellStyle name="Output 2 6 2 4 15" xfId="38103" xr:uid="{00000000-0005-0000-0000-00001B940000}"/>
    <cellStyle name="Output 2 6 2 4 15 2" xfId="38104" xr:uid="{00000000-0005-0000-0000-00001C940000}"/>
    <cellStyle name="Output 2 6 2 4 15 3" xfId="38105" xr:uid="{00000000-0005-0000-0000-00001D940000}"/>
    <cellStyle name="Output 2 6 2 4 15 4" xfId="38106" xr:uid="{00000000-0005-0000-0000-00001E940000}"/>
    <cellStyle name="Output 2 6 2 4 15 5" xfId="38107" xr:uid="{00000000-0005-0000-0000-00001F940000}"/>
    <cellStyle name="Output 2 6 2 4 16" xfId="38108" xr:uid="{00000000-0005-0000-0000-000020940000}"/>
    <cellStyle name="Output 2 6 2 4 16 2" xfId="38109" xr:uid="{00000000-0005-0000-0000-000021940000}"/>
    <cellStyle name="Output 2 6 2 4 16 3" xfId="38110" xr:uid="{00000000-0005-0000-0000-000022940000}"/>
    <cellStyle name="Output 2 6 2 4 16 4" xfId="38111" xr:uid="{00000000-0005-0000-0000-000023940000}"/>
    <cellStyle name="Output 2 6 2 4 16 5" xfId="38112" xr:uid="{00000000-0005-0000-0000-000024940000}"/>
    <cellStyle name="Output 2 6 2 4 17" xfId="38113" xr:uid="{00000000-0005-0000-0000-000025940000}"/>
    <cellStyle name="Output 2 6 2 4 17 2" xfId="38114" xr:uid="{00000000-0005-0000-0000-000026940000}"/>
    <cellStyle name="Output 2 6 2 4 17 3" xfId="38115" xr:uid="{00000000-0005-0000-0000-000027940000}"/>
    <cellStyle name="Output 2 6 2 4 17 4" xfId="38116" xr:uid="{00000000-0005-0000-0000-000028940000}"/>
    <cellStyle name="Output 2 6 2 4 17 5" xfId="38117" xr:uid="{00000000-0005-0000-0000-000029940000}"/>
    <cellStyle name="Output 2 6 2 4 18" xfId="38118" xr:uid="{00000000-0005-0000-0000-00002A940000}"/>
    <cellStyle name="Output 2 6 2 4 18 2" xfId="38119" xr:uid="{00000000-0005-0000-0000-00002B940000}"/>
    <cellStyle name="Output 2 6 2 4 18 3" xfId="38120" xr:uid="{00000000-0005-0000-0000-00002C940000}"/>
    <cellStyle name="Output 2 6 2 4 18 4" xfId="38121" xr:uid="{00000000-0005-0000-0000-00002D940000}"/>
    <cellStyle name="Output 2 6 2 4 18 5" xfId="38122" xr:uid="{00000000-0005-0000-0000-00002E940000}"/>
    <cellStyle name="Output 2 6 2 4 19" xfId="38123" xr:uid="{00000000-0005-0000-0000-00002F940000}"/>
    <cellStyle name="Output 2 6 2 4 2" xfId="38124" xr:uid="{00000000-0005-0000-0000-000030940000}"/>
    <cellStyle name="Output 2 6 2 4 2 2" xfId="38125" xr:uid="{00000000-0005-0000-0000-000031940000}"/>
    <cellStyle name="Output 2 6 2 4 2 2 2" xfId="38126" xr:uid="{00000000-0005-0000-0000-000032940000}"/>
    <cellStyle name="Output 2 6 2 4 2 2 3" xfId="38127" xr:uid="{00000000-0005-0000-0000-000033940000}"/>
    <cellStyle name="Output 2 6 2 4 2 2 4" xfId="38128" xr:uid="{00000000-0005-0000-0000-000034940000}"/>
    <cellStyle name="Output 2 6 2 4 2 2 5" xfId="38129" xr:uid="{00000000-0005-0000-0000-000035940000}"/>
    <cellStyle name="Output 2 6 2 4 2 2 6" xfId="38130" xr:uid="{00000000-0005-0000-0000-000036940000}"/>
    <cellStyle name="Output 2 6 2 4 2 2 7" xfId="38131" xr:uid="{00000000-0005-0000-0000-000037940000}"/>
    <cellStyle name="Output 2 6 2 4 2 3" xfId="38132" xr:uid="{00000000-0005-0000-0000-000038940000}"/>
    <cellStyle name="Output 2 6 2 4 2 4" xfId="38133" xr:uid="{00000000-0005-0000-0000-000039940000}"/>
    <cellStyle name="Output 2 6 2 4 2 5" xfId="38134" xr:uid="{00000000-0005-0000-0000-00003A940000}"/>
    <cellStyle name="Output 2 6 2 4 3" xfId="38135" xr:uid="{00000000-0005-0000-0000-00003B940000}"/>
    <cellStyle name="Output 2 6 2 4 3 2" xfId="38136" xr:uid="{00000000-0005-0000-0000-00003C940000}"/>
    <cellStyle name="Output 2 6 2 4 3 2 2" xfId="38137" xr:uid="{00000000-0005-0000-0000-00003D940000}"/>
    <cellStyle name="Output 2 6 2 4 3 2 3" xfId="38138" xr:uid="{00000000-0005-0000-0000-00003E940000}"/>
    <cellStyle name="Output 2 6 2 4 3 2 4" xfId="38139" xr:uid="{00000000-0005-0000-0000-00003F940000}"/>
    <cellStyle name="Output 2 6 2 4 3 2 5" xfId="38140" xr:uid="{00000000-0005-0000-0000-000040940000}"/>
    <cellStyle name="Output 2 6 2 4 3 2 6" xfId="38141" xr:uid="{00000000-0005-0000-0000-000041940000}"/>
    <cellStyle name="Output 2 6 2 4 3 2 7" xfId="38142" xr:uid="{00000000-0005-0000-0000-000042940000}"/>
    <cellStyle name="Output 2 6 2 4 3 3" xfId="38143" xr:uid="{00000000-0005-0000-0000-000043940000}"/>
    <cellStyle name="Output 2 6 2 4 3 4" xfId="38144" xr:uid="{00000000-0005-0000-0000-000044940000}"/>
    <cellStyle name="Output 2 6 2 4 3 5" xfId="38145" xr:uid="{00000000-0005-0000-0000-000045940000}"/>
    <cellStyle name="Output 2 6 2 4 4" xfId="38146" xr:uid="{00000000-0005-0000-0000-000046940000}"/>
    <cellStyle name="Output 2 6 2 4 4 2" xfId="38147" xr:uid="{00000000-0005-0000-0000-000047940000}"/>
    <cellStyle name="Output 2 6 2 4 4 2 2" xfId="38148" xr:uid="{00000000-0005-0000-0000-000048940000}"/>
    <cellStyle name="Output 2 6 2 4 4 2 3" xfId="38149" xr:uid="{00000000-0005-0000-0000-000049940000}"/>
    <cellStyle name="Output 2 6 2 4 4 2 4" xfId="38150" xr:uid="{00000000-0005-0000-0000-00004A940000}"/>
    <cellStyle name="Output 2 6 2 4 4 2 5" xfId="38151" xr:uid="{00000000-0005-0000-0000-00004B940000}"/>
    <cellStyle name="Output 2 6 2 4 4 2 6" xfId="38152" xr:uid="{00000000-0005-0000-0000-00004C940000}"/>
    <cellStyle name="Output 2 6 2 4 4 2 7" xfId="38153" xr:uid="{00000000-0005-0000-0000-00004D940000}"/>
    <cellStyle name="Output 2 6 2 4 4 3" xfId="38154" xr:uid="{00000000-0005-0000-0000-00004E940000}"/>
    <cellStyle name="Output 2 6 2 4 4 4" xfId="38155" xr:uid="{00000000-0005-0000-0000-00004F940000}"/>
    <cellStyle name="Output 2 6 2 4 4 5" xfId="38156" xr:uid="{00000000-0005-0000-0000-000050940000}"/>
    <cellStyle name="Output 2 6 2 4 5" xfId="38157" xr:uid="{00000000-0005-0000-0000-000051940000}"/>
    <cellStyle name="Output 2 6 2 4 5 2" xfId="38158" xr:uid="{00000000-0005-0000-0000-000052940000}"/>
    <cellStyle name="Output 2 6 2 4 5 3" xfId="38159" xr:uid="{00000000-0005-0000-0000-000053940000}"/>
    <cellStyle name="Output 2 6 2 4 5 4" xfId="38160" xr:uid="{00000000-0005-0000-0000-000054940000}"/>
    <cellStyle name="Output 2 6 2 4 5 5" xfId="38161" xr:uid="{00000000-0005-0000-0000-000055940000}"/>
    <cellStyle name="Output 2 6 2 4 5 6" xfId="38162" xr:uid="{00000000-0005-0000-0000-000056940000}"/>
    <cellStyle name="Output 2 6 2 4 5 7" xfId="38163" xr:uid="{00000000-0005-0000-0000-000057940000}"/>
    <cellStyle name="Output 2 6 2 4 5 8" xfId="38164" xr:uid="{00000000-0005-0000-0000-000058940000}"/>
    <cellStyle name="Output 2 6 2 4 6" xfId="38165" xr:uid="{00000000-0005-0000-0000-000059940000}"/>
    <cellStyle name="Output 2 6 2 4 6 2" xfId="38166" xr:uid="{00000000-0005-0000-0000-00005A940000}"/>
    <cellStyle name="Output 2 6 2 4 6 3" xfId="38167" xr:uid="{00000000-0005-0000-0000-00005B940000}"/>
    <cellStyle name="Output 2 6 2 4 6 4" xfId="38168" xr:uid="{00000000-0005-0000-0000-00005C940000}"/>
    <cellStyle name="Output 2 6 2 4 6 5" xfId="38169" xr:uid="{00000000-0005-0000-0000-00005D940000}"/>
    <cellStyle name="Output 2 6 2 4 6 6" xfId="38170" xr:uid="{00000000-0005-0000-0000-00005E940000}"/>
    <cellStyle name="Output 2 6 2 4 6 7" xfId="38171" xr:uid="{00000000-0005-0000-0000-00005F940000}"/>
    <cellStyle name="Output 2 6 2 4 7" xfId="38172" xr:uid="{00000000-0005-0000-0000-000060940000}"/>
    <cellStyle name="Output 2 6 2 4 7 2" xfId="38173" xr:uid="{00000000-0005-0000-0000-000061940000}"/>
    <cellStyle name="Output 2 6 2 4 7 3" xfId="38174" xr:uid="{00000000-0005-0000-0000-000062940000}"/>
    <cellStyle name="Output 2 6 2 4 7 4" xfId="38175" xr:uid="{00000000-0005-0000-0000-000063940000}"/>
    <cellStyle name="Output 2 6 2 4 7 5" xfId="38176" xr:uid="{00000000-0005-0000-0000-000064940000}"/>
    <cellStyle name="Output 2 6 2 4 8" xfId="38177" xr:uid="{00000000-0005-0000-0000-000065940000}"/>
    <cellStyle name="Output 2 6 2 4 8 2" xfId="38178" xr:uid="{00000000-0005-0000-0000-000066940000}"/>
    <cellStyle name="Output 2 6 2 4 8 3" xfId="38179" xr:uid="{00000000-0005-0000-0000-000067940000}"/>
    <cellStyle name="Output 2 6 2 4 8 4" xfId="38180" xr:uid="{00000000-0005-0000-0000-000068940000}"/>
    <cellStyle name="Output 2 6 2 4 8 5" xfId="38181" xr:uid="{00000000-0005-0000-0000-000069940000}"/>
    <cellStyle name="Output 2 6 2 4 9" xfId="38182" xr:uid="{00000000-0005-0000-0000-00006A940000}"/>
    <cellStyle name="Output 2 6 2 4 9 2" xfId="38183" xr:uid="{00000000-0005-0000-0000-00006B940000}"/>
    <cellStyle name="Output 2 6 2 4 9 3" xfId="38184" xr:uid="{00000000-0005-0000-0000-00006C940000}"/>
    <cellStyle name="Output 2 6 2 4 9 4" xfId="38185" xr:uid="{00000000-0005-0000-0000-00006D940000}"/>
    <cellStyle name="Output 2 6 2 4 9 5" xfId="38186" xr:uid="{00000000-0005-0000-0000-00006E940000}"/>
    <cellStyle name="Output 2 6 2 5" xfId="38187" xr:uid="{00000000-0005-0000-0000-00006F940000}"/>
    <cellStyle name="Output 2 6 2 5 10" xfId="38188" xr:uid="{00000000-0005-0000-0000-000070940000}"/>
    <cellStyle name="Output 2 6 2 5 2" xfId="38189" xr:uid="{00000000-0005-0000-0000-000071940000}"/>
    <cellStyle name="Output 2 6 2 5 2 2" xfId="38190" xr:uid="{00000000-0005-0000-0000-000072940000}"/>
    <cellStyle name="Output 2 6 2 5 2 2 2" xfId="38191" xr:uid="{00000000-0005-0000-0000-000073940000}"/>
    <cellStyle name="Output 2 6 2 5 2 2 3" xfId="38192" xr:uid="{00000000-0005-0000-0000-000074940000}"/>
    <cellStyle name="Output 2 6 2 5 2 2 4" xfId="38193" xr:uid="{00000000-0005-0000-0000-000075940000}"/>
    <cellStyle name="Output 2 6 2 5 2 2 5" xfId="38194" xr:uid="{00000000-0005-0000-0000-000076940000}"/>
    <cellStyle name="Output 2 6 2 5 2 2 6" xfId="38195" xr:uid="{00000000-0005-0000-0000-000077940000}"/>
    <cellStyle name="Output 2 6 2 5 2 2 7" xfId="38196" xr:uid="{00000000-0005-0000-0000-000078940000}"/>
    <cellStyle name="Output 2 6 2 5 2 3" xfId="38197" xr:uid="{00000000-0005-0000-0000-000079940000}"/>
    <cellStyle name="Output 2 6 2 5 2 4" xfId="38198" xr:uid="{00000000-0005-0000-0000-00007A940000}"/>
    <cellStyle name="Output 2 6 2 5 3" xfId="38199" xr:uid="{00000000-0005-0000-0000-00007B940000}"/>
    <cellStyle name="Output 2 6 2 5 3 2" xfId="38200" xr:uid="{00000000-0005-0000-0000-00007C940000}"/>
    <cellStyle name="Output 2 6 2 5 3 2 2" xfId="38201" xr:uid="{00000000-0005-0000-0000-00007D940000}"/>
    <cellStyle name="Output 2 6 2 5 3 2 3" xfId="38202" xr:uid="{00000000-0005-0000-0000-00007E940000}"/>
    <cellStyle name="Output 2 6 2 5 3 2 4" xfId="38203" xr:uid="{00000000-0005-0000-0000-00007F940000}"/>
    <cellStyle name="Output 2 6 2 5 3 2 5" xfId="38204" xr:uid="{00000000-0005-0000-0000-000080940000}"/>
    <cellStyle name="Output 2 6 2 5 3 2 6" xfId="38205" xr:uid="{00000000-0005-0000-0000-000081940000}"/>
    <cellStyle name="Output 2 6 2 5 3 2 7" xfId="38206" xr:uid="{00000000-0005-0000-0000-000082940000}"/>
    <cellStyle name="Output 2 6 2 5 3 3" xfId="38207" xr:uid="{00000000-0005-0000-0000-000083940000}"/>
    <cellStyle name="Output 2 6 2 5 3 4" xfId="38208" xr:uid="{00000000-0005-0000-0000-000084940000}"/>
    <cellStyle name="Output 2 6 2 5 4" xfId="38209" xr:uid="{00000000-0005-0000-0000-000085940000}"/>
    <cellStyle name="Output 2 6 2 5 4 2" xfId="38210" xr:uid="{00000000-0005-0000-0000-000086940000}"/>
    <cellStyle name="Output 2 6 2 5 4 2 2" xfId="38211" xr:uid="{00000000-0005-0000-0000-000087940000}"/>
    <cellStyle name="Output 2 6 2 5 4 2 3" xfId="38212" xr:uid="{00000000-0005-0000-0000-000088940000}"/>
    <cellStyle name="Output 2 6 2 5 4 2 4" xfId="38213" xr:uid="{00000000-0005-0000-0000-000089940000}"/>
    <cellStyle name="Output 2 6 2 5 4 2 5" xfId="38214" xr:uid="{00000000-0005-0000-0000-00008A940000}"/>
    <cellStyle name="Output 2 6 2 5 4 2 6" xfId="38215" xr:uid="{00000000-0005-0000-0000-00008B940000}"/>
    <cellStyle name="Output 2 6 2 5 4 2 7" xfId="38216" xr:uid="{00000000-0005-0000-0000-00008C940000}"/>
    <cellStyle name="Output 2 6 2 5 4 3" xfId="38217" xr:uid="{00000000-0005-0000-0000-00008D940000}"/>
    <cellStyle name="Output 2 6 2 5 4 4" xfId="38218" xr:uid="{00000000-0005-0000-0000-00008E940000}"/>
    <cellStyle name="Output 2 6 2 5 5" xfId="38219" xr:uid="{00000000-0005-0000-0000-00008F940000}"/>
    <cellStyle name="Output 2 6 2 5 5 2" xfId="38220" xr:uid="{00000000-0005-0000-0000-000090940000}"/>
    <cellStyle name="Output 2 6 2 5 5 3" xfId="38221" xr:uid="{00000000-0005-0000-0000-000091940000}"/>
    <cellStyle name="Output 2 6 2 5 5 4" xfId="38222" xr:uid="{00000000-0005-0000-0000-000092940000}"/>
    <cellStyle name="Output 2 6 2 5 5 5" xfId="38223" xr:uid="{00000000-0005-0000-0000-000093940000}"/>
    <cellStyle name="Output 2 6 2 5 5 6" xfId="38224" xr:uid="{00000000-0005-0000-0000-000094940000}"/>
    <cellStyle name="Output 2 6 2 5 5 7" xfId="38225" xr:uid="{00000000-0005-0000-0000-000095940000}"/>
    <cellStyle name="Output 2 6 2 5 5 8" xfId="38226" xr:uid="{00000000-0005-0000-0000-000096940000}"/>
    <cellStyle name="Output 2 6 2 5 6" xfId="38227" xr:uid="{00000000-0005-0000-0000-000097940000}"/>
    <cellStyle name="Output 2 6 2 5 6 2" xfId="38228" xr:uid="{00000000-0005-0000-0000-000098940000}"/>
    <cellStyle name="Output 2 6 2 5 6 3" xfId="38229" xr:uid="{00000000-0005-0000-0000-000099940000}"/>
    <cellStyle name="Output 2 6 2 5 6 4" xfId="38230" xr:uid="{00000000-0005-0000-0000-00009A940000}"/>
    <cellStyle name="Output 2 6 2 5 6 5" xfId="38231" xr:uid="{00000000-0005-0000-0000-00009B940000}"/>
    <cellStyle name="Output 2 6 2 5 6 6" xfId="38232" xr:uid="{00000000-0005-0000-0000-00009C940000}"/>
    <cellStyle name="Output 2 6 2 5 6 7" xfId="38233" xr:uid="{00000000-0005-0000-0000-00009D940000}"/>
    <cellStyle name="Output 2 6 2 5 7" xfId="38234" xr:uid="{00000000-0005-0000-0000-00009E940000}"/>
    <cellStyle name="Output 2 6 2 5 8" xfId="38235" xr:uid="{00000000-0005-0000-0000-00009F940000}"/>
    <cellStyle name="Output 2 6 2 5 9" xfId="38236" xr:uid="{00000000-0005-0000-0000-0000A0940000}"/>
    <cellStyle name="Output 2 6 2 6" xfId="38237" xr:uid="{00000000-0005-0000-0000-0000A1940000}"/>
    <cellStyle name="Output 2 6 2 6 2" xfId="38238" xr:uid="{00000000-0005-0000-0000-0000A2940000}"/>
    <cellStyle name="Output 2 6 2 6 2 2" xfId="38239" xr:uid="{00000000-0005-0000-0000-0000A3940000}"/>
    <cellStyle name="Output 2 6 2 6 2 3" xfId="38240" xr:uid="{00000000-0005-0000-0000-0000A4940000}"/>
    <cellStyle name="Output 2 6 2 6 2 4" xfId="38241" xr:uid="{00000000-0005-0000-0000-0000A5940000}"/>
    <cellStyle name="Output 2 6 2 6 2 5" xfId="38242" xr:uid="{00000000-0005-0000-0000-0000A6940000}"/>
    <cellStyle name="Output 2 6 2 6 2 6" xfId="38243" xr:uid="{00000000-0005-0000-0000-0000A7940000}"/>
    <cellStyle name="Output 2 6 2 6 2 7" xfId="38244" xr:uid="{00000000-0005-0000-0000-0000A8940000}"/>
    <cellStyle name="Output 2 6 2 6 3" xfId="38245" xr:uid="{00000000-0005-0000-0000-0000A9940000}"/>
    <cellStyle name="Output 2 6 2 6 4" xfId="38246" xr:uid="{00000000-0005-0000-0000-0000AA940000}"/>
    <cellStyle name="Output 2 6 2 6 5" xfId="38247" xr:uid="{00000000-0005-0000-0000-0000AB940000}"/>
    <cellStyle name="Output 2 6 2 7" xfId="38248" xr:uid="{00000000-0005-0000-0000-0000AC940000}"/>
    <cellStyle name="Output 2 6 2 7 2" xfId="38249" xr:uid="{00000000-0005-0000-0000-0000AD940000}"/>
    <cellStyle name="Output 2 6 2 7 2 2" xfId="38250" xr:uid="{00000000-0005-0000-0000-0000AE940000}"/>
    <cellStyle name="Output 2 6 2 7 2 3" xfId="38251" xr:uid="{00000000-0005-0000-0000-0000AF940000}"/>
    <cellStyle name="Output 2 6 2 7 2 4" xfId="38252" xr:uid="{00000000-0005-0000-0000-0000B0940000}"/>
    <cellStyle name="Output 2 6 2 7 2 5" xfId="38253" xr:uid="{00000000-0005-0000-0000-0000B1940000}"/>
    <cellStyle name="Output 2 6 2 7 2 6" xfId="38254" xr:uid="{00000000-0005-0000-0000-0000B2940000}"/>
    <cellStyle name="Output 2 6 2 7 2 7" xfId="38255" xr:uid="{00000000-0005-0000-0000-0000B3940000}"/>
    <cellStyle name="Output 2 6 2 7 3" xfId="38256" xr:uid="{00000000-0005-0000-0000-0000B4940000}"/>
    <cellStyle name="Output 2 6 2 7 4" xfId="38257" xr:uid="{00000000-0005-0000-0000-0000B5940000}"/>
    <cellStyle name="Output 2 6 2 7 5" xfId="38258" xr:uid="{00000000-0005-0000-0000-0000B6940000}"/>
    <cellStyle name="Output 2 6 2 8" xfId="38259" xr:uid="{00000000-0005-0000-0000-0000B7940000}"/>
    <cellStyle name="Output 2 6 2 8 2" xfId="38260" xr:uid="{00000000-0005-0000-0000-0000B8940000}"/>
    <cellStyle name="Output 2 6 2 8 2 2" xfId="38261" xr:uid="{00000000-0005-0000-0000-0000B9940000}"/>
    <cellStyle name="Output 2 6 2 8 2 3" xfId="38262" xr:uid="{00000000-0005-0000-0000-0000BA940000}"/>
    <cellStyle name="Output 2 6 2 8 2 4" xfId="38263" xr:uid="{00000000-0005-0000-0000-0000BB940000}"/>
    <cellStyle name="Output 2 6 2 8 2 5" xfId="38264" xr:uid="{00000000-0005-0000-0000-0000BC940000}"/>
    <cellStyle name="Output 2 6 2 8 2 6" xfId="38265" xr:uid="{00000000-0005-0000-0000-0000BD940000}"/>
    <cellStyle name="Output 2 6 2 8 2 7" xfId="38266" xr:uid="{00000000-0005-0000-0000-0000BE940000}"/>
    <cellStyle name="Output 2 6 2 8 3" xfId="38267" xr:uid="{00000000-0005-0000-0000-0000BF940000}"/>
    <cellStyle name="Output 2 6 2 8 4" xfId="38268" xr:uid="{00000000-0005-0000-0000-0000C0940000}"/>
    <cellStyle name="Output 2 6 2 8 5" xfId="38269" xr:uid="{00000000-0005-0000-0000-0000C1940000}"/>
    <cellStyle name="Output 2 6 2 9" xfId="38270" xr:uid="{00000000-0005-0000-0000-0000C2940000}"/>
    <cellStyle name="Output 2 6 2 9 2" xfId="38271" xr:uid="{00000000-0005-0000-0000-0000C3940000}"/>
    <cellStyle name="Output 2 6 2 9 2 2" xfId="38272" xr:uid="{00000000-0005-0000-0000-0000C4940000}"/>
    <cellStyle name="Output 2 6 2 9 2 3" xfId="38273" xr:uid="{00000000-0005-0000-0000-0000C5940000}"/>
    <cellStyle name="Output 2 6 2 9 2 4" xfId="38274" xr:uid="{00000000-0005-0000-0000-0000C6940000}"/>
    <cellStyle name="Output 2 6 2 9 2 5" xfId="38275" xr:uid="{00000000-0005-0000-0000-0000C7940000}"/>
    <cellStyle name="Output 2 6 2 9 2 6" xfId="38276" xr:uid="{00000000-0005-0000-0000-0000C8940000}"/>
    <cellStyle name="Output 2 6 2 9 2 7" xfId="38277" xr:uid="{00000000-0005-0000-0000-0000C9940000}"/>
    <cellStyle name="Output 2 6 2 9 3" xfId="38278" xr:uid="{00000000-0005-0000-0000-0000CA940000}"/>
    <cellStyle name="Output 2 6 2 9 4" xfId="38279" xr:uid="{00000000-0005-0000-0000-0000CB940000}"/>
    <cellStyle name="Output 2 6 2 9 5" xfId="38280" xr:uid="{00000000-0005-0000-0000-0000CC940000}"/>
    <cellStyle name="Output 2 6 20" xfId="38281" xr:uid="{00000000-0005-0000-0000-0000CD940000}"/>
    <cellStyle name="Output 2 6 3" xfId="38282" xr:uid="{00000000-0005-0000-0000-0000CE940000}"/>
    <cellStyle name="Output 2 6 3 10" xfId="38283" xr:uid="{00000000-0005-0000-0000-0000CF940000}"/>
    <cellStyle name="Output 2 6 3 10 2" xfId="38284" xr:uid="{00000000-0005-0000-0000-0000D0940000}"/>
    <cellStyle name="Output 2 6 3 10 3" xfId="38285" xr:uid="{00000000-0005-0000-0000-0000D1940000}"/>
    <cellStyle name="Output 2 6 3 10 4" xfId="38286" xr:uid="{00000000-0005-0000-0000-0000D2940000}"/>
    <cellStyle name="Output 2 6 3 10 5" xfId="38287" xr:uid="{00000000-0005-0000-0000-0000D3940000}"/>
    <cellStyle name="Output 2 6 3 10 6" xfId="38288" xr:uid="{00000000-0005-0000-0000-0000D4940000}"/>
    <cellStyle name="Output 2 6 3 10 7" xfId="38289" xr:uid="{00000000-0005-0000-0000-0000D5940000}"/>
    <cellStyle name="Output 2 6 3 10 8" xfId="38290" xr:uid="{00000000-0005-0000-0000-0000D6940000}"/>
    <cellStyle name="Output 2 6 3 11" xfId="38291" xr:uid="{00000000-0005-0000-0000-0000D7940000}"/>
    <cellStyle name="Output 2 6 3 11 2" xfId="38292" xr:uid="{00000000-0005-0000-0000-0000D8940000}"/>
    <cellStyle name="Output 2 6 3 11 3" xfId="38293" xr:uid="{00000000-0005-0000-0000-0000D9940000}"/>
    <cellStyle name="Output 2 6 3 11 4" xfId="38294" xr:uid="{00000000-0005-0000-0000-0000DA940000}"/>
    <cellStyle name="Output 2 6 3 11 5" xfId="38295" xr:uid="{00000000-0005-0000-0000-0000DB940000}"/>
    <cellStyle name="Output 2 6 3 11 6" xfId="38296" xr:uid="{00000000-0005-0000-0000-0000DC940000}"/>
    <cellStyle name="Output 2 6 3 11 7" xfId="38297" xr:uid="{00000000-0005-0000-0000-0000DD940000}"/>
    <cellStyle name="Output 2 6 3 12" xfId="38298" xr:uid="{00000000-0005-0000-0000-0000DE940000}"/>
    <cellStyle name="Output 2 6 3 12 2" xfId="38299" xr:uid="{00000000-0005-0000-0000-0000DF940000}"/>
    <cellStyle name="Output 2 6 3 12 3" xfId="38300" xr:uid="{00000000-0005-0000-0000-0000E0940000}"/>
    <cellStyle name="Output 2 6 3 12 4" xfId="38301" xr:uid="{00000000-0005-0000-0000-0000E1940000}"/>
    <cellStyle name="Output 2 6 3 12 5" xfId="38302" xr:uid="{00000000-0005-0000-0000-0000E2940000}"/>
    <cellStyle name="Output 2 6 3 13" xfId="38303" xr:uid="{00000000-0005-0000-0000-0000E3940000}"/>
    <cellStyle name="Output 2 6 3 13 2" xfId="38304" xr:uid="{00000000-0005-0000-0000-0000E4940000}"/>
    <cellStyle name="Output 2 6 3 13 3" xfId="38305" xr:uid="{00000000-0005-0000-0000-0000E5940000}"/>
    <cellStyle name="Output 2 6 3 13 4" xfId="38306" xr:uid="{00000000-0005-0000-0000-0000E6940000}"/>
    <cellStyle name="Output 2 6 3 13 5" xfId="38307" xr:uid="{00000000-0005-0000-0000-0000E7940000}"/>
    <cellStyle name="Output 2 6 3 14" xfId="38308" xr:uid="{00000000-0005-0000-0000-0000E8940000}"/>
    <cellStyle name="Output 2 6 3 14 2" xfId="38309" xr:uid="{00000000-0005-0000-0000-0000E9940000}"/>
    <cellStyle name="Output 2 6 3 14 3" xfId="38310" xr:uid="{00000000-0005-0000-0000-0000EA940000}"/>
    <cellStyle name="Output 2 6 3 14 4" xfId="38311" xr:uid="{00000000-0005-0000-0000-0000EB940000}"/>
    <cellStyle name="Output 2 6 3 14 5" xfId="38312" xr:uid="{00000000-0005-0000-0000-0000EC940000}"/>
    <cellStyle name="Output 2 6 3 15" xfId="38313" xr:uid="{00000000-0005-0000-0000-0000ED940000}"/>
    <cellStyle name="Output 2 6 3 15 2" xfId="38314" xr:uid="{00000000-0005-0000-0000-0000EE940000}"/>
    <cellStyle name="Output 2 6 3 15 3" xfId="38315" xr:uid="{00000000-0005-0000-0000-0000EF940000}"/>
    <cellStyle name="Output 2 6 3 15 4" xfId="38316" xr:uid="{00000000-0005-0000-0000-0000F0940000}"/>
    <cellStyle name="Output 2 6 3 15 5" xfId="38317" xr:uid="{00000000-0005-0000-0000-0000F1940000}"/>
    <cellStyle name="Output 2 6 3 16" xfId="38318" xr:uid="{00000000-0005-0000-0000-0000F2940000}"/>
    <cellStyle name="Output 2 6 3 16 2" xfId="38319" xr:uid="{00000000-0005-0000-0000-0000F3940000}"/>
    <cellStyle name="Output 2 6 3 16 3" xfId="38320" xr:uid="{00000000-0005-0000-0000-0000F4940000}"/>
    <cellStyle name="Output 2 6 3 16 4" xfId="38321" xr:uid="{00000000-0005-0000-0000-0000F5940000}"/>
    <cellStyle name="Output 2 6 3 16 5" xfId="38322" xr:uid="{00000000-0005-0000-0000-0000F6940000}"/>
    <cellStyle name="Output 2 6 3 17" xfId="38323" xr:uid="{00000000-0005-0000-0000-0000F7940000}"/>
    <cellStyle name="Output 2 6 3 17 2" xfId="38324" xr:uid="{00000000-0005-0000-0000-0000F8940000}"/>
    <cellStyle name="Output 2 6 3 17 3" xfId="38325" xr:uid="{00000000-0005-0000-0000-0000F9940000}"/>
    <cellStyle name="Output 2 6 3 17 4" xfId="38326" xr:uid="{00000000-0005-0000-0000-0000FA940000}"/>
    <cellStyle name="Output 2 6 3 17 5" xfId="38327" xr:uid="{00000000-0005-0000-0000-0000FB940000}"/>
    <cellStyle name="Output 2 6 3 18" xfId="38328" xr:uid="{00000000-0005-0000-0000-0000FC940000}"/>
    <cellStyle name="Output 2 6 3 2" xfId="38329" xr:uid="{00000000-0005-0000-0000-0000FD940000}"/>
    <cellStyle name="Output 2 6 3 2 10" xfId="38330" xr:uid="{00000000-0005-0000-0000-0000FE940000}"/>
    <cellStyle name="Output 2 6 3 2 10 2" xfId="38331" xr:uid="{00000000-0005-0000-0000-0000FF940000}"/>
    <cellStyle name="Output 2 6 3 2 10 3" xfId="38332" xr:uid="{00000000-0005-0000-0000-000000950000}"/>
    <cellStyle name="Output 2 6 3 2 10 4" xfId="38333" xr:uid="{00000000-0005-0000-0000-000001950000}"/>
    <cellStyle name="Output 2 6 3 2 10 5" xfId="38334" xr:uid="{00000000-0005-0000-0000-000002950000}"/>
    <cellStyle name="Output 2 6 3 2 11" xfId="38335" xr:uid="{00000000-0005-0000-0000-000003950000}"/>
    <cellStyle name="Output 2 6 3 2 11 2" xfId="38336" xr:uid="{00000000-0005-0000-0000-000004950000}"/>
    <cellStyle name="Output 2 6 3 2 11 3" xfId="38337" xr:uid="{00000000-0005-0000-0000-000005950000}"/>
    <cellStyle name="Output 2 6 3 2 11 4" xfId="38338" xr:uid="{00000000-0005-0000-0000-000006950000}"/>
    <cellStyle name="Output 2 6 3 2 11 5" xfId="38339" xr:uid="{00000000-0005-0000-0000-000007950000}"/>
    <cellStyle name="Output 2 6 3 2 12" xfId="38340" xr:uid="{00000000-0005-0000-0000-000008950000}"/>
    <cellStyle name="Output 2 6 3 2 12 2" xfId="38341" xr:uid="{00000000-0005-0000-0000-000009950000}"/>
    <cellStyle name="Output 2 6 3 2 12 3" xfId="38342" xr:uid="{00000000-0005-0000-0000-00000A950000}"/>
    <cellStyle name="Output 2 6 3 2 12 4" xfId="38343" xr:uid="{00000000-0005-0000-0000-00000B950000}"/>
    <cellStyle name="Output 2 6 3 2 12 5" xfId="38344" xr:uid="{00000000-0005-0000-0000-00000C950000}"/>
    <cellStyle name="Output 2 6 3 2 13" xfId="38345" xr:uid="{00000000-0005-0000-0000-00000D950000}"/>
    <cellStyle name="Output 2 6 3 2 13 2" xfId="38346" xr:uid="{00000000-0005-0000-0000-00000E950000}"/>
    <cellStyle name="Output 2 6 3 2 13 3" xfId="38347" xr:uid="{00000000-0005-0000-0000-00000F950000}"/>
    <cellStyle name="Output 2 6 3 2 13 4" xfId="38348" xr:uid="{00000000-0005-0000-0000-000010950000}"/>
    <cellStyle name="Output 2 6 3 2 13 5" xfId="38349" xr:uid="{00000000-0005-0000-0000-000011950000}"/>
    <cellStyle name="Output 2 6 3 2 14" xfId="38350" xr:uid="{00000000-0005-0000-0000-000012950000}"/>
    <cellStyle name="Output 2 6 3 2 14 2" xfId="38351" xr:uid="{00000000-0005-0000-0000-000013950000}"/>
    <cellStyle name="Output 2 6 3 2 14 3" xfId="38352" xr:uid="{00000000-0005-0000-0000-000014950000}"/>
    <cellStyle name="Output 2 6 3 2 14 4" xfId="38353" xr:uid="{00000000-0005-0000-0000-000015950000}"/>
    <cellStyle name="Output 2 6 3 2 14 5" xfId="38354" xr:uid="{00000000-0005-0000-0000-000016950000}"/>
    <cellStyle name="Output 2 6 3 2 15" xfId="38355" xr:uid="{00000000-0005-0000-0000-000017950000}"/>
    <cellStyle name="Output 2 6 3 2 15 2" xfId="38356" xr:uid="{00000000-0005-0000-0000-000018950000}"/>
    <cellStyle name="Output 2 6 3 2 15 3" xfId="38357" xr:uid="{00000000-0005-0000-0000-000019950000}"/>
    <cellStyle name="Output 2 6 3 2 15 4" xfId="38358" xr:uid="{00000000-0005-0000-0000-00001A950000}"/>
    <cellStyle name="Output 2 6 3 2 15 5" xfId="38359" xr:uid="{00000000-0005-0000-0000-00001B950000}"/>
    <cellStyle name="Output 2 6 3 2 16" xfId="38360" xr:uid="{00000000-0005-0000-0000-00001C950000}"/>
    <cellStyle name="Output 2 6 3 2 16 2" xfId="38361" xr:uid="{00000000-0005-0000-0000-00001D950000}"/>
    <cellStyle name="Output 2 6 3 2 16 3" xfId="38362" xr:uid="{00000000-0005-0000-0000-00001E950000}"/>
    <cellStyle name="Output 2 6 3 2 16 4" xfId="38363" xr:uid="{00000000-0005-0000-0000-00001F950000}"/>
    <cellStyle name="Output 2 6 3 2 16 5" xfId="38364" xr:uid="{00000000-0005-0000-0000-000020950000}"/>
    <cellStyle name="Output 2 6 3 2 17" xfId="38365" xr:uid="{00000000-0005-0000-0000-000021950000}"/>
    <cellStyle name="Output 2 6 3 2 17 2" xfId="38366" xr:uid="{00000000-0005-0000-0000-000022950000}"/>
    <cellStyle name="Output 2 6 3 2 17 3" xfId="38367" xr:uid="{00000000-0005-0000-0000-000023950000}"/>
    <cellStyle name="Output 2 6 3 2 17 4" xfId="38368" xr:uid="{00000000-0005-0000-0000-000024950000}"/>
    <cellStyle name="Output 2 6 3 2 17 5" xfId="38369" xr:uid="{00000000-0005-0000-0000-000025950000}"/>
    <cellStyle name="Output 2 6 3 2 18" xfId="38370" xr:uid="{00000000-0005-0000-0000-000026950000}"/>
    <cellStyle name="Output 2 6 3 2 18 2" xfId="38371" xr:uid="{00000000-0005-0000-0000-000027950000}"/>
    <cellStyle name="Output 2 6 3 2 18 3" xfId="38372" xr:uid="{00000000-0005-0000-0000-000028950000}"/>
    <cellStyle name="Output 2 6 3 2 18 4" xfId="38373" xr:uid="{00000000-0005-0000-0000-000029950000}"/>
    <cellStyle name="Output 2 6 3 2 18 5" xfId="38374" xr:uid="{00000000-0005-0000-0000-00002A950000}"/>
    <cellStyle name="Output 2 6 3 2 19" xfId="38375" xr:uid="{00000000-0005-0000-0000-00002B950000}"/>
    <cellStyle name="Output 2 6 3 2 2" xfId="38376" xr:uid="{00000000-0005-0000-0000-00002C950000}"/>
    <cellStyle name="Output 2 6 3 2 2 10" xfId="38377" xr:uid="{00000000-0005-0000-0000-00002D950000}"/>
    <cellStyle name="Output 2 6 3 2 2 10 2" xfId="38378" xr:uid="{00000000-0005-0000-0000-00002E950000}"/>
    <cellStyle name="Output 2 6 3 2 2 10 3" xfId="38379" xr:uid="{00000000-0005-0000-0000-00002F950000}"/>
    <cellStyle name="Output 2 6 3 2 2 10 4" xfId="38380" xr:uid="{00000000-0005-0000-0000-000030950000}"/>
    <cellStyle name="Output 2 6 3 2 2 10 5" xfId="38381" xr:uid="{00000000-0005-0000-0000-000031950000}"/>
    <cellStyle name="Output 2 6 3 2 2 11" xfId="38382" xr:uid="{00000000-0005-0000-0000-000032950000}"/>
    <cellStyle name="Output 2 6 3 2 2 11 2" xfId="38383" xr:uid="{00000000-0005-0000-0000-000033950000}"/>
    <cellStyle name="Output 2 6 3 2 2 11 3" xfId="38384" xr:uid="{00000000-0005-0000-0000-000034950000}"/>
    <cellStyle name="Output 2 6 3 2 2 11 4" xfId="38385" xr:uid="{00000000-0005-0000-0000-000035950000}"/>
    <cellStyle name="Output 2 6 3 2 2 11 5" xfId="38386" xr:uid="{00000000-0005-0000-0000-000036950000}"/>
    <cellStyle name="Output 2 6 3 2 2 12" xfId="38387" xr:uid="{00000000-0005-0000-0000-000037950000}"/>
    <cellStyle name="Output 2 6 3 2 2 12 2" xfId="38388" xr:uid="{00000000-0005-0000-0000-000038950000}"/>
    <cellStyle name="Output 2 6 3 2 2 12 3" xfId="38389" xr:uid="{00000000-0005-0000-0000-000039950000}"/>
    <cellStyle name="Output 2 6 3 2 2 12 4" xfId="38390" xr:uid="{00000000-0005-0000-0000-00003A950000}"/>
    <cellStyle name="Output 2 6 3 2 2 12 5" xfId="38391" xr:uid="{00000000-0005-0000-0000-00003B950000}"/>
    <cellStyle name="Output 2 6 3 2 2 13" xfId="38392" xr:uid="{00000000-0005-0000-0000-00003C950000}"/>
    <cellStyle name="Output 2 6 3 2 2 13 2" xfId="38393" xr:uid="{00000000-0005-0000-0000-00003D950000}"/>
    <cellStyle name="Output 2 6 3 2 2 13 3" xfId="38394" xr:uid="{00000000-0005-0000-0000-00003E950000}"/>
    <cellStyle name="Output 2 6 3 2 2 13 4" xfId="38395" xr:uid="{00000000-0005-0000-0000-00003F950000}"/>
    <cellStyle name="Output 2 6 3 2 2 13 5" xfId="38396" xr:uid="{00000000-0005-0000-0000-000040950000}"/>
    <cellStyle name="Output 2 6 3 2 2 14" xfId="38397" xr:uid="{00000000-0005-0000-0000-000041950000}"/>
    <cellStyle name="Output 2 6 3 2 2 14 2" xfId="38398" xr:uid="{00000000-0005-0000-0000-000042950000}"/>
    <cellStyle name="Output 2 6 3 2 2 14 3" xfId="38399" xr:uid="{00000000-0005-0000-0000-000043950000}"/>
    <cellStyle name="Output 2 6 3 2 2 14 4" xfId="38400" xr:uid="{00000000-0005-0000-0000-000044950000}"/>
    <cellStyle name="Output 2 6 3 2 2 14 5" xfId="38401" xr:uid="{00000000-0005-0000-0000-000045950000}"/>
    <cellStyle name="Output 2 6 3 2 2 15" xfId="38402" xr:uid="{00000000-0005-0000-0000-000046950000}"/>
    <cellStyle name="Output 2 6 3 2 2 15 2" xfId="38403" xr:uid="{00000000-0005-0000-0000-000047950000}"/>
    <cellStyle name="Output 2 6 3 2 2 15 3" xfId="38404" xr:uid="{00000000-0005-0000-0000-000048950000}"/>
    <cellStyle name="Output 2 6 3 2 2 15 4" xfId="38405" xr:uid="{00000000-0005-0000-0000-000049950000}"/>
    <cellStyle name="Output 2 6 3 2 2 15 5" xfId="38406" xr:uid="{00000000-0005-0000-0000-00004A950000}"/>
    <cellStyle name="Output 2 6 3 2 2 16" xfId="38407" xr:uid="{00000000-0005-0000-0000-00004B950000}"/>
    <cellStyle name="Output 2 6 3 2 2 16 2" xfId="38408" xr:uid="{00000000-0005-0000-0000-00004C950000}"/>
    <cellStyle name="Output 2 6 3 2 2 16 3" xfId="38409" xr:uid="{00000000-0005-0000-0000-00004D950000}"/>
    <cellStyle name="Output 2 6 3 2 2 16 4" xfId="38410" xr:uid="{00000000-0005-0000-0000-00004E950000}"/>
    <cellStyle name="Output 2 6 3 2 2 16 5" xfId="38411" xr:uid="{00000000-0005-0000-0000-00004F950000}"/>
    <cellStyle name="Output 2 6 3 2 2 17" xfId="38412" xr:uid="{00000000-0005-0000-0000-000050950000}"/>
    <cellStyle name="Output 2 6 3 2 2 17 2" xfId="38413" xr:uid="{00000000-0005-0000-0000-000051950000}"/>
    <cellStyle name="Output 2 6 3 2 2 17 3" xfId="38414" xr:uid="{00000000-0005-0000-0000-000052950000}"/>
    <cellStyle name="Output 2 6 3 2 2 17 4" xfId="38415" xr:uid="{00000000-0005-0000-0000-000053950000}"/>
    <cellStyle name="Output 2 6 3 2 2 17 5" xfId="38416" xr:uid="{00000000-0005-0000-0000-000054950000}"/>
    <cellStyle name="Output 2 6 3 2 2 18" xfId="38417" xr:uid="{00000000-0005-0000-0000-000055950000}"/>
    <cellStyle name="Output 2 6 3 2 2 18 2" xfId="38418" xr:uid="{00000000-0005-0000-0000-000056950000}"/>
    <cellStyle name="Output 2 6 3 2 2 18 3" xfId="38419" xr:uid="{00000000-0005-0000-0000-000057950000}"/>
    <cellStyle name="Output 2 6 3 2 2 18 4" xfId="38420" xr:uid="{00000000-0005-0000-0000-000058950000}"/>
    <cellStyle name="Output 2 6 3 2 2 18 5" xfId="38421" xr:uid="{00000000-0005-0000-0000-000059950000}"/>
    <cellStyle name="Output 2 6 3 2 2 19" xfId="38422" xr:uid="{00000000-0005-0000-0000-00005A950000}"/>
    <cellStyle name="Output 2 6 3 2 2 2" xfId="38423" xr:uid="{00000000-0005-0000-0000-00005B950000}"/>
    <cellStyle name="Output 2 6 3 2 2 2 2" xfId="38424" xr:uid="{00000000-0005-0000-0000-00005C950000}"/>
    <cellStyle name="Output 2 6 3 2 2 2 2 2" xfId="38425" xr:uid="{00000000-0005-0000-0000-00005D950000}"/>
    <cellStyle name="Output 2 6 3 2 2 2 2 3" xfId="38426" xr:uid="{00000000-0005-0000-0000-00005E950000}"/>
    <cellStyle name="Output 2 6 3 2 2 2 2 4" xfId="38427" xr:uid="{00000000-0005-0000-0000-00005F950000}"/>
    <cellStyle name="Output 2 6 3 2 2 2 2 5" xfId="38428" xr:uid="{00000000-0005-0000-0000-000060950000}"/>
    <cellStyle name="Output 2 6 3 2 2 2 2 6" xfId="38429" xr:uid="{00000000-0005-0000-0000-000061950000}"/>
    <cellStyle name="Output 2 6 3 2 2 2 2 7" xfId="38430" xr:uid="{00000000-0005-0000-0000-000062950000}"/>
    <cellStyle name="Output 2 6 3 2 2 2 3" xfId="38431" xr:uid="{00000000-0005-0000-0000-000063950000}"/>
    <cellStyle name="Output 2 6 3 2 2 2 4" xfId="38432" xr:uid="{00000000-0005-0000-0000-000064950000}"/>
    <cellStyle name="Output 2 6 3 2 2 2 5" xfId="38433" xr:uid="{00000000-0005-0000-0000-000065950000}"/>
    <cellStyle name="Output 2 6 3 2 2 3" xfId="38434" xr:uid="{00000000-0005-0000-0000-000066950000}"/>
    <cellStyle name="Output 2 6 3 2 2 3 2" xfId="38435" xr:uid="{00000000-0005-0000-0000-000067950000}"/>
    <cellStyle name="Output 2 6 3 2 2 3 2 2" xfId="38436" xr:uid="{00000000-0005-0000-0000-000068950000}"/>
    <cellStyle name="Output 2 6 3 2 2 3 2 3" xfId="38437" xr:uid="{00000000-0005-0000-0000-000069950000}"/>
    <cellStyle name="Output 2 6 3 2 2 3 2 4" xfId="38438" xr:uid="{00000000-0005-0000-0000-00006A950000}"/>
    <cellStyle name="Output 2 6 3 2 2 3 2 5" xfId="38439" xr:uid="{00000000-0005-0000-0000-00006B950000}"/>
    <cellStyle name="Output 2 6 3 2 2 3 2 6" xfId="38440" xr:uid="{00000000-0005-0000-0000-00006C950000}"/>
    <cellStyle name="Output 2 6 3 2 2 3 2 7" xfId="38441" xr:uid="{00000000-0005-0000-0000-00006D950000}"/>
    <cellStyle name="Output 2 6 3 2 2 3 3" xfId="38442" xr:uid="{00000000-0005-0000-0000-00006E950000}"/>
    <cellStyle name="Output 2 6 3 2 2 3 4" xfId="38443" xr:uid="{00000000-0005-0000-0000-00006F950000}"/>
    <cellStyle name="Output 2 6 3 2 2 3 5" xfId="38444" xr:uid="{00000000-0005-0000-0000-000070950000}"/>
    <cellStyle name="Output 2 6 3 2 2 4" xfId="38445" xr:uid="{00000000-0005-0000-0000-000071950000}"/>
    <cellStyle name="Output 2 6 3 2 2 4 2" xfId="38446" xr:uid="{00000000-0005-0000-0000-000072950000}"/>
    <cellStyle name="Output 2 6 3 2 2 4 2 2" xfId="38447" xr:uid="{00000000-0005-0000-0000-000073950000}"/>
    <cellStyle name="Output 2 6 3 2 2 4 2 3" xfId="38448" xr:uid="{00000000-0005-0000-0000-000074950000}"/>
    <cellStyle name="Output 2 6 3 2 2 4 2 4" xfId="38449" xr:uid="{00000000-0005-0000-0000-000075950000}"/>
    <cellStyle name="Output 2 6 3 2 2 4 2 5" xfId="38450" xr:uid="{00000000-0005-0000-0000-000076950000}"/>
    <cellStyle name="Output 2 6 3 2 2 4 2 6" xfId="38451" xr:uid="{00000000-0005-0000-0000-000077950000}"/>
    <cellStyle name="Output 2 6 3 2 2 4 2 7" xfId="38452" xr:uid="{00000000-0005-0000-0000-000078950000}"/>
    <cellStyle name="Output 2 6 3 2 2 4 3" xfId="38453" xr:uid="{00000000-0005-0000-0000-000079950000}"/>
    <cellStyle name="Output 2 6 3 2 2 4 4" xfId="38454" xr:uid="{00000000-0005-0000-0000-00007A950000}"/>
    <cellStyle name="Output 2 6 3 2 2 4 5" xfId="38455" xr:uid="{00000000-0005-0000-0000-00007B950000}"/>
    <cellStyle name="Output 2 6 3 2 2 5" xfId="38456" xr:uid="{00000000-0005-0000-0000-00007C950000}"/>
    <cellStyle name="Output 2 6 3 2 2 5 2" xfId="38457" xr:uid="{00000000-0005-0000-0000-00007D950000}"/>
    <cellStyle name="Output 2 6 3 2 2 5 3" xfId="38458" xr:uid="{00000000-0005-0000-0000-00007E950000}"/>
    <cellStyle name="Output 2 6 3 2 2 5 4" xfId="38459" xr:uid="{00000000-0005-0000-0000-00007F950000}"/>
    <cellStyle name="Output 2 6 3 2 2 5 5" xfId="38460" xr:uid="{00000000-0005-0000-0000-000080950000}"/>
    <cellStyle name="Output 2 6 3 2 2 5 6" xfId="38461" xr:uid="{00000000-0005-0000-0000-000081950000}"/>
    <cellStyle name="Output 2 6 3 2 2 5 7" xfId="38462" xr:uid="{00000000-0005-0000-0000-000082950000}"/>
    <cellStyle name="Output 2 6 3 2 2 5 8" xfId="38463" xr:uid="{00000000-0005-0000-0000-000083950000}"/>
    <cellStyle name="Output 2 6 3 2 2 6" xfId="38464" xr:uid="{00000000-0005-0000-0000-000084950000}"/>
    <cellStyle name="Output 2 6 3 2 2 6 2" xfId="38465" xr:uid="{00000000-0005-0000-0000-000085950000}"/>
    <cellStyle name="Output 2 6 3 2 2 6 3" xfId="38466" xr:uid="{00000000-0005-0000-0000-000086950000}"/>
    <cellStyle name="Output 2 6 3 2 2 6 4" xfId="38467" xr:uid="{00000000-0005-0000-0000-000087950000}"/>
    <cellStyle name="Output 2 6 3 2 2 6 5" xfId="38468" xr:uid="{00000000-0005-0000-0000-000088950000}"/>
    <cellStyle name="Output 2 6 3 2 2 6 6" xfId="38469" xr:uid="{00000000-0005-0000-0000-000089950000}"/>
    <cellStyle name="Output 2 6 3 2 2 6 7" xfId="38470" xr:uid="{00000000-0005-0000-0000-00008A950000}"/>
    <cellStyle name="Output 2 6 3 2 2 7" xfId="38471" xr:uid="{00000000-0005-0000-0000-00008B950000}"/>
    <cellStyle name="Output 2 6 3 2 2 7 2" xfId="38472" xr:uid="{00000000-0005-0000-0000-00008C950000}"/>
    <cellStyle name="Output 2 6 3 2 2 7 3" xfId="38473" xr:uid="{00000000-0005-0000-0000-00008D950000}"/>
    <cellStyle name="Output 2 6 3 2 2 7 4" xfId="38474" xr:uid="{00000000-0005-0000-0000-00008E950000}"/>
    <cellStyle name="Output 2 6 3 2 2 7 5" xfId="38475" xr:uid="{00000000-0005-0000-0000-00008F950000}"/>
    <cellStyle name="Output 2 6 3 2 2 8" xfId="38476" xr:uid="{00000000-0005-0000-0000-000090950000}"/>
    <cellStyle name="Output 2 6 3 2 2 8 2" xfId="38477" xr:uid="{00000000-0005-0000-0000-000091950000}"/>
    <cellStyle name="Output 2 6 3 2 2 8 3" xfId="38478" xr:uid="{00000000-0005-0000-0000-000092950000}"/>
    <cellStyle name="Output 2 6 3 2 2 8 4" xfId="38479" xr:uid="{00000000-0005-0000-0000-000093950000}"/>
    <cellStyle name="Output 2 6 3 2 2 8 5" xfId="38480" xr:uid="{00000000-0005-0000-0000-000094950000}"/>
    <cellStyle name="Output 2 6 3 2 2 9" xfId="38481" xr:uid="{00000000-0005-0000-0000-000095950000}"/>
    <cellStyle name="Output 2 6 3 2 2 9 2" xfId="38482" xr:uid="{00000000-0005-0000-0000-000096950000}"/>
    <cellStyle name="Output 2 6 3 2 2 9 3" xfId="38483" xr:uid="{00000000-0005-0000-0000-000097950000}"/>
    <cellStyle name="Output 2 6 3 2 2 9 4" xfId="38484" xr:uid="{00000000-0005-0000-0000-000098950000}"/>
    <cellStyle name="Output 2 6 3 2 2 9 5" xfId="38485" xr:uid="{00000000-0005-0000-0000-000099950000}"/>
    <cellStyle name="Output 2 6 3 2 3" xfId="38486" xr:uid="{00000000-0005-0000-0000-00009A950000}"/>
    <cellStyle name="Output 2 6 3 2 3 10" xfId="38487" xr:uid="{00000000-0005-0000-0000-00009B950000}"/>
    <cellStyle name="Output 2 6 3 2 3 2" xfId="38488" xr:uid="{00000000-0005-0000-0000-00009C950000}"/>
    <cellStyle name="Output 2 6 3 2 3 2 2" xfId="38489" xr:uid="{00000000-0005-0000-0000-00009D950000}"/>
    <cellStyle name="Output 2 6 3 2 3 2 2 2" xfId="38490" xr:uid="{00000000-0005-0000-0000-00009E950000}"/>
    <cellStyle name="Output 2 6 3 2 3 2 2 3" xfId="38491" xr:uid="{00000000-0005-0000-0000-00009F950000}"/>
    <cellStyle name="Output 2 6 3 2 3 2 2 4" xfId="38492" xr:uid="{00000000-0005-0000-0000-0000A0950000}"/>
    <cellStyle name="Output 2 6 3 2 3 2 2 5" xfId="38493" xr:uid="{00000000-0005-0000-0000-0000A1950000}"/>
    <cellStyle name="Output 2 6 3 2 3 2 2 6" xfId="38494" xr:uid="{00000000-0005-0000-0000-0000A2950000}"/>
    <cellStyle name="Output 2 6 3 2 3 2 2 7" xfId="38495" xr:uid="{00000000-0005-0000-0000-0000A3950000}"/>
    <cellStyle name="Output 2 6 3 2 3 2 3" xfId="38496" xr:uid="{00000000-0005-0000-0000-0000A4950000}"/>
    <cellStyle name="Output 2 6 3 2 3 2 4" xfId="38497" xr:uid="{00000000-0005-0000-0000-0000A5950000}"/>
    <cellStyle name="Output 2 6 3 2 3 3" xfId="38498" xr:uid="{00000000-0005-0000-0000-0000A6950000}"/>
    <cellStyle name="Output 2 6 3 2 3 3 2" xfId="38499" xr:uid="{00000000-0005-0000-0000-0000A7950000}"/>
    <cellStyle name="Output 2 6 3 2 3 3 2 2" xfId="38500" xr:uid="{00000000-0005-0000-0000-0000A8950000}"/>
    <cellStyle name="Output 2 6 3 2 3 3 2 3" xfId="38501" xr:uid="{00000000-0005-0000-0000-0000A9950000}"/>
    <cellStyle name="Output 2 6 3 2 3 3 2 4" xfId="38502" xr:uid="{00000000-0005-0000-0000-0000AA950000}"/>
    <cellStyle name="Output 2 6 3 2 3 3 2 5" xfId="38503" xr:uid="{00000000-0005-0000-0000-0000AB950000}"/>
    <cellStyle name="Output 2 6 3 2 3 3 2 6" xfId="38504" xr:uid="{00000000-0005-0000-0000-0000AC950000}"/>
    <cellStyle name="Output 2 6 3 2 3 3 2 7" xfId="38505" xr:uid="{00000000-0005-0000-0000-0000AD950000}"/>
    <cellStyle name="Output 2 6 3 2 3 3 3" xfId="38506" xr:uid="{00000000-0005-0000-0000-0000AE950000}"/>
    <cellStyle name="Output 2 6 3 2 3 3 4" xfId="38507" xr:uid="{00000000-0005-0000-0000-0000AF950000}"/>
    <cellStyle name="Output 2 6 3 2 3 4" xfId="38508" xr:uid="{00000000-0005-0000-0000-0000B0950000}"/>
    <cellStyle name="Output 2 6 3 2 3 4 2" xfId="38509" xr:uid="{00000000-0005-0000-0000-0000B1950000}"/>
    <cellStyle name="Output 2 6 3 2 3 4 2 2" xfId="38510" xr:uid="{00000000-0005-0000-0000-0000B2950000}"/>
    <cellStyle name="Output 2 6 3 2 3 4 2 3" xfId="38511" xr:uid="{00000000-0005-0000-0000-0000B3950000}"/>
    <cellStyle name="Output 2 6 3 2 3 4 2 4" xfId="38512" xr:uid="{00000000-0005-0000-0000-0000B4950000}"/>
    <cellStyle name="Output 2 6 3 2 3 4 2 5" xfId="38513" xr:uid="{00000000-0005-0000-0000-0000B5950000}"/>
    <cellStyle name="Output 2 6 3 2 3 4 2 6" xfId="38514" xr:uid="{00000000-0005-0000-0000-0000B6950000}"/>
    <cellStyle name="Output 2 6 3 2 3 4 2 7" xfId="38515" xr:uid="{00000000-0005-0000-0000-0000B7950000}"/>
    <cellStyle name="Output 2 6 3 2 3 4 3" xfId="38516" xr:uid="{00000000-0005-0000-0000-0000B8950000}"/>
    <cellStyle name="Output 2 6 3 2 3 4 4" xfId="38517" xr:uid="{00000000-0005-0000-0000-0000B9950000}"/>
    <cellStyle name="Output 2 6 3 2 3 5" xfId="38518" xr:uid="{00000000-0005-0000-0000-0000BA950000}"/>
    <cellStyle name="Output 2 6 3 2 3 5 2" xfId="38519" xr:uid="{00000000-0005-0000-0000-0000BB950000}"/>
    <cellStyle name="Output 2 6 3 2 3 5 3" xfId="38520" xr:uid="{00000000-0005-0000-0000-0000BC950000}"/>
    <cellStyle name="Output 2 6 3 2 3 5 4" xfId="38521" xr:uid="{00000000-0005-0000-0000-0000BD950000}"/>
    <cellStyle name="Output 2 6 3 2 3 5 5" xfId="38522" xr:uid="{00000000-0005-0000-0000-0000BE950000}"/>
    <cellStyle name="Output 2 6 3 2 3 5 6" xfId="38523" xr:uid="{00000000-0005-0000-0000-0000BF950000}"/>
    <cellStyle name="Output 2 6 3 2 3 5 7" xfId="38524" xr:uid="{00000000-0005-0000-0000-0000C0950000}"/>
    <cellStyle name="Output 2 6 3 2 3 5 8" xfId="38525" xr:uid="{00000000-0005-0000-0000-0000C1950000}"/>
    <cellStyle name="Output 2 6 3 2 3 6" xfId="38526" xr:uid="{00000000-0005-0000-0000-0000C2950000}"/>
    <cellStyle name="Output 2 6 3 2 3 6 2" xfId="38527" xr:uid="{00000000-0005-0000-0000-0000C3950000}"/>
    <cellStyle name="Output 2 6 3 2 3 6 3" xfId="38528" xr:uid="{00000000-0005-0000-0000-0000C4950000}"/>
    <cellStyle name="Output 2 6 3 2 3 6 4" xfId="38529" xr:uid="{00000000-0005-0000-0000-0000C5950000}"/>
    <cellStyle name="Output 2 6 3 2 3 6 5" xfId="38530" xr:uid="{00000000-0005-0000-0000-0000C6950000}"/>
    <cellStyle name="Output 2 6 3 2 3 6 6" xfId="38531" xr:uid="{00000000-0005-0000-0000-0000C7950000}"/>
    <cellStyle name="Output 2 6 3 2 3 6 7" xfId="38532" xr:uid="{00000000-0005-0000-0000-0000C8950000}"/>
    <cellStyle name="Output 2 6 3 2 3 7" xfId="38533" xr:uid="{00000000-0005-0000-0000-0000C9950000}"/>
    <cellStyle name="Output 2 6 3 2 3 8" xfId="38534" xr:uid="{00000000-0005-0000-0000-0000CA950000}"/>
    <cellStyle name="Output 2 6 3 2 3 9" xfId="38535" xr:uid="{00000000-0005-0000-0000-0000CB950000}"/>
    <cellStyle name="Output 2 6 3 2 4" xfId="38536" xr:uid="{00000000-0005-0000-0000-0000CC950000}"/>
    <cellStyle name="Output 2 6 3 2 4 2" xfId="38537" xr:uid="{00000000-0005-0000-0000-0000CD950000}"/>
    <cellStyle name="Output 2 6 3 2 4 2 2" xfId="38538" xr:uid="{00000000-0005-0000-0000-0000CE950000}"/>
    <cellStyle name="Output 2 6 3 2 4 2 3" xfId="38539" xr:uid="{00000000-0005-0000-0000-0000CF950000}"/>
    <cellStyle name="Output 2 6 3 2 4 2 4" xfId="38540" xr:uid="{00000000-0005-0000-0000-0000D0950000}"/>
    <cellStyle name="Output 2 6 3 2 4 2 5" xfId="38541" xr:uid="{00000000-0005-0000-0000-0000D1950000}"/>
    <cellStyle name="Output 2 6 3 2 4 2 6" xfId="38542" xr:uid="{00000000-0005-0000-0000-0000D2950000}"/>
    <cellStyle name="Output 2 6 3 2 4 2 7" xfId="38543" xr:uid="{00000000-0005-0000-0000-0000D3950000}"/>
    <cellStyle name="Output 2 6 3 2 4 3" xfId="38544" xr:uid="{00000000-0005-0000-0000-0000D4950000}"/>
    <cellStyle name="Output 2 6 3 2 4 4" xfId="38545" xr:uid="{00000000-0005-0000-0000-0000D5950000}"/>
    <cellStyle name="Output 2 6 3 2 4 5" xfId="38546" xr:uid="{00000000-0005-0000-0000-0000D6950000}"/>
    <cellStyle name="Output 2 6 3 2 5" xfId="38547" xr:uid="{00000000-0005-0000-0000-0000D7950000}"/>
    <cellStyle name="Output 2 6 3 2 5 2" xfId="38548" xr:uid="{00000000-0005-0000-0000-0000D8950000}"/>
    <cellStyle name="Output 2 6 3 2 5 2 2" xfId="38549" xr:uid="{00000000-0005-0000-0000-0000D9950000}"/>
    <cellStyle name="Output 2 6 3 2 5 2 3" xfId="38550" xr:uid="{00000000-0005-0000-0000-0000DA950000}"/>
    <cellStyle name="Output 2 6 3 2 5 2 4" xfId="38551" xr:uid="{00000000-0005-0000-0000-0000DB950000}"/>
    <cellStyle name="Output 2 6 3 2 5 2 5" xfId="38552" xr:uid="{00000000-0005-0000-0000-0000DC950000}"/>
    <cellStyle name="Output 2 6 3 2 5 2 6" xfId="38553" xr:uid="{00000000-0005-0000-0000-0000DD950000}"/>
    <cellStyle name="Output 2 6 3 2 5 2 7" xfId="38554" xr:uid="{00000000-0005-0000-0000-0000DE950000}"/>
    <cellStyle name="Output 2 6 3 2 5 3" xfId="38555" xr:uid="{00000000-0005-0000-0000-0000DF950000}"/>
    <cellStyle name="Output 2 6 3 2 5 4" xfId="38556" xr:uid="{00000000-0005-0000-0000-0000E0950000}"/>
    <cellStyle name="Output 2 6 3 2 5 5" xfId="38557" xr:uid="{00000000-0005-0000-0000-0000E1950000}"/>
    <cellStyle name="Output 2 6 3 2 6" xfId="38558" xr:uid="{00000000-0005-0000-0000-0000E2950000}"/>
    <cellStyle name="Output 2 6 3 2 6 2" xfId="38559" xr:uid="{00000000-0005-0000-0000-0000E3950000}"/>
    <cellStyle name="Output 2 6 3 2 6 2 2" xfId="38560" xr:uid="{00000000-0005-0000-0000-0000E4950000}"/>
    <cellStyle name="Output 2 6 3 2 6 2 3" xfId="38561" xr:uid="{00000000-0005-0000-0000-0000E5950000}"/>
    <cellStyle name="Output 2 6 3 2 6 2 4" xfId="38562" xr:uid="{00000000-0005-0000-0000-0000E6950000}"/>
    <cellStyle name="Output 2 6 3 2 6 2 5" xfId="38563" xr:uid="{00000000-0005-0000-0000-0000E7950000}"/>
    <cellStyle name="Output 2 6 3 2 6 2 6" xfId="38564" xr:uid="{00000000-0005-0000-0000-0000E8950000}"/>
    <cellStyle name="Output 2 6 3 2 6 2 7" xfId="38565" xr:uid="{00000000-0005-0000-0000-0000E9950000}"/>
    <cellStyle name="Output 2 6 3 2 6 3" xfId="38566" xr:uid="{00000000-0005-0000-0000-0000EA950000}"/>
    <cellStyle name="Output 2 6 3 2 6 4" xfId="38567" xr:uid="{00000000-0005-0000-0000-0000EB950000}"/>
    <cellStyle name="Output 2 6 3 2 6 5" xfId="38568" xr:uid="{00000000-0005-0000-0000-0000EC950000}"/>
    <cellStyle name="Output 2 6 3 2 7" xfId="38569" xr:uid="{00000000-0005-0000-0000-0000ED950000}"/>
    <cellStyle name="Output 2 6 3 2 7 2" xfId="38570" xr:uid="{00000000-0005-0000-0000-0000EE950000}"/>
    <cellStyle name="Output 2 6 3 2 7 2 2" xfId="38571" xr:uid="{00000000-0005-0000-0000-0000EF950000}"/>
    <cellStyle name="Output 2 6 3 2 7 2 3" xfId="38572" xr:uid="{00000000-0005-0000-0000-0000F0950000}"/>
    <cellStyle name="Output 2 6 3 2 7 2 4" xfId="38573" xr:uid="{00000000-0005-0000-0000-0000F1950000}"/>
    <cellStyle name="Output 2 6 3 2 7 2 5" xfId="38574" xr:uid="{00000000-0005-0000-0000-0000F2950000}"/>
    <cellStyle name="Output 2 6 3 2 7 2 6" xfId="38575" xr:uid="{00000000-0005-0000-0000-0000F3950000}"/>
    <cellStyle name="Output 2 6 3 2 7 2 7" xfId="38576" xr:uid="{00000000-0005-0000-0000-0000F4950000}"/>
    <cellStyle name="Output 2 6 3 2 7 3" xfId="38577" xr:uid="{00000000-0005-0000-0000-0000F5950000}"/>
    <cellStyle name="Output 2 6 3 2 7 4" xfId="38578" xr:uid="{00000000-0005-0000-0000-0000F6950000}"/>
    <cellStyle name="Output 2 6 3 2 7 5" xfId="38579" xr:uid="{00000000-0005-0000-0000-0000F7950000}"/>
    <cellStyle name="Output 2 6 3 2 8" xfId="38580" xr:uid="{00000000-0005-0000-0000-0000F8950000}"/>
    <cellStyle name="Output 2 6 3 2 8 2" xfId="38581" xr:uid="{00000000-0005-0000-0000-0000F9950000}"/>
    <cellStyle name="Output 2 6 3 2 8 3" xfId="38582" xr:uid="{00000000-0005-0000-0000-0000FA950000}"/>
    <cellStyle name="Output 2 6 3 2 8 4" xfId="38583" xr:uid="{00000000-0005-0000-0000-0000FB950000}"/>
    <cellStyle name="Output 2 6 3 2 8 5" xfId="38584" xr:uid="{00000000-0005-0000-0000-0000FC950000}"/>
    <cellStyle name="Output 2 6 3 2 8 6" xfId="38585" xr:uid="{00000000-0005-0000-0000-0000FD950000}"/>
    <cellStyle name="Output 2 6 3 2 8 7" xfId="38586" xr:uid="{00000000-0005-0000-0000-0000FE950000}"/>
    <cellStyle name="Output 2 6 3 2 8 8" xfId="38587" xr:uid="{00000000-0005-0000-0000-0000FF950000}"/>
    <cellStyle name="Output 2 6 3 2 9" xfId="38588" xr:uid="{00000000-0005-0000-0000-000000960000}"/>
    <cellStyle name="Output 2 6 3 2 9 2" xfId="38589" xr:uid="{00000000-0005-0000-0000-000001960000}"/>
    <cellStyle name="Output 2 6 3 2 9 3" xfId="38590" xr:uid="{00000000-0005-0000-0000-000002960000}"/>
    <cellStyle name="Output 2 6 3 2 9 4" xfId="38591" xr:uid="{00000000-0005-0000-0000-000003960000}"/>
    <cellStyle name="Output 2 6 3 2 9 5" xfId="38592" xr:uid="{00000000-0005-0000-0000-000004960000}"/>
    <cellStyle name="Output 2 6 3 2 9 6" xfId="38593" xr:uid="{00000000-0005-0000-0000-000005960000}"/>
    <cellStyle name="Output 2 6 3 2 9 7" xfId="38594" xr:uid="{00000000-0005-0000-0000-000006960000}"/>
    <cellStyle name="Output 2 6 3 3" xfId="38595" xr:uid="{00000000-0005-0000-0000-000007960000}"/>
    <cellStyle name="Output 2 6 3 3 10" xfId="38596" xr:uid="{00000000-0005-0000-0000-000008960000}"/>
    <cellStyle name="Output 2 6 3 3 10 2" xfId="38597" xr:uid="{00000000-0005-0000-0000-000009960000}"/>
    <cellStyle name="Output 2 6 3 3 10 3" xfId="38598" xr:uid="{00000000-0005-0000-0000-00000A960000}"/>
    <cellStyle name="Output 2 6 3 3 10 4" xfId="38599" xr:uid="{00000000-0005-0000-0000-00000B960000}"/>
    <cellStyle name="Output 2 6 3 3 10 5" xfId="38600" xr:uid="{00000000-0005-0000-0000-00000C960000}"/>
    <cellStyle name="Output 2 6 3 3 11" xfId="38601" xr:uid="{00000000-0005-0000-0000-00000D960000}"/>
    <cellStyle name="Output 2 6 3 3 11 2" xfId="38602" xr:uid="{00000000-0005-0000-0000-00000E960000}"/>
    <cellStyle name="Output 2 6 3 3 11 3" xfId="38603" xr:uid="{00000000-0005-0000-0000-00000F960000}"/>
    <cellStyle name="Output 2 6 3 3 11 4" xfId="38604" xr:uid="{00000000-0005-0000-0000-000010960000}"/>
    <cellStyle name="Output 2 6 3 3 11 5" xfId="38605" xr:uid="{00000000-0005-0000-0000-000011960000}"/>
    <cellStyle name="Output 2 6 3 3 12" xfId="38606" xr:uid="{00000000-0005-0000-0000-000012960000}"/>
    <cellStyle name="Output 2 6 3 3 12 2" xfId="38607" xr:uid="{00000000-0005-0000-0000-000013960000}"/>
    <cellStyle name="Output 2 6 3 3 12 3" xfId="38608" xr:uid="{00000000-0005-0000-0000-000014960000}"/>
    <cellStyle name="Output 2 6 3 3 12 4" xfId="38609" xr:uid="{00000000-0005-0000-0000-000015960000}"/>
    <cellStyle name="Output 2 6 3 3 12 5" xfId="38610" xr:uid="{00000000-0005-0000-0000-000016960000}"/>
    <cellStyle name="Output 2 6 3 3 13" xfId="38611" xr:uid="{00000000-0005-0000-0000-000017960000}"/>
    <cellStyle name="Output 2 6 3 3 13 2" xfId="38612" xr:uid="{00000000-0005-0000-0000-000018960000}"/>
    <cellStyle name="Output 2 6 3 3 13 3" xfId="38613" xr:uid="{00000000-0005-0000-0000-000019960000}"/>
    <cellStyle name="Output 2 6 3 3 13 4" xfId="38614" xr:uid="{00000000-0005-0000-0000-00001A960000}"/>
    <cellStyle name="Output 2 6 3 3 13 5" xfId="38615" xr:uid="{00000000-0005-0000-0000-00001B960000}"/>
    <cellStyle name="Output 2 6 3 3 14" xfId="38616" xr:uid="{00000000-0005-0000-0000-00001C960000}"/>
    <cellStyle name="Output 2 6 3 3 14 2" xfId="38617" xr:uid="{00000000-0005-0000-0000-00001D960000}"/>
    <cellStyle name="Output 2 6 3 3 14 3" xfId="38618" xr:uid="{00000000-0005-0000-0000-00001E960000}"/>
    <cellStyle name="Output 2 6 3 3 14 4" xfId="38619" xr:uid="{00000000-0005-0000-0000-00001F960000}"/>
    <cellStyle name="Output 2 6 3 3 14 5" xfId="38620" xr:uid="{00000000-0005-0000-0000-000020960000}"/>
    <cellStyle name="Output 2 6 3 3 15" xfId="38621" xr:uid="{00000000-0005-0000-0000-000021960000}"/>
    <cellStyle name="Output 2 6 3 3 15 2" xfId="38622" xr:uid="{00000000-0005-0000-0000-000022960000}"/>
    <cellStyle name="Output 2 6 3 3 15 3" xfId="38623" xr:uid="{00000000-0005-0000-0000-000023960000}"/>
    <cellStyle name="Output 2 6 3 3 15 4" xfId="38624" xr:uid="{00000000-0005-0000-0000-000024960000}"/>
    <cellStyle name="Output 2 6 3 3 15 5" xfId="38625" xr:uid="{00000000-0005-0000-0000-000025960000}"/>
    <cellStyle name="Output 2 6 3 3 16" xfId="38626" xr:uid="{00000000-0005-0000-0000-000026960000}"/>
    <cellStyle name="Output 2 6 3 3 16 2" xfId="38627" xr:uid="{00000000-0005-0000-0000-000027960000}"/>
    <cellStyle name="Output 2 6 3 3 16 3" xfId="38628" xr:uid="{00000000-0005-0000-0000-000028960000}"/>
    <cellStyle name="Output 2 6 3 3 16 4" xfId="38629" xr:uid="{00000000-0005-0000-0000-000029960000}"/>
    <cellStyle name="Output 2 6 3 3 16 5" xfId="38630" xr:uid="{00000000-0005-0000-0000-00002A960000}"/>
    <cellStyle name="Output 2 6 3 3 17" xfId="38631" xr:uid="{00000000-0005-0000-0000-00002B960000}"/>
    <cellStyle name="Output 2 6 3 3 17 2" xfId="38632" xr:uid="{00000000-0005-0000-0000-00002C960000}"/>
    <cellStyle name="Output 2 6 3 3 17 3" xfId="38633" xr:uid="{00000000-0005-0000-0000-00002D960000}"/>
    <cellStyle name="Output 2 6 3 3 17 4" xfId="38634" xr:uid="{00000000-0005-0000-0000-00002E960000}"/>
    <cellStyle name="Output 2 6 3 3 17 5" xfId="38635" xr:uid="{00000000-0005-0000-0000-00002F960000}"/>
    <cellStyle name="Output 2 6 3 3 18" xfId="38636" xr:uid="{00000000-0005-0000-0000-000030960000}"/>
    <cellStyle name="Output 2 6 3 3 18 2" xfId="38637" xr:uid="{00000000-0005-0000-0000-000031960000}"/>
    <cellStyle name="Output 2 6 3 3 18 3" xfId="38638" xr:uid="{00000000-0005-0000-0000-000032960000}"/>
    <cellStyle name="Output 2 6 3 3 18 4" xfId="38639" xr:uid="{00000000-0005-0000-0000-000033960000}"/>
    <cellStyle name="Output 2 6 3 3 18 5" xfId="38640" xr:uid="{00000000-0005-0000-0000-000034960000}"/>
    <cellStyle name="Output 2 6 3 3 19" xfId="38641" xr:uid="{00000000-0005-0000-0000-000035960000}"/>
    <cellStyle name="Output 2 6 3 3 2" xfId="38642" xr:uid="{00000000-0005-0000-0000-000036960000}"/>
    <cellStyle name="Output 2 6 3 3 2 10" xfId="38643" xr:uid="{00000000-0005-0000-0000-000037960000}"/>
    <cellStyle name="Output 2 6 3 3 2 10 2" xfId="38644" xr:uid="{00000000-0005-0000-0000-000038960000}"/>
    <cellStyle name="Output 2 6 3 3 2 10 3" xfId="38645" xr:uid="{00000000-0005-0000-0000-000039960000}"/>
    <cellStyle name="Output 2 6 3 3 2 10 4" xfId="38646" xr:uid="{00000000-0005-0000-0000-00003A960000}"/>
    <cellStyle name="Output 2 6 3 3 2 10 5" xfId="38647" xr:uid="{00000000-0005-0000-0000-00003B960000}"/>
    <cellStyle name="Output 2 6 3 3 2 11" xfId="38648" xr:uid="{00000000-0005-0000-0000-00003C960000}"/>
    <cellStyle name="Output 2 6 3 3 2 11 2" xfId="38649" xr:uid="{00000000-0005-0000-0000-00003D960000}"/>
    <cellStyle name="Output 2 6 3 3 2 11 3" xfId="38650" xr:uid="{00000000-0005-0000-0000-00003E960000}"/>
    <cellStyle name="Output 2 6 3 3 2 11 4" xfId="38651" xr:uid="{00000000-0005-0000-0000-00003F960000}"/>
    <cellStyle name="Output 2 6 3 3 2 11 5" xfId="38652" xr:uid="{00000000-0005-0000-0000-000040960000}"/>
    <cellStyle name="Output 2 6 3 3 2 12" xfId="38653" xr:uid="{00000000-0005-0000-0000-000041960000}"/>
    <cellStyle name="Output 2 6 3 3 2 12 2" xfId="38654" xr:uid="{00000000-0005-0000-0000-000042960000}"/>
    <cellStyle name="Output 2 6 3 3 2 12 3" xfId="38655" xr:uid="{00000000-0005-0000-0000-000043960000}"/>
    <cellStyle name="Output 2 6 3 3 2 12 4" xfId="38656" xr:uid="{00000000-0005-0000-0000-000044960000}"/>
    <cellStyle name="Output 2 6 3 3 2 12 5" xfId="38657" xr:uid="{00000000-0005-0000-0000-000045960000}"/>
    <cellStyle name="Output 2 6 3 3 2 13" xfId="38658" xr:uid="{00000000-0005-0000-0000-000046960000}"/>
    <cellStyle name="Output 2 6 3 3 2 13 2" xfId="38659" xr:uid="{00000000-0005-0000-0000-000047960000}"/>
    <cellStyle name="Output 2 6 3 3 2 13 3" xfId="38660" xr:uid="{00000000-0005-0000-0000-000048960000}"/>
    <cellStyle name="Output 2 6 3 3 2 13 4" xfId="38661" xr:uid="{00000000-0005-0000-0000-000049960000}"/>
    <cellStyle name="Output 2 6 3 3 2 13 5" xfId="38662" xr:uid="{00000000-0005-0000-0000-00004A960000}"/>
    <cellStyle name="Output 2 6 3 3 2 14" xfId="38663" xr:uid="{00000000-0005-0000-0000-00004B960000}"/>
    <cellStyle name="Output 2 6 3 3 2 14 2" xfId="38664" xr:uid="{00000000-0005-0000-0000-00004C960000}"/>
    <cellStyle name="Output 2 6 3 3 2 14 3" xfId="38665" xr:uid="{00000000-0005-0000-0000-00004D960000}"/>
    <cellStyle name="Output 2 6 3 3 2 14 4" xfId="38666" xr:uid="{00000000-0005-0000-0000-00004E960000}"/>
    <cellStyle name="Output 2 6 3 3 2 14 5" xfId="38667" xr:uid="{00000000-0005-0000-0000-00004F960000}"/>
    <cellStyle name="Output 2 6 3 3 2 15" xfId="38668" xr:uid="{00000000-0005-0000-0000-000050960000}"/>
    <cellStyle name="Output 2 6 3 3 2 15 2" xfId="38669" xr:uid="{00000000-0005-0000-0000-000051960000}"/>
    <cellStyle name="Output 2 6 3 3 2 15 3" xfId="38670" xr:uid="{00000000-0005-0000-0000-000052960000}"/>
    <cellStyle name="Output 2 6 3 3 2 15 4" xfId="38671" xr:uid="{00000000-0005-0000-0000-000053960000}"/>
    <cellStyle name="Output 2 6 3 3 2 15 5" xfId="38672" xr:uid="{00000000-0005-0000-0000-000054960000}"/>
    <cellStyle name="Output 2 6 3 3 2 16" xfId="38673" xr:uid="{00000000-0005-0000-0000-000055960000}"/>
    <cellStyle name="Output 2 6 3 3 2 16 2" xfId="38674" xr:uid="{00000000-0005-0000-0000-000056960000}"/>
    <cellStyle name="Output 2 6 3 3 2 16 3" xfId="38675" xr:uid="{00000000-0005-0000-0000-000057960000}"/>
    <cellStyle name="Output 2 6 3 3 2 16 4" xfId="38676" xr:uid="{00000000-0005-0000-0000-000058960000}"/>
    <cellStyle name="Output 2 6 3 3 2 16 5" xfId="38677" xr:uid="{00000000-0005-0000-0000-000059960000}"/>
    <cellStyle name="Output 2 6 3 3 2 17" xfId="38678" xr:uid="{00000000-0005-0000-0000-00005A960000}"/>
    <cellStyle name="Output 2 6 3 3 2 17 2" xfId="38679" xr:uid="{00000000-0005-0000-0000-00005B960000}"/>
    <cellStyle name="Output 2 6 3 3 2 17 3" xfId="38680" xr:uid="{00000000-0005-0000-0000-00005C960000}"/>
    <cellStyle name="Output 2 6 3 3 2 17 4" xfId="38681" xr:uid="{00000000-0005-0000-0000-00005D960000}"/>
    <cellStyle name="Output 2 6 3 3 2 17 5" xfId="38682" xr:uid="{00000000-0005-0000-0000-00005E960000}"/>
    <cellStyle name="Output 2 6 3 3 2 18" xfId="38683" xr:uid="{00000000-0005-0000-0000-00005F960000}"/>
    <cellStyle name="Output 2 6 3 3 2 18 2" xfId="38684" xr:uid="{00000000-0005-0000-0000-000060960000}"/>
    <cellStyle name="Output 2 6 3 3 2 18 3" xfId="38685" xr:uid="{00000000-0005-0000-0000-000061960000}"/>
    <cellStyle name="Output 2 6 3 3 2 18 4" xfId="38686" xr:uid="{00000000-0005-0000-0000-000062960000}"/>
    <cellStyle name="Output 2 6 3 3 2 18 5" xfId="38687" xr:uid="{00000000-0005-0000-0000-000063960000}"/>
    <cellStyle name="Output 2 6 3 3 2 19" xfId="38688" xr:uid="{00000000-0005-0000-0000-000064960000}"/>
    <cellStyle name="Output 2 6 3 3 2 2" xfId="38689" xr:uid="{00000000-0005-0000-0000-000065960000}"/>
    <cellStyle name="Output 2 6 3 3 2 2 2" xfId="38690" xr:uid="{00000000-0005-0000-0000-000066960000}"/>
    <cellStyle name="Output 2 6 3 3 2 2 2 2" xfId="38691" xr:uid="{00000000-0005-0000-0000-000067960000}"/>
    <cellStyle name="Output 2 6 3 3 2 2 2 3" xfId="38692" xr:uid="{00000000-0005-0000-0000-000068960000}"/>
    <cellStyle name="Output 2 6 3 3 2 2 2 4" xfId="38693" xr:uid="{00000000-0005-0000-0000-000069960000}"/>
    <cellStyle name="Output 2 6 3 3 2 2 2 5" xfId="38694" xr:uid="{00000000-0005-0000-0000-00006A960000}"/>
    <cellStyle name="Output 2 6 3 3 2 2 2 6" xfId="38695" xr:uid="{00000000-0005-0000-0000-00006B960000}"/>
    <cellStyle name="Output 2 6 3 3 2 2 2 7" xfId="38696" xr:uid="{00000000-0005-0000-0000-00006C960000}"/>
    <cellStyle name="Output 2 6 3 3 2 2 3" xfId="38697" xr:uid="{00000000-0005-0000-0000-00006D960000}"/>
    <cellStyle name="Output 2 6 3 3 2 2 4" xfId="38698" xr:uid="{00000000-0005-0000-0000-00006E960000}"/>
    <cellStyle name="Output 2 6 3 3 2 2 5" xfId="38699" xr:uid="{00000000-0005-0000-0000-00006F960000}"/>
    <cellStyle name="Output 2 6 3 3 2 3" xfId="38700" xr:uid="{00000000-0005-0000-0000-000070960000}"/>
    <cellStyle name="Output 2 6 3 3 2 3 2" xfId="38701" xr:uid="{00000000-0005-0000-0000-000071960000}"/>
    <cellStyle name="Output 2 6 3 3 2 3 2 2" xfId="38702" xr:uid="{00000000-0005-0000-0000-000072960000}"/>
    <cellStyle name="Output 2 6 3 3 2 3 2 3" xfId="38703" xr:uid="{00000000-0005-0000-0000-000073960000}"/>
    <cellStyle name="Output 2 6 3 3 2 3 2 4" xfId="38704" xr:uid="{00000000-0005-0000-0000-000074960000}"/>
    <cellStyle name="Output 2 6 3 3 2 3 2 5" xfId="38705" xr:uid="{00000000-0005-0000-0000-000075960000}"/>
    <cellStyle name="Output 2 6 3 3 2 3 2 6" xfId="38706" xr:uid="{00000000-0005-0000-0000-000076960000}"/>
    <cellStyle name="Output 2 6 3 3 2 3 2 7" xfId="38707" xr:uid="{00000000-0005-0000-0000-000077960000}"/>
    <cellStyle name="Output 2 6 3 3 2 3 3" xfId="38708" xr:uid="{00000000-0005-0000-0000-000078960000}"/>
    <cellStyle name="Output 2 6 3 3 2 3 4" xfId="38709" xr:uid="{00000000-0005-0000-0000-000079960000}"/>
    <cellStyle name="Output 2 6 3 3 2 3 5" xfId="38710" xr:uid="{00000000-0005-0000-0000-00007A960000}"/>
    <cellStyle name="Output 2 6 3 3 2 4" xfId="38711" xr:uid="{00000000-0005-0000-0000-00007B960000}"/>
    <cellStyle name="Output 2 6 3 3 2 4 2" xfId="38712" xr:uid="{00000000-0005-0000-0000-00007C960000}"/>
    <cellStyle name="Output 2 6 3 3 2 4 2 2" xfId="38713" xr:uid="{00000000-0005-0000-0000-00007D960000}"/>
    <cellStyle name="Output 2 6 3 3 2 4 2 3" xfId="38714" xr:uid="{00000000-0005-0000-0000-00007E960000}"/>
    <cellStyle name="Output 2 6 3 3 2 4 2 4" xfId="38715" xr:uid="{00000000-0005-0000-0000-00007F960000}"/>
    <cellStyle name="Output 2 6 3 3 2 4 2 5" xfId="38716" xr:uid="{00000000-0005-0000-0000-000080960000}"/>
    <cellStyle name="Output 2 6 3 3 2 4 2 6" xfId="38717" xr:uid="{00000000-0005-0000-0000-000081960000}"/>
    <cellStyle name="Output 2 6 3 3 2 4 2 7" xfId="38718" xr:uid="{00000000-0005-0000-0000-000082960000}"/>
    <cellStyle name="Output 2 6 3 3 2 4 3" xfId="38719" xr:uid="{00000000-0005-0000-0000-000083960000}"/>
    <cellStyle name="Output 2 6 3 3 2 4 4" xfId="38720" xr:uid="{00000000-0005-0000-0000-000084960000}"/>
    <cellStyle name="Output 2 6 3 3 2 4 5" xfId="38721" xr:uid="{00000000-0005-0000-0000-000085960000}"/>
    <cellStyle name="Output 2 6 3 3 2 5" xfId="38722" xr:uid="{00000000-0005-0000-0000-000086960000}"/>
    <cellStyle name="Output 2 6 3 3 2 5 2" xfId="38723" xr:uid="{00000000-0005-0000-0000-000087960000}"/>
    <cellStyle name="Output 2 6 3 3 2 5 3" xfId="38724" xr:uid="{00000000-0005-0000-0000-000088960000}"/>
    <cellStyle name="Output 2 6 3 3 2 5 4" xfId="38725" xr:uid="{00000000-0005-0000-0000-000089960000}"/>
    <cellStyle name="Output 2 6 3 3 2 5 5" xfId="38726" xr:uid="{00000000-0005-0000-0000-00008A960000}"/>
    <cellStyle name="Output 2 6 3 3 2 5 6" xfId="38727" xr:uid="{00000000-0005-0000-0000-00008B960000}"/>
    <cellStyle name="Output 2 6 3 3 2 5 7" xfId="38728" xr:uid="{00000000-0005-0000-0000-00008C960000}"/>
    <cellStyle name="Output 2 6 3 3 2 5 8" xfId="38729" xr:uid="{00000000-0005-0000-0000-00008D960000}"/>
    <cellStyle name="Output 2 6 3 3 2 6" xfId="38730" xr:uid="{00000000-0005-0000-0000-00008E960000}"/>
    <cellStyle name="Output 2 6 3 3 2 6 2" xfId="38731" xr:uid="{00000000-0005-0000-0000-00008F960000}"/>
    <cellStyle name="Output 2 6 3 3 2 6 3" xfId="38732" xr:uid="{00000000-0005-0000-0000-000090960000}"/>
    <cellStyle name="Output 2 6 3 3 2 6 4" xfId="38733" xr:uid="{00000000-0005-0000-0000-000091960000}"/>
    <cellStyle name="Output 2 6 3 3 2 6 5" xfId="38734" xr:uid="{00000000-0005-0000-0000-000092960000}"/>
    <cellStyle name="Output 2 6 3 3 2 6 6" xfId="38735" xr:uid="{00000000-0005-0000-0000-000093960000}"/>
    <cellStyle name="Output 2 6 3 3 2 6 7" xfId="38736" xr:uid="{00000000-0005-0000-0000-000094960000}"/>
    <cellStyle name="Output 2 6 3 3 2 7" xfId="38737" xr:uid="{00000000-0005-0000-0000-000095960000}"/>
    <cellStyle name="Output 2 6 3 3 2 7 2" xfId="38738" xr:uid="{00000000-0005-0000-0000-000096960000}"/>
    <cellStyle name="Output 2 6 3 3 2 7 3" xfId="38739" xr:uid="{00000000-0005-0000-0000-000097960000}"/>
    <cellStyle name="Output 2 6 3 3 2 7 4" xfId="38740" xr:uid="{00000000-0005-0000-0000-000098960000}"/>
    <cellStyle name="Output 2 6 3 3 2 7 5" xfId="38741" xr:uid="{00000000-0005-0000-0000-000099960000}"/>
    <cellStyle name="Output 2 6 3 3 2 8" xfId="38742" xr:uid="{00000000-0005-0000-0000-00009A960000}"/>
    <cellStyle name="Output 2 6 3 3 2 8 2" xfId="38743" xr:uid="{00000000-0005-0000-0000-00009B960000}"/>
    <cellStyle name="Output 2 6 3 3 2 8 3" xfId="38744" xr:uid="{00000000-0005-0000-0000-00009C960000}"/>
    <cellStyle name="Output 2 6 3 3 2 8 4" xfId="38745" xr:uid="{00000000-0005-0000-0000-00009D960000}"/>
    <cellStyle name="Output 2 6 3 3 2 8 5" xfId="38746" xr:uid="{00000000-0005-0000-0000-00009E960000}"/>
    <cellStyle name="Output 2 6 3 3 2 9" xfId="38747" xr:uid="{00000000-0005-0000-0000-00009F960000}"/>
    <cellStyle name="Output 2 6 3 3 2 9 2" xfId="38748" xr:uid="{00000000-0005-0000-0000-0000A0960000}"/>
    <cellStyle name="Output 2 6 3 3 2 9 3" xfId="38749" xr:uid="{00000000-0005-0000-0000-0000A1960000}"/>
    <cellStyle name="Output 2 6 3 3 2 9 4" xfId="38750" xr:uid="{00000000-0005-0000-0000-0000A2960000}"/>
    <cellStyle name="Output 2 6 3 3 2 9 5" xfId="38751" xr:uid="{00000000-0005-0000-0000-0000A3960000}"/>
    <cellStyle name="Output 2 6 3 3 3" xfId="38752" xr:uid="{00000000-0005-0000-0000-0000A4960000}"/>
    <cellStyle name="Output 2 6 3 3 3 10" xfId="38753" xr:uid="{00000000-0005-0000-0000-0000A5960000}"/>
    <cellStyle name="Output 2 6 3 3 3 2" xfId="38754" xr:uid="{00000000-0005-0000-0000-0000A6960000}"/>
    <cellStyle name="Output 2 6 3 3 3 2 2" xfId="38755" xr:uid="{00000000-0005-0000-0000-0000A7960000}"/>
    <cellStyle name="Output 2 6 3 3 3 2 2 2" xfId="38756" xr:uid="{00000000-0005-0000-0000-0000A8960000}"/>
    <cellStyle name="Output 2 6 3 3 3 2 2 3" xfId="38757" xr:uid="{00000000-0005-0000-0000-0000A9960000}"/>
    <cellStyle name="Output 2 6 3 3 3 2 2 4" xfId="38758" xr:uid="{00000000-0005-0000-0000-0000AA960000}"/>
    <cellStyle name="Output 2 6 3 3 3 2 2 5" xfId="38759" xr:uid="{00000000-0005-0000-0000-0000AB960000}"/>
    <cellStyle name="Output 2 6 3 3 3 2 2 6" xfId="38760" xr:uid="{00000000-0005-0000-0000-0000AC960000}"/>
    <cellStyle name="Output 2 6 3 3 3 2 2 7" xfId="38761" xr:uid="{00000000-0005-0000-0000-0000AD960000}"/>
    <cellStyle name="Output 2 6 3 3 3 2 3" xfId="38762" xr:uid="{00000000-0005-0000-0000-0000AE960000}"/>
    <cellStyle name="Output 2 6 3 3 3 2 4" xfId="38763" xr:uid="{00000000-0005-0000-0000-0000AF960000}"/>
    <cellStyle name="Output 2 6 3 3 3 3" xfId="38764" xr:uid="{00000000-0005-0000-0000-0000B0960000}"/>
    <cellStyle name="Output 2 6 3 3 3 3 2" xfId="38765" xr:uid="{00000000-0005-0000-0000-0000B1960000}"/>
    <cellStyle name="Output 2 6 3 3 3 3 2 2" xfId="38766" xr:uid="{00000000-0005-0000-0000-0000B2960000}"/>
    <cellStyle name="Output 2 6 3 3 3 3 2 3" xfId="38767" xr:uid="{00000000-0005-0000-0000-0000B3960000}"/>
    <cellStyle name="Output 2 6 3 3 3 3 2 4" xfId="38768" xr:uid="{00000000-0005-0000-0000-0000B4960000}"/>
    <cellStyle name="Output 2 6 3 3 3 3 2 5" xfId="38769" xr:uid="{00000000-0005-0000-0000-0000B5960000}"/>
    <cellStyle name="Output 2 6 3 3 3 3 2 6" xfId="38770" xr:uid="{00000000-0005-0000-0000-0000B6960000}"/>
    <cellStyle name="Output 2 6 3 3 3 3 2 7" xfId="38771" xr:uid="{00000000-0005-0000-0000-0000B7960000}"/>
    <cellStyle name="Output 2 6 3 3 3 3 3" xfId="38772" xr:uid="{00000000-0005-0000-0000-0000B8960000}"/>
    <cellStyle name="Output 2 6 3 3 3 3 4" xfId="38773" xr:uid="{00000000-0005-0000-0000-0000B9960000}"/>
    <cellStyle name="Output 2 6 3 3 3 4" xfId="38774" xr:uid="{00000000-0005-0000-0000-0000BA960000}"/>
    <cellStyle name="Output 2 6 3 3 3 4 2" xfId="38775" xr:uid="{00000000-0005-0000-0000-0000BB960000}"/>
    <cellStyle name="Output 2 6 3 3 3 4 2 2" xfId="38776" xr:uid="{00000000-0005-0000-0000-0000BC960000}"/>
    <cellStyle name="Output 2 6 3 3 3 4 2 3" xfId="38777" xr:uid="{00000000-0005-0000-0000-0000BD960000}"/>
    <cellStyle name="Output 2 6 3 3 3 4 2 4" xfId="38778" xr:uid="{00000000-0005-0000-0000-0000BE960000}"/>
    <cellStyle name="Output 2 6 3 3 3 4 2 5" xfId="38779" xr:uid="{00000000-0005-0000-0000-0000BF960000}"/>
    <cellStyle name="Output 2 6 3 3 3 4 2 6" xfId="38780" xr:uid="{00000000-0005-0000-0000-0000C0960000}"/>
    <cellStyle name="Output 2 6 3 3 3 4 2 7" xfId="38781" xr:uid="{00000000-0005-0000-0000-0000C1960000}"/>
    <cellStyle name="Output 2 6 3 3 3 4 3" xfId="38782" xr:uid="{00000000-0005-0000-0000-0000C2960000}"/>
    <cellStyle name="Output 2 6 3 3 3 4 4" xfId="38783" xr:uid="{00000000-0005-0000-0000-0000C3960000}"/>
    <cellStyle name="Output 2 6 3 3 3 5" xfId="38784" xr:uid="{00000000-0005-0000-0000-0000C4960000}"/>
    <cellStyle name="Output 2 6 3 3 3 5 2" xfId="38785" xr:uid="{00000000-0005-0000-0000-0000C5960000}"/>
    <cellStyle name="Output 2 6 3 3 3 5 3" xfId="38786" xr:uid="{00000000-0005-0000-0000-0000C6960000}"/>
    <cellStyle name="Output 2 6 3 3 3 5 4" xfId="38787" xr:uid="{00000000-0005-0000-0000-0000C7960000}"/>
    <cellStyle name="Output 2 6 3 3 3 5 5" xfId="38788" xr:uid="{00000000-0005-0000-0000-0000C8960000}"/>
    <cellStyle name="Output 2 6 3 3 3 5 6" xfId="38789" xr:uid="{00000000-0005-0000-0000-0000C9960000}"/>
    <cellStyle name="Output 2 6 3 3 3 5 7" xfId="38790" xr:uid="{00000000-0005-0000-0000-0000CA960000}"/>
    <cellStyle name="Output 2 6 3 3 3 5 8" xfId="38791" xr:uid="{00000000-0005-0000-0000-0000CB960000}"/>
    <cellStyle name="Output 2 6 3 3 3 6" xfId="38792" xr:uid="{00000000-0005-0000-0000-0000CC960000}"/>
    <cellStyle name="Output 2 6 3 3 3 6 2" xfId="38793" xr:uid="{00000000-0005-0000-0000-0000CD960000}"/>
    <cellStyle name="Output 2 6 3 3 3 6 3" xfId="38794" xr:uid="{00000000-0005-0000-0000-0000CE960000}"/>
    <cellStyle name="Output 2 6 3 3 3 6 4" xfId="38795" xr:uid="{00000000-0005-0000-0000-0000CF960000}"/>
    <cellStyle name="Output 2 6 3 3 3 6 5" xfId="38796" xr:uid="{00000000-0005-0000-0000-0000D0960000}"/>
    <cellStyle name="Output 2 6 3 3 3 6 6" xfId="38797" xr:uid="{00000000-0005-0000-0000-0000D1960000}"/>
    <cellStyle name="Output 2 6 3 3 3 6 7" xfId="38798" xr:uid="{00000000-0005-0000-0000-0000D2960000}"/>
    <cellStyle name="Output 2 6 3 3 3 7" xfId="38799" xr:uid="{00000000-0005-0000-0000-0000D3960000}"/>
    <cellStyle name="Output 2 6 3 3 3 8" xfId="38800" xr:uid="{00000000-0005-0000-0000-0000D4960000}"/>
    <cellStyle name="Output 2 6 3 3 3 9" xfId="38801" xr:uid="{00000000-0005-0000-0000-0000D5960000}"/>
    <cellStyle name="Output 2 6 3 3 4" xfId="38802" xr:uid="{00000000-0005-0000-0000-0000D6960000}"/>
    <cellStyle name="Output 2 6 3 3 4 2" xfId="38803" xr:uid="{00000000-0005-0000-0000-0000D7960000}"/>
    <cellStyle name="Output 2 6 3 3 4 2 2" xfId="38804" xr:uid="{00000000-0005-0000-0000-0000D8960000}"/>
    <cellStyle name="Output 2 6 3 3 4 2 3" xfId="38805" xr:uid="{00000000-0005-0000-0000-0000D9960000}"/>
    <cellStyle name="Output 2 6 3 3 4 2 4" xfId="38806" xr:uid="{00000000-0005-0000-0000-0000DA960000}"/>
    <cellStyle name="Output 2 6 3 3 4 2 5" xfId="38807" xr:uid="{00000000-0005-0000-0000-0000DB960000}"/>
    <cellStyle name="Output 2 6 3 3 4 2 6" xfId="38808" xr:uid="{00000000-0005-0000-0000-0000DC960000}"/>
    <cellStyle name="Output 2 6 3 3 4 2 7" xfId="38809" xr:uid="{00000000-0005-0000-0000-0000DD960000}"/>
    <cellStyle name="Output 2 6 3 3 4 3" xfId="38810" xr:uid="{00000000-0005-0000-0000-0000DE960000}"/>
    <cellStyle name="Output 2 6 3 3 4 4" xfId="38811" xr:uid="{00000000-0005-0000-0000-0000DF960000}"/>
    <cellStyle name="Output 2 6 3 3 4 5" xfId="38812" xr:uid="{00000000-0005-0000-0000-0000E0960000}"/>
    <cellStyle name="Output 2 6 3 3 5" xfId="38813" xr:uid="{00000000-0005-0000-0000-0000E1960000}"/>
    <cellStyle name="Output 2 6 3 3 5 2" xfId="38814" xr:uid="{00000000-0005-0000-0000-0000E2960000}"/>
    <cellStyle name="Output 2 6 3 3 5 2 2" xfId="38815" xr:uid="{00000000-0005-0000-0000-0000E3960000}"/>
    <cellStyle name="Output 2 6 3 3 5 2 3" xfId="38816" xr:uid="{00000000-0005-0000-0000-0000E4960000}"/>
    <cellStyle name="Output 2 6 3 3 5 2 4" xfId="38817" xr:uid="{00000000-0005-0000-0000-0000E5960000}"/>
    <cellStyle name="Output 2 6 3 3 5 2 5" xfId="38818" xr:uid="{00000000-0005-0000-0000-0000E6960000}"/>
    <cellStyle name="Output 2 6 3 3 5 2 6" xfId="38819" xr:uid="{00000000-0005-0000-0000-0000E7960000}"/>
    <cellStyle name="Output 2 6 3 3 5 2 7" xfId="38820" xr:uid="{00000000-0005-0000-0000-0000E8960000}"/>
    <cellStyle name="Output 2 6 3 3 5 3" xfId="38821" xr:uid="{00000000-0005-0000-0000-0000E9960000}"/>
    <cellStyle name="Output 2 6 3 3 5 4" xfId="38822" xr:uid="{00000000-0005-0000-0000-0000EA960000}"/>
    <cellStyle name="Output 2 6 3 3 5 5" xfId="38823" xr:uid="{00000000-0005-0000-0000-0000EB960000}"/>
    <cellStyle name="Output 2 6 3 3 6" xfId="38824" xr:uid="{00000000-0005-0000-0000-0000EC960000}"/>
    <cellStyle name="Output 2 6 3 3 6 2" xfId="38825" xr:uid="{00000000-0005-0000-0000-0000ED960000}"/>
    <cellStyle name="Output 2 6 3 3 6 2 2" xfId="38826" xr:uid="{00000000-0005-0000-0000-0000EE960000}"/>
    <cellStyle name="Output 2 6 3 3 6 2 3" xfId="38827" xr:uid="{00000000-0005-0000-0000-0000EF960000}"/>
    <cellStyle name="Output 2 6 3 3 6 2 4" xfId="38828" xr:uid="{00000000-0005-0000-0000-0000F0960000}"/>
    <cellStyle name="Output 2 6 3 3 6 2 5" xfId="38829" xr:uid="{00000000-0005-0000-0000-0000F1960000}"/>
    <cellStyle name="Output 2 6 3 3 6 2 6" xfId="38830" xr:uid="{00000000-0005-0000-0000-0000F2960000}"/>
    <cellStyle name="Output 2 6 3 3 6 2 7" xfId="38831" xr:uid="{00000000-0005-0000-0000-0000F3960000}"/>
    <cellStyle name="Output 2 6 3 3 6 3" xfId="38832" xr:uid="{00000000-0005-0000-0000-0000F4960000}"/>
    <cellStyle name="Output 2 6 3 3 6 4" xfId="38833" xr:uid="{00000000-0005-0000-0000-0000F5960000}"/>
    <cellStyle name="Output 2 6 3 3 6 5" xfId="38834" xr:uid="{00000000-0005-0000-0000-0000F6960000}"/>
    <cellStyle name="Output 2 6 3 3 7" xfId="38835" xr:uid="{00000000-0005-0000-0000-0000F7960000}"/>
    <cellStyle name="Output 2 6 3 3 7 2" xfId="38836" xr:uid="{00000000-0005-0000-0000-0000F8960000}"/>
    <cellStyle name="Output 2 6 3 3 7 2 2" xfId="38837" xr:uid="{00000000-0005-0000-0000-0000F9960000}"/>
    <cellStyle name="Output 2 6 3 3 7 2 3" xfId="38838" xr:uid="{00000000-0005-0000-0000-0000FA960000}"/>
    <cellStyle name="Output 2 6 3 3 7 2 4" xfId="38839" xr:uid="{00000000-0005-0000-0000-0000FB960000}"/>
    <cellStyle name="Output 2 6 3 3 7 2 5" xfId="38840" xr:uid="{00000000-0005-0000-0000-0000FC960000}"/>
    <cellStyle name="Output 2 6 3 3 7 2 6" xfId="38841" xr:uid="{00000000-0005-0000-0000-0000FD960000}"/>
    <cellStyle name="Output 2 6 3 3 7 2 7" xfId="38842" xr:uid="{00000000-0005-0000-0000-0000FE960000}"/>
    <cellStyle name="Output 2 6 3 3 7 3" xfId="38843" xr:uid="{00000000-0005-0000-0000-0000FF960000}"/>
    <cellStyle name="Output 2 6 3 3 7 4" xfId="38844" xr:uid="{00000000-0005-0000-0000-000000970000}"/>
    <cellStyle name="Output 2 6 3 3 7 5" xfId="38845" xr:uid="{00000000-0005-0000-0000-000001970000}"/>
    <cellStyle name="Output 2 6 3 3 8" xfId="38846" xr:uid="{00000000-0005-0000-0000-000002970000}"/>
    <cellStyle name="Output 2 6 3 3 8 2" xfId="38847" xr:uid="{00000000-0005-0000-0000-000003970000}"/>
    <cellStyle name="Output 2 6 3 3 8 3" xfId="38848" xr:uid="{00000000-0005-0000-0000-000004970000}"/>
    <cellStyle name="Output 2 6 3 3 8 4" xfId="38849" xr:uid="{00000000-0005-0000-0000-000005970000}"/>
    <cellStyle name="Output 2 6 3 3 8 5" xfId="38850" xr:uid="{00000000-0005-0000-0000-000006970000}"/>
    <cellStyle name="Output 2 6 3 3 8 6" xfId="38851" xr:uid="{00000000-0005-0000-0000-000007970000}"/>
    <cellStyle name="Output 2 6 3 3 8 7" xfId="38852" xr:uid="{00000000-0005-0000-0000-000008970000}"/>
    <cellStyle name="Output 2 6 3 3 8 8" xfId="38853" xr:uid="{00000000-0005-0000-0000-000009970000}"/>
    <cellStyle name="Output 2 6 3 3 9" xfId="38854" xr:uid="{00000000-0005-0000-0000-00000A970000}"/>
    <cellStyle name="Output 2 6 3 3 9 2" xfId="38855" xr:uid="{00000000-0005-0000-0000-00000B970000}"/>
    <cellStyle name="Output 2 6 3 3 9 3" xfId="38856" xr:uid="{00000000-0005-0000-0000-00000C970000}"/>
    <cellStyle name="Output 2 6 3 3 9 4" xfId="38857" xr:uid="{00000000-0005-0000-0000-00000D970000}"/>
    <cellStyle name="Output 2 6 3 3 9 5" xfId="38858" xr:uid="{00000000-0005-0000-0000-00000E970000}"/>
    <cellStyle name="Output 2 6 3 3 9 6" xfId="38859" xr:uid="{00000000-0005-0000-0000-00000F970000}"/>
    <cellStyle name="Output 2 6 3 3 9 7" xfId="38860" xr:uid="{00000000-0005-0000-0000-000010970000}"/>
    <cellStyle name="Output 2 6 3 4" xfId="38861" xr:uid="{00000000-0005-0000-0000-000011970000}"/>
    <cellStyle name="Output 2 6 3 4 10" xfId="38862" xr:uid="{00000000-0005-0000-0000-000012970000}"/>
    <cellStyle name="Output 2 6 3 4 10 2" xfId="38863" xr:uid="{00000000-0005-0000-0000-000013970000}"/>
    <cellStyle name="Output 2 6 3 4 10 3" xfId="38864" xr:uid="{00000000-0005-0000-0000-000014970000}"/>
    <cellStyle name="Output 2 6 3 4 10 4" xfId="38865" xr:uid="{00000000-0005-0000-0000-000015970000}"/>
    <cellStyle name="Output 2 6 3 4 10 5" xfId="38866" xr:uid="{00000000-0005-0000-0000-000016970000}"/>
    <cellStyle name="Output 2 6 3 4 11" xfId="38867" xr:uid="{00000000-0005-0000-0000-000017970000}"/>
    <cellStyle name="Output 2 6 3 4 11 2" xfId="38868" xr:uid="{00000000-0005-0000-0000-000018970000}"/>
    <cellStyle name="Output 2 6 3 4 11 3" xfId="38869" xr:uid="{00000000-0005-0000-0000-000019970000}"/>
    <cellStyle name="Output 2 6 3 4 11 4" xfId="38870" xr:uid="{00000000-0005-0000-0000-00001A970000}"/>
    <cellStyle name="Output 2 6 3 4 11 5" xfId="38871" xr:uid="{00000000-0005-0000-0000-00001B970000}"/>
    <cellStyle name="Output 2 6 3 4 12" xfId="38872" xr:uid="{00000000-0005-0000-0000-00001C970000}"/>
    <cellStyle name="Output 2 6 3 4 12 2" xfId="38873" xr:uid="{00000000-0005-0000-0000-00001D970000}"/>
    <cellStyle name="Output 2 6 3 4 12 3" xfId="38874" xr:uid="{00000000-0005-0000-0000-00001E970000}"/>
    <cellStyle name="Output 2 6 3 4 12 4" xfId="38875" xr:uid="{00000000-0005-0000-0000-00001F970000}"/>
    <cellStyle name="Output 2 6 3 4 12 5" xfId="38876" xr:uid="{00000000-0005-0000-0000-000020970000}"/>
    <cellStyle name="Output 2 6 3 4 13" xfId="38877" xr:uid="{00000000-0005-0000-0000-000021970000}"/>
    <cellStyle name="Output 2 6 3 4 13 2" xfId="38878" xr:uid="{00000000-0005-0000-0000-000022970000}"/>
    <cellStyle name="Output 2 6 3 4 13 3" xfId="38879" xr:uid="{00000000-0005-0000-0000-000023970000}"/>
    <cellStyle name="Output 2 6 3 4 13 4" xfId="38880" xr:uid="{00000000-0005-0000-0000-000024970000}"/>
    <cellStyle name="Output 2 6 3 4 13 5" xfId="38881" xr:uid="{00000000-0005-0000-0000-000025970000}"/>
    <cellStyle name="Output 2 6 3 4 14" xfId="38882" xr:uid="{00000000-0005-0000-0000-000026970000}"/>
    <cellStyle name="Output 2 6 3 4 14 2" xfId="38883" xr:uid="{00000000-0005-0000-0000-000027970000}"/>
    <cellStyle name="Output 2 6 3 4 14 3" xfId="38884" xr:uid="{00000000-0005-0000-0000-000028970000}"/>
    <cellStyle name="Output 2 6 3 4 14 4" xfId="38885" xr:uid="{00000000-0005-0000-0000-000029970000}"/>
    <cellStyle name="Output 2 6 3 4 14 5" xfId="38886" xr:uid="{00000000-0005-0000-0000-00002A970000}"/>
    <cellStyle name="Output 2 6 3 4 15" xfId="38887" xr:uid="{00000000-0005-0000-0000-00002B970000}"/>
    <cellStyle name="Output 2 6 3 4 15 2" xfId="38888" xr:uid="{00000000-0005-0000-0000-00002C970000}"/>
    <cellStyle name="Output 2 6 3 4 15 3" xfId="38889" xr:uid="{00000000-0005-0000-0000-00002D970000}"/>
    <cellStyle name="Output 2 6 3 4 15 4" xfId="38890" xr:uid="{00000000-0005-0000-0000-00002E970000}"/>
    <cellStyle name="Output 2 6 3 4 15 5" xfId="38891" xr:uid="{00000000-0005-0000-0000-00002F970000}"/>
    <cellStyle name="Output 2 6 3 4 16" xfId="38892" xr:uid="{00000000-0005-0000-0000-000030970000}"/>
    <cellStyle name="Output 2 6 3 4 16 2" xfId="38893" xr:uid="{00000000-0005-0000-0000-000031970000}"/>
    <cellStyle name="Output 2 6 3 4 16 3" xfId="38894" xr:uid="{00000000-0005-0000-0000-000032970000}"/>
    <cellStyle name="Output 2 6 3 4 16 4" xfId="38895" xr:uid="{00000000-0005-0000-0000-000033970000}"/>
    <cellStyle name="Output 2 6 3 4 16 5" xfId="38896" xr:uid="{00000000-0005-0000-0000-000034970000}"/>
    <cellStyle name="Output 2 6 3 4 17" xfId="38897" xr:uid="{00000000-0005-0000-0000-000035970000}"/>
    <cellStyle name="Output 2 6 3 4 17 2" xfId="38898" xr:uid="{00000000-0005-0000-0000-000036970000}"/>
    <cellStyle name="Output 2 6 3 4 17 3" xfId="38899" xr:uid="{00000000-0005-0000-0000-000037970000}"/>
    <cellStyle name="Output 2 6 3 4 17 4" xfId="38900" xr:uid="{00000000-0005-0000-0000-000038970000}"/>
    <cellStyle name="Output 2 6 3 4 17 5" xfId="38901" xr:uid="{00000000-0005-0000-0000-000039970000}"/>
    <cellStyle name="Output 2 6 3 4 18" xfId="38902" xr:uid="{00000000-0005-0000-0000-00003A970000}"/>
    <cellStyle name="Output 2 6 3 4 18 2" xfId="38903" xr:uid="{00000000-0005-0000-0000-00003B970000}"/>
    <cellStyle name="Output 2 6 3 4 18 3" xfId="38904" xr:uid="{00000000-0005-0000-0000-00003C970000}"/>
    <cellStyle name="Output 2 6 3 4 18 4" xfId="38905" xr:uid="{00000000-0005-0000-0000-00003D970000}"/>
    <cellStyle name="Output 2 6 3 4 18 5" xfId="38906" xr:uid="{00000000-0005-0000-0000-00003E970000}"/>
    <cellStyle name="Output 2 6 3 4 19" xfId="38907" xr:uid="{00000000-0005-0000-0000-00003F970000}"/>
    <cellStyle name="Output 2 6 3 4 2" xfId="38908" xr:uid="{00000000-0005-0000-0000-000040970000}"/>
    <cellStyle name="Output 2 6 3 4 2 2" xfId="38909" xr:uid="{00000000-0005-0000-0000-000041970000}"/>
    <cellStyle name="Output 2 6 3 4 2 2 2" xfId="38910" xr:uid="{00000000-0005-0000-0000-000042970000}"/>
    <cellStyle name="Output 2 6 3 4 2 2 3" xfId="38911" xr:uid="{00000000-0005-0000-0000-000043970000}"/>
    <cellStyle name="Output 2 6 3 4 2 2 4" xfId="38912" xr:uid="{00000000-0005-0000-0000-000044970000}"/>
    <cellStyle name="Output 2 6 3 4 2 2 5" xfId="38913" xr:uid="{00000000-0005-0000-0000-000045970000}"/>
    <cellStyle name="Output 2 6 3 4 2 2 6" xfId="38914" xr:uid="{00000000-0005-0000-0000-000046970000}"/>
    <cellStyle name="Output 2 6 3 4 2 2 7" xfId="38915" xr:uid="{00000000-0005-0000-0000-000047970000}"/>
    <cellStyle name="Output 2 6 3 4 2 3" xfId="38916" xr:uid="{00000000-0005-0000-0000-000048970000}"/>
    <cellStyle name="Output 2 6 3 4 2 4" xfId="38917" xr:uid="{00000000-0005-0000-0000-000049970000}"/>
    <cellStyle name="Output 2 6 3 4 2 5" xfId="38918" xr:uid="{00000000-0005-0000-0000-00004A970000}"/>
    <cellStyle name="Output 2 6 3 4 3" xfId="38919" xr:uid="{00000000-0005-0000-0000-00004B970000}"/>
    <cellStyle name="Output 2 6 3 4 3 2" xfId="38920" xr:uid="{00000000-0005-0000-0000-00004C970000}"/>
    <cellStyle name="Output 2 6 3 4 3 2 2" xfId="38921" xr:uid="{00000000-0005-0000-0000-00004D970000}"/>
    <cellStyle name="Output 2 6 3 4 3 2 3" xfId="38922" xr:uid="{00000000-0005-0000-0000-00004E970000}"/>
    <cellStyle name="Output 2 6 3 4 3 2 4" xfId="38923" xr:uid="{00000000-0005-0000-0000-00004F970000}"/>
    <cellStyle name="Output 2 6 3 4 3 2 5" xfId="38924" xr:uid="{00000000-0005-0000-0000-000050970000}"/>
    <cellStyle name="Output 2 6 3 4 3 2 6" xfId="38925" xr:uid="{00000000-0005-0000-0000-000051970000}"/>
    <cellStyle name="Output 2 6 3 4 3 2 7" xfId="38926" xr:uid="{00000000-0005-0000-0000-000052970000}"/>
    <cellStyle name="Output 2 6 3 4 3 3" xfId="38927" xr:uid="{00000000-0005-0000-0000-000053970000}"/>
    <cellStyle name="Output 2 6 3 4 3 4" xfId="38928" xr:uid="{00000000-0005-0000-0000-000054970000}"/>
    <cellStyle name="Output 2 6 3 4 3 5" xfId="38929" xr:uid="{00000000-0005-0000-0000-000055970000}"/>
    <cellStyle name="Output 2 6 3 4 4" xfId="38930" xr:uid="{00000000-0005-0000-0000-000056970000}"/>
    <cellStyle name="Output 2 6 3 4 4 2" xfId="38931" xr:uid="{00000000-0005-0000-0000-000057970000}"/>
    <cellStyle name="Output 2 6 3 4 4 2 2" xfId="38932" xr:uid="{00000000-0005-0000-0000-000058970000}"/>
    <cellStyle name="Output 2 6 3 4 4 2 3" xfId="38933" xr:uid="{00000000-0005-0000-0000-000059970000}"/>
    <cellStyle name="Output 2 6 3 4 4 2 4" xfId="38934" xr:uid="{00000000-0005-0000-0000-00005A970000}"/>
    <cellStyle name="Output 2 6 3 4 4 2 5" xfId="38935" xr:uid="{00000000-0005-0000-0000-00005B970000}"/>
    <cellStyle name="Output 2 6 3 4 4 2 6" xfId="38936" xr:uid="{00000000-0005-0000-0000-00005C970000}"/>
    <cellStyle name="Output 2 6 3 4 4 2 7" xfId="38937" xr:uid="{00000000-0005-0000-0000-00005D970000}"/>
    <cellStyle name="Output 2 6 3 4 4 3" xfId="38938" xr:uid="{00000000-0005-0000-0000-00005E970000}"/>
    <cellStyle name="Output 2 6 3 4 4 4" xfId="38939" xr:uid="{00000000-0005-0000-0000-00005F970000}"/>
    <cellStyle name="Output 2 6 3 4 4 5" xfId="38940" xr:uid="{00000000-0005-0000-0000-000060970000}"/>
    <cellStyle name="Output 2 6 3 4 5" xfId="38941" xr:uid="{00000000-0005-0000-0000-000061970000}"/>
    <cellStyle name="Output 2 6 3 4 5 2" xfId="38942" xr:uid="{00000000-0005-0000-0000-000062970000}"/>
    <cellStyle name="Output 2 6 3 4 5 3" xfId="38943" xr:uid="{00000000-0005-0000-0000-000063970000}"/>
    <cellStyle name="Output 2 6 3 4 5 4" xfId="38944" xr:uid="{00000000-0005-0000-0000-000064970000}"/>
    <cellStyle name="Output 2 6 3 4 5 5" xfId="38945" xr:uid="{00000000-0005-0000-0000-000065970000}"/>
    <cellStyle name="Output 2 6 3 4 5 6" xfId="38946" xr:uid="{00000000-0005-0000-0000-000066970000}"/>
    <cellStyle name="Output 2 6 3 4 5 7" xfId="38947" xr:uid="{00000000-0005-0000-0000-000067970000}"/>
    <cellStyle name="Output 2 6 3 4 5 8" xfId="38948" xr:uid="{00000000-0005-0000-0000-000068970000}"/>
    <cellStyle name="Output 2 6 3 4 6" xfId="38949" xr:uid="{00000000-0005-0000-0000-000069970000}"/>
    <cellStyle name="Output 2 6 3 4 6 2" xfId="38950" xr:uid="{00000000-0005-0000-0000-00006A970000}"/>
    <cellStyle name="Output 2 6 3 4 6 3" xfId="38951" xr:uid="{00000000-0005-0000-0000-00006B970000}"/>
    <cellStyle name="Output 2 6 3 4 6 4" xfId="38952" xr:uid="{00000000-0005-0000-0000-00006C970000}"/>
    <cellStyle name="Output 2 6 3 4 6 5" xfId="38953" xr:uid="{00000000-0005-0000-0000-00006D970000}"/>
    <cellStyle name="Output 2 6 3 4 6 6" xfId="38954" xr:uid="{00000000-0005-0000-0000-00006E970000}"/>
    <cellStyle name="Output 2 6 3 4 6 7" xfId="38955" xr:uid="{00000000-0005-0000-0000-00006F970000}"/>
    <cellStyle name="Output 2 6 3 4 7" xfId="38956" xr:uid="{00000000-0005-0000-0000-000070970000}"/>
    <cellStyle name="Output 2 6 3 4 7 2" xfId="38957" xr:uid="{00000000-0005-0000-0000-000071970000}"/>
    <cellStyle name="Output 2 6 3 4 7 3" xfId="38958" xr:uid="{00000000-0005-0000-0000-000072970000}"/>
    <cellStyle name="Output 2 6 3 4 7 4" xfId="38959" xr:uid="{00000000-0005-0000-0000-000073970000}"/>
    <cellStyle name="Output 2 6 3 4 7 5" xfId="38960" xr:uid="{00000000-0005-0000-0000-000074970000}"/>
    <cellStyle name="Output 2 6 3 4 8" xfId="38961" xr:uid="{00000000-0005-0000-0000-000075970000}"/>
    <cellStyle name="Output 2 6 3 4 8 2" xfId="38962" xr:uid="{00000000-0005-0000-0000-000076970000}"/>
    <cellStyle name="Output 2 6 3 4 8 3" xfId="38963" xr:uid="{00000000-0005-0000-0000-000077970000}"/>
    <cellStyle name="Output 2 6 3 4 8 4" xfId="38964" xr:uid="{00000000-0005-0000-0000-000078970000}"/>
    <cellStyle name="Output 2 6 3 4 8 5" xfId="38965" xr:uid="{00000000-0005-0000-0000-000079970000}"/>
    <cellStyle name="Output 2 6 3 4 9" xfId="38966" xr:uid="{00000000-0005-0000-0000-00007A970000}"/>
    <cellStyle name="Output 2 6 3 4 9 2" xfId="38967" xr:uid="{00000000-0005-0000-0000-00007B970000}"/>
    <cellStyle name="Output 2 6 3 4 9 3" xfId="38968" xr:uid="{00000000-0005-0000-0000-00007C970000}"/>
    <cellStyle name="Output 2 6 3 4 9 4" xfId="38969" xr:uid="{00000000-0005-0000-0000-00007D970000}"/>
    <cellStyle name="Output 2 6 3 4 9 5" xfId="38970" xr:uid="{00000000-0005-0000-0000-00007E970000}"/>
    <cellStyle name="Output 2 6 3 5" xfId="38971" xr:uid="{00000000-0005-0000-0000-00007F970000}"/>
    <cellStyle name="Output 2 6 3 5 10" xfId="38972" xr:uid="{00000000-0005-0000-0000-000080970000}"/>
    <cellStyle name="Output 2 6 3 5 2" xfId="38973" xr:uid="{00000000-0005-0000-0000-000081970000}"/>
    <cellStyle name="Output 2 6 3 5 2 2" xfId="38974" xr:uid="{00000000-0005-0000-0000-000082970000}"/>
    <cellStyle name="Output 2 6 3 5 2 2 2" xfId="38975" xr:uid="{00000000-0005-0000-0000-000083970000}"/>
    <cellStyle name="Output 2 6 3 5 2 2 3" xfId="38976" xr:uid="{00000000-0005-0000-0000-000084970000}"/>
    <cellStyle name="Output 2 6 3 5 2 2 4" xfId="38977" xr:uid="{00000000-0005-0000-0000-000085970000}"/>
    <cellStyle name="Output 2 6 3 5 2 2 5" xfId="38978" xr:uid="{00000000-0005-0000-0000-000086970000}"/>
    <cellStyle name="Output 2 6 3 5 2 2 6" xfId="38979" xr:uid="{00000000-0005-0000-0000-000087970000}"/>
    <cellStyle name="Output 2 6 3 5 2 2 7" xfId="38980" xr:uid="{00000000-0005-0000-0000-000088970000}"/>
    <cellStyle name="Output 2 6 3 5 2 3" xfId="38981" xr:uid="{00000000-0005-0000-0000-000089970000}"/>
    <cellStyle name="Output 2 6 3 5 2 4" xfId="38982" xr:uid="{00000000-0005-0000-0000-00008A970000}"/>
    <cellStyle name="Output 2 6 3 5 3" xfId="38983" xr:uid="{00000000-0005-0000-0000-00008B970000}"/>
    <cellStyle name="Output 2 6 3 5 3 2" xfId="38984" xr:uid="{00000000-0005-0000-0000-00008C970000}"/>
    <cellStyle name="Output 2 6 3 5 3 2 2" xfId="38985" xr:uid="{00000000-0005-0000-0000-00008D970000}"/>
    <cellStyle name="Output 2 6 3 5 3 2 3" xfId="38986" xr:uid="{00000000-0005-0000-0000-00008E970000}"/>
    <cellStyle name="Output 2 6 3 5 3 2 4" xfId="38987" xr:uid="{00000000-0005-0000-0000-00008F970000}"/>
    <cellStyle name="Output 2 6 3 5 3 2 5" xfId="38988" xr:uid="{00000000-0005-0000-0000-000090970000}"/>
    <cellStyle name="Output 2 6 3 5 3 2 6" xfId="38989" xr:uid="{00000000-0005-0000-0000-000091970000}"/>
    <cellStyle name="Output 2 6 3 5 3 2 7" xfId="38990" xr:uid="{00000000-0005-0000-0000-000092970000}"/>
    <cellStyle name="Output 2 6 3 5 3 3" xfId="38991" xr:uid="{00000000-0005-0000-0000-000093970000}"/>
    <cellStyle name="Output 2 6 3 5 3 4" xfId="38992" xr:uid="{00000000-0005-0000-0000-000094970000}"/>
    <cellStyle name="Output 2 6 3 5 4" xfId="38993" xr:uid="{00000000-0005-0000-0000-000095970000}"/>
    <cellStyle name="Output 2 6 3 5 4 2" xfId="38994" xr:uid="{00000000-0005-0000-0000-000096970000}"/>
    <cellStyle name="Output 2 6 3 5 4 2 2" xfId="38995" xr:uid="{00000000-0005-0000-0000-000097970000}"/>
    <cellStyle name="Output 2 6 3 5 4 2 3" xfId="38996" xr:uid="{00000000-0005-0000-0000-000098970000}"/>
    <cellStyle name="Output 2 6 3 5 4 2 4" xfId="38997" xr:uid="{00000000-0005-0000-0000-000099970000}"/>
    <cellStyle name="Output 2 6 3 5 4 2 5" xfId="38998" xr:uid="{00000000-0005-0000-0000-00009A970000}"/>
    <cellStyle name="Output 2 6 3 5 4 2 6" xfId="38999" xr:uid="{00000000-0005-0000-0000-00009B970000}"/>
    <cellStyle name="Output 2 6 3 5 4 2 7" xfId="39000" xr:uid="{00000000-0005-0000-0000-00009C970000}"/>
    <cellStyle name="Output 2 6 3 5 4 3" xfId="39001" xr:uid="{00000000-0005-0000-0000-00009D970000}"/>
    <cellStyle name="Output 2 6 3 5 4 4" xfId="39002" xr:uid="{00000000-0005-0000-0000-00009E970000}"/>
    <cellStyle name="Output 2 6 3 5 5" xfId="39003" xr:uid="{00000000-0005-0000-0000-00009F970000}"/>
    <cellStyle name="Output 2 6 3 5 5 2" xfId="39004" xr:uid="{00000000-0005-0000-0000-0000A0970000}"/>
    <cellStyle name="Output 2 6 3 5 5 3" xfId="39005" xr:uid="{00000000-0005-0000-0000-0000A1970000}"/>
    <cellStyle name="Output 2 6 3 5 5 4" xfId="39006" xr:uid="{00000000-0005-0000-0000-0000A2970000}"/>
    <cellStyle name="Output 2 6 3 5 5 5" xfId="39007" xr:uid="{00000000-0005-0000-0000-0000A3970000}"/>
    <cellStyle name="Output 2 6 3 5 5 6" xfId="39008" xr:uid="{00000000-0005-0000-0000-0000A4970000}"/>
    <cellStyle name="Output 2 6 3 5 5 7" xfId="39009" xr:uid="{00000000-0005-0000-0000-0000A5970000}"/>
    <cellStyle name="Output 2 6 3 5 5 8" xfId="39010" xr:uid="{00000000-0005-0000-0000-0000A6970000}"/>
    <cellStyle name="Output 2 6 3 5 6" xfId="39011" xr:uid="{00000000-0005-0000-0000-0000A7970000}"/>
    <cellStyle name="Output 2 6 3 5 6 2" xfId="39012" xr:uid="{00000000-0005-0000-0000-0000A8970000}"/>
    <cellStyle name="Output 2 6 3 5 6 3" xfId="39013" xr:uid="{00000000-0005-0000-0000-0000A9970000}"/>
    <cellStyle name="Output 2 6 3 5 6 4" xfId="39014" xr:uid="{00000000-0005-0000-0000-0000AA970000}"/>
    <cellStyle name="Output 2 6 3 5 6 5" xfId="39015" xr:uid="{00000000-0005-0000-0000-0000AB970000}"/>
    <cellStyle name="Output 2 6 3 5 6 6" xfId="39016" xr:uid="{00000000-0005-0000-0000-0000AC970000}"/>
    <cellStyle name="Output 2 6 3 5 6 7" xfId="39017" xr:uid="{00000000-0005-0000-0000-0000AD970000}"/>
    <cellStyle name="Output 2 6 3 5 7" xfId="39018" xr:uid="{00000000-0005-0000-0000-0000AE970000}"/>
    <cellStyle name="Output 2 6 3 5 8" xfId="39019" xr:uid="{00000000-0005-0000-0000-0000AF970000}"/>
    <cellStyle name="Output 2 6 3 5 9" xfId="39020" xr:uid="{00000000-0005-0000-0000-0000B0970000}"/>
    <cellStyle name="Output 2 6 3 6" xfId="39021" xr:uid="{00000000-0005-0000-0000-0000B1970000}"/>
    <cellStyle name="Output 2 6 3 6 2" xfId="39022" xr:uid="{00000000-0005-0000-0000-0000B2970000}"/>
    <cellStyle name="Output 2 6 3 6 2 2" xfId="39023" xr:uid="{00000000-0005-0000-0000-0000B3970000}"/>
    <cellStyle name="Output 2 6 3 6 2 3" xfId="39024" xr:uid="{00000000-0005-0000-0000-0000B4970000}"/>
    <cellStyle name="Output 2 6 3 6 2 4" xfId="39025" xr:uid="{00000000-0005-0000-0000-0000B5970000}"/>
    <cellStyle name="Output 2 6 3 6 2 5" xfId="39026" xr:uid="{00000000-0005-0000-0000-0000B6970000}"/>
    <cellStyle name="Output 2 6 3 6 2 6" xfId="39027" xr:uid="{00000000-0005-0000-0000-0000B7970000}"/>
    <cellStyle name="Output 2 6 3 6 2 7" xfId="39028" xr:uid="{00000000-0005-0000-0000-0000B8970000}"/>
    <cellStyle name="Output 2 6 3 6 3" xfId="39029" xr:uid="{00000000-0005-0000-0000-0000B9970000}"/>
    <cellStyle name="Output 2 6 3 6 4" xfId="39030" xr:uid="{00000000-0005-0000-0000-0000BA970000}"/>
    <cellStyle name="Output 2 6 3 6 5" xfId="39031" xr:uid="{00000000-0005-0000-0000-0000BB970000}"/>
    <cellStyle name="Output 2 6 3 7" xfId="39032" xr:uid="{00000000-0005-0000-0000-0000BC970000}"/>
    <cellStyle name="Output 2 6 3 7 2" xfId="39033" xr:uid="{00000000-0005-0000-0000-0000BD970000}"/>
    <cellStyle name="Output 2 6 3 7 2 2" xfId="39034" xr:uid="{00000000-0005-0000-0000-0000BE970000}"/>
    <cellStyle name="Output 2 6 3 7 2 3" xfId="39035" xr:uid="{00000000-0005-0000-0000-0000BF970000}"/>
    <cellStyle name="Output 2 6 3 7 2 4" xfId="39036" xr:uid="{00000000-0005-0000-0000-0000C0970000}"/>
    <cellStyle name="Output 2 6 3 7 2 5" xfId="39037" xr:uid="{00000000-0005-0000-0000-0000C1970000}"/>
    <cellStyle name="Output 2 6 3 7 2 6" xfId="39038" xr:uid="{00000000-0005-0000-0000-0000C2970000}"/>
    <cellStyle name="Output 2 6 3 7 2 7" xfId="39039" xr:uid="{00000000-0005-0000-0000-0000C3970000}"/>
    <cellStyle name="Output 2 6 3 7 3" xfId="39040" xr:uid="{00000000-0005-0000-0000-0000C4970000}"/>
    <cellStyle name="Output 2 6 3 7 4" xfId="39041" xr:uid="{00000000-0005-0000-0000-0000C5970000}"/>
    <cellStyle name="Output 2 6 3 7 5" xfId="39042" xr:uid="{00000000-0005-0000-0000-0000C6970000}"/>
    <cellStyle name="Output 2 6 3 8" xfId="39043" xr:uid="{00000000-0005-0000-0000-0000C7970000}"/>
    <cellStyle name="Output 2 6 3 8 2" xfId="39044" xr:uid="{00000000-0005-0000-0000-0000C8970000}"/>
    <cellStyle name="Output 2 6 3 8 2 2" xfId="39045" xr:uid="{00000000-0005-0000-0000-0000C9970000}"/>
    <cellStyle name="Output 2 6 3 8 2 3" xfId="39046" xr:uid="{00000000-0005-0000-0000-0000CA970000}"/>
    <cellStyle name="Output 2 6 3 8 2 4" xfId="39047" xr:uid="{00000000-0005-0000-0000-0000CB970000}"/>
    <cellStyle name="Output 2 6 3 8 2 5" xfId="39048" xr:uid="{00000000-0005-0000-0000-0000CC970000}"/>
    <cellStyle name="Output 2 6 3 8 2 6" xfId="39049" xr:uid="{00000000-0005-0000-0000-0000CD970000}"/>
    <cellStyle name="Output 2 6 3 8 2 7" xfId="39050" xr:uid="{00000000-0005-0000-0000-0000CE970000}"/>
    <cellStyle name="Output 2 6 3 8 3" xfId="39051" xr:uid="{00000000-0005-0000-0000-0000CF970000}"/>
    <cellStyle name="Output 2 6 3 8 4" xfId="39052" xr:uid="{00000000-0005-0000-0000-0000D0970000}"/>
    <cellStyle name="Output 2 6 3 8 5" xfId="39053" xr:uid="{00000000-0005-0000-0000-0000D1970000}"/>
    <cellStyle name="Output 2 6 3 9" xfId="39054" xr:uid="{00000000-0005-0000-0000-0000D2970000}"/>
    <cellStyle name="Output 2 6 3 9 2" xfId="39055" xr:uid="{00000000-0005-0000-0000-0000D3970000}"/>
    <cellStyle name="Output 2 6 3 9 2 2" xfId="39056" xr:uid="{00000000-0005-0000-0000-0000D4970000}"/>
    <cellStyle name="Output 2 6 3 9 2 3" xfId="39057" xr:uid="{00000000-0005-0000-0000-0000D5970000}"/>
    <cellStyle name="Output 2 6 3 9 2 4" xfId="39058" xr:uid="{00000000-0005-0000-0000-0000D6970000}"/>
    <cellStyle name="Output 2 6 3 9 2 5" xfId="39059" xr:uid="{00000000-0005-0000-0000-0000D7970000}"/>
    <cellStyle name="Output 2 6 3 9 2 6" xfId="39060" xr:uid="{00000000-0005-0000-0000-0000D8970000}"/>
    <cellStyle name="Output 2 6 3 9 2 7" xfId="39061" xr:uid="{00000000-0005-0000-0000-0000D9970000}"/>
    <cellStyle name="Output 2 6 3 9 3" xfId="39062" xr:uid="{00000000-0005-0000-0000-0000DA970000}"/>
    <cellStyle name="Output 2 6 3 9 4" xfId="39063" xr:uid="{00000000-0005-0000-0000-0000DB970000}"/>
    <cellStyle name="Output 2 6 3 9 5" xfId="39064" xr:uid="{00000000-0005-0000-0000-0000DC970000}"/>
    <cellStyle name="Output 2 6 4" xfId="39065" xr:uid="{00000000-0005-0000-0000-0000DD970000}"/>
    <cellStyle name="Output 2 6 4 10" xfId="39066" xr:uid="{00000000-0005-0000-0000-0000DE970000}"/>
    <cellStyle name="Output 2 6 4 10 2" xfId="39067" xr:uid="{00000000-0005-0000-0000-0000DF970000}"/>
    <cellStyle name="Output 2 6 4 10 3" xfId="39068" xr:uid="{00000000-0005-0000-0000-0000E0970000}"/>
    <cellStyle name="Output 2 6 4 10 4" xfId="39069" xr:uid="{00000000-0005-0000-0000-0000E1970000}"/>
    <cellStyle name="Output 2 6 4 10 5" xfId="39070" xr:uid="{00000000-0005-0000-0000-0000E2970000}"/>
    <cellStyle name="Output 2 6 4 11" xfId="39071" xr:uid="{00000000-0005-0000-0000-0000E3970000}"/>
    <cellStyle name="Output 2 6 4 11 2" xfId="39072" xr:uid="{00000000-0005-0000-0000-0000E4970000}"/>
    <cellStyle name="Output 2 6 4 11 3" xfId="39073" xr:uid="{00000000-0005-0000-0000-0000E5970000}"/>
    <cellStyle name="Output 2 6 4 11 4" xfId="39074" xr:uid="{00000000-0005-0000-0000-0000E6970000}"/>
    <cellStyle name="Output 2 6 4 11 5" xfId="39075" xr:uid="{00000000-0005-0000-0000-0000E7970000}"/>
    <cellStyle name="Output 2 6 4 12" xfId="39076" xr:uid="{00000000-0005-0000-0000-0000E8970000}"/>
    <cellStyle name="Output 2 6 4 12 2" xfId="39077" xr:uid="{00000000-0005-0000-0000-0000E9970000}"/>
    <cellStyle name="Output 2 6 4 12 3" xfId="39078" xr:uid="{00000000-0005-0000-0000-0000EA970000}"/>
    <cellStyle name="Output 2 6 4 12 4" xfId="39079" xr:uid="{00000000-0005-0000-0000-0000EB970000}"/>
    <cellStyle name="Output 2 6 4 12 5" xfId="39080" xr:uid="{00000000-0005-0000-0000-0000EC970000}"/>
    <cellStyle name="Output 2 6 4 13" xfId="39081" xr:uid="{00000000-0005-0000-0000-0000ED970000}"/>
    <cellStyle name="Output 2 6 4 13 2" xfId="39082" xr:uid="{00000000-0005-0000-0000-0000EE970000}"/>
    <cellStyle name="Output 2 6 4 13 3" xfId="39083" xr:uid="{00000000-0005-0000-0000-0000EF970000}"/>
    <cellStyle name="Output 2 6 4 13 4" xfId="39084" xr:uid="{00000000-0005-0000-0000-0000F0970000}"/>
    <cellStyle name="Output 2 6 4 13 5" xfId="39085" xr:uid="{00000000-0005-0000-0000-0000F1970000}"/>
    <cellStyle name="Output 2 6 4 14" xfId="39086" xr:uid="{00000000-0005-0000-0000-0000F2970000}"/>
    <cellStyle name="Output 2 6 4 14 2" xfId="39087" xr:uid="{00000000-0005-0000-0000-0000F3970000}"/>
    <cellStyle name="Output 2 6 4 14 3" xfId="39088" xr:uid="{00000000-0005-0000-0000-0000F4970000}"/>
    <cellStyle name="Output 2 6 4 14 4" xfId="39089" xr:uid="{00000000-0005-0000-0000-0000F5970000}"/>
    <cellStyle name="Output 2 6 4 14 5" xfId="39090" xr:uid="{00000000-0005-0000-0000-0000F6970000}"/>
    <cellStyle name="Output 2 6 4 15" xfId="39091" xr:uid="{00000000-0005-0000-0000-0000F7970000}"/>
    <cellStyle name="Output 2 6 4 15 2" xfId="39092" xr:uid="{00000000-0005-0000-0000-0000F8970000}"/>
    <cellStyle name="Output 2 6 4 15 3" xfId="39093" xr:uid="{00000000-0005-0000-0000-0000F9970000}"/>
    <cellStyle name="Output 2 6 4 15 4" xfId="39094" xr:uid="{00000000-0005-0000-0000-0000FA970000}"/>
    <cellStyle name="Output 2 6 4 15 5" xfId="39095" xr:uid="{00000000-0005-0000-0000-0000FB970000}"/>
    <cellStyle name="Output 2 6 4 16" xfId="39096" xr:uid="{00000000-0005-0000-0000-0000FC970000}"/>
    <cellStyle name="Output 2 6 4 16 2" xfId="39097" xr:uid="{00000000-0005-0000-0000-0000FD970000}"/>
    <cellStyle name="Output 2 6 4 16 3" xfId="39098" xr:uid="{00000000-0005-0000-0000-0000FE970000}"/>
    <cellStyle name="Output 2 6 4 16 4" xfId="39099" xr:uid="{00000000-0005-0000-0000-0000FF970000}"/>
    <cellStyle name="Output 2 6 4 16 5" xfId="39100" xr:uid="{00000000-0005-0000-0000-000000980000}"/>
    <cellStyle name="Output 2 6 4 17" xfId="39101" xr:uid="{00000000-0005-0000-0000-000001980000}"/>
    <cellStyle name="Output 2 6 4 17 2" xfId="39102" xr:uid="{00000000-0005-0000-0000-000002980000}"/>
    <cellStyle name="Output 2 6 4 17 3" xfId="39103" xr:uid="{00000000-0005-0000-0000-000003980000}"/>
    <cellStyle name="Output 2 6 4 17 4" xfId="39104" xr:uid="{00000000-0005-0000-0000-000004980000}"/>
    <cellStyle name="Output 2 6 4 17 5" xfId="39105" xr:uid="{00000000-0005-0000-0000-000005980000}"/>
    <cellStyle name="Output 2 6 4 18" xfId="39106" xr:uid="{00000000-0005-0000-0000-000006980000}"/>
    <cellStyle name="Output 2 6 4 18 2" xfId="39107" xr:uid="{00000000-0005-0000-0000-000007980000}"/>
    <cellStyle name="Output 2 6 4 18 3" xfId="39108" xr:uid="{00000000-0005-0000-0000-000008980000}"/>
    <cellStyle name="Output 2 6 4 18 4" xfId="39109" xr:uid="{00000000-0005-0000-0000-000009980000}"/>
    <cellStyle name="Output 2 6 4 18 5" xfId="39110" xr:uid="{00000000-0005-0000-0000-00000A980000}"/>
    <cellStyle name="Output 2 6 4 19" xfId="39111" xr:uid="{00000000-0005-0000-0000-00000B980000}"/>
    <cellStyle name="Output 2 6 4 2" xfId="39112" xr:uid="{00000000-0005-0000-0000-00000C980000}"/>
    <cellStyle name="Output 2 6 4 2 10" xfId="39113" xr:uid="{00000000-0005-0000-0000-00000D980000}"/>
    <cellStyle name="Output 2 6 4 2 10 2" xfId="39114" xr:uid="{00000000-0005-0000-0000-00000E980000}"/>
    <cellStyle name="Output 2 6 4 2 10 3" xfId="39115" xr:uid="{00000000-0005-0000-0000-00000F980000}"/>
    <cellStyle name="Output 2 6 4 2 10 4" xfId="39116" xr:uid="{00000000-0005-0000-0000-000010980000}"/>
    <cellStyle name="Output 2 6 4 2 10 5" xfId="39117" xr:uid="{00000000-0005-0000-0000-000011980000}"/>
    <cellStyle name="Output 2 6 4 2 11" xfId="39118" xr:uid="{00000000-0005-0000-0000-000012980000}"/>
    <cellStyle name="Output 2 6 4 2 11 2" xfId="39119" xr:uid="{00000000-0005-0000-0000-000013980000}"/>
    <cellStyle name="Output 2 6 4 2 11 3" xfId="39120" xr:uid="{00000000-0005-0000-0000-000014980000}"/>
    <cellStyle name="Output 2 6 4 2 11 4" xfId="39121" xr:uid="{00000000-0005-0000-0000-000015980000}"/>
    <cellStyle name="Output 2 6 4 2 11 5" xfId="39122" xr:uid="{00000000-0005-0000-0000-000016980000}"/>
    <cellStyle name="Output 2 6 4 2 12" xfId="39123" xr:uid="{00000000-0005-0000-0000-000017980000}"/>
    <cellStyle name="Output 2 6 4 2 12 2" xfId="39124" xr:uid="{00000000-0005-0000-0000-000018980000}"/>
    <cellStyle name="Output 2 6 4 2 12 3" xfId="39125" xr:uid="{00000000-0005-0000-0000-000019980000}"/>
    <cellStyle name="Output 2 6 4 2 12 4" xfId="39126" xr:uid="{00000000-0005-0000-0000-00001A980000}"/>
    <cellStyle name="Output 2 6 4 2 12 5" xfId="39127" xr:uid="{00000000-0005-0000-0000-00001B980000}"/>
    <cellStyle name="Output 2 6 4 2 13" xfId="39128" xr:uid="{00000000-0005-0000-0000-00001C980000}"/>
    <cellStyle name="Output 2 6 4 2 13 2" xfId="39129" xr:uid="{00000000-0005-0000-0000-00001D980000}"/>
    <cellStyle name="Output 2 6 4 2 13 3" xfId="39130" xr:uid="{00000000-0005-0000-0000-00001E980000}"/>
    <cellStyle name="Output 2 6 4 2 13 4" xfId="39131" xr:uid="{00000000-0005-0000-0000-00001F980000}"/>
    <cellStyle name="Output 2 6 4 2 13 5" xfId="39132" xr:uid="{00000000-0005-0000-0000-000020980000}"/>
    <cellStyle name="Output 2 6 4 2 14" xfId="39133" xr:uid="{00000000-0005-0000-0000-000021980000}"/>
    <cellStyle name="Output 2 6 4 2 14 2" xfId="39134" xr:uid="{00000000-0005-0000-0000-000022980000}"/>
    <cellStyle name="Output 2 6 4 2 14 3" xfId="39135" xr:uid="{00000000-0005-0000-0000-000023980000}"/>
    <cellStyle name="Output 2 6 4 2 14 4" xfId="39136" xr:uid="{00000000-0005-0000-0000-000024980000}"/>
    <cellStyle name="Output 2 6 4 2 14 5" xfId="39137" xr:uid="{00000000-0005-0000-0000-000025980000}"/>
    <cellStyle name="Output 2 6 4 2 15" xfId="39138" xr:uid="{00000000-0005-0000-0000-000026980000}"/>
    <cellStyle name="Output 2 6 4 2 15 2" xfId="39139" xr:uid="{00000000-0005-0000-0000-000027980000}"/>
    <cellStyle name="Output 2 6 4 2 15 3" xfId="39140" xr:uid="{00000000-0005-0000-0000-000028980000}"/>
    <cellStyle name="Output 2 6 4 2 15 4" xfId="39141" xr:uid="{00000000-0005-0000-0000-000029980000}"/>
    <cellStyle name="Output 2 6 4 2 15 5" xfId="39142" xr:uid="{00000000-0005-0000-0000-00002A980000}"/>
    <cellStyle name="Output 2 6 4 2 16" xfId="39143" xr:uid="{00000000-0005-0000-0000-00002B980000}"/>
    <cellStyle name="Output 2 6 4 2 16 2" xfId="39144" xr:uid="{00000000-0005-0000-0000-00002C980000}"/>
    <cellStyle name="Output 2 6 4 2 16 3" xfId="39145" xr:uid="{00000000-0005-0000-0000-00002D980000}"/>
    <cellStyle name="Output 2 6 4 2 16 4" xfId="39146" xr:uid="{00000000-0005-0000-0000-00002E980000}"/>
    <cellStyle name="Output 2 6 4 2 16 5" xfId="39147" xr:uid="{00000000-0005-0000-0000-00002F980000}"/>
    <cellStyle name="Output 2 6 4 2 17" xfId="39148" xr:uid="{00000000-0005-0000-0000-000030980000}"/>
    <cellStyle name="Output 2 6 4 2 17 2" xfId="39149" xr:uid="{00000000-0005-0000-0000-000031980000}"/>
    <cellStyle name="Output 2 6 4 2 17 3" xfId="39150" xr:uid="{00000000-0005-0000-0000-000032980000}"/>
    <cellStyle name="Output 2 6 4 2 17 4" xfId="39151" xr:uid="{00000000-0005-0000-0000-000033980000}"/>
    <cellStyle name="Output 2 6 4 2 17 5" xfId="39152" xr:uid="{00000000-0005-0000-0000-000034980000}"/>
    <cellStyle name="Output 2 6 4 2 18" xfId="39153" xr:uid="{00000000-0005-0000-0000-000035980000}"/>
    <cellStyle name="Output 2 6 4 2 18 2" xfId="39154" xr:uid="{00000000-0005-0000-0000-000036980000}"/>
    <cellStyle name="Output 2 6 4 2 18 3" xfId="39155" xr:uid="{00000000-0005-0000-0000-000037980000}"/>
    <cellStyle name="Output 2 6 4 2 18 4" xfId="39156" xr:uid="{00000000-0005-0000-0000-000038980000}"/>
    <cellStyle name="Output 2 6 4 2 18 5" xfId="39157" xr:uid="{00000000-0005-0000-0000-000039980000}"/>
    <cellStyle name="Output 2 6 4 2 19" xfId="39158" xr:uid="{00000000-0005-0000-0000-00003A980000}"/>
    <cellStyle name="Output 2 6 4 2 2" xfId="39159" xr:uid="{00000000-0005-0000-0000-00003B980000}"/>
    <cellStyle name="Output 2 6 4 2 2 2" xfId="39160" xr:uid="{00000000-0005-0000-0000-00003C980000}"/>
    <cellStyle name="Output 2 6 4 2 2 2 2" xfId="39161" xr:uid="{00000000-0005-0000-0000-00003D980000}"/>
    <cellStyle name="Output 2 6 4 2 2 2 3" xfId="39162" xr:uid="{00000000-0005-0000-0000-00003E980000}"/>
    <cellStyle name="Output 2 6 4 2 2 2 4" xfId="39163" xr:uid="{00000000-0005-0000-0000-00003F980000}"/>
    <cellStyle name="Output 2 6 4 2 2 2 5" xfId="39164" xr:uid="{00000000-0005-0000-0000-000040980000}"/>
    <cellStyle name="Output 2 6 4 2 2 2 6" xfId="39165" xr:uid="{00000000-0005-0000-0000-000041980000}"/>
    <cellStyle name="Output 2 6 4 2 2 2 7" xfId="39166" xr:uid="{00000000-0005-0000-0000-000042980000}"/>
    <cellStyle name="Output 2 6 4 2 2 3" xfId="39167" xr:uid="{00000000-0005-0000-0000-000043980000}"/>
    <cellStyle name="Output 2 6 4 2 2 4" xfId="39168" xr:uid="{00000000-0005-0000-0000-000044980000}"/>
    <cellStyle name="Output 2 6 4 2 2 5" xfId="39169" xr:uid="{00000000-0005-0000-0000-000045980000}"/>
    <cellStyle name="Output 2 6 4 2 3" xfId="39170" xr:uid="{00000000-0005-0000-0000-000046980000}"/>
    <cellStyle name="Output 2 6 4 2 3 2" xfId="39171" xr:uid="{00000000-0005-0000-0000-000047980000}"/>
    <cellStyle name="Output 2 6 4 2 3 2 2" xfId="39172" xr:uid="{00000000-0005-0000-0000-000048980000}"/>
    <cellStyle name="Output 2 6 4 2 3 2 3" xfId="39173" xr:uid="{00000000-0005-0000-0000-000049980000}"/>
    <cellStyle name="Output 2 6 4 2 3 2 4" xfId="39174" xr:uid="{00000000-0005-0000-0000-00004A980000}"/>
    <cellStyle name="Output 2 6 4 2 3 2 5" xfId="39175" xr:uid="{00000000-0005-0000-0000-00004B980000}"/>
    <cellStyle name="Output 2 6 4 2 3 2 6" xfId="39176" xr:uid="{00000000-0005-0000-0000-00004C980000}"/>
    <cellStyle name="Output 2 6 4 2 3 2 7" xfId="39177" xr:uid="{00000000-0005-0000-0000-00004D980000}"/>
    <cellStyle name="Output 2 6 4 2 3 3" xfId="39178" xr:uid="{00000000-0005-0000-0000-00004E980000}"/>
    <cellStyle name="Output 2 6 4 2 3 4" xfId="39179" xr:uid="{00000000-0005-0000-0000-00004F980000}"/>
    <cellStyle name="Output 2 6 4 2 3 5" xfId="39180" xr:uid="{00000000-0005-0000-0000-000050980000}"/>
    <cellStyle name="Output 2 6 4 2 4" xfId="39181" xr:uid="{00000000-0005-0000-0000-000051980000}"/>
    <cellStyle name="Output 2 6 4 2 4 2" xfId="39182" xr:uid="{00000000-0005-0000-0000-000052980000}"/>
    <cellStyle name="Output 2 6 4 2 4 2 2" xfId="39183" xr:uid="{00000000-0005-0000-0000-000053980000}"/>
    <cellStyle name="Output 2 6 4 2 4 2 3" xfId="39184" xr:uid="{00000000-0005-0000-0000-000054980000}"/>
    <cellStyle name="Output 2 6 4 2 4 2 4" xfId="39185" xr:uid="{00000000-0005-0000-0000-000055980000}"/>
    <cellStyle name="Output 2 6 4 2 4 2 5" xfId="39186" xr:uid="{00000000-0005-0000-0000-000056980000}"/>
    <cellStyle name="Output 2 6 4 2 4 2 6" xfId="39187" xr:uid="{00000000-0005-0000-0000-000057980000}"/>
    <cellStyle name="Output 2 6 4 2 4 2 7" xfId="39188" xr:uid="{00000000-0005-0000-0000-000058980000}"/>
    <cellStyle name="Output 2 6 4 2 4 3" xfId="39189" xr:uid="{00000000-0005-0000-0000-000059980000}"/>
    <cellStyle name="Output 2 6 4 2 4 4" xfId="39190" xr:uid="{00000000-0005-0000-0000-00005A980000}"/>
    <cellStyle name="Output 2 6 4 2 4 5" xfId="39191" xr:uid="{00000000-0005-0000-0000-00005B980000}"/>
    <cellStyle name="Output 2 6 4 2 5" xfId="39192" xr:uid="{00000000-0005-0000-0000-00005C980000}"/>
    <cellStyle name="Output 2 6 4 2 5 2" xfId="39193" xr:uid="{00000000-0005-0000-0000-00005D980000}"/>
    <cellStyle name="Output 2 6 4 2 5 3" xfId="39194" xr:uid="{00000000-0005-0000-0000-00005E980000}"/>
    <cellStyle name="Output 2 6 4 2 5 4" xfId="39195" xr:uid="{00000000-0005-0000-0000-00005F980000}"/>
    <cellStyle name="Output 2 6 4 2 5 5" xfId="39196" xr:uid="{00000000-0005-0000-0000-000060980000}"/>
    <cellStyle name="Output 2 6 4 2 5 6" xfId="39197" xr:uid="{00000000-0005-0000-0000-000061980000}"/>
    <cellStyle name="Output 2 6 4 2 5 7" xfId="39198" xr:uid="{00000000-0005-0000-0000-000062980000}"/>
    <cellStyle name="Output 2 6 4 2 5 8" xfId="39199" xr:uid="{00000000-0005-0000-0000-000063980000}"/>
    <cellStyle name="Output 2 6 4 2 6" xfId="39200" xr:uid="{00000000-0005-0000-0000-000064980000}"/>
    <cellStyle name="Output 2 6 4 2 6 2" xfId="39201" xr:uid="{00000000-0005-0000-0000-000065980000}"/>
    <cellStyle name="Output 2 6 4 2 6 3" xfId="39202" xr:uid="{00000000-0005-0000-0000-000066980000}"/>
    <cellStyle name="Output 2 6 4 2 6 4" xfId="39203" xr:uid="{00000000-0005-0000-0000-000067980000}"/>
    <cellStyle name="Output 2 6 4 2 6 5" xfId="39204" xr:uid="{00000000-0005-0000-0000-000068980000}"/>
    <cellStyle name="Output 2 6 4 2 6 6" xfId="39205" xr:uid="{00000000-0005-0000-0000-000069980000}"/>
    <cellStyle name="Output 2 6 4 2 6 7" xfId="39206" xr:uid="{00000000-0005-0000-0000-00006A980000}"/>
    <cellStyle name="Output 2 6 4 2 7" xfId="39207" xr:uid="{00000000-0005-0000-0000-00006B980000}"/>
    <cellStyle name="Output 2 6 4 2 7 2" xfId="39208" xr:uid="{00000000-0005-0000-0000-00006C980000}"/>
    <cellStyle name="Output 2 6 4 2 7 3" xfId="39209" xr:uid="{00000000-0005-0000-0000-00006D980000}"/>
    <cellStyle name="Output 2 6 4 2 7 4" xfId="39210" xr:uid="{00000000-0005-0000-0000-00006E980000}"/>
    <cellStyle name="Output 2 6 4 2 7 5" xfId="39211" xr:uid="{00000000-0005-0000-0000-00006F980000}"/>
    <cellStyle name="Output 2 6 4 2 8" xfId="39212" xr:uid="{00000000-0005-0000-0000-000070980000}"/>
    <cellStyle name="Output 2 6 4 2 8 2" xfId="39213" xr:uid="{00000000-0005-0000-0000-000071980000}"/>
    <cellStyle name="Output 2 6 4 2 8 3" xfId="39214" xr:uid="{00000000-0005-0000-0000-000072980000}"/>
    <cellStyle name="Output 2 6 4 2 8 4" xfId="39215" xr:uid="{00000000-0005-0000-0000-000073980000}"/>
    <cellStyle name="Output 2 6 4 2 8 5" xfId="39216" xr:uid="{00000000-0005-0000-0000-000074980000}"/>
    <cellStyle name="Output 2 6 4 2 9" xfId="39217" xr:uid="{00000000-0005-0000-0000-000075980000}"/>
    <cellStyle name="Output 2 6 4 2 9 2" xfId="39218" xr:uid="{00000000-0005-0000-0000-000076980000}"/>
    <cellStyle name="Output 2 6 4 2 9 3" xfId="39219" xr:uid="{00000000-0005-0000-0000-000077980000}"/>
    <cellStyle name="Output 2 6 4 2 9 4" xfId="39220" xr:uid="{00000000-0005-0000-0000-000078980000}"/>
    <cellStyle name="Output 2 6 4 2 9 5" xfId="39221" xr:uid="{00000000-0005-0000-0000-000079980000}"/>
    <cellStyle name="Output 2 6 4 3" xfId="39222" xr:uid="{00000000-0005-0000-0000-00007A980000}"/>
    <cellStyle name="Output 2 6 4 3 10" xfId="39223" xr:uid="{00000000-0005-0000-0000-00007B980000}"/>
    <cellStyle name="Output 2 6 4 3 2" xfId="39224" xr:uid="{00000000-0005-0000-0000-00007C980000}"/>
    <cellStyle name="Output 2 6 4 3 2 2" xfId="39225" xr:uid="{00000000-0005-0000-0000-00007D980000}"/>
    <cellStyle name="Output 2 6 4 3 2 2 2" xfId="39226" xr:uid="{00000000-0005-0000-0000-00007E980000}"/>
    <cellStyle name="Output 2 6 4 3 2 2 3" xfId="39227" xr:uid="{00000000-0005-0000-0000-00007F980000}"/>
    <cellStyle name="Output 2 6 4 3 2 2 4" xfId="39228" xr:uid="{00000000-0005-0000-0000-000080980000}"/>
    <cellStyle name="Output 2 6 4 3 2 2 5" xfId="39229" xr:uid="{00000000-0005-0000-0000-000081980000}"/>
    <cellStyle name="Output 2 6 4 3 2 2 6" xfId="39230" xr:uid="{00000000-0005-0000-0000-000082980000}"/>
    <cellStyle name="Output 2 6 4 3 2 2 7" xfId="39231" xr:uid="{00000000-0005-0000-0000-000083980000}"/>
    <cellStyle name="Output 2 6 4 3 2 3" xfId="39232" xr:uid="{00000000-0005-0000-0000-000084980000}"/>
    <cellStyle name="Output 2 6 4 3 2 4" xfId="39233" xr:uid="{00000000-0005-0000-0000-000085980000}"/>
    <cellStyle name="Output 2 6 4 3 3" xfId="39234" xr:uid="{00000000-0005-0000-0000-000086980000}"/>
    <cellStyle name="Output 2 6 4 3 3 2" xfId="39235" xr:uid="{00000000-0005-0000-0000-000087980000}"/>
    <cellStyle name="Output 2 6 4 3 3 2 2" xfId="39236" xr:uid="{00000000-0005-0000-0000-000088980000}"/>
    <cellStyle name="Output 2 6 4 3 3 2 3" xfId="39237" xr:uid="{00000000-0005-0000-0000-000089980000}"/>
    <cellStyle name="Output 2 6 4 3 3 2 4" xfId="39238" xr:uid="{00000000-0005-0000-0000-00008A980000}"/>
    <cellStyle name="Output 2 6 4 3 3 2 5" xfId="39239" xr:uid="{00000000-0005-0000-0000-00008B980000}"/>
    <cellStyle name="Output 2 6 4 3 3 2 6" xfId="39240" xr:uid="{00000000-0005-0000-0000-00008C980000}"/>
    <cellStyle name="Output 2 6 4 3 3 2 7" xfId="39241" xr:uid="{00000000-0005-0000-0000-00008D980000}"/>
    <cellStyle name="Output 2 6 4 3 3 3" xfId="39242" xr:uid="{00000000-0005-0000-0000-00008E980000}"/>
    <cellStyle name="Output 2 6 4 3 3 4" xfId="39243" xr:uid="{00000000-0005-0000-0000-00008F980000}"/>
    <cellStyle name="Output 2 6 4 3 4" xfId="39244" xr:uid="{00000000-0005-0000-0000-000090980000}"/>
    <cellStyle name="Output 2 6 4 3 4 2" xfId="39245" xr:uid="{00000000-0005-0000-0000-000091980000}"/>
    <cellStyle name="Output 2 6 4 3 4 2 2" xfId="39246" xr:uid="{00000000-0005-0000-0000-000092980000}"/>
    <cellStyle name="Output 2 6 4 3 4 2 3" xfId="39247" xr:uid="{00000000-0005-0000-0000-000093980000}"/>
    <cellStyle name="Output 2 6 4 3 4 2 4" xfId="39248" xr:uid="{00000000-0005-0000-0000-000094980000}"/>
    <cellStyle name="Output 2 6 4 3 4 2 5" xfId="39249" xr:uid="{00000000-0005-0000-0000-000095980000}"/>
    <cellStyle name="Output 2 6 4 3 4 2 6" xfId="39250" xr:uid="{00000000-0005-0000-0000-000096980000}"/>
    <cellStyle name="Output 2 6 4 3 4 2 7" xfId="39251" xr:uid="{00000000-0005-0000-0000-000097980000}"/>
    <cellStyle name="Output 2 6 4 3 4 3" xfId="39252" xr:uid="{00000000-0005-0000-0000-000098980000}"/>
    <cellStyle name="Output 2 6 4 3 4 4" xfId="39253" xr:uid="{00000000-0005-0000-0000-000099980000}"/>
    <cellStyle name="Output 2 6 4 3 5" xfId="39254" xr:uid="{00000000-0005-0000-0000-00009A980000}"/>
    <cellStyle name="Output 2 6 4 3 5 2" xfId="39255" xr:uid="{00000000-0005-0000-0000-00009B980000}"/>
    <cellStyle name="Output 2 6 4 3 5 3" xfId="39256" xr:uid="{00000000-0005-0000-0000-00009C980000}"/>
    <cellStyle name="Output 2 6 4 3 5 4" xfId="39257" xr:uid="{00000000-0005-0000-0000-00009D980000}"/>
    <cellStyle name="Output 2 6 4 3 5 5" xfId="39258" xr:uid="{00000000-0005-0000-0000-00009E980000}"/>
    <cellStyle name="Output 2 6 4 3 5 6" xfId="39259" xr:uid="{00000000-0005-0000-0000-00009F980000}"/>
    <cellStyle name="Output 2 6 4 3 5 7" xfId="39260" xr:uid="{00000000-0005-0000-0000-0000A0980000}"/>
    <cellStyle name="Output 2 6 4 3 5 8" xfId="39261" xr:uid="{00000000-0005-0000-0000-0000A1980000}"/>
    <cellStyle name="Output 2 6 4 3 6" xfId="39262" xr:uid="{00000000-0005-0000-0000-0000A2980000}"/>
    <cellStyle name="Output 2 6 4 3 6 2" xfId="39263" xr:uid="{00000000-0005-0000-0000-0000A3980000}"/>
    <cellStyle name="Output 2 6 4 3 6 3" xfId="39264" xr:uid="{00000000-0005-0000-0000-0000A4980000}"/>
    <cellStyle name="Output 2 6 4 3 6 4" xfId="39265" xr:uid="{00000000-0005-0000-0000-0000A5980000}"/>
    <cellStyle name="Output 2 6 4 3 6 5" xfId="39266" xr:uid="{00000000-0005-0000-0000-0000A6980000}"/>
    <cellStyle name="Output 2 6 4 3 6 6" xfId="39267" xr:uid="{00000000-0005-0000-0000-0000A7980000}"/>
    <cellStyle name="Output 2 6 4 3 6 7" xfId="39268" xr:uid="{00000000-0005-0000-0000-0000A8980000}"/>
    <cellStyle name="Output 2 6 4 3 7" xfId="39269" xr:uid="{00000000-0005-0000-0000-0000A9980000}"/>
    <cellStyle name="Output 2 6 4 3 8" xfId="39270" xr:uid="{00000000-0005-0000-0000-0000AA980000}"/>
    <cellStyle name="Output 2 6 4 3 9" xfId="39271" xr:uid="{00000000-0005-0000-0000-0000AB980000}"/>
    <cellStyle name="Output 2 6 4 4" xfId="39272" xr:uid="{00000000-0005-0000-0000-0000AC980000}"/>
    <cellStyle name="Output 2 6 4 4 2" xfId="39273" xr:uid="{00000000-0005-0000-0000-0000AD980000}"/>
    <cellStyle name="Output 2 6 4 4 2 2" xfId="39274" xr:uid="{00000000-0005-0000-0000-0000AE980000}"/>
    <cellStyle name="Output 2 6 4 4 2 3" xfId="39275" xr:uid="{00000000-0005-0000-0000-0000AF980000}"/>
    <cellStyle name="Output 2 6 4 4 2 4" xfId="39276" xr:uid="{00000000-0005-0000-0000-0000B0980000}"/>
    <cellStyle name="Output 2 6 4 4 2 5" xfId="39277" xr:uid="{00000000-0005-0000-0000-0000B1980000}"/>
    <cellStyle name="Output 2 6 4 4 2 6" xfId="39278" xr:uid="{00000000-0005-0000-0000-0000B2980000}"/>
    <cellStyle name="Output 2 6 4 4 2 7" xfId="39279" xr:uid="{00000000-0005-0000-0000-0000B3980000}"/>
    <cellStyle name="Output 2 6 4 4 3" xfId="39280" xr:uid="{00000000-0005-0000-0000-0000B4980000}"/>
    <cellStyle name="Output 2 6 4 4 4" xfId="39281" xr:uid="{00000000-0005-0000-0000-0000B5980000}"/>
    <cellStyle name="Output 2 6 4 4 5" xfId="39282" xr:uid="{00000000-0005-0000-0000-0000B6980000}"/>
    <cellStyle name="Output 2 6 4 5" xfId="39283" xr:uid="{00000000-0005-0000-0000-0000B7980000}"/>
    <cellStyle name="Output 2 6 4 5 2" xfId="39284" xr:uid="{00000000-0005-0000-0000-0000B8980000}"/>
    <cellStyle name="Output 2 6 4 5 2 2" xfId="39285" xr:uid="{00000000-0005-0000-0000-0000B9980000}"/>
    <cellStyle name="Output 2 6 4 5 2 3" xfId="39286" xr:uid="{00000000-0005-0000-0000-0000BA980000}"/>
    <cellStyle name="Output 2 6 4 5 2 4" xfId="39287" xr:uid="{00000000-0005-0000-0000-0000BB980000}"/>
    <cellStyle name="Output 2 6 4 5 2 5" xfId="39288" xr:uid="{00000000-0005-0000-0000-0000BC980000}"/>
    <cellStyle name="Output 2 6 4 5 2 6" xfId="39289" xr:uid="{00000000-0005-0000-0000-0000BD980000}"/>
    <cellStyle name="Output 2 6 4 5 2 7" xfId="39290" xr:uid="{00000000-0005-0000-0000-0000BE980000}"/>
    <cellStyle name="Output 2 6 4 5 3" xfId="39291" xr:uid="{00000000-0005-0000-0000-0000BF980000}"/>
    <cellStyle name="Output 2 6 4 5 4" xfId="39292" xr:uid="{00000000-0005-0000-0000-0000C0980000}"/>
    <cellStyle name="Output 2 6 4 5 5" xfId="39293" xr:uid="{00000000-0005-0000-0000-0000C1980000}"/>
    <cellStyle name="Output 2 6 4 6" xfId="39294" xr:uid="{00000000-0005-0000-0000-0000C2980000}"/>
    <cellStyle name="Output 2 6 4 6 2" xfId="39295" xr:uid="{00000000-0005-0000-0000-0000C3980000}"/>
    <cellStyle name="Output 2 6 4 6 2 2" xfId="39296" xr:uid="{00000000-0005-0000-0000-0000C4980000}"/>
    <cellStyle name="Output 2 6 4 6 2 3" xfId="39297" xr:uid="{00000000-0005-0000-0000-0000C5980000}"/>
    <cellStyle name="Output 2 6 4 6 2 4" xfId="39298" xr:uid="{00000000-0005-0000-0000-0000C6980000}"/>
    <cellStyle name="Output 2 6 4 6 2 5" xfId="39299" xr:uid="{00000000-0005-0000-0000-0000C7980000}"/>
    <cellStyle name="Output 2 6 4 6 2 6" xfId="39300" xr:uid="{00000000-0005-0000-0000-0000C8980000}"/>
    <cellStyle name="Output 2 6 4 6 2 7" xfId="39301" xr:uid="{00000000-0005-0000-0000-0000C9980000}"/>
    <cellStyle name="Output 2 6 4 6 3" xfId="39302" xr:uid="{00000000-0005-0000-0000-0000CA980000}"/>
    <cellStyle name="Output 2 6 4 6 4" xfId="39303" xr:uid="{00000000-0005-0000-0000-0000CB980000}"/>
    <cellStyle name="Output 2 6 4 6 5" xfId="39304" xr:uid="{00000000-0005-0000-0000-0000CC980000}"/>
    <cellStyle name="Output 2 6 4 7" xfId="39305" xr:uid="{00000000-0005-0000-0000-0000CD980000}"/>
    <cellStyle name="Output 2 6 4 7 2" xfId="39306" xr:uid="{00000000-0005-0000-0000-0000CE980000}"/>
    <cellStyle name="Output 2 6 4 7 2 2" xfId="39307" xr:uid="{00000000-0005-0000-0000-0000CF980000}"/>
    <cellStyle name="Output 2 6 4 7 2 3" xfId="39308" xr:uid="{00000000-0005-0000-0000-0000D0980000}"/>
    <cellStyle name="Output 2 6 4 7 2 4" xfId="39309" xr:uid="{00000000-0005-0000-0000-0000D1980000}"/>
    <cellStyle name="Output 2 6 4 7 2 5" xfId="39310" xr:uid="{00000000-0005-0000-0000-0000D2980000}"/>
    <cellStyle name="Output 2 6 4 7 2 6" xfId="39311" xr:uid="{00000000-0005-0000-0000-0000D3980000}"/>
    <cellStyle name="Output 2 6 4 7 2 7" xfId="39312" xr:uid="{00000000-0005-0000-0000-0000D4980000}"/>
    <cellStyle name="Output 2 6 4 7 3" xfId="39313" xr:uid="{00000000-0005-0000-0000-0000D5980000}"/>
    <cellStyle name="Output 2 6 4 7 4" xfId="39314" xr:uid="{00000000-0005-0000-0000-0000D6980000}"/>
    <cellStyle name="Output 2 6 4 7 5" xfId="39315" xr:uid="{00000000-0005-0000-0000-0000D7980000}"/>
    <cellStyle name="Output 2 6 4 8" xfId="39316" xr:uid="{00000000-0005-0000-0000-0000D8980000}"/>
    <cellStyle name="Output 2 6 4 8 2" xfId="39317" xr:uid="{00000000-0005-0000-0000-0000D9980000}"/>
    <cellStyle name="Output 2 6 4 8 3" xfId="39318" xr:uid="{00000000-0005-0000-0000-0000DA980000}"/>
    <cellStyle name="Output 2 6 4 8 4" xfId="39319" xr:uid="{00000000-0005-0000-0000-0000DB980000}"/>
    <cellStyle name="Output 2 6 4 8 5" xfId="39320" xr:uid="{00000000-0005-0000-0000-0000DC980000}"/>
    <cellStyle name="Output 2 6 4 8 6" xfId="39321" xr:uid="{00000000-0005-0000-0000-0000DD980000}"/>
    <cellStyle name="Output 2 6 4 8 7" xfId="39322" xr:uid="{00000000-0005-0000-0000-0000DE980000}"/>
    <cellStyle name="Output 2 6 4 8 8" xfId="39323" xr:uid="{00000000-0005-0000-0000-0000DF980000}"/>
    <cellStyle name="Output 2 6 4 9" xfId="39324" xr:uid="{00000000-0005-0000-0000-0000E0980000}"/>
    <cellStyle name="Output 2 6 4 9 2" xfId="39325" xr:uid="{00000000-0005-0000-0000-0000E1980000}"/>
    <cellStyle name="Output 2 6 4 9 3" xfId="39326" xr:uid="{00000000-0005-0000-0000-0000E2980000}"/>
    <cellStyle name="Output 2 6 4 9 4" xfId="39327" xr:uid="{00000000-0005-0000-0000-0000E3980000}"/>
    <cellStyle name="Output 2 6 4 9 5" xfId="39328" xr:uid="{00000000-0005-0000-0000-0000E4980000}"/>
    <cellStyle name="Output 2 6 4 9 6" xfId="39329" xr:uid="{00000000-0005-0000-0000-0000E5980000}"/>
    <cellStyle name="Output 2 6 4 9 7" xfId="39330" xr:uid="{00000000-0005-0000-0000-0000E6980000}"/>
    <cellStyle name="Output 2 6 5" xfId="39331" xr:uid="{00000000-0005-0000-0000-0000E7980000}"/>
    <cellStyle name="Output 2 6 5 10" xfId="39332" xr:uid="{00000000-0005-0000-0000-0000E8980000}"/>
    <cellStyle name="Output 2 6 5 10 2" xfId="39333" xr:uid="{00000000-0005-0000-0000-0000E9980000}"/>
    <cellStyle name="Output 2 6 5 10 3" xfId="39334" xr:uid="{00000000-0005-0000-0000-0000EA980000}"/>
    <cellStyle name="Output 2 6 5 10 4" xfId="39335" xr:uid="{00000000-0005-0000-0000-0000EB980000}"/>
    <cellStyle name="Output 2 6 5 10 5" xfId="39336" xr:uid="{00000000-0005-0000-0000-0000EC980000}"/>
    <cellStyle name="Output 2 6 5 11" xfId="39337" xr:uid="{00000000-0005-0000-0000-0000ED980000}"/>
    <cellStyle name="Output 2 6 5 11 2" xfId="39338" xr:uid="{00000000-0005-0000-0000-0000EE980000}"/>
    <cellStyle name="Output 2 6 5 11 3" xfId="39339" xr:uid="{00000000-0005-0000-0000-0000EF980000}"/>
    <cellStyle name="Output 2 6 5 11 4" xfId="39340" xr:uid="{00000000-0005-0000-0000-0000F0980000}"/>
    <cellStyle name="Output 2 6 5 11 5" xfId="39341" xr:uid="{00000000-0005-0000-0000-0000F1980000}"/>
    <cellStyle name="Output 2 6 5 12" xfId="39342" xr:uid="{00000000-0005-0000-0000-0000F2980000}"/>
    <cellStyle name="Output 2 6 5 12 2" xfId="39343" xr:uid="{00000000-0005-0000-0000-0000F3980000}"/>
    <cellStyle name="Output 2 6 5 12 3" xfId="39344" xr:uid="{00000000-0005-0000-0000-0000F4980000}"/>
    <cellStyle name="Output 2 6 5 12 4" xfId="39345" xr:uid="{00000000-0005-0000-0000-0000F5980000}"/>
    <cellStyle name="Output 2 6 5 12 5" xfId="39346" xr:uid="{00000000-0005-0000-0000-0000F6980000}"/>
    <cellStyle name="Output 2 6 5 13" xfId="39347" xr:uid="{00000000-0005-0000-0000-0000F7980000}"/>
    <cellStyle name="Output 2 6 5 13 2" xfId="39348" xr:uid="{00000000-0005-0000-0000-0000F8980000}"/>
    <cellStyle name="Output 2 6 5 13 3" xfId="39349" xr:uid="{00000000-0005-0000-0000-0000F9980000}"/>
    <cellStyle name="Output 2 6 5 13 4" xfId="39350" xr:uid="{00000000-0005-0000-0000-0000FA980000}"/>
    <cellStyle name="Output 2 6 5 13 5" xfId="39351" xr:uid="{00000000-0005-0000-0000-0000FB980000}"/>
    <cellStyle name="Output 2 6 5 14" xfId="39352" xr:uid="{00000000-0005-0000-0000-0000FC980000}"/>
    <cellStyle name="Output 2 6 5 14 2" xfId="39353" xr:uid="{00000000-0005-0000-0000-0000FD980000}"/>
    <cellStyle name="Output 2 6 5 14 3" xfId="39354" xr:uid="{00000000-0005-0000-0000-0000FE980000}"/>
    <cellStyle name="Output 2 6 5 14 4" xfId="39355" xr:uid="{00000000-0005-0000-0000-0000FF980000}"/>
    <cellStyle name="Output 2 6 5 14 5" xfId="39356" xr:uid="{00000000-0005-0000-0000-000000990000}"/>
    <cellStyle name="Output 2 6 5 15" xfId="39357" xr:uid="{00000000-0005-0000-0000-000001990000}"/>
    <cellStyle name="Output 2 6 5 15 2" xfId="39358" xr:uid="{00000000-0005-0000-0000-000002990000}"/>
    <cellStyle name="Output 2 6 5 15 3" xfId="39359" xr:uid="{00000000-0005-0000-0000-000003990000}"/>
    <cellStyle name="Output 2 6 5 15 4" xfId="39360" xr:uid="{00000000-0005-0000-0000-000004990000}"/>
    <cellStyle name="Output 2 6 5 15 5" xfId="39361" xr:uid="{00000000-0005-0000-0000-000005990000}"/>
    <cellStyle name="Output 2 6 5 16" xfId="39362" xr:uid="{00000000-0005-0000-0000-000006990000}"/>
    <cellStyle name="Output 2 6 5 16 2" xfId="39363" xr:uid="{00000000-0005-0000-0000-000007990000}"/>
    <cellStyle name="Output 2 6 5 16 3" xfId="39364" xr:uid="{00000000-0005-0000-0000-000008990000}"/>
    <cellStyle name="Output 2 6 5 16 4" xfId="39365" xr:uid="{00000000-0005-0000-0000-000009990000}"/>
    <cellStyle name="Output 2 6 5 16 5" xfId="39366" xr:uid="{00000000-0005-0000-0000-00000A990000}"/>
    <cellStyle name="Output 2 6 5 17" xfId="39367" xr:uid="{00000000-0005-0000-0000-00000B990000}"/>
    <cellStyle name="Output 2 6 5 17 2" xfId="39368" xr:uid="{00000000-0005-0000-0000-00000C990000}"/>
    <cellStyle name="Output 2 6 5 17 3" xfId="39369" xr:uid="{00000000-0005-0000-0000-00000D990000}"/>
    <cellStyle name="Output 2 6 5 17 4" xfId="39370" xr:uid="{00000000-0005-0000-0000-00000E990000}"/>
    <cellStyle name="Output 2 6 5 17 5" xfId="39371" xr:uid="{00000000-0005-0000-0000-00000F990000}"/>
    <cellStyle name="Output 2 6 5 18" xfId="39372" xr:uid="{00000000-0005-0000-0000-000010990000}"/>
    <cellStyle name="Output 2 6 5 18 2" xfId="39373" xr:uid="{00000000-0005-0000-0000-000011990000}"/>
    <cellStyle name="Output 2 6 5 18 3" xfId="39374" xr:uid="{00000000-0005-0000-0000-000012990000}"/>
    <cellStyle name="Output 2 6 5 18 4" xfId="39375" xr:uid="{00000000-0005-0000-0000-000013990000}"/>
    <cellStyle name="Output 2 6 5 18 5" xfId="39376" xr:uid="{00000000-0005-0000-0000-000014990000}"/>
    <cellStyle name="Output 2 6 5 19" xfId="39377" xr:uid="{00000000-0005-0000-0000-000015990000}"/>
    <cellStyle name="Output 2 6 5 2" xfId="39378" xr:uid="{00000000-0005-0000-0000-000016990000}"/>
    <cellStyle name="Output 2 6 5 2 10" xfId="39379" xr:uid="{00000000-0005-0000-0000-000017990000}"/>
    <cellStyle name="Output 2 6 5 2 10 2" xfId="39380" xr:uid="{00000000-0005-0000-0000-000018990000}"/>
    <cellStyle name="Output 2 6 5 2 10 3" xfId="39381" xr:uid="{00000000-0005-0000-0000-000019990000}"/>
    <cellStyle name="Output 2 6 5 2 10 4" xfId="39382" xr:uid="{00000000-0005-0000-0000-00001A990000}"/>
    <cellStyle name="Output 2 6 5 2 10 5" xfId="39383" xr:uid="{00000000-0005-0000-0000-00001B990000}"/>
    <cellStyle name="Output 2 6 5 2 11" xfId="39384" xr:uid="{00000000-0005-0000-0000-00001C990000}"/>
    <cellStyle name="Output 2 6 5 2 11 2" xfId="39385" xr:uid="{00000000-0005-0000-0000-00001D990000}"/>
    <cellStyle name="Output 2 6 5 2 11 3" xfId="39386" xr:uid="{00000000-0005-0000-0000-00001E990000}"/>
    <cellStyle name="Output 2 6 5 2 11 4" xfId="39387" xr:uid="{00000000-0005-0000-0000-00001F990000}"/>
    <cellStyle name="Output 2 6 5 2 11 5" xfId="39388" xr:uid="{00000000-0005-0000-0000-000020990000}"/>
    <cellStyle name="Output 2 6 5 2 12" xfId="39389" xr:uid="{00000000-0005-0000-0000-000021990000}"/>
    <cellStyle name="Output 2 6 5 2 12 2" xfId="39390" xr:uid="{00000000-0005-0000-0000-000022990000}"/>
    <cellStyle name="Output 2 6 5 2 12 3" xfId="39391" xr:uid="{00000000-0005-0000-0000-000023990000}"/>
    <cellStyle name="Output 2 6 5 2 12 4" xfId="39392" xr:uid="{00000000-0005-0000-0000-000024990000}"/>
    <cellStyle name="Output 2 6 5 2 12 5" xfId="39393" xr:uid="{00000000-0005-0000-0000-000025990000}"/>
    <cellStyle name="Output 2 6 5 2 13" xfId="39394" xr:uid="{00000000-0005-0000-0000-000026990000}"/>
    <cellStyle name="Output 2 6 5 2 13 2" xfId="39395" xr:uid="{00000000-0005-0000-0000-000027990000}"/>
    <cellStyle name="Output 2 6 5 2 13 3" xfId="39396" xr:uid="{00000000-0005-0000-0000-000028990000}"/>
    <cellStyle name="Output 2 6 5 2 13 4" xfId="39397" xr:uid="{00000000-0005-0000-0000-000029990000}"/>
    <cellStyle name="Output 2 6 5 2 13 5" xfId="39398" xr:uid="{00000000-0005-0000-0000-00002A990000}"/>
    <cellStyle name="Output 2 6 5 2 14" xfId="39399" xr:uid="{00000000-0005-0000-0000-00002B990000}"/>
    <cellStyle name="Output 2 6 5 2 14 2" xfId="39400" xr:uid="{00000000-0005-0000-0000-00002C990000}"/>
    <cellStyle name="Output 2 6 5 2 14 3" xfId="39401" xr:uid="{00000000-0005-0000-0000-00002D990000}"/>
    <cellStyle name="Output 2 6 5 2 14 4" xfId="39402" xr:uid="{00000000-0005-0000-0000-00002E990000}"/>
    <cellStyle name="Output 2 6 5 2 14 5" xfId="39403" xr:uid="{00000000-0005-0000-0000-00002F990000}"/>
    <cellStyle name="Output 2 6 5 2 15" xfId="39404" xr:uid="{00000000-0005-0000-0000-000030990000}"/>
    <cellStyle name="Output 2 6 5 2 15 2" xfId="39405" xr:uid="{00000000-0005-0000-0000-000031990000}"/>
    <cellStyle name="Output 2 6 5 2 15 3" xfId="39406" xr:uid="{00000000-0005-0000-0000-000032990000}"/>
    <cellStyle name="Output 2 6 5 2 15 4" xfId="39407" xr:uid="{00000000-0005-0000-0000-000033990000}"/>
    <cellStyle name="Output 2 6 5 2 15 5" xfId="39408" xr:uid="{00000000-0005-0000-0000-000034990000}"/>
    <cellStyle name="Output 2 6 5 2 16" xfId="39409" xr:uid="{00000000-0005-0000-0000-000035990000}"/>
    <cellStyle name="Output 2 6 5 2 16 2" xfId="39410" xr:uid="{00000000-0005-0000-0000-000036990000}"/>
    <cellStyle name="Output 2 6 5 2 16 3" xfId="39411" xr:uid="{00000000-0005-0000-0000-000037990000}"/>
    <cellStyle name="Output 2 6 5 2 16 4" xfId="39412" xr:uid="{00000000-0005-0000-0000-000038990000}"/>
    <cellStyle name="Output 2 6 5 2 16 5" xfId="39413" xr:uid="{00000000-0005-0000-0000-000039990000}"/>
    <cellStyle name="Output 2 6 5 2 17" xfId="39414" xr:uid="{00000000-0005-0000-0000-00003A990000}"/>
    <cellStyle name="Output 2 6 5 2 17 2" xfId="39415" xr:uid="{00000000-0005-0000-0000-00003B990000}"/>
    <cellStyle name="Output 2 6 5 2 17 3" xfId="39416" xr:uid="{00000000-0005-0000-0000-00003C990000}"/>
    <cellStyle name="Output 2 6 5 2 17 4" xfId="39417" xr:uid="{00000000-0005-0000-0000-00003D990000}"/>
    <cellStyle name="Output 2 6 5 2 17 5" xfId="39418" xr:uid="{00000000-0005-0000-0000-00003E990000}"/>
    <cellStyle name="Output 2 6 5 2 18" xfId="39419" xr:uid="{00000000-0005-0000-0000-00003F990000}"/>
    <cellStyle name="Output 2 6 5 2 18 2" xfId="39420" xr:uid="{00000000-0005-0000-0000-000040990000}"/>
    <cellStyle name="Output 2 6 5 2 18 3" xfId="39421" xr:uid="{00000000-0005-0000-0000-000041990000}"/>
    <cellStyle name="Output 2 6 5 2 18 4" xfId="39422" xr:uid="{00000000-0005-0000-0000-000042990000}"/>
    <cellStyle name="Output 2 6 5 2 18 5" xfId="39423" xr:uid="{00000000-0005-0000-0000-000043990000}"/>
    <cellStyle name="Output 2 6 5 2 19" xfId="39424" xr:uid="{00000000-0005-0000-0000-000044990000}"/>
    <cellStyle name="Output 2 6 5 2 2" xfId="39425" xr:uid="{00000000-0005-0000-0000-000045990000}"/>
    <cellStyle name="Output 2 6 5 2 2 2" xfId="39426" xr:uid="{00000000-0005-0000-0000-000046990000}"/>
    <cellStyle name="Output 2 6 5 2 2 2 2" xfId="39427" xr:uid="{00000000-0005-0000-0000-000047990000}"/>
    <cellStyle name="Output 2 6 5 2 2 2 3" xfId="39428" xr:uid="{00000000-0005-0000-0000-000048990000}"/>
    <cellStyle name="Output 2 6 5 2 2 2 4" xfId="39429" xr:uid="{00000000-0005-0000-0000-000049990000}"/>
    <cellStyle name="Output 2 6 5 2 2 2 5" xfId="39430" xr:uid="{00000000-0005-0000-0000-00004A990000}"/>
    <cellStyle name="Output 2 6 5 2 2 2 6" xfId="39431" xr:uid="{00000000-0005-0000-0000-00004B990000}"/>
    <cellStyle name="Output 2 6 5 2 2 2 7" xfId="39432" xr:uid="{00000000-0005-0000-0000-00004C990000}"/>
    <cellStyle name="Output 2 6 5 2 2 3" xfId="39433" xr:uid="{00000000-0005-0000-0000-00004D990000}"/>
    <cellStyle name="Output 2 6 5 2 2 4" xfId="39434" xr:uid="{00000000-0005-0000-0000-00004E990000}"/>
    <cellStyle name="Output 2 6 5 2 2 5" xfId="39435" xr:uid="{00000000-0005-0000-0000-00004F990000}"/>
    <cellStyle name="Output 2 6 5 2 3" xfId="39436" xr:uid="{00000000-0005-0000-0000-000050990000}"/>
    <cellStyle name="Output 2 6 5 2 3 2" xfId="39437" xr:uid="{00000000-0005-0000-0000-000051990000}"/>
    <cellStyle name="Output 2 6 5 2 3 2 2" xfId="39438" xr:uid="{00000000-0005-0000-0000-000052990000}"/>
    <cellStyle name="Output 2 6 5 2 3 2 3" xfId="39439" xr:uid="{00000000-0005-0000-0000-000053990000}"/>
    <cellStyle name="Output 2 6 5 2 3 2 4" xfId="39440" xr:uid="{00000000-0005-0000-0000-000054990000}"/>
    <cellStyle name="Output 2 6 5 2 3 2 5" xfId="39441" xr:uid="{00000000-0005-0000-0000-000055990000}"/>
    <cellStyle name="Output 2 6 5 2 3 2 6" xfId="39442" xr:uid="{00000000-0005-0000-0000-000056990000}"/>
    <cellStyle name="Output 2 6 5 2 3 2 7" xfId="39443" xr:uid="{00000000-0005-0000-0000-000057990000}"/>
    <cellStyle name="Output 2 6 5 2 3 3" xfId="39444" xr:uid="{00000000-0005-0000-0000-000058990000}"/>
    <cellStyle name="Output 2 6 5 2 3 4" xfId="39445" xr:uid="{00000000-0005-0000-0000-000059990000}"/>
    <cellStyle name="Output 2 6 5 2 3 5" xfId="39446" xr:uid="{00000000-0005-0000-0000-00005A990000}"/>
    <cellStyle name="Output 2 6 5 2 4" xfId="39447" xr:uid="{00000000-0005-0000-0000-00005B990000}"/>
    <cellStyle name="Output 2 6 5 2 4 2" xfId="39448" xr:uid="{00000000-0005-0000-0000-00005C990000}"/>
    <cellStyle name="Output 2 6 5 2 4 2 2" xfId="39449" xr:uid="{00000000-0005-0000-0000-00005D990000}"/>
    <cellStyle name="Output 2 6 5 2 4 2 3" xfId="39450" xr:uid="{00000000-0005-0000-0000-00005E990000}"/>
    <cellStyle name="Output 2 6 5 2 4 2 4" xfId="39451" xr:uid="{00000000-0005-0000-0000-00005F990000}"/>
    <cellStyle name="Output 2 6 5 2 4 2 5" xfId="39452" xr:uid="{00000000-0005-0000-0000-000060990000}"/>
    <cellStyle name="Output 2 6 5 2 4 2 6" xfId="39453" xr:uid="{00000000-0005-0000-0000-000061990000}"/>
    <cellStyle name="Output 2 6 5 2 4 2 7" xfId="39454" xr:uid="{00000000-0005-0000-0000-000062990000}"/>
    <cellStyle name="Output 2 6 5 2 4 3" xfId="39455" xr:uid="{00000000-0005-0000-0000-000063990000}"/>
    <cellStyle name="Output 2 6 5 2 4 4" xfId="39456" xr:uid="{00000000-0005-0000-0000-000064990000}"/>
    <cellStyle name="Output 2 6 5 2 4 5" xfId="39457" xr:uid="{00000000-0005-0000-0000-000065990000}"/>
    <cellStyle name="Output 2 6 5 2 5" xfId="39458" xr:uid="{00000000-0005-0000-0000-000066990000}"/>
    <cellStyle name="Output 2 6 5 2 5 2" xfId="39459" xr:uid="{00000000-0005-0000-0000-000067990000}"/>
    <cellStyle name="Output 2 6 5 2 5 3" xfId="39460" xr:uid="{00000000-0005-0000-0000-000068990000}"/>
    <cellStyle name="Output 2 6 5 2 5 4" xfId="39461" xr:uid="{00000000-0005-0000-0000-000069990000}"/>
    <cellStyle name="Output 2 6 5 2 5 5" xfId="39462" xr:uid="{00000000-0005-0000-0000-00006A990000}"/>
    <cellStyle name="Output 2 6 5 2 5 6" xfId="39463" xr:uid="{00000000-0005-0000-0000-00006B990000}"/>
    <cellStyle name="Output 2 6 5 2 5 7" xfId="39464" xr:uid="{00000000-0005-0000-0000-00006C990000}"/>
    <cellStyle name="Output 2 6 5 2 5 8" xfId="39465" xr:uid="{00000000-0005-0000-0000-00006D990000}"/>
    <cellStyle name="Output 2 6 5 2 6" xfId="39466" xr:uid="{00000000-0005-0000-0000-00006E990000}"/>
    <cellStyle name="Output 2 6 5 2 6 2" xfId="39467" xr:uid="{00000000-0005-0000-0000-00006F990000}"/>
    <cellStyle name="Output 2 6 5 2 6 3" xfId="39468" xr:uid="{00000000-0005-0000-0000-000070990000}"/>
    <cellStyle name="Output 2 6 5 2 6 4" xfId="39469" xr:uid="{00000000-0005-0000-0000-000071990000}"/>
    <cellStyle name="Output 2 6 5 2 6 5" xfId="39470" xr:uid="{00000000-0005-0000-0000-000072990000}"/>
    <cellStyle name="Output 2 6 5 2 6 6" xfId="39471" xr:uid="{00000000-0005-0000-0000-000073990000}"/>
    <cellStyle name="Output 2 6 5 2 6 7" xfId="39472" xr:uid="{00000000-0005-0000-0000-000074990000}"/>
    <cellStyle name="Output 2 6 5 2 7" xfId="39473" xr:uid="{00000000-0005-0000-0000-000075990000}"/>
    <cellStyle name="Output 2 6 5 2 7 2" xfId="39474" xr:uid="{00000000-0005-0000-0000-000076990000}"/>
    <cellStyle name="Output 2 6 5 2 7 3" xfId="39475" xr:uid="{00000000-0005-0000-0000-000077990000}"/>
    <cellStyle name="Output 2 6 5 2 7 4" xfId="39476" xr:uid="{00000000-0005-0000-0000-000078990000}"/>
    <cellStyle name="Output 2 6 5 2 7 5" xfId="39477" xr:uid="{00000000-0005-0000-0000-000079990000}"/>
    <cellStyle name="Output 2 6 5 2 8" xfId="39478" xr:uid="{00000000-0005-0000-0000-00007A990000}"/>
    <cellStyle name="Output 2 6 5 2 8 2" xfId="39479" xr:uid="{00000000-0005-0000-0000-00007B990000}"/>
    <cellStyle name="Output 2 6 5 2 8 3" xfId="39480" xr:uid="{00000000-0005-0000-0000-00007C990000}"/>
    <cellStyle name="Output 2 6 5 2 8 4" xfId="39481" xr:uid="{00000000-0005-0000-0000-00007D990000}"/>
    <cellStyle name="Output 2 6 5 2 8 5" xfId="39482" xr:uid="{00000000-0005-0000-0000-00007E990000}"/>
    <cellStyle name="Output 2 6 5 2 9" xfId="39483" xr:uid="{00000000-0005-0000-0000-00007F990000}"/>
    <cellStyle name="Output 2 6 5 2 9 2" xfId="39484" xr:uid="{00000000-0005-0000-0000-000080990000}"/>
    <cellStyle name="Output 2 6 5 2 9 3" xfId="39485" xr:uid="{00000000-0005-0000-0000-000081990000}"/>
    <cellStyle name="Output 2 6 5 2 9 4" xfId="39486" xr:uid="{00000000-0005-0000-0000-000082990000}"/>
    <cellStyle name="Output 2 6 5 2 9 5" xfId="39487" xr:uid="{00000000-0005-0000-0000-000083990000}"/>
    <cellStyle name="Output 2 6 5 3" xfId="39488" xr:uid="{00000000-0005-0000-0000-000084990000}"/>
    <cellStyle name="Output 2 6 5 3 10" xfId="39489" xr:uid="{00000000-0005-0000-0000-000085990000}"/>
    <cellStyle name="Output 2 6 5 3 2" xfId="39490" xr:uid="{00000000-0005-0000-0000-000086990000}"/>
    <cellStyle name="Output 2 6 5 3 2 2" xfId="39491" xr:uid="{00000000-0005-0000-0000-000087990000}"/>
    <cellStyle name="Output 2 6 5 3 2 2 2" xfId="39492" xr:uid="{00000000-0005-0000-0000-000088990000}"/>
    <cellStyle name="Output 2 6 5 3 2 2 3" xfId="39493" xr:uid="{00000000-0005-0000-0000-000089990000}"/>
    <cellStyle name="Output 2 6 5 3 2 2 4" xfId="39494" xr:uid="{00000000-0005-0000-0000-00008A990000}"/>
    <cellStyle name="Output 2 6 5 3 2 2 5" xfId="39495" xr:uid="{00000000-0005-0000-0000-00008B990000}"/>
    <cellStyle name="Output 2 6 5 3 2 2 6" xfId="39496" xr:uid="{00000000-0005-0000-0000-00008C990000}"/>
    <cellStyle name="Output 2 6 5 3 2 2 7" xfId="39497" xr:uid="{00000000-0005-0000-0000-00008D990000}"/>
    <cellStyle name="Output 2 6 5 3 2 3" xfId="39498" xr:uid="{00000000-0005-0000-0000-00008E990000}"/>
    <cellStyle name="Output 2 6 5 3 2 4" xfId="39499" xr:uid="{00000000-0005-0000-0000-00008F990000}"/>
    <cellStyle name="Output 2 6 5 3 3" xfId="39500" xr:uid="{00000000-0005-0000-0000-000090990000}"/>
    <cellStyle name="Output 2 6 5 3 3 2" xfId="39501" xr:uid="{00000000-0005-0000-0000-000091990000}"/>
    <cellStyle name="Output 2 6 5 3 3 2 2" xfId="39502" xr:uid="{00000000-0005-0000-0000-000092990000}"/>
    <cellStyle name="Output 2 6 5 3 3 2 3" xfId="39503" xr:uid="{00000000-0005-0000-0000-000093990000}"/>
    <cellStyle name="Output 2 6 5 3 3 2 4" xfId="39504" xr:uid="{00000000-0005-0000-0000-000094990000}"/>
    <cellStyle name="Output 2 6 5 3 3 2 5" xfId="39505" xr:uid="{00000000-0005-0000-0000-000095990000}"/>
    <cellStyle name="Output 2 6 5 3 3 2 6" xfId="39506" xr:uid="{00000000-0005-0000-0000-000096990000}"/>
    <cellStyle name="Output 2 6 5 3 3 2 7" xfId="39507" xr:uid="{00000000-0005-0000-0000-000097990000}"/>
    <cellStyle name="Output 2 6 5 3 3 3" xfId="39508" xr:uid="{00000000-0005-0000-0000-000098990000}"/>
    <cellStyle name="Output 2 6 5 3 3 4" xfId="39509" xr:uid="{00000000-0005-0000-0000-000099990000}"/>
    <cellStyle name="Output 2 6 5 3 4" xfId="39510" xr:uid="{00000000-0005-0000-0000-00009A990000}"/>
    <cellStyle name="Output 2 6 5 3 4 2" xfId="39511" xr:uid="{00000000-0005-0000-0000-00009B990000}"/>
    <cellStyle name="Output 2 6 5 3 4 2 2" xfId="39512" xr:uid="{00000000-0005-0000-0000-00009C990000}"/>
    <cellStyle name="Output 2 6 5 3 4 2 3" xfId="39513" xr:uid="{00000000-0005-0000-0000-00009D990000}"/>
    <cellStyle name="Output 2 6 5 3 4 2 4" xfId="39514" xr:uid="{00000000-0005-0000-0000-00009E990000}"/>
    <cellStyle name="Output 2 6 5 3 4 2 5" xfId="39515" xr:uid="{00000000-0005-0000-0000-00009F990000}"/>
    <cellStyle name="Output 2 6 5 3 4 2 6" xfId="39516" xr:uid="{00000000-0005-0000-0000-0000A0990000}"/>
    <cellStyle name="Output 2 6 5 3 4 2 7" xfId="39517" xr:uid="{00000000-0005-0000-0000-0000A1990000}"/>
    <cellStyle name="Output 2 6 5 3 4 3" xfId="39518" xr:uid="{00000000-0005-0000-0000-0000A2990000}"/>
    <cellStyle name="Output 2 6 5 3 4 4" xfId="39519" xr:uid="{00000000-0005-0000-0000-0000A3990000}"/>
    <cellStyle name="Output 2 6 5 3 5" xfId="39520" xr:uid="{00000000-0005-0000-0000-0000A4990000}"/>
    <cellStyle name="Output 2 6 5 3 5 2" xfId="39521" xr:uid="{00000000-0005-0000-0000-0000A5990000}"/>
    <cellStyle name="Output 2 6 5 3 5 3" xfId="39522" xr:uid="{00000000-0005-0000-0000-0000A6990000}"/>
    <cellStyle name="Output 2 6 5 3 5 4" xfId="39523" xr:uid="{00000000-0005-0000-0000-0000A7990000}"/>
    <cellStyle name="Output 2 6 5 3 5 5" xfId="39524" xr:uid="{00000000-0005-0000-0000-0000A8990000}"/>
    <cellStyle name="Output 2 6 5 3 5 6" xfId="39525" xr:uid="{00000000-0005-0000-0000-0000A9990000}"/>
    <cellStyle name="Output 2 6 5 3 5 7" xfId="39526" xr:uid="{00000000-0005-0000-0000-0000AA990000}"/>
    <cellStyle name="Output 2 6 5 3 5 8" xfId="39527" xr:uid="{00000000-0005-0000-0000-0000AB990000}"/>
    <cellStyle name="Output 2 6 5 3 6" xfId="39528" xr:uid="{00000000-0005-0000-0000-0000AC990000}"/>
    <cellStyle name="Output 2 6 5 3 6 2" xfId="39529" xr:uid="{00000000-0005-0000-0000-0000AD990000}"/>
    <cellStyle name="Output 2 6 5 3 6 3" xfId="39530" xr:uid="{00000000-0005-0000-0000-0000AE990000}"/>
    <cellStyle name="Output 2 6 5 3 6 4" xfId="39531" xr:uid="{00000000-0005-0000-0000-0000AF990000}"/>
    <cellStyle name="Output 2 6 5 3 6 5" xfId="39532" xr:uid="{00000000-0005-0000-0000-0000B0990000}"/>
    <cellStyle name="Output 2 6 5 3 6 6" xfId="39533" xr:uid="{00000000-0005-0000-0000-0000B1990000}"/>
    <cellStyle name="Output 2 6 5 3 6 7" xfId="39534" xr:uid="{00000000-0005-0000-0000-0000B2990000}"/>
    <cellStyle name="Output 2 6 5 3 7" xfId="39535" xr:uid="{00000000-0005-0000-0000-0000B3990000}"/>
    <cellStyle name="Output 2 6 5 3 8" xfId="39536" xr:uid="{00000000-0005-0000-0000-0000B4990000}"/>
    <cellStyle name="Output 2 6 5 3 9" xfId="39537" xr:uid="{00000000-0005-0000-0000-0000B5990000}"/>
    <cellStyle name="Output 2 6 5 4" xfId="39538" xr:uid="{00000000-0005-0000-0000-0000B6990000}"/>
    <cellStyle name="Output 2 6 5 4 2" xfId="39539" xr:uid="{00000000-0005-0000-0000-0000B7990000}"/>
    <cellStyle name="Output 2 6 5 4 2 2" xfId="39540" xr:uid="{00000000-0005-0000-0000-0000B8990000}"/>
    <cellStyle name="Output 2 6 5 4 2 3" xfId="39541" xr:uid="{00000000-0005-0000-0000-0000B9990000}"/>
    <cellStyle name="Output 2 6 5 4 2 4" xfId="39542" xr:uid="{00000000-0005-0000-0000-0000BA990000}"/>
    <cellStyle name="Output 2 6 5 4 2 5" xfId="39543" xr:uid="{00000000-0005-0000-0000-0000BB990000}"/>
    <cellStyle name="Output 2 6 5 4 2 6" xfId="39544" xr:uid="{00000000-0005-0000-0000-0000BC990000}"/>
    <cellStyle name="Output 2 6 5 4 2 7" xfId="39545" xr:uid="{00000000-0005-0000-0000-0000BD990000}"/>
    <cellStyle name="Output 2 6 5 4 3" xfId="39546" xr:uid="{00000000-0005-0000-0000-0000BE990000}"/>
    <cellStyle name="Output 2 6 5 4 4" xfId="39547" xr:uid="{00000000-0005-0000-0000-0000BF990000}"/>
    <cellStyle name="Output 2 6 5 4 5" xfId="39548" xr:uid="{00000000-0005-0000-0000-0000C0990000}"/>
    <cellStyle name="Output 2 6 5 5" xfId="39549" xr:uid="{00000000-0005-0000-0000-0000C1990000}"/>
    <cellStyle name="Output 2 6 5 5 2" xfId="39550" xr:uid="{00000000-0005-0000-0000-0000C2990000}"/>
    <cellStyle name="Output 2 6 5 5 2 2" xfId="39551" xr:uid="{00000000-0005-0000-0000-0000C3990000}"/>
    <cellStyle name="Output 2 6 5 5 2 3" xfId="39552" xr:uid="{00000000-0005-0000-0000-0000C4990000}"/>
    <cellStyle name="Output 2 6 5 5 2 4" xfId="39553" xr:uid="{00000000-0005-0000-0000-0000C5990000}"/>
    <cellStyle name="Output 2 6 5 5 2 5" xfId="39554" xr:uid="{00000000-0005-0000-0000-0000C6990000}"/>
    <cellStyle name="Output 2 6 5 5 2 6" xfId="39555" xr:uid="{00000000-0005-0000-0000-0000C7990000}"/>
    <cellStyle name="Output 2 6 5 5 2 7" xfId="39556" xr:uid="{00000000-0005-0000-0000-0000C8990000}"/>
    <cellStyle name="Output 2 6 5 5 3" xfId="39557" xr:uid="{00000000-0005-0000-0000-0000C9990000}"/>
    <cellStyle name="Output 2 6 5 5 4" xfId="39558" xr:uid="{00000000-0005-0000-0000-0000CA990000}"/>
    <cellStyle name="Output 2 6 5 5 5" xfId="39559" xr:uid="{00000000-0005-0000-0000-0000CB990000}"/>
    <cellStyle name="Output 2 6 5 6" xfId="39560" xr:uid="{00000000-0005-0000-0000-0000CC990000}"/>
    <cellStyle name="Output 2 6 5 6 2" xfId="39561" xr:uid="{00000000-0005-0000-0000-0000CD990000}"/>
    <cellStyle name="Output 2 6 5 6 2 2" xfId="39562" xr:uid="{00000000-0005-0000-0000-0000CE990000}"/>
    <cellStyle name="Output 2 6 5 6 2 3" xfId="39563" xr:uid="{00000000-0005-0000-0000-0000CF990000}"/>
    <cellStyle name="Output 2 6 5 6 2 4" xfId="39564" xr:uid="{00000000-0005-0000-0000-0000D0990000}"/>
    <cellStyle name="Output 2 6 5 6 2 5" xfId="39565" xr:uid="{00000000-0005-0000-0000-0000D1990000}"/>
    <cellStyle name="Output 2 6 5 6 2 6" xfId="39566" xr:uid="{00000000-0005-0000-0000-0000D2990000}"/>
    <cellStyle name="Output 2 6 5 6 2 7" xfId="39567" xr:uid="{00000000-0005-0000-0000-0000D3990000}"/>
    <cellStyle name="Output 2 6 5 6 3" xfId="39568" xr:uid="{00000000-0005-0000-0000-0000D4990000}"/>
    <cellStyle name="Output 2 6 5 6 4" xfId="39569" xr:uid="{00000000-0005-0000-0000-0000D5990000}"/>
    <cellStyle name="Output 2 6 5 6 5" xfId="39570" xr:uid="{00000000-0005-0000-0000-0000D6990000}"/>
    <cellStyle name="Output 2 6 5 7" xfId="39571" xr:uid="{00000000-0005-0000-0000-0000D7990000}"/>
    <cellStyle name="Output 2 6 5 7 2" xfId="39572" xr:uid="{00000000-0005-0000-0000-0000D8990000}"/>
    <cellStyle name="Output 2 6 5 7 2 2" xfId="39573" xr:uid="{00000000-0005-0000-0000-0000D9990000}"/>
    <cellStyle name="Output 2 6 5 7 2 3" xfId="39574" xr:uid="{00000000-0005-0000-0000-0000DA990000}"/>
    <cellStyle name="Output 2 6 5 7 2 4" xfId="39575" xr:uid="{00000000-0005-0000-0000-0000DB990000}"/>
    <cellStyle name="Output 2 6 5 7 2 5" xfId="39576" xr:uid="{00000000-0005-0000-0000-0000DC990000}"/>
    <cellStyle name="Output 2 6 5 7 2 6" xfId="39577" xr:uid="{00000000-0005-0000-0000-0000DD990000}"/>
    <cellStyle name="Output 2 6 5 7 2 7" xfId="39578" xr:uid="{00000000-0005-0000-0000-0000DE990000}"/>
    <cellStyle name="Output 2 6 5 7 3" xfId="39579" xr:uid="{00000000-0005-0000-0000-0000DF990000}"/>
    <cellStyle name="Output 2 6 5 7 4" xfId="39580" xr:uid="{00000000-0005-0000-0000-0000E0990000}"/>
    <cellStyle name="Output 2 6 5 7 5" xfId="39581" xr:uid="{00000000-0005-0000-0000-0000E1990000}"/>
    <cellStyle name="Output 2 6 5 8" xfId="39582" xr:uid="{00000000-0005-0000-0000-0000E2990000}"/>
    <cellStyle name="Output 2 6 5 8 2" xfId="39583" xr:uid="{00000000-0005-0000-0000-0000E3990000}"/>
    <cellStyle name="Output 2 6 5 8 3" xfId="39584" xr:uid="{00000000-0005-0000-0000-0000E4990000}"/>
    <cellStyle name="Output 2 6 5 8 4" xfId="39585" xr:uid="{00000000-0005-0000-0000-0000E5990000}"/>
    <cellStyle name="Output 2 6 5 8 5" xfId="39586" xr:uid="{00000000-0005-0000-0000-0000E6990000}"/>
    <cellStyle name="Output 2 6 5 8 6" xfId="39587" xr:uid="{00000000-0005-0000-0000-0000E7990000}"/>
    <cellStyle name="Output 2 6 5 8 7" xfId="39588" xr:uid="{00000000-0005-0000-0000-0000E8990000}"/>
    <cellStyle name="Output 2 6 5 8 8" xfId="39589" xr:uid="{00000000-0005-0000-0000-0000E9990000}"/>
    <cellStyle name="Output 2 6 5 9" xfId="39590" xr:uid="{00000000-0005-0000-0000-0000EA990000}"/>
    <cellStyle name="Output 2 6 5 9 2" xfId="39591" xr:uid="{00000000-0005-0000-0000-0000EB990000}"/>
    <cellStyle name="Output 2 6 5 9 3" xfId="39592" xr:uid="{00000000-0005-0000-0000-0000EC990000}"/>
    <cellStyle name="Output 2 6 5 9 4" xfId="39593" xr:uid="{00000000-0005-0000-0000-0000ED990000}"/>
    <cellStyle name="Output 2 6 5 9 5" xfId="39594" xr:uid="{00000000-0005-0000-0000-0000EE990000}"/>
    <cellStyle name="Output 2 6 5 9 6" xfId="39595" xr:uid="{00000000-0005-0000-0000-0000EF990000}"/>
    <cellStyle name="Output 2 6 5 9 7" xfId="39596" xr:uid="{00000000-0005-0000-0000-0000F0990000}"/>
    <cellStyle name="Output 2 6 6" xfId="39597" xr:uid="{00000000-0005-0000-0000-0000F1990000}"/>
    <cellStyle name="Output 2 6 6 10" xfId="39598" xr:uid="{00000000-0005-0000-0000-0000F2990000}"/>
    <cellStyle name="Output 2 6 6 10 2" xfId="39599" xr:uid="{00000000-0005-0000-0000-0000F3990000}"/>
    <cellStyle name="Output 2 6 6 10 3" xfId="39600" xr:uid="{00000000-0005-0000-0000-0000F4990000}"/>
    <cellStyle name="Output 2 6 6 10 4" xfId="39601" xr:uid="{00000000-0005-0000-0000-0000F5990000}"/>
    <cellStyle name="Output 2 6 6 10 5" xfId="39602" xr:uid="{00000000-0005-0000-0000-0000F6990000}"/>
    <cellStyle name="Output 2 6 6 11" xfId="39603" xr:uid="{00000000-0005-0000-0000-0000F7990000}"/>
    <cellStyle name="Output 2 6 6 11 2" xfId="39604" xr:uid="{00000000-0005-0000-0000-0000F8990000}"/>
    <cellStyle name="Output 2 6 6 11 3" xfId="39605" xr:uid="{00000000-0005-0000-0000-0000F9990000}"/>
    <cellStyle name="Output 2 6 6 11 4" xfId="39606" xr:uid="{00000000-0005-0000-0000-0000FA990000}"/>
    <cellStyle name="Output 2 6 6 11 5" xfId="39607" xr:uid="{00000000-0005-0000-0000-0000FB990000}"/>
    <cellStyle name="Output 2 6 6 12" xfId="39608" xr:uid="{00000000-0005-0000-0000-0000FC990000}"/>
    <cellStyle name="Output 2 6 6 12 2" xfId="39609" xr:uid="{00000000-0005-0000-0000-0000FD990000}"/>
    <cellStyle name="Output 2 6 6 12 3" xfId="39610" xr:uid="{00000000-0005-0000-0000-0000FE990000}"/>
    <cellStyle name="Output 2 6 6 12 4" xfId="39611" xr:uid="{00000000-0005-0000-0000-0000FF990000}"/>
    <cellStyle name="Output 2 6 6 12 5" xfId="39612" xr:uid="{00000000-0005-0000-0000-0000009A0000}"/>
    <cellStyle name="Output 2 6 6 13" xfId="39613" xr:uid="{00000000-0005-0000-0000-0000019A0000}"/>
    <cellStyle name="Output 2 6 6 13 2" xfId="39614" xr:uid="{00000000-0005-0000-0000-0000029A0000}"/>
    <cellStyle name="Output 2 6 6 13 3" xfId="39615" xr:uid="{00000000-0005-0000-0000-0000039A0000}"/>
    <cellStyle name="Output 2 6 6 13 4" xfId="39616" xr:uid="{00000000-0005-0000-0000-0000049A0000}"/>
    <cellStyle name="Output 2 6 6 13 5" xfId="39617" xr:uid="{00000000-0005-0000-0000-0000059A0000}"/>
    <cellStyle name="Output 2 6 6 14" xfId="39618" xr:uid="{00000000-0005-0000-0000-0000069A0000}"/>
    <cellStyle name="Output 2 6 6 14 2" xfId="39619" xr:uid="{00000000-0005-0000-0000-0000079A0000}"/>
    <cellStyle name="Output 2 6 6 14 3" xfId="39620" xr:uid="{00000000-0005-0000-0000-0000089A0000}"/>
    <cellStyle name="Output 2 6 6 14 4" xfId="39621" xr:uid="{00000000-0005-0000-0000-0000099A0000}"/>
    <cellStyle name="Output 2 6 6 14 5" xfId="39622" xr:uid="{00000000-0005-0000-0000-00000A9A0000}"/>
    <cellStyle name="Output 2 6 6 15" xfId="39623" xr:uid="{00000000-0005-0000-0000-00000B9A0000}"/>
    <cellStyle name="Output 2 6 6 15 2" xfId="39624" xr:uid="{00000000-0005-0000-0000-00000C9A0000}"/>
    <cellStyle name="Output 2 6 6 15 3" xfId="39625" xr:uid="{00000000-0005-0000-0000-00000D9A0000}"/>
    <cellStyle name="Output 2 6 6 15 4" xfId="39626" xr:uid="{00000000-0005-0000-0000-00000E9A0000}"/>
    <cellStyle name="Output 2 6 6 15 5" xfId="39627" xr:uid="{00000000-0005-0000-0000-00000F9A0000}"/>
    <cellStyle name="Output 2 6 6 16" xfId="39628" xr:uid="{00000000-0005-0000-0000-0000109A0000}"/>
    <cellStyle name="Output 2 6 6 16 2" xfId="39629" xr:uid="{00000000-0005-0000-0000-0000119A0000}"/>
    <cellStyle name="Output 2 6 6 16 3" xfId="39630" xr:uid="{00000000-0005-0000-0000-0000129A0000}"/>
    <cellStyle name="Output 2 6 6 16 4" xfId="39631" xr:uid="{00000000-0005-0000-0000-0000139A0000}"/>
    <cellStyle name="Output 2 6 6 16 5" xfId="39632" xr:uid="{00000000-0005-0000-0000-0000149A0000}"/>
    <cellStyle name="Output 2 6 6 17" xfId="39633" xr:uid="{00000000-0005-0000-0000-0000159A0000}"/>
    <cellStyle name="Output 2 6 6 17 2" xfId="39634" xr:uid="{00000000-0005-0000-0000-0000169A0000}"/>
    <cellStyle name="Output 2 6 6 17 3" xfId="39635" xr:uid="{00000000-0005-0000-0000-0000179A0000}"/>
    <cellStyle name="Output 2 6 6 17 4" xfId="39636" xr:uid="{00000000-0005-0000-0000-0000189A0000}"/>
    <cellStyle name="Output 2 6 6 17 5" xfId="39637" xr:uid="{00000000-0005-0000-0000-0000199A0000}"/>
    <cellStyle name="Output 2 6 6 18" xfId="39638" xr:uid="{00000000-0005-0000-0000-00001A9A0000}"/>
    <cellStyle name="Output 2 6 6 18 2" xfId="39639" xr:uid="{00000000-0005-0000-0000-00001B9A0000}"/>
    <cellStyle name="Output 2 6 6 18 3" xfId="39640" xr:uid="{00000000-0005-0000-0000-00001C9A0000}"/>
    <cellStyle name="Output 2 6 6 18 4" xfId="39641" xr:uid="{00000000-0005-0000-0000-00001D9A0000}"/>
    <cellStyle name="Output 2 6 6 18 5" xfId="39642" xr:uid="{00000000-0005-0000-0000-00001E9A0000}"/>
    <cellStyle name="Output 2 6 6 19" xfId="39643" xr:uid="{00000000-0005-0000-0000-00001F9A0000}"/>
    <cellStyle name="Output 2 6 6 2" xfId="39644" xr:uid="{00000000-0005-0000-0000-0000209A0000}"/>
    <cellStyle name="Output 2 6 6 2 2" xfId="39645" xr:uid="{00000000-0005-0000-0000-0000219A0000}"/>
    <cellStyle name="Output 2 6 6 2 2 2" xfId="39646" xr:uid="{00000000-0005-0000-0000-0000229A0000}"/>
    <cellStyle name="Output 2 6 6 2 2 3" xfId="39647" xr:uid="{00000000-0005-0000-0000-0000239A0000}"/>
    <cellStyle name="Output 2 6 6 2 2 4" xfId="39648" xr:uid="{00000000-0005-0000-0000-0000249A0000}"/>
    <cellStyle name="Output 2 6 6 2 2 5" xfId="39649" xr:uid="{00000000-0005-0000-0000-0000259A0000}"/>
    <cellStyle name="Output 2 6 6 2 2 6" xfId="39650" xr:uid="{00000000-0005-0000-0000-0000269A0000}"/>
    <cellStyle name="Output 2 6 6 2 2 7" xfId="39651" xr:uid="{00000000-0005-0000-0000-0000279A0000}"/>
    <cellStyle name="Output 2 6 6 2 3" xfId="39652" xr:uid="{00000000-0005-0000-0000-0000289A0000}"/>
    <cellStyle name="Output 2 6 6 2 4" xfId="39653" xr:uid="{00000000-0005-0000-0000-0000299A0000}"/>
    <cellStyle name="Output 2 6 6 2 5" xfId="39654" xr:uid="{00000000-0005-0000-0000-00002A9A0000}"/>
    <cellStyle name="Output 2 6 6 3" xfId="39655" xr:uid="{00000000-0005-0000-0000-00002B9A0000}"/>
    <cellStyle name="Output 2 6 6 3 2" xfId="39656" xr:uid="{00000000-0005-0000-0000-00002C9A0000}"/>
    <cellStyle name="Output 2 6 6 3 2 2" xfId="39657" xr:uid="{00000000-0005-0000-0000-00002D9A0000}"/>
    <cellStyle name="Output 2 6 6 3 2 3" xfId="39658" xr:uid="{00000000-0005-0000-0000-00002E9A0000}"/>
    <cellStyle name="Output 2 6 6 3 2 4" xfId="39659" xr:uid="{00000000-0005-0000-0000-00002F9A0000}"/>
    <cellStyle name="Output 2 6 6 3 2 5" xfId="39660" xr:uid="{00000000-0005-0000-0000-0000309A0000}"/>
    <cellStyle name="Output 2 6 6 3 2 6" xfId="39661" xr:uid="{00000000-0005-0000-0000-0000319A0000}"/>
    <cellStyle name="Output 2 6 6 3 2 7" xfId="39662" xr:uid="{00000000-0005-0000-0000-0000329A0000}"/>
    <cellStyle name="Output 2 6 6 3 3" xfId="39663" xr:uid="{00000000-0005-0000-0000-0000339A0000}"/>
    <cellStyle name="Output 2 6 6 3 4" xfId="39664" xr:uid="{00000000-0005-0000-0000-0000349A0000}"/>
    <cellStyle name="Output 2 6 6 3 5" xfId="39665" xr:uid="{00000000-0005-0000-0000-0000359A0000}"/>
    <cellStyle name="Output 2 6 6 4" xfId="39666" xr:uid="{00000000-0005-0000-0000-0000369A0000}"/>
    <cellStyle name="Output 2 6 6 4 2" xfId="39667" xr:uid="{00000000-0005-0000-0000-0000379A0000}"/>
    <cellStyle name="Output 2 6 6 4 2 2" xfId="39668" xr:uid="{00000000-0005-0000-0000-0000389A0000}"/>
    <cellStyle name="Output 2 6 6 4 2 3" xfId="39669" xr:uid="{00000000-0005-0000-0000-0000399A0000}"/>
    <cellStyle name="Output 2 6 6 4 2 4" xfId="39670" xr:uid="{00000000-0005-0000-0000-00003A9A0000}"/>
    <cellStyle name="Output 2 6 6 4 2 5" xfId="39671" xr:uid="{00000000-0005-0000-0000-00003B9A0000}"/>
    <cellStyle name="Output 2 6 6 4 2 6" xfId="39672" xr:uid="{00000000-0005-0000-0000-00003C9A0000}"/>
    <cellStyle name="Output 2 6 6 4 2 7" xfId="39673" xr:uid="{00000000-0005-0000-0000-00003D9A0000}"/>
    <cellStyle name="Output 2 6 6 4 3" xfId="39674" xr:uid="{00000000-0005-0000-0000-00003E9A0000}"/>
    <cellStyle name="Output 2 6 6 4 4" xfId="39675" xr:uid="{00000000-0005-0000-0000-00003F9A0000}"/>
    <cellStyle name="Output 2 6 6 4 5" xfId="39676" xr:uid="{00000000-0005-0000-0000-0000409A0000}"/>
    <cellStyle name="Output 2 6 6 5" xfId="39677" xr:uid="{00000000-0005-0000-0000-0000419A0000}"/>
    <cellStyle name="Output 2 6 6 5 2" xfId="39678" xr:uid="{00000000-0005-0000-0000-0000429A0000}"/>
    <cellStyle name="Output 2 6 6 5 3" xfId="39679" xr:uid="{00000000-0005-0000-0000-0000439A0000}"/>
    <cellStyle name="Output 2 6 6 5 4" xfId="39680" xr:uid="{00000000-0005-0000-0000-0000449A0000}"/>
    <cellStyle name="Output 2 6 6 5 5" xfId="39681" xr:uid="{00000000-0005-0000-0000-0000459A0000}"/>
    <cellStyle name="Output 2 6 6 5 6" xfId="39682" xr:uid="{00000000-0005-0000-0000-0000469A0000}"/>
    <cellStyle name="Output 2 6 6 5 7" xfId="39683" xr:uid="{00000000-0005-0000-0000-0000479A0000}"/>
    <cellStyle name="Output 2 6 6 5 8" xfId="39684" xr:uid="{00000000-0005-0000-0000-0000489A0000}"/>
    <cellStyle name="Output 2 6 6 6" xfId="39685" xr:uid="{00000000-0005-0000-0000-0000499A0000}"/>
    <cellStyle name="Output 2 6 6 6 2" xfId="39686" xr:uid="{00000000-0005-0000-0000-00004A9A0000}"/>
    <cellStyle name="Output 2 6 6 6 3" xfId="39687" xr:uid="{00000000-0005-0000-0000-00004B9A0000}"/>
    <cellStyle name="Output 2 6 6 6 4" xfId="39688" xr:uid="{00000000-0005-0000-0000-00004C9A0000}"/>
    <cellStyle name="Output 2 6 6 6 5" xfId="39689" xr:uid="{00000000-0005-0000-0000-00004D9A0000}"/>
    <cellStyle name="Output 2 6 6 6 6" xfId="39690" xr:uid="{00000000-0005-0000-0000-00004E9A0000}"/>
    <cellStyle name="Output 2 6 6 6 7" xfId="39691" xr:uid="{00000000-0005-0000-0000-00004F9A0000}"/>
    <cellStyle name="Output 2 6 6 7" xfId="39692" xr:uid="{00000000-0005-0000-0000-0000509A0000}"/>
    <cellStyle name="Output 2 6 6 7 2" xfId="39693" xr:uid="{00000000-0005-0000-0000-0000519A0000}"/>
    <cellStyle name="Output 2 6 6 7 3" xfId="39694" xr:uid="{00000000-0005-0000-0000-0000529A0000}"/>
    <cellStyle name="Output 2 6 6 7 4" xfId="39695" xr:uid="{00000000-0005-0000-0000-0000539A0000}"/>
    <cellStyle name="Output 2 6 6 7 5" xfId="39696" xr:uid="{00000000-0005-0000-0000-0000549A0000}"/>
    <cellStyle name="Output 2 6 6 8" xfId="39697" xr:uid="{00000000-0005-0000-0000-0000559A0000}"/>
    <cellStyle name="Output 2 6 6 8 2" xfId="39698" xr:uid="{00000000-0005-0000-0000-0000569A0000}"/>
    <cellStyle name="Output 2 6 6 8 3" xfId="39699" xr:uid="{00000000-0005-0000-0000-0000579A0000}"/>
    <cellStyle name="Output 2 6 6 8 4" xfId="39700" xr:uid="{00000000-0005-0000-0000-0000589A0000}"/>
    <cellStyle name="Output 2 6 6 8 5" xfId="39701" xr:uid="{00000000-0005-0000-0000-0000599A0000}"/>
    <cellStyle name="Output 2 6 6 9" xfId="39702" xr:uid="{00000000-0005-0000-0000-00005A9A0000}"/>
    <cellStyle name="Output 2 6 6 9 2" xfId="39703" xr:uid="{00000000-0005-0000-0000-00005B9A0000}"/>
    <cellStyle name="Output 2 6 6 9 3" xfId="39704" xr:uid="{00000000-0005-0000-0000-00005C9A0000}"/>
    <cellStyle name="Output 2 6 6 9 4" xfId="39705" xr:uid="{00000000-0005-0000-0000-00005D9A0000}"/>
    <cellStyle name="Output 2 6 6 9 5" xfId="39706" xr:uid="{00000000-0005-0000-0000-00005E9A0000}"/>
    <cellStyle name="Output 2 6 7" xfId="39707" xr:uid="{00000000-0005-0000-0000-00005F9A0000}"/>
    <cellStyle name="Output 2 6 7 10" xfId="39708" xr:uid="{00000000-0005-0000-0000-0000609A0000}"/>
    <cellStyle name="Output 2 6 7 2" xfId="39709" xr:uid="{00000000-0005-0000-0000-0000619A0000}"/>
    <cellStyle name="Output 2 6 7 2 2" xfId="39710" xr:uid="{00000000-0005-0000-0000-0000629A0000}"/>
    <cellStyle name="Output 2 6 7 2 2 2" xfId="39711" xr:uid="{00000000-0005-0000-0000-0000639A0000}"/>
    <cellStyle name="Output 2 6 7 2 2 3" xfId="39712" xr:uid="{00000000-0005-0000-0000-0000649A0000}"/>
    <cellStyle name="Output 2 6 7 2 2 4" xfId="39713" xr:uid="{00000000-0005-0000-0000-0000659A0000}"/>
    <cellStyle name="Output 2 6 7 2 2 5" xfId="39714" xr:uid="{00000000-0005-0000-0000-0000669A0000}"/>
    <cellStyle name="Output 2 6 7 2 2 6" xfId="39715" xr:uid="{00000000-0005-0000-0000-0000679A0000}"/>
    <cellStyle name="Output 2 6 7 2 2 7" xfId="39716" xr:uid="{00000000-0005-0000-0000-0000689A0000}"/>
    <cellStyle name="Output 2 6 7 2 3" xfId="39717" xr:uid="{00000000-0005-0000-0000-0000699A0000}"/>
    <cellStyle name="Output 2 6 7 2 4" xfId="39718" xr:uid="{00000000-0005-0000-0000-00006A9A0000}"/>
    <cellStyle name="Output 2 6 7 3" xfId="39719" xr:uid="{00000000-0005-0000-0000-00006B9A0000}"/>
    <cellStyle name="Output 2 6 7 3 2" xfId="39720" xr:uid="{00000000-0005-0000-0000-00006C9A0000}"/>
    <cellStyle name="Output 2 6 7 3 2 2" xfId="39721" xr:uid="{00000000-0005-0000-0000-00006D9A0000}"/>
    <cellStyle name="Output 2 6 7 3 2 3" xfId="39722" xr:uid="{00000000-0005-0000-0000-00006E9A0000}"/>
    <cellStyle name="Output 2 6 7 3 2 4" xfId="39723" xr:uid="{00000000-0005-0000-0000-00006F9A0000}"/>
    <cellStyle name="Output 2 6 7 3 2 5" xfId="39724" xr:uid="{00000000-0005-0000-0000-0000709A0000}"/>
    <cellStyle name="Output 2 6 7 3 2 6" xfId="39725" xr:uid="{00000000-0005-0000-0000-0000719A0000}"/>
    <cellStyle name="Output 2 6 7 3 2 7" xfId="39726" xr:uid="{00000000-0005-0000-0000-0000729A0000}"/>
    <cellStyle name="Output 2 6 7 3 3" xfId="39727" xr:uid="{00000000-0005-0000-0000-0000739A0000}"/>
    <cellStyle name="Output 2 6 7 3 4" xfId="39728" xr:uid="{00000000-0005-0000-0000-0000749A0000}"/>
    <cellStyle name="Output 2 6 7 4" xfId="39729" xr:uid="{00000000-0005-0000-0000-0000759A0000}"/>
    <cellStyle name="Output 2 6 7 4 2" xfId="39730" xr:uid="{00000000-0005-0000-0000-0000769A0000}"/>
    <cellStyle name="Output 2 6 7 4 2 2" xfId="39731" xr:uid="{00000000-0005-0000-0000-0000779A0000}"/>
    <cellStyle name="Output 2 6 7 4 2 3" xfId="39732" xr:uid="{00000000-0005-0000-0000-0000789A0000}"/>
    <cellStyle name="Output 2 6 7 4 2 4" xfId="39733" xr:uid="{00000000-0005-0000-0000-0000799A0000}"/>
    <cellStyle name="Output 2 6 7 4 2 5" xfId="39734" xr:uid="{00000000-0005-0000-0000-00007A9A0000}"/>
    <cellStyle name="Output 2 6 7 4 2 6" xfId="39735" xr:uid="{00000000-0005-0000-0000-00007B9A0000}"/>
    <cellStyle name="Output 2 6 7 4 2 7" xfId="39736" xr:uid="{00000000-0005-0000-0000-00007C9A0000}"/>
    <cellStyle name="Output 2 6 7 4 3" xfId="39737" xr:uid="{00000000-0005-0000-0000-00007D9A0000}"/>
    <cellStyle name="Output 2 6 7 4 4" xfId="39738" xr:uid="{00000000-0005-0000-0000-00007E9A0000}"/>
    <cellStyle name="Output 2 6 7 5" xfId="39739" xr:uid="{00000000-0005-0000-0000-00007F9A0000}"/>
    <cellStyle name="Output 2 6 7 5 2" xfId="39740" xr:uid="{00000000-0005-0000-0000-0000809A0000}"/>
    <cellStyle name="Output 2 6 7 5 3" xfId="39741" xr:uid="{00000000-0005-0000-0000-0000819A0000}"/>
    <cellStyle name="Output 2 6 7 5 4" xfId="39742" xr:uid="{00000000-0005-0000-0000-0000829A0000}"/>
    <cellStyle name="Output 2 6 7 5 5" xfId="39743" xr:uid="{00000000-0005-0000-0000-0000839A0000}"/>
    <cellStyle name="Output 2 6 7 5 6" xfId="39744" xr:uid="{00000000-0005-0000-0000-0000849A0000}"/>
    <cellStyle name="Output 2 6 7 5 7" xfId="39745" xr:uid="{00000000-0005-0000-0000-0000859A0000}"/>
    <cellStyle name="Output 2 6 7 5 8" xfId="39746" xr:uid="{00000000-0005-0000-0000-0000869A0000}"/>
    <cellStyle name="Output 2 6 7 6" xfId="39747" xr:uid="{00000000-0005-0000-0000-0000879A0000}"/>
    <cellStyle name="Output 2 6 7 6 2" xfId="39748" xr:uid="{00000000-0005-0000-0000-0000889A0000}"/>
    <cellStyle name="Output 2 6 7 6 3" xfId="39749" xr:uid="{00000000-0005-0000-0000-0000899A0000}"/>
    <cellStyle name="Output 2 6 7 6 4" xfId="39750" xr:uid="{00000000-0005-0000-0000-00008A9A0000}"/>
    <cellStyle name="Output 2 6 7 6 5" xfId="39751" xr:uid="{00000000-0005-0000-0000-00008B9A0000}"/>
    <cellStyle name="Output 2 6 7 6 6" xfId="39752" xr:uid="{00000000-0005-0000-0000-00008C9A0000}"/>
    <cellStyle name="Output 2 6 7 6 7" xfId="39753" xr:uid="{00000000-0005-0000-0000-00008D9A0000}"/>
    <cellStyle name="Output 2 6 7 7" xfId="39754" xr:uid="{00000000-0005-0000-0000-00008E9A0000}"/>
    <cellStyle name="Output 2 6 7 8" xfId="39755" xr:uid="{00000000-0005-0000-0000-00008F9A0000}"/>
    <cellStyle name="Output 2 6 7 9" xfId="39756" xr:uid="{00000000-0005-0000-0000-0000909A0000}"/>
    <cellStyle name="Output 2 6 8" xfId="39757" xr:uid="{00000000-0005-0000-0000-0000919A0000}"/>
    <cellStyle name="Output 2 6 8 2" xfId="39758" xr:uid="{00000000-0005-0000-0000-0000929A0000}"/>
    <cellStyle name="Output 2 6 8 2 2" xfId="39759" xr:uid="{00000000-0005-0000-0000-0000939A0000}"/>
    <cellStyle name="Output 2 6 8 2 3" xfId="39760" xr:uid="{00000000-0005-0000-0000-0000949A0000}"/>
    <cellStyle name="Output 2 6 8 2 4" xfId="39761" xr:uid="{00000000-0005-0000-0000-0000959A0000}"/>
    <cellStyle name="Output 2 6 8 2 5" xfId="39762" xr:uid="{00000000-0005-0000-0000-0000969A0000}"/>
    <cellStyle name="Output 2 6 8 2 6" xfId="39763" xr:uid="{00000000-0005-0000-0000-0000979A0000}"/>
    <cellStyle name="Output 2 6 8 2 7" xfId="39764" xr:uid="{00000000-0005-0000-0000-0000989A0000}"/>
    <cellStyle name="Output 2 6 8 3" xfId="39765" xr:uid="{00000000-0005-0000-0000-0000999A0000}"/>
    <cellStyle name="Output 2 6 8 4" xfId="39766" xr:uid="{00000000-0005-0000-0000-00009A9A0000}"/>
    <cellStyle name="Output 2 6 8 5" xfId="39767" xr:uid="{00000000-0005-0000-0000-00009B9A0000}"/>
    <cellStyle name="Output 2 6 9" xfId="39768" xr:uid="{00000000-0005-0000-0000-00009C9A0000}"/>
    <cellStyle name="Output 2 6 9 2" xfId="39769" xr:uid="{00000000-0005-0000-0000-00009D9A0000}"/>
    <cellStyle name="Output 2 6 9 2 2" xfId="39770" xr:uid="{00000000-0005-0000-0000-00009E9A0000}"/>
    <cellStyle name="Output 2 6 9 2 3" xfId="39771" xr:uid="{00000000-0005-0000-0000-00009F9A0000}"/>
    <cellStyle name="Output 2 6 9 2 4" xfId="39772" xr:uid="{00000000-0005-0000-0000-0000A09A0000}"/>
    <cellStyle name="Output 2 6 9 2 5" xfId="39773" xr:uid="{00000000-0005-0000-0000-0000A19A0000}"/>
    <cellStyle name="Output 2 6 9 2 6" xfId="39774" xr:uid="{00000000-0005-0000-0000-0000A29A0000}"/>
    <cellStyle name="Output 2 6 9 2 7" xfId="39775" xr:uid="{00000000-0005-0000-0000-0000A39A0000}"/>
    <cellStyle name="Output 2 6 9 3" xfId="39776" xr:uid="{00000000-0005-0000-0000-0000A49A0000}"/>
    <cellStyle name="Output 2 6 9 4" xfId="39777" xr:uid="{00000000-0005-0000-0000-0000A59A0000}"/>
    <cellStyle name="Output 2 6 9 5" xfId="39778" xr:uid="{00000000-0005-0000-0000-0000A69A0000}"/>
    <cellStyle name="Output 2 7" xfId="39779" xr:uid="{00000000-0005-0000-0000-0000A79A0000}"/>
    <cellStyle name="Output 2 7 10" xfId="39780" xr:uid="{00000000-0005-0000-0000-0000A89A0000}"/>
    <cellStyle name="Output 2 7 10 2" xfId="39781" xr:uid="{00000000-0005-0000-0000-0000A99A0000}"/>
    <cellStyle name="Output 2 7 10 2 2" xfId="39782" xr:uid="{00000000-0005-0000-0000-0000AA9A0000}"/>
    <cellStyle name="Output 2 7 10 2 3" xfId="39783" xr:uid="{00000000-0005-0000-0000-0000AB9A0000}"/>
    <cellStyle name="Output 2 7 10 2 4" xfId="39784" xr:uid="{00000000-0005-0000-0000-0000AC9A0000}"/>
    <cellStyle name="Output 2 7 10 2 5" xfId="39785" xr:uid="{00000000-0005-0000-0000-0000AD9A0000}"/>
    <cellStyle name="Output 2 7 10 2 6" xfId="39786" xr:uid="{00000000-0005-0000-0000-0000AE9A0000}"/>
    <cellStyle name="Output 2 7 10 2 7" xfId="39787" xr:uid="{00000000-0005-0000-0000-0000AF9A0000}"/>
    <cellStyle name="Output 2 7 10 3" xfId="39788" xr:uid="{00000000-0005-0000-0000-0000B09A0000}"/>
    <cellStyle name="Output 2 7 10 4" xfId="39789" xr:uid="{00000000-0005-0000-0000-0000B19A0000}"/>
    <cellStyle name="Output 2 7 10 5" xfId="39790" xr:uid="{00000000-0005-0000-0000-0000B29A0000}"/>
    <cellStyle name="Output 2 7 11" xfId="39791" xr:uid="{00000000-0005-0000-0000-0000B39A0000}"/>
    <cellStyle name="Output 2 7 11 2" xfId="39792" xr:uid="{00000000-0005-0000-0000-0000B49A0000}"/>
    <cellStyle name="Output 2 7 11 2 2" xfId="39793" xr:uid="{00000000-0005-0000-0000-0000B59A0000}"/>
    <cellStyle name="Output 2 7 11 2 3" xfId="39794" xr:uid="{00000000-0005-0000-0000-0000B69A0000}"/>
    <cellStyle name="Output 2 7 11 2 4" xfId="39795" xr:uid="{00000000-0005-0000-0000-0000B79A0000}"/>
    <cellStyle name="Output 2 7 11 2 5" xfId="39796" xr:uid="{00000000-0005-0000-0000-0000B89A0000}"/>
    <cellStyle name="Output 2 7 11 2 6" xfId="39797" xr:uid="{00000000-0005-0000-0000-0000B99A0000}"/>
    <cellStyle name="Output 2 7 11 2 7" xfId="39798" xr:uid="{00000000-0005-0000-0000-0000BA9A0000}"/>
    <cellStyle name="Output 2 7 11 3" xfId="39799" xr:uid="{00000000-0005-0000-0000-0000BB9A0000}"/>
    <cellStyle name="Output 2 7 11 4" xfId="39800" xr:uid="{00000000-0005-0000-0000-0000BC9A0000}"/>
    <cellStyle name="Output 2 7 11 5" xfId="39801" xr:uid="{00000000-0005-0000-0000-0000BD9A0000}"/>
    <cellStyle name="Output 2 7 12" xfId="39802" xr:uid="{00000000-0005-0000-0000-0000BE9A0000}"/>
    <cellStyle name="Output 2 7 12 2" xfId="39803" xr:uid="{00000000-0005-0000-0000-0000BF9A0000}"/>
    <cellStyle name="Output 2 7 12 3" xfId="39804" xr:uid="{00000000-0005-0000-0000-0000C09A0000}"/>
    <cellStyle name="Output 2 7 12 4" xfId="39805" xr:uid="{00000000-0005-0000-0000-0000C19A0000}"/>
    <cellStyle name="Output 2 7 12 5" xfId="39806" xr:uid="{00000000-0005-0000-0000-0000C29A0000}"/>
    <cellStyle name="Output 2 7 12 6" xfId="39807" xr:uid="{00000000-0005-0000-0000-0000C39A0000}"/>
    <cellStyle name="Output 2 7 12 7" xfId="39808" xr:uid="{00000000-0005-0000-0000-0000C49A0000}"/>
    <cellStyle name="Output 2 7 12 8" xfId="39809" xr:uid="{00000000-0005-0000-0000-0000C59A0000}"/>
    <cellStyle name="Output 2 7 13" xfId="39810" xr:uid="{00000000-0005-0000-0000-0000C69A0000}"/>
    <cellStyle name="Output 2 7 13 2" xfId="39811" xr:uid="{00000000-0005-0000-0000-0000C79A0000}"/>
    <cellStyle name="Output 2 7 13 3" xfId="39812" xr:uid="{00000000-0005-0000-0000-0000C89A0000}"/>
    <cellStyle name="Output 2 7 13 4" xfId="39813" xr:uid="{00000000-0005-0000-0000-0000C99A0000}"/>
    <cellStyle name="Output 2 7 13 5" xfId="39814" xr:uid="{00000000-0005-0000-0000-0000CA9A0000}"/>
    <cellStyle name="Output 2 7 13 6" xfId="39815" xr:uid="{00000000-0005-0000-0000-0000CB9A0000}"/>
    <cellStyle name="Output 2 7 13 7" xfId="39816" xr:uid="{00000000-0005-0000-0000-0000CC9A0000}"/>
    <cellStyle name="Output 2 7 14" xfId="39817" xr:uid="{00000000-0005-0000-0000-0000CD9A0000}"/>
    <cellStyle name="Output 2 7 14 2" xfId="39818" xr:uid="{00000000-0005-0000-0000-0000CE9A0000}"/>
    <cellStyle name="Output 2 7 14 3" xfId="39819" xr:uid="{00000000-0005-0000-0000-0000CF9A0000}"/>
    <cellStyle name="Output 2 7 14 4" xfId="39820" xr:uid="{00000000-0005-0000-0000-0000D09A0000}"/>
    <cellStyle name="Output 2 7 14 5" xfId="39821" xr:uid="{00000000-0005-0000-0000-0000D19A0000}"/>
    <cellStyle name="Output 2 7 15" xfId="39822" xr:uid="{00000000-0005-0000-0000-0000D29A0000}"/>
    <cellStyle name="Output 2 7 15 2" xfId="39823" xr:uid="{00000000-0005-0000-0000-0000D39A0000}"/>
    <cellStyle name="Output 2 7 15 3" xfId="39824" xr:uid="{00000000-0005-0000-0000-0000D49A0000}"/>
    <cellStyle name="Output 2 7 15 4" xfId="39825" xr:uid="{00000000-0005-0000-0000-0000D59A0000}"/>
    <cellStyle name="Output 2 7 15 5" xfId="39826" xr:uid="{00000000-0005-0000-0000-0000D69A0000}"/>
    <cellStyle name="Output 2 7 16" xfId="39827" xr:uid="{00000000-0005-0000-0000-0000D79A0000}"/>
    <cellStyle name="Output 2 7 16 2" xfId="39828" xr:uid="{00000000-0005-0000-0000-0000D89A0000}"/>
    <cellStyle name="Output 2 7 16 3" xfId="39829" xr:uid="{00000000-0005-0000-0000-0000D99A0000}"/>
    <cellStyle name="Output 2 7 16 4" xfId="39830" xr:uid="{00000000-0005-0000-0000-0000DA9A0000}"/>
    <cellStyle name="Output 2 7 16 5" xfId="39831" xr:uid="{00000000-0005-0000-0000-0000DB9A0000}"/>
    <cellStyle name="Output 2 7 17" xfId="39832" xr:uid="{00000000-0005-0000-0000-0000DC9A0000}"/>
    <cellStyle name="Output 2 7 17 2" xfId="39833" xr:uid="{00000000-0005-0000-0000-0000DD9A0000}"/>
    <cellStyle name="Output 2 7 17 3" xfId="39834" xr:uid="{00000000-0005-0000-0000-0000DE9A0000}"/>
    <cellStyle name="Output 2 7 17 4" xfId="39835" xr:uid="{00000000-0005-0000-0000-0000DF9A0000}"/>
    <cellStyle name="Output 2 7 17 5" xfId="39836" xr:uid="{00000000-0005-0000-0000-0000E09A0000}"/>
    <cellStyle name="Output 2 7 18" xfId="39837" xr:uid="{00000000-0005-0000-0000-0000E19A0000}"/>
    <cellStyle name="Output 2 7 18 2" xfId="39838" xr:uid="{00000000-0005-0000-0000-0000E29A0000}"/>
    <cellStyle name="Output 2 7 18 3" xfId="39839" xr:uid="{00000000-0005-0000-0000-0000E39A0000}"/>
    <cellStyle name="Output 2 7 18 4" xfId="39840" xr:uid="{00000000-0005-0000-0000-0000E49A0000}"/>
    <cellStyle name="Output 2 7 18 5" xfId="39841" xr:uid="{00000000-0005-0000-0000-0000E59A0000}"/>
    <cellStyle name="Output 2 7 19" xfId="39842" xr:uid="{00000000-0005-0000-0000-0000E69A0000}"/>
    <cellStyle name="Output 2 7 19 2" xfId="39843" xr:uid="{00000000-0005-0000-0000-0000E79A0000}"/>
    <cellStyle name="Output 2 7 19 3" xfId="39844" xr:uid="{00000000-0005-0000-0000-0000E89A0000}"/>
    <cellStyle name="Output 2 7 19 4" xfId="39845" xr:uid="{00000000-0005-0000-0000-0000E99A0000}"/>
    <cellStyle name="Output 2 7 19 5" xfId="39846" xr:uid="{00000000-0005-0000-0000-0000EA9A0000}"/>
    <cellStyle name="Output 2 7 2" xfId="39847" xr:uid="{00000000-0005-0000-0000-0000EB9A0000}"/>
    <cellStyle name="Output 2 7 2 10" xfId="39848" xr:uid="{00000000-0005-0000-0000-0000EC9A0000}"/>
    <cellStyle name="Output 2 7 2 10 2" xfId="39849" xr:uid="{00000000-0005-0000-0000-0000ED9A0000}"/>
    <cellStyle name="Output 2 7 2 10 3" xfId="39850" xr:uid="{00000000-0005-0000-0000-0000EE9A0000}"/>
    <cellStyle name="Output 2 7 2 10 4" xfId="39851" xr:uid="{00000000-0005-0000-0000-0000EF9A0000}"/>
    <cellStyle name="Output 2 7 2 10 5" xfId="39852" xr:uid="{00000000-0005-0000-0000-0000F09A0000}"/>
    <cellStyle name="Output 2 7 2 10 6" xfId="39853" xr:uid="{00000000-0005-0000-0000-0000F19A0000}"/>
    <cellStyle name="Output 2 7 2 10 7" xfId="39854" xr:uid="{00000000-0005-0000-0000-0000F29A0000}"/>
    <cellStyle name="Output 2 7 2 10 8" xfId="39855" xr:uid="{00000000-0005-0000-0000-0000F39A0000}"/>
    <cellStyle name="Output 2 7 2 11" xfId="39856" xr:uid="{00000000-0005-0000-0000-0000F49A0000}"/>
    <cellStyle name="Output 2 7 2 11 2" xfId="39857" xr:uid="{00000000-0005-0000-0000-0000F59A0000}"/>
    <cellStyle name="Output 2 7 2 11 3" xfId="39858" xr:uid="{00000000-0005-0000-0000-0000F69A0000}"/>
    <cellStyle name="Output 2 7 2 11 4" xfId="39859" xr:uid="{00000000-0005-0000-0000-0000F79A0000}"/>
    <cellStyle name="Output 2 7 2 11 5" xfId="39860" xr:uid="{00000000-0005-0000-0000-0000F89A0000}"/>
    <cellStyle name="Output 2 7 2 11 6" xfId="39861" xr:uid="{00000000-0005-0000-0000-0000F99A0000}"/>
    <cellStyle name="Output 2 7 2 11 7" xfId="39862" xr:uid="{00000000-0005-0000-0000-0000FA9A0000}"/>
    <cellStyle name="Output 2 7 2 12" xfId="39863" xr:uid="{00000000-0005-0000-0000-0000FB9A0000}"/>
    <cellStyle name="Output 2 7 2 12 2" xfId="39864" xr:uid="{00000000-0005-0000-0000-0000FC9A0000}"/>
    <cellStyle name="Output 2 7 2 12 3" xfId="39865" xr:uid="{00000000-0005-0000-0000-0000FD9A0000}"/>
    <cellStyle name="Output 2 7 2 12 4" xfId="39866" xr:uid="{00000000-0005-0000-0000-0000FE9A0000}"/>
    <cellStyle name="Output 2 7 2 12 5" xfId="39867" xr:uid="{00000000-0005-0000-0000-0000FF9A0000}"/>
    <cellStyle name="Output 2 7 2 13" xfId="39868" xr:uid="{00000000-0005-0000-0000-0000009B0000}"/>
    <cellStyle name="Output 2 7 2 13 2" xfId="39869" xr:uid="{00000000-0005-0000-0000-0000019B0000}"/>
    <cellStyle name="Output 2 7 2 13 3" xfId="39870" xr:uid="{00000000-0005-0000-0000-0000029B0000}"/>
    <cellStyle name="Output 2 7 2 13 4" xfId="39871" xr:uid="{00000000-0005-0000-0000-0000039B0000}"/>
    <cellStyle name="Output 2 7 2 13 5" xfId="39872" xr:uid="{00000000-0005-0000-0000-0000049B0000}"/>
    <cellStyle name="Output 2 7 2 14" xfId="39873" xr:uid="{00000000-0005-0000-0000-0000059B0000}"/>
    <cellStyle name="Output 2 7 2 14 2" xfId="39874" xr:uid="{00000000-0005-0000-0000-0000069B0000}"/>
    <cellStyle name="Output 2 7 2 14 3" xfId="39875" xr:uid="{00000000-0005-0000-0000-0000079B0000}"/>
    <cellStyle name="Output 2 7 2 14 4" xfId="39876" xr:uid="{00000000-0005-0000-0000-0000089B0000}"/>
    <cellStyle name="Output 2 7 2 14 5" xfId="39877" xr:uid="{00000000-0005-0000-0000-0000099B0000}"/>
    <cellStyle name="Output 2 7 2 15" xfId="39878" xr:uid="{00000000-0005-0000-0000-00000A9B0000}"/>
    <cellStyle name="Output 2 7 2 15 2" xfId="39879" xr:uid="{00000000-0005-0000-0000-00000B9B0000}"/>
    <cellStyle name="Output 2 7 2 15 3" xfId="39880" xr:uid="{00000000-0005-0000-0000-00000C9B0000}"/>
    <cellStyle name="Output 2 7 2 15 4" xfId="39881" xr:uid="{00000000-0005-0000-0000-00000D9B0000}"/>
    <cellStyle name="Output 2 7 2 15 5" xfId="39882" xr:uid="{00000000-0005-0000-0000-00000E9B0000}"/>
    <cellStyle name="Output 2 7 2 16" xfId="39883" xr:uid="{00000000-0005-0000-0000-00000F9B0000}"/>
    <cellStyle name="Output 2 7 2 16 2" xfId="39884" xr:uid="{00000000-0005-0000-0000-0000109B0000}"/>
    <cellStyle name="Output 2 7 2 16 3" xfId="39885" xr:uid="{00000000-0005-0000-0000-0000119B0000}"/>
    <cellStyle name="Output 2 7 2 16 4" xfId="39886" xr:uid="{00000000-0005-0000-0000-0000129B0000}"/>
    <cellStyle name="Output 2 7 2 16 5" xfId="39887" xr:uid="{00000000-0005-0000-0000-0000139B0000}"/>
    <cellStyle name="Output 2 7 2 17" xfId="39888" xr:uid="{00000000-0005-0000-0000-0000149B0000}"/>
    <cellStyle name="Output 2 7 2 17 2" xfId="39889" xr:uid="{00000000-0005-0000-0000-0000159B0000}"/>
    <cellStyle name="Output 2 7 2 17 3" xfId="39890" xr:uid="{00000000-0005-0000-0000-0000169B0000}"/>
    <cellStyle name="Output 2 7 2 17 4" xfId="39891" xr:uid="{00000000-0005-0000-0000-0000179B0000}"/>
    <cellStyle name="Output 2 7 2 17 5" xfId="39892" xr:uid="{00000000-0005-0000-0000-0000189B0000}"/>
    <cellStyle name="Output 2 7 2 18" xfId="39893" xr:uid="{00000000-0005-0000-0000-0000199B0000}"/>
    <cellStyle name="Output 2 7 2 2" xfId="39894" xr:uid="{00000000-0005-0000-0000-00001A9B0000}"/>
    <cellStyle name="Output 2 7 2 2 10" xfId="39895" xr:uid="{00000000-0005-0000-0000-00001B9B0000}"/>
    <cellStyle name="Output 2 7 2 2 10 2" xfId="39896" xr:uid="{00000000-0005-0000-0000-00001C9B0000}"/>
    <cellStyle name="Output 2 7 2 2 10 3" xfId="39897" xr:uid="{00000000-0005-0000-0000-00001D9B0000}"/>
    <cellStyle name="Output 2 7 2 2 10 4" xfId="39898" xr:uid="{00000000-0005-0000-0000-00001E9B0000}"/>
    <cellStyle name="Output 2 7 2 2 10 5" xfId="39899" xr:uid="{00000000-0005-0000-0000-00001F9B0000}"/>
    <cellStyle name="Output 2 7 2 2 11" xfId="39900" xr:uid="{00000000-0005-0000-0000-0000209B0000}"/>
    <cellStyle name="Output 2 7 2 2 11 2" xfId="39901" xr:uid="{00000000-0005-0000-0000-0000219B0000}"/>
    <cellStyle name="Output 2 7 2 2 11 3" xfId="39902" xr:uid="{00000000-0005-0000-0000-0000229B0000}"/>
    <cellStyle name="Output 2 7 2 2 11 4" xfId="39903" xr:uid="{00000000-0005-0000-0000-0000239B0000}"/>
    <cellStyle name="Output 2 7 2 2 11 5" xfId="39904" xr:uid="{00000000-0005-0000-0000-0000249B0000}"/>
    <cellStyle name="Output 2 7 2 2 12" xfId="39905" xr:uid="{00000000-0005-0000-0000-0000259B0000}"/>
    <cellStyle name="Output 2 7 2 2 12 2" xfId="39906" xr:uid="{00000000-0005-0000-0000-0000269B0000}"/>
    <cellStyle name="Output 2 7 2 2 12 3" xfId="39907" xr:uid="{00000000-0005-0000-0000-0000279B0000}"/>
    <cellStyle name="Output 2 7 2 2 12 4" xfId="39908" xr:uid="{00000000-0005-0000-0000-0000289B0000}"/>
    <cellStyle name="Output 2 7 2 2 12 5" xfId="39909" xr:uid="{00000000-0005-0000-0000-0000299B0000}"/>
    <cellStyle name="Output 2 7 2 2 13" xfId="39910" xr:uid="{00000000-0005-0000-0000-00002A9B0000}"/>
    <cellStyle name="Output 2 7 2 2 13 2" xfId="39911" xr:uid="{00000000-0005-0000-0000-00002B9B0000}"/>
    <cellStyle name="Output 2 7 2 2 13 3" xfId="39912" xr:uid="{00000000-0005-0000-0000-00002C9B0000}"/>
    <cellStyle name="Output 2 7 2 2 13 4" xfId="39913" xr:uid="{00000000-0005-0000-0000-00002D9B0000}"/>
    <cellStyle name="Output 2 7 2 2 13 5" xfId="39914" xr:uid="{00000000-0005-0000-0000-00002E9B0000}"/>
    <cellStyle name="Output 2 7 2 2 14" xfId="39915" xr:uid="{00000000-0005-0000-0000-00002F9B0000}"/>
    <cellStyle name="Output 2 7 2 2 14 2" xfId="39916" xr:uid="{00000000-0005-0000-0000-0000309B0000}"/>
    <cellStyle name="Output 2 7 2 2 14 3" xfId="39917" xr:uid="{00000000-0005-0000-0000-0000319B0000}"/>
    <cellStyle name="Output 2 7 2 2 14 4" xfId="39918" xr:uid="{00000000-0005-0000-0000-0000329B0000}"/>
    <cellStyle name="Output 2 7 2 2 14 5" xfId="39919" xr:uid="{00000000-0005-0000-0000-0000339B0000}"/>
    <cellStyle name="Output 2 7 2 2 15" xfId="39920" xr:uid="{00000000-0005-0000-0000-0000349B0000}"/>
    <cellStyle name="Output 2 7 2 2 15 2" xfId="39921" xr:uid="{00000000-0005-0000-0000-0000359B0000}"/>
    <cellStyle name="Output 2 7 2 2 15 3" xfId="39922" xr:uid="{00000000-0005-0000-0000-0000369B0000}"/>
    <cellStyle name="Output 2 7 2 2 15 4" xfId="39923" xr:uid="{00000000-0005-0000-0000-0000379B0000}"/>
    <cellStyle name="Output 2 7 2 2 15 5" xfId="39924" xr:uid="{00000000-0005-0000-0000-0000389B0000}"/>
    <cellStyle name="Output 2 7 2 2 16" xfId="39925" xr:uid="{00000000-0005-0000-0000-0000399B0000}"/>
    <cellStyle name="Output 2 7 2 2 16 2" xfId="39926" xr:uid="{00000000-0005-0000-0000-00003A9B0000}"/>
    <cellStyle name="Output 2 7 2 2 16 3" xfId="39927" xr:uid="{00000000-0005-0000-0000-00003B9B0000}"/>
    <cellStyle name="Output 2 7 2 2 16 4" xfId="39928" xr:uid="{00000000-0005-0000-0000-00003C9B0000}"/>
    <cellStyle name="Output 2 7 2 2 16 5" xfId="39929" xr:uid="{00000000-0005-0000-0000-00003D9B0000}"/>
    <cellStyle name="Output 2 7 2 2 17" xfId="39930" xr:uid="{00000000-0005-0000-0000-00003E9B0000}"/>
    <cellStyle name="Output 2 7 2 2 17 2" xfId="39931" xr:uid="{00000000-0005-0000-0000-00003F9B0000}"/>
    <cellStyle name="Output 2 7 2 2 17 3" xfId="39932" xr:uid="{00000000-0005-0000-0000-0000409B0000}"/>
    <cellStyle name="Output 2 7 2 2 17 4" xfId="39933" xr:uid="{00000000-0005-0000-0000-0000419B0000}"/>
    <cellStyle name="Output 2 7 2 2 17 5" xfId="39934" xr:uid="{00000000-0005-0000-0000-0000429B0000}"/>
    <cellStyle name="Output 2 7 2 2 18" xfId="39935" xr:uid="{00000000-0005-0000-0000-0000439B0000}"/>
    <cellStyle name="Output 2 7 2 2 18 2" xfId="39936" xr:uid="{00000000-0005-0000-0000-0000449B0000}"/>
    <cellStyle name="Output 2 7 2 2 18 3" xfId="39937" xr:uid="{00000000-0005-0000-0000-0000459B0000}"/>
    <cellStyle name="Output 2 7 2 2 18 4" xfId="39938" xr:uid="{00000000-0005-0000-0000-0000469B0000}"/>
    <cellStyle name="Output 2 7 2 2 18 5" xfId="39939" xr:uid="{00000000-0005-0000-0000-0000479B0000}"/>
    <cellStyle name="Output 2 7 2 2 19" xfId="39940" xr:uid="{00000000-0005-0000-0000-0000489B0000}"/>
    <cellStyle name="Output 2 7 2 2 2" xfId="39941" xr:uid="{00000000-0005-0000-0000-0000499B0000}"/>
    <cellStyle name="Output 2 7 2 2 2 10" xfId="39942" xr:uid="{00000000-0005-0000-0000-00004A9B0000}"/>
    <cellStyle name="Output 2 7 2 2 2 10 2" xfId="39943" xr:uid="{00000000-0005-0000-0000-00004B9B0000}"/>
    <cellStyle name="Output 2 7 2 2 2 10 3" xfId="39944" xr:uid="{00000000-0005-0000-0000-00004C9B0000}"/>
    <cellStyle name="Output 2 7 2 2 2 10 4" xfId="39945" xr:uid="{00000000-0005-0000-0000-00004D9B0000}"/>
    <cellStyle name="Output 2 7 2 2 2 10 5" xfId="39946" xr:uid="{00000000-0005-0000-0000-00004E9B0000}"/>
    <cellStyle name="Output 2 7 2 2 2 11" xfId="39947" xr:uid="{00000000-0005-0000-0000-00004F9B0000}"/>
    <cellStyle name="Output 2 7 2 2 2 11 2" xfId="39948" xr:uid="{00000000-0005-0000-0000-0000509B0000}"/>
    <cellStyle name="Output 2 7 2 2 2 11 3" xfId="39949" xr:uid="{00000000-0005-0000-0000-0000519B0000}"/>
    <cellStyle name="Output 2 7 2 2 2 11 4" xfId="39950" xr:uid="{00000000-0005-0000-0000-0000529B0000}"/>
    <cellStyle name="Output 2 7 2 2 2 11 5" xfId="39951" xr:uid="{00000000-0005-0000-0000-0000539B0000}"/>
    <cellStyle name="Output 2 7 2 2 2 12" xfId="39952" xr:uid="{00000000-0005-0000-0000-0000549B0000}"/>
    <cellStyle name="Output 2 7 2 2 2 12 2" xfId="39953" xr:uid="{00000000-0005-0000-0000-0000559B0000}"/>
    <cellStyle name="Output 2 7 2 2 2 12 3" xfId="39954" xr:uid="{00000000-0005-0000-0000-0000569B0000}"/>
    <cellStyle name="Output 2 7 2 2 2 12 4" xfId="39955" xr:uid="{00000000-0005-0000-0000-0000579B0000}"/>
    <cellStyle name="Output 2 7 2 2 2 12 5" xfId="39956" xr:uid="{00000000-0005-0000-0000-0000589B0000}"/>
    <cellStyle name="Output 2 7 2 2 2 13" xfId="39957" xr:uid="{00000000-0005-0000-0000-0000599B0000}"/>
    <cellStyle name="Output 2 7 2 2 2 13 2" xfId="39958" xr:uid="{00000000-0005-0000-0000-00005A9B0000}"/>
    <cellStyle name="Output 2 7 2 2 2 13 3" xfId="39959" xr:uid="{00000000-0005-0000-0000-00005B9B0000}"/>
    <cellStyle name="Output 2 7 2 2 2 13 4" xfId="39960" xr:uid="{00000000-0005-0000-0000-00005C9B0000}"/>
    <cellStyle name="Output 2 7 2 2 2 13 5" xfId="39961" xr:uid="{00000000-0005-0000-0000-00005D9B0000}"/>
    <cellStyle name="Output 2 7 2 2 2 14" xfId="39962" xr:uid="{00000000-0005-0000-0000-00005E9B0000}"/>
    <cellStyle name="Output 2 7 2 2 2 14 2" xfId="39963" xr:uid="{00000000-0005-0000-0000-00005F9B0000}"/>
    <cellStyle name="Output 2 7 2 2 2 14 3" xfId="39964" xr:uid="{00000000-0005-0000-0000-0000609B0000}"/>
    <cellStyle name="Output 2 7 2 2 2 14 4" xfId="39965" xr:uid="{00000000-0005-0000-0000-0000619B0000}"/>
    <cellStyle name="Output 2 7 2 2 2 14 5" xfId="39966" xr:uid="{00000000-0005-0000-0000-0000629B0000}"/>
    <cellStyle name="Output 2 7 2 2 2 15" xfId="39967" xr:uid="{00000000-0005-0000-0000-0000639B0000}"/>
    <cellStyle name="Output 2 7 2 2 2 15 2" xfId="39968" xr:uid="{00000000-0005-0000-0000-0000649B0000}"/>
    <cellStyle name="Output 2 7 2 2 2 15 3" xfId="39969" xr:uid="{00000000-0005-0000-0000-0000659B0000}"/>
    <cellStyle name="Output 2 7 2 2 2 15 4" xfId="39970" xr:uid="{00000000-0005-0000-0000-0000669B0000}"/>
    <cellStyle name="Output 2 7 2 2 2 15 5" xfId="39971" xr:uid="{00000000-0005-0000-0000-0000679B0000}"/>
    <cellStyle name="Output 2 7 2 2 2 16" xfId="39972" xr:uid="{00000000-0005-0000-0000-0000689B0000}"/>
    <cellStyle name="Output 2 7 2 2 2 16 2" xfId="39973" xr:uid="{00000000-0005-0000-0000-0000699B0000}"/>
    <cellStyle name="Output 2 7 2 2 2 16 3" xfId="39974" xr:uid="{00000000-0005-0000-0000-00006A9B0000}"/>
    <cellStyle name="Output 2 7 2 2 2 16 4" xfId="39975" xr:uid="{00000000-0005-0000-0000-00006B9B0000}"/>
    <cellStyle name="Output 2 7 2 2 2 16 5" xfId="39976" xr:uid="{00000000-0005-0000-0000-00006C9B0000}"/>
    <cellStyle name="Output 2 7 2 2 2 17" xfId="39977" xr:uid="{00000000-0005-0000-0000-00006D9B0000}"/>
    <cellStyle name="Output 2 7 2 2 2 17 2" xfId="39978" xr:uid="{00000000-0005-0000-0000-00006E9B0000}"/>
    <cellStyle name="Output 2 7 2 2 2 17 3" xfId="39979" xr:uid="{00000000-0005-0000-0000-00006F9B0000}"/>
    <cellStyle name="Output 2 7 2 2 2 17 4" xfId="39980" xr:uid="{00000000-0005-0000-0000-0000709B0000}"/>
    <cellStyle name="Output 2 7 2 2 2 17 5" xfId="39981" xr:uid="{00000000-0005-0000-0000-0000719B0000}"/>
    <cellStyle name="Output 2 7 2 2 2 18" xfId="39982" xr:uid="{00000000-0005-0000-0000-0000729B0000}"/>
    <cellStyle name="Output 2 7 2 2 2 18 2" xfId="39983" xr:uid="{00000000-0005-0000-0000-0000739B0000}"/>
    <cellStyle name="Output 2 7 2 2 2 18 3" xfId="39984" xr:uid="{00000000-0005-0000-0000-0000749B0000}"/>
    <cellStyle name="Output 2 7 2 2 2 18 4" xfId="39985" xr:uid="{00000000-0005-0000-0000-0000759B0000}"/>
    <cellStyle name="Output 2 7 2 2 2 18 5" xfId="39986" xr:uid="{00000000-0005-0000-0000-0000769B0000}"/>
    <cellStyle name="Output 2 7 2 2 2 19" xfId="39987" xr:uid="{00000000-0005-0000-0000-0000779B0000}"/>
    <cellStyle name="Output 2 7 2 2 2 2" xfId="39988" xr:uid="{00000000-0005-0000-0000-0000789B0000}"/>
    <cellStyle name="Output 2 7 2 2 2 2 2" xfId="39989" xr:uid="{00000000-0005-0000-0000-0000799B0000}"/>
    <cellStyle name="Output 2 7 2 2 2 2 2 2" xfId="39990" xr:uid="{00000000-0005-0000-0000-00007A9B0000}"/>
    <cellStyle name="Output 2 7 2 2 2 2 2 3" xfId="39991" xr:uid="{00000000-0005-0000-0000-00007B9B0000}"/>
    <cellStyle name="Output 2 7 2 2 2 2 2 4" xfId="39992" xr:uid="{00000000-0005-0000-0000-00007C9B0000}"/>
    <cellStyle name="Output 2 7 2 2 2 2 2 5" xfId="39993" xr:uid="{00000000-0005-0000-0000-00007D9B0000}"/>
    <cellStyle name="Output 2 7 2 2 2 2 2 6" xfId="39994" xr:uid="{00000000-0005-0000-0000-00007E9B0000}"/>
    <cellStyle name="Output 2 7 2 2 2 2 2 7" xfId="39995" xr:uid="{00000000-0005-0000-0000-00007F9B0000}"/>
    <cellStyle name="Output 2 7 2 2 2 2 3" xfId="39996" xr:uid="{00000000-0005-0000-0000-0000809B0000}"/>
    <cellStyle name="Output 2 7 2 2 2 2 4" xfId="39997" xr:uid="{00000000-0005-0000-0000-0000819B0000}"/>
    <cellStyle name="Output 2 7 2 2 2 2 5" xfId="39998" xr:uid="{00000000-0005-0000-0000-0000829B0000}"/>
    <cellStyle name="Output 2 7 2 2 2 3" xfId="39999" xr:uid="{00000000-0005-0000-0000-0000839B0000}"/>
    <cellStyle name="Output 2 7 2 2 2 3 2" xfId="40000" xr:uid="{00000000-0005-0000-0000-0000849B0000}"/>
    <cellStyle name="Output 2 7 2 2 2 3 2 2" xfId="40001" xr:uid="{00000000-0005-0000-0000-0000859B0000}"/>
    <cellStyle name="Output 2 7 2 2 2 3 2 3" xfId="40002" xr:uid="{00000000-0005-0000-0000-0000869B0000}"/>
    <cellStyle name="Output 2 7 2 2 2 3 2 4" xfId="40003" xr:uid="{00000000-0005-0000-0000-0000879B0000}"/>
    <cellStyle name="Output 2 7 2 2 2 3 2 5" xfId="40004" xr:uid="{00000000-0005-0000-0000-0000889B0000}"/>
    <cellStyle name="Output 2 7 2 2 2 3 2 6" xfId="40005" xr:uid="{00000000-0005-0000-0000-0000899B0000}"/>
    <cellStyle name="Output 2 7 2 2 2 3 2 7" xfId="40006" xr:uid="{00000000-0005-0000-0000-00008A9B0000}"/>
    <cellStyle name="Output 2 7 2 2 2 3 3" xfId="40007" xr:uid="{00000000-0005-0000-0000-00008B9B0000}"/>
    <cellStyle name="Output 2 7 2 2 2 3 4" xfId="40008" xr:uid="{00000000-0005-0000-0000-00008C9B0000}"/>
    <cellStyle name="Output 2 7 2 2 2 3 5" xfId="40009" xr:uid="{00000000-0005-0000-0000-00008D9B0000}"/>
    <cellStyle name="Output 2 7 2 2 2 4" xfId="40010" xr:uid="{00000000-0005-0000-0000-00008E9B0000}"/>
    <cellStyle name="Output 2 7 2 2 2 4 2" xfId="40011" xr:uid="{00000000-0005-0000-0000-00008F9B0000}"/>
    <cellStyle name="Output 2 7 2 2 2 4 2 2" xfId="40012" xr:uid="{00000000-0005-0000-0000-0000909B0000}"/>
    <cellStyle name="Output 2 7 2 2 2 4 2 3" xfId="40013" xr:uid="{00000000-0005-0000-0000-0000919B0000}"/>
    <cellStyle name="Output 2 7 2 2 2 4 2 4" xfId="40014" xr:uid="{00000000-0005-0000-0000-0000929B0000}"/>
    <cellStyle name="Output 2 7 2 2 2 4 2 5" xfId="40015" xr:uid="{00000000-0005-0000-0000-0000939B0000}"/>
    <cellStyle name="Output 2 7 2 2 2 4 2 6" xfId="40016" xr:uid="{00000000-0005-0000-0000-0000949B0000}"/>
    <cellStyle name="Output 2 7 2 2 2 4 2 7" xfId="40017" xr:uid="{00000000-0005-0000-0000-0000959B0000}"/>
    <cellStyle name="Output 2 7 2 2 2 4 3" xfId="40018" xr:uid="{00000000-0005-0000-0000-0000969B0000}"/>
    <cellStyle name="Output 2 7 2 2 2 4 4" xfId="40019" xr:uid="{00000000-0005-0000-0000-0000979B0000}"/>
    <cellStyle name="Output 2 7 2 2 2 4 5" xfId="40020" xr:uid="{00000000-0005-0000-0000-0000989B0000}"/>
    <cellStyle name="Output 2 7 2 2 2 5" xfId="40021" xr:uid="{00000000-0005-0000-0000-0000999B0000}"/>
    <cellStyle name="Output 2 7 2 2 2 5 2" xfId="40022" xr:uid="{00000000-0005-0000-0000-00009A9B0000}"/>
    <cellStyle name="Output 2 7 2 2 2 5 3" xfId="40023" xr:uid="{00000000-0005-0000-0000-00009B9B0000}"/>
    <cellStyle name="Output 2 7 2 2 2 5 4" xfId="40024" xr:uid="{00000000-0005-0000-0000-00009C9B0000}"/>
    <cellStyle name="Output 2 7 2 2 2 5 5" xfId="40025" xr:uid="{00000000-0005-0000-0000-00009D9B0000}"/>
    <cellStyle name="Output 2 7 2 2 2 5 6" xfId="40026" xr:uid="{00000000-0005-0000-0000-00009E9B0000}"/>
    <cellStyle name="Output 2 7 2 2 2 5 7" xfId="40027" xr:uid="{00000000-0005-0000-0000-00009F9B0000}"/>
    <cellStyle name="Output 2 7 2 2 2 5 8" xfId="40028" xr:uid="{00000000-0005-0000-0000-0000A09B0000}"/>
    <cellStyle name="Output 2 7 2 2 2 6" xfId="40029" xr:uid="{00000000-0005-0000-0000-0000A19B0000}"/>
    <cellStyle name="Output 2 7 2 2 2 6 2" xfId="40030" xr:uid="{00000000-0005-0000-0000-0000A29B0000}"/>
    <cellStyle name="Output 2 7 2 2 2 6 3" xfId="40031" xr:uid="{00000000-0005-0000-0000-0000A39B0000}"/>
    <cellStyle name="Output 2 7 2 2 2 6 4" xfId="40032" xr:uid="{00000000-0005-0000-0000-0000A49B0000}"/>
    <cellStyle name="Output 2 7 2 2 2 6 5" xfId="40033" xr:uid="{00000000-0005-0000-0000-0000A59B0000}"/>
    <cellStyle name="Output 2 7 2 2 2 6 6" xfId="40034" xr:uid="{00000000-0005-0000-0000-0000A69B0000}"/>
    <cellStyle name="Output 2 7 2 2 2 6 7" xfId="40035" xr:uid="{00000000-0005-0000-0000-0000A79B0000}"/>
    <cellStyle name="Output 2 7 2 2 2 7" xfId="40036" xr:uid="{00000000-0005-0000-0000-0000A89B0000}"/>
    <cellStyle name="Output 2 7 2 2 2 7 2" xfId="40037" xr:uid="{00000000-0005-0000-0000-0000A99B0000}"/>
    <cellStyle name="Output 2 7 2 2 2 7 3" xfId="40038" xr:uid="{00000000-0005-0000-0000-0000AA9B0000}"/>
    <cellStyle name="Output 2 7 2 2 2 7 4" xfId="40039" xr:uid="{00000000-0005-0000-0000-0000AB9B0000}"/>
    <cellStyle name="Output 2 7 2 2 2 7 5" xfId="40040" xr:uid="{00000000-0005-0000-0000-0000AC9B0000}"/>
    <cellStyle name="Output 2 7 2 2 2 8" xfId="40041" xr:uid="{00000000-0005-0000-0000-0000AD9B0000}"/>
    <cellStyle name="Output 2 7 2 2 2 8 2" xfId="40042" xr:uid="{00000000-0005-0000-0000-0000AE9B0000}"/>
    <cellStyle name="Output 2 7 2 2 2 8 3" xfId="40043" xr:uid="{00000000-0005-0000-0000-0000AF9B0000}"/>
    <cellStyle name="Output 2 7 2 2 2 8 4" xfId="40044" xr:uid="{00000000-0005-0000-0000-0000B09B0000}"/>
    <cellStyle name="Output 2 7 2 2 2 8 5" xfId="40045" xr:uid="{00000000-0005-0000-0000-0000B19B0000}"/>
    <cellStyle name="Output 2 7 2 2 2 9" xfId="40046" xr:uid="{00000000-0005-0000-0000-0000B29B0000}"/>
    <cellStyle name="Output 2 7 2 2 2 9 2" xfId="40047" xr:uid="{00000000-0005-0000-0000-0000B39B0000}"/>
    <cellStyle name="Output 2 7 2 2 2 9 3" xfId="40048" xr:uid="{00000000-0005-0000-0000-0000B49B0000}"/>
    <cellStyle name="Output 2 7 2 2 2 9 4" xfId="40049" xr:uid="{00000000-0005-0000-0000-0000B59B0000}"/>
    <cellStyle name="Output 2 7 2 2 2 9 5" xfId="40050" xr:uid="{00000000-0005-0000-0000-0000B69B0000}"/>
    <cellStyle name="Output 2 7 2 2 3" xfId="40051" xr:uid="{00000000-0005-0000-0000-0000B79B0000}"/>
    <cellStyle name="Output 2 7 2 2 3 10" xfId="40052" xr:uid="{00000000-0005-0000-0000-0000B89B0000}"/>
    <cellStyle name="Output 2 7 2 2 3 2" xfId="40053" xr:uid="{00000000-0005-0000-0000-0000B99B0000}"/>
    <cellStyle name="Output 2 7 2 2 3 2 2" xfId="40054" xr:uid="{00000000-0005-0000-0000-0000BA9B0000}"/>
    <cellStyle name="Output 2 7 2 2 3 2 2 2" xfId="40055" xr:uid="{00000000-0005-0000-0000-0000BB9B0000}"/>
    <cellStyle name="Output 2 7 2 2 3 2 2 3" xfId="40056" xr:uid="{00000000-0005-0000-0000-0000BC9B0000}"/>
    <cellStyle name="Output 2 7 2 2 3 2 2 4" xfId="40057" xr:uid="{00000000-0005-0000-0000-0000BD9B0000}"/>
    <cellStyle name="Output 2 7 2 2 3 2 2 5" xfId="40058" xr:uid="{00000000-0005-0000-0000-0000BE9B0000}"/>
    <cellStyle name="Output 2 7 2 2 3 2 2 6" xfId="40059" xr:uid="{00000000-0005-0000-0000-0000BF9B0000}"/>
    <cellStyle name="Output 2 7 2 2 3 2 2 7" xfId="40060" xr:uid="{00000000-0005-0000-0000-0000C09B0000}"/>
    <cellStyle name="Output 2 7 2 2 3 2 3" xfId="40061" xr:uid="{00000000-0005-0000-0000-0000C19B0000}"/>
    <cellStyle name="Output 2 7 2 2 3 2 4" xfId="40062" xr:uid="{00000000-0005-0000-0000-0000C29B0000}"/>
    <cellStyle name="Output 2 7 2 2 3 3" xfId="40063" xr:uid="{00000000-0005-0000-0000-0000C39B0000}"/>
    <cellStyle name="Output 2 7 2 2 3 3 2" xfId="40064" xr:uid="{00000000-0005-0000-0000-0000C49B0000}"/>
    <cellStyle name="Output 2 7 2 2 3 3 2 2" xfId="40065" xr:uid="{00000000-0005-0000-0000-0000C59B0000}"/>
    <cellStyle name="Output 2 7 2 2 3 3 2 3" xfId="40066" xr:uid="{00000000-0005-0000-0000-0000C69B0000}"/>
    <cellStyle name="Output 2 7 2 2 3 3 2 4" xfId="40067" xr:uid="{00000000-0005-0000-0000-0000C79B0000}"/>
    <cellStyle name="Output 2 7 2 2 3 3 2 5" xfId="40068" xr:uid="{00000000-0005-0000-0000-0000C89B0000}"/>
    <cellStyle name="Output 2 7 2 2 3 3 2 6" xfId="40069" xr:uid="{00000000-0005-0000-0000-0000C99B0000}"/>
    <cellStyle name="Output 2 7 2 2 3 3 2 7" xfId="40070" xr:uid="{00000000-0005-0000-0000-0000CA9B0000}"/>
    <cellStyle name="Output 2 7 2 2 3 3 3" xfId="40071" xr:uid="{00000000-0005-0000-0000-0000CB9B0000}"/>
    <cellStyle name="Output 2 7 2 2 3 3 4" xfId="40072" xr:uid="{00000000-0005-0000-0000-0000CC9B0000}"/>
    <cellStyle name="Output 2 7 2 2 3 4" xfId="40073" xr:uid="{00000000-0005-0000-0000-0000CD9B0000}"/>
    <cellStyle name="Output 2 7 2 2 3 4 2" xfId="40074" xr:uid="{00000000-0005-0000-0000-0000CE9B0000}"/>
    <cellStyle name="Output 2 7 2 2 3 4 2 2" xfId="40075" xr:uid="{00000000-0005-0000-0000-0000CF9B0000}"/>
    <cellStyle name="Output 2 7 2 2 3 4 2 3" xfId="40076" xr:uid="{00000000-0005-0000-0000-0000D09B0000}"/>
    <cellStyle name="Output 2 7 2 2 3 4 2 4" xfId="40077" xr:uid="{00000000-0005-0000-0000-0000D19B0000}"/>
    <cellStyle name="Output 2 7 2 2 3 4 2 5" xfId="40078" xr:uid="{00000000-0005-0000-0000-0000D29B0000}"/>
    <cellStyle name="Output 2 7 2 2 3 4 2 6" xfId="40079" xr:uid="{00000000-0005-0000-0000-0000D39B0000}"/>
    <cellStyle name="Output 2 7 2 2 3 4 2 7" xfId="40080" xr:uid="{00000000-0005-0000-0000-0000D49B0000}"/>
    <cellStyle name="Output 2 7 2 2 3 4 3" xfId="40081" xr:uid="{00000000-0005-0000-0000-0000D59B0000}"/>
    <cellStyle name="Output 2 7 2 2 3 4 4" xfId="40082" xr:uid="{00000000-0005-0000-0000-0000D69B0000}"/>
    <cellStyle name="Output 2 7 2 2 3 5" xfId="40083" xr:uid="{00000000-0005-0000-0000-0000D79B0000}"/>
    <cellStyle name="Output 2 7 2 2 3 5 2" xfId="40084" xr:uid="{00000000-0005-0000-0000-0000D89B0000}"/>
    <cellStyle name="Output 2 7 2 2 3 5 3" xfId="40085" xr:uid="{00000000-0005-0000-0000-0000D99B0000}"/>
    <cellStyle name="Output 2 7 2 2 3 5 4" xfId="40086" xr:uid="{00000000-0005-0000-0000-0000DA9B0000}"/>
    <cellStyle name="Output 2 7 2 2 3 5 5" xfId="40087" xr:uid="{00000000-0005-0000-0000-0000DB9B0000}"/>
    <cellStyle name="Output 2 7 2 2 3 5 6" xfId="40088" xr:uid="{00000000-0005-0000-0000-0000DC9B0000}"/>
    <cellStyle name="Output 2 7 2 2 3 5 7" xfId="40089" xr:uid="{00000000-0005-0000-0000-0000DD9B0000}"/>
    <cellStyle name="Output 2 7 2 2 3 5 8" xfId="40090" xr:uid="{00000000-0005-0000-0000-0000DE9B0000}"/>
    <cellStyle name="Output 2 7 2 2 3 6" xfId="40091" xr:uid="{00000000-0005-0000-0000-0000DF9B0000}"/>
    <cellStyle name="Output 2 7 2 2 3 6 2" xfId="40092" xr:uid="{00000000-0005-0000-0000-0000E09B0000}"/>
    <cellStyle name="Output 2 7 2 2 3 6 3" xfId="40093" xr:uid="{00000000-0005-0000-0000-0000E19B0000}"/>
    <cellStyle name="Output 2 7 2 2 3 6 4" xfId="40094" xr:uid="{00000000-0005-0000-0000-0000E29B0000}"/>
    <cellStyle name="Output 2 7 2 2 3 6 5" xfId="40095" xr:uid="{00000000-0005-0000-0000-0000E39B0000}"/>
    <cellStyle name="Output 2 7 2 2 3 6 6" xfId="40096" xr:uid="{00000000-0005-0000-0000-0000E49B0000}"/>
    <cellStyle name="Output 2 7 2 2 3 6 7" xfId="40097" xr:uid="{00000000-0005-0000-0000-0000E59B0000}"/>
    <cellStyle name="Output 2 7 2 2 3 7" xfId="40098" xr:uid="{00000000-0005-0000-0000-0000E69B0000}"/>
    <cellStyle name="Output 2 7 2 2 3 8" xfId="40099" xr:uid="{00000000-0005-0000-0000-0000E79B0000}"/>
    <cellStyle name="Output 2 7 2 2 3 9" xfId="40100" xr:uid="{00000000-0005-0000-0000-0000E89B0000}"/>
    <cellStyle name="Output 2 7 2 2 4" xfId="40101" xr:uid="{00000000-0005-0000-0000-0000E99B0000}"/>
    <cellStyle name="Output 2 7 2 2 4 2" xfId="40102" xr:uid="{00000000-0005-0000-0000-0000EA9B0000}"/>
    <cellStyle name="Output 2 7 2 2 4 2 2" xfId="40103" xr:uid="{00000000-0005-0000-0000-0000EB9B0000}"/>
    <cellStyle name="Output 2 7 2 2 4 2 3" xfId="40104" xr:uid="{00000000-0005-0000-0000-0000EC9B0000}"/>
    <cellStyle name="Output 2 7 2 2 4 2 4" xfId="40105" xr:uid="{00000000-0005-0000-0000-0000ED9B0000}"/>
    <cellStyle name="Output 2 7 2 2 4 2 5" xfId="40106" xr:uid="{00000000-0005-0000-0000-0000EE9B0000}"/>
    <cellStyle name="Output 2 7 2 2 4 2 6" xfId="40107" xr:uid="{00000000-0005-0000-0000-0000EF9B0000}"/>
    <cellStyle name="Output 2 7 2 2 4 2 7" xfId="40108" xr:uid="{00000000-0005-0000-0000-0000F09B0000}"/>
    <cellStyle name="Output 2 7 2 2 4 3" xfId="40109" xr:uid="{00000000-0005-0000-0000-0000F19B0000}"/>
    <cellStyle name="Output 2 7 2 2 4 4" xfId="40110" xr:uid="{00000000-0005-0000-0000-0000F29B0000}"/>
    <cellStyle name="Output 2 7 2 2 4 5" xfId="40111" xr:uid="{00000000-0005-0000-0000-0000F39B0000}"/>
    <cellStyle name="Output 2 7 2 2 5" xfId="40112" xr:uid="{00000000-0005-0000-0000-0000F49B0000}"/>
    <cellStyle name="Output 2 7 2 2 5 2" xfId="40113" xr:uid="{00000000-0005-0000-0000-0000F59B0000}"/>
    <cellStyle name="Output 2 7 2 2 5 2 2" xfId="40114" xr:uid="{00000000-0005-0000-0000-0000F69B0000}"/>
    <cellStyle name="Output 2 7 2 2 5 2 3" xfId="40115" xr:uid="{00000000-0005-0000-0000-0000F79B0000}"/>
    <cellStyle name="Output 2 7 2 2 5 2 4" xfId="40116" xr:uid="{00000000-0005-0000-0000-0000F89B0000}"/>
    <cellStyle name="Output 2 7 2 2 5 2 5" xfId="40117" xr:uid="{00000000-0005-0000-0000-0000F99B0000}"/>
    <cellStyle name="Output 2 7 2 2 5 2 6" xfId="40118" xr:uid="{00000000-0005-0000-0000-0000FA9B0000}"/>
    <cellStyle name="Output 2 7 2 2 5 2 7" xfId="40119" xr:uid="{00000000-0005-0000-0000-0000FB9B0000}"/>
    <cellStyle name="Output 2 7 2 2 5 3" xfId="40120" xr:uid="{00000000-0005-0000-0000-0000FC9B0000}"/>
    <cellStyle name="Output 2 7 2 2 5 4" xfId="40121" xr:uid="{00000000-0005-0000-0000-0000FD9B0000}"/>
    <cellStyle name="Output 2 7 2 2 5 5" xfId="40122" xr:uid="{00000000-0005-0000-0000-0000FE9B0000}"/>
    <cellStyle name="Output 2 7 2 2 6" xfId="40123" xr:uid="{00000000-0005-0000-0000-0000FF9B0000}"/>
    <cellStyle name="Output 2 7 2 2 6 2" xfId="40124" xr:uid="{00000000-0005-0000-0000-0000009C0000}"/>
    <cellStyle name="Output 2 7 2 2 6 2 2" xfId="40125" xr:uid="{00000000-0005-0000-0000-0000019C0000}"/>
    <cellStyle name="Output 2 7 2 2 6 2 3" xfId="40126" xr:uid="{00000000-0005-0000-0000-0000029C0000}"/>
    <cellStyle name="Output 2 7 2 2 6 2 4" xfId="40127" xr:uid="{00000000-0005-0000-0000-0000039C0000}"/>
    <cellStyle name="Output 2 7 2 2 6 2 5" xfId="40128" xr:uid="{00000000-0005-0000-0000-0000049C0000}"/>
    <cellStyle name="Output 2 7 2 2 6 2 6" xfId="40129" xr:uid="{00000000-0005-0000-0000-0000059C0000}"/>
    <cellStyle name="Output 2 7 2 2 6 2 7" xfId="40130" xr:uid="{00000000-0005-0000-0000-0000069C0000}"/>
    <cellStyle name="Output 2 7 2 2 6 3" xfId="40131" xr:uid="{00000000-0005-0000-0000-0000079C0000}"/>
    <cellStyle name="Output 2 7 2 2 6 4" xfId="40132" xr:uid="{00000000-0005-0000-0000-0000089C0000}"/>
    <cellStyle name="Output 2 7 2 2 6 5" xfId="40133" xr:uid="{00000000-0005-0000-0000-0000099C0000}"/>
    <cellStyle name="Output 2 7 2 2 7" xfId="40134" xr:uid="{00000000-0005-0000-0000-00000A9C0000}"/>
    <cellStyle name="Output 2 7 2 2 7 2" xfId="40135" xr:uid="{00000000-0005-0000-0000-00000B9C0000}"/>
    <cellStyle name="Output 2 7 2 2 7 2 2" xfId="40136" xr:uid="{00000000-0005-0000-0000-00000C9C0000}"/>
    <cellStyle name="Output 2 7 2 2 7 2 3" xfId="40137" xr:uid="{00000000-0005-0000-0000-00000D9C0000}"/>
    <cellStyle name="Output 2 7 2 2 7 2 4" xfId="40138" xr:uid="{00000000-0005-0000-0000-00000E9C0000}"/>
    <cellStyle name="Output 2 7 2 2 7 2 5" xfId="40139" xr:uid="{00000000-0005-0000-0000-00000F9C0000}"/>
    <cellStyle name="Output 2 7 2 2 7 2 6" xfId="40140" xr:uid="{00000000-0005-0000-0000-0000109C0000}"/>
    <cellStyle name="Output 2 7 2 2 7 2 7" xfId="40141" xr:uid="{00000000-0005-0000-0000-0000119C0000}"/>
    <cellStyle name="Output 2 7 2 2 7 3" xfId="40142" xr:uid="{00000000-0005-0000-0000-0000129C0000}"/>
    <cellStyle name="Output 2 7 2 2 7 4" xfId="40143" xr:uid="{00000000-0005-0000-0000-0000139C0000}"/>
    <cellStyle name="Output 2 7 2 2 7 5" xfId="40144" xr:uid="{00000000-0005-0000-0000-0000149C0000}"/>
    <cellStyle name="Output 2 7 2 2 8" xfId="40145" xr:uid="{00000000-0005-0000-0000-0000159C0000}"/>
    <cellStyle name="Output 2 7 2 2 8 2" xfId="40146" xr:uid="{00000000-0005-0000-0000-0000169C0000}"/>
    <cellStyle name="Output 2 7 2 2 8 3" xfId="40147" xr:uid="{00000000-0005-0000-0000-0000179C0000}"/>
    <cellStyle name="Output 2 7 2 2 8 4" xfId="40148" xr:uid="{00000000-0005-0000-0000-0000189C0000}"/>
    <cellStyle name="Output 2 7 2 2 8 5" xfId="40149" xr:uid="{00000000-0005-0000-0000-0000199C0000}"/>
    <cellStyle name="Output 2 7 2 2 8 6" xfId="40150" xr:uid="{00000000-0005-0000-0000-00001A9C0000}"/>
    <cellStyle name="Output 2 7 2 2 8 7" xfId="40151" xr:uid="{00000000-0005-0000-0000-00001B9C0000}"/>
    <cellStyle name="Output 2 7 2 2 8 8" xfId="40152" xr:uid="{00000000-0005-0000-0000-00001C9C0000}"/>
    <cellStyle name="Output 2 7 2 2 9" xfId="40153" xr:uid="{00000000-0005-0000-0000-00001D9C0000}"/>
    <cellStyle name="Output 2 7 2 2 9 2" xfId="40154" xr:uid="{00000000-0005-0000-0000-00001E9C0000}"/>
    <cellStyle name="Output 2 7 2 2 9 3" xfId="40155" xr:uid="{00000000-0005-0000-0000-00001F9C0000}"/>
    <cellStyle name="Output 2 7 2 2 9 4" xfId="40156" xr:uid="{00000000-0005-0000-0000-0000209C0000}"/>
    <cellStyle name="Output 2 7 2 2 9 5" xfId="40157" xr:uid="{00000000-0005-0000-0000-0000219C0000}"/>
    <cellStyle name="Output 2 7 2 2 9 6" xfId="40158" xr:uid="{00000000-0005-0000-0000-0000229C0000}"/>
    <cellStyle name="Output 2 7 2 2 9 7" xfId="40159" xr:uid="{00000000-0005-0000-0000-0000239C0000}"/>
    <cellStyle name="Output 2 7 2 3" xfId="40160" xr:uid="{00000000-0005-0000-0000-0000249C0000}"/>
    <cellStyle name="Output 2 7 2 3 10" xfId="40161" xr:uid="{00000000-0005-0000-0000-0000259C0000}"/>
    <cellStyle name="Output 2 7 2 3 10 2" xfId="40162" xr:uid="{00000000-0005-0000-0000-0000269C0000}"/>
    <cellStyle name="Output 2 7 2 3 10 3" xfId="40163" xr:uid="{00000000-0005-0000-0000-0000279C0000}"/>
    <cellStyle name="Output 2 7 2 3 10 4" xfId="40164" xr:uid="{00000000-0005-0000-0000-0000289C0000}"/>
    <cellStyle name="Output 2 7 2 3 10 5" xfId="40165" xr:uid="{00000000-0005-0000-0000-0000299C0000}"/>
    <cellStyle name="Output 2 7 2 3 11" xfId="40166" xr:uid="{00000000-0005-0000-0000-00002A9C0000}"/>
    <cellStyle name="Output 2 7 2 3 11 2" xfId="40167" xr:uid="{00000000-0005-0000-0000-00002B9C0000}"/>
    <cellStyle name="Output 2 7 2 3 11 3" xfId="40168" xr:uid="{00000000-0005-0000-0000-00002C9C0000}"/>
    <cellStyle name="Output 2 7 2 3 11 4" xfId="40169" xr:uid="{00000000-0005-0000-0000-00002D9C0000}"/>
    <cellStyle name="Output 2 7 2 3 11 5" xfId="40170" xr:uid="{00000000-0005-0000-0000-00002E9C0000}"/>
    <cellStyle name="Output 2 7 2 3 12" xfId="40171" xr:uid="{00000000-0005-0000-0000-00002F9C0000}"/>
    <cellStyle name="Output 2 7 2 3 12 2" xfId="40172" xr:uid="{00000000-0005-0000-0000-0000309C0000}"/>
    <cellStyle name="Output 2 7 2 3 12 3" xfId="40173" xr:uid="{00000000-0005-0000-0000-0000319C0000}"/>
    <cellStyle name="Output 2 7 2 3 12 4" xfId="40174" xr:uid="{00000000-0005-0000-0000-0000329C0000}"/>
    <cellStyle name="Output 2 7 2 3 12 5" xfId="40175" xr:uid="{00000000-0005-0000-0000-0000339C0000}"/>
    <cellStyle name="Output 2 7 2 3 13" xfId="40176" xr:uid="{00000000-0005-0000-0000-0000349C0000}"/>
    <cellStyle name="Output 2 7 2 3 13 2" xfId="40177" xr:uid="{00000000-0005-0000-0000-0000359C0000}"/>
    <cellStyle name="Output 2 7 2 3 13 3" xfId="40178" xr:uid="{00000000-0005-0000-0000-0000369C0000}"/>
    <cellStyle name="Output 2 7 2 3 13 4" xfId="40179" xr:uid="{00000000-0005-0000-0000-0000379C0000}"/>
    <cellStyle name="Output 2 7 2 3 13 5" xfId="40180" xr:uid="{00000000-0005-0000-0000-0000389C0000}"/>
    <cellStyle name="Output 2 7 2 3 14" xfId="40181" xr:uid="{00000000-0005-0000-0000-0000399C0000}"/>
    <cellStyle name="Output 2 7 2 3 14 2" xfId="40182" xr:uid="{00000000-0005-0000-0000-00003A9C0000}"/>
    <cellStyle name="Output 2 7 2 3 14 3" xfId="40183" xr:uid="{00000000-0005-0000-0000-00003B9C0000}"/>
    <cellStyle name="Output 2 7 2 3 14 4" xfId="40184" xr:uid="{00000000-0005-0000-0000-00003C9C0000}"/>
    <cellStyle name="Output 2 7 2 3 14 5" xfId="40185" xr:uid="{00000000-0005-0000-0000-00003D9C0000}"/>
    <cellStyle name="Output 2 7 2 3 15" xfId="40186" xr:uid="{00000000-0005-0000-0000-00003E9C0000}"/>
    <cellStyle name="Output 2 7 2 3 15 2" xfId="40187" xr:uid="{00000000-0005-0000-0000-00003F9C0000}"/>
    <cellStyle name="Output 2 7 2 3 15 3" xfId="40188" xr:uid="{00000000-0005-0000-0000-0000409C0000}"/>
    <cellStyle name="Output 2 7 2 3 15 4" xfId="40189" xr:uid="{00000000-0005-0000-0000-0000419C0000}"/>
    <cellStyle name="Output 2 7 2 3 15 5" xfId="40190" xr:uid="{00000000-0005-0000-0000-0000429C0000}"/>
    <cellStyle name="Output 2 7 2 3 16" xfId="40191" xr:uid="{00000000-0005-0000-0000-0000439C0000}"/>
    <cellStyle name="Output 2 7 2 3 16 2" xfId="40192" xr:uid="{00000000-0005-0000-0000-0000449C0000}"/>
    <cellStyle name="Output 2 7 2 3 16 3" xfId="40193" xr:uid="{00000000-0005-0000-0000-0000459C0000}"/>
    <cellStyle name="Output 2 7 2 3 16 4" xfId="40194" xr:uid="{00000000-0005-0000-0000-0000469C0000}"/>
    <cellStyle name="Output 2 7 2 3 16 5" xfId="40195" xr:uid="{00000000-0005-0000-0000-0000479C0000}"/>
    <cellStyle name="Output 2 7 2 3 17" xfId="40196" xr:uid="{00000000-0005-0000-0000-0000489C0000}"/>
    <cellStyle name="Output 2 7 2 3 17 2" xfId="40197" xr:uid="{00000000-0005-0000-0000-0000499C0000}"/>
    <cellStyle name="Output 2 7 2 3 17 3" xfId="40198" xr:uid="{00000000-0005-0000-0000-00004A9C0000}"/>
    <cellStyle name="Output 2 7 2 3 17 4" xfId="40199" xr:uid="{00000000-0005-0000-0000-00004B9C0000}"/>
    <cellStyle name="Output 2 7 2 3 17 5" xfId="40200" xr:uid="{00000000-0005-0000-0000-00004C9C0000}"/>
    <cellStyle name="Output 2 7 2 3 18" xfId="40201" xr:uid="{00000000-0005-0000-0000-00004D9C0000}"/>
    <cellStyle name="Output 2 7 2 3 18 2" xfId="40202" xr:uid="{00000000-0005-0000-0000-00004E9C0000}"/>
    <cellStyle name="Output 2 7 2 3 18 3" xfId="40203" xr:uid="{00000000-0005-0000-0000-00004F9C0000}"/>
    <cellStyle name="Output 2 7 2 3 18 4" xfId="40204" xr:uid="{00000000-0005-0000-0000-0000509C0000}"/>
    <cellStyle name="Output 2 7 2 3 18 5" xfId="40205" xr:uid="{00000000-0005-0000-0000-0000519C0000}"/>
    <cellStyle name="Output 2 7 2 3 19" xfId="40206" xr:uid="{00000000-0005-0000-0000-0000529C0000}"/>
    <cellStyle name="Output 2 7 2 3 2" xfId="40207" xr:uid="{00000000-0005-0000-0000-0000539C0000}"/>
    <cellStyle name="Output 2 7 2 3 2 10" xfId="40208" xr:uid="{00000000-0005-0000-0000-0000549C0000}"/>
    <cellStyle name="Output 2 7 2 3 2 10 2" xfId="40209" xr:uid="{00000000-0005-0000-0000-0000559C0000}"/>
    <cellStyle name="Output 2 7 2 3 2 10 3" xfId="40210" xr:uid="{00000000-0005-0000-0000-0000569C0000}"/>
    <cellStyle name="Output 2 7 2 3 2 10 4" xfId="40211" xr:uid="{00000000-0005-0000-0000-0000579C0000}"/>
    <cellStyle name="Output 2 7 2 3 2 10 5" xfId="40212" xr:uid="{00000000-0005-0000-0000-0000589C0000}"/>
    <cellStyle name="Output 2 7 2 3 2 11" xfId="40213" xr:uid="{00000000-0005-0000-0000-0000599C0000}"/>
    <cellStyle name="Output 2 7 2 3 2 11 2" xfId="40214" xr:uid="{00000000-0005-0000-0000-00005A9C0000}"/>
    <cellStyle name="Output 2 7 2 3 2 11 3" xfId="40215" xr:uid="{00000000-0005-0000-0000-00005B9C0000}"/>
    <cellStyle name="Output 2 7 2 3 2 11 4" xfId="40216" xr:uid="{00000000-0005-0000-0000-00005C9C0000}"/>
    <cellStyle name="Output 2 7 2 3 2 11 5" xfId="40217" xr:uid="{00000000-0005-0000-0000-00005D9C0000}"/>
    <cellStyle name="Output 2 7 2 3 2 12" xfId="40218" xr:uid="{00000000-0005-0000-0000-00005E9C0000}"/>
    <cellStyle name="Output 2 7 2 3 2 12 2" xfId="40219" xr:uid="{00000000-0005-0000-0000-00005F9C0000}"/>
    <cellStyle name="Output 2 7 2 3 2 12 3" xfId="40220" xr:uid="{00000000-0005-0000-0000-0000609C0000}"/>
    <cellStyle name="Output 2 7 2 3 2 12 4" xfId="40221" xr:uid="{00000000-0005-0000-0000-0000619C0000}"/>
    <cellStyle name="Output 2 7 2 3 2 12 5" xfId="40222" xr:uid="{00000000-0005-0000-0000-0000629C0000}"/>
    <cellStyle name="Output 2 7 2 3 2 13" xfId="40223" xr:uid="{00000000-0005-0000-0000-0000639C0000}"/>
    <cellStyle name="Output 2 7 2 3 2 13 2" xfId="40224" xr:uid="{00000000-0005-0000-0000-0000649C0000}"/>
    <cellStyle name="Output 2 7 2 3 2 13 3" xfId="40225" xr:uid="{00000000-0005-0000-0000-0000659C0000}"/>
    <cellStyle name="Output 2 7 2 3 2 13 4" xfId="40226" xr:uid="{00000000-0005-0000-0000-0000669C0000}"/>
    <cellStyle name="Output 2 7 2 3 2 13 5" xfId="40227" xr:uid="{00000000-0005-0000-0000-0000679C0000}"/>
    <cellStyle name="Output 2 7 2 3 2 14" xfId="40228" xr:uid="{00000000-0005-0000-0000-0000689C0000}"/>
    <cellStyle name="Output 2 7 2 3 2 14 2" xfId="40229" xr:uid="{00000000-0005-0000-0000-0000699C0000}"/>
    <cellStyle name="Output 2 7 2 3 2 14 3" xfId="40230" xr:uid="{00000000-0005-0000-0000-00006A9C0000}"/>
    <cellStyle name="Output 2 7 2 3 2 14 4" xfId="40231" xr:uid="{00000000-0005-0000-0000-00006B9C0000}"/>
    <cellStyle name="Output 2 7 2 3 2 14 5" xfId="40232" xr:uid="{00000000-0005-0000-0000-00006C9C0000}"/>
    <cellStyle name="Output 2 7 2 3 2 15" xfId="40233" xr:uid="{00000000-0005-0000-0000-00006D9C0000}"/>
    <cellStyle name="Output 2 7 2 3 2 15 2" xfId="40234" xr:uid="{00000000-0005-0000-0000-00006E9C0000}"/>
    <cellStyle name="Output 2 7 2 3 2 15 3" xfId="40235" xr:uid="{00000000-0005-0000-0000-00006F9C0000}"/>
    <cellStyle name="Output 2 7 2 3 2 15 4" xfId="40236" xr:uid="{00000000-0005-0000-0000-0000709C0000}"/>
    <cellStyle name="Output 2 7 2 3 2 15 5" xfId="40237" xr:uid="{00000000-0005-0000-0000-0000719C0000}"/>
    <cellStyle name="Output 2 7 2 3 2 16" xfId="40238" xr:uid="{00000000-0005-0000-0000-0000729C0000}"/>
    <cellStyle name="Output 2 7 2 3 2 16 2" xfId="40239" xr:uid="{00000000-0005-0000-0000-0000739C0000}"/>
    <cellStyle name="Output 2 7 2 3 2 16 3" xfId="40240" xr:uid="{00000000-0005-0000-0000-0000749C0000}"/>
    <cellStyle name="Output 2 7 2 3 2 16 4" xfId="40241" xr:uid="{00000000-0005-0000-0000-0000759C0000}"/>
    <cellStyle name="Output 2 7 2 3 2 16 5" xfId="40242" xr:uid="{00000000-0005-0000-0000-0000769C0000}"/>
    <cellStyle name="Output 2 7 2 3 2 17" xfId="40243" xr:uid="{00000000-0005-0000-0000-0000779C0000}"/>
    <cellStyle name="Output 2 7 2 3 2 17 2" xfId="40244" xr:uid="{00000000-0005-0000-0000-0000789C0000}"/>
    <cellStyle name="Output 2 7 2 3 2 17 3" xfId="40245" xr:uid="{00000000-0005-0000-0000-0000799C0000}"/>
    <cellStyle name="Output 2 7 2 3 2 17 4" xfId="40246" xr:uid="{00000000-0005-0000-0000-00007A9C0000}"/>
    <cellStyle name="Output 2 7 2 3 2 17 5" xfId="40247" xr:uid="{00000000-0005-0000-0000-00007B9C0000}"/>
    <cellStyle name="Output 2 7 2 3 2 18" xfId="40248" xr:uid="{00000000-0005-0000-0000-00007C9C0000}"/>
    <cellStyle name="Output 2 7 2 3 2 18 2" xfId="40249" xr:uid="{00000000-0005-0000-0000-00007D9C0000}"/>
    <cellStyle name="Output 2 7 2 3 2 18 3" xfId="40250" xr:uid="{00000000-0005-0000-0000-00007E9C0000}"/>
    <cellStyle name="Output 2 7 2 3 2 18 4" xfId="40251" xr:uid="{00000000-0005-0000-0000-00007F9C0000}"/>
    <cellStyle name="Output 2 7 2 3 2 18 5" xfId="40252" xr:uid="{00000000-0005-0000-0000-0000809C0000}"/>
    <cellStyle name="Output 2 7 2 3 2 19" xfId="40253" xr:uid="{00000000-0005-0000-0000-0000819C0000}"/>
    <cellStyle name="Output 2 7 2 3 2 2" xfId="40254" xr:uid="{00000000-0005-0000-0000-0000829C0000}"/>
    <cellStyle name="Output 2 7 2 3 2 2 2" xfId="40255" xr:uid="{00000000-0005-0000-0000-0000839C0000}"/>
    <cellStyle name="Output 2 7 2 3 2 2 2 2" xfId="40256" xr:uid="{00000000-0005-0000-0000-0000849C0000}"/>
    <cellStyle name="Output 2 7 2 3 2 2 2 3" xfId="40257" xr:uid="{00000000-0005-0000-0000-0000859C0000}"/>
    <cellStyle name="Output 2 7 2 3 2 2 2 4" xfId="40258" xr:uid="{00000000-0005-0000-0000-0000869C0000}"/>
    <cellStyle name="Output 2 7 2 3 2 2 2 5" xfId="40259" xr:uid="{00000000-0005-0000-0000-0000879C0000}"/>
    <cellStyle name="Output 2 7 2 3 2 2 2 6" xfId="40260" xr:uid="{00000000-0005-0000-0000-0000889C0000}"/>
    <cellStyle name="Output 2 7 2 3 2 2 2 7" xfId="40261" xr:uid="{00000000-0005-0000-0000-0000899C0000}"/>
    <cellStyle name="Output 2 7 2 3 2 2 3" xfId="40262" xr:uid="{00000000-0005-0000-0000-00008A9C0000}"/>
    <cellStyle name="Output 2 7 2 3 2 2 4" xfId="40263" xr:uid="{00000000-0005-0000-0000-00008B9C0000}"/>
    <cellStyle name="Output 2 7 2 3 2 2 5" xfId="40264" xr:uid="{00000000-0005-0000-0000-00008C9C0000}"/>
    <cellStyle name="Output 2 7 2 3 2 3" xfId="40265" xr:uid="{00000000-0005-0000-0000-00008D9C0000}"/>
    <cellStyle name="Output 2 7 2 3 2 3 2" xfId="40266" xr:uid="{00000000-0005-0000-0000-00008E9C0000}"/>
    <cellStyle name="Output 2 7 2 3 2 3 2 2" xfId="40267" xr:uid="{00000000-0005-0000-0000-00008F9C0000}"/>
    <cellStyle name="Output 2 7 2 3 2 3 2 3" xfId="40268" xr:uid="{00000000-0005-0000-0000-0000909C0000}"/>
    <cellStyle name="Output 2 7 2 3 2 3 2 4" xfId="40269" xr:uid="{00000000-0005-0000-0000-0000919C0000}"/>
    <cellStyle name="Output 2 7 2 3 2 3 2 5" xfId="40270" xr:uid="{00000000-0005-0000-0000-0000929C0000}"/>
    <cellStyle name="Output 2 7 2 3 2 3 2 6" xfId="40271" xr:uid="{00000000-0005-0000-0000-0000939C0000}"/>
    <cellStyle name="Output 2 7 2 3 2 3 2 7" xfId="40272" xr:uid="{00000000-0005-0000-0000-0000949C0000}"/>
    <cellStyle name="Output 2 7 2 3 2 3 3" xfId="40273" xr:uid="{00000000-0005-0000-0000-0000959C0000}"/>
    <cellStyle name="Output 2 7 2 3 2 3 4" xfId="40274" xr:uid="{00000000-0005-0000-0000-0000969C0000}"/>
    <cellStyle name="Output 2 7 2 3 2 3 5" xfId="40275" xr:uid="{00000000-0005-0000-0000-0000979C0000}"/>
    <cellStyle name="Output 2 7 2 3 2 4" xfId="40276" xr:uid="{00000000-0005-0000-0000-0000989C0000}"/>
    <cellStyle name="Output 2 7 2 3 2 4 2" xfId="40277" xr:uid="{00000000-0005-0000-0000-0000999C0000}"/>
    <cellStyle name="Output 2 7 2 3 2 4 2 2" xfId="40278" xr:uid="{00000000-0005-0000-0000-00009A9C0000}"/>
    <cellStyle name="Output 2 7 2 3 2 4 2 3" xfId="40279" xr:uid="{00000000-0005-0000-0000-00009B9C0000}"/>
    <cellStyle name="Output 2 7 2 3 2 4 2 4" xfId="40280" xr:uid="{00000000-0005-0000-0000-00009C9C0000}"/>
    <cellStyle name="Output 2 7 2 3 2 4 2 5" xfId="40281" xr:uid="{00000000-0005-0000-0000-00009D9C0000}"/>
    <cellStyle name="Output 2 7 2 3 2 4 2 6" xfId="40282" xr:uid="{00000000-0005-0000-0000-00009E9C0000}"/>
    <cellStyle name="Output 2 7 2 3 2 4 2 7" xfId="40283" xr:uid="{00000000-0005-0000-0000-00009F9C0000}"/>
    <cellStyle name="Output 2 7 2 3 2 4 3" xfId="40284" xr:uid="{00000000-0005-0000-0000-0000A09C0000}"/>
    <cellStyle name="Output 2 7 2 3 2 4 4" xfId="40285" xr:uid="{00000000-0005-0000-0000-0000A19C0000}"/>
    <cellStyle name="Output 2 7 2 3 2 4 5" xfId="40286" xr:uid="{00000000-0005-0000-0000-0000A29C0000}"/>
    <cellStyle name="Output 2 7 2 3 2 5" xfId="40287" xr:uid="{00000000-0005-0000-0000-0000A39C0000}"/>
    <cellStyle name="Output 2 7 2 3 2 5 2" xfId="40288" xr:uid="{00000000-0005-0000-0000-0000A49C0000}"/>
    <cellStyle name="Output 2 7 2 3 2 5 3" xfId="40289" xr:uid="{00000000-0005-0000-0000-0000A59C0000}"/>
    <cellStyle name="Output 2 7 2 3 2 5 4" xfId="40290" xr:uid="{00000000-0005-0000-0000-0000A69C0000}"/>
    <cellStyle name="Output 2 7 2 3 2 5 5" xfId="40291" xr:uid="{00000000-0005-0000-0000-0000A79C0000}"/>
    <cellStyle name="Output 2 7 2 3 2 5 6" xfId="40292" xr:uid="{00000000-0005-0000-0000-0000A89C0000}"/>
    <cellStyle name="Output 2 7 2 3 2 5 7" xfId="40293" xr:uid="{00000000-0005-0000-0000-0000A99C0000}"/>
    <cellStyle name="Output 2 7 2 3 2 5 8" xfId="40294" xr:uid="{00000000-0005-0000-0000-0000AA9C0000}"/>
    <cellStyle name="Output 2 7 2 3 2 6" xfId="40295" xr:uid="{00000000-0005-0000-0000-0000AB9C0000}"/>
    <cellStyle name="Output 2 7 2 3 2 6 2" xfId="40296" xr:uid="{00000000-0005-0000-0000-0000AC9C0000}"/>
    <cellStyle name="Output 2 7 2 3 2 6 3" xfId="40297" xr:uid="{00000000-0005-0000-0000-0000AD9C0000}"/>
    <cellStyle name="Output 2 7 2 3 2 6 4" xfId="40298" xr:uid="{00000000-0005-0000-0000-0000AE9C0000}"/>
    <cellStyle name="Output 2 7 2 3 2 6 5" xfId="40299" xr:uid="{00000000-0005-0000-0000-0000AF9C0000}"/>
    <cellStyle name="Output 2 7 2 3 2 6 6" xfId="40300" xr:uid="{00000000-0005-0000-0000-0000B09C0000}"/>
    <cellStyle name="Output 2 7 2 3 2 6 7" xfId="40301" xr:uid="{00000000-0005-0000-0000-0000B19C0000}"/>
    <cellStyle name="Output 2 7 2 3 2 7" xfId="40302" xr:uid="{00000000-0005-0000-0000-0000B29C0000}"/>
    <cellStyle name="Output 2 7 2 3 2 7 2" xfId="40303" xr:uid="{00000000-0005-0000-0000-0000B39C0000}"/>
    <cellStyle name="Output 2 7 2 3 2 7 3" xfId="40304" xr:uid="{00000000-0005-0000-0000-0000B49C0000}"/>
    <cellStyle name="Output 2 7 2 3 2 7 4" xfId="40305" xr:uid="{00000000-0005-0000-0000-0000B59C0000}"/>
    <cellStyle name="Output 2 7 2 3 2 7 5" xfId="40306" xr:uid="{00000000-0005-0000-0000-0000B69C0000}"/>
    <cellStyle name="Output 2 7 2 3 2 8" xfId="40307" xr:uid="{00000000-0005-0000-0000-0000B79C0000}"/>
    <cellStyle name="Output 2 7 2 3 2 8 2" xfId="40308" xr:uid="{00000000-0005-0000-0000-0000B89C0000}"/>
    <cellStyle name="Output 2 7 2 3 2 8 3" xfId="40309" xr:uid="{00000000-0005-0000-0000-0000B99C0000}"/>
    <cellStyle name="Output 2 7 2 3 2 8 4" xfId="40310" xr:uid="{00000000-0005-0000-0000-0000BA9C0000}"/>
    <cellStyle name="Output 2 7 2 3 2 8 5" xfId="40311" xr:uid="{00000000-0005-0000-0000-0000BB9C0000}"/>
    <cellStyle name="Output 2 7 2 3 2 9" xfId="40312" xr:uid="{00000000-0005-0000-0000-0000BC9C0000}"/>
    <cellStyle name="Output 2 7 2 3 2 9 2" xfId="40313" xr:uid="{00000000-0005-0000-0000-0000BD9C0000}"/>
    <cellStyle name="Output 2 7 2 3 2 9 3" xfId="40314" xr:uid="{00000000-0005-0000-0000-0000BE9C0000}"/>
    <cellStyle name="Output 2 7 2 3 2 9 4" xfId="40315" xr:uid="{00000000-0005-0000-0000-0000BF9C0000}"/>
    <cellStyle name="Output 2 7 2 3 2 9 5" xfId="40316" xr:uid="{00000000-0005-0000-0000-0000C09C0000}"/>
    <cellStyle name="Output 2 7 2 3 3" xfId="40317" xr:uid="{00000000-0005-0000-0000-0000C19C0000}"/>
    <cellStyle name="Output 2 7 2 3 3 10" xfId="40318" xr:uid="{00000000-0005-0000-0000-0000C29C0000}"/>
    <cellStyle name="Output 2 7 2 3 3 2" xfId="40319" xr:uid="{00000000-0005-0000-0000-0000C39C0000}"/>
    <cellStyle name="Output 2 7 2 3 3 2 2" xfId="40320" xr:uid="{00000000-0005-0000-0000-0000C49C0000}"/>
    <cellStyle name="Output 2 7 2 3 3 2 2 2" xfId="40321" xr:uid="{00000000-0005-0000-0000-0000C59C0000}"/>
    <cellStyle name="Output 2 7 2 3 3 2 2 3" xfId="40322" xr:uid="{00000000-0005-0000-0000-0000C69C0000}"/>
    <cellStyle name="Output 2 7 2 3 3 2 2 4" xfId="40323" xr:uid="{00000000-0005-0000-0000-0000C79C0000}"/>
    <cellStyle name="Output 2 7 2 3 3 2 2 5" xfId="40324" xr:uid="{00000000-0005-0000-0000-0000C89C0000}"/>
    <cellStyle name="Output 2 7 2 3 3 2 2 6" xfId="40325" xr:uid="{00000000-0005-0000-0000-0000C99C0000}"/>
    <cellStyle name="Output 2 7 2 3 3 2 2 7" xfId="40326" xr:uid="{00000000-0005-0000-0000-0000CA9C0000}"/>
    <cellStyle name="Output 2 7 2 3 3 2 3" xfId="40327" xr:uid="{00000000-0005-0000-0000-0000CB9C0000}"/>
    <cellStyle name="Output 2 7 2 3 3 2 4" xfId="40328" xr:uid="{00000000-0005-0000-0000-0000CC9C0000}"/>
    <cellStyle name="Output 2 7 2 3 3 3" xfId="40329" xr:uid="{00000000-0005-0000-0000-0000CD9C0000}"/>
    <cellStyle name="Output 2 7 2 3 3 3 2" xfId="40330" xr:uid="{00000000-0005-0000-0000-0000CE9C0000}"/>
    <cellStyle name="Output 2 7 2 3 3 3 2 2" xfId="40331" xr:uid="{00000000-0005-0000-0000-0000CF9C0000}"/>
    <cellStyle name="Output 2 7 2 3 3 3 2 3" xfId="40332" xr:uid="{00000000-0005-0000-0000-0000D09C0000}"/>
    <cellStyle name="Output 2 7 2 3 3 3 2 4" xfId="40333" xr:uid="{00000000-0005-0000-0000-0000D19C0000}"/>
    <cellStyle name="Output 2 7 2 3 3 3 2 5" xfId="40334" xr:uid="{00000000-0005-0000-0000-0000D29C0000}"/>
    <cellStyle name="Output 2 7 2 3 3 3 2 6" xfId="40335" xr:uid="{00000000-0005-0000-0000-0000D39C0000}"/>
    <cellStyle name="Output 2 7 2 3 3 3 2 7" xfId="40336" xr:uid="{00000000-0005-0000-0000-0000D49C0000}"/>
    <cellStyle name="Output 2 7 2 3 3 3 3" xfId="40337" xr:uid="{00000000-0005-0000-0000-0000D59C0000}"/>
    <cellStyle name="Output 2 7 2 3 3 3 4" xfId="40338" xr:uid="{00000000-0005-0000-0000-0000D69C0000}"/>
    <cellStyle name="Output 2 7 2 3 3 4" xfId="40339" xr:uid="{00000000-0005-0000-0000-0000D79C0000}"/>
    <cellStyle name="Output 2 7 2 3 3 4 2" xfId="40340" xr:uid="{00000000-0005-0000-0000-0000D89C0000}"/>
    <cellStyle name="Output 2 7 2 3 3 4 2 2" xfId="40341" xr:uid="{00000000-0005-0000-0000-0000D99C0000}"/>
    <cellStyle name="Output 2 7 2 3 3 4 2 3" xfId="40342" xr:uid="{00000000-0005-0000-0000-0000DA9C0000}"/>
    <cellStyle name="Output 2 7 2 3 3 4 2 4" xfId="40343" xr:uid="{00000000-0005-0000-0000-0000DB9C0000}"/>
    <cellStyle name="Output 2 7 2 3 3 4 2 5" xfId="40344" xr:uid="{00000000-0005-0000-0000-0000DC9C0000}"/>
    <cellStyle name="Output 2 7 2 3 3 4 2 6" xfId="40345" xr:uid="{00000000-0005-0000-0000-0000DD9C0000}"/>
    <cellStyle name="Output 2 7 2 3 3 4 2 7" xfId="40346" xr:uid="{00000000-0005-0000-0000-0000DE9C0000}"/>
    <cellStyle name="Output 2 7 2 3 3 4 3" xfId="40347" xr:uid="{00000000-0005-0000-0000-0000DF9C0000}"/>
    <cellStyle name="Output 2 7 2 3 3 4 4" xfId="40348" xr:uid="{00000000-0005-0000-0000-0000E09C0000}"/>
    <cellStyle name="Output 2 7 2 3 3 5" xfId="40349" xr:uid="{00000000-0005-0000-0000-0000E19C0000}"/>
    <cellStyle name="Output 2 7 2 3 3 5 2" xfId="40350" xr:uid="{00000000-0005-0000-0000-0000E29C0000}"/>
    <cellStyle name="Output 2 7 2 3 3 5 3" xfId="40351" xr:uid="{00000000-0005-0000-0000-0000E39C0000}"/>
    <cellStyle name="Output 2 7 2 3 3 5 4" xfId="40352" xr:uid="{00000000-0005-0000-0000-0000E49C0000}"/>
    <cellStyle name="Output 2 7 2 3 3 5 5" xfId="40353" xr:uid="{00000000-0005-0000-0000-0000E59C0000}"/>
    <cellStyle name="Output 2 7 2 3 3 5 6" xfId="40354" xr:uid="{00000000-0005-0000-0000-0000E69C0000}"/>
    <cellStyle name="Output 2 7 2 3 3 5 7" xfId="40355" xr:uid="{00000000-0005-0000-0000-0000E79C0000}"/>
    <cellStyle name="Output 2 7 2 3 3 5 8" xfId="40356" xr:uid="{00000000-0005-0000-0000-0000E89C0000}"/>
    <cellStyle name="Output 2 7 2 3 3 6" xfId="40357" xr:uid="{00000000-0005-0000-0000-0000E99C0000}"/>
    <cellStyle name="Output 2 7 2 3 3 6 2" xfId="40358" xr:uid="{00000000-0005-0000-0000-0000EA9C0000}"/>
    <cellStyle name="Output 2 7 2 3 3 6 3" xfId="40359" xr:uid="{00000000-0005-0000-0000-0000EB9C0000}"/>
    <cellStyle name="Output 2 7 2 3 3 6 4" xfId="40360" xr:uid="{00000000-0005-0000-0000-0000EC9C0000}"/>
    <cellStyle name="Output 2 7 2 3 3 6 5" xfId="40361" xr:uid="{00000000-0005-0000-0000-0000ED9C0000}"/>
    <cellStyle name="Output 2 7 2 3 3 6 6" xfId="40362" xr:uid="{00000000-0005-0000-0000-0000EE9C0000}"/>
    <cellStyle name="Output 2 7 2 3 3 6 7" xfId="40363" xr:uid="{00000000-0005-0000-0000-0000EF9C0000}"/>
    <cellStyle name="Output 2 7 2 3 3 7" xfId="40364" xr:uid="{00000000-0005-0000-0000-0000F09C0000}"/>
    <cellStyle name="Output 2 7 2 3 3 8" xfId="40365" xr:uid="{00000000-0005-0000-0000-0000F19C0000}"/>
    <cellStyle name="Output 2 7 2 3 3 9" xfId="40366" xr:uid="{00000000-0005-0000-0000-0000F29C0000}"/>
    <cellStyle name="Output 2 7 2 3 4" xfId="40367" xr:uid="{00000000-0005-0000-0000-0000F39C0000}"/>
    <cellStyle name="Output 2 7 2 3 4 2" xfId="40368" xr:uid="{00000000-0005-0000-0000-0000F49C0000}"/>
    <cellStyle name="Output 2 7 2 3 4 2 2" xfId="40369" xr:uid="{00000000-0005-0000-0000-0000F59C0000}"/>
    <cellStyle name="Output 2 7 2 3 4 2 3" xfId="40370" xr:uid="{00000000-0005-0000-0000-0000F69C0000}"/>
    <cellStyle name="Output 2 7 2 3 4 2 4" xfId="40371" xr:uid="{00000000-0005-0000-0000-0000F79C0000}"/>
    <cellStyle name="Output 2 7 2 3 4 2 5" xfId="40372" xr:uid="{00000000-0005-0000-0000-0000F89C0000}"/>
    <cellStyle name="Output 2 7 2 3 4 2 6" xfId="40373" xr:uid="{00000000-0005-0000-0000-0000F99C0000}"/>
    <cellStyle name="Output 2 7 2 3 4 2 7" xfId="40374" xr:uid="{00000000-0005-0000-0000-0000FA9C0000}"/>
    <cellStyle name="Output 2 7 2 3 4 3" xfId="40375" xr:uid="{00000000-0005-0000-0000-0000FB9C0000}"/>
    <cellStyle name="Output 2 7 2 3 4 4" xfId="40376" xr:uid="{00000000-0005-0000-0000-0000FC9C0000}"/>
    <cellStyle name="Output 2 7 2 3 4 5" xfId="40377" xr:uid="{00000000-0005-0000-0000-0000FD9C0000}"/>
    <cellStyle name="Output 2 7 2 3 5" xfId="40378" xr:uid="{00000000-0005-0000-0000-0000FE9C0000}"/>
    <cellStyle name="Output 2 7 2 3 5 2" xfId="40379" xr:uid="{00000000-0005-0000-0000-0000FF9C0000}"/>
    <cellStyle name="Output 2 7 2 3 5 2 2" xfId="40380" xr:uid="{00000000-0005-0000-0000-0000009D0000}"/>
    <cellStyle name="Output 2 7 2 3 5 2 3" xfId="40381" xr:uid="{00000000-0005-0000-0000-0000019D0000}"/>
    <cellStyle name="Output 2 7 2 3 5 2 4" xfId="40382" xr:uid="{00000000-0005-0000-0000-0000029D0000}"/>
    <cellStyle name="Output 2 7 2 3 5 2 5" xfId="40383" xr:uid="{00000000-0005-0000-0000-0000039D0000}"/>
    <cellStyle name="Output 2 7 2 3 5 2 6" xfId="40384" xr:uid="{00000000-0005-0000-0000-0000049D0000}"/>
    <cellStyle name="Output 2 7 2 3 5 2 7" xfId="40385" xr:uid="{00000000-0005-0000-0000-0000059D0000}"/>
    <cellStyle name="Output 2 7 2 3 5 3" xfId="40386" xr:uid="{00000000-0005-0000-0000-0000069D0000}"/>
    <cellStyle name="Output 2 7 2 3 5 4" xfId="40387" xr:uid="{00000000-0005-0000-0000-0000079D0000}"/>
    <cellStyle name="Output 2 7 2 3 5 5" xfId="40388" xr:uid="{00000000-0005-0000-0000-0000089D0000}"/>
    <cellStyle name="Output 2 7 2 3 6" xfId="40389" xr:uid="{00000000-0005-0000-0000-0000099D0000}"/>
    <cellStyle name="Output 2 7 2 3 6 2" xfId="40390" xr:uid="{00000000-0005-0000-0000-00000A9D0000}"/>
    <cellStyle name="Output 2 7 2 3 6 2 2" xfId="40391" xr:uid="{00000000-0005-0000-0000-00000B9D0000}"/>
    <cellStyle name="Output 2 7 2 3 6 2 3" xfId="40392" xr:uid="{00000000-0005-0000-0000-00000C9D0000}"/>
    <cellStyle name="Output 2 7 2 3 6 2 4" xfId="40393" xr:uid="{00000000-0005-0000-0000-00000D9D0000}"/>
    <cellStyle name="Output 2 7 2 3 6 2 5" xfId="40394" xr:uid="{00000000-0005-0000-0000-00000E9D0000}"/>
    <cellStyle name="Output 2 7 2 3 6 2 6" xfId="40395" xr:uid="{00000000-0005-0000-0000-00000F9D0000}"/>
    <cellStyle name="Output 2 7 2 3 6 2 7" xfId="40396" xr:uid="{00000000-0005-0000-0000-0000109D0000}"/>
    <cellStyle name="Output 2 7 2 3 6 3" xfId="40397" xr:uid="{00000000-0005-0000-0000-0000119D0000}"/>
    <cellStyle name="Output 2 7 2 3 6 4" xfId="40398" xr:uid="{00000000-0005-0000-0000-0000129D0000}"/>
    <cellStyle name="Output 2 7 2 3 6 5" xfId="40399" xr:uid="{00000000-0005-0000-0000-0000139D0000}"/>
    <cellStyle name="Output 2 7 2 3 7" xfId="40400" xr:uid="{00000000-0005-0000-0000-0000149D0000}"/>
    <cellStyle name="Output 2 7 2 3 7 2" xfId="40401" xr:uid="{00000000-0005-0000-0000-0000159D0000}"/>
    <cellStyle name="Output 2 7 2 3 7 2 2" xfId="40402" xr:uid="{00000000-0005-0000-0000-0000169D0000}"/>
    <cellStyle name="Output 2 7 2 3 7 2 3" xfId="40403" xr:uid="{00000000-0005-0000-0000-0000179D0000}"/>
    <cellStyle name="Output 2 7 2 3 7 2 4" xfId="40404" xr:uid="{00000000-0005-0000-0000-0000189D0000}"/>
    <cellStyle name="Output 2 7 2 3 7 2 5" xfId="40405" xr:uid="{00000000-0005-0000-0000-0000199D0000}"/>
    <cellStyle name="Output 2 7 2 3 7 2 6" xfId="40406" xr:uid="{00000000-0005-0000-0000-00001A9D0000}"/>
    <cellStyle name="Output 2 7 2 3 7 2 7" xfId="40407" xr:uid="{00000000-0005-0000-0000-00001B9D0000}"/>
    <cellStyle name="Output 2 7 2 3 7 3" xfId="40408" xr:uid="{00000000-0005-0000-0000-00001C9D0000}"/>
    <cellStyle name="Output 2 7 2 3 7 4" xfId="40409" xr:uid="{00000000-0005-0000-0000-00001D9D0000}"/>
    <cellStyle name="Output 2 7 2 3 7 5" xfId="40410" xr:uid="{00000000-0005-0000-0000-00001E9D0000}"/>
    <cellStyle name="Output 2 7 2 3 8" xfId="40411" xr:uid="{00000000-0005-0000-0000-00001F9D0000}"/>
    <cellStyle name="Output 2 7 2 3 8 2" xfId="40412" xr:uid="{00000000-0005-0000-0000-0000209D0000}"/>
    <cellStyle name="Output 2 7 2 3 8 3" xfId="40413" xr:uid="{00000000-0005-0000-0000-0000219D0000}"/>
    <cellStyle name="Output 2 7 2 3 8 4" xfId="40414" xr:uid="{00000000-0005-0000-0000-0000229D0000}"/>
    <cellStyle name="Output 2 7 2 3 8 5" xfId="40415" xr:uid="{00000000-0005-0000-0000-0000239D0000}"/>
    <cellStyle name="Output 2 7 2 3 8 6" xfId="40416" xr:uid="{00000000-0005-0000-0000-0000249D0000}"/>
    <cellStyle name="Output 2 7 2 3 8 7" xfId="40417" xr:uid="{00000000-0005-0000-0000-0000259D0000}"/>
    <cellStyle name="Output 2 7 2 3 8 8" xfId="40418" xr:uid="{00000000-0005-0000-0000-0000269D0000}"/>
    <cellStyle name="Output 2 7 2 3 9" xfId="40419" xr:uid="{00000000-0005-0000-0000-0000279D0000}"/>
    <cellStyle name="Output 2 7 2 3 9 2" xfId="40420" xr:uid="{00000000-0005-0000-0000-0000289D0000}"/>
    <cellStyle name="Output 2 7 2 3 9 3" xfId="40421" xr:uid="{00000000-0005-0000-0000-0000299D0000}"/>
    <cellStyle name="Output 2 7 2 3 9 4" xfId="40422" xr:uid="{00000000-0005-0000-0000-00002A9D0000}"/>
    <cellStyle name="Output 2 7 2 3 9 5" xfId="40423" xr:uid="{00000000-0005-0000-0000-00002B9D0000}"/>
    <cellStyle name="Output 2 7 2 3 9 6" xfId="40424" xr:uid="{00000000-0005-0000-0000-00002C9D0000}"/>
    <cellStyle name="Output 2 7 2 3 9 7" xfId="40425" xr:uid="{00000000-0005-0000-0000-00002D9D0000}"/>
    <cellStyle name="Output 2 7 2 4" xfId="40426" xr:uid="{00000000-0005-0000-0000-00002E9D0000}"/>
    <cellStyle name="Output 2 7 2 4 10" xfId="40427" xr:uid="{00000000-0005-0000-0000-00002F9D0000}"/>
    <cellStyle name="Output 2 7 2 4 10 2" xfId="40428" xr:uid="{00000000-0005-0000-0000-0000309D0000}"/>
    <cellStyle name="Output 2 7 2 4 10 3" xfId="40429" xr:uid="{00000000-0005-0000-0000-0000319D0000}"/>
    <cellStyle name="Output 2 7 2 4 10 4" xfId="40430" xr:uid="{00000000-0005-0000-0000-0000329D0000}"/>
    <cellStyle name="Output 2 7 2 4 10 5" xfId="40431" xr:uid="{00000000-0005-0000-0000-0000339D0000}"/>
    <cellStyle name="Output 2 7 2 4 11" xfId="40432" xr:uid="{00000000-0005-0000-0000-0000349D0000}"/>
    <cellStyle name="Output 2 7 2 4 11 2" xfId="40433" xr:uid="{00000000-0005-0000-0000-0000359D0000}"/>
    <cellStyle name="Output 2 7 2 4 11 3" xfId="40434" xr:uid="{00000000-0005-0000-0000-0000369D0000}"/>
    <cellStyle name="Output 2 7 2 4 11 4" xfId="40435" xr:uid="{00000000-0005-0000-0000-0000379D0000}"/>
    <cellStyle name="Output 2 7 2 4 11 5" xfId="40436" xr:uid="{00000000-0005-0000-0000-0000389D0000}"/>
    <cellStyle name="Output 2 7 2 4 12" xfId="40437" xr:uid="{00000000-0005-0000-0000-0000399D0000}"/>
    <cellStyle name="Output 2 7 2 4 12 2" xfId="40438" xr:uid="{00000000-0005-0000-0000-00003A9D0000}"/>
    <cellStyle name="Output 2 7 2 4 12 3" xfId="40439" xr:uid="{00000000-0005-0000-0000-00003B9D0000}"/>
    <cellStyle name="Output 2 7 2 4 12 4" xfId="40440" xr:uid="{00000000-0005-0000-0000-00003C9D0000}"/>
    <cellStyle name="Output 2 7 2 4 12 5" xfId="40441" xr:uid="{00000000-0005-0000-0000-00003D9D0000}"/>
    <cellStyle name="Output 2 7 2 4 13" xfId="40442" xr:uid="{00000000-0005-0000-0000-00003E9D0000}"/>
    <cellStyle name="Output 2 7 2 4 13 2" xfId="40443" xr:uid="{00000000-0005-0000-0000-00003F9D0000}"/>
    <cellStyle name="Output 2 7 2 4 13 3" xfId="40444" xr:uid="{00000000-0005-0000-0000-0000409D0000}"/>
    <cellStyle name="Output 2 7 2 4 13 4" xfId="40445" xr:uid="{00000000-0005-0000-0000-0000419D0000}"/>
    <cellStyle name="Output 2 7 2 4 13 5" xfId="40446" xr:uid="{00000000-0005-0000-0000-0000429D0000}"/>
    <cellStyle name="Output 2 7 2 4 14" xfId="40447" xr:uid="{00000000-0005-0000-0000-0000439D0000}"/>
    <cellStyle name="Output 2 7 2 4 14 2" xfId="40448" xr:uid="{00000000-0005-0000-0000-0000449D0000}"/>
    <cellStyle name="Output 2 7 2 4 14 3" xfId="40449" xr:uid="{00000000-0005-0000-0000-0000459D0000}"/>
    <cellStyle name="Output 2 7 2 4 14 4" xfId="40450" xr:uid="{00000000-0005-0000-0000-0000469D0000}"/>
    <cellStyle name="Output 2 7 2 4 14 5" xfId="40451" xr:uid="{00000000-0005-0000-0000-0000479D0000}"/>
    <cellStyle name="Output 2 7 2 4 15" xfId="40452" xr:uid="{00000000-0005-0000-0000-0000489D0000}"/>
    <cellStyle name="Output 2 7 2 4 15 2" xfId="40453" xr:uid="{00000000-0005-0000-0000-0000499D0000}"/>
    <cellStyle name="Output 2 7 2 4 15 3" xfId="40454" xr:uid="{00000000-0005-0000-0000-00004A9D0000}"/>
    <cellStyle name="Output 2 7 2 4 15 4" xfId="40455" xr:uid="{00000000-0005-0000-0000-00004B9D0000}"/>
    <cellStyle name="Output 2 7 2 4 15 5" xfId="40456" xr:uid="{00000000-0005-0000-0000-00004C9D0000}"/>
    <cellStyle name="Output 2 7 2 4 16" xfId="40457" xr:uid="{00000000-0005-0000-0000-00004D9D0000}"/>
    <cellStyle name="Output 2 7 2 4 16 2" xfId="40458" xr:uid="{00000000-0005-0000-0000-00004E9D0000}"/>
    <cellStyle name="Output 2 7 2 4 16 3" xfId="40459" xr:uid="{00000000-0005-0000-0000-00004F9D0000}"/>
    <cellStyle name="Output 2 7 2 4 16 4" xfId="40460" xr:uid="{00000000-0005-0000-0000-0000509D0000}"/>
    <cellStyle name="Output 2 7 2 4 16 5" xfId="40461" xr:uid="{00000000-0005-0000-0000-0000519D0000}"/>
    <cellStyle name="Output 2 7 2 4 17" xfId="40462" xr:uid="{00000000-0005-0000-0000-0000529D0000}"/>
    <cellStyle name="Output 2 7 2 4 17 2" xfId="40463" xr:uid="{00000000-0005-0000-0000-0000539D0000}"/>
    <cellStyle name="Output 2 7 2 4 17 3" xfId="40464" xr:uid="{00000000-0005-0000-0000-0000549D0000}"/>
    <cellStyle name="Output 2 7 2 4 17 4" xfId="40465" xr:uid="{00000000-0005-0000-0000-0000559D0000}"/>
    <cellStyle name="Output 2 7 2 4 17 5" xfId="40466" xr:uid="{00000000-0005-0000-0000-0000569D0000}"/>
    <cellStyle name="Output 2 7 2 4 18" xfId="40467" xr:uid="{00000000-0005-0000-0000-0000579D0000}"/>
    <cellStyle name="Output 2 7 2 4 18 2" xfId="40468" xr:uid="{00000000-0005-0000-0000-0000589D0000}"/>
    <cellStyle name="Output 2 7 2 4 18 3" xfId="40469" xr:uid="{00000000-0005-0000-0000-0000599D0000}"/>
    <cellStyle name="Output 2 7 2 4 18 4" xfId="40470" xr:uid="{00000000-0005-0000-0000-00005A9D0000}"/>
    <cellStyle name="Output 2 7 2 4 18 5" xfId="40471" xr:uid="{00000000-0005-0000-0000-00005B9D0000}"/>
    <cellStyle name="Output 2 7 2 4 19" xfId="40472" xr:uid="{00000000-0005-0000-0000-00005C9D0000}"/>
    <cellStyle name="Output 2 7 2 4 2" xfId="40473" xr:uid="{00000000-0005-0000-0000-00005D9D0000}"/>
    <cellStyle name="Output 2 7 2 4 2 2" xfId="40474" xr:uid="{00000000-0005-0000-0000-00005E9D0000}"/>
    <cellStyle name="Output 2 7 2 4 2 2 2" xfId="40475" xr:uid="{00000000-0005-0000-0000-00005F9D0000}"/>
    <cellStyle name="Output 2 7 2 4 2 2 3" xfId="40476" xr:uid="{00000000-0005-0000-0000-0000609D0000}"/>
    <cellStyle name="Output 2 7 2 4 2 2 4" xfId="40477" xr:uid="{00000000-0005-0000-0000-0000619D0000}"/>
    <cellStyle name="Output 2 7 2 4 2 2 5" xfId="40478" xr:uid="{00000000-0005-0000-0000-0000629D0000}"/>
    <cellStyle name="Output 2 7 2 4 2 2 6" xfId="40479" xr:uid="{00000000-0005-0000-0000-0000639D0000}"/>
    <cellStyle name="Output 2 7 2 4 2 2 7" xfId="40480" xr:uid="{00000000-0005-0000-0000-0000649D0000}"/>
    <cellStyle name="Output 2 7 2 4 2 3" xfId="40481" xr:uid="{00000000-0005-0000-0000-0000659D0000}"/>
    <cellStyle name="Output 2 7 2 4 2 4" xfId="40482" xr:uid="{00000000-0005-0000-0000-0000669D0000}"/>
    <cellStyle name="Output 2 7 2 4 2 5" xfId="40483" xr:uid="{00000000-0005-0000-0000-0000679D0000}"/>
    <cellStyle name="Output 2 7 2 4 3" xfId="40484" xr:uid="{00000000-0005-0000-0000-0000689D0000}"/>
    <cellStyle name="Output 2 7 2 4 3 2" xfId="40485" xr:uid="{00000000-0005-0000-0000-0000699D0000}"/>
    <cellStyle name="Output 2 7 2 4 3 2 2" xfId="40486" xr:uid="{00000000-0005-0000-0000-00006A9D0000}"/>
    <cellStyle name="Output 2 7 2 4 3 2 3" xfId="40487" xr:uid="{00000000-0005-0000-0000-00006B9D0000}"/>
    <cellStyle name="Output 2 7 2 4 3 2 4" xfId="40488" xr:uid="{00000000-0005-0000-0000-00006C9D0000}"/>
    <cellStyle name="Output 2 7 2 4 3 2 5" xfId="40489" xr:uid="{00000000-0005-0000-0000-00006D9D0000}"/>
    <cellStyle name="Output 2 7 2 4 3 2 6" xfId="40490" xr:uid="{00000000-0005-0000-0000-00006E9D0000}"/>
    <cellStyle name="Output 2 7 2 4 3 2 7" xfId="40491" xr:uid="{00000000-0005-0000-0000-00006F9D0000}"/>
    <cellStyle name="Output 2 7 2 4 3 3" xfId="40492" xr:uid="{00000000-0005-0000-0000-0000709D0000}"/>
    <cellStyle name="Output 2 7 2 4 3 4" xfId="40493" xr:uid="{00000000-0005-0000-0000-0000719D0000}"/>
    <cellStyle name="Output 2 7 2 4 3 5" xfId="40494" xr:uid="{00000000-0005-0000-0000-0000729D0000}"/>
    <cellStyle name="Output 2 7 2 4 4" xfId="40495" xr:uid="{00000000-0005-0000-0000-0000739D0000}"/>
    <cellStyle name="Output 2 7 2 4 4 2" xfId="40496" xr:uid="{00000000-0005-0000-0000-0000749D0000}"/>
    <cellStyle name="Output 2 7 2 4 4 2 2" xfId="40497" xr:uid="{00000000-0005-0000-0000-0000759D0000}"/>
    <cellStyle name="Output 2 7 2 4 4 2 3" xfId="40498" xr:uid="{00000000-0005-0000-0000-0000769D0000}"/>
    <cellStyle name="Output 2 7 2 4 4 2 4" xfId="40499" xr:uid="{00000000-0005-0000-0000-0000779D0000}"/>
    <cellStyle name="Output 2 7 2 4 4 2 5" xfId="40500" xr:uid="{00000000-0005-0000-0000-0000789D0000}"/>
    <cellStyle name="Output 2 7 2 4 4 2 6" xfId="40501" xr:uid="{00000000-0005-0000-0000-0000799D0000}"/>
    <cellStyle name="Output 2 7 2 4 4 2 7" xfId="40502" xr:uid="{00000000-0005-0000-0000-00007A9D0000}"/>
    <cellStyle name="Output 2 7 2 4 4 3" xfId="40503" xr:uid="{00000000-0005-0000-0000-00007B9D0000}"/>
    <cellStyle name="Output 2 7 2 4 4 4" xfId="40504" xr:uid="{00000000-0005-0000-0000-00007C9D0000}"/>
    <cellStyle name="Output 2 7 2 4 4 5" xfId="40505" xr:uid="{00000000-0005-0000-0000-00007D9D0000}"/>
    <cellStyle name="Output 2 7 2 4 5" xfId="40506" xr:uid="{00000000-0005-0000-0000-00007E9D0000}"/>
    <cellStyle name="Output 2 7 2 4 5 2" xfId="40507" xr:uid="{00000000-0005-0000-0000-00007F9D0000}"/>
    <cellStyle name="Output 2 7 2 4 5 3" xfId="40508" xr:uid="{00000000-0005-0000-0000-0000809D0000}"/>
    <cellStyle name="Output 2 7 2 4 5 4" xfId="40509" xr:uid="{00000000-0005-0000-0000-0000819D0000}"/>
    <cellStyle name="Output 2 7 2 4 5 5" xfId="40510" xr:uid="{00000000-0005-0000-0000-0000829D0000}"/>
    <cellStyle name="Output 2 7 2 4 5 6" xfId="40511" xr:uid="{00000000-0005-0000-0000-0000839D0000}"/>
    <cellStyle name="Output 2 7 2 4 5 7" xfId="40512" xr:uid="{00000000-0005-0000-0000-0000849D0000}"/>
    <cellStyle name="Output 2 7 2 4 5 8" xfId="40513" xr:uid="{00000000-0005-0000-0000-0000859D0000}"/>
    <cellStyle name="Output 2 7 2 4 6" xfId="40514" xr:uid="{00000000-0005-0000-0000-0000869D0000}"/>
    <cellStyle name="Output 2 7 2 4 6 2" xfId="40515" xr:uid="{00000000-0005-0000-0000-0000879D0000}"/>
    <cellStyle name="Output 2 7 2 4 6 3" xfId="40516" xr:uid="{00000000-0005-0000-0000-0000889D0000}"/>
    <cellStyle name="Output 2 7 2 4 6 4" xfId="40517" xr:uid="{00000000-0005-0000-0000-0000899D0000}"/>
    <cellStyle name="Output 2 7 2 4 6 5" xfId="40518" xr:uid="{00000000-0005-0000-0000-00008A9D0000}"/>
    <cellStyle name="Output 2 7 2 4 6 6" xfId="40519" xr:uid="{00000000-0005-0000-0000-00008B9D0000}"/>
    <cellStyle name="Output 2 7 2 4 6 7" xfId="40520" xr:uid="{00000000-0005-0000-0000-00008C9D0000}"/>
    <cellStyle name="Output 2 7 2 4 7" xfId="40521" xr:uid="{00000000-0005-0000-0000-00008D9D0000}"/>
    <cellStyle name="Output 2 7 2 4 7 2" xfId="40522" xr:uid="{00000000-0005-0000-0000-00008E9D0000}"/>
    <cellStyle name="Output 2 7 2 4 7 3" xfId="40523" xr:uid="{00000000-0005-0000-0000-00008F9D0000}"/>
    <cellStyle name="Output 2 7 2 4 7 4" xfId="40524" xr:uid="{00000000-0005-0000-0000-0000909D0000}"/>
    <cellStyle name="Output 2 7 2 4 7 5" xfId="40525" xr:uid="{00000000-0005-0000-0000-0000919D0000}"/>
    <cellStyle name="Output 2 7 2 4 8" xfId="40526" xr:uid="{00000000-0005-0000-0000-0000929D0000}"/>
    <cellStyle name="Output 2 7 2 4 8 2" xfId="40527" xr:uid="{00000000-0005-0000-0000-0000939D0000}"/>
    <cellStyle name="Output 2 7 2 4 8 3" xfId="40528" xr:uid="{00000000-0005-0000-0000-0000949D0000}"/>
    <cellStyle name="Output 2 7 2 4 8 4" xfId="40529" xr:uid="{00000000-0005-0000-0000-0000959D0000}"/>
    <cellStyle name="Output 2 7 2 4 8 5" xfId="40530" xr:uid="{00000000-0005-0000-0000-0000969D0000}"/>
    <cellStyle name="Output 2 7 2 4 9" xfId="40531" xr:uid="{00000000-0005-0000-0000-0000979D0000}"/>
    <cellStyle name="Output 2 7 2 4 9 2" xfId="40532" xr:uid="{00000000-0005-0000-0000-0000989D0000}"/>
    <cellStyle name="Output 2 7 2 4 9 3" xfId="40533" xr:uid="{00000000-0005-0000-0000-0000999D0000}"/>
    <cellStyle name="Output 2 7 2 4 9 4" xfId="40534" xr:uid="{00000000-0005-0000-0000-00009A9D0000}"/>
    <cellStyle name="Output 2 7 2 4 9 5" xfId="40535" xr:uid="{00000000-0005-0000-0000-00009B9D0000}"/>
    <cellStyle name="Output 2 7 2 5" xfId="40536" xr:uid="{00000000-0005-0000-0000-00009C9D0000}"/>
    <cellStyle name="Output 2 7 2 5 10" xfId="40537" xr:uid="{00000000-0005-0000-0000-00009D9D0000}"/>
    <cellStyle name="Output 2 7 2 5 2" xfId="40538" xr:uid="{00000000-0005-0000-0000-00009E9D0000}"/>
    <cellStyle name="Output 2 7 2 5 2 2" xfId="40539" xr:uid="{00000000-0005-0000-0000-00009F9D0000}"/>
    <cellStyle name="Output 2 7 2 5 2 2 2" xfId="40540" xr:uid="{00000000-0005-0000-0000-0000A09D0000}"/>
    <cellStyle name="Output 2 7 2 5 2 2 3" xfId="40541" xr:uid="{00000000-0005-0000-0000-0000A19D0000}"/>
    <cellStyle name="Output 2 7 2 5 2 2 4" xfId="40542" xr:uid="{00000000-0005-0000-0000-0000A29D0000}"/>
    <cellStyle name="Output 2 7 2 5 2 2 5" xfId="40543" xr:uid="{00000000-0005-0000-0000-0000A39D0000}"/>
    <cellStyle name="Output 2 7 2 5 2 2 6" xfId="40544" xr:uid="{00000000-0005-0000-0000-0000A49D0000}"/>
    <cellStyle name="Output 2 7 2 5 2 2 7" xfId="40545" xr:uid="{00000000-0005-0000-0000-0000A59D0000}"/>
    <cellStyle name="Output 2 7 2 5 2 3" xfId="40546" xr:uid="{00000000-0005-0000-0000-0000A69D0000}"/>
    <cellStyle name="Output 2 7 2 5 2 4" xfId="40547" xr:uid="{00000000-0005-0000-0000-0000A79D0000}"/>
    <cellStyle name="Output 2 7 2 5 3" xfId="40548" xr:uid="{00000000-0005-0000-0000-0000A89D0000}"/>
    <cellStyle name="Output 2 7 2 5 3 2" xfId="40549" xr:uid="{00000000-0005-0000-0000-0000A99D0000}"/>
    <cellStyle name="Output 2 7 2 5 3 2 2" xfId="40550" xr:uid="{00000000-0005-0000-0000-0000AA9D0000}"/>
    <cellStyle name="Output 2 7 2 5 3 2 3" xfId="40551" xr:uid="{00000000-0005-0000-0000-0000AB9D0000}"/>
    <cellStyle name="Output 2 7 2 5 3 2 4" xfId="40552" xr:uid="{00000000-0005-0000-0000-0000AC9D0000}"/>
    <cellStyle name="Output 2 7 2 5 3 2 5" xfId="40553" xr:uid="{00000000-0005-0000-0000-0000AD9D0000}"/>
    <cellStyle name="Output 2 7 2 5 3 2 6" xfId="40554" xr:uid="{00000000-0005-0000-0000-0000AE9D0000}"/>
    <cellStyle name="Output 2 7 2 5 3 2 7" xfId="40555" xr:uid="{00000000-0005-0000-0000-0000AF9D0000}"/>
    <cellStyle name="Output 2 7 2 5 3 3" xfId="40556" xr:uid="{00000000-0005-0000-0000-0000B09D0000}"/>
    <cellStyle name="Output 2 7 2 5 3 4" xfId="40557" xr:uid="{00000000-0005-0000-0000-0000B19D0000}"/>
    <cellStyle name="Output 2 7 2 5 4" xfId="40558" xr:uid="{00000000-0005-0000-0000-0000B29D0000}"/>
    <cellStyle name="Output 2 7 2 5 4 2" xfId="40559" xr:uid="{00000000-0005-0000-0000-0000B39D0000}"/>
    <cellStyle name="Output 2 7 2 5 4 2 2" xfId="40560" xr:uid="{00000000-0005-0000-0000-0000B49D0000}"/>
    <cellStyle name="Output 2 7 2 5 4 2 3" xfId="40561" xr:uid="{00000000-0005-0000-0000-0000B59D0000}"/>
    <cellStyle name="Output 2 7 2 5 4 2 4" xfId="40562" xr:uid="{00000000-0005-0000-0000-0000B69D0000}"/>
    <cellStyle name="Output 2 7 2 5 4 2 5" xfId="40563" xr:uid="{00000000-0005-0000-0000-0000B79D0000}"/>
    <cellStyle name="Output 2 7 2 5 4 2 6" xfId="40564" xr:uid="{00000000-0005-0000-0000-0000B89D0000}"/>
    <cellStyle name="Output 2 7 2 5 4 2 7" xfId="40565" xr:uid="{00000000-0005-0000-0000-0000B99D0000}"/>
    <cellStyle name="Output 2 7 2 5 4 3" xfId="40566" xr:uid="{00000000-0005-0000-0000-0000BA9D0000}"/>
    <cellStyle name="Output 2 7 2 5 4 4" xfId="40567" xr:uid="{00000000-0005-0000-0000-0000BB9D0000}"/>
    <cellStyle name="Output 2 7 2 5 5" xfId="40568" xr:uid="{00000000-0005-0000-0000-0000BC9D0000}"/>
    <cellStyle name="Output 2 7 2 5 5 2" xfId="40569" xr:uid="{00000000-0005-0000-0000-0000BD9D0000}"/>
    <cellStyle name="Output 2 7 2 5 5 3" xfId="40570" xr:uid="{00000000-0005-0000-0000-0000BE9D0000}"/>
    <cellStyle name="Output 2 7 2 5 5 4" xfId="40571" xr:uid="{00000000-0005-0000-0000-0000BF9D0000}"/>
    <cellStyle name="Output 2 7 2 5 5 5" xfId="40572" xr:uid="{00000000-0005-0000-0000-0000C09D0000}"/>
    <cellStyle name="Output 2 7 2 5 5 6" xfId="40573" xr:uid="{00000000-0005-0000-0000-0000C19D0000}"/>
    <cellStyle name="Output 2 7 2 5 5 7" xfId="40574" xr:uid="{00000000-0005-0000-0000-0000C29D0000}"/>
    <cellStyle name="Output 2 7 2 5 5 8" xfId="40575" xr:uid="{00000000-0005-0000-0000-0000C39D0000}"/>
    <cellStyle name="Output 2 7 2 5 6" xfId="40576" xr:uid="{00000000-0005-0000-0000-0000C49D0000}"/>
    <cellStyle name="Output 2 7 2 5 6 2" xfId="40577" xr:uid="{00000000-0005-0000-0000-0000C59D0000}"/>
    <cellStyle name="Output 2 7 2 5 6 3" xfId="40578" xr:uid="{00000000-0005-0000-0000-0000C69D0000}"/>
    <cellStyle name="Output 2 7 2 5 6 4" xfId="40579" xr:uid="{00000000-0005-0000-0000-0000C79D0000}"/>
    <cellStyle name="Output 2 7 2 5 6 5" xfId="40580" xr:uid="{00000000-0005-0000-0000-0000C89D0000}"/>
    <cellStyle name="Output 2 7 2 5 6 6" xfId="40581" xr:uid="{00000000-0005-0000-0000-0000C99D0000}"/>
    <cellStyle name="Output 2 7 2 5 6 7" xfId="40582" xr:uid="{00000000-0005-0000-0000-0000CA9D0000}"/>
    <cellStyle name="Output 2 7 2 5 7" xfId="40583" xr:uid="{00000000-0005-0000-0000-0000CB9D0000}"/>
    <cellStyle name="Output 2 7 2 5 8" xfId="40584" xr:uid="{00000000-0005-0000-0000-0000CC9D0000}"/>
    <cellStyle name="Output 2 7 2 5 9" xfId="40585" xr:uid="{00000000-0005-0000-0000-0000CD9D0000}"/>
    <cellStyle name="Output 2 7 2 6" xfId="40586" xr:uid="{00000000-0005-0000-0000-0000CE9D0000}"/>
    <cellStyle name="Output 2 7 2 6 2" xfId="40587" xr:uid="{00000000-0005-0000-0000-0000CF9D0000}"/>
    <cellStyle name="Output 2 7 2 6 2 2" xfId="40588" xr:uid="{00000000-0005-0000-0000-0000D09D0000}"/>
    <cellStyle name="Output 2 7 2 6 2 3" xfId="40589" xr:uid="{00000000-0005-0000-0000-0000D19D0000}"/>
    <cellStyle name="Output 2 7 2 6 2 4" xfId="40590" xr:uid="{00000000-0005-0000-0000-0000D29D0000}"/>
    <cellStyle name="Output 2 7 2 6 2 5" xfId="40591" xr:uid="{00000000-0005-0000-0000-0000D39D0000}"/>
    <cellStyle name="Output 2 7 2 6 2 6" xfId="40592" xr:uid="{00000000-0005-0000-0000-0000D49D0000}"/>
    <cellStyle name="Output 2 7 2 6 2 7" xfId="40593" xr:uid="{00000000-0005-0000-0000-0000D59D0000}"/>
    <cellStyle name="Output 2 7 2 6 3" xfId="40594" xr:uid="{00000000-0005-0000-0000-0000D69D0000}"/>
    <cellStyle name="Output 2 7 2 6 4" xfId="40595" xr:uid="{00000000-0005-0000-0000-0000D79D0000}"/>
    <cellStyle name="Output 2 7 2 6 5" xfId="40596" xr:uid="{00000000-0005-0000-0000-0000D89D0000}"/>
    <cellStyle name="Output 2 7 2 7" xfId="40597" xr:uid="{00000000-0005-0000-0000-0000D99D0000}"/>
    <cellStyle name="Output 2 7 2 7 2" xfId="40598" xr:uid="{00000000-0005-0000-0000-0000DA9D0000}"/>
    <cellStyle name="Output 2 7 2 7 2 2" xfId="40599" xr:uid="{00000000-0005-0000-0000-0000DB9D0000}"/>
    <cellStyle name="Output 2 7 2 7 2 3" xfId="40600" xr:uid="{00000000-0005-0000-0000-0000DC9D0000}"/>
    <cellStyle name="Output 2 7 2 7 2 4" xfId="40601" xr:uid="{00000000-0005-0000-0000-0000DD9D0000}"/>
    <cellStyle name="Output 2 7 2 7 2 5" xfId="40602" xr:uid="{00000000-0005-0000-0000-0000DE9D0000}"/>
    <cellStyle name="Output 2 7 2 7 2 6" xfId="40603" xr:uid="{00000000-0005-0000-0000-0000DF9D0000}"/>
    <cellStyle name="Output 2 7 2 7 2 7" xfId="40604" xr:uid="{00000000-0005-0000-0000-0000E09D0000}"/>
    <cellStyle name="Output 2 7 2 7 3" xfId="40605" xr:uid="{00000000-0005-0000-0000-0000E19D0000}"/>
    <cellStyle name="Output 2 7 2 7 4" xfId="40606" xr:uid="{00000000-0005-0000-0000-0000E29D0000}"/>
    <cellStyle name="Output 2 7 2 7 5" xfId="40607" xr:uid="{00000000-0005-0000-0000-0000E39D0000}"/>
    <cellStyle name="Output 2 7 2 8" xfId="40608" xr:uid="{00000000-0005-0000-0000-0000E49D0000}"/>
    <cellStyle name="Output 2 7 2 8 2" xfId="40609" xr:uid="{00000000-0005-0000-0000-0000E59D0000}"/>
    <cellStyle name="Output 2 7 2 8 2 2" xfId="40610" xr:uid="{00000000-0005-0000-0000-0000E69D0000}"/>
    <cellStyle name="Output 2 7 2 8 2 3" xfId="40611" xr:uid="{00000000-0005-0000-0000-0000E79D0000}"/>
    <cellStyle name="Output 2 7 2 8 2 4" xfId="40612" xr:uid="{00000000-0005-0000-0000-0000E89D0000}"/>
    <cellStyle name="Output 2 7 2 8 2 5" xfId="40613" xr:uid="{00000000-0005-0000-0000-0000E99D0000}"/>
    <cellStyle name="Output 2 7 2 8 2 6" xfId="40614" xr:uid="{00000000-0005-0000-0000-0000EA9D0000}"/>
    <cellStyle name="Output 2 7 2 8 2 7" xfId="40615" xr:uid="{00000000-0005-0000-0000-0000EB9D0000}"/>
    <cellStyle name="Output 2 7 2 8 3" xfId="40616" xr:uid="{00000000-0005-0000-0000-0000EC9D0000}"/>
    <cellStyle name="Output 2 7 2 8 4" xfId="40617" xr:uid="{00000000-0005-0000-0000-0000ED9D0000}"/>
    <cellStyle name="Output 2 7 2 8 5" xfId="40618" xr:uid="{00000000-0005-0000-0000-0000EE9D0000}"/>
    <cellStyle name="Output 2 7 2 9" xfId="40619" xr:uid="{00000000-0005-0000-0000-0000EF9D0000}"/>
    <cellStyle name="Output 2 7 2 9 2" xfId="40620" xr:uid="{00000000-0005-0000-0000-0000F09D0000}"/>
    <cellStyle name="Output 2 7 2 9 2 2" xfId="40621" xr:uid="{00000000-0005-0000-0000-0000F19D0000}"/>
    <cellStyle name="Output 2 7 2 9 2 3" xfId="40622" xr:uid="{00000000-0005-0000-0000-0000F29D0000}"/>
    <cellStyle name="Output 2 7 2 9 2 4" xfId="40623" xr:uid="{00000000-0005-0000-0000-0000F39D0000}"/>
    <cellStyle name="Output 2 7 2 9 2 5" xfId="40624" xr:uid="{00000000-0005-0000-0000-0000F49D0000}"/>
    <cellStyle name="Output 2 7 2 9 2 6" xfId="40625" xr:uid="{00000000-0005-0000-0000-0000F59D0000}"/>
    <cellStyle name="Output 2 7 2 9 2 7" xfId="40626" xr:uid="{00000000-0005-0000-0000-0000F69D0000}"/>
    <cellStyle name="Output 2 7 2 9 3" xfId="40627" xr:uid="{00000000-0005-0000-0000-0000F79D0000}"/>
    <cellStyle name="Output 2 7 2 9 4" xfId="40628" xr:uid="{00000000-0005-0000-0000-0000F89D0000}"/>
    <cellStyle name="Output 2 7 2 9 5" xfId="40629" xr:uid="{00000000-0005-0000-0000-0000F99D0000}"/>
    <cellStyle name="Output 2 7 20" xfId="40630" xr:uid="{00000000-0005-0000-0000-0000FA9D0000}"/>
    <cellStyle name="Output 2 7 3" xfId="40631" xr:uid="{00000000-0005-0000-0000-0000FB9D0000}"/>
    <cellStyle name="Output 2 7 3 10" xfId="40632" xr:uid="{00000000-0005-0000-0000-0000FC9D0000}"/>
    <cellStyle name="Output 2 7 3 10 2" xfId="40633" xr:uid="{00000000-0005-0000-0000-0000FD9D0000}"/>
    <cellStyle name="Output 2 7 3 10 3" xfId="40634" xr:uid="{00000000-0005-0000-0000-0000FE9D0000}"/>
    <cellStyle name="Output 2 7 3 10 4" xfId="40635" xr:uid="{00000000-0005-0000-0000-0000FF9D0000}"/>
    <cellStyle name="Output 2 7 3 10 5" xfId="40636" xr:uid="{00000000-0005-0000-0000-0000009E0000}"/>
    <cellStyle name="Output 2 7 3 10 6" xfId="40637" xr:uid="{00000000-0005-0000-0000-0000019E0000}"/>
    <cellStyle name="Output 2 7 3 10 7" xfId="40638" xr:uid="{00000000-0005-0000-0000-0000029E0000}"/>
    <cellStyle name="Output 2 7 3 10 8" xfId="40639" xr:uid="{00000000-0005-0000-0000-0000039E0000}"/>
    <cellStyle name="Output 2 7 3 11" xfId="40640" xr:uid="{00000000-0005-0000-0000-0000049E0000}"/>
    <cellStyle name="Output 2 7 3 11 2" xfId="40641" xr:uid="{00000000-0005-0000-0000-0000059E0000}"/>
    <cellStyle name="Output 2 7 3 11 3" xfId="40642" xr:uid="{00000000-0005-0000-0000-0000069E0000}"/>
    <cellStyle name="Output 2 7 3 11 4" xfId="40643" xr:uid="{00000000-0005-0000-0000-0000079E0000}"/>
    <cellStyle name="Output 2 7 3 11 5" xfId="40644" xr:uid="{00000000-0005-0000-0000-0000089E0000}"/>
    <cellStyle name="Output 2 7 3 11 6" xfId="40645" xr:uid="{00000000-0005-0000-0000-0000099E0000}"/>
    <cellStyle name="Output 2 7 3 11 7" xfId="40646" xr:uid="{00000000-0005-0000-0000-00000A9E0000}"/>
    <cellStyle name="Output 2 7 3 12" xfId="40647" xr:uid="{00000000-0005-0000-0000-00000B9E0000}"/>
    <cellStyle name="Output 2 7 3 12 2" xfId="40648" xr:uid="{00000000-0005-0000-0000-00000C9E0000}"/>
    <cellStyle name="Output 2 7 3 12 3" xfId="40649" xr:uid="{00000000-0005-0000-0000-00000D9E0000}"/>
    <cellStyle name="Output 2 7 3 12 4" xfId="40650" xr:uid="{00000000-0005-0000-0000-00000E9E0000}"/>
    <cellStyle name="Output 2 7 3 12 5" xfId="40651" xr:uid="{00000000-0005-0000-0000-00000F9E0000}"/>
    <cellStyle name="Output 2 7 3 13" xfId="40652" xr:uid="{00000000-0005-0000-0000-0000109E0000}"/>
    <cellStyle name="Output 2 7 3 13 2" xfId="40653" xr:uid="{00000000-0005-0000-0000-0000119E0000}"/>
    <cellStyle name="Output 2 7 3 13 3" xfId="40654" xr:uid="{00000000-0005-0000-0000-0000129E0000}"/>
    <cellStyle name="Output 2 7 3 13 4" xfId="40655" xr:uid="{00000000-0005-0000-0000-0000139E0000}"/>
    <cellStyle name="Output 2 7 3 13 5" xfId="40656" xr:uid="{00000000-0005-0000-0000-0000149E0000}"/>
    <cellStyle name="Output 2 7 3 14" xfId="40657" xr:uid="{00000000-0005-0000-0000-0000159E0000}"/>
    <cellStyle name="Output 2 7 3 14 2" xfId="40658" xr:uid="{00000000-0005-0000-0000-0000169E0000}"/>
    <cellStyle name="Output 2 7 3 14 3" xfId="40659" xr:uid="{00000000-0005-0000-0000-0000179E0000}"/>
    <cellStyle name="Output 2 7 3 14 4" xfId="40660" xr:uid="{00000000-0005-0000-0000-0000189E0000}"/>
    <cellStyle name="Output 2 7 3 14 5" xfId="40661" xr:uid="{00000000-0005-0000-0000-0000199E0000}"/>
    <cellStyle name="Output 2 7 3 15" xfId="40662" xr:uid="{00000000-0005-0000-0000-00001A9E0000}"/>
    <cellStyle name="Output 2 7 3 15 2" xfId="40663" xr:uid="{00000000-0005-0000-0000-00001B9E0000}"/>
    <cellStyle name="Output 2 7 3 15 3" xfId="40664" xr:uid="{00000000-0005-0000-0000-00001C9E0000}"/>
    <cellStyle name="Output 2 7 3 15 4" xfId="40665" xr:uid="{00000000-0005-0000-0000-00001D9E0000}"/>
    <cellStyle name="Output 2 7 3 15 5" xfId="40666" xr:uid="{00000000-0005-0000-0000-00001E9E0000}"/>
    <cellStyle name="Output 2 7 3 16" xfId="40667" xr:uid="{00000000-0005-0000-0000-00001F9E0000}"/>
    <cellStyle name="Output 2 7 3 16 2" xfId="40668" xr:uid="{00000000-0005-0000-0000-0000209E0000}"/>
    <cellStyle name="Output 2 7 3 16 3" xfId="40669" xr:uid="{00000000-0005-0000-0000-0000219E0000}"/>
    <cellStyle name="Output 2 7 3 16 4" xfId="40670" xr:uid="{00000000-0005-0000-0000-0000229E0000}"/>
    <cellStyle name="Output 2 7 3 16 5" xfId="40671" xr:uid="{00000000-0005-0000-0000-0000239E0000}"/>
    <cellStyle name="Output 2 7 3 17" xfId="40672" xr:uid="{00000000-0005-0000-0000-0000249E0000}"/>
    <cellStyle name="Output 2 7 3 17 2" xfId="40673" xr:uid="{00000000-0005-0000-0000-0000259E0000}"/>
    <cellStyle name="Output 2 7 3 17 3" xfId="40674" xr:uid="{00000000-0005-0000-0000-0000269E0000}"/>
    <cellStyle name="Output 2 7 3 17 4" xfId="40675" xr:uid="{00000000-0005-0000-0000-0000279E0000}"/>
    <cellStyle name="Output 2 7 3 17 5" xfId="40676" xr:uid="{00000000-0005-0000-0000-0000289E0000}"/>
    <cellStyle name="Output 2 7 3 18" xfId="40677" xr:uid="{00000000-0005-0000-0000-0000299E0000}"/>
    <cellStyle name="Output 2 7 3 2" xfId="40678" xr:uid="{00000000-0005-0000-0000-00002A9E0000}"/>
    <cellStyle name="Output 2 7 3 2 10" xfId="40679" xr:uid="{00000000-0005-0000-0000-00002B9E0000}"/>
    <cellStyle name="Output 2 7 3 2 10 2" xfId="40680" xr:uid="{00000000-0005-0000-0000-00002C9E0000}"/>
    <cellStyle name="Output 2 7 3 2 10 3" xfId="40681" xr:uid="{00000000-0005-0000-0000-00002D9E0000}"/>
    <cellStyle name="Output 2 7 3 2 10 4" xfId="40682" xr:uid="{00000000-0005-0000-0000-00002E9E0000}"/>
    <cellStyle name="Output 2 7 3 2 10 5" xfId="40683" xr:uid="{00000000-0005-0000-0000-00002F9E0000}"/>
    <cellStyle name="Output 2 7 3 2 11" xfId="40684" xr:uid="{00000000-0005-0000-0000-0000309E0000}"/>
    <cellStyle name="Output 2 7 3 2 11 2" xfId="40685" xr:uid="{00000000-0005-0000-0000-0000319E0000}"/>
    <cellStyle name="Output 2 7 3 2 11 3" xfId="40686" xr:uid="{00000000-0005-0000-0000-0000329E0000}"/>
    <cellStyle name="Output 2 7 3 2 11 4" xfId="40687" xr:uid="{00000000-0005-0000-0000-0000339E0000}"/>
    <cellStyle name="Output 2 7 3 2 11 5" xfId="40688" xr:uid="{00000000-0005-0000-0000-0000349E0000}"/>
    <cellStyle name="Output 2 7 3 2 12" xfId="40689" xr:uid="{00000000-0005-0000-0000-0000359E0000}"/>
    <cellStyle name="Output 2 7 3 2 12 2" xfId="40690" xr:uid="{00000000-0005-0000-0000-0000369E0000}"/>
    <cellStyle name="Output 2 7 3 2 12 3" xfId="40691" xr:uid="{00000000-0005-0000-0000-0000379E0000}"/>
    <cellStyle name="Output 2 7 3 2 12 4" xfId="40692" xr:uid="{00000000-0005-0000-0000-0000389E0000}"/>
    <cellStyle name="Output 2 7 3 2 12 5" xfId="40693" xr:uid="{00000000-0005-0000-0000-0000399E0000}"/>
    <cellStyle name="Output 2 7 3 2 13" xfId="40694" xr:uid="{00000000-0005-0000-0000-00003A9E0000}"/>
    <cellStyle name="Output 2 7 3 2 13 2" xfId="40695" xr:uid="{00000000-0005-0000-0000-00003B9E0000}"/>
    <cellStyle name="Output 2 7 3 2 13 3" xfId="40696" xr:uid="{00000000-0005-0000-0000-00003C9E0000}"/>
    <cellStyle name="Output 2 7 3 2 13 4" xfId="40697" xr:uid="{00000000-0005-0000-0000-00003D9E0000}"/>
    <cellStyle name="Output 2 7 3 2 13 5" xfId="40698" xr:uid="{00000000-0005-0000-0000-00003E9E0000}"/>
    <cellStyle name="Output 2 7 3 2 14" xfId="40699" xr:uid="{00000000-0005-0000-0000-00003F9E0000}"/>
    <cellStyle name="Output 2 7 3 2 14 2" xfId="40700" xr:uid="{00000000-0005-0000-0000-0000409E0000}"/>
    <cellStyle name="Output 2 7 3 2 14 3" xfId="40701" xr:uid="{00000000-0005-0000-0000-0000419E0000}"/>
    <cellStyle name="Output 2 7 3 2 14 4" xfId="40702" xr:uid="{00000000-0005-0000-0000-0000429E0000}"/>
    <cellStyle name="Output 2 7 3 2 14 5" xfId="40703" xr:uid="{00000000-0005-0000-0000-0000439E0000}"/>
    <cellStyle name="Output 2 7 3 2 15" xfId="40704" xr:uid="{00000000-0005-0000-0000-0000449E0000}"/>
    <cellStyle name="Output 2 7 3 2 15 2" xfId="40705" xr:uid="{00000000-0005-0000-0000-0000459E0000}"/>
    <cellStyle name="Output 2 7 3 2 15 3" xfId="40706" xr:uid="{00000000-0005-0000-0000-0000469E0000}"/>
    <cellStyle name="Output 2 7 3 2 15 4" xfId="40707" xr:uid="{00000000-0005-0000-0000-0000479E0000}"/>
    <cellStyle name="Output 2 7 3 2 15 5" xfId="40708" xr:uid="{00000000-0005-0000-0000-0000489E0000}"/>
    <cellStyle name="Output 2 7 3 2 16" xfId="40709" xr:uid="{00000000-0005-0000-0000-0000499E0000}"/>
    <cellStyle name="Output 2 7 3 2 16 2" xfId="40710" xr:uid="{00000000-0005-0000-0000-00004A9E0000}"/>
    <cellStyle name="Output 2 7 3 2 16 3" xfId="40711" xr:uid="{00000000-0005-0000-0000-00004B9E0000}"/>
    <cellStyle name="Output 2 7 3 2 16 4" xfId="40712" xr:uid="{00000000-0005-0000-0000-00004C9E0000}"/>
    <cellStyle name="Output 2 7 3 2 16 5" xfId="40713" xr:uid="{00000000-0005-0000-0000-00004D9E0000}"/>
    <cellStyle name="Output 2 7 3 2 17" xfId="40714" xr:uid="{00000000-0005-0000-0000-00004E9E0000}"/>
    <cellStyle name="Output 2 7 3 2 17 2" xfId="40715" xr:uid="{00000000-0005-0000-0000-00004F9E0000}"/>
    <cellStyle name="Output 2 7 3 2 17 3" xfId="40716" xr:uid="{00000000-0005-0000-0000-0000509E0000}"/>
    <cellStyle name="Output 2 7 3 2 17 4" xfId="40717" xr:uid="{00000000-0005-0000-0000-0000519E0000}"/>
    <cellStyle name="Output 2 7 3 2 17 5" xfId="40718" xr:uid="{00000000-0005-0000-0000-0000529E0000}"/>
    <cellStyle name="Output 2 7 3 2 18" xfId="40719" xr:uid="{00000000-0005-0000-0000-0000539E0000}"/>
    <cellStyle name="Output 2 7 3 2 18 2" xfId="40720" xr:uid="{00000000-0005-0000-0000-0000549E0000}"/>
    <cellStyle name="Output 2 7 3 2 18 3" xfId="40721" xr:uid="{00000000-0005-0000-0000-0000559E0000}"/>
    <cellStyle name="Output 2 7 3 2 18 4" xfId="40722" xr:uid="{00000000-0005-0000-0000-0000569E0000}"/>
    <cellStyle name="Output 2 7 3 2 18 5" xfId="40723" xr:uid="{00000000-0005-0000-0000-0000579E0000}"/>
    <cellStyle name="Output 2 7 3 2 19" xfId="40724" xr:uid="{00000000-0005-0000-0000-0000589E0000}"/>
    <cellStyle name="Output 2 7 3 2 2" xfId="40725" xr:uid="{00000000-0005-0000-0000-0000599E0000}"/>
    <cellStyle name="Output 2 7 3 2 2 10" xfId="40726" xr:uid="{00000000-0005-0000-0000-00005A9E0000}"/>
    <cellStyle name="Output 2 7 3 2 2 10 2" xfId="40727" xr:uid="{00000000-0005-0000-0000-00005B9E0000}"/>
    <cellStyle name="Output 2 7 3 2 2 10 3" xfId="40728" xr:uid="{00000000-0005-0000-0000-00005C9E0000}"/>
    <cellStyle name="Output 2 7 3 2 2 10 4" xfId="40729" xr:uid="{00000000-0005-0000-0000-00005D9E0000}"/>
    <cellStyle name="Output 2 7 3 2 2 10 5" xfId="40730" xr:uid="{00000000-0005-0000-0000-00005E9E0000}"/>
    <cellStyle name="Output 2 7 3 2 2 11" xfId="40731" xr:uid="{00000000-0005-0000-0000-00005F9E0000}"/>
    <cellStyle name="Output 2 7 3 2 2 11 2" xfId="40732" xr:uid="{00000000-0005-0000-0000-0000609E0000}"/>
    <cellStyle name="Output 2 7 3 2 2 11 3" xfId="40733" xr:uid="{00000000-0005-0000-0000-0000619E0000}"/>
    <cellStyle name="Output 2 7 3 2 2 11 4" xfId="40734" xr:uid="{00000000-0005-0000-0000-0000629E0000}"/>
    <cellStyle name="Output 2 7 3 2 2 11 5" xfId="40735" xr:uid="{00000000-0005-0000-0000-0000639E0000}"/>
    <cellStyle name="Output 2 7 3 2 2 12" xfId="40736" xr:uid="{00000000-0005-0000-0000-0000649E0000}"/>
    <cellStyle name="Output 2 7 3 2 2 12 2" xfId="40737" xr:uid="{00000000-0005-0000-0000-0000659E0000}"/>
    <cellStyle name="Output 2 7 3 2 2 12 3" xfId="40738" xr:uid="{00000000-0005-0000-0000-0000669E0000}"/>
    <cellStyle name="Output 2 7 3 2 2 12 4" xfId="40739" xr:uid="{00000000-0005-0000-0000-0000679E0000}"/>
    <cellStyle name="Output 2 7 3 2 2 12 5" xfId="40740" xr:uid="{00000000-0005-0000-0000-0000689E0000}"/>
    <cellStyle name="Output 2 7 3 2 2 13" xfId="40741" xr:uid="{00000000-0005-0000-0000-0000699E0000}"/>
    <cellStyle name="Output 2 7 3 2 2 13 2" xfId="40742" xr:uid="{00000000-0005-0000-0000-00006A9E0000}"/>
    <cellStyle name="Output 2 7 3 2 2 13 3" xfId="40743" xr:uid="{00000000-0005-0000-0000-00006B9E0000}"/>
    <cellStyle name="Output 2 7 3 2 2 13 4" xfId="40744" xr:uid="{00000000-0005-0000-0000-00006C9E0000}"/>
    <cellStyle name="Output 2 7 3 2 2 13 5" xfId="40745" xr:uid="{00000000-0005-0000-0000-00006D9E0000}"/>
    <cellStyle name="Output 2 7 3 2 2 14" xfId="40746" xr:uid="{00000000-0005-0000-0000-00006E9E0000}"/>
    <cellStyle name="Output 2 7 3 2 2 14 2" xfId="40747" xr:uid="{00000000-0005-0000-0000-00006F9E0000}"/>
    <cellStyle name="Output 2 7 3 2 2 14 3" xfId="40748" xr:uid="{00000000-0005-0000-0000-0000709E0000}"/>
    <cellStyle name="Output 2 7 3 2 2 14 4" xfId="40749" xr:uid="{00000000-0005-0000-0000-0000719E0000}"/>
    <cellStyle name="Output 2 7 3 2 2 14 5" xfId="40750" xr:uid="{00000000-0005-0000-0000-0000729E0000}"/>
    <cellStyle name="Output 2 7 3 2 2 15" xfId="40751" xr:uid="{00000000-0005-0000-0000-0000739E0000}"/>
    <cellStyle name="Output 2 7 3 2 2 15 2" xfId="40752" xr:uid="{00000000-0005-0000-0000-0000749E0000}"/>
    <cellStyle name="Output 2 7 3 2 2 15 3" xfId="40753" xr:uid="{00000000-0005-0000-0000-0000759E0000}"/>
    <cellStyle name="Output 2 7 3 2 2 15 4" xfId="40754" xr:uid="{00000000-0005-0000-0000-0000769E0000}"/>
    <cellStyle name="Output 2 7 3 2 2 15 5" xfId="40755" xr:uid="{00000000-0005-0000-0000-0000779E0000}"/>
    <cellStyle name="Output 2 7 3 2 2 16" xfId="40756" xr:uid="{00000000-0005-0000-0000-0000789E0000}"/>
    <cellStyle name="Output 2 7 3 2 2 16 2" xfId="40757" xr:uid="{00000000-0005-0000-0000-0000799E0000}"/>
    <cellStyle name="Output 2 7 3 2 2 16 3" xfId="40758" xr:uid="{00000000-0005-0000-0000-00007A9E0000}"/>
    <cellStyle name="Output 2 7 3 2 2 16 4" xfId="40759" xr:uid="{00000000-0005-0000-0000-00007B9E0000}"/>
    <cellStyle name="Output 2 7 3 2 2 16 5" xfId="40760" xr:uid="{00000000-0005-0000-0000-00007C9E0000}"/>
    <cellStyle name="Output 2 7 3 2 2 17" xfId="40761" xr:uid="{00000000-0005-0000-0000-00007D9E0000}"/>
    <cellStyle name="Output 2 7 3 2 2 17 2" xfId="40762" xr:uid="{00000000-0005-0000-0000-00007E9E0000}"/>
    <cellStyle name="Output 2 7 3 2 2 17 3" xfId="40763" xr:uid="{00000000-0005-0000-0000-00007F9E0000}"/>
    <cellStyle name="Output 2 7 3 2 2 17 4" xfId="40764" xr:uid="{00000000-0005-0000-0000-0000809E0000}"/>
    <cellStyle name="Output 2 7 3 2 2 17 5" xfId="40765" xr:uid="{00000000-0005-0000-0000-0000819E0000}"/>
    <cellStyle name="Output 2 7 3 2 2 18" xfId="40766" xr:uid="{00000000-0005-0000-0000-0000829E0000}"/>
    <cellStyle name="Output 2 7 3 2 2 18 2" xfId="40767" xr:uid="{00000000-0005-0000-0000-0000839E0000}"/>
    <cellStyle name="Output 2 7 3 2 2 18 3" xfId="40768" xr:uid="{00000000-0005-0000-0000-0000849E0000}"/>
    <cellStyle name="Output 2 7 3 2 2 18 4" xfId="40769" xr:uid="{00000000-0005-0000-0000-0000859E0000}"/>
    <cellStyle name="Output 2 7 3 2 2 18 5" xfId="40770" xr:uid="{00000000-0005-0000-0000-0000869E0000}"/>
    <cellStyle name="Output 2 7 3 2 2 19" xfId="40771" xr:uid="{00000000-0005-0000-0000-0000879E0000}"/>
    <cellStyle name="Output 2 7 3 2 2 2" xfId="40772" xr:uid="{00000000-0005-0000-0000-0000889E0000}"/>
    <cellStyle name="Output 2 7 3 2 2 2 2" xfId="40773" xr:uid="{00000000-0005-0000-0000-0000899E0000}"/>
    <cellStyle name="Output 2 7 3 2 2 2 2 2" xfId="40774" xr:uid="{00000000-0005-0000-0000-00008A9E0000}"/>
    <cellStyle name="Output 2 7 3 2 2 2 2 3" xfId="40775" xr:uid="{00000000-0005-0000-0000-00008B9E0000}"/>
    <cellStyle name="Output 2 7 3 2 2 2 2 4" xfId="40776" xr:uid="{00000000-0005-0000-0000-00008C9E0000}"/>
    <cellStyle name="Output 2 7 3 2 2 2 2 5" xfId="40777" xr:uid="{00000000-0005-0000-0000-00008D9E0000}"/>
    <cellStyle name="Output 2 7 3 2 2 2 2 6" xfId="40778" xr:uid="{00000000-0005-0000-0000-00008E9E0000}"/>
    <cellStyle name="Output 2 7 3 2 2 2 2 7" xfId="40779" xr:uid="{00000000-0005-0000-0000-00008F9E0000}"/>
    <cellStyle name="Output 2 7 3 2 2 2 3" xfId="40780" xr:uid="{00000000-0005-0000-0000-0000909E0000}"/>
    <cellStyle name="Output 2 7 3 2 2 2 4" xfId="40781" xr:uid="{00000000-0005-0000-0000-0000919E0000}"/>
    <cellStyle name="Output 2 7 3 2 2 2 5" xfId="40782" xr:uid="{00000000-0005-0000-0000-0000929E0000}"/>
    <cellStyle name="Output 2 7 3 2 2 3" xfId="40783" xr:uid="{00000000-0005-0000-0000-0000939E0000}"/>
    <cellStyle name="Output 2 7 3 2 2 3 2" xfId="40784" xr:uid="{00000000-0005-0000-0000-0000949E0000}"/>
    <cellStyle name="Output 2 7 3 2 2 3 2 2" xfId="40785" xr:uid="{00000000-0005-0000-0000-0000959E0000}"/>
    <cellStyle name="Output 2 7 3 2 2 3 2 3" xfId="40786" xr:uid="{00000000-0005-0000-0000-0000969E0000}"/>
    <cellStyle name="Output 2 7 3 2 2 3 2 4" xfId="40787" xr:uid="{00000000-0005-0000-0000-0000979E0000}"/>
    <cellStyle name="Output 2 7 3 2 2 3 2 5" xfId="40788" xr:uid="{00000000-0005-0000-0000-0000989E0000}"/>
    <cellStyle name="Output 2 7 3 2 2 3 2 6" xfId="40789" xr:uid="{00000000-0005-0000-0000-0000999E0000}"/>
    <cellStyle name="Output 2 7 3 2 2 3 2 7" xfId="40790" xr:uid="{00000000-0005-0000-0000-00009A9E0000}"/>
    <cellStyle name="Output 2 7 3 2 2 3 3" xfId="40791" xr:uid="{00000000-0005-0000-0000-00009B9E0000}"/>
    <cellStyle name="Output 2 7 3 2 2 3 4" xfId="40792" xr:uid="{00000000-0005-0000-0000-00009C9E0000}"/>
    <cellStyle name="Output 2 7 3 2 2 3 5" xfId="40793" xr:uid="{00000000-0005-0000-0000-00009D9E0000}"/>
    <cellStyle name="Output 2 7 3 2 2 4" xfId="40794" xr:uid="{00000000-0005-0000-0000-00009E9E0000}"/>
    <cellStyle name="Output 2 7 3 2 2 4 2" xfId="40795" xr:uid="{00000000-0005-0000-0000-00009F9E0000}"/>
    <cellStyle name="Output 2 7 3 2 2 4 2 2" xfId="40796" xr:uid="{00000000-0005-0000-0000-0000A09E0000}"/>
    <cellStyle name="Output 2 7 3 2 2 4 2 3" xfId="40797" xr:uid="{00000000-0005-0000-0000-0000A19E0000}"/>
    <cellStyle name="Output 2 7 3 2 2 4 2 4" xfId="40798" xr:uid="{00000000-0005-0000-0000-0000A29E0000}"/>
    <cellStyle name="Output 2 7 3 2 2 4 2 5" xfId="40799" xr:uid="{00000000-0005-0000-0000-0000A39E0000}"/>
    <cellStyle name="Output 2 7 3 2 2 4 2 6" xfId="40800" xr:uid="{00000000-0005-0000-0000-0000A49E0000}"/>
    <cellStyle name="Output 2 7 3 2 2 4 2 7" xfId="40801" xr:uid="{00000000-0005-0000-0000-0000A59E0000}"/>
    <cellStyle name="Output 2 7 3 2 2 4 3" xfId="40802" xr:uid="{00000000-0005-0000-0000-0000A69E0000}"/>
    <cellStyle name="Output 2 7 3 2 2 4 4" xfId="40803" xr:uid="{00000000-0005-0000-0000-0000A79E0000}"/>
    <cellStyle name="Output 2 7 3 2 2 4 5" xfId="40804" xr:uid="{00000000-0005-0000-0000-0000A89E0000}"/>
    <cellStyle name="Output 2 7 3 2 2 5" xfId="40805" xr:uid="{00000000-0005-0000-0000-0000A99E0000}"/>
    <cellStyle name="Output 2 7 3 2 2 5 2" xfId="40806" xr:uid="{00000000-0005-0000-0000-0000AA9E0000}"/>
    <cellStyle name="Output 2 7 3 2 2 5 3" xfId="40807" xr:uid="{00000000-0005-0000-0000-0000AB9E0000}"/>
    <cellStyle name="Output 2 7 3 2 2 5 4" xfId="40808" xr:uid="{00000000-0005-0000-0000-0000AC9E0000}"/>
    <cellStyle name="Output 2 7 3 2 2 5 5" xfId="40809" xr:uid="{00000000-0005-0000-0000-0000AD9E0000}"/>
    <cellStyle name="Output 2 7 3 2 2 5 6" xfId="40810" xr:uid="{00000000-0005-0000-0000-0000AE9E0000}"/>
    <cellStyle name="Output 2 7 3 2 2 5 7" xfId="40811" xr:uid="{00000000-0005-0000-0000-0000AF9E0000}"/>
    <cellStyle name="Output 2 7 3 2 2 5 8" xfId="40812" xr:uid="{00000000-0005-0000-0000-0000B09E0000}"/>
    <cellStyle name="Output 2 7 3 2 2 6" xfId="40813" xr:uid="{00000000-0005-0000-0000-0000B19E0000}"/>
    <cellStyle name="Output 2 7 3 2 2 6 2" xfId="40814" xr:uid="{00000000-0005-0000-0000-0000B29E0000}"/>
    <cellStyle name="Output 2 7 3 2 2 6 3" xfId="40815" xr:uid="{00000000-0005-0000-0000-0000B39E0000}"/>
    <cellStyle name="Output 2 7 3 2 2 6 4" xfId="40816" xr:uid="{00000000-0005-0000-0000-0000B49E0000}"/>
    <cellStyle name="Output 2 7 3 2 2 6 5" xfId="40817" xr:uid="{00000000-0005-0000-0000-0000B59E0000}"/>
    <cellStyle name="Output 2 7 3 2 2 6 6" xfId="40818" xr:uid="{00000000-0005-0000-0000-0000B69E0000}"/>
    <cellStyle name="Output 2 7 3 2 2 6 7" xfId="40819" xr:uid="{00000000-0005-0000-0000-0000B79E0000}"/>
    <cellStyle name="Output 2 7 3 2 2 7" xfId="40820" xr:uid="{00000000-0005-0000-0000-0000B89E0000}"/>
    <cellStyle name="Output 2 7 3 2 2 7 2" xfId="40821" xr:uid="{00000000-0005-0000-0000-0000B99E0000}"/>
    <cellStyle name="Output 2 7 3 2 2 7 3" xfId="40822" xr:uid="{00000000-0005-0000-0000-0000BA9E0000}"/>
    <cellStyle name="Output 2 7 3 2 2 7 4" xfId="40823" xr:uid="{00000000-0005-0000-0000-0000BB9E0000}"/>
    <cellStyle name="Output 2 7 3 2 2 7 5" xfId="40824" xr:uid="{00000000-0005-0000-0000-0000BC9E0000}"/>
    <cellStyle name="Output 2 7 3 2 2 8" xfId="40825" xr:uid="{00000000-0005-0000-0000-0000BD9E0000}"/>
    <cellStyle name="Output 2 7 3 2 2 8 2" xfId="40826" xr:uid="{00000000-0005-0000-0000-0000BE9E0000}"/>
    <cellStyle name="Output 2 7 3 2 2 8 3" xfId="40827" xr:uid="{00000000-0005-0000-0000-0000BF9E0000}"/>
    <cellStyle name="Output 2 7 3 2 2 8 4" xfId="40828" xr:uid="{00000000-0005-0000-0000-0000C09E0000}"/>
    <cellStyle name="Output 2 7 3 2 2 8 5" xfId="40829" xr:uid="{00000000-0005-0000-0000-0000C19E0000}"/>
    <cellStyle name="Output 2 7 3 2 2 9" xfId="40830" xr:uid="{00000000-0005-0000-0000-0000C29E0000}"/>
    <cellStyle name="Output 2 7 3 2 2 9 2" xfId="40831" xr:uid="{00000000-0005-0000-0000-0000C39E0000}"/>
    <cellStyle name="Output 2 7 3 2 2 9 3" xfId="40832" xr:uid="{00000000-0005-0000-0000-0000C49E0000}"/>
    <cellStyle name="Output 2 7 3 2 2 9 4" xfId="40833" xr:uid="{00000000-0005-0000-0000-0000C59E0000}"/>
    <cellStyle name="Output 2 7 3 2 2 9 5" xfId="40834" xr:uid="{00000000-0005-0000-0000-0000C69E0000}"/>
    <cellStyle name="Output 2 7 3 2 3" xfId="40835" xr:uid="{00000000-0005-0000-0000-0000C79E0000}"/>
    <cellStyle name="Output 2 7 3 2 3 10" xfId="40836" xr:uid="{00000000-0005-0000-0000-0000C89E0000}"/>
    <cellStyle name="Output 2 7 3 2 3 2" xfId="40837" xr:uid="{00000000-0005-0000-0000-0000C99E0000}"/>
    <cellStyle name="Output 2 7 3 2 3 2 2" xfId="40838" xr:uid="{00000000-0005-0000-0000-0000CA9E0000}"/>
    <cellStyle name="Output 2 7 3 2 3 2 2 2" xfId="40839" xr:uid="{00000000-0005-0000-0000-0000CB9E0000}"/>
    <cellStyle name="Output 2 7 3 2 3 2 2 3" xfId="40840" xr:uid="{00000000-0005-0000-0000-0000CC9E0000}"/>
    <cellStyle name="Output 2 7 3 2 3 2 2 4" xfId="40841" xr:uid="{00000000-0005-0000-0000-0000CD9E0000}"/>
    <cellStyle name="Output 2 7 3 2 3 2 2 5" xfId="40842" xr:uid="{00000000-0005-0000-0000-0000CE9E0000}"/>
    <cellStyle name="Output 2 7 3 2 3 2 2 6" xfId="40843" xr:uid="{00000000-0005-0000-0000-0000CF9E0000}"/>
    <cellStyle name="Output 2 7 3 2 3 2 2 7" xfId="40844" xr:uid="{00000000-0005-0000-0000-0000D09E0000}"/>
    <cellStyle name="Output 2 7 3 2 3 2 3" xfId="40845" xr:uid="{00000000-0005-0000-0000-0000D19E0000}"/>
    <cellStyle name="Output 2 7 3 2 3 2 4" xfId="40846" xr:uid="{00000000-0005-0000-0000-0000D29E0000}"/>
    <cellStyle name="Output 2 7 3 2 3 3" xfId="40847" xr:uid="{00000000-0005-0000-0000-0000D39E0000}"/>
    <cellStyle name="Output 2 7 3 2 3 3 2" xfId="40848" xr:uid="{00000000-0005-0000-0000-0000D49E0000}"/>
    <cellStyle name="Output 2 7 3 2 3 3 2 2" xfId="40849" xr:uid="{00000000-0005-0000-0000-0000D59E0000}"/>
    <cellStyle name="Output 2 7 3 2 3 3 2 3" xfId="40850" xr:uid="{00000000-0005-0000-0000-0000D69E0000}"/>
    <cellStyle name="Output 2 7 3 2 3 3 2 4" xfId="40851" xr:uid="{00000000-0005-0000-0000-0000D79E0000}"/>
    <cellStyle name="Output 2 7 3 2 3 3 2 5" xfId="40852" xr:uid="{00000000-0005-0000-0000-0000D89E0000}"/>
    <cellStyle name="Output 2 7 3 2 3 3 2 6" xfId="40853" xr:uid="{00000000-0005-0000-0000-0000D99E0000}"/>
    <cellStyle name="Output 2 7 3 2 3 3 2 7" xfId="40854" xr:uid="{00000000-0005-0000-0000-0000DA9E0000}"/>
    <cellStyle name="Output 2 7 3 2 3 3 3" xfId="40855" xr:uid="{00000000-0005-0000-0000-0000DB9E0000}"/>
    <cellStyle name="Output 2 7 3 2 3 3 4" xfId="40856" xr:uid="{00000000-0005-0000-0000-0000DC9E0000}"/>
    <cellStyle name="Output 2 7 3 2 3 4" xfId="40857" xr:uid="{00000000-0005-0000-0000-0000DD9E0000}"/>
    <cellStyle name="Output 2 7 3 2 3 4 2" xfId="40858" xr:uid="{00000000-0005-0000-0000-0000DE9E0000}"/>
    <cellStyle name="Output 2 7 3 2 3 4 2 2" xfId="40859" xr:uid="{00000000-0005-0000-0000-0000DF9E0000}"/>
    <cellStyle name="Output 2 7 3 2 3 4 2 3" xfId="40860" xr:uid="{00000000-0005-0000-0000-0000E09E0000}"/>
    <cellStyle name="Output 2 7 3 2 3 4 2 4" xfId="40861" xr:uid="{00000000-0005-0000-0000-0000E19E0000}"/>
    <cellStyle name="Output 2 7 3 2 3 4 2 5" xfId="40862" xr:uid="{00000000-0005-0000-0000-0000E29E0000}"/>
    <cellStyle name="Output 2 7 3 2 3 4 2 6" xfId="40863" xr:uid="{00000000-0005-0000-0000-0000E39E0000}"/>
    <cellStyle name="Output 2 7 3 2 3 4 2 7" xfId="40864" xr:uid="{00000000-0005-0000-0000-0000E49E0000}"/>
    <cellStyle name="Output 2 7 3 2 3 4 3" xfId="40865" xr:uid="{00000000-0005-0000-0000-0000E59E0000}"/>
    <cellStyle name="Output 2 7 3 2 3 4 4" xfId="40866" xr:uid="{00000000-0005-0000-0000-0000E69E0000}"/>
    <cellStyle name="Output 2 7 3 2 3 5" xfId="40867" xr:uid="{00000000-0005-0000-0000-0000E79E0000}"/>
    <cellStyle name="Output 2 7 3 2 3 5 2" xfId="40868" xr:uid="{00000000-0005-0000-0000-0000E89E0000}"/>
    <cellStyle name="Output 2 7 3 2 3 5 3" xfId="40869" xr:uid="{00000000-0005-0000-0000-0000E99E0000}"/>
    <cellStyle name="Output 2 7 3 2 3 5 4" xfId="40870" xr:uid="{00000000-0005-0000-0000-0000EA9E0000}"/>
    <cellStyle name="Output 2 7 3 2 3 5 5" xfId="40871" xr:uid="{00000000-0005-0000-0000-0000EB9E0000}"/>
    <cellStyle name="Output 2 7 3 2 3 5 6" xfId="40872" xr:uid="{00000000-0005-0000-0000-0000EC9E0000}"/>
    <cellStyle name="Output 2 7 3 2 3 5 7" xfId="40873" xr:uid="{00000000-0005-0000-0000-0000ED9E0000}"/>
    <cellStyle name="Output 2 7 3 2 3 5 8" xfId="40874" xr:uid="{00000000-0005-0000-0000-0000EE9E0000}"/>
    <cellStyle name="Output 2 7 3 2 3 6" xfId="40875" xr:uid="{00000000-0005-0000-0000-0000EF9E0000}"/>
    <cellStyle name="Output 2 7 3 2 3 6 2" xfId="40876" xr:uid="{00000000-0005-0000-0000-0000F09E0000}"/>
    <cellStyle name="Output 2 7 3 2 3 6 3" xfId="40877" xr:uid="{00000000-0005-0000-0000-0000F19E0000}"/>
    <cellStyle name="Output 2 7 3 2 3 6 4" xfId="40878" xr:uid="{00000000-0005-0000-0000-0000F29E0000}"/>
    <cellStyle name="Output 2 7 3 2 3 6 5" xfId="40879" xr:uid="{00000000-0005-0000-0000-0000F39E0000}"/>
    <cellStyle name="Output 2 7 3 2 3 6 6" xfId="40880" xr:uid="{00000000-0005-0000-0000-0000F49E0000}"/>
    <cellStyle name="Output 2 7 3 2 3 6 7" xfId="40881" xr:uid="{00000000-0005-0000-0000-0000F59E0000}"/>
    <cellStyle name="Output 2 7 3 2 3 7" xfId="40882" xr:uid="{00000000-0005-0000-0000-0000F69E0000}"/>
    <cellStyle name="Output 2 7 3 2 3 8" xfId="40883" xr:uid="{00000000-0005-0000-0000-0000F79E0000}"/>
    <cellStyle name="Output 2 7 3 2 3 9" xfId="40884" xr:uid="{00000000-0005-0000-0000-0000F89E0000}"/>
    <cellStyle name="Output 2 7 3 2 4" xfId="40885" xr:uid="{00000000-0005-0000-0000-0000F99E0000}"/>
    <cellStyle name="Output 2 7 3 2 4 2" xfId="40886" xr:uid="{00000000-0005-0000-0000-0000FA9E0000}"/>
    <cellStyle name="Output 2 7 3 2 4 2 2" xfId="40887" xr:uid="{00000000-0005-0000-0000-0000FB9E0000}"/>
    <cellStyle name="Output 2 7 3 2 4 2 3" xfId="40888" xr:uid="{00000000-0005-0000-0000-0000FC9E0000}"/>
    <cellStyle name="Output 2 7 3 2 4 2 4" xfId="40889" xr:uid="{00000000-0005-0000-0000-0000FD9E0000}"/>
    <cellStyle name="Output 2 7 3 2 4 2 5" xfId="40890" xr:uid="{00000000-0005-0000-0000-0000FE9E0000}"/>
    <cellStyle name="Output 2 7 3 2 4 2 6" xfId="40891" xr:uid="{00000000-0005-0000-0000-0000FF9E0000}"/>
    <cellStyle name="Output 2 7 3 2 4 2 7" xfId="40892" xr:uid="{00000000-0005-0000-0000-0000009F0000}"/>
    <cellStyle name="Output 2 7 3 2 4 3" xfId="40893" xr:uid="{00000000-0005-0000-0000-0000019F0000}"/>
    <cellStyle name="Output 2 7 3 2 4 4" xfId="40894" xr:uid="{00000000-0005-0000-0000-0000029F0000}"/>
    <cellStyle name="Output 2 7 3 2 4 5" xfId="40895" xr:uid="{00000000-0005-0000-0000-0000039F0000}"/>
    <cellStyle name="Output 2 7 3 2 5" xfId="40896" xr:uid="{00000000-0005-0000-0000-0000049F0000}"/>
    <cellStyle name="Output 2 7 3 2 5 2" xfId="40897" xr:uid="{00000000-0005-0000-0000-0000059F0000}"/>
    <cellStyle name="Output 2 7 3 2 5 2 2" xfId="40898" xr:uid="{00000000-0005-0000-0000-0000069F0000}"/>
    <cellStyle name="Output 2 7 3 2 5 2 3" xfId="40899" xr:uid="{00000000-0005-0000-0000-0000079F0000}"/>
    <cellStyle name="Output 2 7 3 2 5 2 4" xfId="40900" xr:uid="{00000000-0005-0000-0000-0000089F0000}"/>
    <cellStyle name="Output 2 7 3 2 5 2 5" xfId="40901" xr:uid="{00000000-0005-0000-0000-0000099F0000}"/>
    <cellStyle name="Output 2 7 3 2 5 2 6" xfId="40902" xr:uid="{00000000-0005-0000-0000-00000A9F0000}"/>
    <cellStyle name="Output 2 7 3 2 5 2 7" xfId="40903" xr:uid="{00000000-0005-0000-0000-00000B9F0000}"/>
    <cellStyle name="Output 2 7 3 2 5 3" xfId="40904" xr:uid="{00000000-0005-0000-0000-00000C9F0000}"/>
    <cellStyle name="Output 2 7 3 2 5 4" xfId="40905" xr:uid="{00000000-0005-0000-0000-00000D9F0000}"/>
    <cellStyle name="Output 2 7 3 2 5 5" xfId="40906" xr:uid="{00000000-0005-0000-0000-00000E9F0000}"/>
    <cellStyle name="Output 2 7 3 2 6" xfId="40907" xr:uid="{00000000-0005-0000-0000-00000F9F0000}"/>
    <cellStyle name="Output 2 7 3 2 6 2" xfId="40908" xr:uid="{00000000-0005-0000-0000-0000109F0000}"/>
    <cellStyle name="Output 2 7 3 2 6 2 2" xfId="40909" xr:uid="{00000000-0005-0000-0000-0000119F0000}"/>
    <cellStyle name="Output 2 7 3 2 6 2 3" xfId="40910" xr:uid="{00000000-0005-0000-0000-0000129F0000}"/>
    <cellStyle name="Output 2 7 3 2 6 2 4" xfId="40911" xr:uid="{00000000-0005-0000-0000-0000139F0000}"/>
    <cellStyle name="Output 2 7 3 2 6 2 5" xfId="40912" xr:uid="{00000000-0005-0000-0000-0000149F0000}"/>
    <cellStyle name="Output 2 7 3 2 6 2 6" xfId="40913" xr:uid="{00000000-0005-0000-0000-0000159F0000}"/>
    <cellStyle name="Output 2 7 3 2 6 2 7" xfId="40914" xr:uid="{00000000-0005-0000-0000-0000169F0000}"/>
    <cellStyle name="Output 2 7 3 2 6 3" xfId="40915" xr:uid="{00000000-0005-0000-0000-0000179F0000}"/>
    <cellStyle name="Output 2 7 3 2 6 4" xfId="40916" xr:uid="{00000000-0005-0000-0000-0000189F0000}"/>
    <cellStyle name="Output 2 7 3 2 6 5" xfId="40917" xr:uid="{00000000-0005-0000-0000-0000199F0000}"/>
    <cellStyle name="Output 2 7 3 2 7" xfId="40918" xr:uid="{00000000-0005-0000-0000-00001A9F0000}"/>
    <cellStyle name="Output 2 7 3 2 7 2" xfId="40919" xr:uid="{00000000-0005-0000-0000-00001B9F0000}"/>
    <cellStyle name="Output 2 7 3 2 7 2 2" xfId="40920" xr:uid="{00000000-0005-0000-0000-00001C9F0000}"/>
    <cellStyle name="Output 2 7 3 2 7 2 3" xfId="40921" xr:uid="{00000000-0005-0000-0000-00001D9F0000}"/>
    <cellStyle name="Output 2 7 3 2 7 2 4" xfId="40922" xr:uid="{00000000-0005-0000-0000-00001E9F0000}"/>
    <cellStyle name="Output 2 7 3 2 7 2 5" xfId="40923" xr:uid="{00000000-0005-0000-0000-00001F9F0000}"/>
    <cellStyle name="Output 2 7 3 2 7 2 6" xfId="40924" xr:uid="{00000000-0005-0000-0000-0000209F0000}"/>
    <cellStyle name="Output 2 7 3 2 7 2 7" xfId="40925" xr:uid="{00000000-0005-0000-0000-0000219F0000}"/>
    <cellStyle name="Output 2 7 3 2 7 3" xfId="40926" xr:uid="{00000000-0005-0000-0000-0000229F0000}"/>
    <cellStyle name="Output 2 7 3 2 7 4" xfId="40927" xr:uid="{00000000-0005-0000-0000-0000239F0000}"/>
    <cellStyle name="Output 2 7 3 2 7 5" xfId="40928" xr:uid="{00000000-0005-0000-0000-0000249F0000}"/>
    <cellStyle name="Output 2 7 3 2 8" xfId="40929" xr:uid="{00000000-0005-0000-0000-0000259F0000}"/>
    <cellStyle name="Output 2 7 3 2 8 2" xfId="40930" xr:uid="{00000000-0005-0000-0000-0000269F0000}"/>
    <cellStyle name="Output 2 7 3 2 8 3" xfId="40931" xr:uid="{00000000-0005-0000-0000-0000279F0000}"/>
    <cellStyle name="Output 2 7 3 2 8 4" xfId="40932" xr:uid="{00000000-0005-0000-0000-0000289F0000}"/>
    <cellStyle name="Output 2 7 3 2 8 5" xfId="40933" xr:uid="{00000000-0005-0000-0000-0000299F0000}"/>
    <cellStyle name="Output 2 7 3 2 8 6" xfId="40934" xr:uid="{00000000-0005-0000-0000-00002A9F0000}"/>
    <cellStyle name="Output 2 7 3 2 8 7" xfId="40935" xr:uid="{00000000-0005-0000-0000-00002B9F0000}"/>
    <cellStyle name="Output 2 7 3 2 8 8" xfId="40936" xr:uid="{00000000-0005-0000-0000-00002C9F0000}"/>
    <cellStyle name="Output 2 7 3 2 9" xfId="40937" xr:uid="{00000000-0005-0000-0000-00002D9F0000}"/>
    <cellStyle name="Output 2 7 3 2 9 2" xfId="40938" xr:uid="{00000000-0005-0000-0000-00002E9F0000}"/>
    <cellStyle name="Output 2 7 3 2 9 3" xfId="40939" xr:uid="{00000000-0005-0000-0000-00002F9F0000}"/>
    <cellStyle name="Output 2 7 3 2 9 4" xfId="40940" xr:uid="{00000000-0005-0000-0000-0000309F0000}"/>
    <cellStyle name="Output 2 7 3 2 9 5" xfId="40941" xr:uid="{00000000-0005-0000-0000-0000319F0000}"/>
    <cellStyle name="Output 2 7 3 2 9 6" xfId="40942" xr:uid="{00000000-0005-0000-0000-0000329F0000}"/>
    <cellStyle name="Output 2 7 3 2 9 7" xfId="40943" xr:uid="{00000000-0005-0000-0000-0000339F0000}"/>
    <cellStyle name="Output 2 7 3 3" xfId="40944" xr:uid="{00000000-0005-0000-0000-0000349F0000}"/>
    <cellStyle name="Output 2 7 3 3 10" xfId="40945" xr:uid="{00000000-0005-0000-0000-0000359F0000}"/>
    <cellStyle name="Output 2 7 3 3 10 2" xfId="40946" xr:uid="{00000000-0005-0000-0000-0000369F0000}"/>
    <cellStyle name="Output 2 7 3 3 10 3" xfId="40947" xr:uid="{00000000-0005-0000-0000-0000379F0000}"/>
    <cellStyle name="Output 2 7 3 3 10 4" xfId="40948" xr:uid="{00000000-0005-0000-0000-0000389F0000}"/>
    <cellStyle name="Output 2 7 3 3 10 5" xfId="40949" xr:uid="{00000000-0005-0000-0000-0000399F0000}"/>
    <cellStyle name="Output 2 7 3 3 11" xfId="40950" xr:uid="{00000000-0005-0000-0000-00003A9F0000}"/>
    <cellStyle name="Output 2 7 3 3 11 2" xfId="40951" xr:uid="{00000000-0005-0000-0000-00003B9F0000}"/>
    <cellStyle name="Output 2 7 3 3 11 3" xfId="40952" xr:uid="{00000000-0005-0000-0000-00003C9F0000}"/>
    <cellStyle name="Output 2 7 3 3 11 4" xfId="40953" xr:uid="{00000000-0005-0000-0000-00003D9F0000}"/>
    <cellStyle name="Output 2 7 3 3 11 5" xfId="40954" xr:uid="{00000000-0005-0000-0000-00003E9F0000}"/>
    <cellStyle name="Output 2 7 3 3 12" xfId="40955" xr:uid="{00000000-0005-0000-0000-00003F9F0000}"/>
    <cellStyle name="Output 2 7 3 3 12 2" xfId="40956" xr:uid="{00000000-0005-0000-0000-0000409F0000}"/>
    <cellStyle name="Output 2 7 3 3 12 3" xfId="40957" xr:uid="{00000000-0005-0000-0000-0000419F0000}"/>
    <cellStyle name="Output 2 7 3 3 12 4" xfId="40958" xr:uid="{00000000-0005-0000-0000-0000429F0000}"/>
    <cellStyle name="Output 2 7 3 3 12 5" xfId="40959" xr:uid="{00000000-0005-0000-0000-0000439F0000}"/>
    <cellStyle name="Output 2 7 3 3 13" xfId="40960" xr:uid="{00000000-0005-0000-0000-0000449F0000}"/>
    <cellStyle name="Output 2 7 3 3 13 2" xfId="40961" xr:uid="{00000000-0005-0000-0000-0000459F0000}"/>
    <cellStyle name="Output 2 7 3 3 13 3" xfId="40962" xr:uid="{00000000-0005-0000-0000-0000469F0000}"/>
    <cellStyle name="Output 2 7 3 3 13 4" xfId="40963" xr:uid="{00000000-0005-0000-0000-0000479F0000}"/>
    <cellStyle name="Output 2 7 3 3 13 5" xfId="40964" xr:uid="{00000000-0005-0000-0000-0000489F0000}"/>
    <cellStyle name="Output 2 7 3 3 14" xfId="40965" xr:uid="{00000000-0005-0000-0000-0000499F0000}"/>
    <cellStyle name="Output 2 7 3 3 14 2" xfId="40966" xr:uid="{00000000-0005-0000-0000-00004A9F0000}"/>
    <cellStyle name="Output 2 7 3 3 14 3" xfId="40967" xr:uid="{00000000-0005-0000-0000-00004B9F0000}"/>
    <cellStyle name="Output 2 7 3 3 14 4" xfId="40968" xr:uid="{00000000-0005-0000-0000-00004C9F0000}"/>
    <cellStyle name="Output 2 7 3 3 14 5" xfId="40969" xr:uid="{00000000-0005-0000-0000-00004D9F0000}"/>
    <cellStyle name="Output 2 7 3 3 15" xfId="40970" xr:uid="{00000000-0005-0000-0000-00004E9F0000}"/>
    <cellStyle name="Output 2 7 3 3 15 2" xfId="40971" xr:uid="{00000000-0005-0000-0000-00004F9F0000}"/>
    <cellStyle name="Output 2 7 3 3 15 3" xfId="40972" xr:uid="{00000000-0005-0000-0000-0000509F0000}"/>
    <cellStyle name="Output 2 7 3 3 15 4" xfId="40973" xr:uid="{00000000-0005-0000-0000-0000519F0000}"/>
    <cellStyle name="Output 2 7 3 3 15 5" xfId="40974" xr:uid="{00000000-0005-0000-0000-0000529F0000}"/>
    <cellStyle name="Output 2 7 3 3 16" xfId="40975" xr:uid="{00000000-0005-0000-0000-0000539F0000}"/>
    <cellStyle name="Output 2 7 3 3 16 2" xfId="40976" xr:uid="{00000000-0005-0000-0000-0000549F0000}"/>
    <cellStyle name="Output 2 7 3 3 16 3" xfId="40977" xr:uid="{00000000-0005-0000-0000-0000559F0000}"/>
    <cellStyle name="Output 2 7 3 3 16 4" xfId="40978" xr:uid="{00000000-0005-0000-0000-0000569F0000}"/>
    <cellStyle name="Output 2 7 3 3 16 5" xfId="40979" xr:uid="{00000000-0005-0000-0000-0000579F0000}"/>
    <cellStyle name="Output 2 7 3 3 17" xfId="40980" xr:uid="{00000000-0005-0000-0000-0000589F0000}"/>
    <cellStyle name="Output 2 7 3 3 17 2" xfId="40981" xr:uid="{00000000-0005-0000-0000-0000599F0000}"/>
    <cellStyle name="Output 2 7 3 3 17 3" xfId="40982" xr:uid="{00000000-0005-0000-0000-00005A9F0000}"/>
    <cellStyle name="Output 2 7 3 3 17 4" xfId="40983" xr:uid="{00000000-0005-0000-0000-00005B9F0000}"/>
    <cellStyle name="Output 2 7 3 3 17 5" xfId="40984" xr:uid="{00000000-0005-0000-0000-00005C9F0000}"/>
    <cellStyle name="Output 2 7 3 3 18" xfId="40985" xr:uid="{00000000-0005-0000-0000-00005D9F0000}"/>
    <cellStyle name="Output 2 7 3 3 18 2" xfId="40986" xr:uid="{00000000-0005-0000-0000-00005E9F0000}"/>
    <cellStyle name="Output 2 7 3 3 18 3" xfId="40987" xr:uid="{00000000-0005-0000-0000-00005F9F0000}"/>
    <cellStyle name="Output 2 7 3 3 18 4" xfId="40988" xr:uid="{00000000-0005-0000-0000-0000609F0000}"/>
    <cellStyle name="Output 2 7 3 3 18 5" xfId="40989" xr:uid="{00000000-0005-0000-0000-0000619F0000}"/>
    <cellStyle name="Output 2 7 3 3 19" xfId="40990" xr:uid="{00000000-0005-0000-0000-0000629F0000}"/>
    <cellStyle name="Output 2 7 3 3 2" xfId="40991" xr:uid="{00000000-0005-0000-0000-0000639F0000}"/>
    <cellStyle name="Output 2 7 3 3 2 10" xfId="40992" xr:uid="{00000000-0005-0000-0000-0000649F0000}"/>
    <cellStyle name="Output 2 7 3 3 2 10 2" xfId="40993" xr:uid="{00000000-0005-0000-0000-0000659F0000}"/>
    <cellStyle name="Output 2 7 3 3 2 10 3" xfId="40994" xr:uid="{00000000-0005-0000-0000-0000669F0000}"/>
    <cellStyle name="Output 2 7 3 3 2 10 4" xfId="40995" xr:uid="{00000000-0005-0000-0000-0000679F0000}"/>
    <cellStyle name="Output 2 7 3 3 2 10 5" xfId="40996" xr:uid="{00000000-0005-0000-0000-0000689F0000}"/>
    <cellStyle name="Output 2 7 3 3 2 11" xfId="40997" xr:uid="{00000000-0005-0000-0000-0000699F0000}"/>
    <cellStyle name="Output 2 7 3 3 2 11 2" xfId="40998" xr:uid="{00000000-0005-0000-0000-00006A9F0000}"/>
    <cellStyle name="Output 2 7 3 3 2 11 3" xfId="40999" xr:uid="{00000000-0005-0000-0000-00006B9F0000}"/>
    <cellStyle name="Output 2 7 3 3 2 11 4" xfId="41000" xr:uid="{00000000-0005-0000-0000-00006C9F0000}"/>
    <cellStyle name="Output 2 7 3 3 2 11 5" xfId="41001" xr:uid="{00000000-0005-0000-0000-00006D9F0000}"/>
    <cellStyle name="Output 2 7 3 3 2 12" xfId="41002" xr:uid="{00000000-0005-0000-0000-00006E9F0000}"/>
    <cellStyle name="Output 2 7 3 3 2 12 2" xfId="41003" xr:uid="{00000000-0005-0000-0000-00006F9F0000}"/>
    <cellStyle name="Output 2 7 3 3 2 12 3" xfId="41004" xr:uid="{00000000-0005-0000-0000-0000709F0000}"/>
    <cellStyle name="Output 2 7 3 3 2 12 4" xfId="41005" xr:uid="{00000000-0005-0000-0000-0000719F0000}"/>
    <cellStyle name="Output 2 7 3 3 2 12 5" xfId="41006" xr:uid="{00000000-0005-0000-0000-0000729F0000}"/>
    <cellStyle name="Output 2 7 3 3 2 13" xfId="41007" xr:uid="{00000000-0005-0000-0000-0000739F0000}"/>
    <cellStyle name="Output 2 7 3 3 2 13 2" xfId="41008" xr:uid="{00000000-0005-0000-0000-0000749F0000}"/>
    <cellStyle name="Output 2 7 3 3 2 13 3" xfId="41009" xr:uid="{00000000-0005-0000-0000-0000759F0000}"/>
    <cellStyle name="Output 2 7 3 3 2 13 4" xfId="41010" xr:uid="{00000000-0005-0000-0000-0000769F0000}"/>
    <cellStyle name="Output 2 7 3 3 2 13 5" xfId="41011" xr:uid="{00000000-0005-0000-0000-0000779F0000}"/>
    <cellStyle name="Output 2 7 3 3 2 14" xfId="41012" xr:uid="{00000000-0005-0000-0000-0000789F0000}"/>
    <cellStyle name="Output 2 7 3 3 2 14 2" xfId="41013" xr:uid="{00000000-0005-0000-0000-0000799F0000}"/>
    <cellStyle name="Output 2 7 3 3 2 14 3" xfId="41014" xr:uid="{00000000-0005-0000-0000-00007A9F0000}"/>
    <cellStyle name="Output 2 7 3 3 2 14 4" xfId="41015" xr:uid="{00000000-0005-0000-0000-00007B9F0000}"/>
    <cellStyle name="Output 2 7 3 3 2 14 5" xfId="41016" xr:uid="{00000000-0005-0000-0000-00007C9F0000}"/>
    <cellStyle name="Output 2 7 3 3 2 15" xfId="41017" xr:uid="{00000000-0005-0000-0000-00007D9F0000}"/>
    <cellStyle name="Output 2 7 3 3 2 15 2" xfId="41018" xr:uid="{00000000-0005-0000-0000-00007E9F0000}"/>
    <cellStyle name="Output 2 7 3 3 2 15 3" xfId="41019" xr:uid="{00000000-0005-0000-0000-00007F9F0000}"/>
    <cellStyle name="Output 2 7 3 3 2 15 4" xfId="41020" xr:uid="{00000000-0005-0000-0000-0000809F0000}"/>
    <cellStyle name="Output 2 7 3 3 2 15 5" xfId="41021" xr:uid="{00000000-0005-0000-0000-0000819F0000}"/>
    <cellStyle name="Output 2 7 3 3 2 16" xfId="41022" xr:uid="{00000000-0005-0000-0000-0000829F0000}"/>
    <cellStyle name="Output 2 7 3 3 2 16 2" xfId="41023" xr:uid="{00000000-0005-0000-0000-0000839F0000}"/>
    <cellStyle name="Output 2 7 3 3 2 16 3" xfId="41024" xr:uid="{00000000-0005-0000-0000-0000849F0000}"/>
    <cellStyle name="Output 2 7 3 3 2 16 4" xfId="41025" xr:uid="{00000000-0005-0000-0000-0000859F0000}"/>
    <cellStyle name="Output 2 7 3 3 2 16 5" xfId="41026" xr:uid="{00000000-0005-0000-0000-0000869F0000}"/>
    <cellStyle name="Output 2 7 3 3 2 17" xfId="41027" xr:uid="{00000000-0005-0000-0000-0000879F0000}"/>
    <cellStyle name="Output 2 7 3 3 2 17 2" xfId="41028" xr:uid="{00000000-0005-0000-0000-0000889F0000}"/>
    <cellStyle name="Output 2 7 3 3 2 17 3" xfId="41029" xr:uid="{00000000-0005-0000-0000-0000899F0000}"/>
    <cellStyle name="Output 2 7 3 3 2 17 4" xfId="41030" xr:uid="{00000000-0005-0000-0000-00008A9F0000}"/>
    <cellStyle name="Output 2 7 3 3 2 17 5" xfId="41031" xr:uid="{00000000-0005-0000-0000-00008B9F0000}"/>
    <cellStyle name="Output 2 7 3 3 2 18" xfId="41032" xr:uid="{00000000-0005-0000-0000-00008C9F0000}"/>
    <cellStyle name="Output 2 7 3 3 2 18 2" xfId="41033" xr:uid="{00000000-0005-0000-0000-00008D9F0000}"/>
    <cellStyle name="Output 2 7 3 3 2 18 3" xfId="41034" xr:uid="{00000000-0005-0000-0000-00008E9F0000}"/>
    <cellStyle name="Output 2 7 3 3 2 18 4" xfId="41035" xr:uid="{00000000-0005-0000-0000-00008F9F0000}"/>
    <cellStyle name="Output 2 7 3 3 2 18 5" xfId="41036" xr:uid="{00000000-0005-0000-0000-0000909F0000}"/>
    <cellStyle name="Output 2 7 3 3 2 19" xfId="41037" xr:uid="{00000000-0005-0000-0000-0000919F0000}"/>
    <cellStyle name="Output 2 7 3 3 2 2" xfId="41038" xr:uid="{00000000-0005-0000-0000-0000929F0000}"/>
    <cellStyle name="Output 2 7 3 3 2 2 2" xfId="41039" xr:uid="{00000000-0005-0000-0000-0000939F0000}"/>
    <cellStyle name="Output 2 7 3 3 2 2 2 2" xfId="41040" xr:uid="{00000000-0005-0000-0000-0000949F0000}"/>
    <cellStyle name="Output 2 7 3 3 2 2 2 3" xfId="41041" xr:uid="{00000000-0005-0000-0000-0000959F0000}"/>
    <cellStyle name="Output 2 7 3 3 2 2 2 4" xfId="41042" xr:uid="{00000000-0005-0000-0000-0000969F0000}"/>
    <cellStyle name="Output 2 7 3 3 2 2 2 5" xfId="41043" xr:uid="{00000000-0005-0000-0000-0000979F0000}"/>
    <cellStyle name="Output 2 7 3 3 2 2 2 6" xfId="41044" xr:uid="{00000000-0005-0000-0000-0000989F0000}"/>
    <cellStyle name="Output 2 7 3 3 2 2 2 7" xfId="41045" xr:uid="{00000000-0005-0000-0000-0000999F0000}"/>
    <cellStyle name="Output 2 7 3 3 2 2 3" xfId="41046" xr:uid="{00000000-0005-0000-0000-00009A9F0000}"/>
    <cellStyle name="Output 2 7 3 3 2 2 4" xfId="41047" xr:uid="{00000000-0005-0000-0000-00009B9F0000}"/>
    <cellStyle name="Output 2 7 3 3 2 2 5" xfId="41048" xr:uid="{00000000-0005-0000-0000-00009C9F0000}"/>
    <cellStyle name="Output 2 7 3 3 2 3" xfId="41049" xr:uid="{00000000-0005-0000-0000-00009D9F0000}"/>
    <cellStyle name="Output 2 7 3 3 2 3 2" xfId="41050" xr:uid="{00000000-0005-0000-0000-00009E9F0000}"/>
    <cellStyle name="Output 2 7 3 3 2 3 2 2" xfId="41051" xr:uid="{00000000-0005-0000-0000-00009F9F0000}"/>
    <cellStyle name="Output 2 7 3 3 2 3 2 3" xfId="41052" xr:uid="{00000000-0005-0000-0000-0000A09F0000}"/>
    <cellStyle name="Output 2 7 3 3 2 3 2 4" xfId="41053" xr:uid="{00000000-0005-0000-0000-0000A19F0000}"/>
    <cellStyle name="Output 2 7 3 3 2 3 2 5" xfId="41054" xr:uid="{00000000-0005-0000-0000-0000A29F0000}"/>
    <cellStyle name="Output 2 7 3 3 2 3 2 6" xfId="41055" xr:uid="{00000000-0005-0000-0000-0000A39F0000}"/>
    <cellStyle name="Output 2 7 3 3 2 3 2 7" xfId="41056" xr:uid="{00000000-0005-0000-0000-0000A49F0000}"/>
    <cellStyle name="Output 2 7 3 3 2 3 3" xfId="41057" xr:uid="{00000000-0005-0000-0000-0000A59F0000}"/>
    <cellStyle name="Output 2 7 3 3 2 3 4" xfId="41058" xr:uid="{00000000-0005-0000-0000-0000A69F0000}"/>
    <cellStyle name="Output 2 7 3 3 2 3 5" xfId="41059" xr:uid="{00000000-0005-0000-0000-0000A79F0000}"/>
    <cellStyle name="Output 2 7 3 3 2 4" xfId="41060" xr:uid="{00000000-0005-0000-0000-0000A89F0000}"/>
    <cellStyle name="Output 2 7 3 3 2 4 2" xfId="41061" xr:uid="{00000000-0005-0000-0000-0000A99F0000}"/>
    <cellStyle name="Output 2 7 3 3 2 4 2 2" xfId="41062" xr:uid="{00000000-0005-0000-0000-0000AA9F0000}"/>
    <cellStyle name="Output 2 7 3 3 2 4 2 3" xfId="41063" xr:uid="{00000000-0005-0000-0000-0000AB9F0000}"/>
    <cellStyle name="Output 2 7 3 3 2 4 2 4" xfId="41064" xr:uid="{00000000-0005-0000-0000-0000AC9F0000}"/>
    <cellStyle name="Output 2 7 3 3 2 4 2 5" xfId="41065" xr:uid="{00000000-0005-0000-0000-0000AD9F0000}"/>
    <cellStyle name="Output 2 7 3 3 2 4 2 6" xfId="41066" xr:uid="{00000000-0005-0000-0000-0000AE9F0000}"/>
    <cellStyle name="Output 2 7 3 3 2 4 2 7" xfId="41067" xr:uid="{00000000-0005-0000-0000-0000AF9F0000}"/>
    <cellStyle name="Output 2 7 3 3 2 4 3" xfId="41068" xr:uid="{00000000-0005-0000-0000-0000B09F0000}"/>
    <cellStyle name="Output 2 7 3 3 2 4 4" xfId="41069" xr:uid="{00000000-0005-0000-0000-0000B19F0000}"/>
    <cellStyle name="Output 2 7 3 3 2 4 5" xfId="41070" xr:uid="{00000000-0005-0000-0000-0000B29F0000}"/>
    <cellStyle name="Output 2 7 3 3 2 5" xfId="41071" xr:uid="{00000000-0005-0000-0000-0000B39F0000}"/>
    <cellStyle name="Output 2 7 3 3 2 5 2" xfId="41072" xr:uid="{00000000-0005-0000-0000-0000B49F0000}"/>
    <cellStyle name="Output 2 7 3 3 2 5 3" xfId="41073" xr:uid="{00000000-0005-0000-0000-0000B59F0000}"/>
    <cellStyle name="Output 2 7 3 3 2 5 4" xfId="41074" xr:uid="{00000000-0005-0000-0000-0000B69F0000}"/>
    <cellStyle name="Output 2 7 3 3 2 5 5" xfId="41075" xr:uid="{00000000-0005-0000-0000-0000B79F0000}"/>
    <cellStyle name="Output 2 7 3 3 2 5 6" xfId="41076" xr:uid="{00000000-0005-0000-0000-0000B89F0000}"/>
    <cellStyle name="Output 2 7 3 3 2 5 7" xfId="41077" xr:uid="{00000000-0005-0000-0000-0000B99F0000}"/>
    <cellStyle name="Output 2 7 3 3 2 5 8" xfId="41078" xr:uid="{00000000-0005-0000-0000-0000BA9F0000}"/>
    <cellStyle name="Output 2 7 3 3 2 6" xfId="41079" xr:uid="{00000000-0005-0000-0000-0000BB9F0000}"/>
    <cellStyle name="Output 2 7 3 3 2 6 2" xfId="41080" xr:uid="{00000000-0005-0000-0000-0000BC9F0000}"/>
    <cellStyle name="Output 2 7 3 3 2 6 3" xfId="41081" xr:uid="{00000000-0005-0000-0000-0000BD9F0000}"/>
    <cellStyle name="Output 2 7 3 3 2 6 4" xfId="41082" xr:uid="{00000000-0005-0000-0000-0000BE9F0000}"/>
    <cellStyle name="Output 2 7 3 3 2 6 5" xfId="41083" xr:uid="{00000000-0005-0000-0000-0000BF9F0000}"/>
    <cellStyle name="Output 2 7 3 3 2 6 6" xfId="41084" xr:uid="{00000000-0005-0000-0000-0000C09F0000}"/>
    <cellStyle name="Output 2 7 3 3 2 6 7" xfId="41085" xr:uid="{00000000-0005-0000-0000-0000C19F0000}"/>
    <cellStyle name="Output 2 7 3 3 2 7" xfId="41086" xr:uid="{00000000-0005-0000-0000-0000C29F0000}"/>
    <cellStyle name="Output 2 7 3 3 2 7 2" xfId="41087" xr:uid="{00000000-0005-0000-0000-0000C39F0000}"/>
    <cellStyle name="Output 2 7 3 3 2 7 3" xfId="41088" xr:uid="{00000000-0005-0000-0000-0000C49F0000}"/>
    <cellStyle name="Output 2 7 3 3 2 7 4" xfId="41089" xr:uid="{00000000-0005-0000-0000-0000C59F0000}"/>
    <cellStyle name="Output 2 7 3 3 2 7 5" xfId="41090" xr:uid="{00000000-0005-0000-0000-0000C69F0000}"/>
    <cellStyle name="Output 2 7 3 3 2 8" xfId="41091" xr:uid="{00000000-0005-0000-0000-0000C79F0000}"/>
    <cellStyle name="Output 2 7 3 3 2 8 2" xfId="41092" xr:uid="{00000000-0005-0000-0000-0000C89F0000}"/>
    <cellStyle name="Output 2 7 3 3 2 8 3" xfId="41093" xr:uid="{00000000-0005-0000-0000-0000C99F0000}"/>
    <cellStyle name="Output 2 7 3 3 2 8 4" xfId="41094" xr:uid="{00000000-0005-0000-0000-0000CA9F0000}"/>
    <cellStyle name="Output 2 7 3 3 2 8 5" xfId="41095" xr:uid="{00000000-0005-0000-0000-0000CB9F0000}"/>
    <cellStyle name="Output 2 7 3 3 2 9" xfId="41096" xr:uid="{00000000-0005-0000-0000-0000CC9F0000}"/>
    <cellStyle name="Output 2 7 3 3 2 9 2" xfId="41097" xr:uid="{00000000-0005-0000-0000-0000CD9F0000}"/>
    <cellStyle name="Output 2 7 3 3 2 9 3" xfId="41098" xr:uid="{00000000-0005-0000-0000-0000CE9F0000}"/>
    <cellStyle name="Output 2 7 3 3 2 9 4" xfId="41099" xr:uid="{00000000-0005-0000-0000-0000CF9F0000}"/>
    <cellStyle name="Output 2 7 3 3 2 9 5" xfId="41100" xr:uid="{00000000-0005-0000-0000-0000D09F0000}"/>
    <cellStyle name="Output 2 7 3 3 3" xfId="41101" xr:uid="{00000000-0005-0000-0000-0000D19F0000}"/>
    <cellStyle name="Output 2 7 3 3 3 10" xfId="41102" xr:uid="{00000000-0005-0000-0000-0000D29F0000}"/>
    <cellStyle name="Output 2 7 3 3 3 2" xfId="41103" xr:uid="{00000000-0005-0000-0000-0000D39F0000}"/>
    <cellStyle name="Output 2 7 3 3 3 2 2" xfId="41104" xr:uid="{00000000-0005-0000-0000-0000D49F0000}"/>
    <cellStyle name="Output 2 7 3 3 3 2 2 2" xfId="41105" xr:uid="{00000000-0005-0000-0000-0000D59F0000}"/>
    <cellStyle name="Output 2 7 3 3 3 2 2 3" xfId="41106" xr:uid="{00000000-0005-0000-0000-0000D69F0000}"/>
    <cellStyle name="Output 2 7 3 3 3 2 2 4" xfId="41107" xr:uid="{00000000-0005-0000-0000-0000D79F0000}"/>
    <cellStyle name="Output 2 7 3 3 3 2 2 5" xfId="41108" xr:uid="{00000000-0005-0000-0000-0000D89F0000}"/>
    <cellStyle name="Output 2 7 3 3 3 2 2 6" xfId="41109" xr:uid="{00000000-0005-0000-0000-0000D99F0000}"/>
    <cellStyle name="Output 2 7 3 3 3 2 2 7" xfId="41110" xr:uid="{00000000-0005-0000-0000-0000DA9F0000}"/>
    <cellStyle name="Output 2 7 3 3 3 2 3" xfId="41111" xr:uid="{00000000-0005-0000-0000-0000DB9F0000}"/>
    <cellStyle name="Output 2 7 3 3 3 2 4" xfId="41112" xr:uid="{00000000-0005-0000-0000-0000DC9F0000}"/>
    <cellStyle name="Output 2 7 3 3 3 3" xfId="41113" xr:uid="{00000000-0005-0000-0000-0000DD9F0000}"/>
    <cellStyle name="Output 2 7 3 3 3 3 2" xfId="41114" xr:uid="{00000000-0005-0000-0000-0000DE9F0000}"/>
    <cellStyle name="Output 2 7 3 3 3 3 2 2" xfId="41115" xr:uid="{00000000-0005-0000-0000-0000DF9F0000}"/>
    <cellStyle name="Output 2 7 3 3 3 3 2 3" xfId="41116" xr:uid="{00000000-0005-0000-0000-0000E09F0000}"/>
    <cellStyle name="Output 2 7 3 3 3 3 2 4" xfId="41117" xr:uid="{00000000-0005-0000-0000-0000E19F0000}"/>
    <cellStyle name="Output 2 7 3 3 3 3 2 5" xfId="41118" xr:uid="{00000000-0005-0000-0000-0000E29F0000}"/>
    <cellStyle name="Output 2 7 3 3 3 3 2 6" xfId="41119" xr:uid="{00000000-0005-0000-0000-0000E39F0000}"/>
    <cellStyle name="Output 2 7 3 3 3 3 2 7" xfId="41120" xr:uid="{00000000-0005-0000-0000-0000E49F0000}"/>
    <cellStyle name="Output 2 7 3 3 3 3 3" xfId="41121" xr:uid="{00000000-0005-0000-0000-0000E59F0000}"/>
    <cellStyle name="Output 2 7 3 3 3 3 4" xfId="41122" xr:uid="{00000000-0005-0000-0000-0000E69F0000}"/>
    <cellStyle name="Output 2 7 3 3 3 4" xfId="41123" xr:uid="{00000000-0005-0000-0000-0000E79F0000}"/>
    <cellStyle name="Output 2 7 3 3 3 4 2" xfId="41124" xr:uid="{00000000-0005-0000-0000-0000E89F0000}"/>
    <cellStyle name="Output 2 7 3 3 3 4 2 2" xfId="41125" xr:uid="{00000000-0005-0000-0000-0000E99F0000}"/>
    <cellStyle name="Output 2 7 3 3 3 4 2 3" xfId="41126" xr:uid="{00000000-0005-0000-0000-0000EA9F0000}"/>
    <cellStyle name="Output 2 7 3 3 3 4 2 4" xfId="41127" xr:uid="{00000000-0005-0000-0000-0000EB9F0000}"/>
    <cellStyle name="Output 2 7 3 3 3 4 2 5" xfId="41128" xr:uid="{00000000-0005-0000-0000-0000EC9F0000}"/>
    <cellStyle name="Output 2 7 3 3 3 4 2 6" xfId="41129" xr:uid="{00000000-0005-0000-0000-0000ED9F0000}"/>
    <cellStyle name="Output 2 7 3 3 3 4 2 7" xfId="41130" xr:uid="{00000000-0005-0000-0000-0000EE9F0000}"/>
    <cellStyle name="Output 2 7 3 3 3 4 3" xfId="41131" xr:uid="{00000000-0005-0000-0000-0000EF9F0000}"/>
    <cellStyle name="Output 2 7 3 3 3 4 4" xfId="41132" xr:uid="{00000000-0005-0000-0000-0000F09F0000}"/>
    <cellStyle name="Output 2 7 3 3 3 5" xfId="41133" xr:uid="{00000000-0005-0000-0000-0000F19F0000}"/>
    <cellStyle name="Output 2 7 3 3 3 5 2" xfId="41134" xr:uid="{00000000-0005-0000-0000-0000F29F0000}"/>
    <cellStyle name="Output 2 7 3 3 3 5 3" xfId="41135" xr:uid="{00000000-0005-0000-0000-0000F39F0000}"/>
    <cellStyle name="Output 2 7 3 3 3 5 4" xfId="41136" xr:uid="{00000000-0005-0000-0000-0000F49F0000}"/>
    <cellStyle name="Output 2 7 3 3 3 5 5" xfId="41137" xr:uid="{00000000-0005-0000-0000-0000F59F0000}"/>
    <cellStyle name="Output 2 7 3 3 3 5 6" xfId="41138" xr:uid="{00000000-0005-0000-0000-0000F69F0000}"/>
    <cellStyle name="Output 2 7 3 3 3 5 7" xfId="41139" xr:uid="{00000000-0005-0000-0000-0000F79F0000}"/>
    <cellStyle name="Output 2 7 3 3 3 5 8" xfId="41140" xr:uid="{00000000-0005-0000-0000-0000F89F0000}"/>
    <cellStyle name="Output 2 7 3 3 3 6" xfId="41141" xr:uid="{00000000-0005-0000-0000-0000F99F0000}"/>
    <cellStyle name="Output 2 7 3 3 3 6 2" xfId="41142" xr:uid="{00000000-0005-0000-0000-0000FA9F0000}"/>
    <cellStyle name="Output 2 7 3 3 3 6 3" xfId="41143" xr:uid="{00000000-0005-0000-0000-0000FB9F0000}"/>
    <cellStyle name="Output 2 7 3 3 3 6 4" xfId="41144" xr:uid="{00000000-0005-0000-0000-0000FC9F0000}"/>
    <cellStyle name="Output 2 7 3 3 3 6 5" xfId="41145" xr:uid="{00000000-0005-0000-0000-0000FD9F0000}"/>
    <cellStyle name="Output 2 7 3 3 3 6 6" xfId="41146" xr:uid="{00000000-0005-0000-0000-0000FE9F0000}"/>
    <cellStyle name="Output 2 7 3 3 3 6 7" xfId="41147" xr:uid="{00000000-0005-0000-0000-0000FF9F0000}"/>
    <cellStyle name="Output 2 7 3 3 3 7" xfId="41148" xr:uid="{00000000-0005-0000-0000-000000A00000}"/>
    <cellStyle name="Output 2 7 3 3 3 8" xfId="41149" xr:uid="{00000000-0005-0000-0000-000001A00000}"/>
    <cellStyle name="Output 2 7 3 3 3 9" xfId="41150" xr:uid="{00000000-0005-0000-0000-000002A00000}"/>
    <cellStyle name="Output 2 7 3 3 4" xfId="41151" xr:uid="{00000000-0005-0000-0000-000003A00000}"/>
    <cellStyle name="Output 2 7 3 3 4 2" xfId="41152" xr:uid="{00000000-0005-0000-0000-000004A00000}"/>
    <cellStyle name="Output 2 7 3 3 4 2 2" xfId="41153" xr:uid="{00000000-0005-0000-0000-000005A00000}"/>
    <cellStyle name="Output 2 7 3 3 4 2 3" xfId="41154" xr:uid="{00000000-0005-0000-0000-000006A00000}"/>
    <cellStyle name="Output 2 7 3 3 4 2 4" xfId="41155" xr:uid="{00000000-0005-0000-0000-000007A00000}"/>
    <cellStyle name="Output 2 7 3 3 4 2 5" xfId="41156" xr:uid="{00000000-0005-0000-0000-000008A00000}"/>
    <cellStyle name="Output 2 7 3 3 4 2 6" xfId="41157" xr:uid="{00000000-0005-0000-0000-000009A00000}"/>
    <cellStyle name="Output 2 7 3 3 4 2 7" xfId="41158" xr:uid="{00000000-0005-0000-0000-00000AA00000}"/>
    <cellStyle name="Output 2 7 3 3 4 3" xfId="41159" xr:uid="{00000000-0005-0000-0000-00000BA00000}"/>
    <cellStyle name="Output 2 7 3 3 4 4" xfId="41160" xr:uid="{00000000-0005-0000-0000-00000CA00000}"/>
    <cellStyle name="Output 2 7 3 3 4 5" xfId="41161" xr:uid="{00000000-0005-0000-0000-00000DA00000}"/>
    <cellStyle name="Output 2 7 3 3 5" xfId="41162" xr:uid="{00000000-0005-0000-0000-00000EA00000}"/>
    <cellStyle name="Output 2 7 3 3 5 2" xfId="41163" xr:uid="{00000000-0005-0000-0000-00000FA00000}"/>
    <cellStyle name="Output 2 7 3 3 5 2 2" xfId="41164" xr:uid="{00000000-0005-0000-0000-000010A00000}"/>
    <cellStyle name="Output 2 7 3 3 5 2 3" xfId="41165" xr:uid="{00000000-0005-0000-0000-000011A00000}"/>
    <cellStyle name="Output 2 7 3 3 5 2 4" xfId="41166" xr:uid="{00000000-0005-0000-0000-000012A00000}"/>
    <cellStyle name="Output 2 7 3 3 5 2 5" xfId="41167" xr:uid="{00000000-0005-0000-0000-000013A00000}"/>
    <cellStyle name="Output 2 7 3 3 5 2 6" xfId="41168" xr:uid="{00000000-0005-0000-0000-000014A00000}"/>
    <cellStyle name="Output 2 7 3 3 5 2 7" xfId="41169" xr:uid="{00000000-0005-0000-0000-000015A00000}"/>
    <cellStyle name="Output 2 7 3 3 5 3" xfId="41170" xr:uid="{00000000-0005-0000-0000-000016A00000}"/>
    <cellStyle name="Output 2 7 3 3 5 4" xfId="41171" xr:uid="{00000000-0005-0000-0000-000017A00000}"/>
    <cellStyle name="Output 2 7 3 3 5 5" xfId="41172" xr:uid="{00000000-0005-0000-0000-000018A00000}"/>
    <cellStyle name="Output 2 7 3 3 6" xfId="41173" xr:uid="{00000000-0005-0000-0000-000019A00000}"/>
    <cellStyle name="Output 2 7 3 3 6 2" xfId="41174" xr:uid="{00000000-0005-0000-0000-00001AA00000}"/>
    <cellStyle name="Output 2 7 3 3 6 2 2" xfId="41175" xr:uid="{00000000-0005-0000-0000-00001BA00000}"/>
    <cellStyle name="Output 2 7 3 3 6 2 3" xfId="41176" xr:uid="{00000000-0005-0000-0000-00001CA00000}"/>
    <cellStyle name="Output 2 7 3 3 6 2 4" xfId="41177" xr:uid="{00000000-0005-0000-0000-00001DA00000}"/>
    <cellStyle name="Output 2 7 3 3 6 2 5" xfId="41178" xr:uid="{00000000-0005-0000-0000-00001EA00000}"/>
    <cellStyle name="Output 2 7 3 3 6 2 6" xfId="41179" xr:uid="{00000000-0005-0000-0000-00001FA00000}"/>
    <cellStyle name="Output 2 7 3 3 6 2 7" xfId="41180" xr:uid="{00000000-0005-0000-0000-000020A00000}"/>
    <cellStyle name="Output 2 7 3 3 6 3" xfId="41181" xr:uid="{00000000-0005-0000-0000-000021A00000}"/>
    <cellStyle name="Output 2 7 3 3 6 4" xfId="41182" xr:uid="{00000000-0005-0000-0000-000022A00000}"/>
    <cellStyle name="Output 2 7 3 3 6 5" xfId="41183" xr:uid="{00000000-0005-0000-0000-000023A00000}"/>
    <cellStyle name="Output 2 7 3 3 7" xfId="41184" xr:uid="{00000000-0005-0000-0000-000024A00000}"/>
    <cellStyle name="Output 2 7 3 3 7 2" xfId="41185" xr:uid="{00000000-0005-0000-0000-000025A00000}"/>
    <cellStyle name="Output 2 7 3 3 7 2 2" xfId="41186" xr:uid="{00000000-0005-0000-0000-000026A00000}"/>
    <cellStyle name="Output 2 7 3 3 7 2 3" xfId="41187" xr:uid="{00000000-0005-0000-0000-000027A00000}"/>
    <cellStyle name="Output 2 7 3 3 7 2 4" xfId="41188" xr:uid="{00000000-0005-0000-0000-000028A00000}"/>
    <cellStyle name="Output 2 7 3 3 7 2 5" xfId="41189" xr:uid="{00000000-0005-0000-0000-000029A00000}"/>
    <cellStyle name="Output 2 7 3 3 7 2 6" xfId="41190" xr:uid="{00000000-0005-0000-0000-00002AA00000}"/>
    <cellStyle name="Output 2 7 3 3 7 2 7" xfId="41191" xr:uid="{00000000-0005-0000-0000-00002BA00000}"/>
    <cellStyle name="Output 2 7 3 3 7 3" xfId="41192" xr:uid="{00000000-0005-0000-0000-00002CA00000}"/>
    <cellStyle name="Output 2 7 3 3 7 4" xfId="41193" xr:uid="{00000000-0005-0000-0000-00002DA00000}"/>
    <cellStyle name="Output 2 7 3 3 7 5" xfId="41194" xr:uid="{00000000-0005-0000-0000-00002EA00000}"/>
    <cellStyle name="Output 2 7 3 3 8" xfId="41195" xr:uid="{00000000-0005-0000-0000-00002FA00000}"/>
    <cellStyle name="Output 2 7 3 3 8 2" xfId="41196" xr:uid="{00000000-0005-0000-0000-000030A00000}"/>
    <cellStyle name="Output 2 7 3 3 8 3" xfId="41197" xr:uid="{00000000-0005-0000-0000-000031A00000}"/>
    <cellStyle name="Output 2 7 3 3 8 4" xfId="41198" xr:uid="{00000000-0005-0000-0000-000032A00000}"/>
    <cellStyle name="Output 2 7 3 3 8 5" xfId="41199" xr:uid="{00000000-0005-0000-0000-000033A00000}"/>
    <cellStyle name="Output 2 7 3 3 8 6" xfId="41200" xr:uid="{00000000-0005-0000-0000-000034A00000}"/>
    <cellStyle name="Output 2 7 3 3 8 7" xfId="41201" xr:uid="{00000000-0005-0000-0000-000035A00000}"/>
    <cellStyle name="Output 2 7 3 3 8 8" xfId="41202" xr:uid="{00000000-0005-0000-0000-000036A00000}"/>
    <cellStyle name="Output 2 7 3 3 9" xfId="41203" xr:uid="{00000000-0005-0000-0000-000037A00000}"/>
    <cellStyle name="Output 2 7 3 3 9 2" xfId="41204" xr:uid="{00000000-0005-0000-0000-000038A00000}"/>
    <cellStyle name="Output 2 7 3 3 9 3" xfId="41205" xr:uid="{00000000-0005-0000-0000-000039A00000}"/>
    <cellStyle name="Output 2 7 3 3 9 4" xfId="41206" xr:uid="{00000000-0005-0000-0000-00003AA00000}"/>
    <cellStyle name="Output 2 7 3 3 9 5" xfId="41207" xr:uid="{00000000-0005-0000-0000-00003BA00000}"/>
    <cellStyle name="Output 2 7 3 3 9 6" xfId="41208" xr:uid="{00000000-0005-0000-0000-00003CA00000}"/>
    <cellStyle name="Output 2 7 3 3 9 7" xfId="41209" xr:uid="{00000000-0005-0000-0000-00003DA00000}"/>
    <cellStyle name="Output 2 7 3 4" xfId="41210" xr:uid="{00000000-0005-0000-0000-00003EA00000}"/>
    <cellStyle name="Output 2 7 3 4 10" xfId="41211" xr:uid="{00000000-0005-0000-0000-00003FA00000}"/>
    <cellStyle name="Output 2 7 3 4 10 2" xfId="41212" xr:uid="{00000000-0005-0000-0000-000040A00000}"/>
    <cellStyle name="Output 2 7 3 4 10 3" xfId="41213" xr:uid="{00000000-0005-0000-0000-000041A00000}"/>
    <cellStyle name="Output 2 7 3 4 10 4" xfId="41214" xr:uid="{00000000-0005-0000-0000-000042A00000}"/>
    <cellStyle name="Output 2 7 3 4 10 5" xfId="41215" xr:uid="{00000000-0005-0000-0000-000043A00000}"/>
    <cellStyle name="Output 2 7 3 4 11" xfId="41216" xr:uid="{00000000-0005-0000-0000-000044A00000}"/>
    <cellStyle name="Output 2 7 3 4 11 2" xfId="41217" xr:uid="{00000000-0005-0000-0000-000045A00000}"/>
    <cellStyle name="Output 2 7 3 4 11 3" xfId="41218" xr:uid="{00000000-0005-0000-0000-000046A00000}"/>
    <cellStyle name="Output 2 7 3 4 11 4" xfId="41219" xr:uid="{00000000-0005-0000-0000-000047A00000}"/>
    <cellStyle name="Output 2 7 3 4 11 5" xfId="41220" xr:uid="{00000000-0005-0000-0000-000048A00000}"/>
    <cellStyle name="Output 2 7 3 4 12" xfId="41221" xr:uid="{00000000-0005-0000-0000-000049A00000}"/>
    <cellStyle name="Output 2 7 3 4 12 2" xfId="41222" xr:uid="{00000000-0005-0000-0000-00004AA00000}"/>
    <cellStyle name="Output 2 7 3 4 12 3" xfId="41223" xr:uid="{00000000-0005-0000-0000-00004BA00000}"/>
    <cellStyle name="Output 2 7 3 4 12 4" xfId="41224" xr:uid="{00000000-0005-0000-0000-00004CA00000}"/>
    <cellStyle name="Output 2 7 3 4 12 5" xfId="41225" xr:uid="{00000000-0005-0000-0000-00004DA00000}"/>
    <cellStyle name="Output 2 7 3 4 13" xfId="41226" xr:uid="{00000000-0005-0000-0000-00004EA00000}"/>
    <cellStyle name="Output 2 7 3 4 13 2" xfId="41227" xr:uid="{00000000-0005-0000-0000-00004FA00000}"/>
    <cellStyle name="Output 2 7 3 4 13 3" xfId="41228" xr:uid="{00000000-0005-0000-0000-000050A00000}"/>
    <cellStyle name="Output 2 7 3 4 13 4" xfId="41229" xr:uid="{00000000-0005-0000-0000-000051A00000}"/>
    <cellStyle name="Output 2 7 3 4 13 5" xfId="41230" xr:uid="{00000000-0005-0000-0000-000052A00000}"/>
    <cellStyle name="Output 2 7 3 4 14" xfId="41231" xr:uid="{00000000-0005-0000-0000-000053A00000}"/>
    <cellStyle name="Output 2 7 3 4 14 2" xfId="41232" xr:uid="{00000000-0005-0000-0000-000054A00000}"/>
    <cellStyle name="Output 2 7 3 4 14 3" xfId="41233" xr:uid="{00000000-0005-0000-0000-000055A00000}"/>
    <cellStyle name="Output 2 7 3 4 14 4" xfId="41234" xr:uid="{00000000-0005-0000-0000-000056A00000}"/>
    <cellStyle name="Output 2 7 3 4 14 5" xfId="41235" xr:uid="{00000000-0005-0000-0000-000057A00000}"/>
    <cellStyle name="Output 2 7 3 4 15" xfId="41236" xr:uid="{00000000-0005-0000-0000-000058A00000}"/>
    <cellStyle name="Output 2 7 3 4 15 2" xfId="41237" xr:uid="{00000000-0005-0000-0000-000059A00000}"/>
    <cellStyle name="Output 2 7 3 4 15 3" xfId="41238" xr:uid="{00000000-0005-0000-0000-00005AA00000}"/>
    <cellStyle name="Output 2 7 3 4 15 4" xfId="41239" xr:uid="{00000000-0005-0000-0000-00005BA00000}"/>
    <cellStyle name="Output 2 7 3 4 15 5" xfId="41240" xr:uid="{00000000-0005-0000-0000-00005CA00000}"/>
    <cellStyle name="Output 2 7 3 4 16" xfId="41241" xr:uid="{00000000-0005-0000-0000-00005DA00000}"/>
    <cellStyle name="Output 2 7 3 4 16 2" xfId="41242" xr:uid="{00000000-0005-0000-0000-00005EA00000}"/>
    <cellStyle name="Output 2 7 3 4 16 3" xfId="41243" xr:uid="{00000000-0005-0000-0000-00005FA00000}"/>
    <cellStyle name="Output 2 7 3 4 16 4" xfId="41244" xr:uid="{00000000-0005-0000-0000-000060A00000}"/>
    <cellStyle name="Output 2 7 3 4 16 5" xfId="41245" xr:uid="{00000000-0005-0000-0000-000061A00000}"/>
    <cellStyle name="Output 2 7 3 4 17" xfId="41246" xr:uid="{00000000-0005-0000-0000-000062A00000}"/>
    <cellStyle name="Output 2 7 3 4 17 2" xfId="41247" xr:uid="{00000000-0005-0000-0000-000063A00000}"/>
    <cellStyle name="Output 2 7 3 4 17 3" xfId="41248" xr:uid="{00000000-0005-0000-0000-000064A00000}"/>
    <cellStyle name="Output 2 7 3 4 17 4" xfId="41249" xr:uid="{00000000-0005-0000-0000-000065A00000}"/>
    <cellStyle name="Output 2 7 3 4 17 5" xfId="41250" xr:uid="{00000000-0005-0000-0000-000066A00000}"/>
    <cellStyle name="Output 2 7 3 4 18" xfId="41251" xr:uid="{00000000-0005-0000-0000-000067A00000}"/>
    <cellStyle name="Output 2 7 3 4 18 2" xfId="41252" xr:uid="{00000000-0005-0000-0000-000068A00000}"/>
    <cellStyle name="Output 2 7 3 4 18 3" xfId="41253" xr:uid="{00000000-0005-0000-0000-000069A00000}"/>
    <cellStyle name="Output 2 7 3 4 18 4" xfId="41254" xr:uid="{00000000-0005-0000-0000-00006AA00000}"/>
    <cellStyle name="Output 2 7 3 4 18 5" xfId="41255" xr:uid="{00000000-0005-0000-0000-00006BA00000}"/>
    <cellStyle name="Output 2 7 3 4 19" xfId="41256" xr:uid="{00000000-0005-0000-0000-00006CA00000}"/>
    <cellStyle name="Output 2 7 3 4 2" xfId="41257" xr:uid="{00000000-0005-0000-0000-00006DA00000}"/>
    <cellStyle name="Output 2 7 3 4 2 2" xfId="41258" xr:uid="{00000000-0005-0000-0000-00006EA00000}"/>
    <cellStyle name="Output 2 7 3 4 2 2 2" xfId="41259" xr:uid="{00000000-0005-0000-0000-00006FA00000}"/>
    <cellStyle name="Output 2 7 3 4 2 2 3" xfId="41260" xr:uid="{00000000-0005-0000-0000-000070A00000}"/>
    <cellStyle name="Output 2 7 3 4 2 2 4" xfId="41261" xr:uid="{00000000-0005-0000-0000-000071A00000}"/>
    <cellStyle name="Output 2 7 3 4 2 2 5" xfId="41262" xr:uid="{00000000-0005-0000-0000-000072A00000}"/>
    <cellStyle name="Output 2 7 3 4 2 2 6" xfId="41263" xr:uid="{00000000-0005-0000-0000-000073A00000}"/>
    <cellStyle name="Output 2 7 3 4 2 2 7" xfId="41264" xr:uid="{00000000-0005-0000-0000-000074A00000}"/>
    <cellStyle name="Output 2 7 3 4 2 3" xfId="41265" xr:uid="{00000000-0005-0000-0000-000075A00000}"/>
    <cellStyle name="Output 2 7 3 4 2 4" xfId="41266" xr:uid="{00000000-0005-0000-0000-000076A00000}"/>
    <cellStyle name="Output 2 7 3 4 2 5" xfId="41267" xr:uid="{00000000-0005-0000-0000-000077A00000}"/>
    <cellStyle name="Output 2 7 3 4 3" xfId="41268" xr:uid="{00000000-0005-0000-0000-000078A00000}"/>
    <cellStyle name="Output 2 7 3 4 3 2" xfId="41269" xr:uid="{00000000-0005-0000-0000-000079A00000}"/>
    <cellStyle name="Output 2 7 3 4 3 2 2" xfId="41270" xr:uid="{00000000-0005-0000-0000-00007AA00000}"/>
    <cellStyle name="Output 2 7 3 4 3 2 3" xfId="41271" xr:uid="{00000000-0005-0000-0000-00007BA00000}"/>
    <cellStyle name="Output 2 7 3 4 3 2 4" xfId="41272" xr:uid="{00000000-0005-0000-0000-00007CA00000}"/>
    <cellStyle name="Output 2 7 3 4 3 2 5" xfId="41273" xr:uid="{00000000-0005-0000-0000-00007DA00000}"/>
    <cellStyle name="Output 2 7 3 4 3 2 6" xfId="41274" xr:uid="{00000000-0005-0000-0000-00007EA00000}"/>
    <cellStyle name="Output 2 7 3 4 3 2 7" xfId="41275" xr:uid="{00000000-0005-0000-0000-00007FA00000}"/>
    <cellStyle name="Output 2 7 3 4 3 3" xfId="41276" xr:uid="{00000000-0005-0000-0000-000080A00000}"/>
    <cellStyle name="Output 2 7 3 4 3 4" xfId="41277" xr:uid="{00000000-0005-0000-0000-000081A00000}"/>
    <cellStyle name="Output 2 7 3 4 3 5" xfId="41278" xr:uid="{00000000-0005-0000-0000-000082A00000}"/>
    <cellStyle name="Output 2 7 3 4 4" xfId="41279" xr:uid="{00000000-0005-0000-0000-000083A00000}"/>
    <cellStyle name="Output 2 7 3 4 4 2" xfId="41280" xr:uid="{00000000-0005-0000-0000-000084A00000}"/>
    <cellStyle name="Output 2 7 3 4 4 2 2" xfId="41281" xr:uid="{00000000-0005-0000-0000-000085A00000}"/>
    <cellStyle name="Output 2 7 3 4 4 2 3" xfId="41282" xr:uid="{00000000-0005-0000-0000-000086A00000}"/>
    <cellStyle name="Output 2 7 3 4 4 2 4" xfId="41283" xr:uid="{00000000-0005-0000-0000-000087A00000}"/>
    <cellStyle name="Output 2 7 3 4 4 2 5" xfId="41284" xr:uid="{00000000-0005-0000-0000-000088A00000}"/>
    <cellStyle name="Output 2 7 3 4 4 2 6" xfId="41285" xr:uid="{00000000-0005-0000-0000-000089A00000}"/>
    <cellStyle name="Output 2 7 3 4 4 2 7" xfId="41286" xr:uid="{00000000-0005-0000-0000-00008AA00000}"/>
    <cellStyle name="Output 2 7 3 4 4 3" xfId="41287" xr:uid="{00000000-0005-0000-0000-00008BA00000}"/>
    <cellStyle name="Output 2 7 3 4 4 4" xfId="41288" xr:uid="{00000000-0005-0000-0000-00008CA00000}"/>
    <cellStyle name="Output 2 7 3 4 4 5" xfId="41289" xr:uid="{00000000-0005-0000-0000-00008DA00000}"/>
    <cellStyle name="Output 2 7 3 4 5" xfId="41290" xr:uid="{00000000-0005-0000-0000-00008EA00000}"/>
    <cellStyle name="Output 2 7 3 4 5 2" xfId="41291" xr:uid="{00000000-0005-0000-0000-00008FA00000}"/>
    <cellStyle name="Output 2 7 3 4 5 3" xfId="41292" xr:uid="{00000000-0005-0000-0000-000090A00000}"/>
    <cellStyle name="Output 2 7 3 4 5 4" xfId="41293" xr:uid="{00000000-0005-0000-0000-000091A00000}"/>
    <cellStyle name="Output 2 7 3 4 5 5" xfId="41294" xr:uid="{00000000-0005-0000-0000-000092A00000}"/>
    <cellStyle name="Output 2 7 3 4 5 6" xfId="41295" xr:uid="{00000000-0005-0000-0000-000093A00000}"/>
    <cellStyle name="Output 2 7 3 4 5 7" xfId="41296" xr:uid="{00000000-0005-0000-0000-000094A00000}"/>
    <cellStyle name="Output 2 7 3 4 5 8" xfId="41297" xr:uid="{00000000-0005-0000-0000-000095A00000}"/>
    <cellStyle name="Output 2 7 3 4 6" xfId="41298" xr:uid="{00000000-0005-0000-0000-000096A00000}"/>
    <cellStyle name="Output 2 7 3 4 6 2" xfId="41299" xr:uid="{00000000-0005-0000-0000-000097A00000}"/>
    <cellStyle name="Output 2 7 3 4 6 3" xfId="41300" xr:uid="{00000000-0005-0000-0000-000098A00000}"/>
    <cellStyle name="Output 2 7 3 4 6 4" xfId="41301" xr:uid="{00000000-0005-0000-0000-000099A00000}"/>
    <cellStyle name="Output 2 7 3 4 6 5" xfId="41302" xr:uid="{00000000-0005-0000-0000-00009AA00000}"/>
    <cellStyle name="Output 2 7 3 4 6 6" xfId="41303" xr:uid="{00000000-0005-0000-0000-00009BA00000}"/>
    <cellStyle name="Output 2 7 3 4 6 7" xfId="41304" xr:uid="{00000000-0005-0000-0000-00009CA00000}"/>
    <cellStyle name="Output 2 7 3 4 7" xfId="41305" xr:uid="{00000000-0005-0000-0000-00009DA00000}"/>
    <cellStyle name="Output 2 7 3 4 7 2" xfId="41306" xr:uid="{00000000-0005-0000-0000-00009EA00000}"/>
    <cellStyle name="Output 2 7 3 4 7 3" xfId="41307" xr:uid="{00000000-0005-0000-0000-00009FA00000}"/>
    <cellStyle name="Output 2 7 3 4 7 4" xfId="41308" xr:uid="{00000000-0005-0000-0000-0000A0A00000}"/>
    <cellStyle name="Output 2 7 3 4 7 5" xfId="41309" xr:uid="{00000000-0005-0000-0000-0000A1A00000}"/>
    <cellStyle name="Output 2 7 3 4 8" xfId="41310" xr:uid="{00000000-0005-0000-0000-0000A2A00000}"/>
    <cellStyle name="Output 2 7 3 4 8 2" xfId="41311" xr:uid="{00000000-0005-0000-0000-0000A3A00000}"/>
    <cellStyle name="Output 2 7 3 4 8 3" xfId="41312" xr:uid="{00000000-0005-0000-0000-0000A4A00000}"/>
    <cellStyle name="Output 2 7 3 4 8 4" xfId="41313" xr:uid="{00000000-0005-0000-0000-0000A5A00000}"/>
    <cellStyle name="Output 2 7 3 4 8 5" xfId="41314" xr:uid="{00000000-0005-0000-0000-0000A6A00000}"/>
    <cellStyle name="Output 2 7 3 4 9" xfId="41315" xr:uid="{00000000-0005-0000-0000-0000A7A00000}"/>
    <cellStyle name="Output 2 7 3 4 9 2" xfId="41316" xr:uid="{00000000-0005-0000-0000-0000A8A00000}"/>
    <cellStyle name="Output 2 7 3 4 9 3" xfId="41317" xr:uid="{00000000-0005-0000-0000-0000A9A00000}"/>
    <cellStyle name="Output 2 7 3 4 9 4" xfId="41318" xr:uid="{00000000-0005-0000-0000-0000AAA00000}"/>
    <cellStyle name="Output 2 7 3 4 9 5" xfId="41319" xr:uid="{00000000-0005-0000-0000-0000ABA00000}"/>
    <cellStyle name="Output 2 7 3 5" xfId="41320" xr:uid="{00000000-0005-0000-0000-0000ACA00000}"/>
    <cellStyle name="Output 2 7 3 5 10" xfId="41321" xr:uid="{00000000-0005-0000-0000-0000ADA00000}"/>
    <cellStyle name="Output 2 7 3 5 2" xfId="41322" xr:uid="{00000000-0005-0000-0000-0000AEA00000}"/>
    <cellStyle name="Output 2 7 3 5 2 2" xfId="41323" xr:uid="{00000000-0005-0000-0000-0000AFA00000}"/>
    <cellStyle name="Output 2 7 3 5 2 2 2" xfId="41324" xr:uid="{00000000-0005-0000-0000-0000B0A00000}"/>
    <cellStyle name="Output 2 7 3 5 2 2 3" xfId="41325" xr:uid="{00000000-0005-0000-0000-0000B1A00000}"/>
    <cellStyle name="Output 2 7 3 5 2 2 4" xfId="41326" xr:uid="{00000000-0005-0000-0000-0000B2A00000}"/>
    <cellStyle name="Output 2 7 3 5 2 2 5" xfId="41327" xr:uid="{00000000-0005-0000-0000-0000B3A00000}"/>
    <cellStyle name="Output 2 7 3 5 2 2 6" xfId="41328" xr:uid="{00000000-0005-0000-0000-0000B4A00000}"/>
    <cellStyle name="Output 2 7 3 5 2 2 7" xfId="41329" xr:uid="{00000000-0005-0000-0000-0000B5A00000}"/>
    <cellStyle name="Output 2 7 3 5 2 3" xfId="41330" xr:uid="{00000000-0005-0000-0000-0000B6A00000}"/>
    <cellStyle name="Output 2 7 3 5 2 4" xfId="41331" xr:uid="{00000000-0005-0000-0000-0000B7A00000}"/>
    <cellStyle name="Output 2 7 3 5 3" xfId="41332" xr:uid="{00000000-0005-0000-0000-0000B8A00000}"/>
    <cellStyle name="Output 2 7 3 5 3 2" xfId="41333" xr:uid="{00000000-0005-0000-0000-0000B9A00000}"/>
    <cellStyle name="Output 2 7 3 5 3 2 2" xfId="41334" xr:uid="{00000000-0005-0000-0000-0000BAA00000}"/>
    <cellStyle name="Output 2 7 3 5 3 2 3" xfId="41335" xr:uid="{00000000-0005-0000-0000-0000BBA00000}"/>
    <cellStyle name="Output 2 7 3 5 3 2 4" xfId="41336" xr:uid="{00000000-0005-0000-0000-0000BCA00000}"/>
    <cellStyle name="Output 2 7 3 5 3 2 5" xfId="41337" xr:uid="{00000000-0005-0000-0000-0000BDA00000}"/>
    <cellStyle name="Output 2 7 3 5 3 2 6" xfId="41338" xr:uid="{00000000-0005-0000-0000-0000BEA00000}"/>
    <cellStyle name="Output 2 7 3 5 3 2 7" xfId="41339" xr:uid="{00000000-0005-0000-0000-0000BFA00000}"/>
    <cellStyle name="Output 2 7 3 5 3 3" xfId="41340" xr:uid="{00000000-0005-0000-0000-0000C0A00000}"/>
    <cellStyle name="Output 2 7 3 5 3 4" xfId="41341" xr:uid="{00000000-0005-0000-0000-0000C1A00000}"/>
    <cellStyle name="Output 2 7 3 5 4" xfId="41342" xr:uid="{00000000-0005-0000-0000-0000C2A00000}"/>
    <cellStyle name="Output 2 7 3 5 4 2" xfId="41343" xr:uid="{00000000-0005-0000-0000-0000C3A00000}"/>
    <cellStyle name="Output 2 7 3 5 4 2 2" xfId="41344" xr:uid="{00000000-0005-0000-0000-0000C4A00000}"/>
    <cellStyle name="Output 2 7 3 5 4 2 3" xfId="41345" xr:uid="{00000000-0005-0000-0000-0000C5A00000}"/>
    <cellStyle name="Output 2 7 3 5 4 2 4" xfId="41346" xr:uid="{00000000-0005-0000-0000-0000C6A00000}"/>
    <cellStyle name="Output 2 7 3 5 4 2 5" xfId="41347" xr:uid="{00000000-0005-0000-0000-0000C7A00000}"/>
    <cellStyle name="Output 2 7 3 5 4 2 6" xfId="41348" xr:uid="{00000000-0005-0000-0000-0000C8A00000}"/>
    <cellStyle name="Output 2 7 3 5 4 2 7" xfId="41349" xr:uid="{00000000-0005-0000-0000-0000C9A00000}"/>
    <cellStyle name="Output 2 7 3 5 4 3" xfId="41350" xr:uid="{00000000-0005-0000-0000-0000CAA00000}"/>
    <cellStyle name="Output 2 7 3 5 4 4" xfId="41351" xr:uid="{00000000-0005-0000-0000-0000CBA00000}"/>
    <cellStyle name="Output 2 7 3 5 5" xfId="41352" xr:uid="{00000000-0005-0000-0000-0000CCA00000}"/>
    <cellStyle name="Output 2 7 3 5 5 2" xfId="41353" xr:uid="{00000000-0005-0000-0000-0000CDA00000}"/>
    <cellStyle name="Output 2 7 3 5 5 3" xfId="41354" xr:uid="{00000000-0005-0000-0000-0000CEA00000}"/>
    <cellStyle name="Output 2 7 3 5 5 4" xfId="41355" xr:uid="{00000000-0005-0000-0000-0000CFA00000}"/>
    <cellStyle name="Output 2 7 3 5 5 5" xfId="41356" xr:uid="{00000000-0005-0000-0000-0000D0A00000}"/>
    <cellStyle name="Output 2 7 3 5 5 6" xfId="41357" xr:uid="{00000000-0005-0000-0000-0000D1A00000}"/>
    <cellStyle name="Output 2 7 3 5 5 7" xfId="41358" xr:uid="{00000000-0005-0000-0000-0000D2A00000}"/>
    <cellStyle name="Output 2 7 3 5 5 8" xfId="41359" xr:uid="{00000000-0005-0000-0000-0000D3A00000}"/>
    <cellStyle name="Output 2 7 3 5 6" xfId="41360" xr:uid="{00000000-0005-0000-0000-0000D4A00000}"/>
    <cellStyle name="Output 2 7 3 5 6 2" xfId="41361" xr:uid="{00000000-0005-0000-0000-0000D5A00000}"/>
    <cellStyle name="Output 2 7 3 5 6 3" xfId="41362" xr:uid="{00000000-0005-0000-0000-0000D6A00000}"/>
    <cellStyle name="Output 2 7 3 5 6 4" xfId="41363" xr:uid="{00000000-0005-0000-0000-0000D7A00000}"/>
    <cellStyle name="Output 2 7 3 5 6 5" xfId="41364" xr:uid="{00000000-0005-0000-0000-0000D8A00000}"/>
    <cellStyle name="Output 2 7 3 5 6 6" xfId="41365" xr:uid="{00000000-0005-0000-0000-0000D9A00000}"/>
    <cellStyle name="Output 2 7 3 5 6 7" xfId="41366" xr:uid="{00000000-0005-0000-0000-0000DAA00000}"/>
    <cellStyle name="Output 2 7 3 5 7" xfId="41367" xr:uid="{00000000-0005-0000-0000-0000DBA00000}"/>
    <cellStyle name="Output 2 7 3 5 8" xfId="41368" xr:uid="{00000000-0005-0000-0000-0000DCA00000}"/>
    <cellStyle name="Output 2 7 3 5 9" xfId="41369" xr:uid="{00000000-0005-0000-0000-0000DDA00000}"/>
    <cellStyle name="Output 2 7 3 6" xfId="41370" xr:uid="{00000000-0005-0000-0000-0000DEA00000}"/>
    <cellStyle name="Output 2 7 3 6 2" xfId="41371" xr:uid="{00000000-0005-0000-0000-0000DFA00000}"/>
    <cellStyle name="Output 2 7 3 6 2 2" xfId="41372" xr:uid="{00000000-0005-0000-0000-0000E0A00000}"/>
    <cellStyle name="Output 2 7 3 6 2 3" xfId="41373" xr:uid="{00000000-0005-0000-0000-0000E1A00000}"/>
    <cellStyle name="Output 2 7 3 6 2 4" xfId="41374" xr:uid="{00000000-0005-0000-0000-0000E2A00000}"/>
    <cellStyle name="Output 2 7 3 6 2 5" xfId="41375" xr:uid="{00000000-0005-0000-0000-0000E3A00000}"/>
    <cellStyle name="Output 2 7 3 6 2 6" xfId="41376" xr:uid="{00000000-0005-0000-0000-0000E4A00000}"/>
    <cellStyle name="Output 2 7 3 6 2 7" xfId="41377" xr:uid="{00000000-0005-0000-0000-0000E5A00000}"/>
    <cellStyle name="Output 2 7 3 6 3" xfId="41378" xr:uid="{00000000-0005-0000-0000-0000E6A00000}"/>
    <cellStyle name="Output 2 7 3 6 4" xfId="41379" xr:uid="{00000000-0005-0000-0000-0000E7A00000}"/>
    <cellStyle name="Output 2 7 3 6 5" xfId="41380" xr:uid="{00000000-0005-0000-0000-0000E8A00000}"/>
    <cellStyle name="Output 2 7 3 7" xfId="41381" xr:uid="{00000000-0005-0000-0000-0000E9A00000}"/>
    <cellStyle name="Output 2 7 3 7 2" xfId="41382" xr:uid="{00000000-0005-0000-0000-0000EAA00000}"/>
    <cellStyle name="Output 2 7 3 7 2 2" xfId="41383" xr:uid="{00000000-0005-0000-0000-0000EBA00000}"/>
    <cellStyle name="Output 2 7 3 7 2 3" xfId="41384" xr:uid="{00000000-0005-0000-0000-0000ECA00000}"/>
    <cellStyle name="Output 2 7 3 7 2 4" xfId="41385" xr:uid="{00000000-0005-0000-0000-0000EDA00000}"/>
    <cellStyle name="Output 2 7 3 7 2 5" xfId="41386" xr:uid="{00000000-0005-0000-0000-0000EEA00000}"/>
    <cellStyle name="Output 2 7 3 7 2 6" xfId="41387" xr:uid="{00000000-0005-0000-0000-0000EFA00000}"/>
    <cellStyle name="Output 2 7 3 7 2 7" xfId="41388" xr:uid="{00000000-0005-0000-0000-0000F0A00000}"/>
    <cellStyle name="Output 2 7 3 7 3" xfId="41389" xr:uid="{00000000-0005-0000-0000-0000F1A00000}"/>
    <cellStyle name="Output 2 7 3 7 4" xfId="41390" xr:uid="{00000000-0005-0000-0000-0000F2A00000}"/>
    <cellStyle name="Output 2 7 3 7 5" xfId="41391" xr:uid="{00000000-0005-0000-0000-0000F3A00000}"/>
    <cellStyle name="Output 2 7 3 8" xfId="41392" xr:uid="{00000000-0005-0000-0000-0000F4A00000}"/>
    <cellStyle name="Output 2 7 3 8 2" xfId="41393" xr:uid="{00000000-0005-0000-0000-0000F5A00000}"/>
    <cellStyle name="Output 2 7 3 8 2 2" xfId="41394" xr:uid="{00000000-0005-0000-0000-0000F6A00000}"/>
    <cellStyle name="Output 2 7 3 8 2 3" xfId="41395" xr:uid="{00000000-0005-0000-0000-0000F7A00000}"/>
    <cellStyle name="Output 2 7 3 8 2 4" xfId="41396" xr:uid="{00000000-0005-0000-0000-0000F8A00000}"/>
    <cellStyle name="Output 2 7 3 8 2 5" xfId="41397" xr:uid="{00000000-0005-0000-0000-0000F9A00000}"/>
    <cellStyle name="Output 2 7 3 8 2 6" xfId="41398" xr:uid="{00000000-0005-0000-0000-0000FAA00000}"/>
    <cellStyle name="Output 2 7 3 8 2 7" xfId="41399" xr:uid="{00000000-0005-0000-0000-0000FBA00000}"/>
    <cellStyle name="Output 2 7 3 8 3" xfId="41400" xr:uid="{00000000-0005-0000-0000-0000FCA00000}"/>
    <cellStyle name="Output 2 7 3 8 4" xfId="41401" xr:uid="{00000000-0005-0000-0000-0000FDA00000}"/>
    <cellStyle name="Output 2 7 3 8 5" xfId="41402" xr:uid="{00000000-0005-0000-0000-0000FEA00000}"/>
    <cellStyle name="Output 2 7 3 9" xfId="41403" xr:uid="{00000000-0005-0000-0000-0000FFA00000}"/>
    <cellStyle name="Output 2 7 3 9 2" xfId="41404" xr:uid="{00000000-0005-0000-0000-000000A10000}"/>
    <cellStyle name="Output 2 7 3 9 2 2" xfId="41405" xr:uid="{00000000-0005-0000-0000-000001A10000}"/>
    <cellStyle name="Output 2 7 3 9 2 3" xfId="41406" xr:uid="{00000000-0005-0000-0000-000002A10000}"/>
    <cellStyle name="Output 2 7 3 9 2 4" xfId="41407" xr:uid="{00000000-0005-0000-0000-000003A10000}"/>
    <cellStyle name="Output 2 7 3 9 2 5" xfId="41408" xr:uid="{00000000-0005-0000-0000-000004A10000}"/>
    <cellStyle name="Output 2 7 3 9 2 6" xfId="41409" xr:uid="{00000000-0005-0000-0000-000005A10000}"/>
    <cellStyle name="Output 2 7 3 9 2 7" xfId="41410" xr:uid="{00000000-0005-0000-0000-000006A10000}"/>
    <cellStyle name="Output 2 7 3 9 3" xfId="41411" xr:uid="{00000000-0005-0000-0000-000007A10000}"/>
    <cellStyle name="Output 2 7 3 9 4" xfId="41412" xr:uid="{00000000-0005-0000-0000-000008A10000}"/>
    <cellStyle name="Output 2 7 3 9 5" xfId="41413" xr:uid="{00000000-0005-0000-0000-000009A10000}"/>
    <cellStyle name="Output 2 7 4" xfId="41414" xr:uid="{00000000-0005-0000-0000-00000AA10000}"/>
    <cellStyle name="Output 2 7 4 10" xfId="41415" xr:uid="{00000000-0005-0000-0000-00000BA10000}"/>
    <cellStyle name="Output 2 7 4 10 2" xfId="41416" xr:uid="{00000000-0005-0000-0000-00000CA10000}"/>
    <cellStyle name="Output 2 7 4 10 3" xfId="41417" xr:uid="{00000000-0005-0000-0000-00000DA10000}"/>
    <cellStyle name="Output 2 7 4 10 4" xfId="41418" xr:uid="{00000000-0005-0000-0000-00000EA10000}"/>
    <cellStyle name="Output 2 7 4 10 5" xfId="41419" xr:uid="{00000000-0005-0000-0000-00000FA10000}"/>
    <cellStyle name="Output 2 7 4 11" xfId="41420" xr:uid="{00000000-0005-0000-0000-000010A10000}"/>
    <cellStyle name="Output 2 7 4 11 2" xfId="41421" xr:uid="{00000000-0005-0000-0000-000011A10000}"/>
    <cellStyle name="Output 2 7 4 11 3" xfId="41422" xr:uid="{00000000-0005-0000-0000-000012A10000}"/>
    <cellStyle name="Output 2 7 4 11 4" xfId="41423" xr:uid="{00000000-0005-0000-0000-000013A10000}"/>
    <cellStyle name="Output 2 7 4 11 5" xfId="41424" xr:uid="{00000000-0005-0000-0000-000014A10000}"/>
    <cellStyle name="Output 2 7 4 12" xfId="41425" xr:uid="{00000000-0005-0000-0000-000015A10000}"/>
    <cellStyle name="Output 2 7 4 12 2" xfId="41426" xr:uid="{00000000-0005-0000-0000-000016A10000}"/>
    <cellStyle name="Output 2 7 4 12 3" xfId="41427" xr:uid="{00000000-0005-0000-0000-000017A10000}"/>
    <cellStyle name="Output 2 7 4 12 4" xfId="41428" xr:uid="{00000000-0005-0000-0000-000018A10000}"/>
    <cellStyle name="Output 2 7 4 12 5" xfId="41429" xr:uid="{00000000-0005-0000-0000-000019A10000}"/>
    <cellStyle name="Output 2 7 4 13" xfId="41430" xr:uid="{00000000-0005-0000-0000-00001AA10000}"/>
    <cellStyle name="Output 2 7 4 13 2" xfId="41431" xr:uid="{00000000-0005-0000-0000-00001BA10000}"/>
    <cellStyle name="Output 2 7 4 13 3" xfId="41432" xr:uid="{00000000-0005-0000-0000-00001CA10000}"/>
    <cellStyle name="Output 2 7 4 13 4" xfId="41433" xr:uid="{00000000-0005-0000-0000-00001DA10000}"/>
    <cellStyle name="Output 2 7 4 13 5" xfId="41434" xr:uid="{00000000-0005-0000-0000-00001EA10000}"/>
    <cellStyle name="Output 2 7 4 14" xfId="41435" xr:uid="{00000000-0005-0000-0000-00001FA10000}"/>
    <cellStyle name="Output 2 7 4 14 2" xfId="41436" xr:uid="{00000000-0005-0000-0000-000020A10000}"/>
    <cellStyle name="Output 2 7 4 14 3" xfId="41437" xr:uid="{00000000-0005-0000-0000-000021A10000}"/>
    <cellStyle name="Output 2 7 4 14 4" xfId="41438" xr:uid="{00000000-0005-0000-0000-000022A10000}"/>
    <cellStyle name="Output 2 7 4 14 5" xfId="41439" xr:uid="{00000000-0005-0000-0000-000023A10000}"/>
    <cellStyle name="Output 2 7 4 15" xfId="41440" xr:uid="{00000000-0005-0000-0000-000024A10000}"/>
    <cellStyle name="Output 2 7 4 15 2" xfId="41441" xr:uid="{00000000-0005-0000-0000-000025A10000}"/>
    <cellStyle name="Output 2 7 4 15 3" xfId="41442" xr:uid="{00000000-0005-0000-0000-000026A10000}"/>
    <cellStyle name="Output 2 7 4 15 4" xfId="41443" xr:uid="{00000000-0005-0000-0000-000027A10000}"/>
    <cellStyle name="Output 2 7 4 15 5" xfId="41444" xr:uid="{00000000-0005-0000-0000-000028A10000}"/>
    <cellStyle name="Output 2 7 4 16" xfId="41445" xr:uid="{00000000-0005-0000-0000-000029A10000}"/>
    <cellStyle name="Output 2 7 4 16 2" xfId="41446" xr:uid="{00000000-0005-0000-0000-00002AA10000}"/>
    <cellStyle name="Output 2 7 4 16 3" xfId="41447" xr:uid="{00000000-0005-0000-0000-00002BA10000}"/>
    <cellStyle name="Output 2 7 4 16 4" xfId="41448" xr:uid="{00000000-0005-0000-0000-00002CA10000}"/>
    <cellStyle name="Output 2 7 4 16 5" xfId="41449" xr:uid="{00000000-0005-0000-0000-00002DA10000}"/>
    <cellStyle name="Output 2 7 4 17" xfId="41450" xr:uid="{00000000-0005-0000-0000-00002EA10000}"/>
    <cellStyle name="Output 2 7 4 17 2" xfId="41451" xr:uid="{00000000-0005-0000-0000-00002FA10000}"/>
    <cellStyle name="Output 2 7 4 17 3" xfId="41452" xr:uid="{00000000-0005-0000-0000-000030A10000}"/>
    <cellStyle name="Output 2 7 4 17 4" xfId="41453" xr:uid="{00000000-0005-0000-0000-000031A10000}"/>
    <cellStyle name="Output 2 7 4 17 5" xfId="41454" xr:uid="{00000000-0005-0000-0000-000032A10000}"/>
    <cellStyle name="Output 2 7 4 18" xfId="41455" xr:uid="{00000000-0005-0000-0000-000033A10000}"/>
    <cellStyle name="Output 2 7 4 18 2" xfId="41456" xr:uid="{00000000-0005-0000-0000-000034A10000}"/>
    <cellStyle name="Output 2 7 4 18 3" xfId="41457" xr:uid="{00000000-0005-0000-0000-000035A10000}"/>
    <cellStyle name="Output 2 7 4 18 4" xfId="41458" xr:uid="{00000000-0005-0000-0000-000036A10000}"/>
    <cellStyle name="Output 2 7 4 18 5" xfId="41459" xr:uid="{00000000-0005-0000-0000-000037A10000}"/>
    <cellStyle name="Output 2 7 4 19" xfId="41460" xr:uid="{00000000-0005-0000-0000-000038A10000}"/>
    <cellStyle name="Output 2 7 4 2" xfId="41461" xr:uid="{00000000-0005-0000-0000-000039A10000}"/>
    <cellStyle name="Output 2 7 4 2 10" xfId="41462" xr:uid="{00000000-0005-0000-0000-00003AA10000}"/>
    <cellStyle name="Output 2 7 4 2 10 2" xfId="41463" xr:uid="{00000000-0005-0000-0000-00003BA10000}"/>
    <cellStyle name="Output 2 7 4 2 10 3" xfId="41464" xr:uid="{00000000-0005-0000-0000-00003CA10000}"/>
    <cellStyle name="Output 2 7 4 2 10 4" xfId="41465" xr:uid="{00000000-0005-0000-0000-00003DA10000}"/>
    <cellStyle name="Output 2 7 4 2 10 5" xfId="41466" xr:uid="{00000000-0005-0000-0000-00003EA10000}"/>
    <cellStyle name="Output 2 7 4 2 11" xfId="41467" xr:uid="{00000000-0005-0000-0000-00003FA10000}"/>
    <cellStyle name="Output 2 7 4 2 11 2" xfId="41468" xr:uid="{00000000-0005-0000-0000-000040A10000}"/>
    <cellStyle name="Output 2 7 4 2 11 3" xfId="41469" xr:uid="{00000000-0005-0000-0000-000041A10000}"/>
    <cellStyle name="Output 2 7 4 2 11 4" xfId="41470" xr:uid="{00000000-0005-0000-0000-000042A10000}"/>
    <cellStyle name="Output 2 7 4 2 11 5" xfId="41471" xr:uid="{00000000-0005-0000-0000-000043A10000}"/>
    <cellStyle name="Output 2 7 4 2 12" xfId="41472" xr:uid="{00000000-0005-0000-0000-000044A10000}"/>
    <cellStyle name="Output 2 7 4 2 12 2" xfId="41473" xr:uid="{00000000-0005-0000-0000-000045A10000}"/>
    <cellStyle name="Output 2 7 4 2 12 3" xfId="41474" xr:uid="{00000000-0005-0000-0000-000046A10000}"/>
    <cellStyle name="Output 2 7 4 2 12 4" xfId="41475" xr:uid="{00000000-0005-0000-0000-000047A10000}"/>
    <cellStyle name="Output 2 7 4 2 12 5" xfId="41476" xr:uid="{00000000-0005-0000-0000-000048A10000}"/>
    <cellStyle name="Output 2 7 4 2 13" xfId="41477" xr:uid="{00000000-0005-0000-0000-000049A10000}"/>
    <cellStyle name="Output 2 7 4 2 13 2" xfId="41478" xr:uid="{00000000-0005-0000-0000-00004AA10000}"/>
    <cellStyle name="Output 2 7 4 2 13 3" xfId="41479" xr:uid="{00000000-0005-0000-0000-00004BA10000}"/>
    <cellStyle name="Output 2 7 4 2 13 4" xfId="41480" xr:uid="{00000000-0005-0000-0000-00004CA10000}"/>
    <cellStyle name="Output 2 7 4 2 13 5" xfId="41481" xr:uid="{00000000-0005-0000-0000-00004DA10000}"/>
    <cellStyle name="Output 2 7 4 2 14" xfId="41482" xr:uid="{00000000-0005-0000-0000-00004EA10000}"/>
    <cellStyle name="Output 2 7 4 2 14 2" xfId="41483" xr:uid="{00000000-0005-0000-0000-00004FA10000}"/>
    <cellStyle name="Output 2 7 4 2 14 3" xfId="41484" xr:uid="{00000000-0005-0000-0000-000050A10000}"/>
    <cellStyle name="Output 2 7 4 2 14 4" xfId="41485" xr:uid="{00000000-0005-0000-0000-000051A10000}"/>
    <cellStyle name="Output 2 7 4 2 14 5" xfId="41486" xr:uid="{00000000-0005-0000-0000-000052A10000}"/>
    <cellStyle name="Output 2 7 4 2 15" xfId="41487" xr:uid="{00000000-0005-0000-0000-000053A10000}"/>
    <cellStyle name="Output 2 7 4 2 15 2" xfId="41488" xr:uid="{00000000-0005-0000-0000-000054A10000}"/>
    <cellStyle name="Output 2 7 4 2 15 3" xfId="41489" xr:uid="{00000000-0005-0000-0000-000055A10000}"/>
    <cellStyle name="Output 2 7 4 2 15 4" xfId="41490" xr:uid="{00000000-0005-0000-0000-000056A10000}"/>
    <cellStyle name="Output 2 7 4 2 15 5" xfId="41491" xr:uid="{00000000-0005-0000-0000-000057A10000}"/>
    <cellStyle name="Output 2 7 4 2 16" xfId="41492" xr:uid="{00000000-0005-0000-0000-000058A10000}"/>
    <cellStyle name="Output 2 7 4 2 16 2" xfId="41493" xr:uid="{00000000-0005-0000-0000-000059A10000}"/>
    <cellStyle name="Output 2 7 4 2 16 3" xfId="41494" xr:uid="{00000000-0005-0000-0000-00005AA10000}"/>
    <cellStyle name="Output 2 7 4 2 16 4" xfId="41495" xr:uid="{00000000-0005-0000-0000-00005BA10000}"/>
    <cellStyle name="Output 2 7 4 2 16 5" xfId="41496" xr:uid="{00000000-0005-0000-0000-00005CA10000}"/>
    <cellStyle name="Output 2 7 4 2 17" xfId="41497" xr:uid="{00000000-0005-0000-0000-00005DA10000}"/>
    <cellStyle name="Output 2 7 4 2 17 2" xfId="41498" xr:uid="{00000000-0005-0000-0000-00005EA10000}"/>
    <cellStyle name="Output 2 7 4 2 17 3" xfId="41499" xr:uid="{00000000-0005-0000-0000-00005FA10000}"/>
    <cellStyle name="Output 2 7 4 2 17 4" xfId="41500" xr:uid="{00000000-0005-0000-0000-000060A10000}"/>
    <cellStyle name="Output 2 7 4 2 17 5" xfId="41501" xr:uid="{00000000-0005-0000-0000-000061A10000}"/>
    <cellStyle name="Output 2 7 4 2 18" xfId="41502" xr:uid="{00000000-0005-0000-0000-000062A10000}"/>
    <cellStyle name="Output 2 7 4 2 18 2" xfId="41503" xr:uid="{00000000-0005-0000-0000-000063A10000}"/>
    <cellStyle name="Output 2 7 4 2 18 3" xfId="41504" xr:uid="{00000000-0005-0000-0000-000064A10000}"/>
    <cellStyle name="Output 2 7 4 2 18 4" xfId="41505" xr:uid="{00000000-0005-0000-0000-000065A10000}"/>
    <cellStyle name="Output 2 7 4 2 18 5" xfId="41506" xr:uid="{00000000-0005-0000-0000-000066A10000}"/>
    <cellStyle name="Output 2 7 4 2 19" xfId="41507" xr:uid="{00000000-0005-0000-0000-000067A10000}"/>
    <cellStyle name="Output 2 7 4 2 2" xfId="41508" xr:uid="{00000000-0005-0000-0000-000068A10000}"/>
    <cellStyle name="Output 2 7 4 2 2 2" xfId="41509" xr:uid="{00000000-0005-0000-0000-000069A10000}"/>
    <cellStyle name="Output 2 7 4 2 2 2 2" xfId="41510" xr:uid="{00000000-0005-0000-0000-00006AA10000}"/>
    <cellStyle name="Output 2 7 4 2 2 2 3" xfId="41511" xr:uid="{00000000-0005-0000-0000-00006BA10000}"/>
    <cellStyle name="Output 2 7 4 2 2 2 4" xfId="41512" xr:uid="{00000000-0005-0000-0000-00006CA10000}"/>
    <cellStyle name="Output 2 7 4 2 2 2 5" xfId="41513" xr:uid="{00000000-0005-0000-0000-00006DA10000}"/>
    <cellStyle name="Output 2 7 4 2 2 2 6" xfId="41514" xr:uid="{00000000-0005-0000-0000-00006EA10000}"/>
    <cellStyle name="Output 2 7 4 2 2 2 7" xfId="41515" xr:uid="{00000000-0005-0000-0000-00006FA10000}"/>
    <cellStyle name="Output 2 7 4 2 2 3" xfId="41516" xr:uid="{00000000-0005-0000-0000-000070A10000}"/>
    <cellStyle name="Output 2 7 4 2 2 4" xfId="41517" xr:uid="{00000000-0005-0000-0000-000071A10000}"/>
    <cellStyle name="Output 2 7 4 2 2 5" xfId="41518" xr:uid="{00000000-0005-0000-0000-000072A10000}"/>
    <cellStyle name="Output 2 7 4 2 3" xfId="41519" xr:uid="{00000000-0005-0000-0000-000073A10000}"/>
    <cellStyle name="Output 2 7 4 2 3 2" xfId="41520" xr:uid="{00000000-0005-0000-0000-000074A10000}"/>
    <cellStyle name="Output 2 7 4 2 3 2 2" xfId="41521" xr:uid="{00000000-0005-0000-0000-000075A10000}"/>
    <cellStyle name="Output 2 7 4 2 3 2 3" xfId="41522" xr:uid="{00000000-0005-0000-0000-000076A10000}"/>
    <cellStyle name="Output 2 7 4 2 3 2 4" xfId="41523" xr:uid="{00000000-0005-0000-0000-000077A10000}"/>
    <cellStyle name="Output 2 7 4 2 3 2 5" xfId="41524" xr:uid="{00000000-0005-0000-0000-000078A10000}"/>
    <cellStyle name="Output 2 7 4 2 3 2 6" xfId="41525" xr:uid="{00000000-0005-0000-0000-000079A10000}"/>
    <cellStyle name="Output 2 7 4 2 3 2 7" xfId="41526" xr:uid="{00000000-0005-0000-0000-00007AA10000}"/>
    <cellStyle name="Output 2 7 4 2 3 3" xfId="41527" xr:uid="{00000000-0005-0000-0000-00007BA10000}"/>
    <cellStyle name="Output 2 7 4 2 3 4" xfId="41528" xr:uid="{00000000-0005-0000-0000-00007CA10000}"/>
    <cellStyle name="Output 2 7 4 2 3 5" xfId="41529" xr:uid="{00000000-0005-0000-0000-00007DA10000}"/>
    <cellStyle name="Output 2 7 4 2 4" xfId="41530" xr:uid="{00000000-0005-0000-0000-00007EA10000}"/>
    <cellStyle name="Output 2 7 4 2 4 2" xfId="41531" xr:uid="{00000000-0005-0000-0000-00007FA10000}"/>
    <cellStyle name="Output 2 7 4 2 4 2 2" xfId="41532" xr:uid="{00000000-0005-0000-0000-000080A10000}"/>
    <cellStyle name="Output 2 7 4 2 4 2 3" xfId="41533" xr:uid="{00000000-0005-0000-0000-000081A10000}"/>
    <cellStyle name="Output 2 7 4 2 4 2 4" xfId="41534" xr:uid="{00000000-0005-0000-0000-000082A10000}"/>
    <cellStyle name="Output 2 7 4 2 4 2 5" xfId="41535" xr:uid="{00000000-0005-0000-0000-000083A10000}"/>
    <cellStyle name="Output 2 7 4 2 4 2 6" xfId="41536" xr:uid="{00000000-0005-0000-0000-000084A10000}"/>
    <cellStyle name="Output 2 7 4 2 4 2 7" xfId="41537" xr:uid="{00000000-0005-0000-0000-000085A10000}"/>
    <cellStyle name="Output 2 7 4 2 4 3" xfId="41538" xr:uid="{00000000-0005-0000-0000-000086A10000}"/>
    <cellStyle name="Output 2 7 4 2 4 4" xfId="41539" xr:uid="{00000000-0005-0000-0000-000087A10000}"/>
    <cellStyle name="Output 2 7 4 2 4 5" xfId="41540" xr:uid="{00000000-0005-0000-0000-000088A10000}"/>
    <cellStyle name="Output 2 7 4 2 5" xfId="41541" xr:uid="{00000000-0005-0000-0000-000089A10000}"/>
    <cellStyle name="Output 2 7 4 2 5 2" xfId="41542" xr:uid="{00000000-0005-0000-0000-00008AA10000}"/>
    <cellStyle name="Output 2 7 4 2 5 3" xfId="41543" xr:uid="{00000000-0005-0000-0000-00008BA10000}"/>
    <cellStyle name="Output 2 7 4 2 5 4" xfId="41544" xr:uid="{00000000-0005-0000-0000-00008CA10000}"/>
    <cellStyle name="Output 2 7 4 2 5 5" xfId="41545" xr:uid="{00000000-0005-0000-0000-00008DA10000}"/>
    <cellStyle name="Output 2 7 4 2 5 6" xfId="41546" xr:uid="{00000000-0005-0000-0000-00008EA10000}"/>
    <cellStyle name="Output 2 7 4 2 5 7" xfId="41547" xr:uid="{00000000-0005-0000-0000-00008FA10000}"/>
    <cellStyle name="Output 2 7 4 2 5 8" xfId="41548" xr:uid="{00000000-0005-0000-0000-000090A10000}"/>
    <cellStyle name="Output 2 7 4 2 6" xfId="41549" xr:uid="{00000000-0005-0000-0000-000091A10000}"/>
    <cellStyle name="Output 2 7 4 2 6 2" xfId="41550" xr:uid="{00000000-0005-0000-0000-000092A10000}"/>
    <cellStyle name="Output 2 7 4 2 6 3" xfId="41551" xr:uid="{00000000-0005-0000-0000-000093A10000}"/>
    <cellStyle name="Output 2 7 4 2 6 4" xfId="41552" xr:uid="{00000000-0005-0000-0000-000094A10000}"/>
    <cellStyle name="Output 2 7 4 2 6 5" xfId="41553" xr:uid="{00000000-0005-0000-0000-000095A10000}"/>
    <cellStyle name="Output 2 7 4 2 6 6" xfId="41554" xr:uid="{00000000-0005-0000-0000-000096A10000}"/>
    <cellStyle name="Output 2 7 4 2 6 7" xfId="41555" xr:uid="{00000000-0005-0000-0000-000097A10000}"/>
    <cellStyle name="Output 2 7 4 2 7" xfId="41556" xr:uid="{00000000-0005-0000-0000-000098A10000}"/>
    <cellStyle name="Output 2 7 4 2 7 2" xfId="41557" xr:uid="{00000000-0005-0000-0000-000099A10000}"/>
    <cellStyle name="Output 2 7 4 2 7 3" xfId="41558" xr:uid="{00000000-0005-0000-0000-00009AA10000}"/>
    <cellStyle name="Output 2 7 4 2 7 4" xfId="41559" xr:uid="{00000000-0005-0000-0000-00009BA10000}"/>
    <cellStyle name="Output 2 7 4 2 7 5" xfId="41560" xr:uid="{00000000-0005-0000-0000-00009CA10000}"/>
    <cellStyle name="Output 2 7 4 2 8" xfId="41561" xr:uid="{00000000-0005-0000-0000-00009DA10000}"/>
    <cellStyle name="Output 2 7 4 2 8 2" xfId="41562" xr:uid="{00000000-0005-0000-0000-00009EA10000}"/>
    <cellStyle name="Output 2 7 4 2 8 3" xfId="41563" xr:uid="{00000000-0005-0000-0000-00009FA10000}"/>
    <cellStyle name="Output 2 7 4 2 8 4" xfId="41564" xr:uid="{00000000-0005-0000-0000-0000A0A10000}"/>
    <cellStyle name="Output 2 7 4 2 8 5" xfId="41565" xr:uid="{00000000-0005-0000-0000-0000A1A10000}"/>
    <cellStyle name="Output 2 7 4 2 9" xfId="41566" xr:uid="{00000000-0005-0000-0000-0000A2A10000}"/>
    <cellStyle name="Output 2 7 4 2 9 2" xfId="41567" xr:uid="{00000000-0005-0000-0000-0000A3A10000}"/>
    <cellStyle name="Output 2 7 4 2 9 3" xfId="41568" xr:uid="{00000000-0005-0000-0000-0000A4A10000}"/>
    <cellStyle name="Output 2 7 4 2 9 4" xfId="41569" xr:uid="{00000000-0005-0000-0000-0000A5A10000}"/>
    <cellStyle name="Output 2 7 4 2 9 5" xfId="41570" xr:uid="{00000000-0005-0000-0000-0000A6A10000}"/>
    <cellStyle name="Output 2 7 4 3" xfId="41571" xr:uid="{00000000-0005-0000-0000-0000A7A10000}"/>
    <cellStyle name="Output 2 7 4 3 10" xfId="41572" xr:uid="{00000000-0005-0000-0000-0000A8A10000}"/>
    <cellStyle name="Output 2 7 4 3 2" xfId="41573" xr:uid="{00000000-0005-0000-0000-0000A9A10000}"/>
    <cellStyle name="Output 2 7 4 3 2 2" xfId="41574" xr:uid="{00000000-0005-0000-0000-0000AAA10000}"/>
    <cellStyle name="Output 2 7 4 3 2 2 2" xfId="41575" xr:uid="{00000000-0005-0000-0000-0000ABA10000}"/>
    <cellStyle name="Output 2 7 4 3 2 2 3" xfId="41576" xr:uid="{00000000-0005-0000-0000-0000ACA10000}"/>
    <cellStyle name="Output 2 7 4 3 2 2 4" xfId="41577" xr:uid="{00000000-0005-0000-0000-0000ADA10000}"/>
    <cellStyle name="Output 2 7 4 3 2 2 5" xfId="41578" xr:uid="{00000000-0005-0000-0000-0000AEA10000}"/>
    <cellStyle name="Output 2 7 4 3 2 2 6" xfId="41579" xr:uid="{00000000-0005-0000-0000-0000AFA10000}"/>
    <cellStyle name="Output 2 7 4 3 2 2 7" xfId="41580" xr:uid="{00000000-0005-0000-0000-0000B0A10000}"/>
    <cellStyle name="Output 2 7 4 3 2 3" xfId="41581" xr:uid="{00000000-0005-0000-0000-0000B1A10000}"/>
    <cellStyle name="Output 2 7 4 3 2 4" xfId="41582" xr:uid="{00000000-0005-0000-0000-0000B2A10000}"/>
    <cellStyle name="Output 2 7 4 3 3" xfId="41583" xr:uid="{00000000-0005-0000-0000-0000B3A10000}"/>
    <cellStyle name="Output 2 7 4 3 3 2" xfId="41584" xr:uid="{00000000-0005-0000-0000-0000B4A10000}"/>
    <cellStyle name="Output 2 7 4 3 3 2 2" xfId="41585" xr:uid="{00000000-0005-0000-0000-0000B5A10000}"/>
    <cellStyle name="Output 2 7 4 3 3 2 3" xfId="41586" xr:uid="{00000000-0005-0000-0000-0000B6A10000}"/>
    <cellStyle name="Output 2 7 4 3 3 2 4" xfId="41587" xr:uid="{00000000-0005-0000-0000-0000B7A10000}"/>
    <cellStyle name="Output 2 7 4 3 3 2 5" xfId="41588" xr:uid="{00000000-0005-0000-0000-0000B8A10000}"/>
    <cellStyle name="Output 2 7 4 3 3 2 6" xfId="41589" xr:uid="{00000000-0005-0000-0000-0000B9A10000}"/>
    <cellStyle name="Output 2 7 4 3 3 2 7" xfId="41590" xr:uid="{00000000-0005-0000-0000-0000BAA10000}"/>
    <cellStyle name="Output 2 7 4 3 3 3" xfId="41591" xr:uid="{00000000-0005-0000-0000-0000BBA10000}"/>
    <cellStyle name="Output 2 7 4 3 3 4" xfId="41592" xr:uid="{00000000-0005-0000-0000-0000BCA10000}"/>
    <cellStyle name="Output 2 7 4 3 4" xfId="41593" xr:uid="{00000000-0005-0000-0000-0000BDA10000}"/>
    <cellStyle name="Output 2 7 4 3 4 2" xfId="41594" xr:uid="{00000000-0005-0000-0000-0000BEA10000}"/>
    <cellStyle name="Output 2 7 4 3 4 2 2" xfId="41595" xr:uid="{00000000-0005-0000-0000-0000BFA10000}"/>
    <cellStyle name="Output 2 7 4 3 4 2 3" xfId="41596" xr:uid="{00000000-0005-0000-0000-0000C0A10000}"/>
    <cellStyle name="Output 2 7 4 3 4 2 4" xfId="41597" xr:uid="{00000000-0005-0000-0000-0000C1A10000}"/>
    <cellStyle name="Output 2 7 4 3 4 2 5" xfId="41598" xr:uid="{00000000-0005-0000-0000-0000C2A10000}"/>
    <cellStyle name="Output 2 7 4 3 4 2 6" xfId="41599" xr:uid="{00000000-0005-0000-0000-0000C3A10000}"/>
    <cellStyle name="Output 2 7 4 3 4 2 7" xfId="41600" xr:uid="{00000000-0005-0000-0000-0000C4A10000}"/>
    <cellStyle name="Output 2 7 4 3 4 3" xfId="41601" xr:uid="{00000000-0005-0000-0000-0000C5A10000}"/>
    <cellStyle name="Output 2 7 4 3 4 4" xfId="41602" xr:uid="{00000000-0005-0000-0000-0000C6A10000}"/>
    <cellStyle name="Output 2 7 4 3 5" xfId="41603" xr:uid="{00000000-0005-0000-0000-0000C7A10000}"/>
    <cellStyle name="Output 2 7 4 3 5 2" xfId="41604" xr:uid="{00000000-0005-0000-0000-0000C8A10000}"/>
    <cellStyle name="Output 2 7 4 3 5 3" xfId="41605" xr:uid="{00000000-0005-0000-0000-0000C9A10000}"/>
    <cellStyle name="Output 2 7 4 3 5 4" xfId="41606" xr:uid="{00000000-0005-0000-0000-0000CAA10000}"/>
    <cellStyle name="Output 2 7 4 3 5 5" xfId="41607" xr:uid="{00000000-0005-0000-0000-0000CBA10000}"/>
    <cellStyle name="Output 2 7 4 3 5 6" xfId="41608" xr:uid="{00000000-0005-0000-0000-0000CCA10000}"/>
    <cellStyle name="Output 2 7 4 3 5 7" xfId="41609" xr:uid="{00000000-0005-0000-0000-0000CDA10000}"/>
    <cellStyle name="Output 2 7 4 3 5 8" xfId="41610" xr:uid="{00000000-0005-0000-0000-0000CEA10000}"/>
    <cellStyle name="Output 2 7 4 3 6" xfId="41611" xr:uid="{00000000-0005-0000-0000-0000CFA10000}"/>
    <cellStyle name="Output 2 7 4 3 6 2" xfId="41612" xr:uid="{00000000-0005-0000-0000-0000D0A10000}"/>
    <cellStyle name="Output 2 7 4 3 6 3" xfId="41613" xr:uid="{00000000-0005-0000-0000-0000D1A10000}"/>
    <cellStyle name="Output 2 7 4 3 6 4" xfId="41614" xr:uid="{00000000-0005-0000-0000-0000D2A10000}"/>
    <cellStyle name="Output 2 7 4 3 6 5" xfId="41615" xr:uid="{00000000-0005-0000-0000-0000D3A10000}"/>
    <cellStyle name="Output 2 7 4 3 6 6" xfId="41616" xr:uid="{00000000-0005-0000-0000-0000D4A10000}"/>
    <cellStyle name="Output 2 7 4 3 6 7" xfId="41617" xr:uid="{00000000-0005-0000-0000-0000D5A10000}"/>
    <cellStyle name="Output 2 7 4 3 7" xfId="41618" xr:uid="{00000000-0005-0000-0000-0000D6A10000}"/>
    <cellStyle name="Output 2 7 4 3 8" xfId="41619" xr:uid="{00000000-0005-0000-0000-0000D7A10000}"/>
    <cellStyle name="Output 2 7 4 3 9" xfId="41620" xr:uid="{00000000-0005-0000-0000-0000D8A10000}"/>
    <cellStyle name="Output 2 7 4 4" xfId="41621" xr:uid="{00000000-0005-0000-0000-0000D9A10000}"/>
    <cellStyle name="Output 2 7 4 4 2" xfId="41622" xr:uid="{00000000-0005-0000-0000-0000DAA10000}"/>
    <cellStyle name="Output 2 7 4 4 2 2" xfId="41623" xr:uid="{00000000-0005-0000-0000-0000DBA10000}"/>
    <cellStyle name="Output 2 7 4 4 2 3" xfId="41624" xr:uid="{00000000-0005-0000-0000-0000DCA10000}"/>
    <cellStyle name="Output 2 7 4 4 2 4" xfId="41625" xr:uid="{00000000-0005-0000-0000-0000DDA10000}"/>
    <cellStyle name="Output 2 7 4 4 2 5" xfId="41626" xr:uid="{00000000-0005-0000-0000-0000DEA10000}"/>
    <cellStyle name="Output 2 7 4 4 2 6" xfId="41627" xr:uid="{00000000-0005-0000-0000-0000DFA10000}"/>
    <cellStyle name="Output 2 7 4 4 2 7" xfId="41628" xr:uid="{00000000-0005-0000-0000-0000E0A10000}"/>
    <cellStyle name="Output 2 7 4 4 3" xfId="41629" xr:uid="{00000000-0005-0000-0000-0000E1A10000}"/>
    <cellStyle name="Output 2 7 4 4 4" xfId="41630" xr:uid="{00000000-0005-0000-0000-0000E2A10000}"/>
    <cellStyle name="Output 2 7 4 4 5" xfId="41631" xr:uid="{00000000-0005-0000-0000-0000E3A10000}"/>
    <cellStyle name="Output 2 7 4 5" xfId="41632" xr:uid="{00000000-0005-0000-0000-0000E4A10000}"/>
    <cellStyle name="Output 2 7 4 5 2" xfId="41633" xr:uid="{00000000-0005-0000-0000-0000E5A10000}"/>
    <cellStyle name="Output 2 7 4 5 2 2" xfId="41634" xr:uid="{00000000-0005-0000-0000-0000E6A10000}"/>
    <cellStyle name="Output 2 7 4 5 2 3" xfId="41635" xr:uid="{00000000-0005-0000-0000-0000E7A10000}"/>
    <cellStyle name="Output 2 7 4 5 2 4" xfId="41636" xr:uid="{00000000-0005-0000-0000-0000E8A10000}"/>
    <cellStyle name="Output 2 7 4 5 2 5" xfId="41637" xr:uid="{00000000-0005-0000-0000-0000E9A10000}"/>
    <cellStyle name="Output 2 7 4 5 2 6" xfId="41638" xr:uid="{00000000-0005-0000-0000-0000EAA10000}"/>
    <cellStyle name="Output 2 7 4 5 2 7" xfId="41639" xr:uid="{00000000-0005-0000-0000-0000EBA10000}"/>
    <cellStyle name="Output 2 7 4 5 3" xfId="41640" xr:uid="{00000000-0005-0000-0000-0000ECA10000}"/>
    <cellStyle name="Output 2 7 4 5 4" xfId="41641" xr:uid="{00000000-0005-0000-0000-0000EDA10000}"/>
    <cellStyle name="Output 2 7 4 5 5" xfId="41642" xr:uid="{00000000-0005-0000-0000-0000EEA10000}"/>
    <cellStyle name="Output 2 7 4 6" xfId="41643" xr:uid="{00000000-0005-0000-0000-0000EFA10000}"/>
    <cellStyle name="Output 2 7 4 6 2" xfId="41644" xr:uid="{00000000-0005-0000-0000-0000F0A10000}"/>
    <cellStyle name="Output 2 7 4 6 2 2" xfId="41645" xr:uid="{00000000-0005-0000-0000-0000F1A10000}"/>
    <cellStyle name="Output 2 7 4 6 2 3" xfId="41646" xr:uid="{00000000-0005-0000-0000-0000F2A10000}"/>
    <cellStyle name="Output 2 7 4 6 2 4" xfId="41647" xr:uid="{00000000-0005-0000-0000-0000F3A10000}"/>
    <cellStyle name="Output 2 7 4 6 2 5" xfId="41648" xr:uid="{00000000-0005-0000-0000-0000F4A10000}"/>
    <cellStyle name="Output 2 7 4 6 2 6" xfId="41649" xr:uid="{00000000-0005-0000-0000-0000F5A10000}"/>
    <cellStyle name="Output 2 7 4 6 2 7" xfId="41650" xr:uid="{00000000-0005-0000-0000-0000F6A10000}"/>
    <cellStyle name="Output 2 7 4 6 3" xfId="41651" xr:uid="{00000000-0005-0000-0000-0000F7A10000}"/>
    <cellStyle name="Output 2 7 4 6 4" xfId="41652" xr:uid="{00000000-0005-0000-0000-0000F8A10000}"/>
    <cellStyle name="Output 2 7 4 6 5" xfId="41653" xr:uid="{00000000-0005-0000-0000-0000F9A10000}"/>
    <cellStyle name="Output 2 7 4 7" xfId="41654" xr:uid="{00000000-0005-0000-0000-0000FAA10000}"/>
    <cellStyle name="Output 2 7 4 7 2" xfId="41655" xr:uid="{00000000-0005-0000-0000-0000FBA10000}"/>
    <cellStyle name="Output 2 7 4 7 2 2" xfId="41656" xr:uid="{00000000-0005-0000-0000-0000FCA10000}"/>
    <cellStyle name="Output 2 7 4 7 2 3" xfId="41657" xr:uid="{00000000-0005-0000-0000-0000FDA10000}"/>
    <cellStyle name="Output 2 7 4 7 2 4" xfId="41658" xr:uid="{00000000-0005-0000-0000-0000FEA10000}"/>
    <cellStyle name="Output 2 7 4 7 2 5" xfId="41659" xr:uid="{00000000-0005-0000-0000-0000FFA10000}"/>
    <cellStyle name="Output 2 7 4 7 2 6" xfId="41660" xr:uid="{00000000-0005-0000-0000-000000A20000}"/>
    <cellStyle name="Output 2 7 4 7 2 7" xfId="41661" xr:uid="{00000000-0005-0000-0000-000001A20000}"/>
    <cellStyle name="Output 2 7 4 7 3" xfId="41662" xr:uid="{00000000-0005-0000-0000-000002A20000}"/>
    <cellStyle name="Output 2 7 4 7 4" xfId="41663" xr:uid="{00000000-0005-0000-0000-000003A20000}"/>
    <cellStyle name="Output 2 7 4 7 5" xfId="41664" xr:uid="{00000000-0005-0000-0000-000004A20000}"/>
    <cellStyle name="Output 2 7 4 8" xfId="41665" xr:uid="{00000000-0005-0000-0000-000005A20000}"/>
    <cellStyle name="Output 2 7 4 8 2" xfId="41666" xr:uid="{00000000-0005-0000-0000-000006A20000}"/>
    <cellStyle name="Output 2 7 4 8 3" xfId="41667" xr:uid="{00000000-0005-0000-0000-000007A20000}"/>
    <cellStyle name="Output 2 7 4 8 4" xfId="41668" xr:uid="{00000000-0005-0000-0000-000008A20000}"/>
    <cellStyle name="Output 2 7 4 8 5" xfId="41669" xr:uid="{00000000-0005-0000-0000-000009A20000}"/>
    <cellStyle name="Output 2 7 4 8 6" xfId="41670" xr:uid="{00000000-0005-0000-0000-00000AA20000}"/>
    <cellStyle name="Output 2 7 4 8 7" xfId="41671" xr:uid="{00000000-0005-0000-0000-00000BA20000}"/>
    <cellStyle name="Output 2 7 4 8 8" xfId="41672" xr:uid="{00000000-0005-0000-0000-00000CA20000}"/>
    <cellStyle name="Output 2 7 4 9" xfId="41673" xr:uid="{00000000-0005-0000-0000-00000DA20000}"/>
    <cellStyle name="Output 2 7 4 9 2" xfId="41674" xr:uid="{00000000-0005-0000-0000-00000EA20000}"/>
    <cellStyle name="Output 2 7 4 9 3" xfId="41675" xr:uid="{00000000-0005-0000-0000-00000FA20000}"/>
    <cellStyle name="Output 2 7 4 9 4" xfId="41676" xr:uid="{00000000-0005-0000-0000-000010A20000}"/>
    <cellStyle name="Output 2 7 4 9 5" xfId="41677" xr:uid="{00000000-0005-0000-0000-000011A20000}"/>
    <cellStyle name="Output 2 7 4 9 6" xfId="41678" xr:uid="{00000000-0005-0000-0000-000012A20000}"/>
    <cellStyle name="Output 2 7 4 9 7" xfId="41679" xr:uid="{00000000-0005-0000-0000-000013A20000}"/>
    <cellStyle name="Output 2 7 5" xfId="41680" xr:uid="{00000000-0005-0000-0000-000014A20000}"/>
    <cellStyle name="Output 2 7 5 10" xfId="41681" xr:uid="{00000000-0005-0000-0000-000015A20000}"/>
    <cellStyle name="Output 2 7 5 10 2" xfId="41682" xr:uid="{00000000-0005-0000-0000-000016A20000}"/>
    <cellStyle name="Output 2 7 5 10 3" xfId="41683" xr:uid="{00000000-0005-0000-0000-000017A20000}"/>
    <cellStyle name="Output 2 7 5 10 4" xfId="41684" xr:uid="{00000000-0005-0000-0000-000018A20000}"/>
    <cellStyle name="Output 2 7 5 10 5" xfId="41685" xr:uid="{00000000-0005-0000-0000-000019A20000}"/>
    <cellStyle name="Output 2 7 5 11" xfId="41686" xr:uid="{00000000-0005-0000-0000-00001AA20000}"/>
    <cellStyle name="Output 2 7 5 11 2" xfId="41687" xr:uid="{00000000-0005-0000-0000-00001BA20000}"/>
    <cellStyle name="Output 2 7 5 11 3" xfId="41688" xr:uid="{00000000-0005-0000-0000-00001CA20000}"/>
    <cellStyle name="Output 2 7 5 11 4" xfId="41689" xr:uid="{00000000-0005-0000-0000-00001DA20000}"/>
    <cellStyle name="Output 2 7 5 11 5" xfId="41690" xr:uid="{00000000-0005-0000-0000-00001EA20000}"/>
    <cellStyle name="Output 2 7 5 12" xfId="41691" xr:uid="{00000000-0005-0000-0000-00001FA20000}"/>
    <cellStyle name="Output 2 7 5 12 2" xfId="41692" xr:uid="{00000000-0005-0000-0000-000020A20000}"/>
    <cellStyle name="Output 2 7 5 12 3" xfId="41693" xr:uid="{00000000-0005-0000-0000-000021A20000}"/>
    <cellStyle name="Output 2 7 5 12 4" xfId="41694" xr:uid="{00000000-0005-0000-0000-000022A20000}"/>
    <cellStyle name="Output 2 7 5 12 5" xfId="41695" xr:uid="{00000000-0005-0000-0000-000023A20000}"/>
    <cellStyle name="Output 2 7 5 13" xfId="41696" xr:uid="{00000000-0005-0000-0000-000024A20000}"/>
    <cellStyle name="Output 2 7 5 13 2" xfId="41697" xr:uid="{00000000-0005-0000-0000-000025A20000}"/>
    <cellStyle name="Output 2 7 5 13 3" xfId="41698" xr:uid="{00000000-0005-0000-0000-000026A20000}"/>
    <cellStyle name="Output 2 7 5 13 4" xfId="41699" xr:uid="{00000000-0005-0000-0000-000027A20000}"/>
    <cellStyle name="Output 2 7 5 13 5" xfId="41700" xr:uid="{00000000-0005-0000-0000-000028A20000}"/>
    <cellStyle name="Output 2 7 5 14" xfId="41701" xr:uid="{00000000-0005-0000-0000-000029A20000}"/>
    <cellStyle name="Output 2 7 5 14 2" xfId="41702" xr:uid="{00000000-0005-0000-0000-00002AA20000}"/>
    <cellStyle name="Output 2 7 5 14 3" xfId="41703" xr:uid="{00000000-0005-0000-0000-00002BA20000}"/>
    <cellStyle name="Output 2 7 5 14 4" xfId="41704" xr:uid="{00000000-0005-0000-0000-00002CA20000}"/>
    <cellStyle name="Output 2 7 5 14 5" xfId="41705" xr:uid="{00000000-0005-0000-0000-00002DA20000}"/>
    <cellStyle name="Output 2 7 5 15" xfId="41706" xr:uid="{00000000-0005-0000-0000-00002EA20000}"/>
    <cellStyle name="Output 2 7 5 15 2" xfId="41707" xr:uid="{00000000-0005-0000-0000-00002FA20000}"/>
    <cellStyle name="Output 2 7 5 15 3" xfId="41708" xr:uid="{00000000-0005-0000-0000-000030A20000}"/>
    <cellStyle name="Output 2 7 5 15 4" xfId="41709" xr:uid="{00000000-0005-0000-0000-000031A20000}"/>
    <cellStyle name="Output 2 7 5 15 5" xfId="41710" xr:uid="{00000000-0005-0000-0000-000032A20000}"/>
    <cellStyle name="Output 2 7 5 16" xfId="41711" xr:uid="{00000000-0005-0000-0000-000033A20000}"/>
    <cellStyle name="Output 2 7 5 16 2" xfId="41712" xr:uid="{00000000-0005-0000-0000-000034A20000}"/>
    <cellStyle name="Output 2 7 5 16 3" xfId="41713" xr:uid="{00000000-0005-0000-0000-000035A20000}"/>
    <cellStyle name="Output 2 7 5 16 4" xfId="41714" xr:uid="{00000000-0005-0000-0000-000036A20000}"/>
    <cellStyle name="Output 2 7 5 16 5" xfId="41715" xr:uid="{00000000-0005-0000-0000-000037A20000}"/>
    <cellStyle name="Output 2 7 5 17" xfId="41716" xr:uid="{00000000-0005-0000-0000-000038A20000}"/>
    <cellStyle name="Output 2 7 5 17 2" xfId="41717" xr:uid="{00000000-0005-0000-0000-000039A20000}"/>
    <cellStyle name="Output 2 7 5 17 3" xfId="41718" xr:uid="{00000000-0005-0000-0000-00003AA20000}"/>
    <cellStyle name="Output 2 7 5 17 4" xfId="41719" xr:uid="{00000000-0005-0000-0000-00003BA20000}"/>
    <cellStyle name="Output 2 7 5 17 5" xfId="41720" xr:uid="{00000000-0005-0000-0000-00003CA20000}"/>
    <cellStyle name="Output 2 7 5 18" xfId="41721" xr:uid="{00000000-0005-0000-0000-00003DA20000}"/>
    <cellStyle name="Output 2 7 5 18 2" xfId="41722" xr:uid="{00000000-0005-0000-0000-00003EA20000}"/>
    <cellStyle name="Output 2 7 5 18 3" xfId="41723" xr:uid="{00000000-0005-0000-0000-00003FA20000}"/>
    <cellStyle name="Output 2 7 5 18 4" xfId="41724" xr:uid="{00000000-0005-0000-0000-000040A20000}"/>
    <cellStyle name="Output 2 7 5 18 5" xfId="41725" xr:uid="{00000000-0005-0000-0000-000041A20000}"/>
    <cellStyle name="Output 2 7 5 19" xfId="41726" xr:uid="{00000000-0005-0000-0000-000042A20000}"/>
    <cellStyle name="Output 2 7 5 2" xfId="41727" xr:uid="{00000000-0005-0000-0000-000043A20000}"/>
    <cellStyle name="Output 2 7 5 2 10" xfId="41728" xr:uid="{00000000-0005-0000-0000-000044A20000}"/>
    <cellStyle name="Output 2 7 5 2 10 2" xfId="41729" xr:uid="{00000000-0005-0000-0000-000045A20000}"/>
    <cellStyle name="Output 2 7 5 2 10 3" xfId="41730" xr:uid="{00000000-0005-0000-0000-000046A20000}"/>
    <cellStyle name="Output 2 7 5 2 10 4" xfId="41731" xr:uid="{00000000-0005-0000-0000-000047A20000}"/>
    <cellStyle name="Output 2 7 5 2 10 5" xfId="41732" xr:uid="{00000000-0005-0000-0000-000048A20000}"/>
    <cellStyle name="Output 2 7 5 2 11" xfId="41733" xr:uid="{00000000-0005-0000-0000-000049A20000}"/>
    <cellStyle name="Output 2 7 5 2 11 2" xfId="41734" xr:uid="{00000000-0005-0000-0000-00004AA20000}"/>
    <cellStyle name="Output 2 7 5 2 11 3" xfId="41735" xr:uid="{00000000-0005-0000-0000-00004BA20000}"/>
    <cellStyle name="Output 2 7 5 2 11 4" xfId="41736" xr:uid="{00000000-0005-0000-0000-00004CA20000}"/>
    <cellStyle name="Output 2 7 5 2 11 5" xfId="41737" xr:uid="{00000000-0005-0000-0000-00004DA20000}"/>
    <cellStyle name="Output 2 7 5 2 12" xfId="41738" xr:uid="{00000000-0005-0000-0000-00004EA20000}"/>
    <cellStyle name="Output 2 7 5 2 12 2" xfId="41739" xr:uid="{00000000-0005-0000-0000-00004FA20000}"/>
    <cellStyle name="Output 2 7 5 2 12 3" xfId="41740" xr:uid="{00000000-0005-0000-0000-000050A20000}"/>
    <cellStyle name="Output 2 7 5 2 12 4" xfId="41741" xr:uid="{00000000-0005-0000-0000-000051A20000}"/>
    <cellStyle name="Output 2 7 5 2 12 5" xfId="41742" xr:uid="{00000000-0005-0000-0000-000052A20000}"/>
    <cellStyle name="Output 2 7 5 2 13" xfId="41743" xr:uid="{00000000-0005-0000-0000-000053A20000}"/>
    <cellStyle name="Output 2 7 5 2 13 2" xfId="41744" xr:uid="{00000000-0005-0000-0000-000054A20000}"/>
    <cellStyle name="Output 2 7 5 2 13 3" xfId="41745" xr:uid="{00000000-0005-0000-0000-000055A20000}"/>
    <cellStyle name="Output 2 7 5 2 13 4" xfId="41746" xr:uid="{00000000-0005-0000-0000-000056A20000}"/>
    <cellStyle name="Output 2 7 5 2 13 5" xfId="41747" xr:uid="{00000000-0005-0000-0000-000057A20000}"/>
    <cellStyle name="Output 2 7 5 2 14" xfId="41748" xr:uid="{00000000-0005-0000-0000-000058A20000}"/>
    <cellStyle name="Output 2 7 5 2 14 2" xfId="41749" xr:uid="{00000000-0005-0000-0000-000059A20000}"/>
    <cellStyle name="Output 2 7 5 2 14 3" xfId="41750" xr:uid="{00000000-0005-0000-0000-00005AA20000}"/>
    <cellStyle name="Output 2 7 5 2 14 4" xfId="41751" xr:uid="{00000000-0005-0000-0000-00005BA20000}"/>
    <cellStyle name="Output 2 7 5 2 14 5" xfId="41752" xr:uid="{00000000-0005-0000-0000-00005CA20000}"/>
    <cellStyle name="Output 2 7 5 2 15" xfId="41753" xr:uid="{00000000-0005-0000-0000-00005DA20000}"/>
    <cellStyle name="Output 2 7 5 2 15 2" xfId="41754" xr:uid="{00000000-0005-0000-0000-00005EA20000}"/>
    <cellStyle name="Output 2 7 5 2 15 3" xfId="41755" xr:uid="{00000000-0005-0000-0000-00005FA20000}"/>
    <cellStyle name="Output 2 7 5 2 15 4" xfId="41756" xr:uid="{00000000-0005-0000-0000-000060A20000}"/>
    <cellStyle name="Output 2 7 5 2 15 5" xfId="41757" xr:uid="{00000000-0005-0000-0000-000061A20000}"/>
    <cellStyle name="Output 2 7 5 2 16" xfId="41758" xr:uid="{00000000-0005-0000-0000-000062A20000}"/>
    <cellStyle name="Output 2 7 5 2 16 2" xfId="41759" xr:uid="{00000000-0005-0000-0000-000063A20000}"/>
    <cellStyle name="Output 2 7 5 2 16 3" xfId="41760" xr:uid="{00000000-0005-0000-0000-000064A20000}"/>
    <cellStyle name="Output 2 7 5 2 16 4" xfId="41761" xr:uid="{00000000-0005-0000-0000-000065A20000}"/>
    <cellStyle name="Output 2 7 5 2 16 5" xfId="41762" xr:uid="{00000000-0005-0000-0000-000066A20000}"/>
    <cellStyle name="Output 2 7 5 2 17" xfId="41763" xr:uid="{00000000-0005-0000-0000-000067A20000}"/>
    <cellStyle name="Output 2 7 5 2 17 2" xfId="41764" xr:uid="{00000000-0005-0000-0000-000068A20000}"/>
    <cellStyle name="Output 2 7 5 2 17 3" xfId="41765" xr:uid="{00000000-0005-0000-0000-000069A20000}"/>
    <cellStyle name="Output 2 7 5 2 17 4" xfId="41766" xr:uid="{00000000-0005-0000-0000-00006AA20000}"/>
    <cellStyle name="Output 2 7 5 2 17 5" xfId="41767" xr:uid="{00000000-0005-0000-0000-00006BA20000}"/>
    <cellStyle name="Output 2 7 5 2 18" xfId="41768" xr:uid="{00000000-0005-0000-0000-00006CA20000}"/>
    <cellStyle name="Output 2 7 5 2 18 2" xfId="41769" xr:uid="{00000000-0005-0000-0000-00006DA20000}"/>
    <cellStyle name="Output 2 7 5 2 18 3" xfId="41770" xr:uid="{00000000-0005-0000-0000-00006EA20000}"/>
    <cellStyle name="Output 2 7 5 2 18 4" xfId="41771" xr:uid="{00000000-0005-0000-0000-00006FA20000}"/>
    <cellStyle name="Output 2 7 5 2 18 5" xfId="41772" xr:uid="{00000000-0005-0000-0000-000070A20000}"/>
    <cellStyle name="Output 2 7 5 2 19" xfId="41773" xr:uid="{00000000-0005-0000-0000-000071A20000}"/>
    <cellStyle name="Output 2 7 5 2 2" xfId="41774" xr:uid="{00000000-0005-0000-0000-000072A20000}"/>
    <cellStyle name="Output 2 7 5 2 2 2" xfId="41775" xr:uid="{00000000-0005-0000-0000-000073A20000}"/>
    <cellStyle name="Output 2 7 5 2 2 2 2" xfId="41776" xr:uid="{00000000-0005-0000-0000-000074A20000}"/>
    <cellStyle name="Output 2 7 5 2 2 2 3" xfId="41777" xr:uid="{00000000-0005-0000-0000-000075A20000}"/>
    <cellStyle name="Output 2 7 5 2 2 2 4" xfId="41778" xr:uid="{00000000-0005-0000-0000-000076A20000}"/>
    <cellStyle name="Output 2 7 5 2 2 2 5" xfId="41779" xr:uid="{00000000-0005-0000-0000-000077A20000}"/>
    <cellStyle name="Output 2 7 5 2 2 2 6" xfId="41780" xr:uid="{00000000-0005-0000-0000-000078A20000}"/>
    <cellStyle name="Output 2 7 5 2 2 2 7" xfId="41781" xr:uid="{00000000-0005-0000-0000-000079A20000}"/>
    <cellStyle name="Output 2 7 5 2 2 3" xfId="41782" xr:uid="{00000000-0005-0000-0000-00007AA20000}"/>
    <cellStyle name="Output 2 7 5 2 2 4" xfId="41783" xr:uid="{00000000-0005-0000-0000-00007BA20000}"/>
    <cellStyle name="Output 2 7 5 2 2 5" xfId="41784" xr:uid="{00000000-0005-0000-0000-00007CA20000}"/>
    <cellStyle name="Output 2 7 5 2 3" xfId="41785" xr:uid="{00000000-0005-0000-0000-00007DA20000}"/>
    <cellStyle name="Output 2 7 5 2 3 2" xfId="41786" xr:uid="{00000000-0005-0000-0000-00007EA20000}"/>
    <cellStyle name="Output 2 7 5 2 3 2 2" xfId="41787" xr:uid="{00000000-0005-0000-0000-00007FA20000}"/>
    <cellStyle name="Output 2 7 5 2 3 2 3" xfId="41788" xr:uid="{00000000-0005-0000-0000-000080A20000}"/>
    <cellStyle name="Output 2 7 5 2 3 2 4" xfId="41789" xr:uid="{00000000-0005-0000-0000-000081A20000}"/>
    <cellStyle name="Output 2 7 5 2 3 2 5" xfId="41790" xr:uid="{00000000-0005-0000-0000-000082A20000}"/>
    <cellStyle name="Output 2 7 5 2 3 2 6" xfId="41791" xr:uid="{00000000-0005-0000-0000-000083A20000}"/>
    <cellStyle name="Output 2 7 5 2 3 2 7" xfId="41792" xr:uid="{00000000-0005-0000-0000-000084A20000}"/>
    <cellStyle name="Output 2 7 5 2 3 3" xfId="41793" xr:uid="{00000000-0005-0000-0000-000085A20000}"/>
    <cellStyle name="Output 2 7 5 2 3 4" xfId="41794" xr:uid="{00000000-0005-0000-0000-000086A20000}"/>
    <cellStyle name="Output 2 7 5 2 3 5" xfId="41795" xr:uid="{00000000-0005-0000-0000-000087A20000}"/>
    <cellStyle name="Output 2 7 5 2 4" xfId="41796" xr:uid="{00000000-0005-0000-0000-000088A20000}"/>
    <cellStyle name="Output 2 7 5 2 4 2" xfId="41797" xr:uid="{00000000-0005-0000-0000-000089A20000}"/>
    <cellStyle name="Output 2 7 5 2 4 2 2" xfId="41798" xr:uid="{00000000-0005-0000-0000-00008AA20000}"/>
    <cellStyle name="Output 2 7 5 2 4 2 3" xfId="41799" xr:uid="{00000000-0005-0000-0000-00008BA20000}"/>
    <cellStyle name="Output 2 7 5 2 4 2 4" xfId="41800" xr:uid="{00000000-0005-0000-0000-00008CA20000}"/>
    <cellStyle name="Output 2 7 5 2 4 2 5" xfId="41801" xr:uid="{00000000-0005-0000-0000-00008DA20000}"/>
    <cellStyle name="Output 2 7 5 2 4 2 6" xfId="41802" xr:uid="{00000000-0005-0000-0000-00008EA20000}"/>
    <cellStyle name="Output 2 7 5 2 4 2 7" xfId="41803" xr:uid="{00000000-0005-0000-0000-00008FA20000}"/>
    <cellStyle name="Output 2 7 5 2 4 3" xfId="41804" xr:uid="{00000000-0005-0000-0000-000090A20000}"/>
    <cellStyle name="Output 2 7 5 2 4 4" xfId="41805" xr:uid="{00000000-0005-0000-0000-000091A20000}"/>
    <cellStyle name="Output 2 7 5 2 4 5" xfId="41806" xr:uid="{00000000-0005-0000-0000-000092A20000}"/>
    <cellStyle name="Output 2 7 5 2 5" xfId="41807" xr:uid="{00000000-0005-0000-0000-000093A20000}"/>
    <cellStyle name="Output 2 7 5 2 5 2" xfId="41808" xr:uid="{00000000-0005-0000-0000-000094A20000}"/>
    <cellStyle name="Output 2 7 5 2 5 3" xfId="41809" xr:uid="{00000000-0005-0000-0000-000095A20000}"/>
    <cellStyle name="Output 2 7 5 2 5 4" xfId="41810" xr:uid="{00000000-0005-0000-0000-000096A20000}"/>
    <cellStyle name="Output 2 7 5 2 5 5" xfId="41811" xr:uid="{00000000-0005-0000-0000-000097A20000}"/>
    <cellStyle name="Output 2 7 5 2 5 6" xfId="41812" xr:uid="{00000000-0005-0000-0000-000098A20000}"/>
    <cellStyle name="Output 2 7 5 2 5 7" xfId="41813" xr:uid="{00000000-0005-0000-0000-000099A20000}"/>
    <cellStyle name="Output 2 7 5 2 5 8" xfId="41814" xr:uid="{00000000-0005-0000-0000-00009AA20000}"/>
    <cellStyle name="Output 2 7 5 2 6" xfId="41815" xr:uid="{00000000-0005-0000-0000-00009BA20000}"/>
    <cellStyle name="Output 2 7 5 2 6 2" xfId="41816" xr:uid="{00000000-0005-0000-0000-00009CA20000}"/>
    <cellStyle name="Output 2 7 5 2 6 3" xfId="41817" xr:uid="{00000000-0005-0000-0000-00009DA20000}"/>
    <cellStyle name="Output 2 7 5 2 6 4" xfId="41818" xr:uid="{00000000-0005-0000-0000-00009EA20000}"/>
    <cellStyle name="Output 2 7 5 2 6 5" xfId="41819" xr:uid="{00000000-0005-0000-0000-00009FA20000}"/>
    <cellStyle name="Output 2 7 5 2 6 6" xfId="41820" xr:uid="{00000000-0005-0000-0000-0000A0A20000}"/>
    <cellStyle name="Output 2 7 5 2 6 7" xfId="41821" xr:uid="{00000000-0005-0000-0000-0000A1A20000}"/>
    <cellStyle name="Output 2 7 5 2 7" xfId="41822" xr:uid="{00000000-0005-0000-0000-0000A2A20000}"/>
    <cellStyle name="Output 2 7 5 2 7 2" xfId="41823" xr:uid="{00000000-0005-0000-0000-0000A3A20000}"/>
    <cellStyle name="Output 2 7 5 2 7 3" xfId="41824" xr:uid="{00000000-0005-0000-0000-0000A4A20000}"/>
    <cellStyle name="Output 2 7 5 2 7 4" xfId="41825" xr:uid="{00000000-0005-0000-0000-0000A5A20000}"/>
    <cellStyle name="Output 2 7 5 2 7 5" xfId="41826" xr:uid="{00000000-0005-0000-0000-0000A6A20000}"/>
    <cellStyle name="Output 2 7 5 2 8" xfId="41827" xr:uid="{00000000-0005-0000-0000-0000A7A20000}"/>
    <cellStyle name="Output 2 7 5 2 8 2" xfId="41828" xr:uid="{00000000-0005-0000-0000-0000A8A20000}"/>
    <cellStyle name="Output 2 7 5 2 8 3" xfId="41829" xr:uid="{00000000-0005-0000-0000-0000A9A20000}"/>
    <cellStyle name="Output 2 7 5 2 8 4" xfId="41830" xr:uid="{00000000-0005-0000-0000-0000AAA20000}"/>
    <cellStyle name="Output 2 7 5 2 8 5" xfId="41831" xr:uid="{00000000-0005-0000-0000-0000ABA20000}"/>
    <cellStyle name="Output 2 7 5 2 9" xfId="41832" xr:uid="{00000000-0005-0000-0000-0000ACA20000}"/>
    <cellStyle name="Output 2 7 5 2 9 2" xfId="41833" xr:uid="{00000000-0005-0000-0000-0000ADA20000}"/>
    <cellStyle name="Output 2 7 5 2 9 3" xfId="41834" xr:uid="{00000000-0005-0000-0000-0000AEA20000}"/>
    <cellStyle name="Output 2 7 5 2 9 4" xfId="41835" xr:uid="{00000000-0005-0000-0000-0000AFA20000}"/>
    <cellStyle name="Output 2 7 5 2 9 5" xfId="41836" xr:uid="{00000000-0005-0000-0000-0000B0A20000}"/>
    <cellStyle name="Output 2 7 5 3" xfId="41837" xr:uid="{00000000-0005-0000-0000-0000B1A20000}"/>
    <cellStyle name="Output 2 7 5 3 10" xfId="41838" xr:uid="{00000000-0005-0000-0000-0000B2A20000}"/>
    <cellStyle name="Output 2 7 5 3 2" xfId="41839" xr:uid="{00000000-0005-0000-0000-0000B3A20000}"/>
    <cellStyle name="Output 2 7 5 3 2 2" xfId="41840" xr:uid="{00000000-0005-0000-0000-0000B4A20000}"/>
    <cellStyle name="Output 2 7 5 3 2 2 2" xfId="41841" xr:uid="{00000000-0005-0000-0000-0000B5A20000}"/>
    <cellStyle name="Output 2 7 5 3 2 2 3" xfId="41842" xr:uid="{00000000-0005-0000-0000-0000B6A20000}"/>
    <cellStyle name="Output 2 7 5 3 2 2 4" xfId="41843" xr:uid="{00000000-0005-0000-0000-0000B7A20000}"/>
    <cellStyle name="Output 2 7 5 3 2 2 5" xfId="41844" xr:uid="{00000000-0005-0000-0000-0000B8A20000}"/>
    <cellStyle name="Output 2 7 5 3 2 2 6" xfId="41845" xr:uid="{00000000-0005-0000-0000-0000B9A20000}"/>
    <cellStyle name="Output 2 7 5 3 2 2 7" xfId="41846" xr:uid="{00000000-0005-0000-0000-0000BAA20000}"/>
    <cellStyle name="Output 2 7 5 3 2 3" xfId="41847" xr:uid="{00000000-0005-0000-0000-0000BBA20000}"/>
    <cellStyle name="Output 2 7 5 3 2 4" xfId="41848" xr:uid="{00000000-0005-0000-0000-0000BCA20000}"/>
    <cellStyle name="Output 2 7 5 3 3" xfId="41849" xr:uid="{00000000-0005-0000-0000-0000BDA20000}"/>
    <cellStyle name="Output 2 7 5 3 3 2" xfId="41850" xr:uid="{00000000-0005-0000-0000-0000BEA20000}"/>
    <cellStyle name="Output 2 7 5 3 3 2 2" xfId="41851" xr:uid="{00000000-0005-0000-0000-0000BFA20000}"/>
    <cellStyle name="Output 2 7 5 3 3 2 3" xfId="41852" xr:uid="{00000000-0005-0000-0000-0000C0A20000}"/>
    <cellStyle name="Output 2 7 5 3 3 2 4" xfId="41853" xr:uid="{00000000-0005-0000-0000-0000C1A20000}"/>
    <cellStyle name="Output 2 7 5 3 3 2 5" xfId="41854" xr:uid="{00000000-0005-0000-0000-0000C2A20000}"/>
    <cellStyle name="Output 2 7 5 3 3 2 6" xfId="41855" xr:uid="{00000000-0005-0000-0000-0000C3A20000}"/>
    <cellStyle name="Output 2 7 5 3 3 2 7" xfId="41856" xr:uid="{00000000-0005-0000-0000-0000C4A20000}"/>
    <cellStyle name="Output 2 7 5 3 3 3" xfId="41857" xr:uid="{00000000-0005-0000-0000-0000C5A20000}"/>
    <cellStyle name="Output 2 7 5 3 3 4" xfId="41858" xr:uid="{00000000-0005-0000-0000-0000C6A20000}"/>
    <cellStyle name="Output 2 7 5 3 4" xfId="41859" xr:uid="{00000000-0005-0000-0000-0000C7A20000}"/>
    <cellStyle name="Output 2 7 5 3 4 2" xfId="41860" xr:uid="{00000000-0005-0000-0000-0000C8A20000}"/>
    <cellStyle name="Output 2 7 5 3 4 2 2" xfId="41861" xr:uid="{00000000-0005-0000-0000-0000C9A20000}"/>
    <cellStyle name="Output 2 7 5 3 4 2 3" xfId="41862" xr:uid="{00000000-0005-0000-0000-0000CAA20000}"/>
    <cellStyle name="Output 2 7 5 3 4 2 4" xfId="41863" xr:uid="{00000000-0005-0000-0000-0000CBA20000}"/>
    <cellStyle name="Output 2 7 5 3 4 2 5" xfId="41864" xr:uid="{00000000-0005-0000-0000-0000CCA20000}"/>
    <cellStyle name="Output 2 7 5 3 4 2 6" xfId="41865" xr:uid="{00000000-0005-0000-0000-0000CDA20000}"/>
    <cellStyle name="Output 2 7 5 3 4 2 7" xfId="41866" xr:uid="{00000000-0005-0000-0000-0000CEA20000}"/>
    <cellStyle name="Output 2 7 5 3 4 3" xfId="41867" xr:uid="{00000000-0005-0000-0000-0000CFA20000}"/>
    <cellStyle name="Output 2 7 5 3 4 4" xfId="41868" xr:uid="{00000000-0005-0000-0000-0000D0A20000}"/>
    <cellStyle name="Output 2 7 5 3 5" xfId="41869" xr:uid="{00000000-0005-0000-0000-0000D1A20000}"/>
    <cellStyle name="Output 2 7 5 3 5 2" xfId="41870" xr:uid="{00000000-0005-0000-0000-0000D2A20000}"/>
    <cellStyle name="Output 2 7 5 3 5 3" xfId="41871" xr:uid="{00000000-0005-0000-0000-0000D3A20000}"/>
    <cellStyle name="Output 2 7 5 3 5 4" xfId="41872" xr:uid="{00000000-0005-0000-0000-0000D4A20000}"/>
    <cellStyle name="Output 2 7 5 3 5 5" xfId="41873" xr:uid="{00000000-0005-0000-0000-0000D5A20000}"/>
    <cellStyle name="Output 2 7 5 3 5 6" xfId="41874" xr:uid="{00000000-0005-0000-0000-0000D6A20000}"/>
    <cellStyle name="Output 2 7 5 3 5 7" xfId="41875" xr:uid="{00000000-0005-0000-0000-0000D7A20000}"/>
    <cellStyle name="Output 2 7 5 3 5 8" xfId="41876" xr:uid="{00000000-0005-0000-0000-0000D8A20000}"/>
    <cellStyle name="Output 2 7 5 3 6" xfId="41877" xr:uid="{00000000-0005-0000-0000-0000D9A20000}"/>
    <cellStyle name="Output 2 7 5 3 6 2" xfId="41878" xr:uid="{00000000-0005-0000-0000-0000DAA20000}"/>
    <cellStyle name="Output 2 7 5 3 6 3" xfId="41879" xr:uid="{00000000-0005-0000-0000-0000DBA20000}"/>
    <cellStyle name="Output 2 7 5 3 6 4" xfId="41880" xr:uid="{00000000-0005-0000-0000-0000DCA20000}"/>
    <cellStyle name="Output 2 7 5 3 6 5" xfId="41881" xr:uid="{00000000-0005-0000-0000-0000DDA20000}"/>
    <cellStyle name="Output 2 7 5 3 6 6" xfId="41882" xr:uid="{00000000-0005-0000-0000-0000DEA20000}"/>
    <cellStyle name="Output 2 7 5 3 6 7" xfId="41883" xr:uid="{00000000-0005-0000-0000-0000DFA20000}"/>
    <cellStyle name="Output 2 7 5 3 7" xfId="41884" xr:uid="{00000000-0005-0000-0000-0000E0A20000}"/>
    <cellStyle name="Output 2 7 5 3 8" xfId="41885" xr:uid="{00000000-0005-0000-0000-0000E1A20000}"/>
    <cellStyle name="Output 2 7 5 3 9" xfId="41886" xr:uid="{00000000-0005-0000-0000-0000E2A20000}"/>
    <cellStyle name="Output 2 7 5 4" xfId="41887" xr:uid="{00000000-0005-0000-0000-0000E3A20000}"/>
    <cellStyle name="Output 2 7 5 4 2" xfId="41888" xr:uid="{00000000-0005-0000-0000-0000E4A20000}"/>
    <cellStyle name="Output 2 7 5 4 2 2" xfId="41889" xr:uid="{00000000-0005-0000-0000-0000E5A20000}"/>
    <cellStyle name="Output 2 7 5 4 2 3" xfId="41890" xr:uid="{00000000-0005-0000-0000-0000E6A20000}"/>
    <cellStyle name="Output 2 7 5 4 2 4" xfId="41891" xr:uid="{00000000-0005-0000-0000-0000E7A20000}"/>
    <cellStyle name="Output 2 7 5 4 2 5" xfId="41892" xr:uid="{00000000-0005-0000-0000-0000E8A20000}"/>
    <cellStyle name="Output 2 7 5 4 2 6" xfId="41893" xr:uid="{00000000-0005-0000-0000-0000E9A20000}"/>
    <cellStyle name="Output 2 7 5 4 2 7" xfId="41894" xr:uid="{00000000-0005-0000-0000-0000EAA20000}"/>
    <cellStyle name="Output 2 7 5 4 3" xfId="41895" xr:uid="{00000000-0005-0000-0000-0000EBA20000}"/>
    <cellStyle name="Output 2 7 5 4 4" xfId="41896" xr:uid="{00000000-0005-0000-0000-0000ECA20000}"/>
    <cellStyle name="Output 2 7 5 4 5" xfId="41897" xr:uid="{00000000-0005-0000-0000-0000EDA20000}"/>
    <cellStyle name="Output 2 7 5 5" xfId="41898" xr:uid="{00000000-0005-0000-0000-0000EEA20000}"/>
    <cellStyle name="Output 2 7 5 5 2" xfId="41899" xr:uid="{00000000-0005-0000-0000-0000EFA20000}"/>
    <cellStyle name="Output 2 7 5 5 2 2" xfId="41900" xr:uid="{00000000-0005-0000-0000-0000F0A20000}"/>
    <cellStyle name="Output 2 7 5 5 2 3" xfId="41901" xr:uid="{00000000-0005-0000-0000-0000F1A20000}"/>
    <cellStyle name="Output 2 7 5 5 2 4" xfId="41902" xr:uid="{00000000-0005-0000-0000-0000F2A20000}"/>
    <cellStyle name="Output 2 7 5 5 2 5" xfId="41903" xr:uid="{00000000-0005-0000-0000-0000F3A20000}"/>
    <cellStyle name="Output 2 7 5 5 2 6" xfId="41904" xr:uid="{00000000-0005-0000-0000-0000F4A20000}"/>
    <cellStyle name="Output 2 7 5 5 2 7" xfId="41905" xr:uid="{00000000-0005-0000-0000-0000F5A20000}"/>
    <cellStyle name="Output 2 7 5 5 3" xfId="41906" xr:uid="{00000000-0005-0000-0000-0000F6A20000}"/>
    <cellStyle name="Output 2 7 5 5 4" xfId="41907" xr:uid="{00000000-0005-0000-0000-0000F7A20000}"/>
    <cellStyle name="Output 2 7 5 5 5" xfId="41908" xr:uid="{00000000-0005-0000-0000-0000F8A20000}"/>
    <cellStyle name="Output 2 7 5 6" xfId="41909" xr:uid="{00000000-0005-0000-0000-0000F9A20000}"/>
    <cellStyle name="Output 2 7 5 6 2" xfId="41910" xr:uid="{00000000-0005-0000-0000-0000FAA20000}"/>
    <cellStyle name="Output 2 7 5 6 2 2" xfId="41911" xr:uid="{00000000-0005-0000-0000-0000FBA20000}"/>
    <cellStyle name="Output 2 7 5 6 2 3" xfId="41912" xr:uid="{00000000-0005-0000-0000-0000FCA20000}"/>
    <cellStyle name="Output 2 7 5 6 2 4" xfId="41913" xr:uid="{00000000-0005-0000-0000-0000FDA20000}"/>
    <cellStyle name="Output 2 7 5 6 2 5" xfId="41914" xr:uid="{00000000-0005-0000-0000-0000FEA20000}"/>
    <cellStyle name="Output 2 7 5 6 2 6" xfId="41915" xr:uid="{00000000-0005-0000-0000-0000FFA20000}"/>
    <cellStyle name="Output 2 7 5 6 2 7" xfId="41916" xr:uid="{00000000-0005-0000-0000-000000A30000}"/>
    <cellStyle name="Output 2 7 5 6 3" xfId="41917" xr:uid="{00000000-0005-0000-0000-000001A30000}"/>
    <cellStyle name="Output 2 7 5 6 4" xfId="41918" xr:uid="{00000000-0005-0000-0000-000002A30000}"/>
    <cellStyle name="Output 2 7 5 6 5" xfId="41919" xr:uid="{00000000-0005-0000-0000-000003A30000}"/>
    <cellStyle name="Output 2 7 5 7" xfId="41920" xr:uid="{00000000-0005-0000-0000-000004A30000}"/>
    <cellStyle name="Output 2 7 5 7 2" xfId="41921" xr:uid="{00000000-0005-0000-0000-000005A30000}"/>
    <cellStyle name="Output 2 7 5 7 2 2" xfId="41922" xr:uid="{00000000-0005-0000-0000-000006A30000}"/>
    <cellStyle name="Output 2 7 5 7 2 3" xfId="41923" xr:uid="{00000000-0005-0000-0000-000007A30000}"/>
    <cellStyle name="Output 2 7 5 7 2 4" xfId="41924" xr:uid="{00000000-0005-0000-0000-000008A30000}"/>
    <cellStyle name="Output 2 7 5 7 2 5" xfId="41925" xr:uid="{00000000-0005-0000-0000-000009A30000}"/>
    <cellStyle name="Output 2 7 5 7 2 6" xfId="41926" xr:uid="{00000000-0005-0000-0000-00000AA30000}"/>
    <cellStyle name="Output 2 7 5 7 2 7" xfId="41927" xr:uid="{00000000-0005-0000-0000-00000BA30000}"/>
    <cellStyle name="Output 2 7 5 7 3" xfId="41928" xr:uid="{00000000-0005-0000-0000-00000CA30000}"/>
    <cellStyle name="Output 2 7 5 7 4" xfId="41929" xr:uid="{00000000-0005-0000-0000-00000DA30000}"/>
    <cellStyle name="Output 2 7 5 7 5" xfId="41930" xr:uid="{00000000-0005-0000-0000-00000EA30000}"/>
    <cellStyle name="Output 2 7 5 8" xfId="41931" xr:uid="{00000000-0005-0000-0000-00000FA30000}"/>
    <cellStyle name="Output 2 7 5 8 2" xfId="41932" xr:uid="{00000000-0005-0000-0000-000010A30000}"/>
    <cellStyle name="Output 2 7 5 8 3" xfId="41933" xr:uid="{00000000-0005-0000-0000-000011A30000}"/>
    <cellStyle name="Output 2 7 5 8 4" xfId="41934" xr:uid="{00000000-0005-0000-0000-000012A30000}"/>
    <cellStyle name="Output 2 7 5 8 5" xfId="41935" xr:uid="{00000000-0005-0000-0000-000013A30000}"/>
    <cellStyle name="Output 2 7 5 8 6" xfId="41936" xr:uid="{00000000-0005-0000-0000-000014A30000}"/>
    <cellStyle name="Output 2 7 5 8 7" xfId="41937" xr:uid="{00000000-0005-0000-0000-000015A30000}"/>
    <cellStyle name="Output 2 7 5 8 8" xfId="41938" xr:uid="{00000000-0005-0000-0000-000016A30000}"/>
    <cellStyle name="Output 2 7 5 9" xfId="41939" xr:uid="{00000000-0005-0000-0000-000017A30000}"/>
    <cellStyle name="Output 2 7 5 9 2" xfId="41940" xr:uid="{00000000-0005-0000-0000-000018A30000}"/>
    <cellStyle name="Output 2 7 5 9 3" xfId="41941" xr:uid="{00000000-0005-0000-0000-000019A30000}"/>
    <cellStyle name="Output 2 7 5 9 4" xfId="41942" xr:uid="{00000000-0005-0000-0000-00001AA30000}"/>
    <cellStyle name="Output 2 7 5 9 5" xfId="41943" xr:uid="{00000000-0005-0000-0000-00001BA30000}"/>
    <cellStyle name="Output 2 7 5 9 6" xfId="41944" xr:uid="{00000000-0005-0000-0000-00001CA30000}"/>
    <cellStyle name="Output 2 7 5 9 7" xfId="41945" xr:uid="{00000000-0005-0000-0000-00001DA30000}"/>
    <cellStyle name="Output 2 7 6" xfId="41946" xr:uid="{00000000-0005-0000-0000-00001EA30000}"/>
    <cellStyle name="Output 2 7 6 10" xfId="41947" xr:uid="{00000000-0005-0000-0000-00001FA30000}"/>
    <cellStyle name="Output 2 7 6 10 2" xfId="41948" xr:uid="{00000000-0005-0000-0000-000020A30000}"/>
    <cellStyle name="Output 2 7 6 10 3" xfId="41949" xr:uid="{00000000-0005-0000-0000-000021A30000}"/>
    <cellStyle name="Output 2 7 6 10 4" xfId="41950" xr:uid="{00000000-0005-0000-0000-000022A30000}"/>
    <cellStyle name="Output 2 7 6 10 5" xfId="41951" xr:uid="{00000000-0005-0000-0000-000023A30000}"/>
    <cellStyle name="Output 2 7 6 11" xfId="41952" xr:uid="{00000000-0005-0000-0000-000024A30000}"/>
    <cellStyle name="Output 2 7 6 11 2" xfId="41953" xr:uid="{00000000-0005-0000-0000-000025A30000}"/>
    <cellStyle name="Output 2 7 6 11 3" xfId="41954" xr:uid="{00000000-0005-0000-0000-000026A30000}"/>
    <cellStyle name="Output 2 7 6 11 4" xfId="41955" xr:uid="{00000000-0005-0000-0000-000027A30000}"/>
    <cellStyle name="Output 2 7 6 11 5" xfId="41956" xr:uid="{00000000-0005-0000-0000-000028A30000}"/>
    <cellStyle name="Output 2 7 6 12" xfId="41957" xr:uid="{00000000-0005-0000-0000-000029A30000}"/>
    <cellStyle name="Output 2 7 6 12 2" xfId="41958" xr:uid="{00000000-0005-0000-0000-00002AA30000}"/>
    <cellStyle name="Output 2 7 6 12 3" xfId="41959" xr:uid="{00000000-0005-0000-0000-00002BA30000}"/>
    <cellStyle name="Output 2 7 6 12 4" xfId="41960" xr:uid="{00000000-0005-0000-0000-00002CA30000}"/>
    <cellStyle name="Output 2 7 6 12 5" xfId="41961" xr:uid="{00000000-0005-0000-0000-00002DA30000}"/>
    <cellStyle name="Output 2 7 6 13" xfId="41962" xr:uid="{00000000-0005-0000-0000-00002EA30000}"/>
    <cellStyle name="Output 2 7 6 13 2" xfId="41963" xr:uid="{00000000-0005-0000-0000-00002FA30000}"/>
    <cellStyle name="Output 2 7 6 13 3" xfId="41964" xr:uid="{00000000-0005-0000-0000-000030A30000}"/>
    <cellStyle name="Output 2 7 6 13 4" xfId="41965" xr:uid="{00000000-0005-0000-0000-000031A30000}"/>
    <cellStyle name="Output 2 7 6 13 5" xfId="41966" xr:uid="{00000000-0005-0000-0000-000032A30000}"/>
    <cellStyle name="Output 2 7 6 14" xfId="41967" xr:uid="{00000000-0005-0000-0000-000033A30000}"/>
    <cellStyle name="Output 2 7 6 14 2" xfId="41968" xr:uid="{00000000-0005-0000-0000-000034A30000}"/>
    <cellStyle name="Output 2 7 6 14 3" xfId="41969" xr:uid="{00000000-0005-0000-0000-000035A30000}"/>
    <cellStyle name="Output 2 7 6 14 4" xfId="41970" xr:uid="{00000000-0005-0000-0000-000036A30000}"/>
    <cellStyle name="Output 2 7 6 14 5" xfId="41971" xr:uid="{00000000-0005-0000-0000-000037A30000}"/>
    <cellStyle name="Output 2 7 6 15" xfId="41972" xr:uid="{00000000-0005-0000-0000-000038A30000}"/>
    <cellStyle name="Output 2 7 6 15 2" xfId="41973" xr:uid="{00000000-0005-0000-0000-000039A30000}"/>
    <cellStyle name="Output 2 7 6 15 3" xfId="41974" xr:uid="{00000000-0005-0000-0000-00003AA30000}"/>
    <cellStyle name="Output 2 7 6 15 4" xfId="41975" xr:uid="{00000000-0005-0000-0000-00003BA30000}"/>
    <cellStyle name="Output 2 7 6 15 5" xfId="41976" xr:uid="{00000000-0005-0000-0000-00003CA30000}"/>
    <cellStyle name="Output 2 7 6 16" xfId="41977" xr:uid="{00000000-0005-0000-0000-00003DA30000}"/>
    <cellStyle name="Output 2 7 6 16 2" xfId="41978" xr:uid="{00000000-0005-0000-0000-00003EA30000}"/>
    <cellStyle name="Output 2 7 6 16 3" xfId="41979" xr:uid="{00000000-0005-0000-0000-00003FA30000}"/>
    <cellStyle name="Output 2 7 6 16 4" xfId="41980" xr:uid="{00000000-0005-0000-0000-000040A30000}"/>
    <cellStyle name="Output 2 7 6 16 5" xfId="41981" xr:uid="{00000000-0005-0000-0000-000041A30000}"/>
    <cellStyle name="Output 2 7 6 17" xfId="41982" xr:uid="{00000000-0005-0000-0000-000042A30000}"/>
    <cellStyle name="Output 2 7 6 17 2" xfId="41983" xr:uid="{00000000-0005-0000-0000-000043A30000}"/>
    <cellStyle name="Output 2 7 6 17 3" xfId="41984" xr:uid="{00000000-0005-0000-0000-000044A30000}"/>
    <cellStyle name="Output 2 7 6 17 4" xfId="41985" xr:uid="{00000000-0005-0000-0000-000045A30000}"/>
    <cellStyle name="Output 2 7 6 17 5" xfId="41986" xr:uid="{00000000-0005-0000-0000-000046A30000}"/>
    <cellStyle name="Output 2 7 6 18" xfId="41987" xr:uid="{00000000-0005-0000-0000-000047A30000}"/>
    <cellStyle name="Output 2 7 6 18 2" xfId="41988" xr:uid="{00000000-0005-0000-0000-000048A30000}"/>
    <cellStyle name="Output 2 7 6 18 3" xfId="41989" xr:uid="{00000000-0005-0000-0000-000049A30000}"/>
    <cellStyle name="Output 2 7 6 18 4" xfId="41990" xr:uid="{00000000-0005-0000-0000-00004AA30000}"/>
    <cellStyle name="Output 2 7 6 18 5" xfId="41991" xr:uid="{00000000-0005-0000-0000-00004BA30000}"/>
    <cellStyle name="Output 2 7 6 19" xfId="41992" xr:uid="{00000000-0005-0000-0000-00004CA30000}"/>
    <cellStyle name="Output 2 7 6 2" xfId="41993" xr:uid="{00000000-0005-0000-0000-00004DA30000}"/>
    <cellStyle name="Output 2 7 6 2 2" xfId="41994" xr:uid="{00000000-0005-0000-0000-00004EA30000}"/>
    <cellStyle name="Output 2 7 6 2 2 2" xfId="41995" xr:uid="{00000000-0005-0000-0000-00004FA30000}"/>
    <cellStyle name="Output 2 7 6 2 2 3" xfId="41996" xr:uid="{00000000-0005-0000-0000-000050A30000}"/>
    <cellStyle name="Output 2 7 6 2 2 4" xfId="41997" xr:uid="{00000000-0005-0000-0000-000051A30000}"/>
    <cellStyle name="Output 2 7 6 2 2 5" xfId="41998" xr:uid="{00000000-0005-0000-0000-000052A30000}"/>
    <cellStyle name="Output 2 7 6 2 2 6" xfId="41999" xr:uid="{00000000-0005-0000-0000-000053A30000}"/>
    <cellStyle name="Output 2 7 6 2 2 7" xfId="42000" xr:uid="{00000000-0005-0000-0000-000054A30000}"/>
    <cellStyle name="Output 2 7 6 2 3" xfId="42001" xr:uid="{00000000-0005-0000-0000-000055A30000}"/>
    <cellStyle name="Output 2 7 6 2 4" xfId="42002" xr:uid="{00000000-0005-0000-0000-000056A30000}"/>
    <cellStyle name="Output 2 7 6 2 5" xfId="42003" xr:uid="{00000000-0005-0000-0000-000057A30000}"/>
    <cellStyle name="Output 2 7 6 3" xfId="42004" xr:uid="{00000000-0005-0000-0000-000058A30000}"/>
    <cellStyle name="Output 2 7 6 3 2" xfId="42005" xr:uid="{00000000-0005-0000-0000-000059A30000}"/>
    <cellStyle name="Output 2 7 6 3 2 2" xfId="42006" xr:uid="{00000000-0005-0000-0000-00005AA30000}"/>
    <cellStyle name="Output 2 7 6 3 2 3" xfId="42007" xr:uid="{00000000-0005-0000-0000-00005BA30000}"/>
    <cellStyle name="Output 2 7 6 3 2 4" xfId="42008" xr:uid="{00000000-0005-0000-0000-00005CA30000}"/>
    <cellStyle name="Output 2 7 6 3 2 5" xfId="42009" xr:uid="{00000000-0005-0000-0000-00005DA30000}"/>
    <cellStyle name="Output 2 7 6 3 2 6" xfId="42010" xr:uid="{00000000-0005-0000-0000-00005EA30000}"/>
    <cellStyle name="Output 2 7 6 3 2 7" xfId="42011" xr:uid="{00000000-0005-0000-0000-00005FA30000}"/>
    <cellStyle name="Output 2 7 6 3 3" xfId="42012" xr:uid="{00000000-0005-0000-0000-000060A30000}"/>
    <cellStyle name="Output 2 7 6 3 4" xfId="42013" xr:uid="{00000000-0005-0000-0000-000061A30000}"/>
    <cellStyle name="Output 2 7 6 3 5" xfId="42014" xr:uid="{00000000-0005-0000-0000-000062A30000}"/>
    <cellStyle name="Output 2 7 6 4" xfId="42015" xr:uid="{00000000-0005-0000-0000-000063A30000}"/>
    <cellStyle name="Output 2 7 6 4 2" xfId="42016" xr:uid="{00000000-0005-0000-0000-000064A30000}"/>
    <cellStyle name="Output 2 7 6 4 2 2" xfId="42017" xr:uid="{00000000-0005-0000-0000-000065A30000}"/>
    <cellStyle name="Output 2 7 6 4 2 3" xfId="42018" xr:uid="{00000000-0005-0000-0000-000066A30000}"/>
    <cellStyle name="Output 2 7 6 4 2 4" xfId="42019" xr:uid="{00000000-0005-0000-0000-000067A30000}"/>
    <cellStyle name="Output 2 7 6 4 2 5" xfId="42020" xr:uid="{00000000-0005-0000-0000-000068A30000}"/>
    <cellStyle name="Output 2 7 6 4 2 6" xfId="42021" xr:uid="{00000000-0005-0000-0000-000069A30000}"/>
    <cellStyle name="Output 2 7 6 4 2 7" xfId="42022" xr:uid="{00000000-0005-0000-0000-00006AA30000}"/>
    <cellStyle name="Output 2 7 6 4 3" xfId="42023" xr:uid="{00000000-0005-0000-0000-00006BA30000}"/>
    <cellStyle name="Output 2 7 6 4 4" xfId="42024" xr:uid="{00000000-0005-0000-0000-00006CA30000}"/>
    <cellStyle name="Output 2 7 6 4 5" xfId="42025" xr:uid="{00000000-0005-0000-0000-00006DA30000}"/>
    <cellStyle name="Output 2 7 6 5" xfId="42026" xr:uid="{00000000-0005-0000-0000-00006EA30000}"/>
    <cellStyle name="Output 2 7 6 5 2" xfId="42027" xr:uid="{00000000-0005-0000-0000-00006FA30000}"/>
    <cellStyle name="Output 2 7 6 5 3" xfId="42028" xr:uid="{00000000-0005-0000-0000-000070A30000}"/>
    <cellStyle name="Output 2 7 6 5 4" xfId="42029" xr:uid="{00000000-0005-0000-0000-000071A30000}"/>
    <cellStyle name="Output 2 7 6 5 5" xfId="42030" xr:uid="{00000000-0005-0000-0000-000072A30000}"/>
    <cellStyle name="Output 2 7 6 5 6" xfId="42031" xr:uid="{00000000-0005-0000-0000-000073A30000}"/>
    <cellStyle name="Output 2 7 6 5 7" xfId="42032" xr:uid="{00000000-0005-0000-0000-000074A30000}"/>
    <cellStyle name="Output 2 7 6 5 8" xfId="42033" xr:uid="{00000000-0005-0000-0000-000075A30000}"/>
    <cellStyle name="Output 2 7 6 6" xfId="42034" xr:uid="{00000000-0005-0000-0000-000076A30000}"/>
    <cellStyle name="Output 2 7 6 6 2" xfId="42035" xr:uid="{00000000-0005-0000-0000-000077A30000}"/>
    <cellStyle name="Output 2 7 6 6 3" xfId="42036" xr:uid="{00000000-0005-0000-0000-000078A30000}"/>
    <cellStyle name="Output 2 7 6 6 4" xfId="42037" xr:uid="{00000000-0005-0000-0000-000079A30000}"/>
    <cellStyle name="Output 2 7 6 6 5" xfId="42038" xr:uid="{00000000-0005-0000-0000-00007AA30000}"/>
    <cellStyle name="Output 2 7 6 6 6" xfId="42039" xr:uid="{00000000-0005-0000-0000-00007BA30000}"/>
    <cellStyle name="Output 2 7 6 6 7" xfId="42040" xr:uid="{00000000-0005-0000-0000-00007CA30000}"/>
    <cellStyle name="Output 2 7 6 7" xfId="42041" xr:uid="{00000000-0005-0000-0000-00007DA30000}"/>
    <cellStyle name="Output 2 7 6 7 2" xfId="42042" xr:uid="{00000000-0005-0000-0000-00007EA30000}"/>
    <cellStyle name="Output 2 7 6 7 3" xfId="42043" xr:uid="{00000000-0005-0000-0000-00007FA30000}"/>
    <cellStyle name="Output 2 7 6 7 4" xfId="42044" xr:uid="{00000000-0005-0000-0000-000080A30000}"/>
    <cellStyle name="Output 2 7 6 7 5" xfId="42045" xr:uid="{00000000-0005-0000-0000-000081A30000}"/>
    <cellStyle name="Output 2 7 6 8" xfId="42046" xr:uid="{00000000-0005-0000-0000-000082A30000}"/>
    <cellStyle name="Output 2 7 6 8 2" xfId="42047" xr:uid="{00000000-0005-0000-0000-000083A30000}"/>
    <cellStyle name="Output 2 7 6 8 3" xfId="42048" xr:uid="{00000000-0005-0000-0000-000084A30000}"/>
    <cellStyle name="Output 2 7 6 8 4" xfId="42049" xr:uid="{00000000-0005-0000-0000-000085A30000}"/>
    <cellStyle name="Output 2 7 6 8 5" xfId="42050" xr:uid="{00000000-0005-0000-0000-000086A30000}"/>
    <cellStyle name="Output 2 7 6 9" xfId="42051" xr:uid="{00000000-0005-0000-0000-000087A30000}"/>
    <cellStyle name="Output 2 7 6 9 2" xfId="42052" xr:uid="{00000000-0005-0000-0000-000088A30000}"/>
    <cellStyle name="Output 2 7 6 9 3" xfId="42053" xr:uid="{00000000-0005-0000-0000-000089A30000}"/>
    <cellStyle name="Output 2 7 6 9 4" xfId="42054" xr:uid="{00000000-0005-0000-0000-00008AA30000}"/>
    <cellStyle name="Output 2 7 6 9 5" xfId="42055" xr:uid="{00000000-0005-0000-0000-00008BA30000}"/>
    <cellStyle name="Output 2 7 7" xfId="42056" xr:uid="{00000000-0005-0000-0000-00008CA30000}"/>
    <cellStyle name="Output 2 7 7 10" xfId="42057" xr:uid="{00000000-0005-0000-0000-00008DA30000}"/>
    <cellStyle name="Output 2 7 7 2" xfId="42058" xr:uid="{00000000-0005-0000-0000-00008EA30000}"/>
    <cellStyle name="Output 2 7 7 2 2" xfId="42059" xr:uid="{00000000-0005-0000-0000-00008FA30000}"/>
    <cellStyle name="Output 2 7 7 2 2 2" xfId="42060" xr:uid="{00000000-0005-0000-0000-000090A30000}"/>
    <cellStyle name="Output 2 7 7 2 2 3" xfId="42061" xr:uid="{00000000-0005-0000-0000-000091A30000}"/>
    <cellStyle name="Output 2 7 7 2 2 4" xfId="42062" xr:uid="{00000000-0005-0000-0000-000092A30000}"/>
    <cellStyle name="Output 2 7 7 2 2 5" xfId="42063" xr:uid="{00000000-0005-0000-0000-000093A30000}"/>
    <cellStyle name="Output 2 7 7 2 2 6" xfId="42064" xr:uid="{00000000-0005-0000-0000-000094A30000}"/>
    <cellStyle name="Output 2 7 7 2 2 7" xfId="42065" xr:uid="{00000000-0005-0000-0000-000095A30000}"/>
    <cellStyle name="Output 2 7 7 2 3" xfId="42066" xr:uid="{00000000-0005-0000-0000-000096A30000}"/>
    <cellStyle name="Output 2 7 7 2 4" xfId="42067" xr:uid="{00000000-0005-0000-0000-000097A30000}"/>
    <cellStyle name="Output 2 7 7 3" xfId="42068" xr:uid="{00000000-0005-0000-0000-000098A30000}"/>
    <cellStyle name="Output 2 7 7 3 2" xfId="42069" xr:uid="{00000000-0005-0000-0000-000099A30000}"/>
    <cellStyle name="Output 2 7 7 3 2 2" xfId="42070" xr:uid="{00000000-0005-0000-0000-00009AA30000}"/>
    <cellStyle name="Output 2 7 7 3 2 3" xfId="42071" xr:uid="{00000000-0005-0000-0000-00009BA30000}"/>
    <cellStyle name="Output 2 7 7 3 2 4" xfId="42072" xr:uid="{00000000-0005-0000-0000-00009CA30000}"/>
    <cellStyle name="Output 2 7 7 3 2 5" xfId="42073" xr:uid="{00000000-0005-0000-0000-00009DA30000}"/>
    <cellStyle name="Output 2 7 7 3 2 6" xfId="42074" xr:uid="{00000000-0005-0000-0000-00009EA30000}"/>
    <cellStyle name="Output 2 7 7 3 2 7" xfId="42075" xr:uid="{00000000-0005-0000-0000-00009FA30000}"/>
    <cellStyle name="Output 2 7 7 3 3" xfId="42076" xr:uid="{00000000-0005-0000-0000-0000A0A30000}"/>
    <cellStyle name="Output 2 7 7 3 4" xfId="42077" xr:uid="{00000000-0005-0000-0000-0000A1A30000}"/>
    <cellStyle name="Output 2 7 7 4" xfId="42078" xr:uid="{00000000-0005-0000-0000-0000A2A30000}"/>
    <cellStyle name="Output 2 7 7 4 2" xfId="42079" xr:uid="{00000000-0005-0000-0000-0000A3A30000}"/>
    <cellStyle name="Output 2 7 7 4 2 2" xfId="42080" xr:uid="{00000000-0005-0000-0000-0000A4A30000}"/>
    <cellStyle name="Output 2 7 7 4 2 3" xfId="42081" xr:uid="{00000000-0005-0000-0000-0000A5A30000}"/>
    <cellStyle name="Output 2 7 7 4 2 4" xfId="42082" xr:uid="{00000000-0005-0000-0000-0000A6A30000}"/>
    <cellStyle name="Output 2 7 7 4 2 5" xfId="42083" xr:uid="{00000000-0005-0000-0000-0000A7A30000}"/>
    <cellStyle name="Output 2 7 7 4 2 6" xfId="42084" xr:uid="{00000000-0005-0000-0000-0000A8A30000}"/>
    <cellStyle name="Output 2 7 7 4 2 7" xfId="42085" xr:uid="{00000000-0005-0000-0000-0000A9A30000}"/>
    <cellStyle name="Output 2 7 7 4 3" xfId="42086" xr:uid="{00000000-0005-0000-0000-0000AAA30000}"/>
    <cellStyle name="Output 2 7 7 4 4" xfId="42087" xr:uid="{00000000-0005-0000-0000-0000ABA30000}"/>
    <cellStyle name="Output 2 7 7 5" xfId="42088" xr:uid="{00000000-0005-0000-0000-0000ACA30000}"/>
    <cellStyle name="Output 2 7 7 5 2" xfId="42089" xr:uid="{00000000-0005-0000-0000-0000ADA30000}"/>
    <cellStyle name="Output 2 7 7 5 3" xfId="42090" xr:uid="{00000000-0005-0000-0000-0000AEA30000}"/>
    <cellStyle name="Output 2 7 7 5 4" xfId="42091" xr:uid="{00000000-0005-0000-0000-0000AFA30000}"/>
    <cellStyle name="Output 2 7 7 5 5" xfId="42092" xr:uid="{00000000-0005-0000-0000-0000B0A30000}"/>
    <cellStyle name="Output 2 7 7 5 6" xfId="42093" xr:uid="{00000000-0005-0000-0000-0000B1A30000}"/>
    <cellStyle name="Output 2 7 7 5 7" xfId="42094" xr:uid="{00000000-0005-0000-0000-0000B2A30000}"/>
    <cellStyle name="Output 2 7 7 5 8" xfId="42095" xr:uid="{00000000-0005-0000-0000-0000B3A30000}"/>
    <cellStyle name="Output 2 7 7 6" xfId="42096" xr:uid="{00000000-0005-0000-0000-0000B4A30000}"/>
    <cellStyle name="Output 2 7 7 6 2" xfId="42097" xr:uid="{00000000-0005-0000-0000-0000B5A30000}"/>
    <cellStyle name="Output 2 7 7 6 3" xfId="42098" xr:uid="{00000000-0005-0000-0000-0000B6A30000}"/>
    <cellStyle name="Output 2 7 7 6 4" xfId="42099" xr:uid="{00000000-0005-0000-0000-0000B7A30000}"/>
    <cellStyle name="Output 2 7 7 6 5" xfId="42100" xr:uid="{00000000-0005-0000-0000-0000B8A30000}"/>
    <cellStyle name="Output 2 7 7 6 6" xfId="42101" xr:uid="{00000000-0005-0000-0000-0000B9A30000}"/>
    <cellStyle name="Output 2 7 7 6 7" xfId="42102" xr:uid="{00000000-0005-0000-0000-0000BAA30000}"/>
    <cellStyle name="Output 2 7 7 7" xfId="42103" xr:uid="{00000000-0005-0000-0000-0000BBA30000}"/>
    <cellStyle name="Output 2 7 7 8" xfId="42104" xr:uid="{00000000-0005-0000-0000-0000BCA30000}"/>
    <cellStyle name="Output 2 7 7 9" xfId="42105" xr:uid="{00000000-0005-0000-0000-0000BDA30000}"/>
    <cellStyle name="Output 2 7 8" xfId="42106" xr:uid="{00000000-0005-0000-0000-0000BEA30000}"/>
    <cellStyle name="Output 2 7 8 2" xfId="42107" xr:uid="{00000000-0005-0000-0000-0000BFA30000}"/>
    <cellStyle name="Output 2 7 8 2 2" xfId="42108" xr:uid="{00000000-0005-0000-0000-0000C0A30000}"/>
    <cellStyle name="Output 2 7 8 2 3" xfId="42109" xr:uid="{00000000-0005-0000-0000-0000C1A30000}"/>
    <cellStyle name="Output 2 7 8 2 4" xfId="42110" xr:uid="{00000000-0005-0000-0000-0000C2A30000}"/>
    <cellStyle name="Output 2 7 8 2 5" xfId="42111" xr:uid="{00000000-0005-0000-0000-0000C3A30000}"/>
    <cellStyle name="Output 2 7 8 2 6" xfId="42112" xr:uid="{00000000-0005-0000-0000-0000C4A30000}"/>
    <cellStyle name="Output 2 7 8 2 7" xfId="42113" xr:uid="{00000000-0005-0000-0000-0000C5A30000}"/>
    <cellStyle name="Output 2 7 8 3" xfId="42114" xr:uid="{00000000-0005-0000-0000-0000C6A30000}"/>
    <cellStyle name="Output 2 7 8 4" xfId="42115" xr:uid="{00000000-0005-0000-0000-0000C7A30000}"/>
    <cellStyle name="Output 2 7 8 5" xfId="42116" xr:uid="{00000000-0005-0000-0000-0000C8A30000}"/>
    <cellStyle name="Output 2 7 9" xfId="42117" xr:uid="{00000000-0005-0000-0000-0000C9A30000}"/>
    <cellStyle name="Output 2 7 9 2" xfId="42118" xr:uid="{00000000-0005-0000-0000-0000CAA30000}"/>
    <cellStyle name="Output 2 7 9 2 2" xfId="42119" xr:uid="{00000000-0005-0000-0000-0000CBA30000}"/>
    <cellStyle name="Output 2 7 9 2 3" xfId="42120" xr:uid="{00000000-0005-0000-0000-0000CCA30000}"/>
    <cellStyle name="Output 2 7 9 2 4" xfId="42121" xr:uid="{00000000-0005-0000-0000-0000CDA30000}"/>
    <cellStyle name="Output 2 7 9 2 5" xfId="42122" xr:uid="{00000000-0005-0000-0000-0000CEA30000}"/>
    <cellStyle name="Output 2 7 9 2 6" xfId="42123" xr:uid="{00000000-0005-0000-0000-0000CFA30000}"/>
    <cellStyle name="Output 2 7 9 2 7" xfId="42124" xr:uid="{00000000-0005-0000-0000-0000D0A30000}"/>
    <cellStyle name="Output 2 7 9 3" xfId="42125" xr:uid="{00000000-0005-0000-0000-0000D1A30000}"/>
    <cellStyle name="Output 2 7 9 4" xfId="42126" xr:uid="{00000000-0005-0000-0000-0000D2A30000}"/>
    <cellStyle name="Output 2 7 9 5" xfId="42127" xr:uid="{00000000-0005-0000-0000-0000D3A30000}"/>
    <cellStyle name="Output 2 8" xfId="42128" xr:uid="{00000000-0005-0000-0000-0000D4A30000}"/>
    <cellStyle name="Output 2 8 10" xfId="42129" xr:uid="{00000000-0005-0000-0000-0000D5A30000}"/>
    <cellStyle name="Output 2 8 10 2" xfId="42130" xr:uid="{00000000-0005-0000-0000-0000D6A30000}"/>
    <cellStyle name="Output 2 8 10 3" xfId="42131" xr:uid="{00000000-0005-0000-0000-0000D7A30000}"/>
    <cellStyle name="Output 2 8 10 4" xfId="42132" xr:uid="{00000000-0005-0000-0000-0000D8A30000}"/>
    <cellStyle name="Output 2 8 10 5" xfId="42133" xr:uid="{00000000-0005-0000-0000-0000D9A30000}"/>
    <cellStyle name="Output 2 8 10 6" xfId="42134" xr:uid="{00000000-0005-0000-0000-0000DAA30000}"/>
    <cellStyle name="Output 2 8 10 7" xfId="42135" xr:uid="{00000000-0005-0000-0000-0000DBA30000}"/>
    <cellStyle name="Output 2 8 10 8" xfId="42136" xr:uid="{00000000-0005-0000-0000-0000DCA30000}"/>
    <cellStyle name="Output 2 8 11" xfId="42137" xr:uid="{00000000-0005-0000-0000-0000DDA30000}"/>
    <cellStyle name="Output 2 8 11 2" xfId="42138" xr:uid="{00000000-0005-0000-0000-0000DEA30000}"/>
    <cellStyle name="Output 2 8 11 3" xfId="42139" xr:uid="{00000000-0005-0000-0000-0000DFA30000}"/>
    <cellStyle name="Output 2 8 11 4" xfId="42140" xr:uid="{00000000-0005-0000-0000-0000E0A30000}"/>
    <cellStyle name="Output 2 8 11 5" xfId="42141" xr:uid="{00000000-0005-0000-0000-0000E1A30000}"/>
    <cellStyle name="Output 2 8 11 6" xfId="42142" xr:uid="{00000000-0005-0000-0000-0000E2A30000}"/>
    <cellStyle name="Output 2 8 11 7" xfId="42143" xr:uid="{00000000-0005-0000-0000-0000E3A30000}"/>
    <cellStyle name="Output 2 8 12" xfId="42144" xr:uid="{00000000-0005-0000-0000-0000E4A30000}"/>
    <cellStyle name="Output 2 8 12 2" xfId="42145" xr:uid="{00000000-0005-0000-0000-0000E5A30000}"/>
    <cellStyle name="Output 2 8 12 3" xfId="42146" xr:uid="{00000000-0005-0000-0000-0000E6A30000}"/>
    <cellStyle name="Output 2 8 12 4" xfId="42147" xr:uid="{00000000-0005-0000-0000-0000E7A30000}"/>
    <cellStyle name="Output 2 8 12 5" xfId="42148" xr:uid="{00000000-0005-0000-0000-0000E8A30000}"/>
    <cellStyle name="Output 2 8 13" xfId="42149" xr:uid="{00000000-0005-0000-0000-0000E9A30000}"/>
    <cellStyle name="Output 2 8 13 2" xfId="42150" xr:uid="{00000000-0005-0000-0000-0000EAA30000}"/>
    <cellStyle name="Output 2 8 13 3" xfId="42151" xr:uid="{00000000-0005-0000-0000-0000EBA30000}"/>
    <cellStyle name="Output 2 8 13 4" xfId="42152" xr:uid="{00000000-0005-0000-0000-0000ECA30000}"/>
    <cellStyle name="Output 2 8 13 5" xfId="42153" xr:uid="{00000000-0005-0000-0000-0000EDA30000}"/>
    <cellStyle name="Output 2 8 14" xfId="42154" xr:uid="{00000000-0005-0000-0000-0000EEA30000}"/>
    <cellStyle name="Output 2 8 14 2" xfId="42155" xr:uid="{00000000-0005-0000-0000-0000EFA30000}"/>
    <cellStyle name="Output 2 8 14 3" xfId="42156" xr:uid="{00000000-0005-0000-0000-0000F0A30000}"/>
    <cellStyle name="Output 2 8 14 4" xfId="42157" xr:uid="{00000000-0005-0000-0000-0000F1A30000}"/>
    <cellStyle name="Output 2 8 14 5" xfId="42158" xr:uid="{00000000-0005-0000-0000-0000F2A30000}"/>
    <cellStyle name="Output 2 8 15" xfId="42159" xr:uid="{00000000-0005-0000-0000-0000F3A30000}"/>
    <cellStyle name="Output 2 8 15 2" xfId="42160" xr:uid="{00000000-0005-0000-0000-0000F4A30000}"/>
    <cellStyle name="Output 2 8 15 3" xfId="42161" xr:uid="{00000000-0005-0000-0000-0000F5A30000}"/>
    <cellStyle name="Output 2 8 15 4" xfId="42162" xr:uid="{00000000-0005-0000-0000-0000F6A30000}"/>
    <cellStyle name="Output 2 8 15 5" xfId="42163" xr:uid="{00000000-0005-0000-0000-0000F7A30000}"/>
    <cellStyle name="Output 2 8 16" xfId="42164" xr:uid="{00000000-0005-0000-0000-0000F8A30000}"/>
    <cellStyle name="Output 2 8 16 2" xfId="42165" xr:uid="{00000000-0005-0000-0000-0000F9A30000}"/>
    <cellStyle name="Output 2 8 16 3" xfId="42166" xr:uid="{00000000-0005-0000-0000-0000FAA30000}"/>
    <cellStyle name="Output 2 8 16 4" xfId="42167" xr:uid="{00000000-0005-0000-0000-0000FBA30000}"/>
    <cellStyle name="Output 2 8 16 5" xfId="42168" xr:uid="{00000000-0005-0000-0000-0000FCA30000}"/>
    <cellStyle name="Output 2 8 17" xfId="42169" xr:uid="{00000000-0005-0000-0000-0000FDA30000}"/>
    <cellStyle name="Output 2 8 17 2" xfId="42170" xr:uid="{00000000-0005-0000-0000-0000FEA30000}"/>
    <cellStyle name="Output 2 8 17 3" xfId="42171" xr:uid="{00000000-0005-0000-0000-0000FFA30000}"/>
    <cellStyle name="Output 2 8 17 4" xfId="42172" xr:uid="{00000000-0005-0000-0000-000000A40000}"/>
    <cellStyle name="Output 2 8 17 5" xfId="42173" xr:uid="{00000000-0005-0000-0000-000001A40000}"/>
    <cellStyle name="Output 2 8 18" xfId="42174" xr:uid="{00000000-0005-0000-0000-000002A40000}"/>
    <cellStyle name="Output 2 8 2" xfId="42175" xr:uid="{00000000-0005-0000-0000-000003A40000}"/>
    <cellStyle name="Output 2 8 2 10" xfId="42176" xr:uid="{00000000-0005-0000-0000-000004A40000}"/>
    <cellStyle name="Output 2 8 2 10 2" xfId="42177" xr:uid="{00000000-0005-0000-0000-000005A40000}"/>
    <cellStyle name="Output 2 8 2 10 3" xfId="42178" xr:uid="{00000000-0005-0000-0000-000006A40000}"/>
    <cellStyle name="Output 2 8 2 10 4" xfId="42179" xr:uid="{00000000-0005-0000-0000-000007A40000}"/>
    <cellStyle name="Output 2 8 2 10 5" xfId="42180" xr:uid="{00000000-0005-0000-0000-000008A40000}"/>
    <cellStyle name="Output 2 8 2 11" xfId="42181" xr:uid="{00000000-0005-0000-0000-000009A40000}"/>
    <cellStyle name="Output 2 8 2 11 2" xfId="42182" xr:uid="{00000000-0005-0000-0000-00000AA40000}"/>
    <cellStyle name="Output 2 8 2 11 3" xfId="42183" xr:uid="{00000000-0005-0000-0000-00000BA40000}"/>
    <cellStyle name="Output 2 8 2 11 4" xfId="42184" xr:uid="{00000000-0005-0000-0000-00000CA40000}"/>
    <cellStyle name="Output 2 8 2 11 5" xfId="42185" xr:uid="{00000000-0005-0000-0000-00000DA40000}"/>
    <cellStyle name="Output 2 8 2 12" xfId="42186" xr:uid="{00000000-0005-0000-0000-00000EA40000}"/>
    <cellStyle name="Output 2 8 2 12 2" xfId="42187" xr:uid="{00000000-0005-0000-0000-00000FA40000}"/>
    <cellStyle name="Output 2 8 2 12 3" xfId="42188" xr:uid="{00000000-0005-0000-0000-000010A40000}"/>
    <cellStyle name="Output 2 8 2 12 4" xfId="42189" xr:uid="{00000000-0005-0000-0000-000011A40000}"/>
    <cellStyle name="Output 2 8 2 12 5" xfId="42190" xr:uid="{00000000-0005-0000-0000-000012A40000}"/>
    <cellStyle name="Output 2 8 2 13" xfId="42191" xr:uid="{00000000-0005-0000-0000-000013A40000}"/>
    <cellStyle name="Output 2 8 2 13 2" xfId="42192" xr:uid="{00000000-0005-0000-0000-000014A40000}"/>
    <cellStyle name="Output 2 8 2 13 3" xfId="42193" xr:uid="{00000000-0005-0000-0000-000015A40000}"/>
    <cellStyle name="Output 2 8 2 13 4" xfId="42194" xr:uid="{00000000-0005-0000-0000-000016A40000}"/>
    <cellStyle name="Output 2 8 2 13 5" xfId="42195" xr:uid="{00000000-0005-0000-0000-000017A40000}"/>
    <cellStyle name="Output 2 8 2 14" xfId="42196" xr:uid="{00000000-0005-0000-0000-000018A40000}"/>
    <cellStyle name="Output 2 8 2 14 2" xfId="42197" xr:uid="{00000000-0005-0000-0000-000019A40000}"/>
    <cellStyle name="Output 2 8 2 14 3" xfId="42198" xr:uid="{00000000-0005-0000-0000-00001AA40000}"/>
    <cellStyle name="Output 2 8 2 14 4" xfId="42199" xr:uid="{00000000-0005-0000-0000-00001BA40000}"/>
    <cellStyle name="Output 2 8 2 14 5" xfId="42200" xr:uid="{00000000-0005-0000-0000-00001CA40000}"/>
    <cellStyle name="Output 2 8 2 15" xfId="42201" xr:uid="{00000000-0005-0000-0000-00001DA40000}"/>
    <cellStyle name="Output 2 8 2 15 2" xfId="42202" xr:uid="{00000000-0005-0000-0000-00001EA40000}"/>
    <cellStyle name="Output 2 8 2 15 3" xfId="42203" xr:uid="{00000000-0005-0000-0000-00001FA40000}"/>
    <cellStyle name="Output 2 8 2 15 4" xfId="42204" xr:uid="{00000000-0005-0000-0000-000020A40000}"/>
    <cellStyle name="Output 2 8 2 15 5" xfId="42205" xr:uid="{00000000-0005-0000-0000-000021A40000}"/>
    <cellStyle name="Output 2 8 2 16" xfId="42206" xr:uid="{00000000-0005-0000-0000-000022A40000}"/>
    <cellStyle name="Output 2 8 2 16 2" xfId="42207" xr:uid="{00000000-0005-0000-0000-000023A40000}"/>
    <cellStyle name="Output 2 8 2 16 3" xfId="42208" xr:uid="{00000000-0005-0000-0000-000024A40000}"/>
    <cellStyle name="Output 2 8 2 16 4" xfId="42209" xr:uid="{00000000-0005-0000-0000-000025A40000}"/>
    <cellStyle name="Output 2 8 2 16 5" xfId="42210" xr:uid="{00000000-0005-0000-0000-000026A40000}"/>
    <cellStyle name="Output 2 8 2 17" xfId="42211" xr:uid="{00000000-0005-0000-0000-000027A40000}"/>
    <cellStyle name="Output 2 8 2 17 2" xfId="42212" xr:uid="{00000000-0005-0000-0000-000028A40000}"/>
    <cellStyle name="Output 2 8 2 17 3" xfId="42213" xr:uid="{00000000-0005-0000-0000-000029A40000}"/>
    <cellStyle name="Output 2 8 2 17 4" xfId="42214" xr:uid="{00000000-0005-0000-0000-00002AA40000}"/>
    <cellStyle name="Output 2 8 2 17 5" xfId="42215" xr:uid="{00000000-0005-0000-0000-00002BA40000}"/>
    <cellStyle name="Output 2 8 2 18" xfId="42216" xr:uid="{00000000-0005-0000-0000-00002CA40000}"/>
    <cellStyle name="Output 2 8 2 18 2" xfId="42217" xr:uid="{00000000-0005-0000-0000-00002DA40000}"/>
    <cellStyle name="Output 2 8 2 18 3" xfId="42218" xr:uid="{00000000-0005-0000-0000-00002EA40000}"/>
    <cellStyle name="Output 2 8 2 18 4" xfId="42219" xr:uid="{00000000-0005-0000-0000-00002FA40000}"/>
    <cellStyle name="Output 2 8 2 18 5" xfId="42220" xr:uid="{00000000-0005-0000-0000-000030A40000}"/>
    <cellStyle name="Output 2 8 2 19" xfId="42221" xr:uid="{00000000-0005-0000-0000-000031A40000}"/>
    <cellStyle name="Output 2 8 2 2" xfId="42222" xr:uid="{00000000-0005-0000-0000-000032A40000}"/>
    <cellStyle name="Output 2 8 2 2 10" xfId="42223" xr:uid="{00000000-0005-0000-0000-000033A40000}"/>
    <cellStyle name="Output 2 8 2 2 10 2" xfId="42224" xr:uid="{00000000-0005-0000-0000-000034A40000}"/>
    <cellStyle name="Output 2 8 2 2 10 3" xfId="42225" xr:uid="{00000000-0005-0000-0000-000035A40000}"/>
    <cellStyle name="Output 2 8 2 2 10 4" xfId="42226" xr:uid="{00000000-0005-0000-0000-000036A40000}"/>
    <cellStyle name="Output 2 8 2 2 10 5" xfId="42227" xr:uid="{00000000-0005-0000-0000-000037A40000}"/>
    <cellStyle name="Output 2 8 2 2 11" xfId="42228" xr:uid="{00000000-0005-0000-0000-000038A40000}"/>
    <cellStyle name="Output 2 8 2 2 11 2" xfId="42229" xr:uid="{00000000-0005-0000-0000-000039A40000}"/>
    <cellStyle name="Output 2 8 2 2 11 3" xfId="42230" xr:uid="{00000000-0005-0000-0000-00003AA40000}"/>
    <cellStyle name="Output 2 8 2 2 11 4" xfId="42231" xr:uid="{00000000-0005-0000-0000-00003BA40000}"/>
    <cellStyle name="Output 2 8 2 2 11 5" xfId="42232" xr:uid="{00000000-0005-0000-0000-00003CA40000}"/>
    <cellStyle name="Output 2 8 2 2 12" xfId="42233" xr:uid="{00000000-0005-0000-0000-00003DA40000}"/>
    <cellStyle name="Output 2 8 2 2 12 2" xfId="42234" xr:uid="{00000000-0005-0000-0000-00003EA40000}"/>
    <cellStyle name="Output 2 8 2 2 12 3" xfId="42235" xr:uid="{00000000-0005-0000-0000-00003FA40000}"/>
    <cellStyle name="Output 2 8 2 2 12 4" xfId="42236" xr:uid="{00000000-0005-0000-0000-000040A40000}"/>
    <cellStyle name="Output 2 8 2 2 12 5" xfId="42237" xr:uid="{00000000-0005-0000-0000-000041A40000}"/>
    <cellStyle name="Output 2 8 2 2 13" xfId="42238" xr:uid="{00000000-0005-0000-0000-000042A40000}"/>
    <cellStyle name="Output 2 8 2 2 13 2" xfId="42239" xr:uid="{00000000-0005-0000-0000-000043A40000}"/>
    <cellStyle name="Output 2 8 2 2 13 3" xfId="42240" xr:uid="{00000000-0005-0000-0000-000044A40000}"/>
    <cellStyle name="Output 2 8 2 2 13 4" xfId="42241" xr:uid="{00000000-0005-0000-0000-000045A40000}"/>
    <cellStyle name="Output 2 8 2 2 13 5" xfId="42242" xr:uid="{00000000-0005-0000-0000-000046A40000}"/>
    <cellStyle name="Output 2 8 2 2 14" xfId="42243" xr:uid="{00000000-0005-0000-0000-000047A40000}"/>
    <cellStyle name="Output 2 8 2 2 14 2" xfId="42244" xr:uid="{00000000-0005-0000-0000-000048A40000}"/>
    <cellStyle name="Output 2 8 2 2 14 3" xfId="42245" xr:uid="{00000000-0005-0000-0000-000049A40000}"/>
    <cellStyle name="Output 2 8 2 2 14 4" xfId="42246" xr:uid="{00000000-0005-0000-0000-00004AA40000}"/>
    <cellStyle name="Output 2 8 2 2 14 5" xfId="42247" xr:uid="{00000000-0005-0000-0000-00004BA40000}"/>
    <cellStyle name="Output 2 8 2 2 15" xfId="42248" xr:uid="{00000000-0005-0000-0000-00004CA40000}"/>
    <cellStyle name="Output 2 8 2 2 15 2" xfId="42249" xr:uid="{00000000-0005-0000-0000-00004DA40000}"/>
    <cellStyle name="Output 2 8 2 2 15 3" xfId="42250" xr:uid="{00000000-0005-0000-0000-00004EA40000}"/>
    <cellStyle name="Output 2 8 2 2 15 4" xfId="42251" xr:uid="{00000000-0005-0000-0000-00004FA40000}"/>
    <cellStyle name="Output 2 8 2 2 15 5" xfId="42252" xr:uid="{00000000-0005-0000-0000-000050A40000}"/>
    <cellStyle name="Output 2 8 2 2 16" xfId="42253" xr:uid="{00000000-0005-0000-0000-000051A40000}"/>
    <cellStyle name="Output 2 8 2 2 16 2" xfId="42254" xr:uid="{00000000-0005-0000-0000-000052A40000}"/>
    <cellStyle name="Output 2 8 2 2 16 3" xfId="42255" xr:uid="{00000000-0005-0000-0000-000053A40000}"/>
    <cellStyle name="Output 2 8 2 2 16 4" xfId="42256" xr:uid="{00000000-0005-0000-0000-000054A40000}"/>
    <cellStyle name="Output 2 8 2 2 16 5" xfId="42257" xr:uid="{00000000-0005-0000-0000-000055A40000}"/>
    <cellStyle name="Output 2 8 2 2 17" xfId="42258" xr:uid="{00000000-0005-0000-0000-000056A40000}"/>
    <cellStyle name="Output 2 8 2 2 17 2" xfId="42259" xr:uid="{00000000-0005-0000-0000-000057A40000}"/>
    <cellStyle name="Output 2 8 2 2 17 3" xfId="42260" xr:uid="{00000000-0005-0000-0000-000058A40000}"/>
    <cellStyle name="Output 2 8 2 2 17 4" xfId="42261" xr:uid="{00000000-0005-0000-0000-000059A40000}"/>
    <cellStyle name="Output 2 8 2 2 17 5" xfId="42262" xr:uid="{00000000-0005-0000-0000-00005AA40000}"/>
    <cellStyle name="Output 2 8 2 2 18" xfId="42263" xr:uid="{00000000-0005-0000-0000-00005BA40000}"/>
    <cellStyle name="Output 2 8 2 2 18 2" xfId="42264" xr:uid="{00000000-0005-0000-0000-00005CA40000}"/>
    <cellStyle name="Output 2 8 2 2 18 3" xfId="42265" xr:uid="{00000000-0005-0000-0000-00005DA40000}"/>
    <cellStyle name="Output 2 8 2 2 18 4" xfId="42266" xr:uid="{00000000-0005-0000-0000-00005EA40000}"/>
    <cellStyle name="Output 2 8 2 2 18 5" xfId="42267" xr:uid="{00000000-0005-0000-0000-00005FA40000}"/>
    <cellStyle name="Output 2 8 2 2 19" xfId="42268" xr:uid="{00000000-0005-0000-0000-000060A40000}"/>
    <cellStyle name="Output 2 8 2 2 2" xfId="42269" xr:uid="{00000000-0005-0000-0000-000061A40000}"/>
    <cellStyle name="Output 2 8 2 2 2 2" xfId="42270" xr:uid="{00000000-0005-0000-0000-000062A40000}"/>
    <cellStyle name="Output 2 8 2 2 2 2 2" xfId="42271" xr:uid="{00000000-0005-0000-0000-000063A40000}"/>
    <cellStyle name="Output 2 8 2 2 2 2 3" xfId="42272" xr:uid="{00000000-0005-0000-0000-000064A40000}"/>
    <cellStyle name="Output 2 8 2 2 2 2 4" xfId="42273" xr:uid="{00000000-0005-0000-0000-000065A40000}"/>
    <cellStyle name="Output 2 8 2 2 2 2 5" xfId="42274" xr:uid="{00000000-0005-0000-0000-000066A40000}"/>
    <cellStyle name="Output 2 8 2 2 2 2 6" xfId="42275" xr:uid="{00000000-0005-0000-0000-000067A40000}"/>
    <cellStyle name="Output 2 8 2 2 2 2 7" xfId="42276" xr:uid="{00000000-0005-0000-0000-000068A40000}"/>
    <cellStyle name="Output 2 8 2 2 2 3" xfId="42277" xr:uid="{00000000-0005-0000-0000-000069A40000}"/>
    <cellStyle name="Output 2 8 2 2 2 4" xfId="42278" xr:uid="{00000000-0005-0000-0000-00006AA40000}"/>
    <cellStyle name="Output 2 8 2 2 2 5" xfId="42279" xr:uid="{00000000-0005-0000-0000-00006BA40000}"/>
    <cellStyle name="Output 2 8 2 2 3" xfId="42280" xr:uid="{00000000-0005-0000-0000-00006CA40000}"/>
    <cellStyle name="Output 2 8 2 2 3 2" xfId="42281" xr:uid="{00000000-0005-0000-0000-00006DA40000}"/>
    <cellStyle name="Output 2 8 2 2 3 2 2" xfId="42282" xr:uid="{00000000-0005-0000-0000-00006EA40000}"/>
    <cellStyle name="Output 2 8 2 2 3 2 3" xfId="42283" xr:uid="{00000000-0005-0000-0000-00006FA40000}"/>
    <cellStyle name="Output 2 8 2 2 3 2 4" xfId="42284" xr:uid="{00000000-0005-0000-0000-000070A40000}"/>
    <cellStyle name="Output 2 8 2 2 3 2 5" xfId="42285" xr:uid="{00000000-0005-0000-0000-000071A40000}"/>
    <cellStyle name="Output 2 8 2 2 3 2 6" xfId="42286" xr:uid="{00000000-0005-0000-0000-000072A40000}"/>
    <cellStyle name="Output 2 8 2 2 3 2 7" xfId="42287" xr:uid="{00000000-0005-0000-0000-000073A40000}"/>
    <cellStyle name="Output 2 8 2 2 3 3" xfId="42288" xr:uid="{00000000-0005-0000-0000-000074A40000}"/>
    <cellStyle name="Output 2 8 2 2 3 4" xfId="42289" xr:uid="{00000000-0005-0000-0000-000075A40000}"/>
    <cellStyle name="Output 2 8 2 2 3 5" xfId="42290" xr:uid="{00000000-0005-0000-0000-000076A40000}"/>
    <cellStyle name="Output 2 8 2 2 4" xfId="42291" xr:uid="{00000000-0005-0000-0000-000077A40000}"/>
    <cellStyle name="Output 2 8 2 2 4 2" xfId="42292" xr:uid="{00000000-0005-0000-0000-000078A40000}"/>
    <cellStyle name="Output 2 8 2 2 4 2 2" xfId="42293" xr:uid="{00000000-0005-0000-0000-000079A40000}"/>
    <cellStyle name="Output 2 8 2 2 4 2 3" xfId="42294" xr:uid="{00000000-0005-0000-0000-00007AA40000}"/>
    <cellStyle name="Output 2 8 2 2 4 2 4" xfId="42295" xr:uid="{00000000-0005-0000-0000-00007BA40000}"/>
    <cellStyle name="Output 2 8 2 2 4 2 5" xfId="42296" xr:uid="{00000000-0005-0000-0000-00007CA40000}"/>
    <cellStyle name="Output 2 8 2 2 4 2 6" xfId="42297" xr:uid="{00000000-0005-0000-0000-00007DA40000}"/>
    <cellStyle name="Output 2 8 2 2 4 2 7" xfId="42298" xr:uid="{00000000-0005-0000-0000-00007EA40000}"/>
    <cellStyle name="Output 2 8 2 2 4 3" xfId="42299" xr:uid="{00000000-0005-0000-0000-00007FA40000}"/>
    <cellStyle name="Output 2 8 2 2 4 4" xfId="42300" xr:uid="{00000000-0005-0000-0000-000080A40000}"/>
    <cellStyle name="Output 2 8 2 2 4 5" xfId="42301" xr:uid="{00000000-0005-0000-0000-000081A40000}"/>
    <cellStyle name="Output 2 8 2 2 5" xfId="42302" xr:uid="{00000000-0005-0000-0000-000082A40000}"/>
    <cellStyle name="Output 2 8 2 2 5 2" xfId="42303" xr:uid="{00000000-0005-0000-0000-000083A40000}"/>
    <cellStyle name="Output 2 8 2 2 5 3" xfId="42304" xr:uid="{00000000-0005-0000-0000-000084A40000}"/>
    <cellStyle name="Output 2 8 2 2 5 4" xfId="42305" xr:uid="{00000000-0005-0000-0000-000085A40000}"/>
    <cellStyle name="Output 2 8 2 2 5 5" xfId="42306" xr:uid="{00000000-0005-0000-0000-000086A40000}"/>
    <cellStyle name="Output 2 8 2 2 5 6" xfId="42307" xr:uid="{00000000-0005-0000-0000-000087A40000}"/>
    <cellStyle name="Output 2 8 2 2 5 7" xfId="42308" xr:uid="{00000000-0005-0000-0000-000088A40000}"/>
    <cellStyle name="Output 2 8 2 2 5 8" xfId="42309" xr:uid="{00000000-0005-0000-0000-000089A40000}"/>
    <cellStyle name="Output 2 8 2 2 6" xfId="42310" xr:uid="{00000000-0005-0000-0000-00008AA40000}"/>
    <cellStyle name="Output 2 8 2 2 6 2" xfId="42311" xr:uid="{00000000-0005-0000-0000-00008BA40000}"/>
    <cellStyle name="Output 2 8 2 2 6 3" xfId="42312" xr:uid="{00000000-0005-0000-0000-00008CA40000}"/>
    <cellStyle name="Output 2 8 2 2 6 4" xfId="42313" xr:uid="{00000000-0005-0000-0000-00008DA40000}"/>
    <cellStyle name="Output 2 8 2 2 6 5" xfId="42314" xr:uid="{00000000-0005-0000-0000-00008EA40000}"/>
    <cellStyle name="Output 2 8 2 2 6 6" xfId="42315" xr:uid="{00000000-0005-0000-0000-00008FA40000}"/>
    <cellStyle name="Output 2 8 2 2 6 7" xfId="42316" xr:uid="{00000000-0005-0000-0000-000090A40000}"/>
    <cellStyle name="Output 2 8 2 2 7" xfId="42317" xr:uid="{00000000-0005-0000-0000-000091A40000}"/>
    <cellStyle name="Output 2 8 2 2 7 2" xfId="42318" xr:uid="{00000000-0005-0000-0000-000092A40000}"/>
    <cellStyle name="Output 2 8 2 2 7 3" xfId="42319" xr:uid="{00000000-0005-0000-0000-000093A40000}"/>
    <cellStyle name="Output 2 8 2 2 7 4" xfId="42320" xr:uid="{00000000-0005-0000-0000-000094A40000}"/>
    <cellStyle name="Output 2 8 2 2 7 5" xfId="42321" xr:uid="{00000000-0005-0000-0000-000095A40000}"/>
    <cellStyle name="Output 2 8 2 2 8" xfId="42322" xr:uid="{00000000-0005-0000-0000-000096A40000}"/>
    <cellStyle name="Output 2 8 2 2 8 2" xfId="42323" xr:uid="{00000000-0005-0000-0000-000097A40000}"/>
    <cellStyle name="Output 2 8 2 2 8 3" xfId="42324" xr:uid="{00000000-0005-0000-0000-000098A40000}"/>
    <cellStyle name="Output 2 8 2 2 8 4" xfId="42325" xr:uid="{00000000-0005-0000-0000-000099A40000}"/>
    <cellStyle name="Output 2 8 2 2 8 5" xfId="42326" xr:uid="{00000000-0005-0000-0000-00009AA40000}"/>
    <cellStyle name="Output 2 8 2 2 9" xfId="42327" xr:uid="{00000000-0005-0000-0000-00009BA40000}"/>
    <cellStyle name="Output 2 8 2 2 9 2" xfId="42328" xr:uid="{00000000-0005-0000-0000-00009CA40000}"/>
    <cellStyle name="Output 2 8 2 2 9 3" xfId="42329" xr:uid="{00000000-0005-0000-0000-00009DA40000}"/>
    <cellStyle name="Output 2 8 2 2 9 4" xfId="42330" xr:uid="{00000000-0005-0000-0000-00009EA40000}"/>
    <cellStyle name="Output 2 8 2 2 9 5" xfId="42331" xr:uid="{00000000-0005-0000-0000-00009FA40000}"/>
    <cellStyle name="Output 2 8 2 3" xfId="42332" xr:uid="{00000000-0005-0000-0000-0000A0A40000}"/>
    <cellStyle name="Output 2 8 2 3 10" xfId="42333" xr:uid="{00000000-0005-0000-0000-0000A1A40000}"/>
    <cellStyle name="Output 2 8 2 3 2" xfId="42334" xr:uid="{00000000-0005-0000-0000-0000A2A40000}"/>
    <cellStyle name="Output 2 8 2 3 2 2" xfId="42335" xr:uid="{00000000-0005-0000-0000-0000A3A40000}"/>
    <cellStyle name="Output 2 8 2 3 2 2 2" xfId="42336" xr:uid="{00000000-0005-0000-0000-0000A4A40000}"/>
    <cellStyle name="Output 2 8 2 3 2 2 3" xfId="42337" xr:uid="{00000000-0005-0000-0000-0000A5A40000}"/>
    <cellStyle name="Output 2 8 2 3 2 2 4" xfId="42338" xr:uid="{00000000-0005-0000-0000-0000A6A40000}"/>
    <cellStyle name="Output 2 8 2 3 2 2 5" xfId="42339" xr:uid="{00000000-0005-0000-0000-0000A7A40000}"/>
    <cellStyle name="Output 2 8 2 3 2 2 6" xfId="42340" xr:uid="{00000000-0005-0000-0000-0000A8A40000}"/>
    <cellStyle name="Output 2 8 2 3 2 2 7" xfId="42341" xr:uid="{00000000-0005-0000-0000-0000A9A40000}"/>
    <cellStyle name="Output 2 8 2 3 2 3" xfId="42342" xr:uid="{00000000-0005-0000-0000-0000AAA40000}"/>
    <cellStyle name="Output 2 8 2 3 2 4" xfId="42343" xr:uid="{00000000-0005-0000-0000-0000ABA40000}"/>
    <cellStyle name="Output 2 8 2 3 3" xfId="42344" xr:uid="{00000000-0005-0000-0000-0000ACA40000}"/>
    <cellStyle name="Output 2 8 2 3 3 2" xfId="42345" xr:uid="{00000000-0005-0000-0000-0000ADA40000}"/>
    <cellStyle name="Output 2 8 2 3 3 2 2" xfId="42346" xr:uid="{00000000-0005-0000-0000-0000AEA40000}"/>
    <cellStyle name="Output 2 8 2 3 3 2 3" xfId="42347" xr:uid="{00000000-0005-0000-0000-0000AFA40000}"/>
    <cellStyle name="Output 2 8 2 3 3 2 4" xfId="42348" xr:uid="{00000000-0005-0000-0000-0000B0A40000}"/>
    <cellStyle name="Output 2 8 2 3 3 2 5" xfId="42349" xr:uid="{00000000-0005-0000-0000-0000B1A40000}"/>
    <cellStyle name="Output 2 8 2 3 3 2 6" xfId="42350" xr:uid="{00000000-0005-0000-0000-0000B2A40000}"/>
    <cellStyle name="Output 2 8 2 3 3 2 7" xfId="42351" xr:uid="{00000000-0005-0000-0000-0000B3A40000}"/>
    <cellStyle name="Output 2 8 2 3 3 3" xfId="42352" xr:uid="{00000000-0005-0000-0000-0000B4A40000}"/>
    <cellStyle name="Output 2 8 2 3 3 4" xfId="42353" xr:uid="{00000000-0005-0000-0000-0000B5A40000}"/>
    <cellStyle name="Output 2 8 2 3 4" xfId="42354" xr:uid="{00000000-0005-0000-0000-0000B6A40000}"/>
    <cellStyle name="Output 2 8 2 3 4 2" xfId="42355" xr:uid="{00000000-0005-0000-0000-0000B7A40000}"/>
    <cellStyle name="Output 2 8 2 3 4 2 2" xfId="42356" xr:uid="{00000000-0005-0000-0000-0000B8A40000}"/>
    <cellStyle name="Output 2 8 2 3 4 2 3" xfId="42357" xr:uid="{00000000-0005-0000-0000-0000B9A40000}"/>
    <cellStyle name="Output 2 8 2 3 4 2 4" xfId="42358" xr:uid="{00000000-0005-0000-0000-0000BAA40000}"/>
    <cellStyle name="Output 2 8 2 3 4 2 5" xfId="42359" xr:uid="{00000000-0005-0000-0000-0000BBA40000}"/>
    <cellStyle name="Output 2 8 2 3 4 2 6" xfId="42360" xr:uid="{00000000-0005-0000-0000-0000BCA40000}"/>
    <cellStyle name="Output 2 8 2 3 4 2 7" xfId="42361" xr:uid="{00000000-0005-0000-0000-0000BDA40000}"/>
    <cellStyle name="Output 2 8 2 3 4 3" xfId="42362" xr:uid="{00000000-0005-0000-0000-0000BEA40000}"/>
    <cellStyle name="Output 2 8 2 3 4 4" xfId="42363" xr:uid="{00000000-0005-0000-0000-0000BFA40000}"/>
    <cellStyle name="Output 2 8 2 3 5" xfId="42364" xr:uid="{00000000-0005-0000-0000-0000C0A40000}"/>
    <cellStyle name="Output 2 8 2 3 5 2" xfId="42365" xr:uid="{00000000-0005-0000-0000-0000C1A40000}"/>
    <cellStyle name="Output 2 8 2 3 5 3" xfId="42366" xr:uid="{00000000-0005-0000-0000-0000C2A40000}"/>
    <cellStyle name="Output 2 8 2 3 5 4" xfId="42367" xr:uid="{00000000-0005-0000-0000-0000C3A40000}"/>
    <cellStyle name="Output 2 8 2 3 5 5" xfId="42368" xr:uid="{00000000-0005-0000-0000-0000C4A40000}"/>
    <cellStyle name="Output 2 8 2 3 5 6" xfId="42369" xr:uid="{00000000-0005-0000-0000-0000C5A40000}"/>
    <cellStyle name="Output 2 8 2 3 5 7" xfId="42370" xr:uid="{00000000-0005-0000-0000-0000C6A40000}"/>
    <cellStyle name="Output 2 8 2 3 5 8" xfId="42371" xr:uid="{00000000-0005-0000-0000-0000C7A40000}"/>
    <cellStyle name="Output 2 8 2 3 6" xfId="42372" xr:uid="{00000000-0005-0000-0000-0000C8A40000}"/>
    <cellStyle name="Output 2 8 2 3 6 2" xfId="42373" xr:uid="{00000000-0005-0000-0000-0000C9A40000}"/>
    <cellStyle name="Output 2 8 2 3 6 3" xfId="42374" xr:uid="{00000000-0005-0000-0000-0000CAA40000}"/>
    <cellStyle name="Output 2 8 2 3 6 4" xfId="42375" xr:uid="{00000000-0005-0000-0000-0000CBA40000}"/>
    <cellStyle name="Output 2 8 2 3 6 5" xfId="42376" xr:uid="{00000000-0005-0000-0000-0000CCA40000}"/>
    <cellStyle name="Output 2 8 2 3 6 6" xfId="42377" xr:uid="{00000000-0005-0000-0000-0000CDA40000}"/>
    <cellStyle name="Output 2 8 2 3 6 7" xfId="42378" xr:uid="{00000000-0005-0000-0000-0000CEA40000}"/>
    <cellStyle name="Output 2 8 2 3 7" xfId="42379" xr:uid="{00000000-0005-0000-0000-0000CFA40000}"/>
    <cellStyle name="Output 2 8 2 3 8" xfId="42380" xr:uid="{00000000-0005-0000-0000-0000D0A40000}"/>
    <cellStyle name="Output 2 8 2 3 9" xfId="42381" xr:uid="{00000000-0005-0000-0000-0000D1A40000}"/>
    <cellStyle name="Output 2 8 2 4" xfId="42382" xr:uid="{00000000-0005-0000-0000-0000D2A40000}"/>
    <cellStyle name="Output 2 8 2 4 2" xfId="42383" xr:uid="{00000000-0005-0000-0000-0000D3A40000}"/>
    <cellStyle name="Output 2 8 2 4 2 2" xfId="42384" xr:uid="{00000000-0005-0000-0000-0000D4A40000}"/>
    <cellStyle name="Output 2 8 2 4 2 3" xfId="42385" xr:uid="{00000000-0005-0000-0000-0000D5A40000}"/>
    <cellStyle name="Output 2 8 2 4 2 4" xfId="42386" xr:uid="{00000000-0005-0000-0000-0000D6A40000}"/>
    <cellStyle name="Output 2 8 2 4 2 5" xfId="42387" xr:uid="{00000000-0005-0000-0000-0000D7A40000}"/>
    <cellStyle name="Output 2 8 2 4 2 6" xfId="42388" xr:uid="{00000000-0005-0000-0000-0000D8A40000}"/>
    <cellStyle name="Output 2 8 2 4 2 7" xfId="42389" xr:uid="{00000000-0005-0000-0000-0000D9A40000}"/>
    <cellStyle name="Output 2 8 2 4 3" xfId="42390" xr:uid="{00000000-0005-0000-0000-0000DAA40000}"/>
    <cellStyle name="Output 2 8 2 4 4" xfId="42391" xr:uid="{00000000-0005-0000-0000-0000DBA40000}"/>
    <cellStyle name="Output 2 8 2 4 5" xfId="42392" xr:uid="{00000000-0005-0000-0000-0000DCA40000}"/>
    <cellStyle name="Output 2 8 2 5" xfId="42393" xr:uid="{00000000-0005-0000-0000-0000DDA40000}"/>
    <cellStyle name="Output 2 8 2 5 2" xfId="42394" xr:uid="{00000000-0005-0000-0000-0000DEA40000}"/>
    <cellStyle name="Output 2 8 2 5 2 2" xfId="42395" xr:uid="{00000000-0005-0000-0000-0000DFA40000}"/>
    <cellStyle name="Output 2 8 2 5 2 3" xfId="42396" xr:uid="{00000000-0005-0000-0000-0000E0A40000}"/>
    <cellStyle name="Output 2 8 2 5 2 4" xfId="42397" xr:uid="{00000000-0005-0000-0000-0000E1A40000}"/>
    <cellStyle name="Output 2 8 2 5 2 5" xfId="42398" xr:uid="{00000000-0005-0000-0000-0000E2A40000}"/>
    <cellStyle name="Output 2 8 2 5 2 6" xfId="42399" xr:uid="{00000000-0005-0000-0000-0000E3A40000}"/>
    <cellStyle name="Output 2 8 2 5 2 7" xfId="42400" xr:uid="{00000000-0005-0000-0000-0000E4A40000}"/>
    <cellStyle name="Output 2 8 2 5 3" xfId="42401" xr:uid="{00000000-0005-0000-0000-0000E5A40000}"/>
    <cellStyle name="Output 2 8 2 5 4" xfId="42402" xr:uid="{00000000-0005-0000-0000-0000E6A40000}"/>
    <cellStyle name="Output 2 8 2 5 5" xfId="42403" xr:uid="{00000000-0005-0000-0000-0000E7A40000}"/>
    <cellStyle name="Output 2 8 2 6" xfId="42404" xr:uid="{00000000-0005-0000-0000-0000E8A40000}"/>
    <cellStyle name="Output 2 8 2 6 2" xfId="42405" xr:uid="{00000000-0005-0000-0000-0000E9A40000}"/>
    <cellStyle name="Output 2 8 2 6 2 2" xfId="42406" xr:uid="{00000000-0005-0000-0000-0000EAA40000}"/>
    <cellStyle name="Output 2 8 2 6 2 3" xfId="42407" xr:uid="{00000000-0005-0000-0000-0000EBA40000}"/>
    <cellStyle name="Output 2 8 2 6 2 4" xfId="42408" xr:uid="{00000000-0005-0000-0000-0000ECA40000}"/>
    <cellStyle name="Output 2 8 2 6 2 5" xfId="42409" xr:uid="{00000000-0005-0000-0000-0000EDA40000}"/>
    <cellStyle name="Output 2 8 2 6 2 6" xfId="42410" xr:uid="{00000000-0005-0000-0000-0000EEA40000}"/>
    <cellStyle name="Output 2 8 2 6 2 7" xfId="42411" xr:uid="{00000000-0005-0000-0000-0000EFA40000}"/>
    <cellStyle name="Output 2 8 2 6 3" xfId="42412" xr:uid="{00000000-0005-0000-0000-0000F0A40000}"/>
    <cellStyle name="Output 2 8 2 6 4" xfId="42413" xr:uid="{00000000-0005-0000-0000-0000F1A40000}"/>
    <cellStyle name="Output 2 8 2 6 5" xfId="42414" xr:uid="{00000000-0005-0000-0000-0000F2A40000}"/>
    <cellStyle name="Output 2 8 2 7" xfId="42415" xr:uid="{00000000-0005-0000-0000-0000F3A40000}"/>
    <cellStyle name="Output 2 8 2 7 2" xfId="42416" xr:uid="{00000000-0005-0000-0000-0000F4A40000}"/>
    <cellStyle name="Output 2 8 2 7 2 2" xfId="42417" xr:uid="{00000000-0005-0000-0000-0000F5A40000}"/>
    <cellStyle name="Output 2 8 2 7 2 3" xfId="42418" xr:uid="{00000000-0005-0000-0000-0000F6A40000}"/>
    <cellStyle name="Output 2 8 2 7 2 4" xfId="42419" xr:uid="{00000000-0005-0000-0000-0000F7A40000}"/>
    <cellStyle name="Output 2 8 2 7 2 5" xfId="42420" xr:uid="{00000000-0005-0000-0000-0000F8A40000}"/>
    <cellStyle name="Output 2 8 2 7 2 6" xfId="42421" xr:uid="{00000000-0005-0000-0000-0000F9A40000}"/>
    <cellStyle name="Output 2 8 2 7 2 7" xfId="42422" xr:uid="{00000000-0005-0000-0000-0000FAA40000}"/>
    <cellStyle name="Output 2 8 2 7 3" xfId="42423" xr:uid="{00000000-0005-0000-0000-0000FBA40000}"/>
    <cellStyle name="Output 2 8 2 7 4" xfId="42424" xr:uid="{00000000-0005-0000-0000-0000FCA40000}"/>
    <cellStyle name="Output 2 8 2 7 5" xfId="42425" xr:uid="{00000000-0005-0000-0000-0000FDA40000}"/>
    <cellStyle name="Output 2 8 2 8" xfId="42426" xr:uid="{00000000-0005-0000-0000-0000FEA40000}"/>
    <cellStyle name="Output 2 8 2 8 2" xfId="42427" xr:uid="{00000000-0005-0000-0000-0000FFA40000}"/>
    <cellStyle name="Output 2 8 2 8 3" xfId="42428" xr:uid="{00000000-0005-0000-0000-000000A50000}"/>
    <cellStyle name="Output 2 8 2 8 4" xfId="42429" xr:uid="{00000000-0005-0000-0000-000001A50000}"/>
    <cellStyle name="Output 2 8 2 8 5" xfId="42430" xr:uid="{00000000-0005-0000-0000-000002A50000}"/>
    <cellStyle name="Output 2 8 2 8 6" xfId="42431" xr:uid="{00000000-0005-0000-0000-000003A50000}"/>
    <cellStyle name="Output 2 8 2 8 7" xfId="42432" xr:uid="{00000000-0005-0000-0000-000004A50000}"/>
    <cellStyle name="Output 2 8 2 8 8" xfId="42433" xr:uid="{00000000-0005-0000-0000-000005A50000}"/>
    <cellStyle name="Output 2 8 2 9" xfId="42434" xr:uid="{00000000-0005-0000-0000-000006A50000}"/>
    <cellStyle name="Output 2 8 2 9 2" xfId="42435" xr:uid="{00000000-0005-0000-0000-000007A50000}"/>
    <cellStyle name="Output 2 8 2 9 3" xfId="42436" xr:uid="{00000000-0005-0000-0000-000008A50000}"/>
    <cellStyle name="Output 2 8 2 9 4" xfId="42437" xr:uid="{00000000-0005-0000-0000-000009A50000}"/>
    <cellStyle name="Output 2 8 2 9 5" xfId="42438" xr:uid="{00000000-0005-0000-0000-00000AA50000}"/>
    <cellStyle name="Output 2 8 2 9 6" xfId="42439" xr:uid="{00000000-0005-0000-0000-00000BA50000}"/>
    <cellStyle name="Output 2 8 2 9 7" xfId="42440" xr:uid="{00000000-0005-0000-0000-00000CA50000}"/>
    <cellStyle name="Output 2 8 3" xfId="42441" xr:uid="{00000000-0005-0000-0000-00000DA50000}"/>
    <cellStyle name="Output 2 8 3 10" xfId="42442" xr:uid="{00000000-0005-0000-0000-00000EA50000}"/>
    <cellStyle name="Output 2 8 3 10 2" xfId="42443" xr:uid="{00000000-0005-0000-0000-00000FA50000}"/>
    <cellStyle name="Output 2 8 3 10 3" xfId="42444" xr:uid="{00000000-0005-0000-0000-000010A50000}"/>
    <cellStyle name="Output 2 8 3 10 4" xfId="42445" xr:uid="{00000000-0005-0000-0000-000011A50000}"/>
    <cellStyle name="Output 2 8 3 10 5" xfId="42446" xr:uid="{00000000-0005-0000-0000-000012A50000}"/>
    <cellStyle name="Output 2 8 3 11" xfId="42447" xr:uid="{00000000-0005-0000-0000-000013A50000}"/>
    <cellStyle name="Output 2 8 3 11 2" xfId="42448" xr:uid="{00000000-0005-0000-0000-000014A50000}"/>
    <cellStyle name="Output 2 8 3 11 3" xfId="42449" xr:uid="{00000000-0005-0000-0000-000015A50000}"/>
    <cellStyle name="Output 2 8 3 11 4" xfId="42450" xr:uid="{00000000-0005-0000-0000-000016A50000}"/>
    <cellStyle name="Output 2 8 3 11 5" xfId="42451" xr:uid="{00000000-0005-0000-0000-000017A50000}"/>
    <cellStyle name="Output 2 8 3 12" xfId="42452" xr:uid="{00000000-0005-0000-0000-000018A50000}"/>
    <cellStyle name="Output 2 8 3 12 2" xfId="42453" xr:uid="{00000000-0005-0000-0000-000019A50000}"/>
    <cellStyle name="Output 2 8 3 12 3" xfId="42454" xr:uid="{00000000-0005-0000-0000-00001AA50000}"/>
    <cellStyle name="Output 2 8 3 12 4" xfId="42455" xr:uid="{00000000-0005-0000-0000-00001BA50000}"/>
    <cellStyle name="Output 2 8 3 12 5" xfId="42456" xr:uid="{00000000-0005-0000-0000-00001CA50000}"/>
    <cellStyle name="Output 2 8 3 13" xfId="42457" xr:uid="{00000000-0005-0000-0000-00001DA50000}"/>
    <cellStyle name="Output 2 8 3 13 2" xfId="42458" xr:uid="{00000000-0005-0000-0000-00001EA50000}"/>
    <cellStyle name="Output 2 8 3 13 3" xfId="42459" xr:uid="{00000000-0005-0000-0000-00001FA50000}"/>
    <cellStyle name="Output 2 8 3 13 4" xfId="42460" xr:uid="{00000000-0005-0000-0000-000020A50000}"/>
    <cellStyle name="Output 2 8 3 13 5" xfId="42461" xr:uid="{00000000-0005-0000-0000-000021A50000}"/>
    <cellStyle name="Output 2 8 3 14" xfId="42462" xr:uid="{00000000-0005-0000-0000-000022A50000}"/>
    <cellStyle name="Output 2 8 3 14 2" xfId="42463" xr:uid="{00000000-0005-0000-0000-000023A50000}"/>
    <cellStyle name="Output 2 8 3 14 3" xfId="42464" xr:uid="{00000000-0005-0000-0000-000024A50000}"/>
    <cellStyle name="Output 2 8 3 14 4" xfId="42465" xr:uid="{00000000-0005-0000-0000-000025A50000}"/>
    <cellStyle name="Output 2 8 3 14 5" xfId="42466" xr:uid="{00000000-0005-0000-0000-000026A50000}"/>
    <cellStyle name="Output 2 8 3 15" xfId="42467" xr:uid="{00000000-0005-0000-0000-000027A50000}"/>
    <cellStyle name="Output 2 8 3 15 2" xfId="42468" xr:uid="{00000000-0005-0000-0000-000028A50000}"/>
    <cellStyle name="Output 2 8 3 15 3" xfId="42469" xr:uid="{00000000-0005-0000-0000-000029A50000}"/>
    <cellStyle name="Output 2 8 3 15 4" xfId="42470" xr:uid="{00000000-0005-0000-0000-00002AA50000}"/>
    <cellStyle name="Output 2 8 3 15 5" xfId="42471" xr:uid="{00000000-0005-0000-0000-00002BA50000}"/>
    <cellStyle name="Output 2 8 3 16" xfId="42472" xr:uid="{00000000-0005-0000-0000-00002CA50000}"/>
    <cellStyle name="Output 2 8 3 16 2" xfId="42473" xr:uid="{00000000-0005-0000-0000-00002DA50000}"/>
    <cellStyle name="Output 2 8 3 16 3" xfId="42474" xr:uid="{00000000-0005-0000-0000-00002EA50000}"/>
    <cellStyle name="Output 2 8 3 16 4" xfId="42475" xr:uid="{00000000-0005-0000-0000-00002FA50000}"/>
    <cellStyle name="Output 2 8 3 16 5" xfId="42476" xr:uid="{00000000-0005-0000-0000-000030A50000}"/>
    <cellStyle name="Output 2 8 3 17" xfId="42477" xr:uid="{00000000-0005-0000-0000-000031A50000}"/>
    <cellStyle name="Output 2 8 3 17 2" xfId="42478" xr:uid="{00000000-0005-0000-0000-000032A50000}"/>
    <cellStyle name="Output 2 8 3 17 3" xfId="42479" xr:uid="{00000000-0005-0000-0000-000033A50000}"/>
    <cellStyle name="Output 2 8 3 17 4" xfId="42480" xr:uid="{00000000-0005-0000-0000-000034A50000}"/>
    <cellStyle name="Output 2 8 3 17 5" xfId="42481" xr:uid="{00000000-0005-0000-0000-000035A50000}"/>
    <cellStyle name="Output 2 8 3 18" xfId="42482" xr:uid="{00000000-0005-0000-0000-000036A50000}"/>
    <cellStyle name="Output 2 8 3 18 2" xfId="42483" xr:uid="{00000000-0005-0000-0000-000037A50000}"/>
    <cellStyle name="Output 2 8 3 18 3" xfId="42484" xr:uid="{00000000-0005-0000-0000-000038A50000}"/>
    <cellStyle name="Output 2 8 3 18 4" xfId="42485" xr:uid="{00000000-0005-0000-0000-000039A50000}"/>
    <cellStyle name="Output 2 8 3 18 5" xfId="42486" xr:uid="{00000000-0005-0000-0000-00003AA50000}"/>
    <cellStyle name="Output 2 8 3 19" xfId="42487" xr:uid="{00000000-0005-0000-0000-00003BA50000}"/>
    <cellStyle name="Output 2 8 3 2" xfId="42488" xr:uid="{00000000-0005-0000-0000-00003CA50000}"/>
    <cellStyle name="Output 2 8 3 2 10" xfId="42489" xr:uid="{00000000-0005-0000-0000-00003DA50000}"/>
    <cellStyle name="Output 2 8 3 2 10 2" xfId="42490" xr:uid="{00000000-0005-0000-0000-00003EA50000}"/>
    <cellStyle name="Output 2 8 3 2 10 3" xfId="42491" xr:uid="{00000000-0005-0000-0000-00003FA50000}"/>
    <cellStyle name="Output 2 8 3 2 10 4" xfId="42492" xr:uid="{00000000-0005-0000-0000-000040A50000}"/>
    <cellStyle name="Output 2 8 3 2 10 5" xfId="42493" xr:uid="{00000000-0005-0000-0000-000041A50000}"/>
    <cellStyle name="Output 2 8 3 2 11" xfId="42494" xr:uid="{00000000-0005-0000-0000-000042A50000}"/>
    <cellStyle name="Output 2 8 3 2 11 2" xfId="42495" xr:uid="{00000000-0005-0000-0000-000043A50000}"/>
    <cellStyle name="Output 2 8 3 2 11 3" xfId="42496" xr:uid="{00000000-0005-0000-0000-000044A50000}"/>
    <cellStyle name="Output 2 8 3 2 11 4" xfId="42497" xr:uid="{00000000-0005-0000-0000-000045A50000}"/>
    <cellStyle name="Output 2 8 3 2 11 5" xfId="42498" xr:uid="{00000000-0005-0000-0000-000046A50000}"/>
    <cellStyle name="Output 2 8 3 2 12" xfId="42499" xr:uid="{00000000-0005-0000-0000-000047A50000}"/>
    <cellStyle name="Output 2 8 3 2 12 2" xfId="42500" xr:uid="{00000000-0005-0000-0000-000048A50000}"/>
    <cellStyle name="Output 2 8 3 2 12 3" xfId="42501" xr:uid="{00000000-0005-0000-0000-000049A50000}"/>
    <cellStyle name="Output 2 8 3 2 12 4" xfId="42502" xr:uid="{00000000-0005-0000-0000-00004AA50000}"/>
    <cellStyle name="Output 2 8 3 2 12 5" xfId="42503" xr:uid="{00000000-0005-0000-0000-00004BA50000}"/>
    <cellStyle name="Output 2 8 3 2 13" xfId="42504" xr:uid="{00000000-0005-0000-0000-00004CA50000}"/>
    <cellStyle name="Output 2 8 3 2 13 2" xfId="42505" xr:uid="{00000000-0005-0000-0000-00004DA50000}"/>
    <cellStyle name="Output 2 8 3 2 13 3" xfId="42506" xr:uid="{00000000-0005-0000-0000-00004EA50000}"/>
    <cellStyle name="Output 2 8 3 2 13 4" xfId="42507" xr:uid="{00000000-0005-0000-0000-00004FA50000}"/>
    <cellStyle name="Output 2 8 3 2 13 5" xfId="42508" xr:uid="{00000000-0005-0000-0000-000050A50000}"/>
    <cellStyle name="Output 2 8 3 2 14" xfId="42509" xr:uid="{00000000-0005-0000-0000-000051A50000}"/>
    <cellStyle name="Output 2 8 3 2 14 2" xfId="42510" xr:uid="{00000000-0005-0000-0000-000052A50000}"/>
    <cellStyle name="Output 2 8 3 2 14 3" xfId="42511" xr:uid="{00000000-0005-0000-0000-000053A50000}"/>
    <cellStyle name="Output 2 8 3 2 14 4" xfId="42512" xr:uid="{00000000-0005-0000-0000-000054A50000}"/>
    <cellStyle name="Output 2 8 3 2 14 5" xfId="42513" xr:uid="{00000000-0005-0000-0000-000055A50000}"/>
    <cellStyle name="Output 2 8 3 2 15" xfId="42514" xr:uid="{00000000-0005-0000-0000-000056A50000}"/>
    <cellStyle name="Output 2 8 3 2 15 2" xfId="42515" xr:uid="{00000000-0005-0000-0000-000057A50000}"/>
    <cellStyle name="Output 2 8 3 2 15 3" xfId="42516" xr:uid="{00000000-0005-0000-0000-000058A50000}"/>
    <cellStyle name="Output 2 8 3 2 15 4" xfId="42517" xr:uid="{00000000-0005-0000-0000-000059A50000}"/>
    <cellStyle name="Output 2 8 3 2 15 5" xfId="42518" xr:uid="{00000000-0005-0000-0000-00005AA50000}"/>
    <cellStyle name="Output 2 8 3 2 16" xfId="42519" xr:uid="{00000000-0005-0000-0000-00005BA50000}"/>
    <cellStyle name="Output 2 8 3 2 16 2" xfId="42520" xr:uid="{00000000-0005-0000-0000-00005CA50000}"/>
    <cellStyle name="Output 2 8 3 2 16 3" xfId="42521" xr:uid="{00000000-0005-0000-0000-00005DA50000}"/>
    <cellStyle name="Output 2 8 3 2 16 4" xfId="42522" xr:uid="{00000000-0005-0000-0000-00005EA50000}"/>
    <cellStyle name="Output 2 8 3 2 16 5" xfId="42523" xr:uid="{00000000-0005-0000-0000-00005FA50000}"/>
    <cellStyle name="Output 2 8 3 2 17" xfId="42524" xr:uid="{00000000-0005-0000-0000-000060A50000}"/>
    <cellStyle name="Output 2 8 3 2 17 2" xfId="42525" xr:uid="{00000000-0005-0000-0000-000061A50000}"/>
    <cellStyle name="Output 2 8 3 2 17 3" xfId="42526" xr:uid="{00000000-0005-0000-0000-000062A50000}"/>
    <cellStyle name="Output 2 8 3 2 17 4" xfId="42527" xr:uid="{00000000-0005-0000-0000-000063A50000}"/>
    <cellStyle name="Output 2 8 3 2 17 5" xfId="42528" xr:uid="{00000000-0005-0000-0000-000064A50000}"/>
    <cellStyle name="Output 2 8 3 2 18" xfId="42529" xr:uid="{00000000-0005-0000-0000-000065A50000}"/>
    <cellStyle name="Output 2 8 3 2 18 2" xfId="42530" xr:uid="{00000000-0005-0000-0000-000066A50000}"/>
    <cellStyle name="Output 2 8 3 2 18 3" xfId="42531" xr:uid="{00000000-0005-0000-0000-000067A50000}"/>
    <cellStyle name="Output 2 8 3 2 18 4" xfId="42532" xr:uid="{00000000-0005-0000-0000-000068A50000}"/>
    <cellStyle name="Output 2 8 3 2 18 5" xfId="42533" xr:uid="{00000000-0005-0000-0000-000069A50000}"/>
    <cellStyle name="Output 2 8 3 2 19" xfId="42534" xr:uid="{00000000-0005-0000-0000-00006AA50000}"/>
    <cellStyle name="Output 2 8 3 2 2" xfId="42535" xr:uid="{00000000-0005-0000-0000-00006BA50000}"/>
    <cellStyle name="Output 2 8 3 2 2 2" xfId="42536" xr:uid="{00000000-0005-0000-0000-00006CA50000}"/>
    <cellStyle name="Output 2 8 3 2 2 2 2" xfId="42537" xr:uid="{00000000-0005-0000-0000-00006DA50000}"/>
    <cellStyle name="Output 2 8 3 2 2 2 3" xfId="42538" xr:uid="{00000000-0005-0000-0000-00006EA50000}"/>
    <cellStyle name="Output 2 8 3 2 2 2 4" xfId="42539" xr:uid="{00000000-0005-0000-0000-00006FA50000}"/>
    <cellStyle name="Output 2 8 3 2 2 2 5" xfId="42540" xr:uid="{00000000-0005-0000-0000-000070A50000}"/>
    <cellStyle name="Output 2 8 3 2 2 2 6" xfId="42541" xr:uid="{00000000-0005-0000-0000-000071A50000}"/>
    <cellStyle name="Output 2 8 3 2 2 2 7" xfId="42542" xr:uid="{00000000-0005-0000-0000-000072A50000}"/>
    <cellStyle name="Output 2 8 3 2 2 3" xfId="42543" xr:uid="{00000000-0005-0000-0000-000073A50000}"/>
    <cellStyle name="Output 2 8 3 2 2 4" xfId="42544" xr:uid="{00000000-0005-0000-0000-000074A50000}"/>
    <cellStyle name="Output 2 8 3 2 2 5" xfId="42545" xr:uid="{00000000-0005-0000-0000-000075A50000}"/>
    <cellStyle name="Output 2 8 3 2 3" xfId="42546" xr:uid="{00000000-0005-0000-0000-000076A50000}"/>
    <cellStyle name="Output 2 8 3 2 3 2" xfId="42547" xr:uid="{00000000-0005-0000-0000-000077A50000}"/>
    <cellStyle name="Output 2 8 3 2 3 2 2" xfId="42548" xr:uid="{00000000-0005-0000-0000-000078A50000}"/>
    <cellStyle name="Output 2 8 3 2 3 2 3" xfId="42549" xr:uid="{00000000-0005-0000-0000-000079A50000}"/>
    <cellStyle name="Output 2 8 3 2 3 2 4" xfId="42550" xr:uid="{00000000-0005-0000-0000-00007AA50000}"/>
    <cellStyle name="Output 2 8 3 2 3 2 5" xfId="42551" xr:uid="{00000000-0005-0000-0000-00007BA50000}"/>
    <cellStyle name="Output 2 8 3 2 3 2 6" xfId="42552" xr:uid="{00000000-0005-0000-0000-00007CA50000}"/>
    <cellStyle name="Output 2 8 3 2 3 2 7" xfId="42553" xr:uid="{00000000-0005-0000-0000-00007DA50000}"/>
    <cellStyle name="Output 2 8 3 2 3 3" xfId="42554" xr:uid="{00000000-0005-0000-0000-00007EA50000}"/>
    <cellStyle name="Output 2 8 3 2 3 4" xfId="42555" xr:uid="{00000000-0005-0000-0000-00007FA50000}"/>
    <cellStyle name="Output 2 8 3 2 3 5" xfId="42556" xr:uid="{00000000-0005-0000-0000-000080A50000}"/>
    <cellStyle name="Output 2 8 3 2 4" xfId="42557" xr:uid="{00000000-0005-0000-0000-000081A50000}"/>
    <cellStyle name="Output 2 8 3 2 4 2" xfId="42558" xr:uid="{00000000-0005-0000-0000-000082A50000}"/>
    <cellStyle name="Output 2 8 3 2 4 2 2" xfId="42559" xr:uid="{00000000-0005-0000-0000-000083A50000}"/>
    <cellStyle name="Output 2 8 3 2 4 2 3" xfId="42560" xr:uid="{00000000-0005-0000-0000-000084A50000}"/>
    <cellStyle name="Output 2 8 3 2 4 2 4" xfId="42561" xr:uid="{00000000-0005-0000-0000-000085A50000}"/>
    <cellStyle name="Output 2 8 3 2 4 2 5" xfId="42562" xr:uid="{00000000-0005-0000-0000-000086A50000}"/>
    <cellStyle name="Output 2 8 3 2 4 2 6" xfId="42563" xr:uid="{00000000-0005-0000-0000-000087A50000}"/>
    <cellStyle name="Output 2 8 3 2 4 2 7" xfId="42564" xr:uid="{00000000-0005-0000-0000-000088A50000}"/>
    <cellStyle name="Output 2 8 3 2 4 3" xfId="42565" xr:uid="{00000000-0005-0000-0000-000089A50000}"/>
    <cellStyle name="Output 2 8 3 2 4 4" xfId="42566" xr:uid="{00000000-0005-0000-0000-00008AA50000}"/>
    <cellStyle name="Output 2 8 3 2 4 5" xfId="42567" xr:uid="{00000000-0005-0000-0000-00008BA50000}"/>
    <cellStyle name="Output 2 8 3 2 5" xfId="42568" xr:uid="{00000000-0005-0000-0000-00008CA50000}"/>
    <cellStyle name="Output 2 8 3 2 5 2" xfId="42569" xr:uid="{00000000-0005-0000-0000-00008DA50000}"/>
    <cellStyle name="Output 2 8 3 2 5 3" xfId="42570" xr:uid="{00000000-0005-0000-0000-00008EA50000}"/>
    <cellStyle name="Output 2 8 3 2 5 4" xfId="42571" xr:uid="{00000000-0005-0000-0000-00008FA50000}"/>
    <cellStyle name="Output 2 8 3 2 5 5" xfId="42572" xr:uid="{00000000-0005-0000-0000-000090A50000}"/>
    <cellStyle name="Output 2 8 3 2 5 6" xfId="42573" xr:uid="{00000000-0005-0000-0000-000091A50000}"/>
    <cellStyle name="Output 2 8 3 2 5 7" xfId="42574" xr:uid="{00000000-0005-0000-0000-000092A50000}"/>
    <cellStyle name="Output 2 8 3 2 5 8" xfId="42575" xr:uid="{00000000-0005-0000-0000-000093A50000}"/>
    <cellStyle name="Output 2 8 3 2 6" xfId="42576" xr:uid="{00000000-0005-0000-0000-000094A50000}"/>
    <cellStyle name="Output 2 8 3 2 6 2" xfId="42577" xr:uid="{00000000-0005-0000-0000-000095A50000}"/>
    <cellStyle name="Output 2 8 3 2 6 3" xfId="42578" xr:uid="{00000000-0005-0000-0000-000096A50000}"/>
    <cellStyle name="Output 2 8 3 2 6 4" xfId="42579" xr:uid="{00000000-0005-0000-0000-000097A50000}"/>
    <cellStyle name="Output 2 8 3 2 6 5" xfId="42580" xr:uid="{00000000-0005-0000-0000-000098A50000}"/>
    <cellStyle name="Output 2 8 3 2 6 6" xfId="42581" xr:uid="{00000000-0005-0000-0000-000099A50000}"/>
    <cellStyle name="Output 2 8 3 2 6 7" xfId="42582" xr:uid="{00000000-0005-0000-0000-00009AA50000}"/>
    <cellStyle name="Output 2 8 3 2 7" xfId="42583" xr:uid="{00000000-0005-0000-0000-00009BA50000}"/>
    <cellStyle name="Output 2 8 3 2 7 2" xfId="42584" xr:uid="{00000000-0005-0000-0000-00009CA50000}"/>
    <cellStyle name="Output 2 8 3 2 7 3" xfId="42585" xr:uid="{00000000-0005-0000-0000-00009DA50000}"/>
    <cellStyle name="Output 2 8 3 2 7 4" xfId="42586" xr:uid="{00000000-0005-0000-0000-00009EA50000}"/>
    <cellStyle name="Output 2 8 3 2 7 5" xfId="42587" xr:uid="{00000000-0005-0000-0000-00009FA50000}"/>
    <cellStyle name="Output 2 8 3 2 8" xfId="42588" xr:uid="{00000000-0005-0000-0000-0000A0A50000}"/>
    <cellStyle name="Output 2 8 3 2 8 2" xfId="42589" xr:uid="{00000000-0005-0000-0000-0000A1A50000}"/>
    <cellStyle name="Output 2 8 3 2 8 3" xfId="42590" xr:uid="{00000000-0005-0000-0000-0000A2A50000}"/>
    <cellStyle name="Output 2 8 3 2 8 4" xfId="42591" xr:uid="{00000000-0005-0000-0000-0000A3A50000}"/>
    <cellStyle name="Output 2 8 3 2 8 5" xfId="42592" xr:uid="{00000000-0005-0000-0000-0000A4A50000}"/>
    <cellStyle name="Output 2 8 3 2 9" xfId="42593" xr:uid="{00000000-0005-0000-0000-0000A5A50000}"/>
    <cellStyle name="Output 2 8 3 2 9 2" xfId="42594" xr:uid="{00000000-0005-0000-0000-0000A6A50000}"/>
    <cellStyle name="Output 2 8 3 2 9 3" xfId="42595" xr:uid="{00000000-0005-0000-0000-0000A7A50000}"/>
    <cellStyle name="Output 2 8 3 2 9 4" xfId="42596" xr:uid="{00000000-0005-0000-0000-0000A8A50000}"/>
    <cellStyle name="Output 2 8 3 2 9 5" xfId="42597" xr:uid="{00000000-0005-0000-0000-0000A9A50000}"/>
    <cellStyle name="Output 2 8 3 3" xfId="42598" xr:uid="{00000000-0005-0000-0000-0000AAA50000}"/>
    <cellStyle name="Output 2 8 3 3 10" xfId="42599" xr:uid="{00000000-0005-0000-0000-0000ABA50000}"/>
    <cellStyle name="Output 2 8 3 3 2" xfId="42600" xr:uid="{00000000-0005-0000-0000-0000ACA50000}"/>
    <cellStyle name="Output 2 8 3 3 2 2" xfId="42601" xr:uid="{00000000-0005-0000-0000-0000ADA50000}"/>
    <cellStyle name="Output 2 8 3 3 2 2 2" xfId="42602" xr:uid="{00000000-0005-0000-0000-0000AEA50000}"/>
    <cellStyle name="Output 2 8 3 3 2 2 3" xfId="42603" xr:uid="{00000000-0005-0000-0000-0000AFA50000}"/>
    <cellStyle name="Output 2 8 3 3 2 2 4" xfId="42604" xr:uid="{00000000-0005-0000-0000-0000B0A50000}"/>
    <cellStyle name="Output 2 8 3 3 2 2 5" xfId="42605" xr:uid="{00000000-0005-0000-0000-0000B1A50000}"/>
    <cellStyle name="Output 2 8 3 3 2 2 6" xfId="42606" xr:uid="{00000000-0005-0000-0000-0000B2A50000}"/>
    <cellStyle name="Output 2 8 3 3 2 2 7" xfId="42607" xr:uid="{00000000-0005-0000-0000-0000B3A50000}"/>
    <cellStyle name="Output 2 8 3 3 2 3" xfId="42608" xr:uid="{00000000-0005-0000-0000-0000B4A50000}"/>
    <cellStyle name="Output 2 8 3 3 2 4" xfId="42609" xr:uid="{00000000-0005-0000-0000-0000B5A50000}"/>
    <cellStyle name="Output 2 8 3 3 3" xfId="42610" xr:uid="{00000000-0005-0000-0000-0000B6A50000}"/>
    <cellStyle name="Output 2 8 3 3 3 2" xfId="42611" xr:uid="{00000000-0005-0000-0000-0000B7A50000}"/>
    <cellStyle name="Output 2 8 3 3 3 2 2" xfId="42612" xr:uid="{00000000-0005-0000-0000-0000B8A50000}"/>
    <cellStyle name="Output 2 8 3 3 3 2 3" xfId="42613" xr:uid="{00000000-0005-0000-0000-0000B9A50000}"/>
    <cellStyle name="Output 2 8 3 3 3 2 4" xfId="42614" xr:uid="{00000000-0005-0000-0000-0000BAA50000}"/>
    <cellStyle name="Output 2 8 3 3 3 2 5" xfId="42615" xr:uid="{00000000-0005-0000-0000-0000BBA50000}"/>
    <cellStyle name="Output 2 8 3 3 3 2 6" xfId="42616" xr:uid="{00000000-0005-0000-0000-0000BCA50000}"/>
    <cellStyle name="Output 2 8 3 3 3 2 7" xfId="42617" xr:uid="{00000000-0005-0000-0000-0000BDA50000}"/>
    <cellStyle name="Output 2 8 3 3 3 3" xfId="42618" xr:uid="{00000000-0005-0000-0000-0000BEA50000}"/>
    <cellStyle name="Output 2 8 3 3 3 4" xfId="42619" xr:uid="{00000000-0005-0000-0000-0000BFA50000}"/>
    <cellStyle name="Output 2 8 3 3 4" xfId="42620" xr:uid="{00000000-0005-0000-0000-0000C0A50000}"/>
    <cellStyle name="Output 2 8 3 3 4 2" xfId="42621" xr:uid="{00000000-0005-0000-0000-0000C1A50000}"/>
    <cellStyle name="Output 2 8 3 3 4 2 2" xfId="42622" xr:uid="{00000000-0005-0000-0000-0000C2A50000}"/>
    <cellStyle name="Output 2 8 3 3 4 2 3" xfId="42623" xr:uid="{00000000-0005-0000-0000-0000C3A50000}"/>
    <cellStyle name="Output 2 8 3 3 4 2 4" xfId="42624" xr:uid="{00000000-0005-0000-0000-0000C4A50000}"/>
    <cellStyle name="Output 2 8 3 3 4 2 5" xfId="42625" xr:uid="{00000000-0005-0000-0000-0000C5A50000}"/>
    <cellStyle name="Output 2 8 3 3 4 2 6" xfId="42626" xr:uid="{00000000-0005-0000-0000-0000C6A50000}"/>
    <cellStyle name="Output 2 8 3 3 4 2 7" xfId="42627" xr:uid="{00000000-0005-0000-0000-0000C7A50000}"/>
    <cellStyle name="Output 2 8 3 3 4 3" xfId="42628" xr:uid="{00000000-0005-0000-0000-0000C8A50000}"/>
    <cellStyle name="Output 2 8 3 3 4 4" xfId="42629" xr:uid="{00000000-0005-0000-0000-0000C9A50000}"/>
    <cellStyle name="Output 2 8 3 3 5" xfId="42630" xr:uid="{00000000-0005-0000-0000-0000CAA50000}"/>
    <cellStyle name="Output 2 8 3 3 5 2" xfId="42631" xr:uid="{00000000-0005-0000-0000-0000CBA50000}"/>
    <cellStyle name="Output 2 8 3 3 5 3" xfId="42632" xr:uid="{00000000-0005-0000-0000-0000CCA50000}"/>
    <cellStyle name="Output 2 8 3 3 5 4" xfId="42633" xr:uid="{00000000-0005-0000-0000-0000CDA50000}"/>
    <cellStyle name="Output 2 8 3 3 5 5" xfId="42634" xr:uid="{00000000-0005-0000-0000-0000CEA50000}"/>
    <cellStyle name="Output 2 8 3 3 5 6" xfId="42635" xr:uid="{00000000-0005-0000-0000-0000CFA50000}"/>
    <cellStyle name="Output 2 8 3 3 5 7" xfId="42636" xr:uid="{00000000-0005-0000-0000-0000D0A50000}"/>
    <cellStyle name="Output 2 8 3 3 5 8" xfId="42637" xr:uid="{00000000-0005-0000-0000-0000D1A50000}"/>
    <cellStyle name="Output 2 8 3 3 6" xfId="42638" xr:uid="{00000000-0005-0000-0000-0000D2A50000}"/>
    <cellStyle name="Output 2 8 3 3 6 2" xfId="42639" xr:uid="{00000000-0005-0000-0000-0000D3A50000}"/>
    <cellStyle name="Output 2 8 3 3 6 3" xfId="42640" xr:uid="{00000000-0005-0000-0000-0000D4A50000}"/>
    <cellStyle name="Output 2 8 3 3 6 4" xfId="42641" xr:uid="{00000000-0005-0000-0000-0000D5A50000}"/>
    <cellStyle name="Output 2 8 3 3 6 5" xfId="42642" xr:uid="{00000000-0005-0000-0000-0000D6A50000}"/>
    <cellStyle name="Output 2 8 3 3 6 6" xfId="42643" xr:uid="{00000000-0005-0000-0000-0000D7A50000}"/>
    <cellStyle name="Output 2 8 3 3 6 7" xfId="42644" xr:uid="{00000000-0005-0000-0000-0000D8A50000}"/>
    <cellStyle name="Output 2 8 3 3 7" xfId="42645" xr:uid="{00000000-0005-0000-0000-0000D9A50000}"/>
    <cellStyle name="Output 2 8 3 3 8" xfId="42646" xr:uid="{00000000-0005-0000-0000-0000DAA50000}"/>
    <cellStyle name="Output 2 8 3 3 9" xfId="42647" xr:uid="{00000000-0005-0000-0000-0000DBA50000}"/>
    <cellStyle name="Output 2 8 3 4" xfId="42648" xr:uid="{00000000-0005-0000-0000-0000DCA50000}"/>
    <cellStyle name="Output 2 8 3 4 2" xfId="42649" xr:uid="{00000000-0005-0000-0000-0000DDA50000}"/>
    <cellStyle name="Output 2 8 3 4 2 2" xfId="42650" xr:uid="{00000000-0005-0000-0000-0000DEA50000}"/>
    <cellStyle name="Output 2 8 3 4 2 3" xfId="42651" xr:uid="{00000000-0005-0000-0000-0000DFA50000}"/>
    <cellStyle name="Output 2 8 3 4 2 4" xfId="42652" xr:uid="{00000000-0005-0000-0000-0000E0A50000}"/>
    <cellStyle name="Output 2 8 3 4 2 5" xfId="42653" xr:uid="{00000000-0005-0000-0000-0000E1A50000}"/>
    <cellStyle name="Output 2 8 3 4 2 6" xfId="42654" xr:uid="{00000000-0005-0000-0000-0000E2A50000}"/>
    <cellStyle name="Output 2 8 3 4 2 7" xfId="42655" xr:uid="{00000000-0005-0000-0000-0000E3A50000}"/>
    <cellStyle name="Output 2 8 3 4 3" xfId="42656" xr:uid="{00000000-0005-0000-0000-0000E4A50000}"/>
    <cellStyle name="Output 2 8 3 4 4" xfId="42657" xr:uid="{00000000-0005-0000-0000-0000E5A50000}"/>
    <cellStyle name="Output 2 8 3 4 5" xfId="42658" xr:uid="{00000000-0005-0000-0000-0000E6A50000}"/>
    <cellStyle name="Output 2 8 3 5" xfId="42659" xr:uid="{00000000-0005-0000-0000-0000E7A50000}"/>
    <cellStyle name="Output 2 8 3 5 2" xfId="42660" xr:uid="{00000000-0005-0000-0000-0000E8A50000}"/>
    <cellStyle name="Output 2 8 3 5 2 2" xfId="42661" xr:uid="{00000000-0005-0000-0000-0000E9A50000}"/>
    <cellStyle name="Output 2 8 3 5 2 3" xfId="42662" xr:uid="{00000000-0005-0000-0000-0000EAA50000}"/>
    <cellStyle name="Output 2 8 3 5 2 4" xfId="42663" xr:uid="{00000000-0005-0000-0000-0000EBA50000}"/>
    <cellStyle name="Output 2 8 3 5 2 5" xfId="42664" xr:uid="{00000000-0005-0000-0000-0000ECA50000}"/>
    <cellStyle name="Output 2 8 3 5 2 6" xfId="42665" xr:uid="{00000000-0005-0000-0000-0000EDA50000}"/>
    <cellStyle name="Output 2 8 3 5 2 7" xfId="42666" xr:uid="{00000000-0005-0000-0000-0000EEA50000}"/>
    <cellStyle name="Output 2 8 3 5 3" xfId="42667" xr:uid="{00000000-0005-0000-0000-0000EFA50000}"/>
    <cellStyle name="Output 2 8 3 5 4" xfId="42668" xr:uid="{00000000-0005-0000-0000-0000F0A50000}"/>
    <cellStyle name="Output 2 8 3 5 5" xfId="42669" xr:uid="{00000000-0005-0000-0000-0000F1A50000}"/>
    <cellStyle name="Output 2 8 3 6" xfId="42670" xr:uid="{00000000-0005-0000-0000-0000F2A50000}"/>
    <cellStyle name="Output 2 8 3 6 2" xfId="42671" xr:uid="{00000000-0005-0000-0000-0000F3A50000}"/>
    <cellStyle name="Output 2 8 3 6 2 2" xfId="42672" xr:uid="{00000000-0005-0000-0000-0000F4A50000}"/>
    <cellStyle name="Output 2 8 3 6 2 3" xfId="42673" xr:uid="{00000000-0005-0000-0000-0000F5A50000}"/>
    <cellStyle name="Output 2 8 3 6 2 4" xfId="42674" xr:uid="{00000000-0005-0000-0000-0000F6A50000}"/>
    <cellStyle name="Output 2 8 3 6 2 5" xfId="42675" xr:uid="{00000000-0005-0000-0000-0000F7A50000}"/>
    <cellStyle name="Output 2 8 3 6 2 6" xfId="42676" xr:uid="{00000000-0005-0000-0000-0000F8A50000}"/>
    <cellStyle name="Output 2 8 3 6 2 7" xfId="42677" xr:uid="{00000000-0005-0000-0000-0000F9A50000}"/>
    <cellStyle name="Output 2 8 3 6 3" xfId="42678" xr:uid="{00000000-0005-0000-0000-0000FAA50000}"/>
    <cellStyle name="Output 2 8 3 6 4" xfId="42679" xr:uid="{00000000-0005-0000-0000-0000FBA50000}"/>
    <cellStyle name="Output 2 8 3 6 5" xfId="42680" xr:uid="{00000000-0005-0000-0000-0000FCA50000}"/>
    <cellStyle name="Output 2 8 3 7" xfId="42681" xr:uid="{00000000-0005-0000-0000-0000FDA50000}"/>
    <cellStyle name="Output 2 8 3 7 2" xfId="42682" xr:uid="{00000000-0005-0000-0000-0000FEA50000}"/>
    <cellStyle name="Output 2 8 3 7 2 2" xfId="42683" xr:uid="{00000000-0005-0000-0000-0000FFA50000}"/>
    <cellStyle name="Output 2 8 3 7 2 3" xfId="42684" xr:uid="{00000000-0005-0000-0000-000000A60000}"/>
    <cellStyle name="Output 2 8 3 7 2 4" xfId="42685" xr:uid="{00000000-0005-0000-0000-000001A60000}"/>
    <cellStyle name="Output 2 8 3 7 2 5" xfId="42686" xr:uid="{00000000-0005-0000-0000-000002A60000}"/>
    <cellStyle name="Output 2 8 3 7 2 6" xfId="42687" xr:uid="{00000000-0005-0000-0000-000003A60000}"/>
    <cellStyle name="Output 2 8 3 7 2 7" xfId="42688" xr:uid="{00000000-0005-0000-0000-000004A60000}"/>
    <cellStyle name="Output 2 8 3 7 3" xfId="42689" xr:uid="{00000000-0005-0000-0000-000005A60000}"/>
    <cellStyle name="Output 2 8 3 7 4" xfId="42690" xr:uid="{00000000-0005-0000-0000-000006A60000}"/>
    <cellStyle name="Output 2 8 3 7 5" xfId="42691" xr:uid="{00000000-0005-0000-0000-000007A60000}"/>
    <cellStyle name="Output 2 8 3 8" xfId="42692" xr:uid="{00000000-0005-0000-0000-000008A60000}"/>
    <cellStyle name="Output 2 8 3 8 2" xfId="42693" xr:uid="{00000000-0005-0000-0000-000009A60000}"/>
    <cellStyle name="Output 2 8 3 8 3" xfId="42694" xr:uid="{00000000-0005-0000-0000-00000AA60000}"/>
    <cellStyle name="Output 2 8 3 8 4" xfId="42695" xr:uid="{00000000-0005-0000-0000-00000BA60000}"/>
    <cellStyle name="Output 2 8 3 8 5" xfId="42696" xr:uid="{00000000-0005-0000-0000-00000CA60000}"/>
    <cellStyle name="Output 2 8 3 8 6" xfId="42697" xr:uid="{00000000-0005-0000-0000-00000DA60000}"/>
    <cellStyle name="Output 2 8 3 8 7" xfId="42698" xr:uid="{00000000-0005-0000-0000-00000EA60000}"/>
    <cellStyle name="Output 2 8 3 8 8" xfId="42699" xr:uid="{00000000-0005-0000-0000-00000FA60000}"/>
    <cellStyle name="Output 2 8 3 9" xfId="42700" xr:uid="{00000000-0005-0000-0000-000010A60000}"/>
    <cellStyle name="Output 2 8 3 9 2" xfId="42701" xr:uid="{00000000-0005-0000-0000-000011A60000}"/>
    <cellStyle name="Output 2 8 3 9 3" xfId="42702" xr:uid="{00000000-0005-0000-0000-000012A60000}"/>
    <cellStyle name="Output 2 8 3 9 4" xfId="42703" xr:uid="{00000000-0005-0000-0000-000013A60000}"/>
    <cellStyle name="Output 2 8 3 9 5" xfId="42704" xr:uid="{00000000-0005-0000-0000-000014A60000}"/>
    <cellStyle name="Output 2 8 3 9 6" xfId="42705" xr:uid="{00000000-0005-0000-0000-000015A60000}"/>
    <cellStyle name="Output 2 8 3 9 7" xfId="42706" xr:uid="{00000000-0005-0000-0000-000016A60000}"/>
    <cellStyle name="Output 2 8 4" xfId="42707" xr:uid="{00000000-0005-0000-0000-000017A60000}"/>
    <cellStyle name="Output 2 8 4 10" xfId="42708" xr:uid="{00000000-0005-0000-0000-000018A60000}"/>
    <cellStyle name="Output 2 8 4 10 2" xfId="42709" xr:uid="{00000000-0005-0000-0000-000019A60000}"/>
    <cellStyle name="Output 2 8 4 10 3" xfId="42710" xr:uid="{00000000-0005-0000-0000-00001AA60000}"/>
    <cellStyle name="Output 2 8 4 10 4" xfId="42711" xr:uid="{00000000-0005-0000-0000-00001BA60000}"/>
    <cellStyle name="Output 2 8 4 10 5" xfId="42712" xr:uid="{00000000-0005-0000-0000-00001CA60000}"/>
    <cellStyle name="Output 2 8 4 11" xfId="42713" xr:uid="{00000000-0005-0000-0000-00001DA60000}"/>
    <cellStyle name="Output 2 8 4 11 2" xfId="42714" xr:uid="{00000000-0005-0000-0000-00001EA60000}"/>
    <cellStyle name="Output 2 8 4 11 3" xfId="42715" xr:uid="{00000000-0005-0000-0000-00001FA60000}"/>
    <cellStyle name="Output 2 8 4 11 4" xfId="42716" xr:uid="{00000000-0005-0000-0000-000020A60000}"/>
    <cellStyle name="Output 2 8 4 11 5" xfId="42717" xr:uid="{00000000-0005-0000-0000-000021A60000}"/>
    <cellStyle name="Output 2 8 4 12" xfId="42718" xr:uid="{00000000-0005-0000-0000-000022A60000}"/>
    <cellStyle name="Output 2 8 4 12 2" xfId="42719" xr:uid="{00000000-0005-0000-0000-000023A60000}"/>
    <cellStyle name="Output 2 8 4 12 3" xfId="42720" xr:uid="{00000000-0005-0000-0000-000024A60000}"/>
    <cellStyle name="Output 2 8 4 12 4" xfId="42721" xr:uid="{00000000-0005-0000-0000-000025A60000}"/>
    <cellStyle name="Output 2 8 4 12 5" xfId="42722" xr:uid="{00000000-0005-0000-0000-000026A60000}"/>
    <cellStyle name="Output 2 8 4 13" xfId="42723" xr:uid="{00000000-0005-0000-0000-000027A60000}"/>
    <cellStyle name="Output 2 8 4 13 2" xfId="42724" xr:uid="{00000000-0005-0000-0000-000028A60000}"/>
    <cellStyle name="Output 2 8 4 13 3" xfId="42725" xr:uid="{00000000-0005-0000-0000-000029A60000}"/>
    <cellStyle name="Output 2 8 4 13 4" xfId="42726" xr:uid="{00000000-0005-0000-0000-00002AA60000}"/>
    <cellStyle name="Output 2 8 4 13 5" xfId="42727" xr:uid="{00000000-0005-0000-0000-00002BA60000}"/>
    <cellStyle name="Output 2 8 4 14" xfId="42728" xr:uid="{00000000-0005-0000-0000-00002CA60000}"/>
    <cellStyle name="Output 2 8 4 14 2" xfId="42729" xr:uid="{00000000-0005-0000-0000-00002DA60000}"/>
    <cellStyle name="Output 2 8 4 14 3" xfId="42730" xr:uid="{00000000-0005-0000-0000-00002EA60000}"/>
    <cellStyle name="Output 2 8 4 14 4" xfId="42731" xr:uid="{00000000-0005-0000-0000-00002FA60000}"/>
    <cellStyle name="Output 2 8 4 14 5" xfId="42732" xr:uid="{00000000-0005-0000-0000-000030A60000}"/>
    <cellStyle name="Output 2 8 4 15" xfId="42733" xr:uid="{00000000-0005-0000-0000-000031A60000}"/>
    <cellStyle name="Output 2 8 4 15 2" xfId="42734" xr:uid="{00000000-0005-0000-0000-000032A60000}"/>
    <cellStyle name="Output 2 8 4 15 3" xfId="42735" xr:uid="{00000000-0005-0000-0000-000033A60000}"/>
    <cellStyle name="Output 2 8 4 15 4" xfId="42736" xr:uid="{00000000-0005-0000-0000-000034A60000}"/>
    <cellStyle name="Output 2 8 4 15 5" xfId="42737" xr:uid="{00000000-0005-0000-0000-000035A60000}"/>
    <cellStyle name="Output 2 8 4 16" xfId="42738" xr:uid="{00000000-0005-0000-0000-000036A60000}"/>
    <cellStyle name="Output 2 8 4 16 2" xfId="42739" xr:uid="{00000000-0005-0000-0000-000037A60000}"/>
    <cellStyle name="Output 2 8 4 16 3" xfId="42740" xr:uid="{00000000-0005-0000-0000-000038A60000}"/>
    <cellStyle name="Output 2 8 4 16 4" xfId="42741" xr:uid="{00000000-0005-0000-0000-000039A60000}"/>
    <cellStyle name="Output 2 8 4 16 5" xfId="42742" xr:uid="{00000000-0005-0000-0000-00003AA60000}"/>
    <cellStyle name="Output 2 8 4 17" xfId="42743" xr:uid="{00000000-0005-0000-0000-00003BA60000}"/>
    <cellStyle name="Output 2 8 4 17 2" xfId="42744" xr:uid="{00000000-0005-0000-0000-00003CA60000}"/>
    <cellStyle name="Output 2 8 4 17 3" xfId="42745" xr:uid="{00000000-0005-0000-0000-00003DA60000}"/>
    <cellStyle name="Output 2 8 4 17 4" xfId="42746" xr:uid="{00000000-0005-0000-0000-00003EA60000}"/>
    <cellStyle name="Output 2 8 4 17 5" xfId="42747" xr:uid="{00000000-0005-0000-0000-00003FA60000}"/>
    <cellStyle name="Output 2 8 4 18" xfId="42748" xr:uid="{00000000-0005-0000-0000-000040A60000}"/>
    <cellStyle name="Output 2 8 4 18 2" xfId="42749" xr:uid="{00000000-0005-0000-0000-000041A60000}"/>
    <cellStyle name="Output 2 8 4 18 3" xfId="42750" xr:uid="{00000000-0005-0000-0000-000042A60000}"/>
    <cellStyle name="Output 2 8 4 18 4" xfId="42751" xr:uid="{00000000-0005-0000-0000-000043A60000}"/>
    <cellStyle name="Output 2 8 4 18 5" xfId="42752" xr:uid="{00000000-0005-0000-0000-000044A60000}"/>
    <cellStyle name="Output 2 8 4 19" xfId="42753" xr:uid="{00000000-0005-0000-0000-000045A60000}"/>
    <cellStyle name="Output 2 8 4 2" xfId="42754" xr:uid="{00000000-0005-0000-0000-000046A60000}"/>
    <cellStyle name="Output 2 8 4 2 2" xfId="42755" xr:uid="{00000000-0005-0000-0000-000047A60000}"/>
    <cellStyle name="Output 2 8 4 2 2 2" xfId="42756" xr:uid="{00000000-0005-0000-0000-000048A60000}"/>
    <cellStyle name="Output 2 8 4 2 2 3" xfId="42757" xr:uid="{00000000-0005-0000-0000-000049A60000}"/>
    <cellStyle name="Output 2 8 4 2 2 4" xfId="42758" xr:uid="{00000000-0005-0000-0000-00004AA60000}"/>
    <cellStyle name="Output 2 8 4 2 2 5" xfId="42759" xr:uid="{00000000-0005-0000-0000-00004BA60000}"/>
    <cellStyle name="Output 2 8 4 2 2 6" xfId="42760" xr:uid="{00000000-0005-0000-0000-00004CA60000}"/>
    <cellStyle name="Output 2 8 4 2 2 7" xfId="42761" xr:uid="{00000000-0005-0000-0000-00004DA60000}"/>
    <cellStyle name="Output 2 8 4 2 3" xfId="42762" xr:uid="{00000000-0005-0000-0000-00004EA60000}"/>
    <cellStyle name="Output 2 8 4 2 4" xfId="42763" xr:uid="{00000000-0005-0000-0000-00004FA60000}"/>
    <cellStyle name="Output 2 8 4 2 5" xfId="42764" xr:uid="{00000000-0005-0000-0000-000050A60000}"/>
    <cellStyle name="Output 2 8 4 3" xfId="42765" xr:uid="{00000000-0005-0000-0000-000051A60000}"/>
    <cellStyle name="Output 2 8 4 3 2" xfId="42766" xr:uid="{00000000-0005-0000-0000-000052A60000}"/>
    <cellStyle name="Output 2 8 4 3 2 2" xfId="42767" xr:uid="{00000000-0005-0000-0000-000053A60000}"/>
    <cellStyle name="Output 2 8 4 3 2 3" xfId="42768" xr:uid="{00000000-0005-0000-0000-000054A60000}"/>
    <cellStyle name="Output 2 8 4 3 2 4" xfId="42769" xr:uid="{00000000-0005-0000-0000-000055A60000}"/>
    <cellStyle name="Output 2 8 4 3 2 5" xfId="42770" xr:uid="{00000000-0005-0000-0000-000056A60000}"/>
    <cellStyle name="Output 2 8 4 3 2 6" xfId="42771" xr:uid="{00000000-0005-0000-0000-000057A60000}"/>
    <cellStyle name="Output 2 8 4 3 2 7" xfId="42772" xr:uid="{00000000-0005-0000-0000-000058A60000}"/>
    <cellStyle name="Output 2 8 4 3 3" xfId="42773" xr:uid="{00000000-0005-0000-0000-000059A60000}"/>
    <cellStyle name="Output 2 8 4 3 4" xfId="42774" xr:uid="{00000000-0005-0000-0000-00005AA60000}"/>
    <cellStyle name="Output 2 8 4 3 5" xfId="42775" xr:uid="{00000000-0005-0000-0000-00005BA60000}"/>
    <cellStyle name="Output 2 8 4 4" xfId="42776" xr:uid="{00000000-0005-0000-0000-00005CA60000}"/>
    <cellStyle name="Output 2 8 4 4 2" xfId="42777" xr:uid="{00000000-0005-0000-0000-00005DA60000}"/>
    <cellStyle name="Output 2 8 4 4 2 2" xfId="42778" xr:uid="{00000000-0005-0000-0000-00005EA60000}"/>
    <cellStyle name="Output 2 8 4 4 2 3" xfId="42779" xr:uid="{00000000-0005-0000-0000-00005FA60000}"/>
    <cellStyle name="Output 2 8 4 4 2 4" xfId="42780" xr:uid="{00000000-0005-0000-0000-000060A60000}"/>
    <cellStyle name="Output 2 8 4 4 2 5" xfId="42781" xr:uid="{00000000-0005-0000-0000-000061A60000}"/>
    <cellStyle name="Output 2 8 4 4 2 6" xfId="42782" xr:uid="{00000000-0005-0000-0000-000062A60000}"/>
    <cellStyle name="Output 2 8 4 4 2 7" xfId="42783" xr:uid="{00000000-0005-0000-0000-000063A60000}"/>
    <cellStyle name="Output 2 8 4 4 3" xfId="42784" xr:uid="{00000000-0005-0000-0000-000064A60000}"/>
    <cellStyle name="Output 2 8 4 4 4" xfId="42785" xr:uid="{00000000-0005-0000-0000-000065A60000}"/>
    <cellStyle name="Output 2 8 4 4 5" xfId="42786" xr:uid="{00000000-0005-0000-0000-000066A60000}"/>
    <cellStyle name="Output 2 8 4 5" xfId="42787" xr:uid="{00000000-0005-0000-0000-000067A60000}"/>
    <cellStyle name="Output 2 8 4 5 2" xfId="42788" xr:uid="{00000000-0005-0000-0000-000068A60000}"/>
    <cellStyle name="Output 2 8 4 5 3" xfId="42789" xr:uid="{00000000-0005-0000-0000-000069A60000}"/>
    <cellStyle name="Output 2 8 4 5 4" xfId="42790" xr:uid="{00000000-0005-0000-0000-00006AA60000}"/>
    <cellStyle name="Output 2 8 4 5 5" xfId="42791" xr:uid="{00000000-0005-0000-0000-00006BA60000}"/>
    <cellStyle name="Output 2 8 4 5 6" xfId="42792" xr:uid="{00000000-0005-0000-0000-00006CA60000}"/>
    <cellStyle name="Output 2 8 4 5 7" xfId="42793" xr:uid="{00000000-0005-0000-0000-00006DA60000}"/>
    <cellStyle name="Output 2 8 4 5 8" xfId="42794" xr:uid="{00000000-0005-0000-0000-00006EA60000}"/>
    <cellStyle name="Output 2 8 4 6" xfId="42795" xr:uid="{00000000-0005-0000-0000-00006FA60000}"/>
    <cellStyle name="Output 2 8 4 6 2" xfId="42796" xr:uid="{00000000-0005-0000-0000-000070A60000}"/>
    <cellStyle name="Output 2 8 4 6 3" xfId="42797" xr:uid="{00000000-0005-0000-0000-000071A60000}"/>
    <cellStyle name="Output 2 8 4 6 4" xfId="42798" xr:uid="{00000000-0005-0000-0000-000072A60000}"/>
    <cellStyle name="Output 2 8 4 6 5" xfId="42799" xr:uid="{00000000-0005-0000-0000-000073A60000}"/>
    <cellStyle name="Output 2 8 4 6 6" xfId="42800" xr:uid="{00000000-0005-0000-0000-000074A60000}"/>
    <cellStyle name="Output 2 8 4 6 7" xfId="42801" xr:uid="{00000000-0005-0000-0000-000075A60000}"/>
    <cellStyle name="Output 2 8 4 7" xfId="42802" xr:uid="{00000000-0005-0000-0000-000076A60000}"/>
    <cellStyle name="Output 2 8 4 7 2" xfId="42803" xr:uid="{00000000-0005-0000-0000-000077A60000}"/>
    <cellStyle name="Output 2 8 4 7 3" xfId="42804" xr:uid="{00000000-0005-0000-0000-000078A60000}"/>
    <cellStyle name="Output 2 8 4 7 4" xfId="42805" xr:uid="{00000000-0005-0000-0000-000079A60000}"/>
    <cellStyle name="Output 2 8 4 7 5" xfId="42806" xr:uid="{00000000-0005-0000-0000-00007AA60000}"/>
    <cellStyle name="Output 2 8 4 8" xfId="42807" xr:uid="{00000000-0005-0000-0000-00007BA60000}"/>
    <cellStyle name="Output 2 8 4 8 2" xfId="42808" xr:uid="{00000000-0005-0000-0000-00007CA60000}"/>
    <cellStyle name="Output 2 8 4 8 3" xfId="42809" xr:uid="{00000000-0005-0000-0000-00007DA60000}"/>
    <cellStyle name="Output 2 8 4 8 4" xfId="42810" xr:uid="{00000000-0005-0000-0000-00007EA60000}"/>
    <cellStyle name="Output 2 8 4 8 5" xfId="42811" xr:uid="{00000000-0005-0000-0000-00007FA60000}"/>
    <cellStyle name="Output 2 8 4 9" xfId="42812" xr:uid="{00000000-0005-0000-0000-000080A60000}"/>
    <cellStyle name="Output 2 8 4 9 2" xfId="42813" xr:uid="{00000000-0005-0000-0000-000081A60000}"/>
    <cellStyle name="Output 2 8 4 9 3" xfId="42814" xr:uid="{00000000-0005-0000-0000-000082A60000}"/>
    <cellStyle name="Output 2 8 4 9 4" xfId="42815" xr:uid="{00000000-0005-0000-0000-000083A60000}"/>
    <cellStyle name="Output 2 8 4 9 5" xfId="42816" xr:uid="{00000000-0005-0000-0000-000084A60000}"/>
    <cellStyle name="Output 2 8 5" xfId="42817" xr:uid="{00000000-0005-0000-0000-000085A60000}"/>
    <cellStyle name="Output 2 8 5 10" xfId="42818" xr:uid="{00000000-0005-0000-0000-000086A60000}"/>
    <cellStyle name="Output 2 8 5 2" xfId="42819" xr:uid="{00000000-0005-0000-0000-000087A60000}"/>
    <cellStyle name="Output 2 8 5 2 2" xfId="42820" xr:uid="{00000000-0005-0000-0000-000088A60000}"/>
    <cellStyle name="Output 2 8 5 2 2 2" xfId="42821" xr:uid="{00000000-0005-0000-0000-000089A60000}"/>
    <cellStyle name="Output 2 8 5 2 2 3" xfId="42822" xr:uid="{00000000-0005-0000-0000-00008AA60000}"/>
    <cellStyle name="Output 2 8 5 2 2 4" xfId="42823" xr:uid="{00000000-0005-0000-0000-00008BA60000}"/>
    <cellStyle name="Output 2 8 5 2 2 5" xfId="42824" xr:uid="{00000000-0005-0000-0000-00008CA60000}"/>
    <cellStyle name="Output 2 8 5 2 2 6" xfId="42825" xr:uid="{00000000-0005-0000-0000-00008DA60000}"/>
    <cellStyle name="Output 2 8 5 2 2 7" xfId="42826" xr:uid="{00000000-0005-0000-0000-00008EA60000}"/>
    <cellStyle name="Output 2 8 5 2 3" xfId="42827" xr:uid="{00000000-0005-0000-0000-00008FA60000}"/>
    <cellStyle name="Output 2 8 5 2 4" xfId="42828" xr:uid="{00000000-0005-0000-0000-000090A60000}"/>
    <cellStyle name="Output 2 8 5 3" xfId="42829" xr:uid="{00000000-0005-0000-0000-000091A60000}"/>
    <cellStyle name="Output 2 8 5 3 2" xfId="42830" xr:uid="{00000000-0005-0000-0000-000092A60000}"/>
    <cellStyle name="Output 2 8 5 3 2 2" xfId="42831" xr:uid="{00000000-0005-0000-0000-000093A60000}"/>
    <cellStyle name="Output 2 8 5 3 2 3" xfId="42832" xr:uid="{00000000-0005-0000-0000-000094A60000}"/>
    <cellStyle name="Output 2 8 5 3 2 4" xfId="42833" xr:uid="{00000000-0005-0000-0000-000095A60000}"/>
    <cellStyle name="Output 2 8 5 3 2 5" xfId="42834" xr:uid="{00000000-0005-0000-0000-000096A60000}"/>
    <cellStyle name="Output 2 8 5 3 2 6" xfId="42835" xr:uid="{00000000-0005-0000-0000-000097A60000}"/>
    <cellStyle name="Output 2 8 5 3 2 7" xfId="42836" xr:uid="{00000000-0005-0000-0000-000098A60000}"/>
    <cellStyle name="Output 2 8 5 3 3" xfId="42837" xr:uid="{00000000-0005-0000-0000-000099A60000}"/>
    <cellStyle name="Output 2 8 5 3 4" xfId="42838" xr:uid="{00000000-0005-0000-0000-00009AA60000}"/>
    <cellStyle name="Output 2 8 5 4" xfId="42839" xr:uid="{00000000-0005-0000-0000-00009BA60000}"/>
    <cellStyle name="Output 2 8 5 4 2" xfId="42840" xr:uid="{00000000-0005-0000-0000-00009CA60000}"/>
    <cellStyle name="Output 2 8 5 4 2 2" xfId="42841" xr:uid="{00000000-0005-0000-0000-00009DA60000}"/>
    <cellStyle name="Output 2 8 5 4 2 3" xfId="42842" xr:uid="{00000000-0005-0000-0000-00009EA60000}"/>
    <cellStyle name="Output 2 8 5 4 2 4" xfId="42843" xr:uid="{00000000-0005-0000-0000-00009FA60000}"/>
    <cellStyle name="Output 2 8 5 4 2 5" xfId="42844" xr:uid="{00000000-0005-0000-0000-0000A0A60000}"/>
    <cellStyle name="Output 2 8 5 4 2 6" xfId="42845" xr:uid="{00000000-0005-0000-0000-0000A1A60000}"/>
    <cellStyle name="Output 2 8 5 4 2 7" xfId="42846" xr:uid="{00000000-0005-0000-0000-0000A2A60000}"/>
    <cellStyle name="Output 2 8 5 4 3" xfId="42847" xr:uid="{00000000-0005-0000-0000-0000A3A60000}"/>
    <cellStyle name="Output 2 8 5 4 4" xfId="42848" xr:uid="{00000000-0005-0000-0000-0000A4A60000}"/>
    <cellStyle name="Output 2 8 5 5" xfId="42849" xr:uid="{00000000-0005-0000-0000-0000A5A60000}"/>
    <cellStyle name="Output 2 8 5 5 2" xfId="42850" xr:uid="{00000000-0005-0000-0000-0000A6A60000}"/>
    <cellStyle name="Output 2 8 5 5 3" xfId="42851" xr:uid="{00000000-0005-0000-0000-0000A7A60000}"/>
    <cellStyle name="Output 2 8 5 5 4" xfId="42852" xr:uid="{00000000-0005-0000-0000-0000A8A60000}"/>
    <cellStyle name="Output 2 8 5 5 5" xfId="42853" xr:uid="{00000000-0005-0000-0000-0000A9A60000}"/>
    <cellStyle name="Output 2 8 5 5 6" xfId="42854" xr:uid="{00000000-0005-0000-0000-0000AAA60000}"/>
    <cellStyle name="Output 2 8 5 5 7" xfId="42855" xr:uid="{00000000-0005-0000-0000-0000ABA60000}"/>
    <cellStyle name="Output 2 8 5 5 8" xfId="42856" xr:uid="{00000000-0005-0000-0000-0000ACA60000}"/>
    <cellStyle name="Output 2 8 5 6" xfId="42857" xr:uid="{00000000-0005-0000-0000-0000ADA60000}"/>
    <cellStyle name="Output 2 8 5 6 2" xfId="42858" xr:uid="{00000000-0005-0000-0000-0000AEA60000}"/>
    <cellStyle name="Output 2 8 5 6 3" xfId="42859" xr:uid="{00000000-0005-0000-0000-0000AFA60000}"/>
    <cellStyle name="Output 2 8 5 6 4" xfId="42860" xr:uid="{00000000-0005-0000-0000-0000B0A60000}"/>
    <cellStyle name="Output 2 8 5 6 5" xfId="42861" xr:uid="{00000000-0005-0000-0000-0000B1A60000}"/>
    <cellStyle name="Output 2 8 5 6 6" xfId="42862" xr:uid="{00000000-0005-0000-0000-0000B2A60000}"/>
    <cellStyle name="Output 2 8 5 6 7" xfId="42863" xr:uid="{00000000-0005-0000-0000-0000B3A60000}"/>
    <cellStyle name="Output 2 8 5 7" xfId="42864" xr:uid="{00000000-0005-0000-0000-0000B4A60000}"/>
    <cellStyle name="Output 2 8 5 8" xfId="42865" xr:uid="{00000000-0005-0000-0000-0000B5A60000}"/>
    <cellStyle name="Output 2 8 5 9" xfId="42866" xr:uid="{00000000-0005-0000-0000-0000B6A60000}"/>
    <cellStyle name="Output 2 8 6" xfId="42867" xr:uid="{00000000-0005-0000-0000-0000B7A60000}"/>
    <cellStyle name="Output 2 8 6 2" xfId="42868" xr:uid="{00000000-0005-0000-0000-0000B8A60000}"/>
    <cellStyle name="Output 2 8 6 2 2" xfId="42869" xr:uid="{00000000-0005-0000-0000-0000B9A60000}"/>
    <cellStyle name="Output 2 8 6 2 3" xfId="42870" xr:uid="{00000000-0005-0000-0000-0000BAA60000}"/>
    <cellStyle name="Output 2 8 6 2 4" xfId="42871" xr:uid="{00000000-0005-0000-0000-0000BBA60000}"/>
    <cellStyle name="Output 2 8 6 2 5" xfId="42872" xr:uid="{00000000-0005-0000-0000-0000BCA60000}"/>
    <cellStyle name="Output 2 8 6 2 6" xfId="42873" xr:uid="{00000000-0005-0000-0000-0000BDA60000}"/>
    <cellStyle name="Output 2 8 6 2 7" xfId="42874" xr:uid="{00000000-0005-0000-0000-0000BEA60000}"/>
    <cellStyle name="Output 2 8 6 3" xfId="42875" xr:uid="{00000000-0005-0000-0000-0000BFA60000}"/>
    <cellStyle name="Output 2 8 6 4" xfId="42876" xr:uid="{00000000-0005-0000-0000-0000C0A60000}"/>
    <cellStyle name="Output 2 8 6 5" xfId="42877" xr:uid="{00000000-0005-0000-0000-0000C1A60000}"/>
    <cellStyle name="Output 2 8 7" xfId="42878" xr:uid="{00000000-0005-0000-0000-0000C2A60000}"/>
    <cellStyle name="Output 2 8 7 2" xfId="42879" xr:uid="{00000000-0005-0000-0000-0000C3A60000}"/>
    <cellStyle name="Output 2 8 7 2 2" xfId="42880" xr:uid="{00000000-0005-0000-0000-0000C4A60000}"/>
    <cellStyle name="Output 2 8 7 2 3" xfId="42881" xr:uid="{00000000-0005-0000-0000-0000C5A60000}"/>
    <cellStyle name="Output 2 8 7 2 4" xfId="42882" xr:uid="{00000000-0005-0000-0000-0000C6A60000}"/>
    <cellStyle name="Output 2 8 7 2 5" xfId="42883" xr:uid="{00000000-0005-0000-0000-0000C7A60000}"/>
    <cellStyle name="Output 2 8 7 2 6" xfId="42884" xr:uid="{00000000-0005-0000-0000-0000C8A60000}"/>
    <cellStyle name="Output 2 8 7 2 7" xfId="42885" xr:uid="{00000000-0005-0000-0000-0000C9A60000}"/>
    <cellStyle name="Output 2 8 7 3" xfId="42886" xr:uid="{00000000-0005-0000-0000-0000CAA60000}"/>
    <cellStyle name="Output 2 8 7 4" xfId="42887" xr:uid="{00000000-0005-0000-0000-0000CBA60000}"/>
    <cellStyle name="Output 2 8 7 5" xfId="42888" xr:uid="{00000000-0005-0000-0000-0000CCA60000}"/>
    <cellStyle name="Output 2 8 8" xfId="42889" xr:uid="{00000000-0005-0000-0000-0000CDA60000}"/>
    <cellStyle name="Output 2 8 8 2" xfId="42890" xr:uid="{00000000-0005-0000-0000-0000CEA60000}"/>
    <cellStyle name="Output 2 8 8 2 2" xfId="42891" xr:uid="{00000000-0005-0000-0000-0000CFA60000}"/>
    <cellStyle name="Output 2 8 8 2 3" xfId="42892" xr:uid="{00000000-0005-0000-0000-0000D0A60000}"/>
    <cellStyle name="Output 2 8 8 2 4" xfId="42893" xr:uid="{00000000-0005-0000-0000-0000D1A60000}"/>
    <cellStyle name="Output 2 8 8 2 5" xfId="42894" xr:uid="{00000000-0005-0000-0000-0000D2A60000}"/>
    <cellStyle name="Output 2 8 8 2 6" xfId="42895" xr:uid="{00000000-0005-0000-0000-0000D3A60000}"/>
    <cellStyle name="Output 2 8 8 2 7" xfId="42896" xr:uid="{00000000-0005-0000-0000-0000D4A60000}"/>
    <cellStyle name="Output 2 8 8 3" xfId="42897" xr:uid="{00000000-0005-0000-0000-0000D5A60000}"/>
    <cellStyle name="Output 2 8 8 4" xfId="42898" xr:uid="{00000000-0005-0000-0000-0000D6A60000}"/>
    <cellStyle name="Output 2 8 8 5" xfId="42899" xr:uid="{00000000-0005-0000-0000-0000D7A60000}"/>
    <cellStyle name="Output 2 8 9" xfId="42900" xr:uid="{00000000-0005-0000-0000-0000D8A60000}"/>
    <cellStyle name="Output 2 8 9 2" xfId="42901" xr:uid="{00000000-0005-0000-0000-0000D9A60000}"/>
    <cellStyle name="Output 2 8 9 2 2" xfId="42902" xr:uid="{00000000-0005-0000-0000-0000DAA60000}"/>
    <cellStyle name="Output 2 8 9 2 3" xfId="42903" xr:uid="{00000000-0005-0000-0000-0000DBA60000}"/>
    <cellStyle name="Output 2 8 9 2 4" xfId="42904" xr:uid="{00000000-0005-0000-0000-0000DCA60000}"/>
    <cellStyle name="Output 2 8 9 2 5" xfId="42905" xr:uid="{00000000-0005-0000-0000-0000DDA60000}"/>
    <cellStyle name="Output 2 8 9 2 6" xfId="42906" xr:uid="{00000000-0005-0000-0000-0000DEA60000}"/>
    <cellStyle name="Output 2 8 9 2 7" xfId="42907" xr:uid="{00000000-0005-0000-0000-0000DFA60000}"/>
    <cellStyle name="Output 2 8 9 3" xfId="42908" xr:uid="{00000000-0005-0000-0000-0000E0A60000}"/>
    <cellStyle name="Output 2 8 9 4" xfId="42909" xr:uid="{00000000-0005-0000-0000-0000E1A60000}"/>
    <cellStyle name="Output 2 8 9 5" xfId="42910" xr:uid="{00000000-0005-0000-0000-0000E2A60000}"/>
    <cellStyle name="Output 2 9" xfId="42911" xr:uid="{00000000-0005-0000-0000-0000E3A60000}"/>
    <cellStyle name="Output 2 9 10" xfId="42912" xr:uid="{00000000-0005-0000-0000-0000E4A60000}"/>
    <cellStyle name="Output 2 9 10 2" xfId="42913" xr:uid="{00000000-0005-0000-0000-0000E5A60000}"/>
    <cellStyle name="Output 2 9 10 3" xfId="42914" xr:uid="{00000000-0005-0000-0000-0000E6A60000}"/>
    <cellStyle name="Output 2 9 10 4" xfId="42915" xr:uid="{00000000-0005-0000-0000-0000E7A60000}"/>
    <cellStyle name="Output 2 9 10 5" xfId="42916" xr:uid="{00000000-0005-0000-0000-0000E8A60000}"/>
    <cellStyle name="Output 2 9 10 6" xfId="42917" xr:uid="{00000000-0005-0000-0000-0000E9A60000}"/>
    <cellStyle name="Output 2 9 10 7" xfId="42918" xr:uid="{00000000-0005-0000-0000-0000EAA60000}"/>
    <cellStyle name="Output 2 9 10 8" xfId="42919" xr:uid="{00000000-0005-0000-0000-0000EBA60000}"/>
    <cellStyle name="Output 2 9 11" xfId="42920" xr:uid="{00000000-0005-0000-0000-0000ECA60000}"/>
    <cellStyle name="Output 2 9 11 2" xfId="42921" xr:uid="{00000000-0005-0000-0000-0000EDA60000}"/>
    <cellStyle name="Output 2 9 11 3" xfId="42922" xr:uid="{00000000-0005-0000-0000-0000EEA60000}"/>
    <cellStyle name="Output 2 9 11 4" xfId="42923" xr:uid="{00000000-0005-0000-0000-0000EFA60000}"/>
    <cellStyle name="Output 2 9 11 5" xfId="42924" xr:uid="{00000000-0005-0000-0000-0000F0A60000}"/>
    <cellStyle name="Output 2 9 11 6" xfId="42925" xr:uid="{00000000-0005-0000-0000-0000F1A60000}"/>
    <cellStyle name="Output 2 9 11 7" xfId="42926" xr:uid="{00000000-0005-0000-0000-0000F2A60000}"/>
    <cellStyle name="Output 2 9 12" xfId="42927" xr:uid="{00000000-0005-0000-0000-0000F3A60000}"/>
    <cellStyle name="Output 2 9 12 2" xfId="42928" xr:uid="{00000000-0005-0000-0000-0000F4A60000}"/>
    <cellStyle name="Output 2 9 12 3" xfId="42929" xr:uid="{00000000-0005-0000-0000-0000F5A60000}"/>
    <cellStyle name="Output 2 9 12 4" xfId="42930" xr:uid="{00000000-0005-0000-0000-0000F6A60000}"/>
    <cellStyle name="Output 2 9 12 5" xfId="42931" xr:uid="{00000000-0005-0000-0000-0000F7A60000}"/>
    <cellStyle name="Output 2 9 13" xfId="42932" xr:uid="{00000000-0005-0000-0000-0000F8A60000}"/>
    <cellStyle name="Output 2 9 13 2" xfId="42933" xr:uid="{00000000-0005-0000-0000-0000F9A60000}"/>
    <cellStyle name="Output 2 9 13 3" xfId="42934" xr:uid="{00000000-0005-0000-0000-0000FAA60000}"/>
    <cellStyle name="Output 2 9 13 4" xfId="42935" xr:uid="{00000000-0005-0000-0000-0000FBA60000}"/>
    <cellStyle name="Output 2 9 13 5" xfId="42936" xr:uid="{00000000-0005-0000-0000-0000FCA60000}"/>
    <cellStyle name="Output 2 9 14" xfId="42937" xr:uid="{00000000-0005-0000-0000-0000FDA60000}"/>
    <cellStyle name="Output 2 9 14 2" xfId="42938" xr:uid="{00000000-0005-0000-0000-0000FEA60000}"/>
    <cellStyle name="Output 2 9 14 3" xfId="42939" xr:uid="{00000000-0005-0000-0000-0000FFA60000}"/>
    <cellStyle name="Output 2 9 14 4" xfId="42940" xr:uid="{00000000-0005-0000-0000-000000A70000}"/>
    <cellStyle name="Output 2 9 14 5" xfId="42941" xr:uid="{00000000-0005-0000-0000-000001A70000}"/>
    <cellStyle name="Output 2 9 15" xfId="42942" xr:uid="{00000000-0005-0000-0000-000002A70000}"/>
    <cellStyle name="Output 2 9 15 2" xfId="42943" xr:uid="{00000000-0005-0000-0000-000003A70000}"/>
    <cellStyle name="Output 2 9 15 3" xfId="42944" xr:uid="{00000000-0005-0000-0000-000004A70000}"/>
    <cellStyle name="Output 2 9 15 4" xfId="42945" xr:uid="{00000000-0005-0000-0000-000005A70000}"/>
    <cellStyle name="Output 2 9 15 5" xfId="42946" xr:uid="{00000000-0005-0000-0000-000006A70000}"/>
    <cellStyle name="Output 2 9 16" xfId="42947" xr:uid="{00000000-0005-0000-0000-000007A70000}"/>
    <cellStyle name="Output 2 9 16 2" xfId="42948" xr:uid="{00000000-0005-0000-0000-000008A70000}"/>
    <cellStyle name="Output 2 9 16 3" xfId="42949" xr:uid="{00000000-0005-0000-0000-000009A70000}"/>
    <cellStyle name="Output 2 9 16 4" xfId="42950" xr:uid="{00000000-0005-0000-0000-00000AA70000}"/>
    <cellStyle name="Output 2 9 16 5" xfId="42951" xr:uid="{00000000-0005-0000-0000-00000BA70000}"/>
    <cellStyle name="Output 2 9 17" xfId="42952" xr:uid="{00000000-0005-0000-0000-00000CA70000}"/>
    <cellStyle name="Output 2 9 17 2" xfId="42953" xr:uid="{00000000-0005-0000-0000-00000DA70000}"/>
    <cellStyle name="Output 2 9 17 3" xfId="42954" xr:uid="{00000000-0005-0000-0000-00000EA70000}"/>
    <cellStyle name="Output 2 9 17 4" xfId="42955" xr:uid="{00000000-0005-0000-0000-00000FA70000}"/>
    <cellStyle name="Output 2 9 17 5" xfId="42956" xr:uid="{00000000-0005-0000-0000-000010A70000}"/>
    <cellStyle name="Output 2 9 18" xfId="42957" xr:uid="{00000000-0005-0000-0000-000011A70000}"/>
    <cellStyle name="Output 2 9 2" xfId="42958" xr:uid="{00000000-0005-0000-0000-000012A70000}"/>
    <cellStyle name="Output 2 9 2 10" xfId="42959" xr:uid="{00000000-0005-0000-0000-000013A70000}"/>
    <cellStyle name="Output 2 9 2 10 2" xfId="42960" xr:uid="{00000000-0005-0000-0000-000014A70000}"/>
    <cellStyle name="Output 2 9 2 10 3" xfId="42961" xr:uid="{00000000-0005-0000-0000-000015A70000}"/>
    <cellStyle name="Output 2 9 2 10 4" xfId="42962" xr:uid="{00000000-0005-0000-0000-000016A70000}"/>
    <cellStyle name="Output 2 9 2 10 5" xfId="42963" xr:uid="{00000000-0005-0000-0000-000017A70000}"/>
    <cellStyle name="Output 2 9 2 11" xfId="42964" xr:uid="{00000000-0005-0000-0000-000018A70000}"/>
    <cellStyle name="Output 2 9 2 11 2" xfId="42965" xr:uid="{00000000-0005-0000-0000-000019A70000}"/>
    <cellStyle name="Output 2 9 2 11 3" xfId="42966" xr:uid="{00000000-0005-0000-0000-00001AA70000}"/>
    <cellStyle name="Output 2 9 2 11 4" xfId="42967" xr:uid="{00000000-0005-0000-0000-00001BA70000}"/>
    <cellStyle name="Output 2 9 2 11 5" xfId="42968" xr:uid="{00000000-0005-0000-0000-00001CA70000}"/>
    <cellStyle name="Output 2 9 2 12" xfId="42969" xr:uid="{00000000-0005-0000-0000-00001DA70000}"/>
    <cellStyle name="Output 2 9 2 12 2" xfId="42970" xr:uid="{00000000-0005-0000-0000-00001EA70000}"/>
    <cellStyle name="Output 2 9 2 12 3" xfId="42971" xr:uid="{00000000-0005-0000-0000-00001FA70000}"/>
    <cellStyle name="Output 2 9 2 12 4" xfId="42972" xr:uid="{00000000-0005-0000-0000-000020A70000}"/>
    <cellStyle name="Output 2 9 2 12 5" xfId="42973" xr:uid="{00000000-0005-0000-0000-000021A70000}"/>
    <cellStyle name="Output 2 9 2 13" xfId="42974" xr:uid="{00000000-0005-0000-0000-000022A70000}"/>
    <cellStyle name="Output 2 9 2 13 2" xfId="42975" xr:uid="{00000000-0005-0000-0000-000023A70000}"/>
    <cellStyle name="Output 2 9 2 13 3" xfId="42976" xr:uid="{00000000-0005-0000-0000-000024A70000}"/>
    <cellStyle name="Output 2 9 2 13 4" xfId="42977" xr:uid="{00000000-0005-0000-0000-000025A70000}"/>
    <cellStyle name="Output 2 9 2 13 5" xfId="42978" xr:uid="{00000000-0005-0000-0000-000026A70000}"/>
    <cellStyle name="Output 2 9 2 14" xfId="42979" xr:uid="{00000000-0005-0000-0000-000027A70000}"/>
    <cellStyle name="Output 2 9 2 14 2" xfId="42980" xr:uid="{00000000-0005-0000-0000-000028A70000}"/>
    <cellStyle name="Output 2 9 2 14 3" xfId="42981" xr:uid="{00000000-0005-0000-0000-000029A70000}"/>
    <cellStyle name="Output 2 9 2 14 4" xfId="42982" xr:uid="{00000000-0005-0000-0000-00002AA70000}"/>
    <cellStyle name="Output 2 9 2 14 5" xfId="42983" xr:uid="{00000000-0005-0000-0000-00002BA70000}"/>
    <cellStyle name="Output 2 9 2 15" xfId="42984" xr:uid="{00000000-0005-0000-0000-00002CA70000}"/>
    <cellStyle name="Output 2 9 2 15 2" xfId="42985" xr:uid="{00000000-0005-0000-0000-00002DA70000}"/>
    <cellStyle name="Output 2 9 2 15 3" xfId="42986" xr:uid="{00000000-0005-0000-0000-00002EA70000}"/>
    <cellStyle name="Output 2 9 2 15 4" xfId="42987" xr:uid="{00000000-0005-0000-0000-00002FA70000}"/>
    <cellStyle name="Output 2 9 2 15 5" xfId="42988" xr:uid="{00000000-0005-0000-0000-000030A70000}"/>
    <cellStyle name="Output 2 9 2 16" xfId="42989" xr:uid="{00000000-0005-0000-0000-000031A70000}"/>
    <cellStyle name="Output 2 9 2 16 2" xfId="42990" xr:uid="{00000000-0005-0000-0000-000032A70000}"/>
    <cellStyle name="Output 2 9 2 16 3" xfId="42991" xr:uid="{00000000-0005-0000-0000-000033A70000}"/>
    <cellStyle name="Output 2 9 2 16 4" xfId="42992" xr:uid="{00000000-0005-0000-0000-000034A70000}"/>
    <cellStyle name="Output 2 9 2 16 5" xfId="42993" xr:uid="{00000000-0005-0000-0000-000035A70000}"/>
    <cellStyle name="Output 2 9 2 17" xfId="42994" xr:uid="{00000000-0005-0000-0000-000036A70000}"/>
    <cellStyle name="Output 2 9 2 17 2" xfId="42995" xr:uid="{00000000-0005-0000-0000-000037A70000}"/>
    <cellStyle name="Output 2 9 2 17 3" xfId="42996" xr:uid="{00000000-0005-0000-0000-000038A70000}"/>
    <cellStyle name="Output 2 9 2 17 4" xfId="42997" xr:uid="{00000000-0005-0000-0000-000039A70000}"/>
    <cellStyle name="Output 2 9 2 17 5" xfId="42998" xr:uid="{00000000-0005-0000-0000-00003AA70000}"/>
    <cellStyle name="Output 2 9 2 18" xfId="42999" xr:uid="{00000000-0005-0000-0000-00003BA70000}"/>
    <cellStyle name="Output 2 9 2 18 2" xfId="43000" xr:uid="{00000000-0005-0000-0000-00003CA70000}"/>
    <cellStyle name="Output 2 9 2 18 3" xfId="43001" xr:uid="{00000000-0005-0000-0000-00003DA70000}"/>
    <cellStyle name="Output 2 9 2 18 4" xfId="43002" xr:uid="{00000000-0005-0000-0000-00003EA70000}"/>
    <cellStyle name="Output 2 9 2 18 5" xfId="43003" xr:uid="{00000000-0005-0000-0000-00003FA70000}"/>
    <cellStyle name="Output 2 9 2 19" xfId="43004" xr:uid="{00000000-0005-0000-0000-000040A70000}"/>
    <cellStyle name="Output 2 9 2 2" xfId="43005" xr:uid="{00000000-0005-0000-0000-000041A70000}"/>
    <cellStyle name="Output 2 9 2 2 10" xfId="43006" xr:uid="{00000000-0005-0000-0000-000042A70000}"/>
    <cellStyle name="Output 2 9 2 2 10 2" xfId="43007" xr:uid="{00000000-0005-0000-0000-000043A70000}"/>
    <cellStyle name="Output 2 9 2 2 10 3" xfId="43008" xr:uid="{00000000-0005-0000-0000-000044A70000}"/>
    <cellStyle name="Output 2 9 2 2 10 4" xfId="43009" xr:uid="{00000000-0005-0000-0000-000045A70000}"/>
    <cellStyle name="Output 2 9 2 2 10 5" xfId="43010" xr:uid="{00000000-0005-0000-0000-000046A70000}"/>
    <cellStyle name="Output 2 9 2 2 11" xfId="43011" xr:uid="{00000000-0005-0000-0000-000047A70000}"/>
    <cellStyle name="Output 2 9 2 2 11 2" xfId="43012" xr:uid="{00000000-0005-0000-0000-000048A70000}"/>
    <cellStyle name="Output 2 9 2 2 11 3" xfId="43013" xr:uid="{00000000-0005-0000-0000-000049A70000}"/>
    <cellStyle name="Output 2 9 2 2 11 4" xfId="43014" xr:uid="{00000000-0005-0000-0000-00004AA70000}"/>
    <cellStyle name="Output 2 9 2 2 11 5" xfId="43015" xr:uid="{00000000-0005-0000-0000-00004BA70000}"/>
    <cellStyle name="Output 2 9 2 2 12" xfId="43016" xr:uid="{00000000-0005-0000-0000-00004CA70000}"/>
    <cellStyle name="Output 2 9 2 2 12 2" xfId="43017" xr:uid="{00000000-0005-0000-0000-00004DA70000}"/>
    <cellStyle name="Output 2 9 2 2 12 3" xfId="43018" xr:uid="{00000000-0005-0000-0000-00004EA70000}"/>
    <cellStyle name="Output 2 9 2 2 12 4" xfId="43019" xr:uid="{00000000-0005-0000-0000-00004FA70000}"/>
    <cellStyle name="Output 2 9 2 2 12 5" xfId="43020" xr:uid="{00000000-0005-0000-0000-000050A70000}"/>
    <cellStyle name="Output 2 9 2 2 13" xfId="43021" xr:uid="{00000000-0005-0000-0000-000051A70000}"/>
    <cellStyle name="Output 2 9 2 2 13 2" xfId="43022" xr:uid="{00000000-0005-0000-0000-000052A70000}"/>
    <cellStyle name="Output 2 9 2 2 13 3" xfId="43023" xr:uid="{00000000-0005-0000-0000-000053A70000}"/>
    <cellStyle name="Output 2 9 2 2 13 4" xfId="43024" xr:uid="{00000000-0005-0000-0000-000054A70000}"/>
    <cellStyle name="Output 2 9 2 2 13 5" xfId="43025" xr:uid="{00000000-0005-0000-0000-000055A70000}"/>
    <cellStyle name="Output 2 9 2 2 14" xfId="43026" xr:uid="{00000000-0005-0000-0000-000056A70000}"/>
    <cellStyle name="Output 2 9 2 2 14 2" xfId="43027" xr:uid="{00000000-0005-0000-0000-000057A70000}"/>
    <cellStyle name="Output 2 9 2 2 14 3" xfId="43028" xr:uid="{00000000-0005-0000-0000-000058A70000}"/>
    <cellStyle name="Output 2 9 2 2 14 4" xfId="43029" xr:uid="{00000000-0005-0000-0000-000059A70000}"/>
    <cellStyle name="Output 2 9 2 2 14 5" xfId="43030" xr:uid="{00000000-0005-0000-0000-00005AA70000}"/>
    <cellStyle name="Output 2 9 2 2 15" xfId="43031" xr:uid="{00000000-0005-0000-0000-00005BA70000}"/>
    <cellStyle name="Output 2 9 2 2 15 2" xfId="43032" xr:uid="{00000000-0005-0000-0000-00005CA70000}"/>
    <cellStyle name="Output 2 9 2 2 15 3" xfId="43033" xr:uid="{00000000-0005-0000-0000-00005DA70000}"/>
    <cellStyle name="Output 2 9 2 2 15 4" xfId="43034" xr:uid="{00000000-0005-0000-0000-00005EA70000}"/>
    <cellStyle name="Output 2 9 2 2 15 5" xfId="43035" xr:uid="{00000000-0005-0000-0000-00005FA70000}"/>
    <cellStyle name="Output 2 9 2 2 16" xfId="43036" xr:uid="{00000000-0005-0000-0000-000060A70000}"/>
    <cellStyle name="Output 2 9 2 2 16 2" xfId="43037" xr:uid="{00000000-0005-0000-0000-000061A70000}"/>
    <cellStyle name="Output 2 9 2 2 16 3" xfId="43038" xr:uid="{00000000-0005-0000-0000-000062A70000}"/>
    <cellStyle name="Output 2 9 2 2 16 4" xfId="43039" xr:uid="{00000000-0005-0000-0000-000063A70000}"/>
    <cellStyle name="Output 2 9 2 2 16 5" xfId="43040" xr:uid="{00000000-0005-0000-0000-000064A70000}"/>
    <cellStyle name="Output 2 9 2 2 17" xfId="43041" xr:uid="{00000000-0005-0000-0000-000065A70000}"/>
    <cellStyle name="Output 2 9 2 2 17 2" xfId="43042" xr:uid="{00000000-0005-0000-0000-000066A70000}"/>
    <cellStyle name="Output 2 9 2 2 17 3" xfId="43043" xr:uid="{00000000-0005-0000-0000-000067A70000}"/>
    <cellStyle name="Output 2 9 2 2 17 4" xfId="43044" xr:uid="{00000000-0005-0000-0000-000068A70000}"/>
    <cellStyle name="Output 2 9 2 2 17 5" xfId="43045" xr:uid="{00000000-0005-0000-0000-000069A70000}"/>
    <cellStyle name="Output 2 9 2 2 18" xfId="43046" xr:uid="{00000000-0005-0000-0000-00006AA70000}"/>
    <cellStyle name="Output 2 9 2 2 18 2" xfId="43047" xr:uid="{00000000-0005-0000-0000-00006BA70000}"/>
    <cellStyle name="Output 2 9 2 2 18 3" xfId="43048" xr:uid="{00000000-0005-0000-0000-00006CA70000}"/>
    <cellStyle name="Output 2 9 2 2 18 4" xfId="43049" xr:uid="{00000000-0005-0000-0000-00006DA70000}"/>
    <cellStyle name="Output 2 9 2 2 18 5" xfId="43050" xr:uid="{00000000-0005-0000-0000-00006EA70000}"/>
    <cellStyle name="Output 2 9 2 2 19" xfId="43051" xr:uid="{00000000-0005-0000-0000-00006FA70000}"/>
    <cellStyle name="Output 2 9 2 2 2" xfId="43052" xr:uid="{00000000-0005-0000-0000-000070A70000}"/>
    <cellStyle name="Output 2 9 2 2 2 2" xfId="43053" xr:uid="{00000000-0005-0000-0000-000071A70000}"/>
    <cellStyle name="Output 2 9 2 2 2 2 2" xfId="43054" xr:uid="{00000000-0005-0000-0000-000072A70000}"/>
    <cellStyle name="Output 2 9 2 2 2 2 3" xfId="43055" xr:uid="{00000000-0005-0000-0000-000073A70000}"/>
    <cellStyle name="Output 2 9 2 2 2 2 4" xfId="43056" xr:uid="{00000000-0005-0000-0000-000074A70000}"/>
    <cellStyle name="Output 2 9 2 2 2 2 5" xfId="43057" xr:uid="{00000000-0005-0000-0000-000075A70000}"/>
    <cellStyle name="Output 2 9 2 2 2 2 6" xfId="43058" xr:uid="{00000000-0005-0000-0000-000076A70000}"/>
    <cellStyle name="Output 2 9 2 2 2 2 7" xfId="43059" xr:uid="{00000000-0005-0000-0000-000077A70000}"/>
    <cellStyle name="Output 2 9 2 2 2 3" xfId="43060" xr:uid="{00000000-0005-0000-0000-000078A70000}"/>
    <cellStyle name="Output 2 9 2 2 2 4" xfId="43061" xr:uid="{00000000-0005-0000-0000-000079A70000}"/>
    <cellStyle name="Output 2 9 2 2 2 5" xfId="43062" xr:uid="{00000000-0005-0000-0000-00007AA70000}"/>
    <cellStyle name="Output 2 9 2 2 3" xfId="43063" xr:uid="{00000000-0005-0000-0000-00007BA70000}"/>
    <cellStyle name="Output 2 9 2 2 3 2" xfId="43064" xr:uid="{00000000-0005-0000-0000-00007CA70000}"/>
    <cellStyle name="Output 2 9 2 2 3 2 2" xfId="43065" xr:uid="{00000000-0005-0000-0000-00007DA70000}"/>
    <cellStyle name="Output 2 9 2 2 3 2 3" xfId="43066" xr:uid="{00000000-0005-0000-0000-00007EA70000}"/>
    <cellStyle name="Output 2 9 2 2 3 2 4" xfId="43067" xr:uid="{00000000-0005-0000-0000-00007FA70000}"/>
    <cellStyle name="Output 2 9 2 2 3 2 5" xfId="43068" xr:uid="{00000000-0005-0000-0000-000080A70000}"/>
    <cellStyle name="Output 2 9 2 2 3 2 6" xfId="43069" xr:uid="{00000000-0005-0000-0000-000081A70000}"/>
    <cellStyle name="Output 2 9 2 2 3 2 7" xfId="43070" xr:uid="{00000000-0005-0000-0000-000082A70000}"/>
    <cellStyle name="Output 2 9 2 2 3 3" xfId="43071" xr:uid="{00000000-0005-0000-0000-000083A70000}"/>
    <cellStyle name="Output 2 9 2 2 3 4" xfId="43072" xr:uid="{00000000-0005-0000-0000-000084A70000}"/>
    <cellStyle name="Output 2 9 2 2 3 5" xfId="43073" xr:uid="{00000000-0005-0000-0000-000085A70000}"/>
    <cellStyle name="Output 2 9 2 2 4" xfId="43074" xr:uid="{00000000-0005-0000-0000-000086A70000}"/>
    <cellStyle name="Output 2 9 2 2 4 2" xfId="43075" xr:uid="{00000000-0005-0000-0000-000087A70000}"/>
    <cellStyle name="Output 2 9 2 2 4 2 2" xfId="43076" xr:uid="{00000000-0005-0000-0000-000088A70000}"/>
    <cellStyle name="Output 2 9 2 2 4 2 3" xfId="43077" xr:uid="{00000000-0005-0000-0000-000089A70000}"/>
    <cellStyle name="Output 2 9 2 2 4 2 4" xfId="43078" xr:uid="{00000000-0005-0000-0000-00008AA70000}"/>
    <cellStyle name="Output 2 9 2 2 4 2 5" xfId="43079" xr:uid="{00000000-0005-0000-0000-00008BA70000}"/>
    <cellStyle name="Output 2 9 2 2 4 2 6" xfId="43080" xr:uid="{00000000-0005-0000-0000-00008CA70000}"/>
    <cellStyle name="Output 2 9 2 2 4 2 7" xfId="43081" xr:uid="{00000000-0005-0000-0000-00008DA70000}"/>
    <cellStyle name="Output 2 9 2 2 4 3" xfId="43082" xr:uid="{00000000-0005-0000-0000-00008EA70000}"/>
    <cellStyle name="Output 2 9 2 2 4 4" xfId="43083" xr:uid="{00000000-0005-0000-0000-00008FA70000}"/>
    <cellStyle name="Output 2 9 2 2 4 5" xfId="43084" xr:uid="{00000000-0005-0000-0000-000090A70000}"/>
    <cellStyle name="Output 2 9 2 2 5" xfId="43085" xr:uid="{00000000-0005-0000-0000-000091A70000}"/>
    <cellStyle name="Output 2 9 2 2 5 2" xfId="43086" xr:uid="{00000000-0005-0000-0000-000092A70000}"/>
    <cellStyle name="Output 2 9 2 2 5 3" xfId="43087" xr:uid="{00000000-0005-0000-0000-000093A70000}"/>
    <cellStyle name="Output 2 9 2 2 5 4" xfId="43088" xr:uid="{00000000-0005-0000-0000-000094A70000}"/>
    <cellStyle name="Output 2 9 2 2 5 5" xfId="43089" xr:uid="{00000000-0005-0000-0000-000095A70000}"/>
    <cellStyle name="Output 2 9 2 2 5 6" xfId="43090" xr:uid="{00000000-0005-0000-0000-000096A70000}"/>
    <cellStyle name="Output 2 9 2 2 5 7" xfId="43091" xr:uid="{00000000-0005-0000-0000-000097A70000}"/>
    <cellStyle name="Output 2 9 2 2 5 8" xfId="43092" xr:uid="{00000000-0005-0000-0000-000098A70000}"/>
    <cellStyle name="Output 2 9 2 2 6" xfId="43093" xr:uid="{00000000-0005-0000-0000-000099A70000}"/>
    <cellStyle name="Output 2 9 2 2 6 2" xfId="43094" xr:uid="{00000000-0005-0000-0000-00009AA70000}"/>
    <cellStyle name="Output 2 9 2 2 6 3" xfId="43095" xr:uid="{00000000-0005-0000-0000-00009BA70000}"/>
    <cellStyle name="Output 2 9 2 2 6 4" xfId="43096" xr:uid="{00000000-0005-0000-0000-00009CA70000}"/>
    <cellStyle name="Output 2 9 2 2 6 5" xfId="43097" xr:uid="{00000000-0005-0000-0000-00009DA70000}"/>
    <cellStyle name="Output 2 9 2 2 6 6" xfId="43098" xr:uid="{00000000-0005-0000-0000-00009EA70000}"/>
    <cellStyle name="Output 2 9 2 2 6 7" xfId="43099" xr:uid="{00000000-0005-0000-0000-00009FA70000}"/>
    <cellStyle name="Output 2 9 2 2 7" xfId="43100" xr:uid="{00000000-0005-0000-0000-0000A0A70000}"/>
    <cellStyle name="Output 2 9 2 2 7 2" xfId="43101" xr:uid="{00000000-0005-0000-0000-0000A1A70000}"/>
    <cellStyle name="Output 2 9 2 2 7 3" xfId="43102" xr:uid="{00000000-0005-0000-0000-0000A2A70000}"/>
    <cellStyle name="Output 2 9 2 2 7 4" xfId="43103" xr:uid="{00000000-0005-0000-0000-0000A3A70000}"/>
    <cellStyle name="Output 2 9 2 2 7 5" xfId="43104" xr:uid="{00000000-0005-0000-0000-0000A4A70000}"/>
    <cellStyle name="Output 2 9 2 2 8" xfId="43105" xr:uid="{00000000-0005-0000-0000-0000A5A70000}"/>
    <cellStyle name="Output 2 9 2 2 8 2" xfId="43106" xr:uid="{00000000-0005-0000-0000-0000A6A70000}"/>
    <cellStyle name="Output 2 9 2 2 8 3" xfId="43107" xr:uid="{00000000-0005-0000-0000-0000A7A70000}"/>
    <cellStyle name="Output 2 9 2 2 8 4" xfId="43108" xr:uid="{00000000-0005-0000-0000-0000A8A70000}"/>
    <cellStyle name="Output 2 9 2 2 8 5" xfId="43109" xr:uid="{00000000-0005-0000-0000-0000A9A70000}"/>
    <cellStyle name="Output 2 9 2 2 9" xfId="43110" xr:uid="{00000000-0005-0000-0000-0000AAA70000}"/>
    <cellStyle name="Output 2 9 2 2 9 2" xfId="43111" xr:uid="{00000000-0005-0000-0000-0000ABA70000}"/>
    <cellStyle name="Output 2 9 2 2 9 3" xfId="43112" xr:uid="{00000000-0005-0000-0000-0000ACA70000}"/>
    <cellStyle name="Output 2 9 2 2 9 4" xfId="43113" xr:uid="{00000000-0005-0000-0000-0000ADA70000}"/>
    <cellStyle name="Output 2 9 2 2 9 5" xfId="43114" xr:uid="{00000000-0005-0000-0000-0000AEA70000}"/>
    <cellStyle name="Output 2 9 2 3" xfId="43115" xr:uid="{00000000-0005-0000-0000-0000AFA70000}"/>
    <cellStyle name="Output 2 9 2 3 10" xfId="43116" xr:uid="{00000000-0005-0000-0000-0000B0A70000}"/>
    <cellStyle name="Output 2 9 2 3 2" xfId="43117" xr:uid="{00000000-0005-0000-0000-0000B1A70000}"/>
    <cellStyle name="Output 2 9 2 3 2 2" xfId="43118" xr:uid="{00000000-0005-0000-0000-0000B2A70000}"/>
    <cellStyle name="Output 2 9 2 3 2 2 2" xfId="43119" xr:uid="{00000000-0005-0000-0000-0000B3A70000}"/>
    <cellStyle name="Output 2 9 2 3 2 2 3" xfId="43120" xr:uid="{00000000-0005-0000-0000-0000B4A70000}"/>
    <cellStyle name="Output 2 9 2 3 2 2 4" xfId="43121" xr:uid="{00000000-0005-0000-0000-0000B5A70000}"/>
    <cellStyle name="Output 2 9 2 3 2 2 5" xfId="43122" xr:uid="{00000000-0005-0000-0000-0000B6A70000}"/>
    <cellStyle name="Output 2 9 2 3 2 2 6" xfId="43123" xr:uid="{00000000-0005-0000-0000-0000B7A70000}"/>
    <cellStyle name="Output 2 9 2 3 2 2 7" xfId="43124" xr:uid="{00000000-0005-0000-0000-0000B8A70000}"/>
    <cellStyle name="Output 2 9 2 3 2 3" xfId="43125" xr:uid="{00000000-0005-0000-0000-0000B9A70000}"/>
    <cellStyle name="Output 2 9 2 3 2 4" xfId="43126" xr:uid="{00000000-0005-0000-0000-0000BAA70000}"/>
    <cellStyle name="Output 2 9 2 3 3" xfId="43127" xr:uid="{00000000-0005-0000-0000-0000BBA70000}"/>
    <cellStyle name="Output 2 9 2 3 3 2" xfId="43128" xr:uid="{00000000-0005-0000-0000-0000BCA70000}"/>
    <cellStyle name="Output 2 9 2 3 3 2 2" xfId="43129" xr:uid="{00000000-0005-0000-0000-0000BDA70000}"/>
    <cellStyle name="Output 2 9 2 3 3 2 3" xfId="43130" xr:uid="{00000000-0005-0000-0000-0000BEA70000}"/>
    <cellStyle name="Output 2 9 2 3 3 2 4" xfId="43131" xr:uid="{00000000-0005-0000-0000-0000BFA70000}"/>
    <cellStyle name="Output 2 9 2 3 3 2 5" xfId="43132" xr:uid="{00000000-0005-0000-0000-0000C0A70000}"/>
    <cellStyle name="Output 2 9 2 3 3 2 6" xfId="43133" xr:uid="{00000000-0005-0000-0000-0000C1A70000}"/>
    <cellStyle name="Output 2 9 2 3 3 2 7" xfId="43134" xr:uid="{00000000-0005-0000-0000-0000C2A70000}"/>
    <cellStyle name="Output 2 9 2 3 3 3" xfId="43135" xr:uid="{00000000-0005-0000-0000-0000C3A70000}"/>
    <cellStyle name="Output 2 9 2 3 3 4" xfId="43136" xr:uid="{00000000-0005-0000-0000-0000C4A70000}"/>
    <cellStyle name="Output 2 9 2 3 4" xfId="43137" xr:uid="{00000000-0005-0000-0000-0000C5A70000}"/>
    <cellStyle name="Output 2 9 2 3 4 2" xfId="43138" xr:uid="{00000000-0005-0000-0000-0000C6A70000}"/>
    <cellStyle name="Output 2 9 2 3 4 2 2" xfId="43139" xr:uid="{00000000-0005-0000-0000-0000C7A70000}"/>
    <cellStyle name="Output 2 9 2 3 4 2 3" xfId="43140" xr:uid="{00000000-0005-0000-0000-0000C8A70000}"/>
    <cellStyle name="Output 2 9 2 3 4 2 4" xfId="43141" xr:uid="{00000000-0005-0000-0000-0000C9A70000}"/>
    <cellStyle name="Output 2 9 2 3 4 2 5" xfId="43142" xr:uid="{00000000-0005-0000-0000-0000CAA70000}"/>
    <cellStyle name="Output 2 9 2 3 4 2 6" xfId="43143" xr:uid="{00000000-0005-0000-0000-0000CBA70000}"/>
    <cellStyle name="Output 2 9 2 3 4 2 7" xfId="43144" xr:uid="{00000000-0005-0000-0000-0000CCA70000}"/>
    <cellStyle name="Output 2 9 2 3 4 3" xfId="43145" xr:uid="{00000000-0005-0000-0000-0000CDA70000}"/>
    <cellStyle name="Output 2 9 2 3 4 4" xfId="43146" xr:uid="{00000000-0005-0000-0000-0000CEA70000}"/>
    <cellStyle name="Output 2 9 2 3 5" xfId="43147" xr:uid="{00000000-0005-0000-0000-0000CFA70000}"/>
    <cellStyle name="Output 2 9 2 3 5 2" xfId="43148" xr:uid="{00000000-0005-0000-0000-0000D0A70000}"/>
    <cellStyle name="Output 2 9 2 3 5 3" xfId="43149" xr:uid="{00000000-0005-0000-0000-0000D1A70000}"/>
    <cellStyle name="Output 2 9 2 3 5 4" xfId="43150" xr:uid="{00000000-0005-0000-0000-0000D2A70000}"/>
    <cellStyle name="Output 2 9 2 3 5 5" xfId="43151" xr:uid="{00000000-0005-0000-0000-0000D3A70000}"/>
    <cellStyle name="Output 2 9 2 3 5 6" xfId="43152" xr:uid="{00000000-0005-0000-0000-0000D4A70000}"/>
    <cellStyle name="Output 2 9 2 3 5 7" xfId="43153" xr:uid="{00000000-0005-0000-0000-0000D5A70000}"/>
    <cellStyle name="Output 2 9 2 3 5 8" xfId="43154" xr:uid="{00000000-0005-0000-0000-0000D6A70000}"/>
    <cellStyle name="Output 2 9 2 3 6" xfId="43155" xr:uid="{00000000-0005-0000-0000-0000D7A70000}"/>
    <cellStyle name="Output 2 9 2 3 6 2" xfId="43156" xr:uid="{00000000-0005-0000-0000-0000D8A70000}"/>
    <cellStyle name="Output 2 9 2 3 6 3" xfId="43157" xr:uid="{00000000-0005-0000-0000-0000D9A70000}"/>
    <cellStyle name="Output 2 9 2 3 6 4" xfId="43158" xr:uid="{00000000-0005-0000-0000-0000DAA70000}"/>
    <cellStyle name="Output 2 9 2 3 6 5" xfId="43159" xr:uid="{00000000-0005-0000-0000-0000DBA70000}"/>
    <cellStyle name="Output 2 9 2 3 6 6" xfId="43160" xr:uid="{00000000-0005-0000-0000-0000DCA70000}"/>
    <cellStyle name="Output 2 9 2 3 6 7" xfId="43161" xr:uid="{00000000-0005-0000-0000-0000DDA70000}"/>
    <cellStyle name="Output 2 9 2 3 7" xfId="43162" xr:uid="{00000000-0005-0000-0000-0000DEA70000}"/>
    <cellStyle name="Output 2 9 2 3 8" xfId="43163" xr:uid="{00000000-0005-0000-0000-0000DFA70000}"/>
    <cellStyle name="Output 2 9 2 3 9" xfId="43164" xr:uid="{00000000-0005-0000-0000-0000E0A70000}"/>
    <cellStyle name="Output 2 9 2 4" xfId="43165" xr:uid="{00000000-0005-0000-0000-0000E1A70000}"/>
    <cellStyle name="Output 2 9 2 4 2" xfId="43166" xr:uid="{00000000-0005-0000-0000-0000E2A70000}"/>
    <cellStyle name="Output 2 9 2 4 2 2" xfId="43167" xr:uid="{00000000-0005-0000-0000-0000E3A70000}"/>
    <cellStyle name="Output 2 9 2 4 2 3" xfId="43168" xr:uid="{00000000-0005-0000-0000-0000E4A70000}"/>
    <cellStyle name="Output 2 9 2 4 2 4" xfId="43169" xr:uid="{00000000-0005-0000-0000-0000E5A70000}"/>
    <cellStyle name="Output 2 9 2 4 2 5" xfId="43170" xr:uid="{00000000-0005-0000-0000-0000E6A70000}"/>
    <cellStyle name="Output 2 9 2 4 2 6" xfId="43171" xr:uid="{00000000-0005-0000-0000-0000E7A70000}"/>
    <cellStyle name="Output 2 9 2 4 2 7" xfId="43172" xr:uid="{00000000-0005-0000-0000-0000E8A70000}"/>
    <cellStyle name="Output 2 9 2 4 3" xfId="43173" xr:uid="{00000000-0005-0000-0000-0000E9A70000}"/>
    <cellStyle name="Output 2 9 2 4 4" xfId="43174" xr:uid="{00000000-0005-0000-0000-0000EAA70000}"/>
    <cellStyle name="Output 2 9 2 4 5" xfId="43175" xr:uid="{00000000-0005-0000-0000-0000EBA70000}"/>
    <cellStyle name="Output 2 9 2 5" xfId="43176" xr:uid="{00000000-0005-0000-0000-0000ECA70000}"/>
    <cellStyle name="Output 2 9 2 5 2" xfId="43177" xr:uid="{00000000-0005-0000-0000-0000EDA70000}"/>
    <cellStyle name="Output 2 9 2 5 2 2" xfId="43178" xr:uid="{00000000-0005-0000-0000-0000EEA70000}"/>
    <cellStyle name="Output 2 9 2 5 2 3" xfId="43179" xr:uid="{00000000-0005-0000-0000-0000EFA70000}"/>
    <cellStyle name="Output 2 9 2 5 2 4" xfId="43180" xr:uid="{00000000-0005-0000-0000-0000F0A70000}"/>
    <cellStyle name="Output 2 9 2 5 2 5" xfId="43181" xr:uid="{00000000-0005-0000-0000-0000F1A70000}"/>
    <cellStyle name="Output 2 9 2 5 2 6" xfId="43182" xr:uid="{00000000-0005-0000-0000-0000F2A70000}"/>
    <cellStyle name="Output 2 9 2 5 2 7" xfId="43183" xr:uid="{00000000-0005-0000-0000-0000F3A70000}"/>
    <cellStyle name="Output 2 9 2 5 3" xfId="43184" xr:uid="{00000000-0005-0000-0000-0000F4A70000}"/>
    <cellStyle name="Output 2 9 2 5 4" xfId="43185" xr:uid="{00000000-0005-0000-0000-0000F5A70000}"/>
    <cellStyle name="Output 2 9 2 5 5" xfId="43186" xr:uid="{00000000-0005-0000-0000-0000F6A70000}"/>
    <cellStyle name="Output 2 9 2 6" xfId="43187" xr:uid="{00000000-0005-0000-0000-0000F7A70000}"/>
    <cellStyle name="Output 2 9 2 6 2" xfId="43188" xr:uid="{00000000-0005-0000-0000-0000F8A70000}"/>
    <cellStyle name="Output 2 9 2 6 2 2" xfId="43189" xr:uid="{00000000-0005-0000-0000-0000F9A70000}"/>
    <cellStyle name="Output 2 9 2 6 2 3" xfId="43190" xr:uid="{00000000-0005-0000-0000-0000FAA70000}"/>
    <cellStyle name="Output 2 9 2 6 2 4" xfId="43191" xr:uid="{00000000-0005-0000-0000-0000FBA70000}"/>
    <cellStyle name="Output 2 9 2 6 2 5" xfId="43192" xr:uid="{00000000-0005-0000-0000-0000FCA70000}"/>
    <cellStyle name="Output 2 9 2 6 2 6" xfId="43193" xr:uid="{00000000-0005-0000-0000-0000FDA70000}"/>
    <cellStyle name="Output 2 9 2 6 2 7" xfId="43194" xr:uid="{00000000-0005-0000-0000-0000FEA70000}"/>
    <cellStyle name="Output 2 9 2 6 3" xfId="43195" xr:uid="{00000000-0005-0000-0000-0000FFA70000}"/>
    <cellStyle name="Output 2 9 2 6 4" xfId="43196" xr:uid="{00000000-0005-0000-0000-000000A80000}"/>
    <cellStyle name="Output 2 9 2 6 5" xfId="43197" xr:uid="{00000000-0005-0000-0000-000001A80000}"/>
    <cellStyle name="Output 2 9 2 7" xfId="43198" xr:uid="{00000000-0005-0000-0000-000002A80000}"/>
    <cellStyle name="Output 2 9 2 7 2" xfId="43199" xr:uid="{00000000-0005-0000-0000-000003A80000}"/>
    <cellStyle name="Output 2 9 2 7 2 2" xfId="43200" xr:uid="{00000000-0005-0000-0000-000004A80000}"/>
    <cellStyle name="Output 2 9 2 7 2 3" xfId="43201" xr:uid="{00000000-0005-0000-0000-000005A80000}"/>
    <cellStyle name="Output 2 9 2 7 2 4" xfId="43202" xr:uid="{00000000-0005-0000-0000-000006A80000}"/>
    <cellStyle name="Output 2 9 2 7 2 5" xfId="43203" xr:uid="{00000000-0005-0000-0000-000007A80000}"/>
    <cellStyle name="Output 2 9 2 7 2 6" xfId="43204" xr:uid="{00000000-0005-0000-0000-000008A80000}"/>
    <cellStyle name="Output 2 9 2 7 2 7" xfId="43205" xr:uid="{00000000-0005-0000-0000-000009A80000}"/>
    <cellStyle name="Output 2 9 2 7 3" xfId="43206" xr:uid="{00000000-0005-0000-0000-00000AA80000}"/>
    <cellStyle name="Output 2 9 2 7 4" xfId="43207" xr:uid="{00000000-0005-0000-0000-00000BA80000}"/>
    <cellStyle name="Output 2 9 2 7 5" xfId="43208" xr:uid="{00000000-0005-0000-0000-00000CA80000}"/>
    <cellStyle name="Output 2 9 2 8" xfId="43209" xr:uid="{00000000-0005-0000-0000-00000DA80000}"/>
    <cellStyle name="Output 2 9 2 8 2" xfId="43210" xr:uid="{00000000-0005-0000-0000-00000EA80000}"/>
    <cellStyle name="Output 2 9 2 8 3" xfId="43211" xr:uid="{00000000-0005-0000-0000-00000FA80000}"/>
    <cellStyle name="Output 2 9 2 8 4" xfId="43212" xr:uid="{00000000-0005-0000-0000-000010A80000}"/>
    <cellStyle name="Output 2 9 2 8 5" xfId="43213" xr:uid="{00000000-0005-0000-0000-000011A80000}"/>
    <cellStyle name="Output 2 9 2 8 6" xfId="43214" xr:uid="{00000000-0005-0000-0000-000012A80000}"/>
    <cellStyle name="Output 2 9 2 8 7" xfId="43215" xr:uid="{00000000-0005-0000-0000-000013A80000}"/>
    <cellStyle name="Output 2 9 2 8 8" xfId="43216" xr:uid="{00000000-0005-0000-0000-000014A80000}"/>
    <cellStyle name="Output 2 9 2 9" xfId="43217" xr:uid="{00000000-0005-0000-0000-000015A80000}"/>
    <cellStyle name="Output 2 9 2 9 2" xfId="43218" xr:uid="{00000000-0005-0000-0000-000016A80000}"/>
    <cellStyle name="Output 2 9 2 9 3" xfId="43219" xr:uid="{00000000-0005-0000-0000-000017A80000}"/>
    <cellStyle name="Output 2 9 2 9 4" xfId="43220" xr:uid="{00000000-0005-0000-0000-000018A80000}"/>
    <cellStyle name="Output 2 9 2 9 5" xfId="43221" xr:uid="{00000000-0005-0000-0000-000019A80000}"/>
    <cellStyle name="Output 2 9 2 9 6" xfId="43222" xr:uid="{00000000-0005-0000-0000-00001AA80000}"/>
    <cellStyle name="Output 2 9 2 9 7" xfId="43223" xr:uid="{00000000-0005-0000-0000-00001BA80000}"/>
    <cellStyle name="Output 2 9 3" xfId="43224" xr:uid="{00000000-0005-0000-0000-00001CA80000}"/>
    <cellStyle name="Output 2 9 3 10" xfId="43225" xr:uid="{00000000-0005-0000-0000-00001DA80000}"/>
    <cellStyle name="Output 2 9 3 10 2" xfId="43226" xr:uid="{00000000-0005-0000-0000-00001EA80000}"/>
    <cellStyle name="Output 2 9 3 10 3" xfId="43227" xr:uid="{00000000-0005-0000-0000-00001FA80000}"/>
    <cellStyle name="Output 2 9 3 10 4" xfId="43228" xr:uid="{00000000-0005-0000-0000-000020A80000}"/>
    <cellStyle name="Output 2 9 3 10 5" xfId="43229" xr:uid="{00000000-0005-0000-0000-000021A80000}"/>
    <cellStyle name="Output 2 9 3 11" xfId="43230" xr:uid="{00000000-0005-0000-0000-000022A80000}"/>
    <cellStyle name="Output 2 9 3 11 2" xfId="43231" xr:uid="{00000000-0005-0000-0000-000023A80000}"/>
    <cellStyle name="Output 2 9 3 11 3" xfId="43232" xr:uid="{00000000-0005-0000-0000-000024A80000}"/>
    <cellStyle name="Output 2 9 3 11 4" xfId="43233" xr:uid="{00000000-0005-0000-0000-000025A80000}"/>
    <cellStyle name="Output 2 9 3 11 5" xfId="43234" xr:uid="{00000000-0005-0000-0000-000026A80000}"/>
    <cellStyle name="Output 2 9 3 12" xfId="43235" xr:uid="{00000000-0005-0000-0000-000027A80000}"/>
    <cellStyle name="Output 2 9 3 12 2" xfId="43236" xr:uid="{00000000-0005-0000-0000-000028A80000}"/>
    <cellStyle name="Output 2 9 3 12 3" xfId="43237" xr:uid="{00000000-0005-0000-0000-000029A80000}"/>
    <cellStyle name="Output 2 9 3 12 4" xfId="43238" xr:uid="{00000000-0005-0000-0000-00002AA80000}"/>
    <cellStyle name="Output 2 9 3 12 5" xfId="43239" xr:uid="{00000000-0005-0000-0000-00002BA80000}"/>
    <cellStyle name="Output 2 9 3 13" xfId="43240" xr:uid="{00000000-0005-0000-0000-00002CA80000}"/>
    <cellStyle name="Output 2 9 3 13 2" xfId="43241" xr:uid="{00000000-0005-0000-0000-00002DA80000}"/>
    <cellStyle name="Output 2 9 3 13 3" xfId="43242" xr:uid="{00000000-0005-0000-0000-00002EA80000}"/>
    <cellStyle name="Output 2 9 3 13 4" xfId="43243" xr:uid="{00000000-0005-0000-0000-00002FA80000}"/>
    <cellStyle name="Output 2 9 3 13 5" xfId="43244" xr:uid="{00000000-0005-0000-0000-000030A80000}"/>
    <cellStyle name="Output 2 9 3 14" xfId="43245" xr:uid="{00000000-0005-0000-0000-000031A80000}"/>
    <cellStyle name="Output 2 9 3 14 2" xfId="43246" xr:uid="{00000000-0005-0000-0000-000032A80000}"/>
    <cellStyle name="Output 2 9 3 14 3" xfId="43247" xr:uid="{00000000-0005-0000-0000-000033A80000}"/>
    <cellStyle name="Output 2 9 3 14 4" xfId="43248" xr:uid="{00000000-0005-0000-0000-000034A80000}"/>
    <cellStyle name="Output 2 9 3 14 5" xfId="43249" xr:uid="{00000000-0005-0000-0000-000035A80000}"/>
    <cellStyle name="Output 2 9 3 15" xfId="43250" xr:uid="{00000000-0005-0000-0000-000036A80000}"/>
    <cellStyle name="Output 2 9 3 15 2" xfId="43251" xr:uid="{00000000-0005-0000-0000-000037A80000}"/>
    <cellStyle name="Output 2 9 3 15 3" xfId="43252" xr:uid="{00000000-0005-0000-0000-000038A80000}"/>
    <cellStyle name="Output 2 9 3 15 4" xfId="43253" xr:uid="{00000000-0005-0000-0000-000039A80000}"/>
    <cellStyle name="Output 2 9 3 15 5" xfId="43254" xr:uid="{00000000-0005-0000-0000-00003AA80000}"/>
    <cellStyle name="Output 2 9 3 16" xfId="43255" xr:uid="{00000000-0005-0000-0000-00003BA80000}"/>
    <cellStyle name="Output 2 9 3 16 2" xfId="43256" xr:uid="{00000000-0005-0000-0000-00003CA80000}"/>
    <cellStyle name="Output 2 9 3 16 3" xfId="43257" xr:uid="{00000000-0005-0000-0000-00003DA80000}"/>
    <cellStyle name="Output 2 9 3 16 4" xfId="43258" xr:uid="{00000000-0005-0000-0000-00003EA80000}"/>
    <cellStyle name="Output 2 9 3 16 5" xfId="43259" xr:uid="{00000000-0005-0000-0000-00003FA80000}"/>
    <cellStyle name="Output 2 9 3 17" xfId="43260" xr:uid="{00000000-0005-0000-0000-000040A80000}"/>
    <cellStyle name="Output 2 9 3 17 2" xfId="43261" xr:uid="{00000000-0005-0000-0000-000041A80000}"/>
    <cellStyle name="Output 2 9 3 17 3" xfId="43262" xr:uid="{00000000-0005-0000-0000-000042A80000}"/>
    <cellStyle name="Output 2 9 3 17 4" xfId="43263" xr:uid="{00000000-0005-0000-0000-000043A80000}"/>
    <cellStyle name="Output 2 9 3 17 5" xfId="43264" xr:uid="{00000000-0005-0000-0000-000044A80000}"/>
    <cellStyle name="Output 2 9 3 18" xfId="43265" xr:uid="{00000000-0005-0000-0000-000045A80000}"/>
    <cellStyle name="Output 2 9 3 18 2" xfId="43266" xr:uid="{00000000-0005-0000-0000-000046A80000}"/>
    <cellStyle name="Output 2 9 3 18 3" xfId="43267" xr:uid="{00000000-0005-0000-0000-000047A80000}"/>
    <cellStyle name="Output 2 9 3 18 4" xfId="43268" xr:uid="{00000000-0005-0000-0000-000048A80000}"/>
    <cellStyle name="Output 2 9 3 18 5" xfId="43269" xr:uid="{00000000-0005-0000-0000-000049A80000}"/>
    <cellStyle name="Output 2 9 3 19" xfId="43270" xr:uid="{00000000-0005-0000-0000-00004AA80000}"/>
    <cellStyle name="Output 2 9 3 2" xfId="43271" xr:uid="{00000000-0005-0000-0000-00004BA80000}"/>
    <cellStyle name="Output 2 9 3 2 10" xfId="43272" xr:uid="{00000000-0005-0000-0000-00004CA80000}"/>
    <cellStyle name="Output 2 9 3 2 10 2" xfId="43273" xr:uid="{00000000-0005-0000-0000-00004DA80000}"/>
    <cellStyle name="Output 2 9 3 2 10 3" xfId="43274" xr:uid="{00000000-0005-0000-0000-00004EA80000}"/>
    <cellStyle name="Output 2 9 3 2 10 4" xfId="43275" xr:uid="{00000000-0005-0000-0000-00004FA80000}"/>
    <cellStyle name="Output 2 9 3 2 10 5" xfId="43276" xr:uid="{00000000-0005-0000-0000-000050A80000}"/>
    <cellStyle name="Output 2 9 3 2 11" xfId="43277" xr:uid="{00000000-0005-0000-0000-000051A80000}"/>
    <cellStyle name="Output 2 9 3 2 11 2" xfId="43278" xr:uid="{00000000-0005-0000-0000-000052A80000}"/>
    <cellStyle name="Output 2 9 3 2 11 3" xfId="43279" xr:uid="{00000000-0005-0000-0000-000053A80000}"/>
    <cellStyle name="Output 2 9 3 2 11 4" xfId="43280" xr:uid="{00000000-0005-0000-0000-000054A80000}"/>
    <cellStyle name="Output 2 9 3 2 11 5" xfId="43281" xr:uid="{00000000-0005-0000-0000-000055A80000}"/>
    <cellStyle name="Output 2 9 3 2 12" xfId="43282" xr:uid="{00000000-0005-0000-0000-000056A80000}"/>
    <cellStyle name="Output 2 9 3 2 12 2" xfId="43283" xr:uid="{00000000-0005-0000-0000-000057A80000}"/>
    <cellStyle name="Output 2 9 3 2 12 3" xfId="43284" xr:uid="{00000000-0005-0000-0000-000058A80000}"/>
    <cellStyle name="Output 2 9 3 2 12 4" xfId="43285" xr:uid="{00000000-0005-0000-0000-000059A80000}"/>
    <cellStyle name="Output 2 9 3 2 12 5" xfId="43286" xr:uid="{00000000-0005-0000-0000-00005AA80000}"/>
    <cellStyle name="Output 2 9 3 2 13" xfId="43287" xr:uid="{00000000-0005-0000-0000-00005BA80000}"/>
    <cellStyle name="Output 2 9 3 2 13 2" xfId="43288" xr:uid="{00000000-0005-0000-0000-00005CA80000}"/>
    <cellStyle name="Output 2 9 3 2 13 3" xfId="43289" xr:uid="{00000000-0005-0000-0000-00005DA80000}"/>
    <cellStyle name="Output 2 9 3 2 13 4" xfId="43290" xr:uid="{00000000-0005-0000-0000-00005EA80000}"/>
    <cellStyle name="Output 2 9 3 2 13 5" xfId="43291" xr:uid="{00000000-0005-0000-0000-00005FA80000}"/>
    <cellStyle name="Output 2 9 3 2 14" xfId="43292" xr:uid="{00000000-0005-0000-0000-000060A80000}"/>
    <cellStyle name="Output 2 9 3 2 14 2" xfId="43293" xr:uid="{00000000-0005-0000-0000-000061A80000}"/>
    <cellStyle name="Output 2 9 3 2 14 3" xfId="43294" xr:uid="{00000000-0005-0000-0000-000062A80000}"/>
    <cellStyle name="Output 2 9 3 2 14 4" xfId="43295" xr:uid="{00000000-0005-0000-0000-000063A80000}"/>
    <cellStyle name="Output 2 9 3 2 14 5" xfId="43296" xr:uid="{00000000-0005-0000-0000-000064A80000}"/>
    <cellStyle name="Output 2 9 3 2 15" xfId="43297" xr:uid="{00000000-0005-0000-0000-000065A80000}"/>
    <cellStyle name="Output 2 9 3 2 15 2" xfId="43298" xr:uid="{00000000-0005-0000-0000-000066A80000}"/>
    <cellStyle name="Output 2 9 3 2 15 3" xfId="43299" xr:uid="{00000000-0005-0000-0000-000067A80000}"/>
    <cellStyle name="Output 2 9 3 2 15 4" xfId="43300" xr:uid="{00000000-0005-0000-0000-000068A80000}"/>
    <cellStyle name="Output 2 9 3 2 15 5" xfId="43301" xr:uid="{00000000-0005-0000-0000-000069A80000}"/>
    <cellStyle name="Output 2 9 3 2 16" xfId="43302" xr:uid="{00000000-0005-0000-0000-00006AA80000}"/>
    <cellStyle name="Output 2 9 3 2 16 2" xfId="43303" xr:uid="{00000000-0005-0000-0000-00006BA80000}"/>
    <cellStyle name="Output 2 9 3 2 16 3" xfId="43304" xr:uid="{00000000-0005-0000-0000-00006CA80000}"/>
    <cellStyle name="Output 2 9 3 2 16 4" xfId="43305" xr:uid="{00000000-0005-0000-0000-00006DA80000}"/>
    <cellStyle name="Output 2 9 3 2 16 5" xfId="43306" xr:uid="{00000000-0005-0000-0000-00006EA80000}"/>
    <cellStyle name="Output 2 9 3 2 17" xfId="43307" xr:uid="{00000000-0005-0000-0000-00006FA80000}"/>
    <cellStyle name="Output 2 9 3 2 17 2" xfId="43308" xr:uid="{00000000-0005-0000-0000-000070A80000}"/>
    <cellStyle name="Output 2 9 3 2 17 3" xfId="43309" xr:uid="{00000000-0005-0000-0000-000071A80000}"/>
    <cellStyle name="Output 2 9 3 2 17 4" xfId="43310" xr:uid="{00000000-0005-0000-0000-000072A80000}"/>
    <cellStyle name="Output 2 9 3 2 17 5" xfId="43311" xr:uid="{00000000-0005-0000-0000-000073A80000}"/>
    <cellStyle name="Output 2 9 3 2 18" xfId="43312" xr:uid="{00000000-0005-0000-0000-000074A80000}"/>
    <cellStyle name="Output 2 9 3 2 18 2" xfId="43313" xr:uid="{00000000-0005-0000-0000-000075A80000}"/>
    <cellStyle name="Output 2 9 3 2 18 3" xfId="43314" xr:uid="{00000000-0005-0000-0000-000076A80000}"/>
    <cellStyle name="Output 2 9 3 2 18 4" xfId="43315" xr:uid="{00000000-0005-0000-0000-000077A80000}"/>
    <cellStyle name="Output 2 9 3 2 18 5" xfId="43316" xr:uid="{00000000-0005-0000-0000-000078A80000}"/>
    <cellStyle name="Output 2 9 3 2 19" xfId="43317" xr:uid="{00000000-0005-0000-0000-000079A80000}"/>
    <cellStyle name="Output 2 9 3 2 2" xfId="43318" xr:uid="{00000000-0005-0000-0000-00007AA80000}"/>
    <cellStyle name="Output 2 9 3 2 2 2" xfId="43319" xr:uid="{00000000-0005-0000-0000-00007BA80000}"/>
    <cellStyle name="Output 2 9 3 2 2 2 2" xfId="43320" xr:uid="{00000000-0005-0000-0000-00007CA80000}"/>
    <cellStyle name="Output 2 9 3 2 2 2 3" xfId="43321" xr:uid="{00000000-0005-0000-0000-00007DA80000}"/>
    <cellStyle name="Output 2 9 3 2 2 2 4" xfId="43322" xr:uid="{00000000-0005-0000-0000-00007EA80000}"/>
    <cellStyle name="Output 2 9 3 2 2 2 5" xfId="43323" xr:uid="{00000000-0005-0000-0000-00007FA80000}"/>
    <cellStyle name="Output 2 9 3 2 2 2 6" xfId="43324" xr:uid="{00000000-0005-0000-0000-000080A80000}"/>
    <cellStyle name="Output 2 9 3 2 2 2 7" xfId="43325" xr:uid="{00000000-0005-0000-0000-000081A80000}"/>
    <cellStyle name="Output 2 9 3 2 2 3" xfId="43326" xr:uid="{00000000-0005-0000-0000-000082A80000}"/>
    <cellStyle name="Output 2 9 3 2 2 4" xfId="43327" xr:uid="{00000000-0005-0000-0000-000083A80000}"/>
    <cellStyle name="Output 2 9 3 2 2 5" xfId="43328" xr:uid="{00000000-0005-0000-0000-000084A80000}"/>
    <cellStyle name="Output 2 9 3 2 3" xfId="43329" xr:uid="{00000000-0005-0000-0000-000085A80000}"/>
    <cellStyle name="Output 2 9 3 2 3 2" xfId="43330" xr:uid="{00000000-0005-0000-0000-000086A80000}"/>
    <cellStyle name="Output 2 9 3 2 3 2 2" xfId="43331" xr:uid="{00000000-0005-0000-0000-000087A80000}"/>
    <cellStyle name="Output 2 9 3 2 3 2 3" xfId="43332" xr:uid="{00000000-0005-0000-0000-000088A80000}"/>
    <cellStyle name="Output 2 9 3 2 3 2 4" xfId="43333" xr:uid="{00000000-0005-0000-0000-000089A80000}"/>
    <cellStyle name="Output 2 9 3 2 3 2 5" xfId="43334" xr:uid="{00000000-0005-0000-0000-00008AA80000}"/>
    <cellStyle name="Output 2 9 3 2 3 2 6" xfId="43335" xr:uid="{00000000-0005-0000-0000-00008BA80000}"/>
    <cellStyle name="Output 2 9 3 2 3 2 7" xfId="43336" xr:uid="{00000000-0005-0000-0000-00008CA80000}"/>
    <cellStyle name="Output 2 9 3 2 3 3" xfId="43337" xr:uid="{00000000-0005-0000-0000-00008DA80000}"/>
    <cellStyle name="Output 2 9 3 2 3 4" xfId="43338" xr:uid="{00000000-0005-0000-0000-00008EA80000}"/>
    <cellStyle name="Output 2 9 3 2 3 5" xfId="43339" xr:uid="{00000000-0005-0000-0000-00008FA80000}"/>
    <cellStyle name="Output 2 9 3 2 4" xfId="43340" xr:uid="{00000000-0005-0000-0000-000090A80000}"/>
    <cellStyle name="Output 2 9 3 2 4 2" xfId="43341" xr:uid="{00000000-0005-0000-0000-000091A80000}"/>
    <cellStyle name="Output 2 9 3 2 4 2 2" xfId="43342" xr:uid="{00000000-0005-0000-0000-000092A80000}"/>
    <cellStyle name="Output 2 9 3 2 4 2 3" xfId="43343" xr:uid="{00000000-0005-0000-0000-000093A80000}"/>
    <cellStyle name="Output 2 9 3 2 4 2 4" xfId="43344" xr:uid="{00000000-0005-0000-0000-000094A80000}"/>
    <cellStyle name="Output 2 9 3 2 4 2 5" xfId="43345" xr:uid="{00000000-0005-0000-0000-000095A80000}"/>
    <cellStyle name="Output 2 9 3 2 4 2 6" xfId="43346" xr:uid="{00000000-0005-0000-0000-000096A80000}"/>
    <cellStyle name="Output 2 9 3 2 4 2 7" xfId="43347" xr:uid="{00000000-0005-0000-0000-000097A80000}"/>
    <cellStyle name="Output 2 9 3 2 4 3" xfId="43348" xr:uid="{00000000-0005-0000-0000-000098A80000}"/>
    <cellStyle name="Output 2 9 3 2 4 4" xfId="43349" xr:uid="{00000000-0005-0000-0000-000099A80000}"/>
    <cellStyle name="Output 2 9 3 2 4 5" xfId="43350" xr:uid="{00000000-0005-0000-0000-00009AA80000}"/>
    <cellStyle name="Output 2 9 3 2 5" xfId="43351" xr:uid="{00000000-0005-0000-0000-00009BA80000}"/>
    <cellStyle name="Output 2 9 3 2 5 2" xfId="43352" xr:uid="{00000000-0005-0000-0000-00009CA80000}"/>
    <cellStyle name="Output 2 9 3 2 5 3" xfId="43353" xr:uid="{00000000-0005-0000-0000-00009DA80000}"/>
    <cellStyle name="Output 2 9 3 2 5 4" xfId="43354" xr:uid="{00000000-0005-0000-0000-00009EA80000}"/>
    <cellStyle name="Output 2 9 3 2 5 5" xfId="43355" xr:uid="{00000000-0005-0000-0000-00009FA80000}"/>
    <cellStyle name="Output 2 9 3 2 5 6" xfId="43356" xr:uid="{00000000-0005-0000-0000-0000A0A80000}"/>
    <cellStyle name="Output 2 9 3 2 5 7" xfId="43357" xr:uid="{00000000-0005-0000-0000-0000A1A80000}"/>
    <cellStyle name="Output 2 9 3 2 5 8" xfId="43358" xr:uid="{00000000-0005-0000-0000-0000A2A80000}"/>
    <cellStyle name="Output 2 9 3 2 6" xfId="43359" xr:uid="{00000000-0005-0000-0000-0000A3A80000}"/>
    <cellStyle name="Output 2 9 3 2 6 2" xfId="43360" xr:uid="{00000000-0005-0000-0000-0000A4A80000}"/>
    <cellStyle name="Output 2 9 3 2 6 3" xfId="43361" xr:uid="{00000000-0005-0000-0000-0000A5A80000}"/>
    <cellStyle name="Output 2 9 3 2 6 4" xfId="43362" xr:uid="{00000000-0005-0000-0000-0000A6A80000}"/>
    <cellStyle name="Output 2 9 3 2 6 5" xfId="43363" xr:uid="{00000000-0005-0000-0000-0000A7A80000}"/>
    <cellStyle name="Output 2 9 3 2 6 6" xfId="43364" xr:uid="{00000000-0005-0000-0000-0000A8A80000}"/>
    <cellStyle name="Output 2 9 3 2 6 7" xfId="43365" xr:uid="{00000000-0005-0000-0000-0000A9A80000}"/>
    <cellStyle name="Output 2 9 3 2 7" xfId="43366" xr:uid="{00000000-0005-0000-0000-0000AAA80000}"/>
    <cellStyle name="Output 2 9 3 2 7 2" xfId="43367" xr:uid="{00000000-0005-0000-0000-0000ABA80000}"/>
    <cellStyle name="Output 2 9 3 2 7 3" xfId="43368" xr:uid="{00000000-0005-0000-0000-0000ACA80000}"/>
    <cellStyle name="Output 2 9 3 2 7 4" xfId="43369" xr:uid="{00000000-0005-0000-0000-0000ADA80000}"/>
    <cellStyle name="Output 2 9 3 2 7 5" xfId="43370" xr:uid="{00000000-0005-0000-0000-0000AEA80000}"/>
    <cellStyle name="Output 2 9 3 2 8" xfId="43371" xr:uid="{00000000-0005-0000-0000-0000AFA80000}"/>
    <cellStyle name="Output 2 9 3 2 8 2" xfId="43372" xr:uid="{00000000-0005-0000-0000-0000B0A80000}"/>
    <cellStyle name="Output 2 9 3 2 8 3" xfId="43373" xr:uid="{00000000-0005-0000-0000-0000B1A80000}"/>
    <cellStyle name="Output 2 9 3 2 8 4" xfId="43374" xr:uid="{00000000-0005-0000-0000-0000B2A80000}"/>
    <cellStyle name="Output 2 9 3 2 8 5" xfId="43375" xr:uid="{00000000-0005-0000-0000-0000B3A80000}"/>
    <cellStyle name="Output 2 9 3 2 9" xfId="43376" xr:uid="{00000000-0005-0000-0000-0000B4A80000}"/>
    <cellStyle name="Output 2 9 3 2 9 2" xfId="43377" xr:uid="{00000000-0005-0000-0000-0000B5A80000}"/>
    <cellStyle name="Output 2 9 3 2 9 3" xfId="43378" xr:uid="{00000000-0005-0000-0000-0000B6A80000}"/>
    <cellStyle name="Output 2 9 3 2 9 4" xfId="43379" xr:uid="{00000000-0005-0000-0000-0000B7A80000}"/>
    <cellStyle name="Output 2 9 3 2 9 5" xfId="43380" xr:uid="{00000000-0005-0000-0000-0000B8A80000}"/>
    <cellStyle name="Output 2 9 3 3" xfId="43381" xr:uid="{00000000-0005-0000-0000-0000B9A80000}"/>
    <cellStyle name="Output 2 9 3 3 10" xfId="43382" xr:uid="{00000000-0005-0000-0000-0000BAA80000}"/>
    <cellStyle name="Output 2 9 3 3 2" xfId="43383" xr:uid="{00000000-0005-0000-0000-0000BBA80000}"/>
    <cellStyle name="Output 2 9 3 3 2 2" xfId="43384" xr:uid="{00000000-0005-0000-0000-0000BCA80000}"/>
    <cellStyle name="Output 2 9 3 3 2 2 2" xfId="43385" xr:uid="{00000000-0005-0000-0000-0000BDA80000}"/>
    <cellStyle name="Output 2 9 3 3 2 2 3" xfId="43386" xr:uid="{00000000-0005-0000-0000-0000BEA80000}"/>
    <cellStyle name="Output 2 9 3 3 2 2 4" xfId="43387" xr:uid="{00000000-0005-0000-0000-0000BFA80000}"/>
    <cellStyle name="Output 2 9 3 3 2 2 5" xfId="43388" xr:uid="{00000000-0005-0000-0000-0000C0A80000}"/>
    <cellStyle name="Output 2 9 3 3 2 2 6" xfId="43389" xr:uid="{00000000-0005-0000-0000-0000C1A80000}"/>
    <cellStyle name="Output 2 9 3 3 2 2 7" xfId="43390" xr:uid="{00000000-0005-0000-0000-0000C2A80000}"/>
    <cellStyle name="Output 2 9 3 3 2 3" xfId="43391" xr:uid="{00000000-0005-0000-0000-0000C3A80000}"/>
    <cellStyle name="Output 2 9 3 3 2 4" xfId="43392" xr:uid="{00000000-0005-0000-0000-0000C4A80000}"/>
    <cellStyle name="Output 2 9 3 3 3" xfId="43393" xr:uid="{00000000-0005-0000-0000-0000C5A80000}"/>
    <cellStyle name="Output 2 9 3 3 3 2" xfId="43394" xr:uid="{00000000-0005-0000-0000-0000C6A80000}"/>
    <cellStyle name="Output 2 9 3 3 3 2 2" xfId="43395" xr:uid="{00000000-0005-0000-0000-0000C7A80000}"/>
    <cellStyle name="Output 2 9 3 3 3 2 3" xfId="43396" xr:uid="{00000000-0005-0000-0000-0000C8A80000}"/>
    <cellStyle name="Output 2 9 3 3 3 2 4" xfId="43397" xr:uid="{00000000-0005-0000-0000-0000C9A80000}"/>
    <cellStyle name="Output 2 9 3 3 3 2 5" xfId="43398" xr:uid="{00000000-0005-0000-0000-0000CAA80000}"/>
    <cellStyle name="Output 2 9 3 3 3 2 6" xfId="43399" xr:uid="{00000000-0005-0000-0000-0000CBA80000}"/>
    <cellStyle name="Output 2 9 3 3 3 2 7" xfId="43400" xr:uid="{00000000-0005-0000-0000-0000CCA80000}"/>
    <cellStyle name="Output 2 9 3 3 3 3" xfId="43401" xr:uid="{00000000-0005-0000-0000-0000CDA80000}"/>
    <cellStyle name="Output 2 9 3 3 3 4" xfId="43402" xr:uid="{00000000-0005-0000-0000-0000CEA80000}"/>
    <cellStyle name="Output 2 9 3 3 4" xfId="43403" xr:uid="{00000000-0005-0000-0000-0000CFA80000}"/>
    <cellStyle name="Output 2 9 3 3 4 2" xfId="43404" xr:uid="{00000000-0005-0000-0000-0000D0A80000}"/>
    <cellStyle name="Output 2 9 3 3 4 2 2" xfId="43405" xr:uid="{00000000-0005-0000-0000-0000D1A80000}"/>
    <cellStyle name="Output 2 9 3 3 4 2 3" xfId="43406" xr:uid="{00000000-0005-0000-0000-0000D2A80000}"/>
    <cellStyle name="Output 2 9 3 3 4 2 4" xfId="43407" xr:uid="{00000000-0005-0000-0000-0000D3A80000}"/>
    <cellStyle name="Output 2 9 3 3 4 2 5" xfId="43408" xr:uid="{00000000-0005-0000-0000-0000D4A80000}"/>
    <cellStyle name="Output 2 9 3 3 4 2 6" xfId="43409" xr:uid="{00000000-0005-0000-0000-0000D5A80000}"/>
    <cellStyle name="Output 2 9 3 3 4 2 7" xfId="43410" xr:uid="{00000000-0005-0000-0000-0000D6A80000}"/>
    <cellStyle name="Output 2 9 3 3 4 3" xfId="43411" xr:uid="{00000000-0005-0000-0000-0000D7A80000}"/>
    <cellStyle name="Output 2 9 3 3 4 4" xfId="43412" xr:uid="{00000000-0005-0000-0000-0000D8A80000}"/>
    <cellStyle name="Output 2 9 3 3 5" xfId="43413" xr:uid="{00000000-0005-0000-0000-0000D9A80000}"/>
    <cellStyle name="Output 2 9 3 3 5 2" xfId="43414" xr:uid="{00000000-0005-0000-0000-0000DAA80000}"/>
    <cellStyle name="Output 2 9 3 3 5 3" xfId="43415" xr:uid="{00000000-0005-0000-0000-0000DBA80000}"/>
    <cellStyle name="Output 2 9 3 3 5 4" xfId="43416" xr:uid="{00000000-0005-0000-0000-0000DCA80000}"/>
    <cellStyle name="Output 2 9 3 3 5 5" xfId="43417" xr:uid="{00000000-0005-0000-0000-0000DDA80000}"/>
    <cellStyle name="Output 2 9 3 3 5 6" xfId="43418" xr:uid="{00000000-0005-0000-0000-0000DEA80000}"/>
    <cellStyle name="Output 2 9 3 3 5 7" xfId="43419" xr:uid="{00000000-0005-0000-0000-0000DFA80000}"/>
    <cellStyle name="Output 2 9 3 3 5 8" xfId="43420" xr:uid="{00000000-0005-0000-0000-0000E0A80000}"/>
    <cellStyle name="Output 2 9 3 3 6" xfId="43421" xr:uid="{00000000-0005-0000-0000-0000E1A80000}"/>
    <cellStyle name="Output 2 9 3 3 6 2" xfId="43422" xr:uid="{00000000-0005-0000-0000-0000E2A80000}"/>
    <cellStyle name="Output 2 9 3 3 6 3" xfId="43423" xr:uid="{00000000-0005-0000-0000-0000E3A80000}"/>
    <cellStyle name="Output 2 9 3 3 6 4" xfId="43424" xr:uid="{00000000-0005-0000-0000-0000E4A80000}"/>
    <cellStyle name="Output 2 9 3 3 6 5" xfId="43425" xr:uid="{00000000-0005-0000-0000-0000E5A80000}"/>
    <cellStyle name="Output 2 9 3 3 6 6" xfId="43426" xr:uid="{00000000-0005-0000-0000-0000E6A80000}"/>
    <cellStyle name="Output 2 9 3 3 6 7" xfId="43427" xr:uid="{00000000-0005-0000-0000-0000E7A80000}"/>
    <cellStyle name="Output 2 9 3 3 7" xfId="43428" xr:uid="{00000000-0005-0000-0000-0000E8A80000}"/>
    <cellStyle name="Output 2 9 3 3 8" xfId="43429" xr:uid="{00000000-0005-0000-0000-0000E9A80000}"/>
    <cellStyle name="Output 2 9 3 3 9" xfId="43430" xr:uid="{00000000-0005-0000-0000-0000EAA80000}"/>
    <cellStyle name="Output 2 9 3 4" xfId="43431" xr:uid="{00000000-0005-0000-0000-0000EBA80000}"/>
    <cellStyle name="Output 2 9 3 4 2" xfId="43432" xr:uid="{00000000-0005-0000-0000-0000ECA80000}"/>
    <cellStyle name="Output 2 9 3 4 2 2" xfId="43433" xr:uid="{00000000-0005-0000-0000-0000EDA80000}"/>
    <cellStyle name="Output 2 9 3 4 2 3" xfId="43434" xr:uid="{00000000-0005-0000-0000-0000EEA80000}"/>
    <cellStyle name="Output 2 9 3 4 2 4" xfId="43435" xr:uid="{00000000-0005-0000-0000-0000EFA80000}"/>
    <cellStyle name="Output 2 9 3 4 2 5" xfId="43436" xr:uid="{00000000-0005-0000-0000-0000F0A80000}"/>
    <cellStyle name="Output 2 9 3 4 2 6" xfId="43437" xr:uid="{00000000-0005-0000-0000-0000F1A80000}"/>
    <cellStyle name="Output 2 9 3 4 2 7" xfId="43438" xr:uid="{00000000-0005-0000-0000-0000F2A80000}"/>
    <cellStyle name="Output 2 9 3 4 3" xfId="43439" xr:uid="{00000000-0005-0000-0000-0000F3A80000}"/>
    <cellStyle name="Output 2 9 3 4 4" xfId="43440" xr:uid="{00000000-0005-0000-0000-0000F4A80000}"/>
    <cellStyle name="Output 2 9 3 4 5" xfId="43441" xr:uid="{00000000-0005-0000-0000-0000F5A80000}"/>
    <cellStyle name="Output 2 9 3 5" xfId="43442" xr:uid="{00000000-0005-0000-0000-0000F6A80000}"/>
    <cellStyle name="Output 2 9 3 5 2" xfId="43443" xr:uid="{00000000-0005-0000-0000-0000F7A80000}"/>
    <cellStyle name="Output 2 9 3 5 2 2" xfId="43444" xr:uid="{00000000-0005-0000-0000-0000F8A80000}"/>
    <cellStyle name="Output 2 9 3 5 2 3" xfId="43445" xr:uid="{00000000-0005-0000-0000-0000F9A80000}"/>
    <cellStyle name="Output 2 9 3 5 2 4" xfId="43446" xr:uid="{00000000-0005-0000-0000-0000FAA80000}"/>
    <cellStyle name="Output 2 9 3 5 2 5" xfId="43447" xr:uid="{00000000-0005-0000-0000-0000FBA80000}"/>
    <cellStyle name="Output 2 9 3 5 2 6" xfId="43448" xr:uid="{00000000-0005-0000-0000-0000FCA80000}"/>
    <cellStyle name="Output 2 9 3 5 2 7" xfId="43449" xr:uid="{00000000-0005-0000-0000-0000FDA80000}"/>
    <cellStyle name="Output 2 9 3 5 3" xfId="43450" xr:uid="{00000000-0005-0000-0000-0000FEA80000}"/>
    <cellStyle name="Output 2 9 3 5 4" xfId="43451" xr:uid="{00000000-0005-0000-0000-0000FFA80000}"/>
    <cellStyle name="Output 2 9 3 5 5" xfId="43452" xr:uid="{00000000-0005-0000-0000-000000A90000}"/>
    <cellStyle name="Output 2 9 3 6" xfId="43453" xr:uid="{00000000-0005-0000-0000-000001A90000}"/>
    <cellStyle name="Output 2 9 3 6 2" xfId="43454" xr:uid="{00000000-0005-0000-0000-000002A90000}"/>
    <cellStyle name="Output 2 9 3 6 2 2" xfId="43455" xr:uid="{00000000-0005-0000-0000-000003A90000}"/>
    <cellStyle name="Output 2 9 3 6 2 3" xfId="43456" xr:uid="{00000000-0005-0000-0000-000004A90000}"/>
    <cellStyle name="Output 2 9 3 6 2 4" xfId="43457" xr:uid="{00000000-0005-0000-0000-000005A90000}"/>
    <cellStyle name="Output 2 9 3 6 2 5" xfId="43458" xr:uid="{00000000-0005-0000-0000-000006A90000}"/>
    <cellStyle name="Output 2 9 3 6 2 6" xfId="43459" xr:uid="{00000000-0005-0000-0000-000007A90000}"/>
    <cellStyle name="Output 2 9 3 6 2 7" xfId="43460" xr:uid="{00000000-0005-0000-0000-000008A90000}"/>
    <cellStyle name="Output 2 9 3 6 3" xfId="43461" xr:uid="{00000000-0005-0000-0000-000009A90000}"/>
    <cellStyle name="Output 2 9 3 6 4" xfId="43462" xr:uid="{00000000-0005-0000-0000-00000AA90000}"/>
    <cellStyle name="Output 2 9 3 6 5" xfId="43463" xr:uid="{00000000-0005-0000-0000-00000BA90000}"/>
    <cellStyle name="Output 2 9 3 7" xfId="43464" xr:uid="{00000000-0005-0000-0000-00000CA90000}"/>
    <cellStyle name="Output 2 9 3 7 2" xfId="43465" xr:uid="{00000000-0005-0000-0000-00000DA90000}"/>
    <cellStyle name="Output 2 9 3 7 2 2" xfId="43466" xr:uid="{00000000-0005-0000-0000-00000EA90000}"/>
    <cellStyle name="Output 2 9 3 7 2 3" xfId="43467" xr:uid="{00000000-0005-0000-0000-00000FA90000}"/>
    <cellStyle name="Output 2 9 3 7 2 4" xfId="43468" xr:uid="{00000000-0005-0000-0000-000010A90000}"/>
    <cellStyle name="Output 2 9 3 7 2 5" xfId="43469" xr:uid="{00000000-0005-0000-0000-000011A90000}"/>
    <cellStyle name="Output 2 9 3 7 2 6" xfId="43470" xr:uid="{00000000-0005-0000-0000-000012A90000}"/>
    <cellStyle name="Output 2 9 3 7 2 7" xfId="43471" xr:uid="{00000000-0005-0000-0000-000013A90000}"/>
    <cellStyle name="Output 2 9 3 7 3" xfId="43472" xr:uid="{00000000-0005-0000-0000-000014A90000}"/>
    <cellStyle name="Output 2 9 3 7 4" xfId="43473" xr:uid="{00000000-0005-0000-0000-000015A90000}"/>
    <cellStyle name="Output 2 9 3 7 5" xfId="43474" xr:uid="{00000000-0005-0000-0000-000016A90000}"/>
    <cellStyle name="Output 2 9 3 8" xfId="43475" xr:uid="{00000000-0005-0000-0000-000017A90000}"/>
    <cellStyle name="Output 2 9 3 8 2" xfId="43476" xr:uid="{00000000-0005-0000-0000-000018A90000}"/>
    <cellStyle name="Output 2 9 3 8 3" xfId="43477" xr:uid="{00000000-0005-0000-0000-000019A90000}"/>
    <cellStyle name="Output 2 9 3 8 4" xfId="43478" xr:uid="{00000000-0005-0000-0000-00001AA90000}"/>
    <cellStyle name="Output 2 9 3 8 5" xfId="43479" xr:uid="{00000000-0005-0000-0000-00001BA90000}"/>
    <cellStyle name="Output 2 9 3 8 6" xfId="43480" xr:uid="{00000000-0005-0000-0000-00001CA90000}"/>
    <cellStyle name="Output 2 9 3 8 7" xfId="43481" xr:uid="{00000000-0005-0000-0000-00001DA90000}"/>
    <cellStyle name="Output 2 9 3 8 8" xfId="43482" xr:uid="{00000000-0005-0000-0000-00001EA90000}"/>
    <cellStyle name="Output 2 9 3 9" xfId="43483" xr:uid="{00000000-0005-0000-0000-00001FA90000}"/>
    <cellStyle name="Output 2 9 3 9 2" xfId="43484" xr:uid="{00000000-0005-0000-0000-000020A90000}"/>
    <cellStyle name="Output 2 9 3 9 3" xfId="43485" xr:uid="{00000000-0005-0000-0000-000021A90000}"/>
    <cellStyle name="Output 2 9 3 9 4" xfId="43486" xr:uid="{00000000-0005-0000-0000-000022A90000}"/>
    <cellStyle name="Output 2 9 3 9 5" xfId="43487" xr:uid="{00000000-0005-0000-0000-000023A90000}"/>
    <cellStyle name="Output 2 9 3 9 6" xfId="43488" xr:uid="{00000000-0005-0000-0000-000024A90000}"/>
    <cellStyle name="Output 2 9 3 9 7" xfId="43489" xr:uid="{00000000-0005-0000-0000-000025A90000}"/>
    <cellStyle name="Output 2 9 4" xfId="43490" xr:uid="{00000000-0005-0000-0000-000026A90000}"/>
    <cellStyle name="Output 2 9 4 10" xfId="43491" xr:uid="{00000000-0005-0000-0000-000027A90000}"/>
    <cellStyle name="Output 2 9 4 10 2" xfId="43492" xr:uid="{00000000-0005-0000-0000-000028A90000}"/>
    <cellStyle name="Output 2 9 4 10 3" xfId="43493" xr:uid="{00000000-0005-0000-0000-000029A90000}"/>
    <cellStyle name="Output 2 9 4 10 4" xfId="43494" xr:uid="{00000000-0005-0000-0000-00002AA90000}"/>
    <cellStyle name="Output 2 9 4 10 5" xfId="43495" xr:uid="{00000000-0005-0000-0000-00002BA90000}"/>
    <cellStyle name="Output 2 9 4 11" xfId="43496" xr:uid="{00000000-0005-0000-0000-00002CA90000}"/>
    <cellStyle name="Output 2 9 4 11 2" xfId="43497" xr:uid="{00000000-0005-0000-0000-00002DA90000}"/>
    <cellStyle name="Output 2 9 4 11 3" xfId="43498" xr:uid="{00000000-0005-0000-0000-00002EA90000}"/>
    <cellStyle name="Output 2 9 4 11 4" xfId="43499" xr:uid="{00000000-0005-0000-0000-00002FA90000}"/>
    <cellStyle name="Output 2 9 4 11 5" xfId="43500" xr:uid="{00000000-0005-0000-0000-000030A90000}"/>
    <cellStyle name="Output 2 9 4 12" xfId="43501" xr:uid="{00000000-0005-0000-0000-000031A90000}"/>
    <cellStyle name="Output 2 9 4 12 2" xfId="43502" xr:uid="{00000000-0005-0000-0000-000032A90000}"/>
    <cellStyle name="Output 2 9 4 12 3" xfId="43503" xr:uid="{00000000-0005-0000-0000-000033A90000}"/>
    <cellStyle name="Output 2 9 4 12 4" xfId="43504" xr:uid="{00000000-0005-0000-0000-000034A90000}"/>
    <cellStyle name="Output 2 9 4 12 5" xfId="43505" xr:uid="{00000000-0005-0000-0000-000035A90000}"/>
    <cellStyle name="Output 2 9 4 13" xfId="43506" xr:uid="{00000000-0005-0000-0000-000036A90000}"/>
    <cellStyle name="Output 2 9 4 13 2" xfId="43507" xr:uid="{00000000-0005-0000-0000-000037A90000}"/>
    <cellStyle name="Output 2 9 4 13 3" xfId="43508" xr:uid="{00000000-0005-0000-0000-000038A90000}"/>
    <cellStyle name="Output 2 9 4 13 4" xfId="43509" xr:uid="{00000000-0005-0000-0000-000039A90000}"/>
    <cellStyle name="Output 2 9 4 13 5" xfId="43510" xr:uid="{00000000-0005-0000-0000-00003AA90000}"/>
    <cellStyle name="Output 2 9 4 14" xfId="43511" xr:uid="{00000000-0005-0000-0000-00003BA90000}"/>
    <cellStyle name="Output 2 9 4 14 2" xfId="43512" xr:uid="{00000000-0005-0000-0000-00003CA90000}"/>
    <cellStyle name="Output 2 9 4 14 3" xfId="43513" xr:uid="{00000000-0005-0000-0000-00003DA90000}"/>
    <cellStyle name="Output 2 9 4 14 4" xfId="43514" xr:uid="{00000000-0005-0000-0000-00003EA90000}"/>
    <cellStyle name="Output 2 9 4 14 5" xfId="43515" xr:uid="{00000000-0005-0000-0000-00003FA90000}"/>
    <cellStyle name="Output 2 9 4 15" xfId="43516" xr:uid="{00000000-0005-0000-0000-000040A90000}"/>
    <cellStyle name="Output 2 9 4 15 2" xfId="43517" xr:uid="{00000000-0005-0000-0000-000041A90000}"/>
    <cellStyle name="Output 2 9 4 15 3" xfId="43518" xr:uid="{00000000-0005-0000-0000-000042A90000}"/>
    <cellStyle name="Output 2 9 4 15 4" xfId="43519" xr:uid="{00000000-0005-0000-0000-000043A90000}"/>
    <cellStyle name="Output 2 9 4 15 5" xfId="43520" xr:uid="{00000000-0005-0000-0000-000044A90000}"/>
    <cellStyle name="Output 2 9 4 16" xfId="43521" xr:uid="{00000000-0005-0000-0000-000045A90000}"/>
    <cellStyle name="Output 2 9 4 16 2" xfId="43522" xr:uid="{00000000-0005-0000-0000-000046A90000}"/>
    <cellStyle name="Output 2 9 4 16 3" xfId="43523" xr:uid="{00000000-0005-0000-0000-000047A90000}"/>
    <cellStyle name="Output 2 9 4 16 4" xfId="43524" xr:uid="{00000000-0005-0000-0000-000048A90000}"/>
    <cellStyle name="Output 2 9 4 16 5" xfId="43525" xr:uid="{00000000-0005-0000-0000-000049A90000}"/>
    <cellStyle name="Output 2 9 4 17" xfId="43526" xr:uid="{00000000-0005-0000-0000-00004AA90000}"/>
    <cellStyle name="Output 2 9 4 17 2" xfId="43527" xr:uid="{00000000-0005-0000-0000-00004BA90000}"/>
    <cellStyle name="Output 2 9 4 17 3" xfId="43528" xr:uid="{00000000-0005-0000-0000-00004CA90000}"/>
    <cellStyle name="Output 2 9 4 17 4" xfId="43529" xr:uid="{00000000-0005-0000-0000-00004DA90000}"/>
    <cellStyle name="Output 2 9 4 17 5" xfId="43530" xr:uid="{00000000-0005-0000-0000-00004EA90000}"/>
    <cellStyle name="Output 2 9 4 18" xfId="43531" xr:uid="{00000000-0005-0000-0000-00004FA90000}"/>
    <cellStyle name="Output 2 9 4 18 2" xfId="43532" xr:uid="{00000000-0005-0000-0000-000050A90000}"/>
    <cellStyle name="Output 2 9 4 18 3" xfId="43533" xr:uid="{00000000-0005-0000-0000-000051A90000}"/>
    <cellStyle name="Output 2 9 4 18 4" xfId="43534" xr:uid="{00000000-0005-0000-0000-000052A90000}"/>
    <cellStyle name="Output 2 9 4 18 5" xfId="43535" xr:uid="{00000000-0005-0000-0000-000053A90000}"/>
    <cellStyle name="Output 2 9 4 19" xfId="43536" xr:uid="{00000000-0005-0000-0000-000054A90000}"/>
    <cellStyle name="Output 2 9 4 2" xfId="43537" xr:uid="{00000000-0005-0000-0000-000055A90000}"/>
    <cellStyle name="Output 2 9 4 2 2" xfId="43538" xr:uid="{00000000-0005-0000-0000-000056A90000}"/>
    <cellStyle name="Output 2 9 4 2 2 2" xfId="43539" xr:uid="{00000000-0005-0000-0000-000057A90000}"/>
    <cellStyle name="Output 2 9 4 2 2 3" xfId="43540" xr:uid="{00000000-0005-0000-0000-000058A90000}"/>
    <cellStyle name="Output 2 9 4 2 2 4" xfId="43541" xr:uid="{00000000-0005-0000-0000-000059A90000}"/>
    <cellStyle name="Output 2 9 4 2 2 5" xfId="43542" xr:uid="{00000000-0005-0000-0000-00005AA90000}"/>
    <cellStyle name="Output 2 9 4 2 2 6" xfId="43543" xr:uid="{00000000-0005-0000-0000-00005BA90000}"/>
    <cellStyle name="Output 2 9 4 2 2 7" xfId="43544" xr:uid="{00000000-0005-0000-0000-00005CA90000}"/>
    <cellStyle name="Output 2 9 4 2 3" xfId="43545" xr:uid="{00000000-0005-0000-0000-00005DA90000}"/>
    <cellStyle name="Output 2 9 4 2 4" xfId="43546" xr:uid="{00000000-0005-0000-0000-00005EA90000}"/>
    <cellStyle name="Output 2 9 4 2 5" xfId="43547" xr:uid="{00000000-0005-0000-0000-00005FA90000}"/>
    <cellStyle name="Output 2 9 4 3" xfId="43548" xr:uid="{00000000-0005-0000-0000-000060A90000}"/>
    <cellStyle name="Output 2 9 4 3 2" xfId="43549" xr:uid="{00000000-0005-0000-0000-000061A90000}"/>
    <cellStyle name="Output 2 9 4 3 2 2" xfId="43550" xr:uid="{00000000-0005-0000-0000-000062A90000}"/>
    <cellStyle name="Output 2 9 4 3 2 3" xfId="43551" xr:uid="{00000000-0005-0000-0000-000063A90000}"/>
    <cellStyle name="Output 2 9 4 3 2 4" xfId="43552" xr:uid="{00000000-0005-0000-0000-000064A90000}"/>
    <cellStyle name="Output 2 9 4 3 2 5" xfId="43553" xr:uid="{00000000-0005-0000-0000-000065A90000}"/>
    <cellStyle name="Output 2 9 4 3 2 6" xfId="43554" xr:uid="{00000000-0005-0000-0000-000066A90000}"/>
    <cellStyle name="Output 2 9 4 3 2 7" xfId="43555" xr:uid="{00000000-0005-0000-0000-000067A90000}"/>
    <cellStyle name="Output 2 9 4 3 3" xfId="43556" xr:uid="{00000000-0005-0000-0000-000068A90000}"/>
    <cellStyle name="Output 2 9 4 3 4" xfId="43557" xr:uid="{00000000-0005-0000-0000-000069A90000}"/>
    <cellStyle name="Output 2 9 4 3 5" xfId="43558" xr:uid="{00000000-0005-0000-0000-00006AA90000}"/>
    <cellStyle name="Output 2 9 4 4" xfId="43559" xr:uid="{00000000-0005-0000-0000-00006BA90000}"/>
    <cellStyle name="Output 2 9 4 4 2" xfId="43560" xr:uid="{00000000-0005-0000-0000-00006CA90000}"/>
    <cellStyle name="Output 2 9 4 4 2 2" xfId="43561" xr:uid="{00000000-0005-0000-0000-00006DA90000}"/>
    <cellStyle name="Output 2 9 4 4 2 3" xfId="43562" xr:uid="{00000000-0005-0000-0000-00006EA90000}"/>
    <cellStyle name="Output 2 9 4 4 2 4" xfId="43563" xr:uid="{00000000-0005-0000-0000-00006FA90000}"/>
    <cellStyle name="Output 2 9 4 4 2 5" xfId="43564" xr:uid="{00000000-0005-0000-0000-000070A90000}"/>
    <cellStyle name="Output 2 9 4 4 2 6" xfId="43565" xr:uid="{00000000-0005-0000-0000-000071A90000}"/>
    <cellStyle name="Output 2 9 4 4 2 7" xfId="43566" xr:uid="{00000000-0005-0000-0000-000072A90000}"/>
    <cellStyle name="Output 2 9 4 4 3" xfId="43567" xr:uid="{00000000-0005-0000-0000-000073A90000}"/>
    <cellStyle name="Output 2 9 4 4 4" xfId="43568" xr:uid="{00000000-0005-0000-0000-000074A90000}"/>
    <cellStyle name="Output 2 9 4 4 5" xfId="43569" xr:uid="{00000000-0005-0000-0000-000075A90000}"/>
    <cellStyle name="Output 2 9 4 5" xfId="43570" xr:uid="{00000000-0005-0000-0000-000076A90000}"/>
    <cellStyle name="Output 2 9 4 5 2" xfId="43571" xr:uid="{00000000-0005-0000-0000-000077A90000}"/>
    <cellStyle name="Output 2 9 4 5 3" xfId="43572" xr:uid="{00000000-0005-0000-0000-000078A90000}"/>
    <cellStyle name="Output 2 9 4 5 4" xfId="43573" xr:uid="{00000000-0005-0000-0000-000079A90000}"/>
    <cellStyle name="Output 2 9 4 5 5" xfId="43574" xr:uid="{00000000-0005-0000-0000-00007AA90000}"/>
    <cellStyle name="Output 2 9 4 5 6" xfId="43575" xr:uid="{00000000-0005-0000-0000-00007BA90000}"/>
    <cellStyle name="Output 2 9 4 5 7" xfId="43576" xr:uid="{00000000-0005-0000-0000-00007CA90000}"/>
    <cellStyle name="Output 2 9 4 5 8" xfId="43577" xr:uid="{00000000-0005-0000-0000-00007DA90000}"/>
    <cellStyle name="Output 2 9 4 6" xfId="43578" xr:uid="{00000000-0005-0000-0000-00007EA90000}"/>
    <cellStyle name="Output 2 9 4 6 2" xfId="43579" xr:uid="{00000000-0005-0000-0000-00007FA90000}"/>
    <cellStyle name="Output 2 9 4 6 3" xfId="43580" xr:uid="{00000000-0005-0000-0000-000080A90000}"/>
    <cellStyle name="Output 2 9 4 6 4" xfId="43581" xr:uid="{00000000-0005-0000-0000-000081A90000}"/>
    <cellStyle name="Output 2 9 4 6 5" xfId="43582" xr:uid="{00000000-0005-0000-0000-000082A90000}"/>
    <cellStyle name="Output 2 9 4 6 6" xfId="43583" xr:uid="{00000000-0005-0000-0000-000083A90000}"/>
    <cellStyle name="Output 2 9 4 6 7" xfId="43584" xr:uid="{00000000-0005-0000-0000-000084A90000}"/>
    <cellStyle name="Output 2 9 4 7" xfId="43585" xr:uid="{00000000-0005-0000-0000-000085A90000}"/>
    <cellStyle name="Output 2 9 4 7 2" xfId="43586" xr:uid="{00000000-0005-0000-0000-000086A90000}"/>
    <cellStyle name="Output 2 9 4 7 3" xfId="43587" xr:uid="{00000000-0005-0000-0000-000087A90000}"/>
    <cellStyle name="Output 2 9 4 7 4" xfId="43588" xr:uid="{00000000-0005-0000-0000-000088A90000}"/>
    <cellStyle name="Output 2 9 4 7 5" xfId="43589" xr:uid="{00000000-0005-0000-0000-000089A90000}"/>
    <cellStyle name="Output 2 9 4 8" xfId="43590" xr:uid="{00000000-0005-0000-0000-00008AA90000}"/>
    <cellStyle name="Output 2 9 4 8 2" xfId="43591" xr:uid="{00000000-0005-0000-0000-00008BA90000}"/>
    <cellStyle name="Output 2 9 4 8 3" xfId="43592" xr:uid="{00000000-0005-0000-0000-00008CA90000}"/>
    <cellStyle name="Output 2 9 4 8 4" xfId="43593" xr:uid="{00000000-0005-0000-0000-00008DA90000}"/>
    <cellStyle name="Output 2 9 4 8 5" xfId="43594" xr:uid="{00000000-0005-0000-0000-00008EA90000}"/>
    <cellStyle name="Output 2 9 4 9" xfId="43595" xr:uid="{00000000-0005-0000-0000-00008FA90000}"/>
    <cellStyle name="Output 2 9 4 9 2" xfId="43596" xr:uid="{00000000-0005-0000-0000-000090A90000}"/>
    <cellStyle name="Output 2 9 4 9 3" xfId="43597" xr:uid="{00000000-0005-0000-0000-000091A90000}"/>
    <cellStyle name="Output 2 9 4 9 4" xfId="43598" xr:uid="{00000000-0005-0000-0000-000092A90000}"/>
    <cellStyle name="Output 2 9 4 9 5" xfId="43599" xr:uid="{00000000-0005-0000-0000-000093A90000}"/>
    <cellStyle name="Output 2 9 5" xfId="43600" xr:uid="{00000000-0005-0000-0000-000094A90000}"/>
    <cellStyle name="Output 2 9 5 10" xfId="43601" xr:uid="{00000000-0005-0000-0000-000095A90000}"/>
    <cellStyle name="Output 2 9 5 2" xfId="43602" xr:uid="{00000000-0005-0000-0000-000096A90000}"/>
    <cellStyle name="Output 2 9 5 2 2" xfId="43603" xr:uid="{00000000-0005-0000-0000-000097A90000}"/>
    <cellStyle name="Output 2 9 5 2 2 2" xfId="43604" xr:uid="{00000000-0005-0000-0000-000098A90000}"/>
    <cellStyle name="Output 2 9 5 2 2 3" xfId="43605" xr:uid="{00000000-0005-0000-0000-000099A90000}"/>
    <cellStyle name="Output 2 9 5 2 2 4" xfId="43606" xr:uid="{00000000-0005-0000-0000-00009AA90000}"/>
    <cellStyle name="Output 2 9 5 2 2 5" xfId="43607" xr:uid="{00000000-0005-0000-0000-00009BA90000}"/>
    <cellStyle name="Output 2 9 5 2 2 6" xfId="43608" xr:uid="{00000000-0005-0000-0000-00009CA90000}"/>
    <cellStyle name="Output 2 9 5 2 2 7" xfId="43609" xr:uid="{00000000-0005-0000-0000-00009DA90000}"/>
    <cellStyle name="Output 2 9 5 2 3" xfId="43610" xr:uid="{00000000-0005-0000-0000-00009EA90000}"/>
    <cellStyle name="Output 2 9 5 2 4" xfId="43611" xr:uid="{00000000-0005-0000-0000-00009FA90000}"/>
    <cellStyle name="Output 2 9 5 3" xfId="43612" xr:uid="{00000000-0005-0000-0000-0000A0A90000}"/>
    <cellStyle name="Output 2 9 5 3 2" xfId="43613" xr:uid="{00000000-0005-0000-0000-0000A1A90000}"/>
    <cellStyle name="Output 2 9 5 3 2 2" xfId="43614" xr:uid="{00000000-0005-0000-0000-0000A2A90000}"/>
    <cellStyle name="Output 2 9 5 3 2 3" xfId="43615" xr:uid="{00000000-0005-0000-0000-0000A3A90000}"/>
    <cellStyle name="Output 2 9 5 3 2 4" xfId="43616" xr:uid="{00000000-0005-0000-0000-0000A4A90000}"/>
    <cellStyle name="Output 2 9 5 3 2 5" xfId="43617" xr:uid="{00000000-0005-0000-0000-0000A5A90000}"/>
    <cellStyle name="Output 2 9 5 3 2 6" xfId="43618" xr:uid="{00000000-0005-0000-0000-0000A6A90000}"/>
    <cellStyle name="Output 2 9 5 3 2 7" xfId="43619" xr:uid="{00000000-0005-0000-0000-0000A7A90000}"/>
    <cellStyle name="Output 2 9 5 3 3" xfId="43620" xr:uid="{00000000-0005-0000-0000-0000A8A90000}"/>
    <cellStyle name="Output 2 9 5 3 4" xfId="43621" xr:uid="{00000000-0005-0000-0000-0000A9A90000}"/>
    <cellStyle name="Output 2 9 5 4" xfId="43622" xr:uid="{00000000-0005-0000-0000-0000AAA90000}"/>
    <cellStyle name="Output 2 9 5 4 2" xfId="43623" xr:uid="{00000000-0005-0000-0000-0000ABA90000}"/>
    <cellStyle name="Output 2 9 5 4 2 2" xfId="43624" xr:uid="{00000000-0005-0000-0000-0000ACA90000}"/>
    <cellStyle name="Output 2 9 5 4 2 3" xfId="43625" xr:uid="{00000000-0005-0000-0000-0000ADA90000}"/>
    <cellStyle name="Output 2 9 5 4 2 4" xfId="43626" xr:uid="{00000000-0005-0000-0000-0000AEA90000}"/>
    <cellStyle name="Output 2 9 5 4 2 5" xfId="43627" xr:uid="{00000000-0005-0000-0000-0000AFA90000}"/>
    <cellStyle name="Output 2 9 5 4 2 6" xfId="43628" xr:uid="{00000000-0005-0000-0000-0000B0A90000}"/>
    <cellStyle name="Output 2 9 5 4 2 7" xfId="43629" xr:uid="{00000000-0005-0000-0000-0000B1A90000}"/>
    <cellStyle name="Output 2 9 5 4 3" xfId="43630" xr:uid="{00000000-0005-0000-0000-0000B2A90000}"/>
    <cellStyle name="Output 2 9 5 4 4" xfId="43631" xr:uid="{00000000-0005-0000-0000-0000B3A90000}"/>
    <cellStyle name="Output 2 9 5 5" xfId="43632" xr:uid="{00000000-0005-0000-0000-0000B4A90000}"/>
    <cellStyle name="Output 2 9 5 5 2" xfId="43633" xr:uid="{00000000-0005-0000-0000-0000B5A90000}"/>
    <cellStyle name="Output 2 9 5 5 3" xfId="43634" xr:uid="{00000000-0005-0000-0000-0000B6A90000}"/>
    <cellStyle name="Output 2 9 5 5 4" xfId="43635" xr:uid="{00000000-0005-0000-0000-0000B7A90000}"/>
    <cellStyle name="Output 2 9 5 5 5" xfId="43636" xr:uid="{00000000-0005-0000-0000-0000B8A90000}"/>
    <cellStyle name="Output 2 9 5 5 6" xfId="43637" xr:uid="{00000000-0005-0000-0000-0000B9A90000}"/>
    <cellStyle name="Output 2 9 5 5 7" xfId="43638" xr:uid="{00000000-0005-0000-0000-0000BAA90000}"/>
    <cellStyle name="Output 2 9 5 5 8" xfId="43639" xr:uid="{00000000-0005-0000-0000-0000BBA90000}"/>
    <cellStyle name="Output 2 9 5 6" xfId="43640" xr:uid="{00000000-0005-0000-0000-0000BCA90000}"/>
    <cellStyle name="Output 2 9 5 6 2" xfId="43641" xr:uid="{00000000-0005-0000-0000-0000BDA90000}"/>
    <cellStyle name="Output 2 9 5 6 3" xfId="43642" xr:uid="{00000000-0005-0000-0000-0000BEA90000}"/>
    <cellStyle name="Output 2 9 5 6 4" xfId="43643" xr:uid="{00000000-0005-0000-0000-0000BFA90000}"/>
    <cellStyle name="Output 2 9 5 6 5" xfId="43644" xr:uid="{00000000-0005-0000-0000-0000C0A90000}"/>
    <cellStyle name="Output 2 9 5 6 6" xfId="43645" xr:uid="{00000000-0005-0000-0000-0000C1A90000}"/>
    <cellStyle name="Output 2 9 5 6 7" xfId="43646" xr:uid="{00000000-0005-0000-0000-0000C2A90000}"/>
    <cellStyle name="Output 2 9 5 7" xfId="43647" xr:uid="{00000000-0005-0000-0000-0000C3A90000}"/>
    <cellStyle name="Output 2 9 5 8" xfId="43648" xr:uid="{00000000-0005-0000-0000-0000C4A90000}"/>
    <cellStyle name="Output 2 9 5 9" xfId="43649" xr:uid="{00000000-0005-0000-0000-0000C5A90000}"/>
    <cellStyle name="Output 2 9 6" xfId="43650" xr:uid="{00000000-0005-0000-0000-0000C6A90000}"/>
    <cellStyle name="Output 2 9 6 2" xfId="43651" xr:uid="{00000000-0005-0000-0000-0000C7A90000}"/>
    <cellStyle name="Output 2 9 6 2 2" xfId="43652" xr:uid="{00000000-0005-0000-0000-0000C8A90000}"/>
    <cellStyle name="Output 2 9 6 2 3" xfId="43653" xr:uid="{00000000-0005-0000-0000-0000C9A90000}"/>
    <cellStyle name="Output 2 9 6 2 4" xfId="43654" xr:uid="{00000000-0005-0000-0000-0000CAA90000}"/>
    <cellStyle name="Output 2 9 6 2 5" xfId="43655" xr:uid="{00000000-0005-0000-0000-0000CBA90000}"/>
    <cellStyle name="Output 2 9 6 2 6" xfId="43656" xr:uid="{00000000-0005-0000-0000-0000CCA90000}"/>
    <cellStyle name="Output 2 9 6 2 7" xfId="43657" xr:uid="{00000000-0005-0000-0000-0000CDA90000}"/>
    <cellStyle name="Output 2 9 6 3" xfId="43658" xr:uid="{00000000-0005-0000-0000-0000CEA90000}"/>
    <cellStyle name="Output 2 9 6 4" xfId="43659" xr:uid="{00000000-0005-0000-0000-0000CFA90000}"/>
    <cellStyle name="Output 2 9 6 5" xfId="43660" xr:uid="{00000000-0005-0000-0000-0000D0A90000}"/>
    <cellStyle name="Output 2 9 7" xfId="43661" xr:uid="{00000000-0005-0000-0000-0000D1A90000}"/>
    <cellStyle name="Output 2 9 7 2" xfId="43662" xr:uid="{00000000-0005-0000-0000-0000D2A90000}"/>
    <cellStyle name="Output 2 9 7 2 2" xfId="43663" xr:uid="{00000000-0005-0000-0000-0000D3A90000}"/>
    <cellStyle name="Output 2 9 7 2 3" xfId="43664" xr:uid="{00000000-0005-0000-0000-0000D4A90000}"/>
    <cellStyle name="Output 2 9 7 2 4" xfId="43665" xr:uid="{00000000-0005-0000-0000-0000D5A90000}"/>
    <cellStyle name="Output 2 9 7 2 5" xfId="43666" xr:uid="{00000000-0005-0000-0000-0000D6A90000}"/>
    <cellStyle name="Output 2 9 7 2 6" xfId="43667" xr:uid="{00000000-0005-0000-0000-0000D7A90000}"/>
    <cellStyle name="Output 2 9 7 2 7" xfId="43668" xr:uid="{00000000-0005-0000-0000-0000D8A90000}"/>
    <cellStyle name="Output 2 9 7 3" xfId="43669" xr:uid="{00000000-0005-0000-0000-0000D9A90000}"/>
    <cellStyle name="Output 2 9 7 4" xfId="43670" xr:uid="{00000000-0005-0000-0000-0000DAA90000}"/>
    <cellStyle name="Output 2 9 7 5" xfId="43671" xr:uid="{00000000-0005-0000-0000-0000DBA90000}"/>
    <cellStyle name="Output 2 9 8" xfId="43672" xr:uid="{00000000-0005-0000-0000-0000DCA90000}"/>
    <cellStyle name="Output 2 9 8 2" xfId="43673" xr:uid="{00000000-0005-0000-0000-0000DDA90000}"/>
    <cellStyle name="Output 2 9 8 2 2" xfId="43674" xr:uid="{00000000-0005-0000-0000-0000DEA90000}"/>
    <cellStyle name="Output 2 9 8 2 3" xfId="43675" xr:uid="{00000000-0005-0000-0000-0000DFA90000}"/>
    <cellStyle name="Output 2 9 8 2 4" xfId="43676" xr:uid="{00000000-0005-0000-0000-0000E0A90000}"/>
    <cellStyle name="Output 2 9 8 2 5" xfId="43677" xr:uid="{00000000-0005-0000-0000-0000E1A90000}"/>
    <cellStyle name="Output 2 9 8 2 6" xfId="43678" xr:uid="{00000000-0005-0000-0000-0000E2A90000}"/>
    <cellStyle name="Output 2 9 8 2 7" xfId="43679" xr:uid="{00000000-0005-0000-0000-0000E3A90000}"/>
    <cellStyle name="Output 2 9 8 3" xfId="43680" xr:uid="{00000000-0005-0000-0000-0000E4A90000}"/>
    <cellStyle name="Output 2 9 8 4" xfId="43681" xr:uid="{00000000-0005-0000-0000-0000E5A90000}"/>
    <cellStyle name="Output 2 9 8 5" xfId="43682" xr:uid="{00000000-0005-0000-0000-0000E6A90000}"/>
    <cellStyle name="Output 2 9 9" xfId="43683" xr:uid="{00000000-0005-0000-0000-0000E7A90000}"/>
    <cellStyle name="Output 2 9 9 2" xfId="43684" xr:uid="{00000000-0005-0000-0000-0000E8A90000}"/>
    <cellStyle name="Output 2 9 9 2 2" xfId="43685" xr:uid="{00000000-0005-0000-0000-0000E9A90000}"/>
    <cellStyle name="Output 2 9 9 2 3" xfId="43686" xr:uid="{00000000-0005-0000-0000-0000EAA90000}"/>
    <cellStyle name="Output 2 9 9 2 4" xfId="43687" xr:uid="{00000000-0005-0000-0000-0000EBA90000}"/>
    <cellStyle name="Output 2 9 9 2 5" xfId="43688" xr:uid="{00000000-0005-0000-0000-0000ECA90000}"/>
    <cellStyle name="Output 2 9 9 2 6" xfId="43689" xr:uid="{00000000-0005-0000-0000-0000EDA90000}"/>
    <cellStyle name="Output 2 9 9 2 7" xfId="43690" xr:uid="{00000000-0005-0000-0000-0000EEA90000}"/>
    <cellStyle name="Output 2 9 9 3" xfId="43691" xr:uid="{00000000-0005-0000-0000-0000EFA90000}"/>
    <cellStyle name="Output 2 9 9 4" xfId="43692" xr:uid="{00000000-0005-0000-0000-0000F0A90000}"/>
    <cellStyle name="Output 2 9 9 5" xfId="43693" xr:uid="{00000000-0005-0000-0000-0000F1A90000}"/>
    <cellStyle name="Output 3" xfId="760" xr:uid="{00000000-0005-0000-0000-0000F2A90000}"/>
    <cellStyle name="Output 4" xfId="43694" xr:uid="{00000000-0005-0000-0000-0000F3A90000}"/>
    <cellStyle name="Output 5" xfId="43695" xr:uid="{00000000-0005-0000-0000-0000F4A90000}"/>
    <cellStyle name="Output 6" xfId="43696" xr:uid="{00000000-0005-0000-0000-0000F5A90000}"/>
    <cellStyle name="Output Amounts" xfId="43697" xr:uid="{00000000-0005-0000-0000-0000F6A90000}"/>
    <cellStyle name="Output Column Headings" xfId="43698" xr:uid="{00000000-0005-0000-0000-0000F7A90000}"/>
    <cellStyle name="Output Company Name" xfId="43699" xr:uid="{00000000-0005-0000-0000-0000F8A90000}"/>
    <cellStyle name="Output Forecast Currency" xfId="43700" xr:uid="{00000000-0005-0000-0000-0000F9A90000}"/>
    <cellStyle name="Output Forecast Date" xfId="43701" xr:uid="{00000000-0005-0000-0000-0000FAA90000}"/>
    <cellStyle name="Output Forecast Multiple" xfId="43702" xr:uid="{00000000-0005-0000-0000-0000FBA90000}"/>
    <cellStyle name="Output Forecast Number" xfId="43703" xr:uid="{00000000-0005-0000-0000-0000FCA90000}"/>
    <cellStyle name="Output Forecast Percentage" xfId="43704" xr:uid="{00000000-0005-0000-0000-0000FDA90000}"/>
    <cellStyle name="Output Forecast Period Title" xfId="43705" xr:uid="{00000000-0005-0000-0000-0000FEA90000}"/>
    <cellStyle name="Output Forecast Year" xfId="43706" xr:uid="{00000000-0005-0000-0000-0000FFA90000}"/>
    <cellStyle name="Output Heading 1" xfId="43707" xr:uid="{00000000-0005-0000-0000-000000AA0000}"/>
    <cellStyle name="Output Heading 2" xfId="43708" xr:uid="{00000000-0005-0000-0000-000001AA0000}"/>
    <cellStyle name="Output Heading 3" xfId="43709" xr:uid="{00000000-0005-0000-0000-000002AA0000}"/>
    <cellStyle name="Output Heading 4" xfId="43710" xr:uid="{00000000-0005-0000-0000-000003AA0000}"/>
    <cellStyle name="Output Line Items" xfId="43711" xr:uid="{00000000-0005-0000-0000-000004AA0000}"/>
    <cellStyle name="Output Middle Currency" xfId="43712" xr:uid="{00000000-0005-0000-0000-000005AA0000}"/>
    <cellStyle name="Output Middle Date" xfId="43713" xr:uid="{00000000-0005-0000-0000-000006AA0000}"/>
    <cellStyle name="Output Middle Multiple" xfId="43714" xr:uid="{00000000-0005-0000-0000-000007AA0000}"/>
    <cellStyle name="Output Middle Number" xfId="43715" xr:uid="{00000000-0005-0000-0000-000008AA0000}"/>
    <cellStyle name="Output Middle Percentage" xfId="43716" xr:uid="{00000000-0005-0000-0000-000009AA0000}"/>
    <cellStyle name="Output Middle Title / Name" xfId="43717" xr:uid="{00000000-0005-0000-0000-00000AAA0000}"/>
    <cellStyle name="Output Middle Year" xfId="43718" xr:uid="{00000000-0005-0000-0000-00000BAA0000}"/>
    <cellStyle name="Output Report Heading" xfId="43719" xr:uid="{00000000-0005-0000-0000-00000CAA0000}"/>
    <cellStyle name="Output Report Title" xfId="43720" xr:uid="{00000000-0005-0000-0000-00000DAA0000}"/>
    <cellStyle name="Output Sheet Title" xfId="43721" xr:uid="{00000000-0005-0000-0000-00000EAA0000}"/>
    <cellStyle name="Page Number" xfId="43722" xr:uid="{00000000-0005-0000-0000-00000FAA0000}"/>
    <cellStyle name="Percent" xfId="2" builtinId="5"/>
    <cellStyle name="Percent [2]" xfId="172" xr:uid="{00000000-0005-0000-0000-000011AA0000}"/>
    <cellStyle name="Percent [2] 2" xfId="173" xr:uid="{00000000-0005-0000-0000-000012AA0000}"/>
    <cellStyle name="Percent [2]_29(d) - Gas extensions -tariffs" xfId="174" xr:uid="{00000000-0005-0000-0000-000013AA0000}"/>
    <cellStyle name="Percent 10" xfId="761" xr:uid="{00000000-0005-0000-0000-000014AA0000}"/>
    <cellStyle name="Percent 11" xfId="762" xr:uid="{00000000-0005-0000-0000-000015AA0000}"/>
    <cellStyle name="Percent 12" xfId="763" xr:uid="{00000000-0005-0000-0000-000016AA0000}"/>
    <cellStyle name="Percent 12 2" xfId="764" xr:uid="{00000000-0005-0000-0000-000017AA0000}"/>
    <cellStyle name="Percent 12 2 2" xfId="765" xr:uid="{00000000-0005-0000-0000-000018AA0000}"/>
    <cellStyle name="Percent 12 3" xfId="766" xr:uid="{00000000-0005-0000-0000-000019AA0000}"/>
    <cellStyle name="Percent 12 4" xfId="767" xr:uid="{00000000-0005-0000-0000-00001AAA0000}"/>
    <cellStyle name="Percent 13" xfId="768" xr:uid="{00000000-0005-0000-0000-00001BAA0000}"/>
    <cellStyle name="Percent 14" xfId="769" xr:uid="{00000000-0005-0000-0000-00001CAA0000}"/>
    <cellStyle name="Percent 15" xfId="839" xr:uid="{00000000-0005-0000-0000-00001DAA0000}"/>
    <cellStyle name="Percent 2" xfId="4" xr:uid="{00000000-0005-0000-0000-00001EAA0000}"/>
    <cellStyle name="Percent 2 2" xfId="175" xr:uid="{00000000-0005-0000-0000-00001FAA0000}"/>
    <cellStyle name="Percent 2 2 2" xfId="770" xr:uid="{00000000-0005-0000-0000-000020AA0000}"/>
    <cellStyle name="Percent 2 2 2 2" xfId="771" xr:uid="{00000000-0005-0000-0000-000021AA0000}"/>
    <cellStyle name="Percent 2 2 2 2 2" xfId="772" xr:uid="{00000000-0005-0000-0000-000022AA0000}"/>
    <cellStyle name="Percent 2 2 2 2 3" xfId="773" xr:uid="{00000000-0005-0000-0000-000023AA0000}"/>
    <cellStyle name="Percent 2 2 2 3" xfId="774" xr:uid="{00000000-0005-0000-0000-000024AA0000}"/>
    <cellStyle name="Percent 2 2 2 4" xfId="775" xr:uid="{00000000-0005-0000-0000-000025AA0000}"/>
    <cellStyle name="Percent 2 2 3" xfId="776" xr:uid="{00000000-0005-0000-0000-000026AA0000}"/>
    <cellStyle name="Percent 2 2 3 2" xfId="777" xr:uid="{00000000-0005-0000-0000-000027AA0000}"/>
    <cellStyle name="Percent 2 2 3 2 2" xfId="778" xr:uid="{00000000-0005-0000-0000-000028AA0000}"/>
    <cellStyle name="Percent 2 2 3 2 3" xfId="779" xr:uid="{00000000-0005-0000-0000-000029AA0000}"/>
    <cellStyle name="Percent 2 2 3 3" xfId="780" xr:uid="{00000000-0005-0000-0000-00002AAA0000}"/>
    <cellStyle name="Percent 2 2 3 4" xfId="781" xr:uid="{00000000-0005-0000-0000-00002BAA0000}"/>
    <cellStyle name="Percent 2 3" xfId="782" xr:uid="{00000000-0005-0000-0000-00002CAA0000}"/>
    <cellStyle name="Percent 2 3 2" xfId="783" xr:uid="{00000000-0005-0000-0000-00002DAA0000}"/>
    <cellStyle name="Percent 2 3 2 2" xfId="784" xr:uid="{00000000-0005-0000-0000-00002EAA0000}"/>
    <cellStyle name="Percent 2 3 2 3" xfId="785" xr:uid="{00000000-0005-0000-0000-00002FAA0000}"/>
    <cellStyle name="Percent 2 3 3" xfId="786" xr:uid="{00000000-0005-0000-0000-000030AA0000}"/>
    <cellStyle name="Percent 2 3 4" xfId="787" xr:uid="{00000000-0005-0000-0000-000031AA0000}"/>
    <cellStyle name="Percent 2 4" xfId="788" xr:uid="{00000000-0005-0000-0000-000032AA0000}"/>
    <cellStyle name="Percent 2 4 2" xfId="789" xr:uid="{00000000-0005-0000-0000-000033AA0000}"/>
    <cellStyle name="Percent 2 4 2 2" xfId="790" xr:uid="{00000000-0005-0000-0000-000034AA0000}"/>
    <cellStyle name="Percent 2 4 2 3" xfId="791" xr:uid="{00000000-0005-0000-0000-000035AA0000}"/>
    <cellStyle name="Percent 2 4 3" xfId="792" xr:uid="{00000000-0005-0000-0000-000036AA0000}"/>
    <cellStyle name="Percent 2 4 4" xfId="793" xr:uid="{00000000-0005-0000-0000-000037AA0000}"/>
    <cellStyle name="Percent 3" xfId="176" xr:uid="{00000000-0005-0000-0000-000038AA0000}"/>
    <cellStyle name="Percent 3 2" xfId="177" xr:uid="{00000000-0005-0000-0000-000039AA0000}"/>
    <cellStyle name="Percent 3 4" xfId="794" xr:uid="{00000000-0005-0000-0000-00003AAA0000}"/>
    <cellStyle name="Percent 3 4 2" xfId="795" xr:uid="{00000000-0005-0000-0000-00003BAA0000}"/>
    <cellStyle name="Percent 3 4 3" xfId="796" xr:uid="{00000000-0005-0000-0000-00003CAA0000}"/>
    <cellStyle name="Percent 4" xfId="178" xr:uid="{00000000-0005-0000-0000-00003DAA0000}"/>
    <cellStyle name="Percent 4 2" xfId="43723" xr:uid="{00000000-0005-0000-0000-00003EAA0000}"/>
    <cellStyle name="Percent 5" xfId="242" xr:uid="{00000000-0005-0000-0000-00003FAA0000}"/>
    <cellStyle name="Percent 5 2" xfId="797" xr:uid="{00000000-0005-0000-0000-000040AA0000}"/>
    <cellStyle name="Percent 5 3" xfId="798" xr:uid="{00000000-0005-0000-0000-000041AA0000}"/>
    <cellStyle name="Percent 5 4" xfId="799" xr:uid="{00000000-0005-0000-0000-000042AA0000}"/>
    <cellStyle name="Percent 5 5" xfId="800" xr:uid="{00000000-0005-0000-0000-000043AA0000}"/>
    <cellStyle name="Percent 5 6" xfId="60236" xr:uid="{00000000-0005-0000-0000-000044AA0000}"/>
    <cellStyle name="Percent 6" xfId="302" xr:uid="{00000000-0005-0000-0000-000045AA0000}"/>
    <cellStyle name="Percent 6 2" xfId="801" xr:uid="{00000000-0005-0000-0000-000046AA0000}"/>
    <cellStyle name="Percent 6 3" xfId="802" xr:uid="{00000000-0005-0000-0000-000047AA0000}"/>
    <cellStyle name="Percent 7" xfId="179" xr:uid="{00000000-0005-0000-0000-000048AA0000}"/>
    <cellStyle name="Percent 8" xfId="803" xr:uid="{00000000-0005-0000-0000-000049AA0000}"/>
    <cellStyle name="Percent 8 2" xfId="804" xr:uid="{00000000-0005-0000-0000-00004AAA0000}"/>
    <cellStyle name="Percent 9" xfId="805" xr:uid="{00000000-0005-0000-0000-00004BAA0000}"/>
    <cellStyle name="Percentage" xfId="180" xr:uid="{00000000-0005-0000-0000-00004CAA0000}"/>
    <cellStyle name="Period Title" xfId="181" xr:uid="{00000000-0005-0000-0000-00004DAA0000}"/>
    <cellStyle name="Presentation Currency" xfId="43724" xr:uid="{00000000-0005-0000-0000-00004EAA0000}"/>
    <cellStyle name="Presentation Date" xfId="43725" xr:uid="{00000000-0005-0000-0000-00004FAA0000}"/>
    <cellStyle name="Presentation Heading 1" xfId="43726" xr:uid="{00000000-0005-0000-0000-000050AA0000}"/>
    <cellStyle name="Presentation Heading 2" xfId="43727" xr:uid="{00000000-0005-0000-0000-000051AA0000}"/>
    <cellStyle name="Presentation Heading 3" xfId="43728" xr:uid="{00000000-0005-0000-0000-000052AA0000}"/>
    <cellStyle name="Presentation Heading 4" xfId="43729" xr:uid="{00000000-0005-0000-0000-000053AA0000}"/>
    <cellStyle name="Presentation Hyperlink Arrow" xfId="43730" xr:uid="{00000000-0005-0000-0000-000054AA0000}"/>
    <cellStyle name="Presentation Hyperlink Check" xfId="43731" xr:uid="{00000000-0005-0000-0000-000055AA0000}"/>
    <cellStyle name="Presentation Hyperlink Text" xfId="43732" xr:uid="{00000000-0005-0000-0000-000056AA0000}"/>
    <cellStyle name="Presentation Model Name" xfId="43733" xr:uid="{00000000-0005-0000-0000-000057AA0000}"/>
    <cellStyle name="Presentation Multiple" xfId="43734" xr:uid="{00000000-0005-0000-0000-000058AA0000}"/>
    <cellStyle name="Presentation Normal" xfId="43735" xr:uid="{00000000-0005-0000-0000-000059AA0000}"/>
    <cellStyle name="Presentation Number" xfId="43736" xr:uid="{00000000-0005-0000-0000-00005AAA0000}"/>
    <cellStyle name="Presentation Percentage" xfId="43737" xr:uid="{00000000-0005-0000-0000-00005BAA0000}"/>
    <cellStyle name="Presentation Period Title" xfId="43738" xr:uid="{00000000-0005-0000-0000-00005CAA0000}"/>
    <cellStyle name="Presentation Section Number" xfId="43739" xr:uid="{00000000-0005-0000-0000-00005DAA0000}"/>
    <cellStyle name="Presentation Sheet Title" xfId="43740" xr:uid="{00000000-0005-0000-0000-00005EAA0000}"/>
    <cellStyle name="Presentation Year" xfId="43741" xr:uid="{00000000-0005-0000-0000-00005FAA0000}"/>
    <cellStyle name="PSChar" xfId="182" xr:uid="{00000000-0005-0000-0000-000060AA0000}"/>
    <cellStyle name="PSDate" xfId="183" xr:uid="{00000000-0005-0000-0000-000061AA0000}"/>
    <cellStyle name="PSDec" xfId="184" xr:uid="{00000000-0005-0000-0000-000062AA0000}"/>
    <cellStyle name="PSDetail" xfId="185" xr:uid="{00000000-0005-0000-0000-000063AA0000}"/>
    <cellStyle name="PSDetail 2" xfId="43742" xr:uid="{00000000-0005-0000-0000-000064AA0000}"/>
    <cellStyle name="PSDetail 2 2" xfId="43743" xr:uid="{00000000-0005-0000-0000-000065AA0000}"/>
    <cellStyle name="PSDetail 3" xfId="43744" xr:uid="{00000000-0005-0000-0000-000066AA0000}"/>
    <cellStyle name="PSHeading" xfId="186" xr:uid="{00000000-0005-0000-0000-000067AA0000}"/>
    <cellStyle name="PSHeading 2" xfId="806" xr:uid="{00000000-0005-0000-0000-000068AA0000}"/>
    <cellStyle name="PSHeading 2 2" xfId="807" xr:uid="{00000000-0005-0000-0000-000069AA0000}"/>
    <cellStyle name="PSHeading 2 2 2" xfId="808" xr:uid="{00000000-0005-0000-0000-00006AAA0000}"/>
    <cellStyle name="PSHeading 2 2 2 2" xfId="43745" xr:uid="{00000000-0005-0000-0000-00006BAA0000}"/>
    <cellStyle name="PSHeading 2 2 2 3" xfId="43746" xr:uid="{00000000-0005-0000-0000-00006CAA0000}"/>
    <cellStyle name="PSHeading 2 2 2 4" xfId="43747" xr:uid="{00000000-0005-0000-0000-00006DAA0000}"/>
    <cellStyle name="PSHeading 2 2 2 5" xfId="43748" xr:uid="{00000000-0005-0000-0000-00006EAA0000}"/>
    <cellStyle name="PSHeading 2 2 3" xfId="43749" xr:uid="{00000000-0005-0000-0000-00006FAA0000}"/>
    <cellStyle name="PSHeading 2 2 3 2" xfId="43750" xr:uid="{00000000-0005-0000-0000-000070AA0000}"/>
    <cellStyle name="PSHeading 2 2 3 3" xfId="43751" xr:uid="{00000000-0005-0000-0000-000071AA0000}"/>
    <cellStyle name="PSHeading 2 2 4" xfId="43752" xr:uid="{00000000-0005-0000-0000-000072AA0000}"/>
    <cellStyle name="PSHeading 2 3" xfId="809" xr:uid="{00000000-0005-0000-0000-000073AA0000}"/>
    <cellStyle name="PSHeading 2 3 2" xfId="43753" xr:uid="{00000000-0005-0000-0000-000074AA0000}"/>
    <cellStyle name="PSHeading 2 3 3" xfId="43754" xr:uid="{00000000-0005-0000-0000-000075AA0000}"/>
    <cellStyle name="PSHeading 2 3 4" xfId="43755" xr:uid="{00000000-0005-0000-0000-000076AA0000}"/>
    <cellStyle name="PSHeading 2 3 5" xfId="43756" xr:uid="{00000000-0005-0000-0000-000077AA0000}"/>
    <cellStyle name="PSHeading 2 4" xfId="43757" xr:uid="{00000000-0005-0000-0000-000078AA0000}"/>
    <cellStyle name="PSHeading 2 4 2" xfId="43758" xr:uid="{00000000-0005-0000-0000-000079AA0000}"/>
    <cellStyle name="PSHeading 2 4 3" xfId="43759" xr:uid="{00000000-0005-0000-0000-00007AAA0000}"/>
    <cellStyle name="PSHeading 2 5" xfId="43760" xr:uid="{00000000-0005-0000-0000-00007BAA0000}"/>
    <cellStyle name="PSHeading 3" xfId="810" xr:uid="{00000000-0005-0000-0000-00007CAA0000}"/>
    <cellStyle name="PSHeading 3 2" xfId="811" xr:uid="{00000000-0005-0000-0000-00007DAA0000}"/>
    <cellStyle name="PSHeading 3 2 2" xfId="812" xr:uid="{00000000-0005-0000-0000-00007EAA0000}"/>
    <cellStyle name="PSHeading 3 2 2 2" xfId="813" xr:uid="{00000000-0005-0000-0000-00007FAA0000}"/>
    <cellStyle name="PSHeading 3 2 3" xfId="814" xr:uid="{00000000-0005-0000-0000-000080AA0000}"/>
    <cellStyle name="PSHeading 3 2 4" xfId="43761" xr:uid="{00000000-0005-0000-0000-000081AA0000}"/>
    <cellStyle name="PSHeading 3 2 5" xfId="43762" xr:uid="{00000000-0005-0000-0000-000082AA0000}"/>
    <cellStyle name="PSHeading 3 3" xfId="815" xr:uid="{00000000-0005-0000-0000-000083AA0000}"/>
    <cellStyle name="PSHeading 3 3 2" xfId="43763" xr:uid="{00000000-0005-0000-0000-000084AA0000}"/>
    <cellStyle name="PSHeading 3 3 3" xfId="43764" xr:uid="{00000000-0005-0000-0000-000085AA0000}"/>
    <cellStyle name="PSHeading 3 4" xfId="43765" xr:uid="{00000000-0005-0000-0000-000086AA0000}"/>
    <cellStyle name="PSHeading 4" xfId="816" xr:uid="{00000000-0005-0000-0000-000087AA0000}"/>
    <cellStyle name="PSHeading 4 2" xfId="817" xr:uid="{00000000-0005-0000-0000-000088AA0000}"/>
    <cellStyle name="PSHeading 4 3" xfId="43766" xr:uid="{00000000-0005-0000-0000-000089AA0000}"/>
    <cellStyle name="PSHeading 5" xfId="818" xr:uid="{00000000-0005-0000-0000-00008AAA0000}"/>
    <cellStyle name="PSHeading 6" xfId="819" xr:uid="{00000000-0005-0000-0000-00008BAA0000}"/>
    <cellStyle name="PSHeading 7" xfId="820" xr:uid="{00000000-0005-0000-0000-00008CAA0000}"/>
    <cellStyle name="PSInt" xfId="187" xr:uid="{00000000-0005-0000-0000-00008DAA0000}"/>
    <cellStyle name="PSSpacer" xfId="188" xr:uid="{00000000-0005-0000-0000-00008EAA0000}"/>
    <cellStyle name="R04L" xfId="821" xr:uid="{00000000-0005-0000-0000-00008FAA0000}"/>
    <cellStyle name="Ratio" xfId="189" xr:uid="{00000000-0005-0000-0000-000090AA0000}"/>
    <cellStyle name="Ratio 2" xfId="190" xr:uid="{00000000-0005-0000-0000-000091AA0000}"/>
    <cellStyle name="Ratio_29(d) - Gas extensions -tariffs" xfId="191" xr:uid="{00000000-0005-0000-0000-000092AA0000}"/>
    <cellStyle name="Right Currency" xfId="43767" xr:uid="{00000000-0005-0000-0000-000093AA0000}"/>
    <cellStyle name="Right Date" xfId="192" xr:uid="{00000000-0005-0000-0000-000094AA0000}"/>
    <cellStyle name="Right Multiple" xfId="43768" xr:uid="{00000000-0005-0000-0000-000095AA0000}"/>
    <cellStyle name="Right Number" xfId="193" xr:uid="{00000000-0005-0000-0000-000096AA0000}"/>
    <cellStyle name="Right Percentage" xfId="43769" xr:uid="{00000000-0005-0000-0000-000097AA0000}"/>
    <cellStyle name="Right Year" xfId="194" xr:uid="{00000000-0005-0000-0000-000098AA0000}"/>
    <cellStyle name="RIN_Input$_3dp" xfId="822" xr:uid="{00000000-0005-0000-0000-000099AA0000}"/>
    <cellStyle name="SAPBorder" xfId="266" xr:uid="{00000000-0005-0000-0000-00009AAA0000}"/>
    <cellStyle name="SAPDataCell" xfId="267" xr:uid="{00000000-0005-0000-0000-00009BAA0000}"/>
    <cellStyle name="SAPDataTotalCell" xfId="268" xr:uid="{00000000-0005-0000-0000-00009CAA0000}"/>
    <cellStyle name="SAPDimensionCell" xfId="269" xr:uid="{00000000-0005-0000-0000-00009DAA0000}"/>
    <cellStyle name="SAPEditableDataCell" xfId="270" xr:uid="{00000000-0005-0000-0000-00009EAA0000}"/>
    <cellStyle name="SAPEditableDataTotalCell" xfId="271" xr:uid="{00000000-0005-0000-0000-00009FAA0000}"/>
    <cellStyle name="SAPEmphasized" xfId="272" xr:uid="{00000000-0005-0000-0000-0000A0AA0000}"/>
    <cellStyle name="SAPEmphasizedEditableDataCell" xfId="273" xr:uid="{00000000-0005-0000-0000-0000A1AA0000}"/>
    <cellStyle name="SAPEmphasizedEditableDataTotalCell" xfId="274" xr:uid="{00000000-0005-0000-0000-0000A2AA0000}"/>
    <cellStyle name="SAPEmphasizedLockedDataCell" xfId="275" xr:uid="{00000000-0005-0000-0000-0000A3AA0000}"/>
    <cellStyle name="SAPEmphasizedLockedDataTotalCell" xfId="276" xr:uid="{00000000-0005-0000-0000-0000A4AA0000}"/>
    <cellStyle name="SAPEmphasizedReadonlyDataCell" xfId="277" xr:uid="{00000000-0005-0000-0000-0000A5AA0000}"/>
    <cellStyle name="SAPEmphasizedReadonlyDataTotalCell" xfId="278" xr:uid="{00000000-0005-0000-0000-0000A6AA0000}"/>
    <cellStyle name="SAPEmphasizedTotal" xfId="279" xr:uid="{00000000-0005-0000-0000-0000A7AA0000}"/>
    <cellStyle name="SAPError" xfId="195" xr:uid="{00000000-0005-0000-0000-0000A8AA0000}"/>
    <cellStyle name="SAPError 2" xfId="196" xr:uid="{00000000-0005-0000-0000-0000A9AA0000}"/>
    <cellStyle name="SAPExceptionLevel1" xfId="280" xr:uid="{00000000-0005-0000-0000-0000AAAA0000}"/>
    <cellStyle name="SAPExceptionLevel2" xfId="281" xr:uid="{00000000-0005-0000-0000-0000ABAA0000}"/>
    <cellStyle name="SAPExceptionLevel3" xfId="282" xr:uid="{00000000-0005-0000-0000-0000ACAA0000}"/>
    <cellStyle name="SAPExceptionLevel4" xfId="283" xr:uid="{00000000-0005-0000-0000-0000ADAA0000}"/>
    <cellStyle name="SAPExceptionLevel5" xfId="284" xr:uid="{00000000-0005-0000-0000-0000AEAA0000}"/>
    <cellStyle name="SAPExceptionLevel6" xfId="285" xr:uid="{00000000-0005-0000-0000-0000AFAA0000}"/>
    <cellStyle name="SAPExceptionLevel7" xfId="286" xr:uid="{00000000-0005-0000-0000-0000B0AA0000}"/>
    <cellStyle name="SAPExceptionLevel8" xfId="287" xr:uid="{00000000-0005-0000-0000-0000B1AA0000}"/>
    <cellStyle name="SAPExceptionLevel9" xfId="288" xr:uid="{00000000-0005-0000-0000-0000B2AA0000}"/>
    <cellStyle name="SAPHierarchyCell0" xfId="289" xr:uid="{00000000-0005-0000-0000-0000B3AA0000}"/>
    <cellStyle name="SAPHierarchyCell1" xfId="290" xr:uid="{00000000-0005-0000-0000-0000B4AA0000}"/>
    <cellStyle name="SAPHierarchyCell2" xfId="291" xr:uid="{00000000-0005-0000-0000-0000B5AA0000}"/>
    <cellStyle name="SAPHierarchyCell3" xfId="292" xr:uid="{00000000-0005-0000-0000-0000B6AA0000}"/>
    <cellStyle name="SAPHierarchyCell4" xfId="293" xr:uid="{00000000-0005-0000-0000-0000B7AA0000}"/>
    <cellStyle name="SAPKey" xfId="197" xr:uid="{00000000-0005-0000-0000-0000B8AA0000}"/>
    <cellStyle name="SAPKey 2" xfId="198" xr:uid="{00000000-0005-0000-0000-0000B9AA0000}"/>
    <cellStyle name="SAPLocked" xfId="199" xr:uid="{00000000-0005-0000-0000-0000BAAA0000}"/>
    <cellStyle name="SAPLocked 2" xfId="200" xr:uid="{00000000-0005-0000-0000-0000BBAA0000}"/>
    <cellStyle name="SAPLockedDataCell" xfId="294" xr:uid="{00000000-0005-0000-0000-0000BCAA0000}"/>
    <cellStyle name="SAPLockedDataTotalCell" xfId="295" xr:uid="{00000000-0005-0000-0000-0000BDAA0000}"/>
    <cellStyle name="SAPMemberCell" xfId="296" xr:uid="{00000000-0005-0000-0000-0000BEAA0000}"/>
    <cellStyle name="SAPMemberTotalCell" xfId="297" xr:uid="{00000000-0005-0000-0000-0000BFAA0000}"/>
    <cellStyle name="SAPOutput" xfId="201" xr:uid="{00000000-0005-0000-0000-0000C0AA0000}"/>
    <cellStyle name="SAPOutput 2" xfId="202" xr:uid="{00000000-0005-0000-0000-0000C1AA0000}"/>
    <cellStyle name="SAPReadonlyDataCell" xfId="298" xr:uid="{00000000-0005-0000-0000-0000C2AA0000}"/>
    <cellStyle name="SAPReadonlyDataTotalCell" xfId="299" xr:uid="{00000000-0005-0000-0000-0000C3AA0000}"/>
    <cellStyle name="SAPSpace" xfId="203" xr:uid="{00000000-0005-0000-0000-0000C4AA0000}"/>
    <cellStyle name="SAPSpace 2" xfId="204" xr:uid="{00000000-0005-0000-0000-0000C5AA0000}"/>
    <cellStyle name="SAPText" xfId="205" xr:uid="{00000000-0005-0000-0000-0000C6AA0000}"/>
    <cellStyle name="SAPText 2" xfId="206" xr:uid="{00000000-0005-0000-0000-0000C7AA0000}"/>
    <cellStyle name="SAPUnLocked" xfId="207" xr:uid="{00000000-0005-0000-0000-0000C8AA0000}"/>
    <cellStyle name="SAPUnLocked 2" xfId="208" xr:uid="{00000000-0005-0000-0000-0000C9AA0000}"/>
    <cellStyle name="Section Number" xfId="43770" xr:uid="{00000000-0005-0000-0000-0000CAAA0000}"/>
    <cellStyle name="Sheet Title" xfId="209" xr:uid="{00000000-0005-0000-0000-0000CBAA0000}"/>
    <cellStyle name="Sheet Title Input" xfId="823" xr:uid="{00000000-0005-0000-0000-0000CCAA0000}"/>
    <cellStyle name="SheetHeader1" xfId="256" xr:uid="{00000000-0005-0000-0000-0000CDAA0000}"/>
    <cellStyle name="SheetHeader2" xfId="257" xr:uid="{00000000-0005-0000-0000-0000CEAA0000}"/>
    <cellStyle name="SheetHeader3" xfId="258" xr:uid="{00000000-0005-0000-0000-0000CFAA0000}"/>
    <cellStyle name="Style 1" xfId="210" xr:uid="{00000000-0005-0000-0000-0000D0AA0000}"/>
    <cellStyle name="Style 1 2" xfId="211" xr:uid="{00000000-0005-0000-0000-0000D1AA0000}"/>
    <cellStyle name="Style 1 2 2" xfId="824" xr:uid="{00000000-0005-0000-0000-0000D2AA0000}"/>
    <cellStyle name="Style 1 3" xfId="825" xr:uid="{00000000-0005-0000-0000-0000D3AA0000}"/>
    <cellStyle name="Style 1 3 2" xfId="826" xr:uid="{00000000-0005-0000-0000-0000D4AA0000}"/>
    <cellStyle name="Style 1 3 3" xfId="827" xr:uid="{00000000-0005-0000-0000-0000D5AA0000}"/>
    <cellStyle name="Style 1 4" xfId="828" xr:uid="{00000000-0005-0000-0000-0000D6AA0000}"/>
    <cellStyle name="Style 1_29(d) - Gas extensions -tariffs" xfId="212" xr:uid="{00000000-0005-0000-0000-0000D7AA0000}"/>
    <cellStyle name="Style2" xfId="213" xr:uid="{00000000-0005-0000-0000-0000D8AA0000}"/>
    <cellStyle name="Style3" xfId="214" xr:uid="{00000000-0005-0000-0000-0000D9AA0000}"/>
    <cellStyle name="Style4" xfId="215" xr:uid="{00000000-0005-0000-0000-0000DAAA0000}"/>
    <cellStyle name="Style4 2" xfId="216" xr:uid="{00000000-0005-0000-0000-0000DBAA0000}"/>
    <cellStyle name="Style4_29(d) - Gas extensions -tariffs" xfId="217" xr:uid="{00000000-0005-0000-0000-0000DCAA0000}"/>
    <cellStyle name="Style5" xfId="218" xr:uid="{00000000-0005-0000-0000-0000DDAA0000}"/>
    <cellStyle name="Style5 2" xfId="219" xr:uid="{00000000-0005-0000-0000-0000DEAA0000}"/>
    <cellStyle name="Style5_29(d) - Gas extensions -tariffs" xfId="220" xr:uid="{00000000-0005-0000-0000-0000DFAA0000}"/>
    <cellStyle name="Table Head" xfId="43771" xr:uid="{00000000-0005-0000-0000-0000E0AA0000}"/>
    <cellStyle name="Table Head Aligned" xfId="43772" xr:uid="{00000000-0005-0000-0000-0000E1AA0000}"/>
    <cellStyle name="Table Head Blue" xfId="43773" xr:uid="{00000000-0005-0000-0000-0000E2AA0000}"/>
    <cellStyle name="Table Head Green" xfId="221" xr:uid="{00000000-0005-0000-0000-0000E3AA0000}"/>
    <cellStyle name="Table Head Green 2" xfId="43774" xr:uid="{00000000-0005-0000-0000-0000E4AA0000}"/>
    <cellStyle name="Table Head Green 2 2" xfId="43775" xr:uid="{00000000-0005-0000-0000-0000E5AA0000}"/>
    <cellStyle name="Table Head Green 3" xfId="43776" xr:uid="{00000000-0005-0000-0000-0000E6AA0000}"/>
    <cellStyle name="Table Head_pldt" xfId="222" xr:uid="{00000000-0005-0000-0000-0000E7AA0000}"/>
    <cellStyle name="Table Source" xfId="223" xr:uid="{00000000-0005-0000-0000-0000E8AA0000}"/>
    <cellStyle name="Table Title" xfId="43777" xr:uid="{00000000-0005-0000-0000-0000E9AA0000}"/>
    <cellStyle name="Table Units" xfId="224" xr:uid="{00000000-0005-0000-0000-0000EAAA0000}"/>
    <cellStyle name="Table Units 2" xfId="43778" xr:uid="{00000000-0005-0000-0000-0000EBAA0000}"/>
    <cellStyle name="Table Units 2 2" xfId="43779" xr:uid="{00000000-0005-0000-0000-0000ECAA0000}"/>
    <cellStyle name="Table Units 3" xfId="43780" xr:uid="{00000000-0005-0000-0000-0000EDAA0000}"/>
    <cellStyle name="Table_Heading" xfId="259" xr:uid="{00000000-0005-0000-0000-0000EEAA0000}"/>
    <cellStyle name="TableLvl2" xfId="829" xr:uid="{00000000-0005-0000-0000-0000EFAA0000}"/>
    <cellStyle name="TableLvl3" xfId="303" xr:uid="{00000000-0005-0000-0000-0000F0AA0000}"/>
    <cellStyle name="Technical_Input" xfId="260" xr:uid="{00000000-0005-0000-0000-0000F1AA0000}"/>
    <cellStyle name="Text" xfId="225" xr:uid="{00000000-0005-0000-0000-0000F2AA0000}"/>
    <cellStyle name="Text 2" xfId="226" xr:uid="{00000000-0005-0000-0000-0000F3AA0000}"/>
    <cellStyle name="Text 3" xfId="227" xr:uid="{00000000-0005-0000-0000-0000F4AA0000}"/>
    <cellStyle name="Text Head 1" xfId="228" xr:uid="{00000000-0005-0000-0000-0000F5AA0000}"/>
    <cellStyle name="Text Head 2" xfId="229" xr:uid="{00000000-0005-0000-0000-0000F6AA0000}"/>
    <cellStyle name="Text Indent 2" xfId="230" xr:uid="{00000000-0005-0000-0000-0000F7AA0000}"/>
    <cellStyle name="Theirs" xfId="231" xr:uid="{00000000-0005-0000-0000-0000F8AA0000}"/>
    <cellStyle name="Title 2" xfId="232" xr:uid="{00000000-0005-0000-0000-0000F9AA0000}"/>
    <cellStyle name="Title 2 2" xfId="830" xr:uid="{00000000-0005-0000-0000-0000FAAA0000}"/>
    <cellStyle name="Title 2 3" xfId="831" xr:uid="{00000000-0005-0000-0000-0000FBAA0000}"/>
    <cellStyle name="Title 3" xfId="832" xr:uid="{00000000-0005-0000-0000-0000FCAA0000}"/>
    <cellStyle name="Title 4" xfId="43781" xr:uid="{00000000-0005-0000-0000-0000FDAA0000}"/>
    <cellStyle name="Title 5" xfId="43782" xr:uid="{00000000-0005-0000-0000-0000FEAA0000}"/>
    <cellStyle name="Title 6" xfId="43783" xr:uid="{00000000-0005-0000-0000-0000FFAA0000}"/>
    <cellStyle name="TOC 1" xfId="233" xr:uid="{00000000-0005-0000-0000-000000AB0000}"/>
    <cellStyle name="TOC 2" xfId="234" xr:uid="{00000000-0005-0000-0000-000001AB0000}"/>
    <cellStyle name="TOC 3" xfId="235" xr:uid="{00000000-0005-0000-0000-000002AB0000}"/>
    <cellStyle name="TOC 4" xfId="43784" xr:uid="{00000000-0005-0000-0000-000003AB0000}"/>
    <cellStyle name="Total 2" xfId="236" xr:uid="{00000000-0005-0000-0000-000004AB0000}"/>
    <cellStyle name="Total 2 10" xfId="43785" xr:uid="{00000000-0005-0000-0000-000005AB0000}"/>
    <cellStyle name="Total 2 10 10" xfId="43786" xr:uid="{00000000-0005-0000-0000-000006AB0000}"/>
    <cellStyle name="Total 2 10 10 2" xfId="43787" xr:uid="{00000000-0005-0000-0000-000007AB0000}"/>
    <cellStyle name="Total 2 10 10 3" xfId="43788" xr:uid="{00000000-0005-0000-0000-000008AB0000}"/>
    <cellStyle name="Total 2 10 10 4" xfId="43789" xr:uid="{00000000-0005-0000-0000-000009AB0000}"/>
    <cellStyle name="Total 2 10 10 5" xfId="43790" xr:uid="{00000000-0005-0000-0000-00000AAB0000}"/>
    <cellStyle name="Total 2 10 11" xfId="43791" xr:uid="{00000000-0005-0000-0000-00000BAB0000}"/>
    <cellStyle name="Total 2 10 11 2" xfId="43792" xr:uid="{00000000-0005-0000-0000-00000CAB0000}"/>
    <cellStyle name="Total 2 10 11 3" xfId="43793" xr:uid="{00000000-0005-0000-0000-00000DAB0000}"/>
    <cellStyle name="Total 2 10 11 4" xfId="43794" xr:uid="{00000000-0005-0000-0000-00000EAB0000}"/>
    <cellStyle name="Total 2 10 11 5" xfId="43795" xr:uid="{00000000-0005-0000-0000-00000FAB0000}"/>
    <cellStyle name="Total 2 10 12" xfId="43796" xr:uid="{00000000-0005-0000-0000-000010AB0000}"/>
    <cellStyle name="Total 2 10 12 2" xfId="43797" xr:uid="{00000000-0005-0000-0000-000011AB0000}"/>
    <cellStyle name="Total 2 10 12 3" xfId="43798" xr:uid="{00000000-0005-0000-0000-000012AB0000}"/>
    <cellStyle name="Total 2 10 12 4" xfId="43799" xr:uid="{00000000-0005-0000-0000-000013AB0000}"/>
    <cellStyle name="Total 2 10 12 5" xfId="43800" xr:uid="{00000000-0005-0000-0000-000014AB0000}"/>
    <cellStyle name="Total 2 10 13" xfId="43801" xr:uid="{00000000-0005-0000-0000-000015AB0000}"/>
    <cellStyle name="Total 2 10 13 2" xfId="43802" xr:uid="{00000000-0005-0000-0000-000016AB0000}"/>
    <cellStyle name="Total 2 10 13 3" xfId="43803" xr:uid="{00000000-0005-0000-0000-000017AB0000}"/>
    <cellStyle name="Total 2 10 13 4" xfId="43804" xr:uid="{00000000-0005-0000-0000-000018AB0000}"/>
    <cellStyle name="Total 2 10 13 5" xfId="43805" xr:uid="{00000000-0005-0000-0000-000019AB0000}"/>
    <cellStyle name="Total 2 10 14" xfId="43806" xr:uid="{00000000-0005-0000-0000-00001AAB0000}"/>
    <cellStyle name="Total 2 10 14 2" xfId="43807" xr:uid="{00000000-0005-0000-0000-00001BAB0000}"/>
    <cellStyle name="Total 2 10 14 3" xfId="43808" xr:uid="{00000000-0005-0000-0000-00001CAB0000}"/>
    <cellStyle name="Total 2 10 14 4" xfId="43809" xr:uid="{00000000-0005-0000-0000-00001DAB0000}"/>
    <cellStyle name="Total 2 10 14 5" xfId="43810" xr:uid="{00000000-0005-0000-0000-00001EAB0000}"/>
    <cellStyle name="Total 2 10 15" xfId="43811" xr:uid="{00000000-0005-0000-0000-00001FAB0000}"/>
    <cellStyle name="Total 2 10 15 2" xfId="43812" xr:uid="{00000000-0005-0000-0000-000020AB0000}"/>
    <cellStyle name="Total 2 10 15 3" xfId="43813" xr:uid="{00000000-0005-0000-0000-000021AB0000}"/>
    <cellStyle name="Total 2 10 15 4" xfId="43814" xr:uid="{00000000-0005-0000-0000-000022AB0000}"/>
    <cellStyle name="Total 2 10 15 5" xfId="43815" xr:uid="{00000000-0005-0000-0000-000023AB0000}"/>
    <cellStyle name="Total 2 10 16" xfId="43816" xr:uid="{00000000-0005-0000-0000-000024AB0000}"/>
    <cellStyle name="Total 2 10 16 2" xfId="43817" xr:uid="{00000000-0005-0000-0000-000025AB0000}"/>
    <cellStyle name="Total 2 10 16 3" xfId="43818" xr:uid="{00000000-0005-0000-0000-000026AB0000}"/>
    <cellStyle name="Total 2 10 16 4" xfId="43819" xr:uid="{00000000-0005-0000-0000-000027AB0000}"/>
    <cellStyle name="Total 2 10 16 5" xfId="43820" xr:uid="{00000000-0005-0000-0000-000028AB0000}"/>
    <cellStyle name="Total 2 10 17" xfId="43821" xr:uid="{00000000-0005-0000-0000-000029AB0000}"/>
    <cellStyle name="Total 2 10 17 2" xfId="43822" xr:uid="{00000000-0005-0000-0000-00002AAB0000}"/>
    <cellStyle name="Total 2 10 17 3" xfId="43823" xr:uid="{00000000-0005-0000-0000-00002BAB0000}"/>
    <cellStyle name="Total 2 10 17 4" xfId="43824" xr:uid="{00000000-0005-0000-0000-00002CAB0000}"/>
    <cellStyle name="Total 2 10 17 5" xfId="43825" xr:uid="{00000000-0005-0000-0000-00002DAB0000}"/>
    <cellStyle name="Total 2 10 18" xfId="43826" xr:uid="{00000000-0005-0000-0000-00002EAB0000}"/>
    <cellStyle name="Total 2 10 18 2" xfId="43827" xr:uid="{00000000-0005-0000-0000-00002FAB0000}"/>
    <cellStyle name="Total 2 10 18 3" xfId="43828" xr:uid="{00000000-0005-0000-0000-000030AB0000}"/>
    <cellStyle name="Total 2 10 18 4" xfId="43829" xr:uid="{00000000-0005-0000-0000-000031AB0000}"/>
    <cellStyle name="Total 2 10 18 5" xfId="43830" xr:uid="{00000000-0005-0000-0000-000032AB0000}"/>
    <cellStyle name="Total 2 10 19" xfId="43831" xr:uid="{00000000-0005-0000-0000-000033AB0000}"/>
    <cellStyle name="Total 2 10 2" xfId="43832" xr:uid="{00000000-0005-0000-0000-000034AB0000}"/>
    <cellStyle name="Total 2 10 2 10" xfId="43833" xr:uid="{00000000-0005-0000-0000-000035AB0000}"/>
    <cellStyle name="Total 2 10 2 10 2" xfId="43834" xr:uid="{00000000-0005-0000-0000-000036AB0000}"/>
    <cellStyle name="Total 2 10 2 10 3" xfId="43835" xr:uid="{00000000-0005-0000-0000-000037AB0000}"/>
    <cellStyle name="Total 2 10 2 10 4" xfId="43836" xr:uid="{00000000-0005-0000-0000-000038AB0000}"/>
    <cellStyle name="Total 2 10 2 10 5" xfId="43837" xr:uid="{00000000-0005-0000-0000-000039AB0000}"/>
    <cellStyle name="Total 2 10 2 11" xfId="43838" xr:uid="{00000000-0005-0000-0000-00003AAB0000}"/>
    <cellStyle name="Total 2 10 2 11 2" xfId="43839" xr:uid="{00000000-0005-0000-0000-00003BAB0000}"/>
    <cellStyle name="Total 2 10 2 11 3" xfId="43840" xr:uid="{00000000-0005-0000-0000-00003CAB0000}"/>
    <cellStyle name="Total 2 10 2 11 4" xfId="43841" xr:uid="{00000000-0005-0000-0000-00003DAB0000}"/>
    <cellStyle name="Total 2 10 2 11 5" xfId="43842" xr:uid="{00000000-0005-0000-0000-00003EAB0000}"/>
    <cellStyle name="Total 2 10 2 12" xfId="43843" xr:uid="{00000000-0005-0000-0000-00003FAB0000}"/>
    <cellStyle name="Total 2 10 2 12 2" xfId="43844" xr:uid="{00000000-0005-0000-0000-000040AB0000}"/>
    <cellStyle name="Total 2 10 2 12 3" xfId="43845" xr:uid="{00000000-0005-0000-0000-000041AB0000}"/>
    <cellStyle name="Total 2 10 2 12 4" xfId="43846" xr:uid="{00000000-0005-0000-0000-000042AB0000}"/>
    <cellStyle name="Total 2 10 2 12 5" xfId="43847" xr:uid="{00000000-0005-0000-0000-000043AB0000}"/>
    <cellStyle name="Total 2 10 2 13" xfId="43848" xr:uid="{00000000-0005-0000-0000-000044AB0000}"/>
    <cellStyle name="Total 2 10 2 13 2" xfId="43849" xr:uid="{00000000-0005-0000-0000-000045AB0000}"/>
    <cellStyle name="Total 2 10 2 13 3" xfId="43850" xr:uid="{00000000-0005-0000-0000-000046AB0000}"/>
    <cellStyle name="Total 2 10 2 13 4" xfId="43851" xr:uid="{00000000-0005-0000-0000-000047AB0000}"/>
    <cellStyle name="Total 2 10 2 13 5" xfId="43852" xr:uid="{00000000-0005-0000-0000-000048AB0000}"/>
    <cellStyle name="Total 2 10 2 14" xfId="43853" xr:uid="{00000000-0005-0000-0000-000049AB0000}"/>
    <cellStyle name="Total 2 10 2 14 2" xfId="43854" xr:uid="{00000000-0005-0000-0000-00004AAB0000}"/>
    <cellStyle name="Total 2 10 2 14 3" xfId="43855" xr:uid="{00000000-0005-0000-0000-00004BAB0000}"/>
    <cellStyle name="Total 2 10 2 14 4" xfId="43856" xr:uid="{00000000-0005-0000-0000-00004CAB0000}"/>
    <cellStyle name="Total 2 10 2 14 5" xfId="43857" xr:uid="{00000000-0005-0000-0000-00004DAB0000}"/>
    <cellStyle name="Total 2 10 2 15" xfId="43858" xr:uid="{00000000-0005-0000-0000-00004EAB0000}"/>
    <cellStyle name="Total 2 10 2 15 2" xfId="43859" xr:uid="{00000000-0005-0000-0000-00004FAB0000}"/>
    <cellStyle name="Total 2 10 2 15 3" xfId="43860" xr:uid="{00000000-0005-0000-0000-000050AB0000}"/>
    <cellStyle name="Total 2 10 2 15 4" xfId="43861" xr:uid="{00000000-0005-0000-0000-000051AB0000}"/>
    <cellStyle name="Total 2 10 2 15 5" xfId="43862" xr:uid="{00000000-0005-0000-0000-000052AB0000}"/>
    <cellStyle name="Total 2 10 2 16" xfId="43863" xr:uid="{00000000-0005-0000-0000-000053AB0000}"/>
    <cellStyle name="Total 2 10 2 16 2" xfId="43864" xr:uid="{00000000-0005-0000-0000-000054AB0000}"/>
    <cellStyle name="Total 2 10 2 16 3" xfId="43865" xr:uid="{00000000-0005-0000-0000-000055AB0000}"/>
    <cellStyle name="Total 2 10 2 16 4" xfId="43866" xr:uid="{00000000-0005-0000-0000-000056AB0000}"/>
    <cellStyle name="Total 2 10 2 16 5" xfId="43867" xr:uid="{00000000-0005-0000-0000-000057AB0000}"/>
    <cellStyle name="Total 2 10 2 17" xfId="43868" xr:uid="{00000000-0005-0000-0000-000058AB0000}"/>
    <cellStyle name="Total 2 10 2 17 2" xfId="43869" xr:uid="{00000000-0005-0000-0000-000059AB0000}"/>
    <cellStyle name="Total 2 10 2 17 3" xfId="43870" xr:uid="{00000000-0005-0000-0000-00005AAB0000}"/>
    <cellStyle name="Total 2 10 2 17 4" xfId="43871" xr:uid="{00000000-0005-0000-0000-00005BAB0000}"/>
    <cellStyle name="Total 2 10 2 17 5" xfId="43872" xr:uid="{00000000-0005-0000-0000-00005CAB0000}"/>
    <cellStyle name="Total 2 10 2 18" xfId="43873" xr:uid="{00000000-0005-0000-0000-00005DAB0000}"/>
    <cellStyle name="Total 2 10 2 18 2" xfId="43874" xr:uid="{00000000-0005-0000-0000-00005EAB0000}"/>
    <cellStyle name="Total 2 10 2 18 3" xfId="43875" xr:uid="{00000000-0005-0000-0000-00005FAB0000}"/>
    <cellStyle name="Total 2 10 2 18 4" xfId="43876" xr:uid="{00000000-0005-0000-0000-000060AB0000}"/>
    <cellStyle name="Total 2 10 2 18 5" xfId="43877" xr:uid="{00000000-0005-0000-0000-000061AB0000}"/>
    <cellStyle name="Total 2 10 2 19" xfId="43878" xr:uid="{00000000-0005-0000-0000-000062AB0000}"/>
    <cellStyle name="Total 2 10 2 2" xfId="43879" xr:uid="{00000000-0005-0000-0000-000063AB0000}"/>
    <cellStyle name="Total 2 10 2 2 2" xfId="43880" xr:uid="{00000000-0005-0000-0000-000064AB0000}"/>
    <cellStyle name="Total 2 10 2 2 2 2" xfId="43881" xr:uid="{00000000-0005-0000-0000-000065AB0000}"/>
    <cellStyle name="Total 2 10 2 2 2 3" xfId="43882" xr:uid="{00000000-0005-0000-0000-000066AB0000}"/>
    <cellStyle name="Total 2 10 2 2 2 4" xfId="43883" xr:uid="{00000000-0005-0000-0000-000067AB0000}"/>
    <cellStyle name="Total 2 10 2 2 2 5" xfId="43884" xr:uid="{00000000-0005-0000-0000-000068AB0000}"/>
    <cellStyle name="Total 2 10 2 2 2 6" xfId="43885" xr:uid="{00000000-0005-0000-0000-000069AB0000}"/>
    <cellStyle name="Total 2 10 2 2 2 7" xfId="43886" xr:uid="{00000000-0005-0000-0000-00006AAB0000}"/>
    <cellStyle name="Total 2 10 2 2 3" xfId="43887" xr:uid="{00000000-0005-0000-0000-00006BAB0000}"/>
    <cellStyle name="Total 2 10 2 2 4" xfId="43888" xr:uid="{00000000-0005-0000-0000-00006CAB0000}"/>
    <cellStyle name="Total 2 10 2 2 5" xfId="43889" xr:uid="{00000000-0005-0000-0000-00006DAB0000}"/>
    <cellStyle name="Total 2 10 2 3" xfId="43890" xr:uid="{00000000-0005-0000-0000-00006EAB0000}"/>
    <cellStyle name="Total 2 10 2 3 2" xfId="43891" xr:uid="{00000000-0005-0000-0000-00006FAB0000}"/>
    <cellStyle name="Total 2 10 2 3 2 2" xfId="43892" xr:uid="{00000000-0005-0000-0000-000070AB0000}"/>
    <cellStyle name="Total 2 10 2 3 2 3" xfId="43893" xr:uid="{00000000-0005-0000-0000-000071AB0000}"/>
    <cellStyle name="Total 2 10 2 3 2 4" xfId="43894" xr:uid="{00000000-0005-0000-0000-000072AB0000}"/>
    <cellStyle name="Total 2 10 2 3 2 5" xfId="43895" xr:uid="{00000000-0005-0000-0000-000073AB0000}"/>
    <cellStyle name="Total 2 10 2 3 2 6" xfId="43896" xr:uid="{00000000-0005-0000-0000-000074AB0000}"/>
    <cellStyle name="Total 2 10 2 3 2 7" xfId="43897" xr:uid="{00000000-0005-0000-0000-000075AB0000}"/>
    <cellStyle name="Total 2 10 2 3 3" xfId="43898" xr:uid="{00000000-0005-0000-0000-000076AB0000}"/>
    <cellStyle name="Total 2 10 2 3 4" xfId="43899" xr:uid="{00000000-0005-0000-0000-000077AB0000}"/>
    <cellStyle name="Total 2 10 2 3 5" xfId="43900" xr:uid="{00000000-0005-0000-0000-000078AB0000}"/>
    <cellStyle name="Total 2 10 2 4" xfId="43901" xr:uid="{00000000-0005-0000-0000-000079AB0000}"/>
    <cellStyle name="Total 2 10 2 4 2" xfId="43902" xr:uid="{00000000-0005-0000-0000-00007AAB0000}"/>
    <cellStyle name="Total 2 10 2 4 2 2" xfId="43903" xr:uid="{00000000-0005-0000-0000-00007BAB0000}"/>
    <cellStyle name="Total 2 10 2 4 2 3" xfId="43904" xr:uid="{00000000-0005-0000-0000-00007CAB0000}"/>
    <cellStyle name="Total 2 10 2 4 2 4" xfId="43905" xr:uid="{00000000-0005-0000-0000-00007DAB0000}"/>
    <cellStyle name="Total 2 10 2 4 2 5" xfId="43906" xr:uid="{00000000-0005-0000-0000-00007EAB0000}"/>
    <cellStyle name="Total 2 10 2 4 2 6" xfId="43907" xr:uid="{00000000-0005-0000-0000-00007FAB0000}"/>
    <cellStyle name="Total 2 10 2 4 2 7" xfId="43908" xr:uid="{00000000-0005-0000-0000-000080AB0000}"/>
    <cellStyle name="Total 2 10 2 4 3" xfId="43909" xr:uid="{00000000-0005-0000-0000-000081AB0000}"/>
    <cellStyle name="Total 2 10 2 4 4" xfId="43910" xr:uid="{00000000-0005-0000-0000-000082AB0000}"/>
    <cellStyle name="Total 2 10 2 4 5" xfId="43911" xr:uid="{00000000-0005-0000-0000-000083AB0000}"/>
    <cellStyle name="Total 2 10 2 5" xfId="43912" xr:uid="{00000000-0005-0000-0000-000084AB0000}"/>
    <cellStyle name="Total 2 10 2 5 2" xfId="43913" xr:uid="{00000000-0005-0000-0000-000085AB0000}"/>
    <cellStyle name="Total 2 10 2 5 3" xfId="43914" xr:uid="{00000000-0005-0000-0000-000086AB0000}"/>
    <cellStyle name="Total 2 10 2 5 4" xfId="43915" xr:uid="{00000000-0005-0000-0000-000087AB0000}"/>
    <cellStyle name="Total 2 10 2 5 5" xfId="43916" xr:uid="{00000000-0005-0000-0000-000088AB0000}"/>
    <cellStyle name="Total 2 10 2 5 6" xfId="43917" xr:uid="{00000000-0005-0000-0000-000089AB0000}"/>
    <cellStyle name="Total 2 10 2 5 7" xfId="43918" xr:uid="{00000000-0005-0000-0000-00008AAB0000}"/>
    <cellStyle name="Total 2 10 2 5 8" xfId="43919" xr:uid="{00000000-0005-0000-0000-00008BAB0000}"/>
    <cellStyle name="Total 2 10 2 6" xfId="43920" xr:uid="{00000000-0005-0000-0000-00008CAB0000}"/>
    <cellStyle name="Total 2 10 2 6 2" xfId="43921" xr:uid="{00000000-0005-0000-0000-00008DAB0000}"/>
    <cellStyle name="Total 2 10 2 6 3" xfId="43922" xr:uid="{00000000-0005-0000-0000-00008EAB0000}"/>
    <cellStyle name="Total 2 10 2 6 4" xfId="43923" xr:uid="{00000000-0005-0000-0000-00008FAB0000}"/>
    <cellStyle name="Total 2 10 2 6 5" xfId="43924" xr:uid="{00000000-0005-0000-0000-000090AB0000}"/>
    <cellStyle name="Total 2 10 2 6 6" xfId="43925" xr:uid="{00000000-0005-0000-0000-000091AB0000}"/>
    <cellStyle name="Total 2 10 2 6 7" xfId="43926" xr:uid="{00000000-0005-0000-0000-000092AB0000}"/>
    <cellStyle name="Total 2 10 2 7" xfId="43927" xr:uid="{00000000-0005-0000-0000-000093AB0000}"/>
    <cellStyle name="Total 2 10 2 7 2" xfId="43928" xr:uid="{00000000-0005-0000-0000-000094AB0000}"/>
    <cellStyle name="Total 2 10 2 7 3" xfId="43929" xr:uid="{00000000-0005-0000-0000-000095AB0000}"/>
    <cellStyle name="Total 2 10 2 7 4" xfId="43930" xr:uid="{00000000-0005-0000-0000-000096AB0000}"/>
    <cellStyle name="Total 2 10 2 7 5" xfId="43931" xr:uid="{00000000-0005-0000-0000-000097AB0000}"/>
    <cellStyle name="Total 2 10 2 8" xfId="43932" xr:uid="{00000000-0005-0000-0000-000098AB0000}"/>
    <cellStyle name="Total 2 10 2 8 2" xfId="43933" xr:uid="{00000000-0005-0000-0000-000099AB0000}"/>
    <cellStyle name="Total 2 10 2 8 3" xfId="43934" xr:uid="{00000000-0005-0000-0000-00009AAB0000}"/>
    <cellStyle name="Total 2 10 2 8 4" xfId="43935" xr:uid="{00000000-0005-0000-0000-00009BAB0000}"/>
    <cellStyle name="Total 2 10 2 8 5" xfId="43936" xr:uid="{00000000-0005-0000-0000-00009CAB0000}"/>
    <cellStyle name="Total 2 10 2 9" xfId="43937" xr:uid="{00000000-0005-0000-0000-00009DAB0000}"/>
    <cellStyle name="Total 2 10 2 9 2" xfId="43938" xr:uid="{00000000-0005-0000-0000-00009EAB0000}"/>
    <cellStyle name="Total 2 10 2 9 3" xfId="43939" xr:uid="{00000000-0005-0000-0000-00009FAB0000}"/>
    <cellStyle name="Total 2 10 2 9 4" xfId="43940" xr:uid="{00000000-0005-0000-0000-0000A0AB0000}"/>
    <cellStyle name="Total 2 10 2 9 5" xfId="43941" xr:uid="{00000000-0005-0000-0000-0000A1AB0000}"/>
    <cellStyle name="Total 2 10 3" xfId="43942" xr:uid="{00000000-0005-0000-0000-0000A2AB0000}"/>
    <cellStyle name="Total 2 10 3 10" xfId="43943" xr:uid="{00000000-0005-0000-0000-0000A3AB0000}"/>
    <cellStyle name="Total 2 10 3 2" xfId="43944" xr:uid="{00000000-0005-0000-0000-0000A4AB0000}"/>
    <cellStyle name="Total 2 10 3 2 2" xfId="43945" xr:uid="{00000000-0005-0000-0000-0000A5AB0000}"/>
    <cellStyle name="Total 2 10 3 2 2 2" xfId="43946" xr:uid="{00000000-0005-0000-0000-0000A6AB0000}"/>
    <cellStyle name="Total 2 10 3 2 2 3" xfId="43947" xr:uid="{00000000-0005-0000-0000-0000A7AB0000}"/>
    <cellStyle name="Total 2 10 3 2 2 4" xfId="43948" xr:uid="{00000000-0005-0000-0000-0000A8AB0000}"/>
    <cellStyle name="Total 2 10 3 2 2 5" xfId="43949" xr:uid="{00000000-0005-0000-0000-0000A9AB0000}"/>
    <cellStyle name="Total 2 10 3 2 2 6" xfId="43950" xr:uid="{00000000-0005-0000-0000-0000AAAB0000}"/>
    <cellStyle name="Total 2 10 3 2 2 7" xfId="43951" xr:uid="{00000000-0005-0000-0000-0000ABAB0000}"/>
    <cellStyle name="Total 2 10 3 2 3" xfId="43952" xr:uid="{00000000-0005-0000-0000-0000ACAB0000}"/>
    <cellStyle name="Total 2 10 3 2 4" xfId="43953" xr:uid="{00000000-0005-0000-0000-0000ADAB0000}"/>
    <cellStyle name="Total 2 10 3 3" xfId="43954" xr:uid="{00000000-0005-0000-0000-0000AEAB0000}"/>
    <cellStyle name="Total 2 10 3 3 2" xfId="43955" xr:uid="{00000000-0005-0000-0000-0000AFAB0000}"/>
    <cellStyle name="Total 2 10 3 3 2 2" xfId="43956" xr:uid="{00000000-0005-0000-0000-0000B0AB0000}"/>
    <cellStyle name="Total 2 10 3 3 2 3" xfId="43957" xr:uid="{00000000-0005-0000-0000-0000B1AB0000}"/>
    <cellStyle name="Total 2 10 3 3 2 4" xfId="43958" xr:uid="{00000000-0005-0000-0000-0000B2AB0000}"/>
    <cellStyle name="Total 2 10 3 3 2 5" xfId="43959" xr:uid="{00000000-0005-0000-0000-0000B3AB0000}"/>
    <cellStyle name="Total 2 10 3 3 2 6" xfId="43960" xr:uid="{00000000-0005-0000-0000-0000B4AB0000}"/>
    <cellStyle name="Total 2 10 3 3 2 7" xfId="43961" xr:uid="{00000000-0005-0000-0000-0000B5AB0000}"/>
    <cellStyle name="Total 2 10 3 3 3" xfId="43962" xr:uid="{00000000-0005-0000-0000-0000B6AB0000}"/>
    <cellStyle name="Total 2 10 3 3 4" xfId="43963" xr:uid="{00000000-0005-0000-0000-0000B7AB0000}"/>
    <cellStyle name="Total 2 10 3 4" xfId="43964" xr:uid="{00000000-0005-0000-0000-0000B8AB0000}"/>
    <cellStyle name="Total 2 10 3 4 2" xfId="43965" xr:uid="{00000000-0005-0000-0000-0000B9AB0000}"/>
    <cellStyle name="Total 2 10 3 4 2 2" xfId="43966" xr:uid="{00000000-0005-0000-0000-0000BAAB0000}"/>
    <cellStyle name="Total 2 10 3 4 2 3" xfId="43967" xr:uid="{00000000-0005-0000-0000-0000BBAB0000}"/>
    <cellStyle name="Total 2 10 3 4 2 4" xfId="43968" xr:uid="{00000000-0005-0000-0000-0000BCAB0000}"/>
    <cellStyle name="Total 2 10 3 4 2 5" xfId="43969" xr:uid="{00000000-0005-0000-0000-0000BDAB0000}"/>
    <cellStyle name="Total 2 10 3 4 2 6" xfId="43970" xr:uid="{00000000-0005-0000-0000-0000BEAB0000}"/>
    <cellStyle name="Total 2 10 3 4 2 7" xfId="43971" xr:uid="{00000000-0005-0000-0000-0000BFAB0000}"/>
    <cellStyle name="Total 2 10 3 4 3" xfId="43972" xr:uid="{00000000-0005-0000-0000-0000C0AB0000}"/>
    <cellStyle name="Total 2 10 3 4 4" xfId="43973" xr:uid="{00000000-0005-0000-0000-0000C1AB0000}"/>
    <cellStyle name="Total 2 10 3 5" xfId="43974" xr:uid="{00000000-0005-0000-0000-0000C2AB0000}"/>
    <cellStyle name="Total 2 10 3 5 2" xfId="43975" xr:uid="{00000000-0005-0000-0000-0000C3AB0000}"/>
    <cellStyle name="Total 2 10 3 5 3" xfId="43976" xr:uid="{00000000-0005-0000-0000-0000C4AB0000}"/>
    <cellStyle name="Total 2 10 3 5 4" xfId="43977" xr:uid="{00000000-0005-0000-0000-0000C5AB0000}"/>
    <cellStyle name="Total 2 10 3 5 5" xfId="43978" xr:uid="{00000000-0005-0000-0000-0000C6AB0000}"/>
    <cellStyle name="Total 2 10 3 5 6" xfId="43979" xr:uid="{00000000-0005-0000-0000-0000C7AB0000}"/>
    <cellStyle name="Total 2 10 3 5 7" xfId="43980" xr:uid="{00000000-0005-0000-0000-0000C8AB0000}"/>
    <cellStyle name="Total 2 10 3 5 8" xfId="43981" xr:uid="{00000000-0005-0000-0000-0000C9AB0000}"/>
    <cellStyle name="Total 2 10 3 6" xfId="43982" xr:uid="{00000000-0005-0000-0000-0000CAAB0000}"/>
    <cellStyle name="Total 2 10 3 6 2" xfId="43983" xr:uid="{00000000-0005-0000-0000-0000CBAB0000}"/>
    <cellStyle name="Total 2 10 3 6 3" xfId="43984" xr:uid="{00000000-0005-0000-0000-0000CCAB0000}"/>
    <cellStyle name="Total 2 10 3 6 4" xfId="43985" xr:uid="{00000000-0005-0000-0000-0000CDAB0000}"/>
    <cellStyle name="Total 2 10 3 6 5" xfId="43986" xr:uid="{00000000-0005-0000-0000-0000CEAB0000}"/>
    <cellStyle name="Total 2 10 3 6 6" xfId="43987" xr:uid="{00000000-0005-0000-0000-0000CFAB0000}"/>
    <cellStyle name="Total 2 10 3 6 7" xfId="43988" xr:uid="{00000000-0005-0000-0000-0000D0AB0000}"/>
    <cellStyle name="Total 2 10 3 7" xfId="43989" xr:uid="{00000000-0005-0000-0000-0000D1AB0000}"/>
    <cellStyle name="Total 2 10 3 8" xfId="43990" xr:uid="{00000000-0005-0000-0000-0000D2AB0000}"/>
    <cellStyle name="Total 2 10 3 9" xfId="43991" xr:uid="{00000000-0005-0000-0000-0000D3AB0000}"/>
    <cellStyle name="Total 2 10 4" xfId="43992" xr:uid="{00000000-0005-0000-0000-0000D4AB0000}"/>
    <cellStyle name="Total 2 10 4 2" xfId="43993" xr:uid="{00000000-0005-0000-0000-0000D5AB0000}"/>
    <cellStyle name="Total 2 10 4 2 2" xfId="43994" xr:uid="{00000000-0005-0000-0000-0000D6AB0000}"/>
    <cellStyle name="Total 2 10 4 2 3" xfId="43995" xr:uid="{00000000-0005-0000-0000-0000D7AB0000}"/>
    <cellStyle name="Total 2 10 4 2 4" xfId="43996" xr:uid="{00000000-0005-0000-0000-0000D8AB0000}"/>
    <cellStyle name="Total 2 10 4 2 5" xfId="43997" xr:uid="{00000000-0005-0000-0000-0000D9AB0000}"/>
    <cellStyle name="Total 2 10 4 2 6" xfId="43998" xr:uid="{00000000-0005-0000-0000-0000DAAB0000}"/>
    <cellStyle name="Total 2 10 4 2 7" xfId="43999" xr:uid="{00000000-0005-0000-0000-0000DBAB0000}"/>
    <cellStyle name="Total 2 10 4 3" xfId="44000" xr:uid="{00000000-0005-0000-0000-0000DCAB0000}"/>
    <cellStyle name="Total 2 10 4 4" xfId="44001" xr:uid="{00000000-0005-0000-0000-0000DDAB0000}"/>
    <cellStyle name="Total 2 10 4 5" xfId="44002" xr:uid="{00000000-0005-0000-0000-0000DEAB0000}"/>
    <cellStyle name="Total 2 10 5" xfId="44003" xr:uid="{00000000-0005-0000-0000-0000DFAB0000}"/>
    <cellStyle name="Total 2 10 5 2" xfId="44004" xr:uid="{00000000-0005-0000-0000-0000E0AB0000}"/>
    <cellStyle name="Total 2 10 5 2 2" xfId="44005" xr:uid="{00000000-0005-0000-0000-0000E1AB0000}"/>
    <cellStyle name="Total 2 10 5 2 3" xfId="44006" xr:uid="{00000000-0005-0000-0000-0000E2AB0000}"/>
    <cellStyle name="Total 2 10 5 2 4" xfId="44007" xr:uid="{00000000-0005-0000-0000-0000E3AB0000}"/>
    <cellStyle name="Total 2 10 5 2 5" xfId="44008" xr:uid="{00000000-0005-0000-0000-0000E4AB0000}"/>
    <cellStyle name="Total 2 10 5 2 6" xfId="44009" xr:uid="{00000000-0005-0000-0000-0000E5AB0000}"/>
    <cellStyle name="Total 2 10 5 2 7" xfId="44010" xr:uid="{00000000-0005-0000-0000-0000E6AB0000}"/>
    <cellStyle name="Total 2 10 5 3" xfId="44011" xr:uid="{00000000-0005-0000-0000-0000E7AB0000}"/>
    <cellStyle name="Total 2 10 5 4" xfId="44012" xr:uid="{00000000-0005-0000-0000-0000E8AB0000}"/>
    <cellStyle name="Total 2 10 5 5" xfId="44013" xr:uid="{00000000-0005-0000-0000-0000E9AB0000}"/>
    <cellStyle name="Total 2 10 6" xfId="44014" xr:uid="{00000000-0005-0000-0000-0000EAAB0000}"/>
    <cellStyle name="Total 2 10 6 2" xfId="44015" xr:uid="{00000000-0005-0000-0000-0000EBAB0000}"/>
    <cellStyle name="Total 2 10 6 2 2" xfId="44016" xr:uid="{00000000-0005-0000-0000-0000ECAB0000}"/>
    <cellStyle name="Total 2 10 6 2 3" xfId="44017" xr:uid="{00000000-0005-0000-0000-0000EDAB0000}"/>
    <cellStyle name="Total 2 10 6 2 4" xfId="44018" xr:uid="{00000000-0005-0000-0000-0000EEAB0000}"/>
    <cellStyle name="Total 2 10 6 2 5" xfId="44019" xr:uid="{00000000-0005-0000-0000-0000EFAB0000}"/>
    <cellStyle name="Total 2 10 6 2 6" xfId="44020" xr:uid="{00000000-0005-0000-0000-0000F0AB0000}"/>
    <cellStyle name="Total 2 10 6 2 7" xfId="44021" xr:uid="{00000000-0005-0000-0000-0000F1AB0000}"/>
    <cellStyle name="Total 2 10 6 3" xfId="44022" xr:uid="{00000000-0005-0000-0000-0000F2AB0000}"/>
    <cellStyle name="Total 2 10 6 4" xfId="44023" xr:uid="{00000000-0005-0000-0000-0000F3AB0000}"/>
    <cellStyle name="Total 2 10 6 5" xfId="44024" xr:uid="{00000000-0005-0000-0000-0000F4AB0000}"/>
    <cellStyle name="Total 2 10 7" xfId="44025" xr:uid="{00000000-0005-0000-0000-0000F5AB0000}"/>
    <cellStyle name="Total 2 10 7 2" xfId="44026" xr:uid="{00000000-0005-0000-0000-0000F6AB0000}"/>
    <cellStyle name="Total 2 10 7 2 2" xfId="44027" xr:uid="{00000000-0005-0000-0000-0000F7AB0000}"/>
    <cellStyle name="Total 2 10 7 2 3" xfId="44028" xr:uid="{00000000-0005-0000-0000-0000F8AB0000}"/>
    <cellStyle name="Total 2 10 7 2 4" xfId="44029" xr:uid="{00000000-0005-0000-0000-0000F9AB0000}"/>
    <cellStyle name="Total 2 10 7 2 5" xfId="44030" xr:uid="{00000000-0005-0000-0000-0000FAAB0000}"/>
    <cellStyle name="Total 2 10 7 2 6" xfId="44031" xr:uid="{00000000-0005-0000-0000-0000FBAB0000}"/>
    <cellStyle name="Total 2 10 7 2 7" xfId="44032" xr:uid="{00000000-0005-0000-0000-0000FCAB0000}"/>
    <cellStyle name="Total 2 10 7 3" xfId="44033" xr:uid="{00000000-0005-0000-0000-0000FDAB0000}"/>
    <cellStyle name="Total 2 10 7 4" xfId="44034" xr:uid="{00000000-0005-0000-0000-0000FEAB0000}"/>
    <cellStyle name="Total 2 10 7 5" xfId="44035" xr:uid="{00000000-0005-0000-0000-0000FFAB0000}"/>
    <cellStyle name="Total 2 10 8" xfId="44036" xr:uid="{00000000-0005-0000-0000-000000AC0000}"/>
    <cellStyle name="Total 2 10 8 2" xfId="44037" xr:uid="{00000000-0005-0000-0000-000001AC0000}"/>
    <cellStyle name="Total 2 10 8 3" xfId="44038" xr:uid="{00000000-0005-0000-0000-000002AC0000}"/>
    <cellStyle name="Total 2 10 8 4" xfId="44039" xr:uid="{00000000-0005-0000-0000-000003AC0000}"/>
    <cellStyle name="Total 2 10 8 5" xfId="44040" xr:uid="{00000000-0005-0000-0000-000004AC0000}"/>
    <cellStyle name="Total 2 10 8 6" xfId="44041" xr:uid="{00000000-0005-0000-0000-000005AC0000}"/>
    <cellStyle name="Total 2 10 8 7" xfId="44042" xr:uid="{00000000-0005-0000-0000-000006AC0000}"/>
    <cellStyle name="Total 2 10 8 8" xfId="44043" xr:uid="{00000000-0005-0000-0000-000007AC0000}"/>
    <cellStyle name="Total 2 10 9" xfId="44044" xr:uid="{00000000-0005-0000-0000-000008AC0000}"/>
    <cellStyle name="Total 2 10 9 2" xfId="44045" xr:uid="{00000000-0005-0000-0000-000009AC0000}"/>
    <cellStyle name="Total 2 10 9 3" xfId="44046" xr:uid="{00000000-0005-0000-0000-00000AAC0000}"/>
    <cellStyle name="Total 2 10 9 4" xfId="44047" xr:uid="{00000000-0005-0000-0000-00000BAC0000}"/>
    <cellStyle name="Total 2 10 9 5" xfId="44048" xr:uid="{00000000-0005-0000-0000-00000CAC0000}"/>
    <cellStyle name="Total 2 10 9 6" xfId="44049" xr:uid="{00000000-0005-0000-0000-00000DAC0000}"/>
    <cellStyle name="Total 2 10 9 7" xfId="44050" xr:uid="{00000000-0005-0000-0000-00000EAC0000}"/>
    <cellStyle name="Total 2 11" xfId="44051" xr:uid="{00000000-0005-0000-0000-00000FAC0000}"/>
    <cellStyle name="Total 2 11 10" xfId="44052" xr:uid="{00000000-0005-0000-0000-000010AC0000}"/>
    <cellStyle name="Total 2 11 10 2" xfId="44053" xr:uid="{00000000-0005-0000-0000-000011AC0000}"/>
    <cellStyle name="Total 2 11 10 3" xfId="44054" xr:uid="{00000000-0005-0000-0000-000012AC0000}"/>
    <cellStyle name="Total 2 11 10 4" xfId="44055" xr:uid="{00000000-0005-0000-0000-000013AC0000}"/>
    <cellStyle name="Total 2 11 10 5" xfId="44056" xr:uid="{00000000-0005-0000-0000-000014AC0000}"/>
    <cellStyle name="Total 2 11 11" xfId="44057" xr:uid="{00000000-0005-0000-0000-000015AC0000}"/>
    <cellStyle name="Total 2 11 11 2" xfId="44058" xr:uid="{00000000-0005-0000-0000-000016AC0000}"/>
    <cellStyle name="Total 2 11 11 3" xfId="44059" xr:uid="{00000000-0005-0000-0000-000017AC0000}"/>
    <cellStyle name="Total 2 11 11 4" xfId="44060" xr:uid="{00000000-0005-0000-0000-000018AC0000}"/>
    <cellStyle name="Total 2 11 11 5" xfId="44061" xr:uid="{00000000-0005-0000-0000-000019AC0000}"/>
    <cellStyle name="Total 2 11 12" xfId="44062" xr:uid="{00000000-0005-0000-0000-00001AAC0000}"/>
    <cellStyle name="Total 2 11 12 2" xfId="44063" xr:uid="{00000000-0005-0000-0000-00001BAC0000}"/>
    <cellStyle name="Total 2 11 12 3" xfId="44064" xr:uid="{00000000-0005-0000-0000-00001CAC0000}"/>
    <cellStyle name="Total 2 11 12 4" xfId="44065" xr:uid="{00000000-0005-0000-0000-00001DAC0000}"/>
    <cellStyle name="Total 2 11 12 5" xfId="44066" xr:uid="{00000000-0005-0000-0000-00001EAC0000}"/>
    <cellStyle name="Total 2 11 13" xfId="44067" xr:uid="{00000000-0005-0000-0000-00001FAC0000}"/>
    <cellStyle name="Total 2 11 13 2" xfId="44068" xr:uid="{00000000-0005-0000-0000-000020AC0000}"/>
    <cellStyle name="Total 2 11 13 3" xfId="44069" xr:uid="{00000000-0005-0000-0000-000021AC0000}"/>
    <cellStyle name="Total 2 11 13 4" xfId="44070" xr:uid="{00000000-0005-0000-0000-000022AC0000}"/>
    <cellStyle name="Total 2 11 13 5" xfId="44071" xr:uid="{00000000-0005-0000-0000-000023AC0000}"/>
    <cellStyle name="Total 2 11 14" xfId="44072" xr:uid="{00000000-0005-0000-0000-000024AC0000}"/>
    <cellStyle name="Total 2 11 14 2" xfId="44073" xr:uid="{00000000-0005-0000-0000-000025AC0000}"/>
    <cellStyle name="Total 2 11 14 3" xfId="44074" xr:uid="{00000000-0005-0000-0000-000026AC0000}"/>
    <cellStyle name="Total 2 11 14 4" xfId="44075" xr:uid="{00000000-0005-0000-0000-000027AC0000}"/>
    <cellStyle name="Total 2 11 14 5" xfId="44076" xr:uid="{00000000-0005-0000-0000-000028AC0000}"/>
    <cellStyle name="Total 2 11 15" xfId="44077" xr:uid="{00000000-0005-0000-0000-000029AC0000}"/>
    <cellStyle name="Total 2 11 15 2" xfId="44078" xr:uid="{00000000-0005-0000-0000-00002AAC0000}"/>
    <cellStyle name="Total 2 11 15 3" xfId="44079" xr:uid="{00000000-0005-0000-0000-00002BAC0000}"/>
    <cellStyle name="Total 2 11 15 4" xfId="44080" xr:uid="{00000000-0005-0000-0000-00002CAC0000}"/>
    <cellStyle name="Total 2 11 15 5" xfId="44081" xr:uid="{00000000-0005-0000-0000-00002DAC0000}"/>
    <cellStyle name="Total 2 11 16" xfId="44082" xr:uid="{00000000-0005-0000-0000-00002EAC0000}"/>
    <cellStyle name="Total 2 11 16 2" xfId="44083" xr:uid="{00000000-0005-0000-0000-00002FAC0000}"/>
    <cellStyle name="Total 2 11 16 3" xfId="44084" xr:uid="{00000000-0005-0000-0000-000030AC0000}"/>
    <cellStyle name="Total 2 11 16 4" xfId="44085" xr:uid="{00000000-0005-0000-0000-000031AC0000}"/>
    <cellStyle name="Total 2 11 16 5" xfId="44086" xr:uid="{00000000-0005-0000-0000-000032AC0000}"/>
    <cellStyle name="Total 2 11 17" xfId="44087" xr:uid="{00000000-0005-0000-0000-000033AC0000}"/>
    <cellStyle name="Total 2 11 17 2" xfId="44088" xr:uid="{00000000-0005-0000-0000-000034AC0000}"/>
    <cellStyle name="Total 2 11 17 3" xfId="44089" xr:uid="{00000000-0005-0000-0000-000035AC0000}"/>
    <cellStyle name="Total 2 11 17 4" xfId="44090" xr:uid="{00000000-0005-0000-0000-000036AC0000}"/>
    <cellStyle name="Total 2 11 17 5" xfId="44091" xr:uid="{00000000-0005-0000-0000-000037AC0000}"/>
    <cellStyle name="Total 2 11 18" xfId="44092" xr:uid="{00000000-0005-0000-0000-000038AC0000}"/>
    <cellStyle name="Total 2 11 18 2" xfId="44093" xr:uid="{00000000-0005-0000-0000-000039AC0000}"/>
    <cellStyle name="Total 2 11 18 3" xfId="44094" xr:uid="{00000000-0005-0000-0000-00003AAC0000}"/>
    <cellStyle name="Total 2 11 18 4" xfId="44095" xr:uid="{00000000-0005-0000-0000-00003BAC0000}"/>
    <cellStyle name="Total 2 11 18 5" xfId="44096" xr:uid="{00000000-0005-0000-0000-00003CAC0000}"/>
    <cellStyle name="Total 2 11 19" xfId="44097" xr:uid="{00000000-0005-0000-0000-00003DAC0000}"/>
    <cellStyle name="Total 2 11 2" xfId="44098" xr:uid="{00000000-0005-0000-0000-00003EAC0000}"/>
    <cellStyle name="Total 2 11 2 10" xfId="44099" xr:uid="{00000000-0005-0000-0000-00003FAC0000}"/>
    <cellStyle name="Total 2 11 2 10 2" xfId="44100" xr:uid="{00000000-0005-0000-0000-000040AC0000}"/>
    <cellStyle name="Total 2 11 2 10 3" xfId="44101" xr:uid="{00000000-0005-0000-0000-000041AC0000}"/>
    <cellStyle name="Total 2 11 2 10 4" xfId="44102" xr:uid="{00000000-0005-0000-0000-000042AC0000}"/>
    <cellStyle name="Total 2 11 2 10 5" xfId="44103" xr:uid="{00000000-0005-0000-0000-000043AC0000}"/>
    <cellStyle name="Total 2 11 2 11" xfId="44104" xr:uid="{00000000-0005-0000-0000-000044AC0000}"/>
    <cellStyle name="Total 2 11 2 11 2" xfId="44105" xr:uid="{00000000-0005-0000-0000-000045AC0000}"/>
    <cellStyle name="Total 2 11 2 11 3" xfId="44106" xr:uid="{00000000-0005-0000-0000-000046AC0000}"/>
    <cellStyle name="Total 2 11 2 11 4" xfId="44107" xr:uid="{00000000-0005-0000-0000-000047AC0000}"/>
    <cellStyle name="Total 2 11 2 11 5" xfId="44108" xr:uid="{00000000-0005-0000-0000-000048AC0000}"/>
    <cellStyle name="Total 2 11 2 12" xfId="44109" xr:uid="{00000000-0005-0000-0000-000049AC0000}"/>
    <cellStyle name="Total 2 11 2 12 2" xfId="44110" xr:uid="{00000000-0005-0000-0000-00004AAC0000}"/>
    <cellStyle name="Total 2 11 2 12 3" xfId="44111" xr:uid="{00000000-0005-0000-0000-00004BAC0000}"/>
    <cellStyle name="Total 2 11 2 12 4" xfId="44112" xr:uid="{00000000-0005-0000-0000-00004CAC0000}"/>
    <cellStyle name="Total 2 11 2 12 5" xfId="44113" xr:uid="{00000000-0005-0000-0000-00004DAC0000}"/>
    <cellStyle name="Total 2 11 2 13" xfId="44114" xr:uid="{00000000-0005-0000-0000-00004EAC0000}"/>
    <cellStyle name="Total 2 11 2 13 2" xfId="44115" xr:uid="{00000000-0005-0000-0000-00004FAC0000}"/>
    <cellStyle name="Total 2 11 2 13 3" xfId="44116" xr:uid="{00000000-0005-0000-0000-000050AC0000}"/>
    <cellStyle name="Total 2 11 2 13 4" xfId="44117" xr:uid="{00000000-0005-0000-0000-000051AC0000}"/>
    <cellStyle name="Total 2 11 2 13 5" xfId="44118" xr:uid="{00000000-0005-0000-0000-000052AC0000}"/>
    <cellStyle name="Total 2 11 2 14" xfId="44119" xr:uid="{00000000-0005-0000-0000-000053AC0000}"/>
    <cellStyle name="Total 2 11 2 14 2" xfId="44120" xr:uid="{00000000-0005-0000-0000-000054AC0000}"/>
    <cellStyle name="Total 2 11 2 14 3" xfId="44121" xr:uid="{00000000-0005-0000-0000-000055AC0000}"/>
    <cellStyle name="Total 2 11 2 14 4" xfId="44122" xr:uid="{00000000-0005-0000-0000-000056AC0000}"/>
    <cellStyle name="Total 2 11 2 14 5" xfId="44123" xr:uid="{00000000-0005-0000-0000-000057AC0000}"/>
    <cellStyle name="Total 2 11 2 15" xfId="44124" xr:uid="{00000000-0005-0000-0000-000058AC0000}"/>
    <cellStyle name="Total 2 11 2 15 2" xfId="44125" xr:uid="{00000000-0005-0000-0000-000059AC0000}"/>
    <cellStyle name="Total 2 11 2 15 3" xfId="44126" xr:uid="{00000000-0005-0000-0000-00005AAC0000}"/>
    <cellStyle name="Total 2 11 2 15 4" xfId="44127" xr:uid="{00000000-0005-0000-0000-00005BAC0000}"/>
    <cellStyle name="Total 2 11 2 15 5" xfId="44128" xr:uid="{00000000-0005-0000-0000-00005CAC0000}"/>
    <cellStyle name="Total 2 11 2 16" xfId="44129" xr:uid="{00000000-0005-0000-0000-00005DAC0000}"/>
    <cellStyle name="Total 2 11 2 16 2" xfId="44130" xr:uid="{00000000-0005-0000-0000-00005EAC0000}"/>
    <cellStyle name="Total 2 11 2 16 3" xfId="44131" xr:uid="{00000000-0005-0000-0000-00005FAC0000}"/>
    <cellStyle name="Total 2 11 2 16 4" xfId="44132" xr:uid="{00000000-0005-0000-0000-000060AC0000}"/>
    <cellStyle name="Total 2 11 2 16 5" xfId="44133" xr:uid="{00000000-0005-0000-0000-000061AC0000}"/>
    <cellStyle name="Total 2 11 2 17" xfId="44134" xr:uid="{00000000-0005-0000-0000-000062AC0000}"/>
    <cellStyle name="Total 2 11 2 17 2" xfId="44135" xr:uid="{00000000-0005-0000-0000-000063AC0000}"/>
    <cellStyle name="Total 2 11 2 17 3" xfId="44136" xr:uid="{00000000-0005-0000-0000-000064AC0000}"/>
    <cellStyle name="Total 2 11 2 17 4" xfId="44137" xr:uid="{00000000-0005-0000-0000-000065AC0000}"/>
    <cellStyle name="Total 2 11 2 17 5" xfId="44138" xr:uid="{00000000-0005-0000-0000-000066AC0000}"/>
    <cellStyle name="Total 2 11 2 18" xfId="44139" xr:uid="{00000000-0005-0000-0000-000067AC0000}"/>
    <cellStyle name="Total 2 11 2 18 2" xfId="44140" xr:uid="{00000000-0005-0000-0000-000068AC0000}"/>
    <cellStyle name="Total 2 11 2 18 3" xfId="44141" xr:uid="{00000000-0005-0000-0000-000069AC0000}"/>
    <cellStyle name="Total 2 11 2 18 4" xfId="44142" xr:uid="{00000000-0005-0000-0000-00006AAC0000}"/>
    <cellStyle name="Total 2 11 2 18 5" xfId="44143" xr:uid="{00000000-0005-0000-0000-00006BAC0000}"/>
    <cellStyle name="Total 2 11 2 19" xfId="44144" xr:uid="{00000000-0005-0000-0000-00006CAC0000}"/>
    <cellStyle name="Total 2 11 2 2" xfId="44145" xr:uid="{00000000-0005-0000-0000-00006DAC0000}"/>
    <cellStyle name="Total 2 11 2 2 2" xfId="44146" xr:uid="{00000000-0005-0000-0000-00006EAC0000}"/>
    <cellStyle name="Total 2 11 2 2 2 2" xfId="44147" xr:uid="{00000000-0005-0000-0000-00006FAC0000}"/>
    <cellStyle name="Total 2 11 2 2 2 3" xfId="44148" xr:uid="{00000000-0005-0000-0000-000070AC0000}"/>
    <cellStyle name="Total 2 11 2 2 2 4" xfId="44149" xr:uid="{00000000-0005-0000-0000-000071AC0000}"/>
    <cellStyle name="Total 2 11 2 2 2 5" xfId="44150" xr:uid="{00000000-0005-0000-0000-000072AC0000}"/>
    <cellStyle name="Total 2 11 2 2 2 6" xfId="44151" xr:uid="{00000000-0005-0000-0000-000073AC0000}"/>
    <cellStyle name="Total 2 11 2 2 2 7" xfId="44152" xr:uid="{00000000-0005-0000-0000-000074AC0000}"/>
    <cellStyle name="Total 2 11 2 2 3" xfId="44153" xr:uid="{00000000-0005-0000-0000-000075AC0000}"/>
    <cellStyle name="Total 2 11 2 2 4" xfId="44154" xr:uid="{00000000-0005-0000-0000-000076AC0000}"/>
    <cellStyle name="Total 2 11 2 2 5" xfId="44155" xr:uid="{00000000-0005-0000-0000-000077AC0000}"/>
    <cellStyle name="Total 2 11 2 3" xfId="44156" xr:uid="{00000000-0005-0000-0000-000078AC0000}"/>
    <cellStyle name="Total 2 11 2 3 2" xfId="44157" xr:uid="{00000000-0005-0000-0000-000079AC0000}"/>
    <cellStyle name="Total 2 11 2 3 2 2" xfId="44158" xr:uid="{00000000-0005-0000-0000-00007AAC0000}"/>
    <cellStyle name="Total 2 11 2 3 2 3" xfId="44159" xr:uid="{00000000-0005-0000-0000-00007BAC0000}"/>
    <cellStyle name="Total 2 11 2 3 2 4" xfId="44160" xr:uid="{00000000-0005-0000-0000-00007CAC0000}"/>
    <cellStyle name="Total 2 11 2 3 2 5" xfId="44161" xr:uid="{00000000-0005-0000-0000-00007DAC0000}"/>
    <cellStyle name="Total 2 11 2 3 2 6" xfId="44162" xr:uid="{00000000-0005-0000-0000-00007EAC0000}"/>
    <cellStyle name="Total 2 11 2 3 2 7" xfId="44163" xr:uid="{00000000-0005-0000-0000-00007FAC0000}"/>
    <cellStyle name="Total 2 11 2 3 3" xfId="44164" xr:uid="{00000000-0005-0000-0000-000080AC0000}"/>
    <cellStyle name="Total 2 11 2 3 4" xfId="44165" xr:uid="{00000000-0005-0000-0000-000081AC0000}"/>
    <cellStyle name="Total 2 11 2 3 5" xfId="44166" xr:uid="{00000000-0005-0000-0000-000082AC0000}"/>
    <cellStyle name="Total 2 11 2 4" xfId="44167" xr:uid="{00000000-0005-0000-0000-000083AC0000}"/>
    <cellStyle name="Total 2 11 2 4 2" xfId="44168" xr:uid="{00000000-0005-0000-0000-000084AC0000}"/>
    <cellStyle name="Total 2 11 2 4 2 2" xfId="44169" xr:uid="{00000000-0005-0000-0000-000085AC0000}"/>
    <cellStyle name="Total 2 11 2 4 2 3" xfId="44170" xr:uid="{00000000-0005-0000-0000-000086AC0000}"/>
    <cellStyle name="Total 2 11 2 4 2 4" xfId="44171" xr:uid="{00000000-0005-0000-0000-000087AC0000}"/>
    <cellStyle name="Total 2 11 2 4 2 5" xfId="44172" xr:uid="{00000000-0005-0000-0000-000088AC0000}"/>
    <cellStyle name="Total 2 11 2 4 2 6" xfId="44173" xr:uid="{00000000-0005-0000-0000-000089AC0000}"/>
    <cellStyle name="Total 2 11 2 4 2 7" xfId="44174" xr:uid="{00000000-0005-0000-0000-00008AAC0000}"/>
    <cellStyle name="Total 2 11 2 4 3" xfId="44175" xr:uid="{00000000-0005-0000-0000-00008BAC0000}"/>
    <cellStyle name="Total 2 11 2 4 4" xfId="44176" xr:uid="{00000000-0005-0000-0000-00008CAC0000}"/>
    <cellStyle name="Total 2 11 2 4 5" xfId="44177" xr:uid="{00000000-0005-0000-0000-00008DAC0000}"/>
    <cellStyle name="Total 2 11 2 5" xfId="44178" xr:uid="{00000000-0005-0000-0000-00008EAC0000}"/>
    <cellStyle name="Total 2 11 2 5 2" xfId="44179" xr:uid="{00000000-0005-0000-0000-00008FAC0000}"/>
    <cellStyle name="Total 2 11 2 5 3" xfId="44180" xr:uid="{00000000-0005-0000-0000-000090AC0000}"/>
    <cellStyle name="Total 2 11 2 5 4" xfId="44181" xr:uid="{00000000-0005-0000-0000-000091AC0000}"/>
    <cellStyle name="Total 2 11 2 5 5" xfId="44182" xr:uid="{00000000-0005-0000-0000-000092AC0000}"/>
    <cellStyle name="Total 2 11 2 5 6" xfId="44183" xr:uid="{00000000-0005-0000-0000-000093AC0000}"/>
    <cellStyle name="Total 2 11 2 5 7" xfId="44184" xr:uid="{00000000-0005-0000-0000-000094AC0000}"/>
    <cellStyle name="Total 2 11 2 5 8" xfId="44185" xr:uid="{00000000-0005-0000-0000-000095AC0000}"/>
    <cellStyle name="Total 2 11 2 6" xfId="44186" xr:uid="{00000000-0005-0000-0000-000096AC0000}"/>
    <cellStyle name="Total 2 11 2 6 2" xfId="44187" xr:uid="{00000000-0005-0000-0000-000097AC0000}"/>
    <cellStyle name="Total 2 11 2 6 3" xfId="44188" xr:uid="{00000000-0005-0000-0000-000098AC0000}"/>
    <cellStyle name="Total 2 11 2 6 4" xfId="44189" xr:uid="{00000000-0005-0000-0000-000099AC0000}"/>
    <cellStyle name="Total 2 11 2 6 5" xfId="44190" xr:uid="{00000000-0005-0000-0000-00009AAC0000}"/>
    <cellStyle name="Total 2 11 2 6 6" xfId="44191" xr:uid="{00000000-0005-0000-0000-00009BAC0000}"/>
    <cellStyle name="Total 2 11 2 6 7" xfId="44192" xr:uid="{00000000-0005-0000-0000-00009CAC0000}"/>
    <cellStyle name="Total 2 11 2 7" xfId="44193" xr:uid="{00000000-0005-0000-0000-00009DAC0000}"/>
    <cellStyle name="Total 2 11 2 7 2" xfId="44194" xr:uid="{00000000-0005-0000-0000-00009EAC0000}"/>
    <cellStyle name="Total 2 11 2 7 3" xfId="44195" xr:uid="{00000000-0005-0000-0000-00009FAC0000}"/>
    <cellStyle name="Total 2 11 2 7 4" xfId="44196" xr:uid="{00000000-0005-0000-0000-0000A0AC0000}"/>
    <cellStyle name="Total 2 11 2 7 5" xfId="44197" xr:uid="{00000000-0005-0000-0000-0000A1AC0000}"/>
    <cellStyle name="Total 2 11 2 8" xfId="44198" xr:uid="{00000000-0005-0000-0000-0000A2AC0000}"/>
    <cellStyle name="Total 2 11 2 8 2" xfId="44199" xr:uid="{00000000-0005-0000-0000-0000A3AC0000}"/>
    <cellStyle name="Total 2 11 2 8 3" xfId="44200" xr:uid="{00000000-0005-0000-0000-0000A4AC0000}"/>
    <cellStyle name="Total 2 11 2 8 4" xfId="44201" xr:uid="{00000000-0005-0000-0000-0000A5AC0000}"/>
    <cellStyle name="Total 2 11 2 8 5" xfId="44202" xr:uid="{00000000-0005-0000-0000-0000A6AC0000}"/>
    <cellStyle name="Total 2 11 2 9" xfId="44203" xr:uid="{00000000-0005-0000-0000-0000A7AC0000}"/>
    <cellStyle name="Total 2 11 2 9 2" xfId="44204" xr:uid="{00000000-0005-0000-0000-0000A8AC0000}"/>
    <cellStyle name="Total 2 11 2 9 3" xfId="44205" xr:uid="{00000000-0005-0000-0000-0000A9AC0000}"/>
    <cellStyle name="Total 2 11 2 9 4" xfId="44206" xr:uid="{00000000-0005-0000-0000-0000AAAC0000}"/>
    <cellStyle name="Total 2 11 2 9 5" xfId="44207" xr:uid="{00000000-0005-0000-0000-0000ABAC0000}"/>
    <cellStyle name="Total 2 11 3" xfId="44208" xr:uid="{00000000-0005-0000-0000-0000ACAC0000}"/>
    <cellStyle name="Total 2 11 3 10" xfId="44209" xr:uid="{00000000-0005-0000-0000-0000ADAC0000}"/>
    <cellStyle name="Total 2 11 3 2" xfId="44210" xr:uid="{00000000-0005-0000-0000-0000AEAC0000}"/>
    <cellStyle name="Total 2 11 3 2 2" xfId="44211" xr:uid="{00000000-0005-0000-0000-0000AFAC0000}"/>
    <cellStyle name="Total 2 11 3 2 2 2" xfId="44212" xr:uid="{00000000-0005-0000-0000-0000B0AC0000}"/>
    <cellStyle name="Total 2 11 3 2 2 3" xfId="44213" xr:uid="{00000000-0005-0000-0000-0000B1AC0000}"/>
    <cellStyle name="Total 2 11 3 2 2 4" xfId="44214" xr:uid="{00000000-0005-0000-0000-0000B2AC0000}"/>
    <cellStyle name="Total 2 11 3 2 2 5" xfId="44215" xr:uid="{00000000-0005-0000-0000-0000B3AC0000}"/>
    <cellStyle name="Total 2 11 3 2 2 6" xfId="44216" xr:uid="{00000000-0005-0000-0000-0000B4AC0000}"/>
    <cellStyle name="Total 2 11 3 2 2 7" xfId="44217" xr:uid="{00000000-0005-0000-0000-0000B5AC0000}"/>
    <cellStyle name="Total 2 11 3 2 3" xfId="44218" xr:uid="{00000000-0005-0000-0000-0000B6AC0000}"/>
    <cellStyle name="Total 2 11 3 2 4" xfId="44219" xr:uid="{00000000-0005-0000-0000-0000B7AC0000}"/>
    <cellStyle name="Total 2 11 3 3" xfId="44220" xr:uid="{00000000-0005-0000-0000-0000B8AC0000}"/>
    <cellStyle name="Total 2 11 3 3 2" xfId="44221" xr:uid="{00000000-0005-0000-0000-0000B9AC0000}"/>
    <cellStyle name="Total 2 11 3 3 2 2" xfId="44222" xr:uid="{00000000-0005-0000-0000-0000BAAC0000}"/>
    <cellStyle name="Total 2 11 3 3 2 3" xfId="44223" xr:uid="{00000000-0005-0000-0000-0000BBAC0000}"/>
    <cellStyle name="Total 2 11 3 3 2 4" xfId="44224" xr:uid="{00000000-0005-0000-0000-0000BCAC0000}"/>
    <cellStyle name="Total 2 11 3 3 2 5" xfId="44225" xr:uid="{00000000-0005-0000-0000-0000BDAC0000}"/>
    <cellStyle name="Total 2 11 3 3 2 6" xfId="44226" xr:uid="{00000000-0005-0000-0000-0000BEAC0000}"/>
    <cellStyle name="Total 2 11 3 3 2 7" xfId="44227" xr:uid="{00000000-0005-0000-0000-0000BFAC0000}"/>
    <cellStyle name="Total 2 11 3 3 3" xfId="44228" xr:uid="{00000000-0005-0000-0000-0000C0AC0000}"/>
    <cellStyle name="Total 2 11 3 3 4" xfId="44229" xr:uid="{00000000-0005-0000-0000-0000C1AC0000}"/>
    <cellStyle name="Total 2 11 3 4" xfId="44230" xr:uid="{00000000-0005-0000-0000-0000C2AC0000}"/>
    <cellStyle name="Total 2 11 3 4 2" xfId="44231" xr:uid="{00000000-0005-0000-0000-0000C3AC0000}"/>
    <cellStyle name="Total 2 11 3 4 2 2" xfId="44232" xr:uid="{00000000-0005-0000-0000-0000C4AC0000}"/>
    <cellStyle name="Total 2 11 3 4 2 3" xfId="44233" xr:uid="{00000000-0005-0000-0000-0000C5AC0000}"/>
    <cellStyle name="Total 2 11 3 4 2 4" xfId="44234" xr:uid="{00000000-0005-0000-0000-0000C6AC0000}"/>
    <cellStyle name="Total 2 11 3 4 2 5" xfId="44235" xr:uid="{00000000-0005-0000-0000-0000C7AC0000}"/>
    <cellStyle name="Total 2 11 3 4 2 6" xfId="44236" xr:uid="{00000000-0005-0000-0000-0000C8AC0000}"/>
    <cellStyle name="Total 2 11 3 4 2 7" xfId="44237" xr:uid="{00000000-0005-0000-0000-0000C9AC0000}"/>
    <cellStyle name="Total 2 11 3 4 3" xfId="44238" xr:uid="{00000000-0005-0000-0000-0000CAAC0000}"/>
    <cellStyle name="Total 2 11 3 4 4" xfId="44239" xr:uid="{00000000-0005-0000-0000-0000CBAC0000}"/>
    <cellStyle name="Total 2 11 3 5" xfId="44240" xr:uid="{00000000-0005-0000-0000-0000CCAC0000}"/>
    <cellStyle name="Total 2 11 3 5 2" xfId="44241" xr:uid="{00000000-0005-0000-0000-0000CDAC0000}"/>
    <cellStyle name="Total 2 11 3 5 3" xfId="44242" xr:uid="{00000000-0005-0000-0000-0000CEAC0000}"/>
    <cellStyle name="Total 2 11 3 5 4" xfId="44243" xr:uid="{00000000-0005-0000-0000-0000CFAC0000}"/>
    <cellStyle name="Total 2 11 3 5 5" xfId="44244" xr:uid="{00000000-0005-0000-0000-0000D0AC0000}"/>
    <cellStyle name="Total 2 11 3 5 6" xfId="44245" xr:uid="{00000000-0005-0000-0000-0000D1AC0000}"/>
    <cellStyle name="Total 2 11 3 5 7" xfId="44246" xr:uid="{00000000-0005-0000-0000-0000D2AC0000}"/>
    <cellStyle name="Total 2 11 3 5 8" xfId="44247" xr:uid="{00000000-0005-0000-0000-0000D3AC0000}"/>
    <cellStyle name="Total 2 11 3 6" xfId="44248" xr:uid="{00000000-0005-0000-0000-0000D4AC0000}"/>
    <cellStyle name="Total 2 11 3 6 2" xfId="44249" xr:uid="{00000000-0005-0000-0000-0000D5AC0000}"/>
    <cellStyle name="Total 2 11 3 6 3" xfId="44250" xr:uid="{00000000-0005-0000-0000-0000D6AC0000}"/>
    <cellStyle name="Total 2 11 3 6 4" xfId="44251" xr:uid="{00000000-0005-0000-0000-0000D7AC0000}"/>
    <cellStyle name="Total 2 11 3 6 5" xfId="44252" xr:uid="{00000000-0005-0000-0000-0000D8AC0000}"/>
    <cellStyle name="Total 2 11 3 6 6" xfId="44253" xr:uid="{00000000-0005-0000-0000-0000D9AC0000}"/>
    <cellStyle name="Total 2 11 3 6 7" xfId="44254" xr:uid="{00000000-0005-0000-0000-0000DAAC0000}"/>
    <cellStyle name="Total 2 11 3 7" xfId="44255" xr:uid="{00000000-0005-0000-0000-0000DBAC0000}"/>
    <cellStyle name="Total 2 11 3 8" xfId="44256" xr:uid="{00000000-0005-0000-0000-0000DCAC0000}"/>
    <cellStyle name="Total 2 11 3 9" xfId="44257" xr:uid="{00000000-0005-0000-0000-0000DDAC0000}"/>
    <cellStyle name="Total 2 11 4" xfId="44258" xr:uid="{00000000-0005-0000-0000-0000DEAC0000}"/>
    <cellStyle name="Total 2 11 4 2" xfId="44259" xr:uid="{00000000-0005-0000-0000-0000DFAC0000}"/>
    <cellStyle name="Total 2 11 4 2 2" xfId="44260" xr:uid="{00000000-0005-0000-0000-0000E0AC0000}"/>
    <cellStyle name="Total 2 11 4 2 3" xfId="44261" xr:uid="{00000000-0005-0000-0000-0000E1AC0000}"/>
    <cellStyle name="Total 2 11 4 2 4" xfId="44262" xr:uid="{00000000-0005-0000-0000-0000E2AC0000}"/>
    <cellStyle name="Total 2 11 4 2 5" xfId="44263" xr:uid="{00000000-0005-0000-0000-0000E3AC0000}"/>
    <cellStyle name="Total 2 11 4 2 6" xfId="44264" xr:uid="{00000000-0005-0000-0000-0000E4AC0000}"/>
    <cellStyle name="Total 2 11 4 2 7" xfId="44265" xr:uid="{00000000-0005-0000-0000-0000E5AC0000}"/>
    <cellStyle name="Total 2 11 4 3" xfId="44266" xr:uid="{00000000-0005-0000-0000-0000E6AC0000}"/>
    <cellStyle name="Total 2 11 4 4" xfId="44267" xr:uid="{00000000-0005-0000-0000-0000E7AC0000}"/>
    <cellStyle name="Total 2 11 4 5" xfId="44268" xr:uid="{00000000-0005-0000-0000-0000E8AC0000}"/>
    <cellStyle name="Total 2 11 5" xfId="44269" xr:uid="{00000000-0005-0000-0000-0000E9AC0000}"/>
    <cellStyle name="Total 2 11 5 2" xfId="44270" xr:uid="{00000000-0005-0000-0000-0000EAAC0000}"/>
    <cellStyle name="Total 2 11 5 2 2" xfId="44271" xr:uid="{00000000-0005-0000-0000-0000EBAC0000}"/>
    <cellStyle name="Total 2 11 5 2 3" xfId="44272" xr:uid="{00000000-0005-0000-0000-0000ECAC0000}"/>
    <cellStyle name="Total 2 11 5 2 4" xfId="44273" xr:uid="{00000000-0005-0000-0000-0000EDAC0000}"/>
    <cellStyle name="Total 2 11 5 2 5" xfId="44274" xr:uid="{00000000-0005-0000-0000-0000EEAC0000}"/>
    <cellStyle name="Total 2 11 5 2 6" xfId="44275" xr:uid="{00000000-0005-0000-0000-0000EFAC0000}"/>
    <cellStyle name="Total 2 11 5 2 7" xfId="44276" xr:uid="{00000000-0005-0000-0000-0000F0AC0000}"/>
    <cellStyle name="Total 2 11 5 3" xfId="44277" xr:uid="{00000000-0005-0000-0000-0000F1AC0000}"/>
    <cellStyle name="Total 2 11 5 4" xfId="44278" xr:uid="{00000000-0005-0000-0000-0000F2AC0000}"/>
    <cellStyle name="Total 2 11 5 5" xfId="44279" xr:uid="{00000000-0005-0000-0000-0000F3AC0000}"/>
    <cellStyle name="Total 2 11 6" xfId="44280" xr:uid="{00000000-0005-0000-0000-0000F4AC0000}"/>
    <cellStyle name="Total 2 11 6 2" xfId="44281" xr:uid="{00000000-0005-0000-0000-0000F5AC0000}"/>
    <cellStyle name="Total 2 11 6 2 2" xfId="44282" xr:uid="{00000000-0005-0000-0000-0000F6AC0000}"/>
    <cellStyle name="Total 2 11 6 2 3" xfId="44283" xr:uid="{00000000-0005-0000-0000-0000F7AC0000}"/>
    <cellStyle name="Total 2 11 6 2 4" xfId="44284" xr:uid="{00000000-0005-0000-0000-0000F8AC0000}"/>
    <cellStyle name="Total 2 11 6 2 5" xfId="44285" xr:uid="{00000000-0005-0000-0000-0000F9AC0000}"/>
    <cellStyle name="Total 2 11 6 2 6" xfId="44286" xr:uid="{00000000-0005-0000-0000-0000FAAC0000}"/>
    <cellStyle name="Total 2 11 6 2 7" xfId="44287" xr:uid="{00000000-0005-0000-0000-0000FBAC0000}"/>
    <cellStyle name="Total 2 11 6 3" xfId="44288" xr:uid="{00000000-0005-0000-0000-0000FCAC0000}"/>
    <cellStyle name="Total 2 11 6 4" xfId="44289" xr:uid="{00000000-0005-0000-0000-0000FDAC0000}"/>
    <cellStyle name="Total 2 11 6 5" xfId="44290" xr:uid="{00000000-0005-0000-0000-0000FEAC0000}"/>
    <cellStyle name="Total 2 11 7" xfId="44291" xr:uid="{00000000-0005-0000-0000-0000FFAC0000}"/>
    <cellStyle name="Total 2 11 7 2" xfId="44292" xr:uid="{00000000-0005-0000-0000-000000AD0000}"/>
    <cellStyle name="Total 2 11 7 2 2" xfId="44293" xr:uid="{00000000-0005-0000-0000-000001AD0000}"/>
    <cellStyle name="Total 2 11 7 2 3" xfId="44294" xr:uid="{00000000-0005-0000-0000-000002AD0000}"/>
    <cellStyle name="Total 2 11 7 2 4" xfId="44295" xr:uid="{00000000-0005-0000-0000-000003AD0000}"/>
    <cellStyle name="Total 2 11 7 2 5" xfId="44296" xr:uid="{00000000-0005-0000-0000-000004AD0000}"/>
    <cellStyle name="Total 2 11 7 2 6" xfId="44297" xr:uid="{00000000-0005-0000-0000-000005AD0000}"/>
    <cellStyle name="Total 2 11 7 2 7" xfId="44298" xr:uid="{00000000-0005-0000-0000-000006AD0000}"/>
    <cellStyle name="Total 2 11 7 3" xfId="44299" xr:uid="{00000000-0005-0000-0000-000007AD0000}"/>
    <cellStyle name="Total 2 11 7 4" xfId="44300" xr:uid="{00000000-0005-0000-0000-000008AD0000}"/>
    <cellStyle name="Total 2 11 7 5" xfId="44301" xr:uid="{00000000-0005-0000-0000-000009AD0000}"/>
    <cellStyle name="Total 2 11 8" xfId="44302" xr:uid="{00000000-0005-0000-0000-00000AAD0000}"/>
    <cellStyle name="Total 2 11 8 2" xfId="44303" xr:uid="{00000000-0005-0000-0000-00000BAD0000}"/>
    <cellStyle name="Total 2 11 8 3" xfId="44304" xr:uid="{00000000-0005-0000-0000-00000CAD0000}"/>
    <cellStyle name="Total 2 11 8 4" xfId="44305" xr:uid="{00000000-0005-0000-0000-00000DAD0000}"/>
    <cellStyle name="Total 2 11 8 5" xfId="44306" xr:uid="{00000000-0005-0000-0000-00000EAD0000}"/>
    <cellStyle name="Total 2 11 8 6" xfId="44307" xr:uid="{00000000-0005-0000-0000-00000FAD0000}"/>
    <cellStyle name="Total 2 11 8 7" xfId="44308" xr:uid="{00000000-0005-0000-0000-000010AD0000}"/>
    <cellStyle name="Total 2 11 8 8" xfId="44309" xr:uid="{00000000-0005-0000-0000-000011AD0000}"/>
    <cellStyle name="Total 2 11 9" xfId="44310" xr:uid="{00000000-0005-0000-0000-000012AD0000}"/>
    <cellStyle name="Total 2 11 9 2" xfId="44311" xr:uid="{00000000-0005-0000-0000-000013AD0000}"/>
    <cellStyle name="Total 2 11 9 3" xfId="44312" xr:uid="{00000000-0005-0000-0000-000014AD0000}"/>
    <cellStyle name="Total 2 11 9 4" xfId="44313" xr:uid="{00000000-0005-0000-0000-000015AD0000}"/>
    <cellStyle name="Total 2 11 9 5" xfId="44314" xr:uid="{00000000-0005-0000-0000-000016AD0000}"/>
    <cellStyle name="Total 2 11 9 6" xfId="44315" xr:uid="{00000000-0005-0000-0000-000017AD0000}"/>
    <cellStyle name="Total 2 11 9 7" xfId="44316" xr:uid="{00000000-0005-0000-0000-000018AD0000}"/>
    <cellStyle name="Total 2 12" xfId="44317" xr:uid="{00000000-0005-0000-0000-000019AD0000}"/>
    <cellStyle name="Total 2 12 10" xfId="44318" xr:uid="{00000000-0005-0000-0000-00001AAD0000}"/>
    <cellStyle name="Total 2 12 10 2" xfId="44319" xr:uid="{00000000-0005-0000-0000-00001BAD0000}"/>
    <cellStyle name="Total 2 12 10 3" xfId="44320" xr:uid="{00000000-0005-0000-0000-00001CAD0000}"/>
    <cellStyle name="Total 2 12 10 4" xfId="44321" xr:uid="{00000000-0005-0000-0000-00001DAD0000}"/>
    <cellStyle name="Total 2 12 10 5" xfId="44322" xr:uid="{00000000-0005-0000-0000-00001EAD0000}"/>
    <cellStyle name="Total 2 12 11" xfId="44323" xr:uid="{00000000-0005-0000-0000-00001FAD0000}"/>
    <cellStyle name="Total 2 12 11 2" xfId="44324" xr:uid="{00000000-0005-0000-0000-000020AD0000}"/>
    <cellStyle name="Total 2 12 11 3" xfId="44325" xr:uid="{00000000-0005-0000-0000-000021AD0000}"/>
    <cellStyle name="Total 2 12 11 4" xfId="44326" xr:uid="{00000000-0005-0000-0000-000022AD0000}"/>
    <cellStyle name="Total 2 12 11 5" xfId="44327" xr:uid="{00000000-0005-0000-0000-000023AD0000}"/>
    <cellStyle name="Total 2 12 12" xfId="44328" xr:uid="{00000000-0005-0000-0000-000024AD0000}"/>
    <cellStyle name="Total 2 12 12 2" xfId="44329" xr:uid="{00000000-0005-0000-0000-000025AD0000}"/>
    <cellStyle name="Total 2 12 12 3" xfId="44330" xr:uid="{00000000-0005-0000-0000-000026AD0000}"/>
    <cellStyle name="Total 2 12 12 4" xfId="44331" xr:uid="{00000000-0005-0000-0000-000027AD0000}"/>
    <cellStyle name="Total 2 12 12 5" xfId="44332" xr:uid="{00000000-0005-0000-0000-000028AD0000}"/>
    <cellStyle name="Total 2 12 13" xfId="44333" xr:uid="{00000000-0005-0000-0000-000029AD0000}"/>
    <cellStyle name="Total 2 12 13 2" xfId="44334" xr:uid="{00000000-0005-0000-0000-00002AAD0000}"/>
    <cellStyle name="Total 2 12 13 3" xfId="44335" xr:uid="{00000000-0005-0000-0000-00002BAD0000}"/>
    <cellStyle name="Total 2 12 13 4" xfId="44336" xr:uid="{00000000-0005-0000-0000-00002CAD0000}"/>
    <cellStyle name="Total 2 12 13 5" xfId="44337" xr:uid="{00000000-0005-0000-0000-00002DAD0000}"/>
    <cellStyle name="Total 2 12 14" xfId="44338" xr:uid="{00000000-0005-0000-0000-00002EAD0000}"/>
    <cellStyle name="Total 2 12 14 2" xfId="44339" xr:uid="{00000000-0005-0000-0000-00002FAD0000}"/>
    <cellStyle name="Total 2 12 14 3" xfId="44340" xr:uid="{00000000-0005-0000-0000-000030AD0000}"/>
    <cellStyle name="Total 2 12 14 4" xfId="44341" xr:uid="{00000000-0005-0000-0000-000031AD0000}"/>
    <cellStyle name="Total 2 12 14 5" xfId="44342" xr:uid="{00000000-0005-0000-0000-000032AD0000}"/>
    <cellStyle name="Total 2 12 15" xfId="44343" xr:uid="{00000000-0005-0000-0000-000033AD0000}"/>
    <cellStyle name="Total 2 12 15 2" xfId="44344" xr:uid="{00000000-0005-0000-0000-000034AD0000}"/>
    <cellStyle name="Total 2 12 15 3" xfId="44345" xr:uid="{00000000-0005-0000-0000-000035AD0000}"/>
    <cellStyle name="Total 2 12 15 4" xfId="44346" xr:uid="{00000000-0005-0000-0000-000036AD0000}"/>
    <cellStyle name="Total 2 12 15 5" xfId="44347" xr:uid="{00000000-0005-0000-0000-000037AD0000}"/>
    <cellStyle name="Total 2 12 16" xfId="44348" xr:uid="{00000000-0005-0000-0000-000038AD0000}"/>
    <cellStyle name="Total 2 12 16 2" xfId="44349" xr:uid="{00000000-0005-0000-0000-000039AD0000}"/>
    <cellStyle name="Total 2 12 16 3" xfId="44350" xr:uid="{00000000-0005-0000-0000-00003AAD0000}"/>
    <cellStyle name="Total 2 12 16 4" xfId="44351" xr:uid="{00000000-0005-0000-0000-00003BAD0000}"/>
    <cellStyle name="Total 2 12 16 5" xfId="44352" xr:uid="{00000000-0005-0000-0000-00003CAD0000}"/>
    <cellStyle name="Total 2 12 17" xfId="44353" xr:uid="{00000000-0005-0000-0000-00003DAD0000}"/>
    <cellStyle name="Total 2 12 17 2" xfId="44354" xr:uid="{00000000-0005-0000-0000-00003EAD0000}"/>
    <cellStyle name="Total 2 12 17 3" xfId="44355" xr:uid="{00000000-0005-0000-0000-00003FAD0000}"/>
    <cellStyle name="Total 2 12 17 4" xfId="44356" xr:uid="{00000000-0005-0000-0000-000040AD0000}"/>
    <cellStyle name="Total 2 12 17 5" xfId="44357" xr:uid="{00000000-0005-0000-0000-000041AD0000}"/>
    <cellStyle name="Total 2 12 18" xfId="44358" xr:uid="{00000000-0005-0000-0000-000042AD0000}"/>
    <cellStyle name="Total 2 12 18 2" xfId="44359" xr:uid="{00000000-0005-0000-0000-000043AD0000}"/>
    <cellStyle name="Total 2 12 18 3" xfId="44360" xr:uid="{00000000-0005-0000-0000-000044AD0000}"/>
    <cellStyle name="Total 2 12 18 4" xfId="44361" xr:uid="{00000000-0005-0000-0000-000045AD0000}"/>
    <cellStyle name="Total 2 12 18 5" xfId="44362" xr:uid="{00000000-0005-0000-0000-000046AD0000}"/>
    <cellStyle name="Total 2 12 19" xfId="44363" xr:uid="{00000000-0005-0000-0000-000047AD0000}"/>
    <cellStyle name="Total 2 12 2" xfId="44364" xr:uid="{00000000-0005-0000-0000-000048AD0000}"/>
    <cellStyle name="Total 2 12 2 2" xfId="44365" xr:uid="{00000000-0005-0000-0000-000049AD0000}"/>
    <cellStyle name="Total 2 12 2 2 2" xfId="44366" xr:uid="{00000000-0005-0000-0000-00004AAD0000}"/>
    <cellStyle name="Total 2 12 2 2 3" xfId="44367" xr:uid="{00000000-0005-0000-0000-00004BAD0000}"/>
    <cellStyle name="Total 2 12 2 2 4" xfId="44368" xr:uid="{00000000-0005-0000-0000-00004CAD0000}"/>
    <cellStyle name="Total 2 12 2 2 5" xfId="44369" xr:uid="{00000000-0005-0000-0000-00004DAD0000}"/>
    <cellStyle name="Total 2 12 2 2 6" xfId="44370" xr:uid="{00000000-0005-0000-0000-00004EAD0000}"/>
    <cellStyle name="Total 2 12 2 2 7" xfId="44371" xr:uid="{00000000-0005-0000-0000-00004FAD0000}"/>
    <cellStyle name="Total 2 12 2 3" xfId="44372" xr:uid="{00000000-0005-0000-0000-000050AD0000}"/>
    <cellStyle name="Total 2 12 2 4" xfId="44373" xr:uid="{00000000-0005-0000-0000-000051AD0000}"/>
    <cellStyle name="Total 2 12 2 5" xfId="44374" xr:uid="{00000000-0005-0000-0000-000052AD0000}"/>
    <cellStyle name="Total 2 12 3" xfId="44375" xr:uid="{00000000-0005-0000-0000-000053AD0000}"/>
    <cellStyle name="Total 2 12 3 2" xfId="44376" xr:uid="{00000000-0005-0000-0000-000054AD0000}"/>
    <cellStyle name="Total 2 12 3 2 2" xfId="44377" xr:uid="{00000000-0005-0000-0000-000055AD0000}"/>
    <cellStyle name="Total 2 12 3 2 3" xfId="44378" xr:uid="{00000000-0005-0000-0000-000056AD0000}"/>
    <cellStyle name="Total 2 12 3 2 4" xfId="44379" xr:uid="{00000000-0005-0000-0000-000057AD0000}"/>
    <cellStyle name="Total 2 12 3 2 5" xfId="44380" xr:uid="{00000000-0005-0000-0000-000058AD0000}"/>
    <cellStyle name="Total 2 12 3 2 6" xfId="44381" xr:uid="{00000000-0005-0000-0000-000059AD0000}"/>
    <cellStyle name="Total 2 12 3 2 7" xfId="44382" xr:uid="{00000000-0005-0000-0000-00005AAD0000}"/>
    <cellStyle name="Total 2 12 3 3" xfId="44383" xr:uid="{00000000-0005-0000-0000-00005BAD0000}"/>
    <cellStyle name="Total 2 12 3 4" xfId="44384" xr:uid="{00000000-0005-0000-0000-00005CAD0000}"/>
    <cellStyle name="Total 2 12 3 5" xfId="44385" xr:uid="{00000000-0005-0000-0000-00005DAD0000}"/>
    <cellStyle name="Total 2 12 4" xfId="44386" xr:uid="{00000000-0005-0000-0000-00005EAD0000}"/>
    <cellStyle name="Total 2 12 4 2" xfId="44387" xr:uid="{00000000-0005-0000-0000-00005FAD0000}"/>
    <cellStyle name="Total 2 12 4 2 2" xfId="44388" xr:uid="{00000000-0005-0000-0000-000060AD0000}"/>
    <cellStyle name="Total 2 12 4 2 3" xfId="44389" xr:uid="{00000000-0005-0000-0000-000061AD0000}"/>
    <cellStyle name="Total 2 12 4 2 4" xfId="44390" xr:uid="{00000000-0005-0000-0000-000062AD0000}"/>
    <cellStyle name="Total 2 12 4 2 5" xfId="44391" xr:uid="{00000000-0005-0000-0000-000063AD0000}"/>
    <cellStyle name="Total 2 12 4 2 6" xfId="44392" xr:uid="{00000000-0005-0000-0000-000064AD0000}"/>
    <cellStyle name="Total 2 12 4 2 7" xfId="44393" xr:uid="{00000000-0005-0000-0000-000065AD0000}"/>
    <cellStyle name="Total 2 12 4 3" xfId="44394" xr:uid="{00000000-0005-0000-0000-000066AD0000}"/>
    <cellStyle name="Total 2 12 4 4" xfId="44395" xr:uid="{00000000-0005-0000-0000-000067AD0000}"/>
    <cellStyle name="Total 2 12 4 5" xfId="44396" xr:uid="{00000000-0005-0000-0000-000068AD0000}"/>
    <cellStyle name="Total 2 12 5" xfId="44397" xr:uid="{00000000-0005-0000-0000-000069AD0000}"/>
    <cellStyle name="Total 2 12 5 2" xfId="44398" xr:uid="{00000000-0005-0000-0000-00006AAD0000}"/>
    <cellStyle name="Total 2 12 5 3" xfId="44399" xr:uid="{00000000-0005-0000-0000-00006BAD0000}"/>
    <cellStyle name="Total 2 12 5 4" xfId="44400" xr:uid="{00000000-0005-0000-0000-00006CAD0000}"/>
    <cellStyle name="Total 2 12 5 5" xfId="44401" xr:uid="{00000000-0005-0000-0000-00006DAD0000}"/>
    <cellStyle name="Total 2 12 5 6" xfId="44402" xr:uid="{00000000-0005-0000-0000-00006EAD0000}"/>
    <cellStyle name="Total 2 12 5 7" xfId="44403" xr:uid="{00000000-0005-0000-0000-00006FAD0000}"/>
    <cellStyle name="Total 2 12 5 8" xfId="44404" xr:uid="{00000000-0005-0000-0000-000070AD0000}"/>
    <cellStyle name="Total 2 12 6" xfId="44405" xr:uid="{00000000-0005-0000-0000-000071AD0000}"/>
    <cellStyle name="Total 2 12 6 2" xfId="44406" xr:uid="{00000000-0005-0000-0000-000072AD0000}"/>
    <cellStyle name="Total 2 12 6 3" xfId="44407" xr:uid="{00000000-0005-0000-0000-000073AD0000}"/>
    <cellStyle name="Total 2 12 6 4" xfId="44408" xr:uid="{00000000-0005-0000-0000-000074AD0000}"/>
    <cellStyle name="Total 2 12 6 5" xfId="44409" xr:uid="{00000000-0005-0000-0000-000075AD0000}"/>
    <cellStyle name="Total 2 12 6 6" xfId="44410" xr:uid="{00000000-0005-0000-0000-000076AD0000}"/>
    <cellStyle name="Total 2 12 6 7" xfId="44411" xr:uid="{00000000-0005-0000-0000-000077AD0000}"/>
    <cellStyle name="Total 2 12 7" xfId="44412" xr:uid="{00000000-0005-0000-0000-000078AD0000}"/>
    <cellStyle name="Total 2 12 7 2" xfId="44413" xr:uid="{00000000-0005-0000-0000-000079AD0000}"/>
    <cellStyle name="Total 2 12 7 3" xfId="44414" xr:uid="{00000000-0005-0000-0000-00007AAD0000}"/>
    <cellStyle name="Total 2 12 7 4" xfId="44415" xr:uid="{00000000-0005-0000-0000-00007BAD0000}"/>
    <cellStyle name="Total 2 12 7 5" xfId="44416" xr:uid="{00000000-0005-0000-0000-00007CAD0000}"/>
    <cellStyle name="Total 2 12 8" xfId="44417" xr:uid="{00000000-0005-0000-0000-00007DAD0000}"/>
    <cellStyle name="Total 2 12 8 2" xfId="44418" xr:uid="{00000000-0005-0000-0000-00007EAD0000}"/>
    <cellStyle name="Total 2 12 8 3" xfId="44419" xr:uid="{00000000-0005-0000-0000-00007FAD0000}"/>
    <cellStyle name="Total 2 12 8 4" xfId="44420" xr:uid="{00000000-0005-0000-0000-000080AD0000}"/>
    <cellStyle name="Total 2 12 8 5" xfId="44421" xr:uid="{00000000-0005-0000-0000-000081AD0000}"/>
    <cellStyle name="Total 2 12 9" xfId="44422" xr:uid="{00000000-0005-0000-0000-000082AD0000}"/>
    <cellStyle name="Total 2 12 9 2" xfId="44423" xr:uid="{00000000-0005-0000-0000-000083AD0000}"/>
    <cellStyle name="Total 2 12 9 3" xfId="44424" xr:uid="{00000000-0005-0000-0000-000084AD0000}"/>
    <cellStyle name="Total 2 12 9 4" xfId="44425" xr:uid="{00000000-0005-0000-0000-000085AD0000}"/>
    <cellStyle name="Total 2 12 9 5" xfId="44426" xr:uid="{00000000-0005-0000-0000-000086AD0000}"/>
    <cellStyle name="Total 2 13" xfId="44427" xr:uid="{00000000-0005-0000-0000-000087AD0000}"/>
    <cellStyle name="Total 2 13 10" xfId="44428" xr:uid="{00000000-0005-0000-0000-000088AD0000}"/>
    <cellStyle name="Total 2 13 2" xfId="44429" xr:uid="{00000000-0005-0000-0000-000089AD0000}"/>
    <cellStyle name="Total 2 13 2 2" xfId="44430" xr:uid="{00000000-0005-0000-0000-00008AAD0000}"/>
    <cellStyle name="Total 2 13 2 2 2" xfId="44431" xr:uid="{00000000-0005-0000-0000-00008BAD0000}"/>
    <cellStyle name="Total 2 13 2 2 3" xfId="44432" xr:uid="{00000000-0005-0000-0000-00008CAD0000}"/>
    <cellStyle name="Total 2 13 2 2 4" xfId="44433" xr:uid="{00000000-0005-0000-0000-00008DAD0000}"/>
    <cellStyle name="Total 2 13 2 2 5" xfId="44434" xr:uid="{00000000-0005-0000-0000-00008EAD0000}"/>
    <cellStyle name="Total 2 13 2 2 6" xfId="44435" xr:uid="{00000000-0005-0000-0000-00008FAD0000}"/>
    <cellStyle name="Total 2 13 2 2 7" xfId="44436" xr:uid="{00000000-0005-0000-0000-000090AD0000}"/>
    <cellStyle name="Total 2 13 2 3" xfId="44437" xr:uid="{00000000-0005-0000-0000-000091AD0000}"/>
    <cellStyle name="Total 2 13 2 4" xfId="44438" xr:uid="{00000000-0005-0000-0000-000092AD0000}"/>
    <cellStyle name="Total 2 13 3" xfId="44439" xr:uid="{00000000-0005-0000-0000-000093AD0000}"/>
    <cellStyle name="Total 2 13 3 2" xfId="44440" xr:uid="{00000000-0005-0000-0000-000094AD0000}"/>
    <cellStyle name="Total 2 13 3 2 2" xfId="44441" xr:uid="{00000000-0005-0000-0000-000095AD0000}"/>
    <cellStyle name="Total 2 13 3 2 3" xfId="44442" xr:uid="{00000000-0005-0000-0000-000096AD0000}"/>
    <cellStyle name="Total 2 13 3 2 4" xfId="44443" xr:uid="{00000000-0005-0000-0000-000097AD0000}"/>
    <cellStyle name="Total 2 13 3 2 5" xfId="44444" xr:uid="{00000000-0005-0000-0000-000098AD0000}"/>
    <cellStyle name="Total 2 13 3 2 6" xfId="44445" xr:uid="{00000000-0005-0000-0000-000099AD0000}"/>
    <cellStyle name="Total 2 13 3 2 7" xfId="44446" xr:uid="{00000000-0005-0000-0000-00009AAD0000}"/>
    <cellStyle name="Total 2 13 3 3" xfId="44447" xr:uid="{00000000-0005-0000-0000-00009BAD0000}"/>
    <cellStyle name="Total 2 13 3 4" xfId="44448" xr:uid="{00000000-0005-0000-0000-00009CAD0000}"/>
    <cellStyle name="Total 2 13 4" xfId="44449" xr:uid="{00000000-0005-0000-0000-00009DAD0000}"/>
    <cellStyle name="Total 2 13 4 2" xfId="44450" xr:uid="{00000000-0005-0000-0000-00009EAD0000}"/>
    <cellStyle name="Total 2 13 4 2 2" xfId="44451" xr:uid="{00000000-0005-0000-0000-00009FAD0000}"/>
    <cellStyle name="Total 2 13 4 2 3" xfId="44452" xr:uid="{00000000-0005-0000-0000-0000A0AD0000}"/>
    <cellStyle name="Total 2 13 4 2 4" xfId="44453" xr:uid="{00000000-0005-0000-0000-0000A1AD0000}"/>
    <cellStyle name="Total 2 13 4 2 5" xfId="44454" xr:uid="{00000000-0005-0000-0000-0000A2AD0000}"/>
    <cellStyle name="Total 2 13 4 2 6" xfId="44455" xr:uid="{00000000-0005-0000-0000-0000A3AD0000}"/>
    <cellStyle name="Total 2 13 4 2 7" xfId="44456" xr:uid="{00000000-0005-0000-0000-0000A4AD0000}"/>
    <cellStyle name="Total 2 13 4 3" xfId="44457" xr:uid="{00000000-0005-0000-0000-0000A5AD0000}"/>
    <cellStyle name="Total 2 13 4 4" xfId="44458" xr:uid="{00000000-0005-0000-0000-0000A6AD0000}"/>
    <cellStyle name="Total 2 13 5" xfId="44459" xr:uid="{00000000-0005-0000-0000-0000A7AD0000}"/>
    <cellStyle name="Total 2 13 5 2" xfId="44460" xr:uid="{00000000-0005-0000-0000-0000A8AD0000}"/>
    <cellStyle name="Total 2 13 5 3" xfId="44461" xr:uid="{00000000-0005-0000-0000-0000A9AD0000}"/>
    <cellStyle name="Total 2 13 5 4" xfId="44462" xr:uid="{00000000-0005-0000-0000-0000AAAD0000}"/>
    <cellStyle name="Total 2 13 5 5" xfId="44463" xr:uid="{00000000-0005-0000-0000-0000ABAD0000}"/>
    <cellStyle name="Total 2 13 5 6" xfId="44464" xr:uid="{00000000-0005-0000-0000-0000ACAD0000}"/>
    <cellStyle name="Total 2 13 5 7" xfId="44465" xr:uid="{00000000-0005-0000-0000-0000ADAD0000}"/>
    <cellStyle name="Total 2 13 5 8" xfId="44466" xr:uid="{00000000-0005-0000-0000-0000AEAD0000}"/>
    <cellStyle name="Total 2 13 6" xfId="44467" xr:uid="{00000000-0005-0000-0000-0000AFAD0000}"/>
    <cellStyle name="Total 2 13 6 2" xfId="44468" xr:uid="{00000000-0005-0000-0000-0000B0AD0000}"/>
    <cellStyle name="Total 2 13 6 3" xfId="44469" xr:uid="{00000000-0005-0000-0000-0000B1AD0000}"/>
    <cellStyle name="Total 2 13 6 4" xfId="44470" xr:uid="{00000000-0005-0000-0000-0000B2AD0000}"/>
    <cellStyle name="Total 2 13 6 5" xfId="44471" xr:uid="{00000000-0005-0000-0000-0000B3AD0000}"/>
    <cellStyle name="Total 2 13 6 6" xfId="44472" xr:uid="{00000000-0005-0000-0000-0000B4AD0000}"/>
    <cellStyle name="Total 2 13 6 7" xfId="44473" xr:uid="{00000000-0005-0000-0000-0000B5AD0000}"/>
    <cellStyle name="Total 2 13 7" xfId="44474" xr:uid="{00000000-0005-0000-0000-0000B6AD0000}"/>
    <cellStyle name="Total 2 13 8" xfId="44475" xr:uid="{00000000-0005-0000-0000-0000B7AD0000}"/>
    <cellStyle name="Total 2 13 9" xfId="44476" xr:uid="{00000000-0005-0000-0000-0000B8AD0000}"/>
    <cellStyle name="Total 2 14" xfId="44477" xr:uid="{00000000-0005-0000-0000-0000B9AD0000}"/>
    <cellStyle name="Total 2 14 2" xfId="44478" xr:uid="{00000000-0005-0000-0000-0000BAAD0000}"/>
    <cellStyle name="Total 2 14 2 2" xfId="44479" xr:uid="{00000000-0005-0000-0000-0000BBAD0000}"/>
    <cellStyle name="Total 2 14 2 3" xfId="44480" xr:uid="{00000000-0005-0000-0000-0000BCAD0000}"/>
    <cellStyle name="Total 2 14 2 4" xfId="44481" xr:uid="{00000000-0005-0000-0000-0000BDAD0000}"/>
    <cellStyle name="Total 2 14 2 5" xfId="44482" xr:uid="{00000000-0005-0000-0000-0000BEAD0000}"/>
    <cellStyle name="Total 2 14 2 6" xfId="44483" xr:uid="{00000000-0005-0000-0000-0000BFAD0000}"/>
    <cellStyle name="Total 2 14 2 7" xfId="44484" xr:uid="{00000000-0005-0000-0000-0000C0AD0000}"/>
    <cellStyle name="Total 2 14 3" xfId="44485" xr:uid="{00000000-0005-0000-0000-0000C1AD0000}"/>
    <cellStyle name="Total 2 14 4" xfId="44486" xr:uid="{00000000-0005-0000-0000-0000C2AD0000}"/>
    <cellStyle name="Total 2 14 5" xfId="44487" xr:uid="{00000000-0005-0000-0000-0000C3AD0000}"/>
    <cellStyle name="Total 2 15" xfId="44488" xr:uid="{00000000-0005-0000-0000-0000C4AD0000}"/>
    <cellStyle name="Total 2 15 2" xfId="44489" xr:uid="{00000000-0005-0000-0000-0000C5AD0000}"/>
    <cellStyle name="Total 2 15 2 2" xfId="44490" xr:uid="{00000000-0005-0000-0000-0000C6AD0000}"/>
    <cellStyle name="Total 2 15 2 3" xfId="44491" xr:uid="{00000000-0005-0000-0000-0000C7AD0000}"/>
    <cellStyle name="Total 2 15 2 4" xfId="44492" xr:uid="{00000000-0005-0000-0000-0000C8AD0000}"/>
    <cellStyle name="Total 2 15 2 5" xfId="44493" xr:uid="{00000000-0005-0000-0000-0000C9AD0000}"/>
    <cellStyle name="Total 2 15 2 6" xfId="44494" xr:uid="{00000000-0005-0000-0000-0000CAAD0000}"/>
    <cellStyle name="Total 2 15 2 7" xfId="44495" xr:uid="{00000000-0005-0000-0000-0000CBAD0000}"/>
    <cellStyle name="Total 2 15 3" xfId="44496" xr:uid="{00000000-0005-0000-0000-0000CCAD0000}"/>
    <cellStyle name="Total 2 15 4" xfId="44497" xr:uid="{00000000-0005-0000-0000-0000CDAD0000}"/>
    <cellStyle name="Total 2 15 5" xfId="44498" xr:uid="{00000000-0005-0000-0000-0000CEAD0000}"/>
    <cellStyle name="Total 2 16" xfId="44499" xr:uid="{00000000-0005-0000-0000-0000CFAD0000}"/>
    <cellStyle name="Total 2 16 2" xfId="44500" xr:uid="{00000000-0005-0000-0000-0000D0AD0000}"/>
    <cellStyle name="Total 2 16 2 2" xfId="44501" xr:uid="{00000000-0005-0000-0000-0000D1AD0000}"/>
    <cellStyle name="Total 2 16 2 3" xfId="44502" xr:uid="{00000000-0005-0000-0000-0000D2AD0000}"/>
    <cellStyle name="Total 2 16 2 4" xfId="44503" xr:uid="{00000000-0005-0000-0000-0000D3AD0000}"/>
    <cellStyle name="Total 2 16 2 5" xfId="44504" xr:uid="{00000000-0005-0000-0000-0000D4AD0000}"/>
    <cellStyle name="Total 2 16 2 6" xfId="44505" xr:uid="{00000000-0005-0000-0000-0000D5AD0000}"/>
    <cellStyle name="Total 2 16 2 7" xfId="44506" xr:uid="{00000000-0005-0000-0000-0000D6AD0000}"/>
    <cellStyle name="Total 2 16 3" xfId="44507" xr:uid="{00000000-0005-0000-0000-0000D7AD0000}"/>
    <cellStyle name="Total 2 16 4" xfId="44508" xr:uid="{00000000-0005-0000-0000-0000D8AD0000}"/>
    <cellStyle name="Total 2 16 5" xfId="44509" xr:uid="{00000000-0005-0000-0000-0000D9AD0000}"/>
    <cellStyle name="Total 2 17" xfId="44510" xr:uid="{00000000-0005-0000-0000-0000DAAD0000}"/>
    <cellStyle name="Total 2 17 2" xfId="44511" xr:uid="{00000000-0005-0000-0000-0000DBAD0000}"/>
    <cellStyle name="Total 2 17 2 2" xfId="44512" xr:uid="{00000000-0005-0000-0000-0000DCAD0000}"/>
    <cellStyle name="Total 2 17 2 3" xfId="44513" xr:uid="{00000000-0005-0000-0000-0000DDAD0000}"/>
    <cellStyle name="Total 2 17 2 4" xfId="44514" xr:uid="{00000000-0005-0000-0000-0000DEAD0000}"/>
    <cellStyle name="Total 2 17 2 5" xfId="44515" xr:uid="{00000000-0005-0000-0000-0000DFAD0000}"/>
    <cellStyle name="Total 2 17 2 6" xfId="44516" xr:uid="{00000000-0005-0000-0000-0000E0AD0000}"/>
    <cellStyle name="Total 2 17 2 7" xfId="44517" xr:uid="{00000000-0005-0000-0000-0000E1AD0000}"/>
    <cellStyle name="Total 2 17 3" xfId="44518" xr:uid="{00000000-0005-0000-0000-0000E2AD0000}"/>
    <cellStyle name="Total 2 17 4" xfId="44519" xr:uid="{00000000-0005-0000-0000-0000E3AD0000}"/>
    <cellStyle name="Total 2 17 5" xfId="44520" xr:uid="{00000000-0005-0000-0000-0000E4AD0000}"/>
    <cellStyle name="Total 2 18" xfId="44521" xr:uid="{00000000-0005-0000-0000-0000E5AD0000}"/>
    <cellStyle name="Total 2 18 2" xfId="44522" xr:uid="{00000000-0005-0000-0000-0000E6AD0000}"/>
    <cellStyle name="Total 2 18 3" xfId="44523" xr:uid="{00000000-0005-0000-0000-0000E7AD0000}"/>
    <cellStyle name="Total 2 18 4" xfId="44524" xr:uid="{00000000-0005-0000-0000-0000E8AD0000}"/>
    <cellStyle name="Total 2 18 5" xfId="44525" xr:uid="{00000000-0005-0000-0000-0000E9AD0000}"/>
    <cellStyle name="Total 2 18 6" xfId="44526" xr:uid="{00000000-0005-0000-0000-0000EAAD0000}"/>
    <cellStyle name="Total 2 18 7" xfId="44527" xr:uid="{00000000-0005-0000-0000-0000EBAD0000}"/>
    <cellStyle name="Total 2 18 8" xfId="44528" xr:uid="{00000000-0005-0000-0000-0000ECAD0000}"/>
    <cellStyle name="Total 2 19" xfId="44529" xr:uid="{00000000-0005-0000-0000-0000EDAD0000}"/>
    <cellStyle name="Total 2 19 2" xfId="44530" xr:uid="{00000000-0005-0000-0000-0000EEAD0000}"/>
    <cellStyle name="Total 2 19 3" xfId="44531" xr:uid="{00000000-0005-0000-0000-0000EFAD0000}"/>
    <cellStyle name="Total 2 19 4" xfId="44532" xr:uid="{00000000-0005-0000-0000-0000F0AD0000}"/>
    <cellStyle name="Total 2 19 5" xfId="44533" xr:uid="{00000000-0005-0000-0000-0000F1AD0000}"/>
    <cellStyle name="Total 2 19 6" xfId="44534" xr:uid="{00000000-0005-0000-0000-0000F2AD0000}"/>
    <cellStyle name="Total 2 19 7" xfId="44535" xr:uid="{00000000-0005-0000-0000-0000F3AD0000}"/>
    <cellStyle name="Total 2 2" xfId="833" xr:uid="{00000000-0005-0000-0000-0000F4AD0000}"/>
    <cellStyle name="Total 2 2 10" xfId="44536" xr:uid="{00000000-0005-0000-0000-0000F5AD0000}"/>
    <cellStyle name="Total 2 2 10 2" xfId="44537" xr:uid="{00000000-0005-0000-0000-0000F6AD0000}"/>
    <cellStyle name="Total 2 2 10 2 2" xfId="44538" xr:uid="{00000000-0005-0000-0000-0000F7AD0000}"/>
    <cellStyle name="Total 2 2 10 2 3" xfId="44539" xr:uid="{00000000-0005-0000-0000-0000F8AD0000}"/>
    <cellStyle name="Total 2 2 10 2 4" xfId="44540" xr:uid="{00000000-0005-0000-0000-0000F9AD0000}"/>
    <cellStyle name="Total 2 2 10 2 5" xfId="44541" xr:uid="{00000000-0005-0000-0000-0000FAAD0000}"/>
    <cellStyle name="Total 2 2 10 2 6" xfId="44542" xr:uid="{00000000-0005-0000-0000-0000FBAD0000}"/>
    <cellStyle name="Total 2 2 10 2 7" xfId="44543" xr:uid="{00000000-0005-0000-0000-0000FCAD0000}"/>
    <cellStyle name="Total 2 2 10 3" xfId="44544" xr:uid="{00000000-0005-0000-0000-0000FDAD0000}"/>
    <cellStyle name="Total 2 2 10 4" xfId="44545" xr:uid="{00000000-0005-0000-0000-0000FEAD0000}"/>
    <cellStyle name="Total 2 2 10 5" xfId="44546" xr:uid="{00000000-0005-0000-0000-0000FFAD0000}"/>
    <cellStyle name="Total 2 2 11" xfId="44547" xr:uid="{00000000-0005-0000-0000-000000AE0000}"/>
    <cellStyle name="Total 2 2 11 2" xfId="44548" xr:uid="{00000000-0005-0000-0000-000001AE0000}"/>
    <cellStyle name="Total 2 2 11 2 2" xfId="44549" xr:uid="{00000000-0005-0000-0000-000002AE0000}"/>
    <cellStyle name="Total 2 2 11 2 3" xfId="44550" xr:uid="{00000000-0005-0000-0000-000003AE0000}"/>
    <cellStyle name="Total 2 2 11 2 4" xfId="44551" xr:uid="{00000000-0005-0000-0000-000004AE0000}"/>
    <cellStyle name="Total 2 2 11 2 5" xfId="44552" xr:uid="{00000000-0005-0000-0000-000005AE0000}"/>
    <cellStyle name="Total 2 2 11 2 6" xfId="44553" xr:uid="{00000000-0005-0000-0000-000006AE0000}"/>
    <cellStyle name="Total 2 2 11 2 7" xfId="44554" xr:uid="{00000000-0005-0000-0000-000007AE0000}"/>
    <cellStyle name="Total 2 2 11 3" xfId="44555" xr:uid="{00000000-0005-0000-0000-000008AE0000}"/>
    <cellStyle name="Total 2 2 11 4" xfId="44556" xr:uid="{00000000-0005-0000-0000-000009AE0000}"/>
    <cellStyle name="Total 2 2 11 5" xfId="44557" xr:uid="{00000000-0005-0000-0000-00000AAE0000}"/>
    <cellStyle name="Total 2 2 12" xfId="44558" xr:uid="{00000000-0005-0000-0000-00000BAE0000}"/>
    <cellStyle name="Total 2 2 12 2" xfId="44559" xr:uid="{00000000-0005-0000-0000-00000CAE0000}"/>
    <cellStyle name="Total 2 2 12 3" xfId="44560" xr:uid="{00000000-0005-0000-0000-00000DAE0000}"/>
    <cellStyle name="Total 2 2 12 4" xfId="44561" xr:uid="{00000000-0005-0000-0000-00000EAE0000}"/>
    <cellStyle name="Total 2 2 12 5" xfId="44562" xr:uid="{00000000-0005-0000-0000-00000FAE0000}"/>
    <cellStyle name="Total 2 2 12 6" xfId="44563" xr:uid="{00000000-0005-0000-0000-000010AE0000}"/>
    <cellStyle name="Total 2 2 12 7" xfId="44564" xr:uid="{00000000-0005-0000-0000-000011AE0000}"/>
    <cellStyle name="Total 2 2 12 8" xfId="44565" xr:uid="{00000000-0005-0000-0000-000012AE0000}"/>
    <cellStyle name="Total 2 2 13" xfId="44566" xr:uid="{00000000-0005-0000-0000-000013AE0000}"/>
    <cellStyle name="Total 2 2 13 2" xfId="44567" xr:uid="{00000000-0005-0000-0000-000014AE0000}"/>
    <cellStyle name="Total 2 2 13 3" xfId="44568" xr:uid="{00000000-0005-0000-0000-000015AE0000}"/>
    <cellStyle name="Total 2 2 13 4" xfId="44569" xr:uid="{00000000-0005-0000-0000-000016AE0000}"/>
    <cellStyle name="Total 2 2 13 5" xfId="44570" xr:uid="{00000000-0005-0000-0000-000017AE0000}"/>
    <cellStyle name="Total 2 2 13 6" xfId="44571" xr:uid="{00000000-0005-0000-0000-000018AE0000}"/>
    <cellStyle name="Total 2 2 13 7" xfId="44572" xr:uid="{00000000-0005-0000-0000-000019AE0000}"/>
    <cellStyle name="Total 2 2 14" xfId="44573" xr:uid="{00000000-0005-0000-0000-00001AAE0000}"/>
    <cellStyle name="Total 2 2 14 2" xfId="44574" xr:uid="{00000000-0005-0000-0000-00001BAE0000}"/>
    <cellStyle name="Total 2 2 14 3" xfId="44575" xr:uid="{00000000-0005-0000-0000-00001CAE0000}"/>
    <cellStyle name="Total 2 2 14 4" xfId="44576" xr:uid="{00000000-0005-0000-0000-00001DAE0000}"/>
    <cellStyle name="Total 2 2 14 5" xfId="44577" xr:uid="{00000000-0005-0000-0000-00001EAE0000}"/>
    <cellStyle name="Total 2 2 15" xfId="44578" xr:uid="{00000000-0005-0000-0000-00001FAE0000}"/>
    <cellStyle name="Total 2 2 15 2" xfId="44579" xr:uid="{00000000-0005-0000-0000-000020AE0000}"/>
    <cellStyle name="Total 2 2 15 3" xfId="44580" xr:uid="{00000000-0005-0000-0000-000021AE0000}"/>
    <cellStyle name="Total 2 2 15 4" xfId="44581" xr:uid="{00000000-0005-0000-0000-000022AE0000}"/>
    <cellStyle name="Total 2 2 15 5" xfId="44582" xr:uid="{00000000-0005-0000-0000-000023AE0000}"/>
    <cellStyle name="Total 2 2 16" xfId="44583" xr:uid="{00000000-0005-0000-0000-000024AE0000}"/>
    <cellStyle name="Total 2 2 16 2" xfId="44584" xr:uid="{00000000-0005-0000-0000-000025AE0000}"/>
    <cellStyle name="Total 2 2 16 3" xfId="44585" xr:uid="{00000000-0005-0000-0000-000026AE0000}"/>
    <cellStyle name="Total 2 2 16 4" xfId="44586" xr:uid="{00000000-0005-0000-0000-000027AE0000}"/>
    <cellStyle name="Total 2 2 16 5" xfId="44587" xr:uid="{00000000-0005-0000-0000-000028AE0000}"/>
    <cellStyle name="Total 2 2 17" xfId="44588" xr:uid="{00000000-0005-0000-0000-000029AE0000}"/>
    <cellStyle name="Total 2 2 17 2" xfId="44589" xr:uid="{00000000-0005-0000-0000-00002AAE0000}"/>
    <cellStyle name="Total 2 2 17 3" xfId="44590" xr:uid="{00000000-0005-0000-0000-00002BAE0000}"/>
    <cellStyle name="Total 2 2 17 4" xfId="44591" xr:uid="{00000000-0005-0000-0000-00002CAE0000}"/>
    <cellStyle name="Total 2 2 17 5" xfId="44592" xr:uid="{00000000-0005-0000-0000-00002DAE0000}"/>
    <cellStyle name="Total 2 2 18" xfId="44593" xr:uid="{00000000-0005-0000-0000-00002EAE0000}"/>
    <cellStyle name="Total 2 2 18 2" xfId="44594" xr:uid="{00000000-0005-0000-0000-00002FAE0000}"/>
    <cellStyle name="Total 2 2 18 3" xfId="44595" xr:uid="{00000000-0005-0000-0000-000030AE0000}"/>
    <cellStyle name="Total 2 2 18 4" xfId="44596" xr:uid="{00000000-0005-0000-0000-000031AE0000}"/>
    <cellStyle name="Total 2 2 18 5" xfId="44597" xr:uid="{00000000-0005-0000-0000-000032AE0000}"/>
    <cellStyle name="Total 2 2 19" xfId="44598" xr:uid="{00000000-0005-0000-0000-000033AE0000}"/>
    <cellStyle name="Total 2 2 19 2" xfId="44599" xr:uid="{00000000-0005-0000-0000-000034AE0000}"/>
    <cellStyle name="Total 2 2 19 3" xfId="44600" xr:uid="{00000000-0005-0000-0000-000035AE0000}"/>
    <cellStyle name="Total 2 2 19 4" xfId="44601" xr:uid="{00000000-0005-0000-0000-000036AE0000}"/>
    <cellStyle name="Total 2 2 19 5" xfId="44602" xr:uid="{00000000-0005-0000-0000-000037AE0000}"/>
    <cellStyle name="Total 2 2 2" xfId="834" xr:uid="{00000000-0005-0000-0000-000038AE0000}"/>
    <cellStyle name="Total 2 2 2 10" xfId="44603" xr:uid="{00000000-0005-0000-0000-000039AE0000}"/>
    <cellStyle name="Total 2 2 2 10 2" xfId="44604" xr:uid="{00000000-0005-0000-0000-00003AAE0000}"/>
    <cellStyle name="Total 2 2 2 10 3" xfId="44605" xr:uid="{00000000-0005-0000-0000-00003BAE0000}"/>
    <cellStyle name="Total 2 2 2 10 4" xfId="44606" xr:uid="{00000000-0005-0000-0000-00003CAE0000}"/>
    <cellStyle name="Total 2 2 2 10 5" xfId="44607" xr:uid="{00000000-0005-0000-0000-00003DAE0000}"/>
    <cellStyle name="Total 2 2 2 10 6" xfId="44608" xr:uid="{00000000-0005-0000-0000-00003EAE0000}"/>
    <cellStyle name="Total 2 2 2 10 7" xfId="44609" xr:uid="{00000000-0005-0000-0000-00003FAE0000}"/>
    <cellStyle name="Total 2 2 2 10 8" xfId="44610" xr:uid="{00000000-0005-0000-0000-000040AE0000}"/>
    <cellStyle name="Total 2 2 2 11" xfId="44611" xr:uid="{00000000-0005-0000-0000-000041AE0000}"/>
    <cellStyle name="Total 2 2 2 11 2" xfId="44612" xr:uid="{00000000-0005-0000-0000-000042AE0000}"/>
    <cellStyle name="Total 2 2 2 11 3" xfId="44613" xr:uid="{00000000-0005-0000-0000-000043AE0000}"/>
    <cellStyle name="Total 2 2 2 11 4" xfId="44614" xr:uid="{00000000-0005-0000-0000-000044AE0000}"/>
    <cellStyle name="Total 2 2 2 11 5" xfId="44615" xr:uid="{00000000-0005-0000-0000-000045AE0000}"/>
    <cellStyle name="Total 2 2 2 11 6" xfId="44616" xr:uid="{00000000-0005-0000-0000-000046AE0000}"/>
    <cellStyle name="Total 2 2 2 11 7" xfId="44617" xr:uid="{00000000-0005-0000-0000-000047AE0000}"/>
    <cellStyle name="Total 2 2 2 12" xfId="44618" xr:uid="{00000000-0005-0000-0000-000048AE0000}"/>
    <cellStyle name="Total 2 2 2 12 2" xfId="44619" xr:uid="{00000000-0005-0000-0000-000049AE0000}"/>
    <cellStyle name="Total 2 2 2 12 3" xfId="44620" xr:uid="{00000000-0005-0000-0000-00004AAE0000}"/>
    <cellStyle name="Total 2 2 2 12 4" xfId="44621" xr:uid="{00000000-0005-0000-0000-00004BAE0000}"/>
    <cellStyle name="Total 2 2 2 12 5" xfId="44622" xr:uid="{00000000-0005-0000-0000-00004CAE0000}"/>
    <cellStyle name="Total 2 2 2 13" xfId="44623" xr:uid="{00000000-0005-0000-0000-00004DAE0000}"/>
    <cellStyle name="Total 2 2 2 13 2" xfId="44624" xr:uid="{00000000-0005-0000-0000-00004EAE0000}"/>
    <cellStyle name="Total 2 2 2 13 3" xfId="44625" xr:uid="{00000000-0005-0000-0000-00004FAE0000}"/>
    <cellStyle name="Total 2 2 2 13 4" xfId="44626" xr:uid="{00000000-0005-0000-0000-000050AE0000}"/>
    <cellStyle name="Total 2 2 2 13 5" xfId="44627" xr:uid="{00000000-0005-0000-0000-000051AE0000}"/>
    <cellStyle name="Total 2 2 2 14" xfId="44628" xr:uid="{00000000-0005-0000-0000-000052AE0000}"/>
    <cellStyle name="Total 2 2 2 14 2" xfId="44629" xr:uid="{00000000-0005-0000-0000-000053AE0000}"/>
    <cellStyle name="Total 2 2 2 14 3" xfId="44630" xr:uid="{00000000-0005-0000-0000-000054AE0000}"/>
    <cellStyle name="Total 2 2 2 14 4" xfId="44631" xr:uid="{00000000-0005-0000-0000-000055AE0000}"/>
    <cellStyle name="Total 2 2 2 14 5" xfId="44632" xr:uid="{00000000-0005-0000-0000-000056AE0000}"/>
    <cellStyle name="Total 2 2 2 15" xfId="44633" xr:uid="{00000000-0005-0000-0000-000057AE0000}"/>
    <cellStyle name="Total 2 2 2 15 2" xfId="44634" xr:uid="{00000000-0005-0000-0000-000058AE0000}"/>
    <cellStyle name="Total 2 2 2 15 3" xfId="44635" xr:uid="{00000000-0005-0000-0000-000059AE0000}"/>
    <cellStyle name="Total 2 2 2 15 4" xfId="44636" xr:uid="{00000000-0005-0000-0000-00005AAE0000}"/>
    <cellStyle name="Total 2 2 2 15 5" xfId="44637" xr:uid="{00000000-0005-0000-0000-00005BAE0000}"/>
    <cellStyle name="Total 2 2 2 16" xfId="44638" xr:uid="{00000000-0005-0000-0000-00005CAE0000}"/>
    <cellStyle name="Total 2 2 2 16 2" xfId="44639" xr:uid="{00000000-0005-0000-0000-00005DAE0000}"/>
    <cellStyle name="Total 2 2 2 16 3" xfId="44640" xr:uid="{00000000-0005-0000-0000-00005EAE0000}"/>
    <cellStyle name="Total 2 2 2 16 4" xfId="44641" xr:uid="{00000000-0005-0000-0000-00005FAE0000}"/>
    <cellStyle name="Total 2 2 2 16 5" xfId="44642" xr:uid="{00000000-0005-0000-0000-000060AE0000}"/>
    <cellStyle name="Total 2 2 2 17" xfId="44643" xr:uid="{00000000-0005-0000-0000-000061AE0000}"/>
    <cellStyle name="Total 2 2 2 17 2" xfId="44644" xr:uid="{00000000-0005-0000-0000-000062AE0000}"/>
    <cellStyle name="Total 2 2 2 17 3" xfId="44645" xr:uid="{00000000-0005-0000-0000-000063AE0000}"/>
    <cellStyle name="Total 2 2 2 17 4" xfId="44646" xr:uid="{00000000-0005-0000-0000-000064AE0000}"/>
    <cellStyle name="Total 2 2 2 17 5" xfId="44647" xr:uid="{00000000-0005-0000-0000-000065AE0000}"/>
    <cellStyle name="Total 2 2 2 18" xfId="44648" xr:uid="{00000000-0005-0000-0000-000066AE0000}"/>
    <cellStyle name="Total 2 2 2 2" xfId="44649" xr:uid="{00000000-0005-0000-0000-000067AE0000}"/>
    <cellStyle name="Total 2 2 2 2 10" xfId="44650" xr:uid="{00000000-0005-0000-0000-000068AE0000}"/>
    <cellStyle name="Total 2 2 2 2 10 2" xfId="44651" xr:uid="{00000000-0005-0000-0000-000069AE0000}"/>
    <cellStyle name="Total 2 2 2 2 10 3" xfId="44652" xr:uid="{00000000-0005-0000-0000-00006AAE0000}"/>
    <cellStyle name="Total 2 2 2 2 10 4" xfId="44653" xr:uid="{00000000-0005-0000-0000-00006BAE0000}"/>
    <cellStyle name="Total 2 2 2 2 10 5" xfId="44654" xr:uid="{00000000-0005-0000-0000-00006CAE0000}"/>
    <cellStyle name="Total 2 2 2 2 11" xfId="44655" xr:uid="{00000000-0005-0000-0000-00006DAE0000}"/>
    <cellStyle name="Total 2 2 2 2 11 2" xfId="44656" xr:uid="{00000000-0005-0000-0000-00006EAE0000}"/>
    <cellStyle name="Total 2 2 2 2 11 3" xfId="44657" xr:uid="{00000000-0005-0000-0000-00006FAE0000}"/>
    <cellStyle name="Total 2 2 2 2 11 4" xfId="44658" xr:uid="{00000000-0005-0000-0000-000070AE0000}"/>
    <cellStyle name="Total 2 2 2 2 11 5" xfId="44659" xr:uid="{00000000-0005-0000-0000-000071AE0000}"/>
    <cellStyle name="Total 2 2 2 2 12" xfId="44660" xr:uid="{00000000-0005-0000-0000-000072AE0000}"/>
    <cellStyle name="Total 2 2 2 2 12 2" xfId="44661" xr:uid="{00000000-0005-0000-0000-000073AE0000}"/>
    <cellStyle name="Total 2 2 2 2 12 3" xfId="44662" xr:uid="{00000000-0005-0000-0000-000074AE0000}"/>
    <cellStyle name="Total 2 2 2 2 12 4" xfId="44663" xr:uid="{00000000-0005-0000-0000-000075AE0000}"/>
    <cellStyle name="Total 2 2 2 2 12 5" xfId="44664" xr:uid="{00000000-0005-0000-0000-000076AE0000}"/>
    <cellStyle name="Total 2 2 2 2 13" xfId="44665" xr:uid="{00000000-0005-0000-0000-000077AE0000}"/>
    <cellStyle name="Total 2 2 2 2 13 2" xfId="44666" xr:uid="{00000000-0005-0000-0000-000078AE0000}"/>
    <cellStyle name="Total 2 2 2 2 13 3" xfId="44667" xr:uid="{00000000-0005-0000-0000-000079AE0000}"/>
    <cellStyle name="Total 2 2 2 2 13 4" xfId="44668" xr:uid="{00000000-0005-0000-0000-00007AAE0000}"/>
    <cellStyle name="Total 2 2 2 2 13 5" xfId="44669" xr:uid="{00000000-0005-0000-0000-00007BAE0000}"/>
    <cellStyle name="Total 2 2 2 2 14" xfId="44670" xr:uid="{00000000-0005-0000-0000-00007CAE0000}"/>
    <cellStyle name="Total 2 2 2 2 14 2" xfId="44671" xr:uid="{00000000-0005-0000-0000-00007DAE0000}"/>
    <cellStyle name="Total 2 2 2 2 14 3" xfId="44672" xr:uid="{00000000-0005-0000-0000-00007EAE0000}"/>
    <cellStyle name="Total 2 2 2 2 14 4" xfId="44673" xr:uid="{00000000-0005-0000-0000-00007FAE0000}"/>
    <cellStyle name="Total 2 2 2 2 14 5" xfId="44674" xr:uid="{00000000-0005-0000-0000-000080AE0000}"/>
    <cellStyle name="Total 2 2 2 2 15" xfId="44675" xr:uid="{00000000-0005-0000-0000-000081AE0000}"/>
    <cellStyle name="Total 2 2 2 2 15 2" xfId="44676" xr:uid="{00000000-0005-0000-0000-000082AE0000}"/>
    <cellStyle name="Total 2 2 2 2 15 3" xfId="44677" xr:uid="{00000000-0005-0000-0000-000083AE0000}"/>
    <cellStyle name="Total 2 2 2 2 15 4" xfId="44678" xr:uid="{00000000-0005-0000-0000-000084AE0000}"/>
    <cellStyle name="Total 2 2 2 2 15 5" xfId="44679" xr:uid="{00000000-0005-0000-0000-000085AE0000}"/>
    <cellStyle name="Total 2 2 2 2 16" xfId="44680" xr:uid="{00000000-0005-0000-0000-000086AE0000}"/>
    <cellStyle name="Total 2 2 2 2 16 2" xfId="44681" xr:uid="{00000000-0005-0000-0000-000087AE0000}"/>
    <cellStyle name="Total 2 2 2 2 16 3" xfId="44682" xr:uid="{00000000-0005-0000-0000-000088AE0000}"/>
    <cellStyle name="Total 2 2 2 2 16 4" xfId="44683" xr:uid="{00000000-0005-0000-0000-000089AE0000}"/>
    <cellStyle name="Total 2 2 2 2 16 5" xfId="44684" xr:uid="{00000000-0005-0000-0000-00008AAE0000}"/>
    <cellStyle name="Total 2 2 2 2 17" xfId="44685" xr:uid="{00000000-0005-0000-0000-00008BAE0000}"/>
    <cellStyle name="Total 2 2 2 2 17 2" xfId="44686" xr:uid="{00000000-0005-0000-0000-00008CAE0000}"/>
    <cellStyle name="Total 2 2 2 2 17 3" xfId="44687" xr:uid="{00000000-0005-0000-0000-00008DAE0000}"/>
    <cellStyle name="Total 2 2 2 2 17 4" xfId="44688" xr:uid="{00000000-0005-0000-0000-00008EAE0000}"/>
    <cellStyle name="Total 2 2 2 2 17 5" xfId="44689" xr:uid="{00000000-0005-0000-0000-00008FAE0000}"/>
    <cellStyle name="Total 2 2 2 2 18" xfId="44690" xr:uid="{00000000-0005-0000-0000-000090AE0000}"/>
    <cellStyle name="Total 2 2 2 2 18 2" xfId="44691" xr:uid="{00000000-0005-0000-0000-000091AE0000}"/>
    <cellStyle name="Total 2 2 2 2 18 3" xfId="44692" xr:uid="{00000000-0005-0000-0000-000092AE0000}"/>
    <cellStyle name="Total 2 2 2 2 18 4" xfId="44693" xr:uid="{00000000-0005-0000-0000-000093AE0000}"/>
    <cellStyle name="Total 2 2 2 2 18 5" xfId="44694" xr:uid="{00000000-0005-0000-0000-000094AE0000}"/>
    <cellStyle name="Total 2 2 2 2 19" xfId="44695" xr:uid="{00000000-0005-0000-0000-000095AE0000}"/>
    <cellStyle name="Total 2 2 2 2 2" xfId="44696" xr:uid="{00000000-0005-0000-0000-000096AE0000}"/>
    <cellStyle name="Total 2 2 2 2 2 10" xfId="44697" xr:uid="{00000000-0005-0000-0000-000097AE0000}"/>
    <cellStyle name="Total 2 2 2 2 2 10 2" xfId="44698" xr:uid="{00000000-0005-0000-0000-000098AE0000}"/>
    <cellStyle name="Total 2 2 2 2 2 10 3" xfId="44699" xr:uid="{00000000-0005-0000-0000-000099AE0000}"/>
    <cellStyle name="Total 2 2 2 2 2 10 4" xfId="44700" xr:uid="{00000000-0005-0000-0000-00009AAE0000}"/>
    <cellStyle name="Total 2 2 2 2 2 10 5" xfId="44701" xr:uid="{00000000-0005-0000-0000-00009BAE0000}"/>
    <cellStyle name="Total 2 2 2 2 2 11" xfId="44702" xr:uid="{00000000-0005-0000-0000-00009CAE0000}"/>
    <cellStyle name="Total 2 2 2 2 2 11 2" xfId="44703" xr:uid="{00000000-0005-0000-0000-00009DAE0000}"/>
    <cellStyle name="Total 2 2 2 2 2 11 3" xfId="44704" xr:uid="{00000000-0005-0000-0000-00009EAE0000}"/>
    <cellStyle name="Total 2 2 2 2 2 11 4" xfId="44705" xr:uid="{00000000-0005-0000-0000-00009FAE0000}"/>
    <cellStyle name="Total 2 2 2 2 2 11 5" xfId="44706" xr:uid="{00000000-0005-0000-0000-0000A0AE0000}"/>
    <cellStyle name="Total 2 2 2 2 2 12" xfId="44707" xr:uid="{00000000-0005-0000-0000-0000A1AE0000}"/>
    <cellStyle name="Total 2 2 2 2 2 12 2" xfId="44708" xr:uid="{00000000-0005-0000-0000-0000A2AE0000}"/>
    <cellStyle name="Total 2 2 2 2 2 12 3" xfId="44709" xr:uid="{00000000-0005-0000-0000-0000A3AE0000}"/>
    <cellStyle name="Total 2 2 2 2 2 12 4" xfId="44710" xr:uid="{00000000-0005-0000-0000-0000A4AE0000}"/>
    <cellStyle name="Total 2 2 2 2 2 12 5" xfId="44711" xr:uid="{00000000-0005-0000-0000-0000A5AE0000}"/>
    <cellStyle name="Total 2 2 2 2 2 13" xfId="44712" xr:uid="{00000000-0005-0000-0000-0000A6AE0000}"/>
    <cellStyle name="Total 2 2 2 2 2 13 2" xfId="44713" xr:uid="{00000000-0005-0000-0000-0000A7AE0000}"/>
    <cellStyle name="Total 2 2 2 2 2 13 3" xfId="44714" xr:uid="{00000000-0005-0000-0000-0000A8AE0000}"/>
    <cellStyle name="Total 2 2 2 2 2 13 4" xfId="44715" xr:uid="{00000000-0005-0000-0000-0000A9AE0000}"/>
    <cellStyle name="Total 2 2 2 2 2 13 5" xfId="44716" xr:uid="{00000000-0005-0000-0000-0000AAAE0000}"/>
    <cellStyle name="Total 2 2 2 2 2 14" xfId="44717" xr:uid="{00000000-0005-0000-0000-0000ABAE0000}"/>
    <cellStyle name="Total 2 2 2 2 2 14 2" xfId="44718" xr:uid="{00000000-0005-0000-0000-0000ACAE0000}"/>
    <cellStyle name="Total 2 2 2 2 2 14 3" xfId="44719" xr:uid="{00000000-0005-0000-0000-0000ADAE0000}"/>
    <cellStyle name="Total 2 2 2 2 2 14 4" xfId="44720" xr:uid="{00000000-0005-0000-0000-0000AEAE0000}"/>
    <cellStyle name="Total 2 2 2 2 2 14 5" xfId="44721" xr:uid="{00000000-0005-0000-0000-0000AFAE0000}"/>
    <cellStyle name="Total 2 2 2 2 2 15" xfId="44722" xr:uid="{00000000-0005-0000-0000-0000B0AE0000}"/>
    <cellStyle name="Total 2 2 2 2 2 15 2" xfId="44723" xr:uid="{00000000-0005-0000-0000-0000B1AE0000}"/>
    <cellStyle name="Total 2 2 2 2 2 15 3" xfId="44724" xr:uid="{00000000-0005-0000-0000-0000B2AE0000}"/>
    <cellStyle name="Total 2 2 2 2 2 15 4" xfId="44725" xr:uid="{00000000-0005-0000-0000-0000B3AE0000}"/>
    <cellStyle name="Total 2 2 2 2 2 15 5" xfId="44726" xr:uid="{00000000-0005-0000-0000-0000B4AE0000}"/>
    <cellStyle name="Total 2 2 2 2 2 16" xfId="44727" xr:uid="{00000000-0005-0000-0000-0000B5AE0000}"/>
    <cellStyle name="Total 2 2 2 2 2 16 2" xfId="44728" xr:uid="{00000000-0005-0000-0000-0000B6AE0000}"/>
    <cellStyle name="Total 2 2 2 2 2 16 3" xfId="44729" xr:uid="{00000000-0005-0000-0000-0000B7AE0000}"/>
    <cellStyle name="Total 2 2 2 2 2 16 4" xfId="44730" xr:uid="{00000000-0005-0000-0000-0000B8AE0000}"/>
    <cellStyle name="Total 2 2 2 2 2 16 5" xfId="44731" xr:uid="{00000000-0005-0000-0000-0000B9AE0000}"/>
    <cellStyle name="Total 2 2 2 2 2 17" xfId="44732" xr:uid="{00000000-0005-0000-0000-0000BAAE0000}"/>
    <cellStyle name="Total 2 2 2 2 2 17 2" xfId="44733" xr:uid="{00000000-0005-0000-0000-0000BBAE0000}"/>
    <cellStyle name="Total 2 2 2 2 2 17 3" xfId="44734" xr:uid="{00000000-0005-0000-0000-0000BCAE0000}"/>
    <cellStyle name="Total 2 2 2 2 2 17 4" xfId="44735" xr:uid="{00000000-0005-0000-0000-0000BDAE0000}"/>
    <cellStyle name="Total 2 2 2 2 2 17 5" xfId="44736" xr:uid="{00000000-0005-0000-0000-0000BEAE0000}"/>
    <cellStyle name="Total 2 2 2 2 2 18" xfId="44737" xr:uid="{00000000-0005-0000-0000-0000BFAE0000}"/>
    <cellStyle name="Total 2 2 2 2 2 18 2" xfId="44738" xr:uid="{00000000-0005-0000-0000-0000C0AE0000}"/>
    <cellStyle name="Total 2 2 2 2 2 18 3" xfId="44739" xr:uid="{00000000-0005-0000-0000-0000C1AE0000}"/>
    <cellStyle name="Total 2 2 2 2 2 18 4" xfId="44740" xr:uid="{00000000-0005-0000-0000-0000C2AE0000}"/>
    <cellStyle name="Total 2 2 2 2 2 18 5" xfId="44741" xr:uid="{00000000-0005-0000-0000-0000C3AE0000}"/>
    <cellStyle name="Total 2 2 2 2 2 19" xfId="44742" xr:uid="{00000000-0005-0000-0000-0000C4AE0000}"/>
    <cellStyle name="Total 2 2 2 2 2 2" xfId="44743" xr:uid="{00000000-0005-0000-0000-0000C5AE0000}"/>
    <cellStyle name="Total 2 2 2 2 2 2 2" xfId="44744" xr:uid="{00000000-0005-0000-0000-0000C6AE0000}"/>
    <cellStyle name="Total 2 2 2 2 2 2 2 2" xfId="44745" xr:uid="{00000000-0005-0000-0000-0000C7AE0000}"/>
    <cellStyle name="Total 2 2 2 2 2 2 2 3" xfId="44746" xr:uid="{00000000-0005-0000-0000-0000C8AE0000}"/>
    <cellStyle name="Total 2 2 2 2 2 2 2 4" xfId="44747" xr:uid="{00000000-0005-0000-0000-0000C9AE0000}"/>
    <cellStyle name="Total 2 2 2 2 2 2 2 5" xfId="44748" xr:uid="{00000000-0005-0000-0000-0000CAAE0000}"/>
    <cellStyle name="Total 2 2 2 2 2 2 2 6" xfId="44749" xr:uid="{00000000-0005-0000-0000-0000CBAE0000}"/>
    <cellStyle name="Total 2 2 2 2 2 2 2 7" xfId="44750" xr:uid="{00000000-0005-0000-0000-0000CCAE0000}"/>
    <cellStyle name="Total 2 2 2 2 2 2 3" xfId="44751" xr:uid="{00000000-0005-0000-0000-0000CDAE0000}"/>
    <cellStyle name="Total 2 2 2 2 2 2 4" xfId="44752" xr:uid="{00000000-0005-0000-0000-0000CEAE0000}"/>
    <cellStyle name="Total 2 2 2 2 2 2 5" xfId="44753" xr:uid="{00000000-0005-0000-0000-0000CFAE0000}"/>
    <cellStyle name="Total 2 2 2 2 2 3" xfId="44754" xr:uid="{00000000-0005-0000-0000-0000D0AE0000}"/>
    <cellStyle name="Total 2 2 2 2 2 3 2" xfId="44755" xr:uid="{00000000-0005-0000-0000-0000D1AE0000}"/>
    <cellStyle name="Total 2 2 2 2 2 3 2 2" xfId="44756" xr:uid="{00000000-0005-0000-0000-0000D2AE0000}"/>
    <cellStyle name="Total 2 2 2 2 2 3 2 3" xfId="44757" xr:uid="{00000000-0005-0000-0000-0000D3AE0000}"/>
    <cellStyle name="Total 2 2 2 2 2 3 2 4" xfId="44758" xr:uid="{00000000-0005-0000-0000-0000D4AE0000}"/>
    <cellStyle name="Total 2 2 2 2 2 3 2 5" xfId="44759" xr:uid="{00000000-0005-0000-0000-0000D5AE0000}"/>
    <cellStyle name="Total 2 2 2 2 2 3 2 6" xfId="44760" xr:uid="{00000000-0005-0000-0000-0000D6AE0000}"/>
    <cellStyle name="Total 2 2 2 2 2 3 2 7" xfId="44761" xr:uid="{00000000-0005-0000-0000-0000D7AE0000}"/>
    <cellStyle name="Total 2 2 2 2 2 3 3" xfId="44762" xr:uid="{00000000-0005-0000-0000-0000D8AE0000}"/>
    <cellStyle name="Total 2 2 2 2 2 3 4" xfId="44763" xr:uid="{00000000-0005-0000-0000-0000D9AE0000}"/>
    <cellStyle name="Total 2 2 2 2 2 3 5" xfId="44764" xr:uid="{00000000-0005-0000-0000-0000DAAE0000}"/>
    <cellStyle name="Total 2 2 2 2 2 4" xfId="44765" xr:uid="{00000000-0005-0000-0000-0000DBAE0000}"/>
    <cellStyle name="Total 2 2 2 2 2 4 2" xfId="44766" xr:uid="{00000000-0005-0000-0000-0000DCAE0000}"/>
    <cellStyle name="Total 2 2 2 2 2 4 2 2" xfId="44767" xr:uid="{00000000-0005-0000-0000-0000DDAE0000}"/>
    <cellStyle name="Total 2 2 2 2 2 4 2 3" xfId="44768" xr:uid="{00000000-0005-0000-0000-0000DEAE0000}"/>
    <cellStyle name="Total 2 2 2 2 2 4 2 4" xfId="44769" xr:uid="{00000000-0005-0000-0000-0000DFAE0000}"/>
    <cellStyle name="Total 2 2 2 2 2 4 2 5" xfId="44770" xr:uid="{00000000-0005-0000-0000-0000E0AE0000}"/>
    <cellStyle name="Total 2 2 2 2 2 4 2 6" xfId="44771" xr:uid="{00000000-0005-0000-0000-0000E1AE0000}"/>
    <cellStyle name="Total 2 2 2 2 2 4 2 7" xfId="44772" xr:uid="{00000000-0005-0000-0000-0000E2AE0000}"/>
    <cellStyle name="Total 2 2 2 2 2 4 3" xfId="44773" xr:uid="{00000000-0005-0000-0000-0000E3AE0000}"/>
    <cellStyle name="Total 2 2 2 2 2 4 4" xfId="44774" xr:uid="{00000000-0005-0000-0000-0000E4AE0000}"/>
    <cellStyle name="Total 2 2 2 2 2 4 5" xfId="44775" xr:uid="{00000000-0005-0000-0000-0000E5AE0000}"/>
    <cellStyle name="Total 2 2 2 2 2 5" xfId="44776" xr:uid="{00000000-0005-0000-0000-0000E6AE0000}"/>
    <cellStyle name="Total 2 2 2 2 2 5 2" xfId="44777" xr:uid="{00000000-0005-0000-0000-0000E7AE0000}"/>
    <cellStyle name="Total 2 2 2 2 2 5 3" xfId="44778" xr:uid="{00000000-0005-0000-0000-0000E8AE0000}"/>
    <cellStyle name="Total 2 2 2 2 2 5 4" xfId="44779" xr:uid="{00000000-0005-0000-0000-0000E9AE0000}"/>
    <cellStyle name="Total 2 2 2 2 2 5 5" xfId="44780" xr:uid="{00000000-0005-0000-0000-0000EAAE0000}"/>
    <cellStyle name="Total 2 2 2 2 2 5 6" xfId="44781" xr:uid="{00000000-0005-0000-0000-0000EBAE0000}"/>
    <cellStyle name="Total 2 2 2 2 2 5 7" xfId="44782" xr:uid="{00000000-0005-0000-0000-0000ECAE0000}"/>
    <cellStyle name="Total 2 2 2 2 2 5 8" xfId="44783" xr:uid="{00000000-0005-0000-0000-0000EDAE0000}"/>
    <cellStyle name="Total 2 2 2 2 2 6" xfId="44784" xr:uid="{00000000-0005-0000-0000-0000EEAE0000}"/>
    <cellStyle name="Total 2 2 2 2 2 6 2" xfId="44785" xr:uid="{00000000-0005-0000-0000-0000EFAE0000}"/>
    <cellStyle name="Total 2 2 2 2 2 6 3" xfId="44786" xr:uid="{00000000-0005-0000-0000-0000F0AE0000}"/>
    <cellStyle name="Total 2 2 2 2 2 6 4" xfId="44787" xr:uid="{00000000-0005-0000-0000-0000F1AE0000}"/>
    <cellStyle name="Total 2 2 2 2 2 6 5" xfId="44788" xr:uid="{00000000-0005-0000-0000-0000F2AE0000}"/>
    <cellStyle name="Total 2 2 2 2 2 6 6" xfId="44789" xr:uid="{00000000-0005-0000-0000-0000F3AE0000}"/>
    <cellStyle name="Total 2 2 2 2 2 6 7" xfId="44790" xr:uid="{00000000-0005-0000-0000-0000F4AE0000}"/>
    <cellStyle name="Total 2 2 2 2 2 7" xfId="44791" xr:uid="{00000000-0005-0000-0000-0000F5AE0000}"/>
    <cellStyle name="Total 2 2 2 2 2 7 2" xfId="44792" xr:uid="{00000000-0005-0000-0000-0000F6AE0000}"/>
    <cellStyle name="Total 2 2 2 2 2 7 3" xfId="44793" xr:uid="{00000000-0005-0000-0000-0000F7AE0000}"/>
    <cellStyle name="Total 2 2 2 2 2 7 4" xfId="44794" xr:uid="{00000000-0005-0000-0000-0000F8AE0000}"/>
    <cellStyle name="Total 2 2 2 2 2 7 5" xfId="44795" xr:uid="{00000000-0005-0000-0000-0000F9AE0000}"/>
    <cellStyle name="Total 2 2 2 2 2 8" xfId="44796" xr:uid="{00000000-0005-0000-0000-0000FAAE0000}"/>
    <cellStyle name="Total 2 2 2 2 2 8 2" xfId="44797" xr:uid="{00000000-0005-0000-0000-0000FBAE0000}"/>
    <cellStyle name="Total 2 2 2 2 2 8 3" xfId="44798" xr:uid="{00000000-0005-0000-0000-0000FCAE0000}"/>
    <cellStyle name="Total 2 2 2 2 2 8 4" xfId="44799" xr:uid="{00000000-0005-0000-0000-0000FDAE0000}"/>
    <cellStyle name="Total 2 2 2 2 2 8 5" xfId="44800" xr:uid="{00000000-0005-0000-0000-0000FEAE0000}"/>
    <cellStyle name="Total 2 2 2 2 2 9" xfId="44801" xr:uid="{00000000-0005-0000-0000-0000FFAE0000}"/>
    <cellStyle name="Total 2 2 2 2 2 9 2" xfId="44802" xr:uid="{00000000-0005-0000-0000-000000AF0000}"/>
    <cellStyle name="Total 2 2 2 2 2 9 3" xfId="44803" xr:uid="{00000000-0005-0000-0000-000001AF0000}"/>
    <cellStyle name="Total 2 2 2 2 2 9 4" xfId="44804" xr:uid="{00000000-0005-0000-0000-000002AF0000}"/>
    <cellStyle name="Total 2 2 2 2 2 9 5" xfId="44805" xr:uid="{00000000-0005-0000-0000-000003AF0000}"/>
    <cellStyle name="Total 2 2 2 2 3" xfId="44806" xr:uid="{00000000-0005-0000-0000-000004AF0000}"/>
    <cellStyle name="Total 2 2 2 2 3 10" xfId="44807" xr:uid="{00000000-0005-0000-0000-000005AF0000}"/>
    <cellStyle name="Total 2 2 2 2 3 2" xfId="44808" xr:uid="{00000000-0005-0000-0000-000006AF0000}"/>
    <cellStyle name="Total 2 2 2 2 3 2 2" xfId="44809" xr:uid="{00000000-0005-0000-0000-000007AF0000}"/>
    <cellStyle name="Total 2 2 2 2 3 2 2 2" xfId="44810" xr:uid="{00000000-0005-0000-0000-000008AF0000}"/>
    <cellStyle name="Total 2 2 2 2 3 2 2 3" xfId="44811" xr:uid="{00000000-0005-0000-0000-000009AF0000}"/>
    <cellStyle name="Total 2 2 2 2 3 2 2 4" xfId="44812" xr:uid="{00000000-0005-0000-0000-00000AAF0000}"/>
    <cellStyle name="Total 2 2 2 2 3 2 2 5" xfId="44813" xr:uid="{00000000-0005-0000-0000-00000BAF0000}"/>
    <cellStyle name="Total 2 2 2 2 3 2 2 6" xfId="44814" xr:uid="{00000000-0005-0000-0000-00000CAF0000}"/>
    <cellStyle name="Total 2 2 2 2 3 2 2 7" xfId="44815" xr:uid="{00000000-0005-0000-0000-00000DAF0000}"/>
    <cellStyle name="Total 2 2 2 2 3 2 3" xfId="44816" xr:uid="{00000000-0005-0000-0000-00000EAF0000}"/>
    <cellStyle name="Total 2 2 2 2 3 2 4" xfId="44817" xr:uid="{00000000-0005-0000-0000-00000FAF0000}"/>
    <cellStyle name="Total 2 2 2 2 3 3" xfId="44818" xr:uid="{00000000-0005-0000-0000-000010AF0000}"/>
    <cellStyle name="Total 2 2 2 2 3 3 2" xfId="44819" xr:uid="{00000000-0005-0000-0000-000011AF0000}"/>
    <cellStyle name="Total 2 2 2 2 3 3 2 2" xfId="44820" xr:uid="{00000000-0005-0000-0000-000012AF0000}"/>
    <cellStyle name="Total 2 2 2 2 3 3 2 3" xfId="44821" xr:uid="{00000000-0005-0000-0000-000013AF0000}"/>
    <cellStyle name="Total 2 2 2 2 3 3 2 4" xfId="44822" xr:uid="{00000000-0005-0000-0000-000014AF0000}"/>
    <cellStyle name="Total 2 2 2 2 3 3 2 5" xfId="44823" xr:uid="{00000000-0005-0000-0000-000015AF0000}"/>
    <cellStyle name="Total 2 2 2 2 3 3 2 6" xfId="44824" xr:uid="{00000000-0005-0000-0000-000016AF0000}"/>
    <cellStyle name="Total 2 2 2 2 3 3 2 7" xfId="44825" xr:uid="{00000000-0005-0000-0000-000017AF0000}"/>
    <cellStyle name="Total 2 2 2 2 3 3 3" xfId="44826" xr:uid="{00000000-0005-0000-0000-000018AF0000}"/>
    <cellStyle name="Total 2 2 2 2 3 3 4" xfId="44827" xr:uid="{00000000-0005-0000-0000-000019AF0000}"/>
    <cellStyle name="Total 2 2 2 2 3 4" xfId="44828" xr:uid="{00000000-0005-0000-0000-00001AAF0000}"/>
    <cellStyle name="Total 2 2 2 2 3 4 2" xfId="44829" xr:uid="{00000000-0005-0000-0000-00001BAF0000}"/>
    <cellStyle name="Total 2 2 2 2 3 4 2 2" xfId="44830" xr:uid="{00000000-0005-0000-0000-00001CAF0000}"/>
    <cellStyle name="Total 2 2 2 2 3 4 2 3" xfId="44831" xr:uid="{00000000-0005-0000-0000-00001DAF0000}"/>
    <cellStyle name="Total 2 2 2 2 3 4 2 4" xfId="44832" xr:uid="{00000000-0005-0000-0000-00001EAF0000}"/>
    <cellStyle name="Total 2 2 2 2 3 4 2 5" xfId="44833" xr:uid="{00000000-0005-0000-0000-00001FAF0000}"/>
    <cellStyle name="Total 2 2 2 2 3 4 2 6" xfId="44834" xr:uid="{00000000-0005-0000-0000-000020AF0000}"/>
    <cellStyle name="Total 2 2 2 2 3 4 2 7" xfId="44835" xr:uid="{00000000-0005-0000-0000-000021AF0000}"/>
    <cellStyle name="Total 2 2 2 2 3 4 3" xfId="44836" xr:uid="{00000000-0005-0000-0000-000022AF0000}"/>
    <cellStyle name="Total 2 2 2 2 3 4 4" xfId="44837" xr:uid="{00000000-0005-0000-0000-000023AF0000}"/>
    <cellStyle name="Total 2 2 2 2 3 5" xfId="44838" xr:uid="{00000000-0005-0000-0000-000024AF0000}"/>
    <cellStyle name="Total 2 2 2 2 3 5 2" xfId="44839" xr:uid="{00000000-0005-0000-0000-000025AF0000}"/>
    <cellStyle name="Total 2 2 2 2 3 5 3" xfId="44840" xr:uid="{00000000-0005-0000-0000-000026AF0000}"/>
    <cellStyle name="Total 2 2 2 2 3 5 4" xfId="44841" xr:uid="{00000000-0005-0000-0000-000027AF0000}"/>
    <cellStyle name="Total 2 2 2 2 3 5 5" xfId="44842" xr:uid="{00000000-0005-0000-0000-000028AF0000}"/>
    <cellStyle name="Total 2 2 2 2 3 5 6" xfId="44843" xr:uid="{00000000-0005-0000-0000-000029AF0000}"/>
    <cellStyle name="Total 2 2 2 2 3 5 7" xfId="44844" xr:uid="{00000000-0005-0000-0000-00002AAF0000}"/>
    <cellStyle name="Total 2 2 2 2 3 5 8" xfId="44845" xr:uid="{00000000-0005-0000-0000-00002BAF0000}"/>
    <cellStyle name="Total 2 2 2 2 3 6" xfId="44846" xr:uid="{00000000-0005-0000-0000-00002CAF0000}"/>
    <cellStyle name="Total 2 2 2 2 3 6 2" xfId="44847" xr:uid="{00000000-0005-0000-0000-00002DAF0000}"/>
    <cellStyle name="Total 2 2 2 2 3 6 3" xfId="44848" xr:uid="{00000000-0005-0000-0000-00002EAF0000}"/>
    <cellStyle name="Total 2 2 2 2 3 6 4" xfId="44849" xr:uid="{00000000-0005-0000-0000-00002FAF0000}"/>
    <cellStyle name="Total 2 2 2 2 3 6 5" xfId="44850" xr:uid="{00000000-0005-0000-0000-000030AF0000}"/>
    <cellStyle name="Total 2 2 2 2 3 6 6" xfId="44851" xr:uid="{00000000-0005-0000-0000-000031AF0000}"/>
    <cellStyle name="Total 2 2 2 2 3 6 7" xfId="44852" xr:uid="{00000000-0005-0000-0000-000032AF0000}"/>
    <cellStyle name="Total 2 2 2 2 3 7" xfId="44853" xr:uid="{00000000-0005-0000-0000-000033AF0000}"/>
    <cellStyle name="Total 2 2 2 2 3 8" xfId="44854" xr:uid="{00000000-0005-0000-0000-000034AF0000}"/>
    <cellStyle name="Total 2 2 2 2 3 9" xfId="44855" xr:uid="{00000000-0005-0000-0000-000035AF0000}"/>
    <cellStyle name="Total 2 2 2 2 4" xfId="44856" xr:uid="{00000000-0005-0000-0000-000036AF0000}"/>
    <cellStyle name="Total 2 2 2 2 4 2" xfId="44857" xr:uid="{00000000-0005-0000-0000-000037AF0000}"/>
    <cellStyle name="Total 2 2 2 2 4 2 2" xfId="44858" xr:uid="{00000000-0005-0000-0000-000038AF0000}"/>
    <cellStyle name="Total 2 2 2 2 4 2 3" xfId="44859" xr:uid="{00000000-0005-0000-0000-000039AF0000}"/>
    <cellStyle name="Total 2 2 2 2 4 2 4" xfId="44860" xr:uid="{00000000-0005-0000-0000-00003AAF0000}"/>
    <cellStyle name="Total 2 2 2 2 4 2 5" xfId="44861" xr:uid="{00000000-0005-0000-0000-00003BAF0000}"/>
    <cellStyle name="Total 2 2 2 2 4 2 6" xfId="44862" xr:uid="{00000000-0005-0000-0000-00003CAF0000}"/>
    <cellStyle name="Total 2 2 2 2 4 2 7" xfId="44863" xr:uid="{00000000-0005-0000-0000-00003DAF0000}"/>
    <cellStyle name="Total 2 2 2 2 4 3" xfId="44864" xr:uid="{00000000-0005-0000-0000-00003EAF0000}"/>
    <cellStyle name="Total 2 2 2 2 4 4" xfId="44865" xr:uid="{00000000-0005-0000-0000-00003FAF0000}"/>
    <cellStyle name="Total 2 2 2 2 4 5" xfId="44866" xr:uid="{00000000-0005-0000-0000-000040AF0000}"/>
    <cellStyle name="Total 2 2 2 2 5" xfId="44867" xr:uid="{00000000-0005-0000-0000-000041AF0000}"/>
    <cellStyle name="Total 2 2 2 2 5 2" xfId="44868" xr:uid="{00000000-0005-0000-0000-000042AF0000}"/>
    <cellStyle name="Total 2 2 2 2 5 2 2" xfId="44869" xr:uid="{00000000-0005-0000-0000-000043AF0000}"/>
    <cellStyle name="Total 2 2 2 2 5 2 3" xfId="44870" xr:uid="{00000000-0005-0000-0000-000044AF0000}"/>
    <cellStyle name="Total 2 2 2 2 5 2 4" xfId="44871" xr:uid="{00000000-0005-0000-0000-000045AF0000}"/>
    <cellStyle name="Total 2 2 2 2 5 2 5" xfId="44872" xr:uid="{00000000-0005-0000-0000-000046AF0000}"/>
    <cellStyle name="Total 2 2 2 2 5 2 6" xfId="44873" xr:uid="{00000000-0005-0000-0000-000047AF0000}"/>
    <cellStyle name="Total 2 2 2 2 5 2 7" xfId="44874" xr:uid="{00000000-0005-0000-0000-000048AF0000}"/>
    <cellStyle name="Total 2 2 2 2 5 3" xfId="44875" xr:uid="{00000000-0005-0000-0000-000049AF0000}"/>
    <cellStyle name="Total 2 2 2 2 5 4" xfId="44876" xr:uid="{00000000-0005-0000-0000-00004AAF0000}"/>
    <cellStyle name="Total 2 2 2 2 5 5" xfId="44877" xr:uid="{00000000-0005-0000-0000-00004BAF0000}"/>
    <cellStyle name="Total 2 2 2 2 6" xfId="44878" xr:uid="{00000000-0005-0000-0000-00004CAF0000}"/>
    <cellStyle name="Total 2 2 2 2 6 2" xfId="44879" xr:uid="{00000000-0005-0000-0000-00004DAF0000}"/>
    <cellStyle name="Total 2 2 2 2 6 2 2" xfId="44880" xr:uid="{00000000-0005-0000-0000-00004EAF0000}"/>
    <cellStyle name="Total 2 2 2 2 6 2 3" xfId="44881" xr:uid="{00000000-0005-0000-0000-00004FAF0000}"/>
    <cellStyle name="Total 2 2 2 2 6 2 4" xfId="44882" xr:uid="{00000000-0005-0000-0000-000050AF0000}"/>
    <cellStyle name="Total 2 2 2 2 6 2 5" xfId="44883" xr:uid="{00000000-0005-0000-0000-000051AF0000}"/>
    <cellStyle name="Total 2 2 2 2 6 2 6" xfId="44884" xr:uid="{00000000-0005-0000-0000-000052AF0000}"/>
    <cellStyle name="Total 2 2 2 2 6 2 7" xfId="44885" xr:uid="{00000000-0005-0000-0000-000053AF0000}"/>
    <cellStyle name="Total 2 2 2 2 6 3" xfId="44886" xr:uid="{00000000-0005-0000-0000-000054AF0000}"/>
    <cellStyle name="Total 2 2 2 2 6 4" xfId="44887" xr:uid="{00000000-0005-0000-0000-000055AF0000}"/>
    <cellStyle name="Total 2 2 2 2 6 5" xfId="44888" xr:uid="{00000000-0005-0000-0000-000056AF0000}"/>
    <cellStyle name="Total 2 2 2 2 7" xfId="44889" xr:uid="{00000000-0005-0000-0000-000057AF0000}"/>
    <cellStyle name="Total 2 2 2 2 7 2" xfId="44890" xr:uid="{00000000-0005-0000-0000-000058AF0000}"/>
    <cellStyle name="Total 2 2 2 2 7 2 2" xfId="44891" xr:uid="{00000000-0005-0000-0000-000059AF0000}"/>
    <cellStyle name="Total 2 2 2 2 7 2 3" xfId="44892" xr:uid="{00000000-0005-0000-0000-00005AAF0000}"/>
    <cellStyle name="Total 2 2 2 2 7 2 4" xfId="44893" xr:uid="{00000000-0005-0000-0000-00005BAF0000}"/>
    <cellStyle name="Total 2 2 2 2 7 2 5" xfId="44894" xr:uid="{00000000-0005-0000-0000-00005CAF0000}"/>
    <cellStyle name="Total 2 2 2 2 7 2 6" xfId="44895" xr:uid="{00000000-0005-0000-0000-00005DAF0000}"/>
    <cellStyle name="Total 2 2 2 2 7 2 7" xfId="44896" xr:uid="{00000000-0005-0000-0000-00005EAF0000}"/>
    <cellStyle name="Total 2 2 2 2 7 3" xfId="44897" xr:uid="{00000000-0005-0000-0000-00005FAF0000}"/>
    <cellStyle name="Total 2 2 2 2 7 4" xfId="44898" xr:uid="{00000000-0005-0000-0000-000060AF0000}"/>
    <cellStyle name="Total 2 2 2 2 7 5" xfId="44899" xr:uid="{00000000-0005-0000-0000-000061AF0000}"/>
    <cellStyle name="Total 2 2 2 2 8" xfId="44900" xr:uid="{00000000-0005-0000-0000-000062AF0000}"/>
    <cellStyle name="Total 2 2 2 2 8 2" xfId="44901" xr:uid="{00000000-0005-0000-0000-000063AF0000}"/>
    <cellStyle name="Total 2 2 2 2 8 3" xfId="44902" xr:uid="{00000000-0005-0000-0000-000064AF0000}"/>
    <cellStyle name="Total 2 2 2 2 8 4" xfId="44903" xr:uid="{00000000-0005-0000-0000-000065AF0000}"/>
    <cellStyle name="Total 2 2 2 2 8 5" xfId="44904" xr:uid="{00000000-0005-0000-0000-000066AF0000}"/>
    <cellStyle name="Total 2 2 2 2 8 6" xfId="44905" xr:uid="{00000000-0005-0000-0000-000067AF0000}"/>
    <cellStyle name="Total 2 2 2 2 8 7" xfId="44906" xr:uid="{00000000-0005-0000-0000-000068AF0000}"/>
    <cellStyle name="Total 2 2 2 2 8 8" xfId="44907" xr:uid="{00000000-0005-0000-0000-000069AF0000}"/>
    <cellStyle name="Total 2 2 2 2 9" xfId="44908" xr:uid="{00000000-0005-0000-0000-00006AAF0000}"/>
    <cellStyle name="Total 2 2 2 2 9 2" xfId="44909" xr:uid="{00000000-0005-0000-0000-00006BAF0000}"/>
    <cellStyle name="Total 2 2 2 2 9 3" xfId="44910" xr:uid="{00000000-0005-0000-0000-00006CAF0000}"/>
    <cellStyle name="Total 2 2 2 2 9 4" xfId="44911" xr:uid="{00000000-0005-0000-0000-00006DAF0000}"/>
    <cellStyle name="Total 2 2 2 2 9 5" xfId="44912" xr:uid="{00000000-0005-0000-0000-00006EAF0000}"/>
    <cellStyle name="Total 2 2 2 2 9 6" xfId="44913" xr:uid="{00000000-0005-0000-0000-00006FAF0000}"/>
    <cellStyle name="Total 2 2 2 2 9 7" xfId="44914" xr:uid="{00000000-0005-0000-0000-000070AF0000}"/>
    <cellStyle name="Total 2 2 2 3" xfId="44915" xr:uid="{00000000-0005-0000-0000-000071AF0000}"/>
    <cellStyle name="Total 2 2 2 3 10" xfId="44916" xr:uid="{00000000-0005-0000-0000-000072AF0000}"/>
    <cellStyle name="Total 2 2 2 3 10 2" xfId="44917" xr:uid="{00000000-0005-0000-0000-000073AF0000}"/>
    <cellStyle name="Total 2 2 2 3 10 3" xfId="44918" xr:uid="{00000000-0005-0000-0000-000074AF0000}"/>
    <cellStyle name="Total 2 2 2 3 10 4" xfId="44919" xr:uid="{00000000-0005-0000-0000-000075AF0000}"/>
    <cellStyle name="Total 2 2 2 3 10 5" xfId="44920" xr:uid="{00000000-0005-0000-0000-000076AF0000}"/>
    <cellStyle name="Total 2 2 2 3 11" xfId="44921" xr:uid="{00000000-0005-0000-0000-000077AF0000}"/>
    <cellStyle name="Total 2 2 2 3 11 2" xfId="44922" xr:uid="{00000000-0005-0000-0000-000078AF0000}"/>
    <cellStyle name="Total 2 2 2 3 11 3" xfId="44923" xr:uid="{00000000-0005-0000-0000-000079AF0000}"/>
    <cellStyle name="Total 2 2 2 3 11 4" xfId="44924" xr:uid="{00000000-0005-0000-0000-00007AAF0000}"/>
    <cellStyle name="Total 2 2 2 3 11 5" xfId="44925" xr:uid="{00000000-0005-0000-0000-00007BAF0000}"/>
    <cellStyle name="Total 2 2 2 3 12" xfId="44926" xr:uid="{00000000-0005-0000-0000-00007CAF0000}"/>
    <cellStyle name="Total 2 2 2 3 12 2" xfId="44927" xr:uid="{00000000-0005-0000-0000-00007DAF0000}"/>
    <cellStyle name="Total 2 2 2 3 12 3" xfId="44928" xr:uid="{00000000-0005-0000-0000-00007EAF0000}"/>
    <cellStyle name="Total 2 2 2 3 12 4" xfId="44929" xr:uid="{00000000-0005-0000-0000-00007FAF0000}"/>
    <cellStyle name="Total 2 2 2 3 12 5" xfId="44930" xr:uid="{00000000-0005-0000-0000-000080AF0000}"/>
    <cellStyle name="Total 2 2 2 3 13" xfId="44931" xr:uid="{00000000-0005-0000-0000-000081AF0000}"/>
    <cellStyle name="Total 2 2 2 3 13 2" xfId="44932" xr:uid="{00000000-0005-0000-0000-000082AF0000}"/>
    <cellStyle name="Total 2 2 2 3 13 3" xfId="44933" xr:uid="{00000000-0005-0000-0000-000083AF0000}"/>
    <cellStyle name="Total 2 2 2 3 13 4" xfId="44934" xr:uid="{00000000-0005-0000-0000-000084AF0000}"/>
    <cellStyle name="Total 2 2 2 3 13 5" xfId="44935" xr:uid="{00000000-0005-0000-0000-000085AF0000}"/>
    <cellStyle name="Total 2 2 2 3 14" xfId="44936" xr:uid="{00000000-0005-0000-0000-000086AF0000}"/>
    <cellStyle name="Total 2 2 2 3 14 2" xfId="44937" xr:uid="{00000000-0005-0000-0000-000087AF0000}"/>
    <cellStyle name="Total 2 2 2 3 14 3" xfId="44938" xr:uid="{00000000-0005-0000-0000-000088AF0000}"/>
    <cellStyle name="Total 2 2 2 3 14 4" xfId="44939" xr:uid="{00000000-0005-0000-0000-000089AF0000}"/>
    <cellStyle name="Total 2 2 2 3 14 5" xfId="44940" xr:uid="{00000000-0005-0000-0000-00008AAF0000}"/>
    <cellStyle name="Total 2 2 2 3 15" xfId="44941" xr:uid="{00000000-0005-0000-0000-00008BAF0000}"/>
    <cellStyle name="Total 2 2 2 3 15 2" xfId="44942" xr:uid="{00000000-0005-0000-0000-00008CAF0000}"/>
    <cellStyle name="Total 2 2 2 3 15 3" xfId="44943" xr:uid="{00000000-0005-0000-0000-00008DAF0000}"/>
    <cellStyle name="Total 2 2 2 3 15 4" xfId="44944" xr:uid="{00000000-0005-0000-0000-00008EAF0000}"/>
    <cellStyle name="Total 2 2 2 3 15 5" xfId="44945" xr:uid="{00000000-0005-0000-0000-00008FAF0000}"/>
    <cellStyle name="Total 2 2 2 3 16" xfId="44946" xr:uid="{00000000-0005-0000-0000-000090AF0000}"/>
    <cellStyle name="Total 2 2 2 3 16 2" xfId="44947" xr:uid="{00000000-0005-0000-0000-000091AF0000}"/>
    <cellStyle name="Total 2 2 2 3 16 3" xfId="44948" xr:uid="{00000000-0005-0000-0000-000092AF0000}"/>
    <cellStyle name="Total 2 2 2 3 16 4" xfId="44949" xr:uid="{00000000-0005-0000-0000-000093AF0000}"/>
    <cellStyle name="Total 2 2 2 3 16 5" xfId="44950" xr:uid="{00000000-0005-0000-0000-000094AF0000}"/>
    <cellStyle name="Total 2 2 2 3 17" xfId="44951" xr:uid="{00000000-0005-0000-0000-000095AF0000}"/>
    <cellStyle name="Total 2 2 2 3 17 2" xfId="44952" xr:uid="{00000000-0005-0000-0000-000096AF0000}"/>
    <cellStyle name="Total 2 2 2 3 17 3" xfId="44953" xr:uid="{00000000-0005-0000-0000-000097AF0000}"/>
    <cellStyle name="Total 2 2 2 3 17 4" xfId="44954" xr:uid="{00000000-0005-0000-0000-000098AF0000}"/>
    <cellStyle name="Total 2 2 2 3 17 5" xfId="44955" xr:uid="{00000000-0005-0000-0000-000099AF0000}"/>
    <cellStyle name="Total 2 2 2 3 18" xfId="44956" xr:uid="{00000000-0005-0000-0000-00009AAF0000}"/>
    <cellStyle name="Total 2 2 2 3 18 2" xfId="44957" xr:uid="{00000000-0005-0000-0000-00009BAF0000}"/>
    <cellStyle name="Total 2 2 2 3 18 3" xfId="44958" xr:uid="{00000000-0005-0000-0000-00009CAF0000}"/>
    <cellStyle name="Total 2 2 2 3 18 4" xfId="44959" xr:uid="{00000000-0005-0000-0000-00009DAF0000}"/>
    <cellStyle name="Total 2 2 2 3 18 5" xfId="44960" xr:uid="{00000000-0005-0000-0000-00009EAF0000}"/>
    <cellStyle name="Total 2 2 2 3 19" xfId="44961" xr:uid="{00000000-0005-0000-0000-00009FAF0000}"/>
    <cellStyle name="Total 2 2 2 3 2" xfId="44962" xr:uid="{00000000-0005-0000-0000-0000A0AF0000}"/>
    <cellStyle name="Total 2 2 2 3 2 10" xfId="44963" xr:uid="{00000000-0005-0000-0000-0000A1AF0000}"/>
    <cellStyle name="Total 2 2 2 3 2 10 2" xfId="44964" xr:uid="{00000000-0005-0000-0000-0000A2AF0000}"/>
    <cellStyle name="Total 2 2 2 3 2 10 3" xfId="44965" xr:uid="{00000000-0005-0000-0000-0000A3AF0000}"/>
    <cellStyle name="Total 2 2 2 3 2 10 4" xfId="44966" xr:uid="{00000000-0005-0000-0000-0000A4AF0000}"/>
    <cellStyle name="Total 2 2 2 3 2 10 5" xfId="44967" xr:uid="{00000000-0005-0000-0000-0000A5AF0000}"/>
    <cellStyle name="Total 2 2 2 3 2 11" xfId="44968" xr:uid="{00000000-0005-0000-0000-0000A6AF0000}"/>
    <cellStyle name="Total 2 2 2 3 2 11 2" xfId="44969" xr:uid="{00000000-0005-0000-0000-0000A7AF0000}"/>
    <cellStyle name="Total 2 2 2 3 2 11 3" xfId="44970" xr:uid="{00000000-0005-0000-0000-0000A8AF0000}"/>
    <cellStyle name="Total 2 2 2 3 2 11 4" xfId="44971" xr:uid="{00000000-0005-0000-0000-0000A9AF0000}"/>
    <cellStyle name="Total 2 2 2 3 2 11 5" xfId="44972" xr:uid="{00000000-0005-0000-0000-0000AAAF0000}"/>
    <cellStyle name="Total 2 2 2 3 2 12" xfId="44973" xr:uid="{00000000-0005-0000-0000-0000ABAF0000}"/>
    <cellStyle name="Total 2 2 2 3 2 12 2" xfId="44974" xr:uid="{00000000-0005-0000-0000-0000ACAF0000}"/>
    <cellStyle name="Total 2 2 2 3 2 12 3" xfId="44975" xr:uid="{00000000-0005-0000-0000-0000ADAF0000}"/>
    <cellStyle name="Total 2 2 2 3 2 12 4" xfId="44976" xr:uid="{00000000-0005-0000-0000-0000AEAF0000}"/>
    <cellStyle name="Total 2 2 2 3 2 12 5" xfId="44977" xr:uid="{00000000-0005-0000-0000-0000AFAF0000}"/>
    <cellStyle name="Total 2 2 2 3 2 13" xfId="44978" xr:uid="{00000000-0005-0000-0000-0000B0AF0000}"/>
    <cellStyle name="Total 2 2 2 3 2 13 2" xfId="44979" xr:uid="{00000000-0005-0000-0000-0000B1AF0000}"/>
    <cellStyle name="Total 2 2 2 3 2 13 3" xfId="44980" xr:uid="{00000000-0005-0000-0000-0000B2AF0000}"/>
    <cellStyle name="Total 2 2 2 3 2 13 4" xfId="44981" xr:uid="{00000000-0005-0000-0000-0000B3AF0000}"/>
    <cellStyle name="Total 2 2 2 3 2 13 5" xfId="44982" xr:uid="{00000000-0005-0000-0000-0000B4AF0000}"/>
    <cellStyle name="Total 2 2 2 3 2 14" xfId="44983" xr:uid="{00000000-0005-0000-0000-0000B5AF0000}"/>
    <cellStyle name="Total 2 2 2 3 2 14 2" xfId="44984" xr:uid="{00000000-0005-0000-0000-0000B6AF0000}"/>
    <cellStyle name="Total 2 2 2 3 2 14 3" xfId="44985" xr:uid="{00000000-0005-0000-0000-0000B7AF0000}"/>
    <cellStyle name="Total 2 2 2 3 2 14 4" xfId="44986" xr:uid="{00000000-0005-0000-0000-0000B8AF0000}"/>
    <cellStyle name="Total 2 2 2 3 2 14 5" xfId="44987" xr:uid="{00000000-0005-0000-0000-0000B9AF0000}"/>
    <cellStyle name="Total 2 2 2 3 2 15" xfId="44988" xr:uid="{00000000-0005-0000-0000-0000BAAF0000}"/>
    <cellStyle name="Total 2 2 2 3 2 15 2" xfId="44989" xr:uid="{00000000-0005-0000-0000-0000BBAF0000}"/>
    <cellStyle name="Total 2 2 2 3 2 15 3" xfId="44990" xr:uid="{00000000-0005-0000-0000-0000BCAF0000}"/>
    <cellStyle name="Total 2 2 2 3 2 15 4" xfId="44991" xr:uid="{00000000-0005-0000-0000-0000BDAF0000}"/>
    <cellStyle name="Total 2 2 2 3 2 15 5" xfId="44992" xr:uid="{00000000-0005-0000-0000-0000BEAF0000}"/>
    <cellStyle name="Total 2 2 2 3 2 16" xfId="44993" xr:uid="{00000000-0005-0000-0000-0000BFAF0000}"/>
    <cellStyle name="Total 2 2 2 3 2 16 2" xfId="44994" xr:uid="{00000000-0005-0000-0000-0000C0AF0000}"/>
    <cellStyle name="Total 2 2 2 3 2 16 3" xfId="44995" xr:uid="{00000000-0005-0000-0000-0000C1AF0000}"/>
    <cellStyle name="Total 2 2 2 3 2 16 4" xfId="44996" xr:uid="{00000000-0005-0000-0000-0000C2AF0000}"/>
    <cellStyle name="Total 2 2 2 3 2 16 5" xfId="44997" xr:uid="{00000000-0005-0000-0000-0000C3AF0000}"/>
    <cellStyle name="Total 2 2 2 3 2 17" xfId="44998" xr:uid="{00000000-0005-0000-0000-0000C4AF0000}"/>
    <cellStyle name="Total 2 2 2 3 2 17 2" xfId="44999" xr:uid="{00000000-0005-0000-0000-0000C5AF0000}"/>
    <cellStyle name="Total 2 2 2 3 2 17 3" xfId="45000" xr:uid="{00000000-0005-0000-0000-0000C6AF0000}"/>
    <cellStyle name="Total 2 2 2 3 2 17 4" xfId="45001" xr:uid="{00000000-0005-0000-0000-0000C7AF0000}"/>
    <cellStyle name="Total 2 2 2 3 2 17 5" xfId="45002" xr:uid="{00000000-0005-0000-0000-0000C8AF0000}"/>
    <cellStyle name="Total 2 2 2 3 2 18" xfId="45003" xr:uid="{00000000-0005-0000-0000-0000C9AF0000}"/>
    <cellStyle name="Total 2 2 2 3 2 18 2" xfId="45004" xr:uid="{00000000-0005-0000-0000-0000CAAF0000}"/>
    <cellStyle name="Total 2 2 2 3 2 18 3" xfId="45005" xr:uid="{00000000-0005-0000-0000-0000CBAF0000}"/>
    <cellStyle name="Total 2 2 2 3 2 18 4" xfId="45006" xr:uid="{00000000-0005-0000-0000-0000CCAF0000}"/>
    <cellStyle name="Total 2 2 2 3 2 18 5" xfId="45007" xr:uid="{00000000-0005-0000-0000-0000CDAF0000}"/>
    <cellStyle name="Total 2 2 2 3 2 19" xfId="45008" xr:uid="{00000000-0005-0000-0000-0000CEAF0000}"/>
    <cellStyle name="Total 2 2 2 3 2 2" xfId="45009" xr:uid="{00000000-0005-0000-0000-0000CFAF0000}"/>
    <cellStyle name="Total 2 2 2 3 2 2 2" xfId="45010" xr:uid="{00000000-0005-0000-0000-0000D0AF0000}"/>
    <cellStyle name="Total 2 2 2 3 2 2 2 2" xfId="45011" xr:uid="{00000000-0005-0000-0000-0000D1AF0000}"/>
    <cellStyle name="Total 2 2 2 3 2 2 2 3" xfId="45012" xr:uid="{00000000-0005-0000-0000-0000D2AF0000}"/>
    <cellStyle name="Total 2 2 2 3 2 2 2 4" xfId="45013" xr:uid="{00000000-0005-0000-0000-0000D3AF0000}"/>
    <cellStyle name="Total 2 2 2 3 2 2 2 5" xfId="45014" xr:uid="{00000000-0005-0000-0000-0000D4AF0000}"/>
    <cellStyle name="Total 2 2 2 3 2 2 2 6" xfId="45015" xr:uid="{00000000-0005-0000-0000-0000D5AF0000}"/>
    <cellStyle name="Total 2 2 2 3 2 2 2 7" xfId="45016" xr:uid="{00000000-0005-0000-0000-0000D6AF0000}"/>
    <cellStyle name="Total 2 2 2 3 2 2 3" xfId="45017" xr:uid="{00000000-0005-0000-0000-0000D7AF0000}"/>
    <cellStyle name="Total 2 2 2 3 2 2 4" xfId="45018" xr:uid="{00000000-0005-0000-0000-0000D8AF0000}"/>
    <cellStyle name="Total 2 2 2 3 2 2 5" xfId="45019" xr:uid="{00000000-0005-0000-0000-0000D9AF0000}"/>
    <cellStyle name="Total 2 2 2 3 2 3" xfId="45020" xr:uid="{00000000-0005-0000-0000-0000DAAF0000}"/>
    <cellStyle name="Total 2 2 2 3 2 3 2" xfId="45021" xr:uid="{00000000-0005-0000-0000-0000DBAF0000}"/>
    <cellStyle name="Total 2 2 2 3 2 3 2 2" xfId="45022" xr:uid="{00000000-0005-0000-0000-0000DCAF0000}"/>
    <cellStyle name="Total 2 2 2 3 2 3 2 3" xfId="45023" xr:uid="{00000000-0005-0000-0000-0000DDAF0000}"/>
    <cellStyle name="Total 2 2 2 3 2 3 2 4" xfId="45024" xr:uid="{00000000-0005-0000-0000-0000DEAF0000}"/>
    <cellStyle name="Total 2 2 2 3 2 3 2 5" xfId="45025" xr:uid="{00000000-0005-0000-0000-0000DFAF0000}"/>
    <cellStyle name="Total 2 2 2 3 2 3 2 6" xfId="45026" xr:uid="{00000000-0005-0000-0000-0000E0AF0000}"/>
    <cellStyle name="Total 2 2 2 3 2 3 2 7" xfId="45027" xr:uid="{00000000-0005-0000-0000-0000E1AF0000}"/>
    <cellStyle name="Total 2 2 2 3 2 3 3" xfId="45028" xr:uid="{00000000-0005-0000-0000-0000E2AF0000}"/>
    <cellStyle name="Total 2 2 2 3 2 3 4" xfId="45029" xr:uid="{00000000-0005-0000-0000-0000E3AF0000}"/>
    <cellStyle name="Total 2 2 2 3 2 3 5" xfId="45030" xr:uid="{00000000-0005-0000-0000-0000E4AF0000}"/>
    <cellStyle name="Total 2 2 2 3 2 4" xfId="45031" xr:uid="{00000000-0005-0000-0000-0000E5AF0000}"/>
    <cellStyle name="Total 2 2 2 3 2 4 2" xfId="45032" xr:uid="{00000000-0005-0000-0000-0000E6AF0000}"/>
    <cellStyle name="Total 2 2 2 3 2 4 2 2" xfId="45033" xr:uid="{00000000-0005-0000-0000-0000E7AF0000}"/>
    <cellStyle name="Total 2 2 2 3 2 4 2 3" xfId="45034" xr:uid="{00000000-0005-0000-0000-0000E8AF0000}"/>
    <cellStyle name="Total 2 2 2 3 2 4 2 4" xfId="45035" xr:uid="{00000000-0005-0000-0000-0000E9AF0000}"/>
    <cellStyle name="Total 2 2 2 3 2 4 2 5" xfId="45036" xr:uid="{00000000-0005-0000-0000-0000EAAF0000}"/>
    <cellStyle name="Total 2 2 2 3 2 4 2 6" xfId="45037" xr:uid="{00000000-0005-0000-0000-0000EBAF0000}"/>
    <cellStyle name="Total 2 2 2 3 2 4 2 7" xfId="45038" xr:uid="{00000000-0005-0000-0000-0000ECAF0000}"/>
    <cellStyle name="Total 2 2 2 3 2 4 3" xfId="45039" xr:uid="{00000000-0005-0000-0000-0000EDAF0000}"/>
    <cellStyle name="Total 2 2 2 3 2 4 4" xfId="45040" xr:uid="{00000000-0005-0000-0000-0000EEAF0000}"/>
    <cellStyle name="Total 2 2 2 3 2 4 5" xfId="45041" xr:uid="{00000000-0005-0000-0000-0000EFAF0000}"/>
    <cellStyle name="Total 2 2 2 3 2 5" xfId="45042" xr:uid="{00000000-0005-0000-0000-0000F0AF0000}"/>
    <cellStyle name="Total 2 2 2 3 2 5 2" xfId="45043" xr:uid="{00000000-0005-0000-0000-0000F1AF0000}"/>
    <cellStyle name="Total 2 2 2 3 2 5 3" xfId="45044" xr:uid="{00000000-0005-0000-0000-0000F2AF0000}"/>
    <cellStyle name="Total 2 2 2 3 2 5 4" xfId="45045" xr:uid="{00000000-0005-0000-0000-0000F3AF0000}"/>
    <cellStyle name="Total 2 2 2 3 2 5 5" xfId="45046" xr:uid="{00000000-0005-0000-0000-0000F4AF0000}"/>
    <cellStyle name="Total 2 2 2 3 2 5 6" xfId="45047" xr:uid="{00000000-0005-0000-0000-0000F5AF0000}"/>
    <cellStyle name="Total 2 2 2 3 2 5 7" xfId="45048" xr:uid="{00000000-0005-0000-0000-0000F6AF0000}"/>
    <cellStyle name="Total 2 2 2 3 2 5 8" xfId="45049" xr:uid="{00000000-0005-0000-0000-0000F7AF0000}"/>
    <cellStyle name="Total 2 2 2 3 2 6" xfId="45050" xr:uid="{00000000-0005-0000-0000-0000F8AF0000}"/>
    <cellStyle name="Total 2 2 2 3 2 6 2" xfId="45051" xr:uid="{00000000-0005-0000-0000-0000F9AF0000}"/>
    <cellStyle name="Total 2 2 2 3 2 6 3" xfId="45052" xr:uid="{00000000-0005-0000-0000-0000FAAF0000}"/>
    <cellStyle name="Total 2 2 2 3 2 6 4" xfId="45053" xr:uid="{00000000-0005-0000-0000-0000FBAF0000}"/>
    <cellStyle name="Total 2 2 2 3 2 6 5" xfId="45054" xr:uid="{00000000-0005-0000-0000-0000FCAF0000}"/>
    <cellStyle name="Total 2 2 2 3 2 6 6" xfId="45055" xr:uid="{00000000-0005-0000-0000-0000FDAF0000}"/>
    <cellStyle name="Total 2 2 2 3 2 6 7" xfId="45056" xr:uid="{00000000-0005-0000-0000-0000FEAF0000}"/>
    <cellStyle name="Total 2 2 2 3 2 7" xfId="45057" xr:uid="{00000000-0005-0000-0000-0000FFAF0000}"/>
    <cellStyle name="Total 2 2 2 3 2 7 2" xfId="45058" xr:uid="{00000000-0005-0000-0000-000000B00000}"/>
    <cellStyle name="Total 2 2 2 3 2 7 3" xfId="45059" xr:uid="{00000000-0005-0000-0000-000001B00000}"/>
    <cellStyle name="Total 2 2 2 3 2 7 4" xfId="45060" xr:uid="{00000000-0005-0000-0000-000002B00000}"/>
    <cellStyle name="Total 2 2 2 3 2 7 5" xfId="45061" xr:uid="{00000000-0005-0000-0000-000003B00000}"/>
    <cellStyle name="Total 2 2 2 3 2 8" xfId="45062" xr:uid="{00000000-0005-0000-0000-000004B00000}"/>
    <cellStyle name="Total 2 2 2 3 2 8 2" xfId="45063" xr:uid="{00000000-0005-0000-0000-000005B00000}"/>
    <cellStyle name="Total 2 2 2 3 2 8 3" xfId="45064" xr:uid="{00000000-0005-0000-0000-000006B00000}"/>
    <cellStyle name="Total 2 2 2 3 2 8 4" xfId="45065" xr:uid="{00000000-0005-0000-0000-000007B00000}"/>
    <cellStyle name="Total 2 2 2 3 2 8 5" xfId="45066" xr:uid="{00000000-0005-0000-0000-000008B00000}"/>
    <cellStyle name="Total 2 2 2 3 2 9" xfId="45067" xr:uid="{00000000-0005-0000-0000-000009B00000}"/>
    <cellStyle name="Total 2 2 2 3 2 9 2" xfId="45068" xr:uid="{00000000-0005-0000-0000-00000AB00000}"/>
    <cellStyle name="Total 2 2 2 3 2 9 3" xfId="45069" xr:uid="{00000000-0005-0000-0000-00000BB00000}"/>
    <cellStyle name="Total 2 2 2 3 2 9 4" xfId="45070" xr:uid="{00000000-0005-0000-0000-00000CB00000}"/>
    <cellStyle name="Total 2 2 2 3 2 9 5" xfId="45071" xr:uid="{00000000-0005-0000-0000-00000DB00000}"/>
    <cellStyle name="Total 2 2 2 3 3" xfId="45072" xr:uid="{00000000-0005-0000-0000-00000EB00000}"/>
    <cellStyle name="Total 2 2 2 3 3 10" xfId="45073" xr:uid="{00000000-0005-0000-0000-00000FB00000}"/>
    <cellStyle name="Total 2 2 2 3 3 2" xfId="45074" xr:uid="{00000000-0005-0000-0000-000010B00000}"/>
    <cellStyle name="Total 2 2 2 3 3 2 2" xfId="45075" xr:uid="{00000000-0005-0000-0000-000011B00000}"/>
    <cellStyle name="Total 2 2 2 3 3 2 2 2" xfId="45076" xr:uid="{00000000-0005-0000-0000-000012B00000}"/>
    <cellStyle name="Total 2 2 2 3 3 2 2 3" xfId="45077" xr:uid="{00000000-0005-0000-0000-000013B00000}"/>
    <cellStyle name="Total 2 2 2 3 3 2 2 4" xfId="45078" xr:uid="{00000000-0005-0000-0000-000014B00000}"/>
    <cellStyle name="Total 2 2 2 3 3 2 2 5" xfId="45079" xr:uid="{00000000-0005-0000-0000-000015B00000}"/>
    <cellStyle name="Total 2 2 2 3 3 2 2 6" xfId="45080" xr:uid="{00000000-0005-0000-0000-000016B00000}"/>
    <cellStyle name="Total 2 2 2 3 3 2 2 7" xfId="45081" xr:uid="{00000000-0005-0000-0000-000017B00000}"/>
    <cellStyle name="Total 2 2 2 3 3 2 3" xfId="45082" xr:uid="{00000000-0005-0000-0000-000018B00000}"/>
    <cellStyle name="Total 2 2 2 3 3 2 4" xfId="45083" xr:uid="{00000000-0005-0000-0000-000019B00000}"/>
    <cellStyle name="Total 2 2 2 3 3 3" xfId="45084" xr:uid="{00000000-0005-0000-0000-00001AB00000}"/>
    <cellStyle name="Total 2 2 2 3 3 3 2" xfId="45085" xr:uid="{00000000-0005-0000-0000-00001BB00000}"/>
    <cellStyle name="Total 2 2 2 3 3 3 2 2" xfId="45086" xr:uid="{00000000-0005-0000-0000-00001CB00000}"/>
    <cellStyle name="Total 2 2 2 3 3 3 2 3" xfId="45087" xr:uid="{00000000-0005-0000-0000-00001DB00000}"/>
    <cellStyle name="Total 2 2 2 3 3 3 2 4" xfId="45088" xr:uid="{00000000-0005-0000-0000-00001EB00000}"/>
    <cellStyle name="Total 2 2 2 3 3 3 2 5" xfId="45089" xr:uid="{00000000-0005-0000-0000-00001FB00000}"/>
    <cellStyle name="Total 2 2 2 3 3 3 2 6" xfId="45090" xr:uid="{00000000-0005-0000-0000-000020B00000}"/>
    <cellStyle name="Total 2 2 2 3 3 3 2 7" xfId="45091" xr:uid="{00000000-0005-0000-0000-000021B00000}"/>
    <cellStyle name="Total 2 2 2 3 3 3 3" xfId="45092" xr:uid="{00000000-0005-0000-0000-000022B00000}"/>
    <cellStyle name="Total 2 2 2 3 3 3 4" xfId="45093" xr:uid="{00000000-0005-0000-0000-000023B00000}"/>
    <cellStyle name="Total 2 2 2 3 3 4" xfId="45094" xr:uid="{00000000-0005-0000-0000-000024B00000}"/>
    <cellStyle name="Total 2 2 2 3 3 4 2" xfId="45095" xr:uid="{00000000-0005-0000-0000-000025B00000}"/>
    <cellStyle name="Total 2 2 2 3 3 4 2 2" xfId="45096" xr:uid="{00000000-0005-0000-0000-000026B00000}"/>
    <cellStyle name="Total 2 2 2 3 3 4 2 3" xfId="45097" xr:uid="{00000000-0005-0000-0000-000027B00000}"/>
    <cellStyle name="Total 2 2 2 3 3 4 2 4" xfId="45098" xr:uid="{00000000-0005-0000-0000-000028B00000}"/>
    <cellStyle name="Total 2 2 2 3 3 4 2 5" xfId="45099" xr:uid="{00000000-0005-0000-0000-000029B00000}"/>
    <cellStyle name="Total 2 2 2 3 3 4 2 6" xfId="45100" xr:uid="{00000000-0005-0000-0000-00002AB00000}"/>
    <cellStyle name="Total 2 2 2 3 3 4 2 7" xfId="45101" xr:uid="{00000000-0005-0000-0000-00002BB00000}"/>
    <cellStyle name="Total 2 2 2 3 3 4 3" xfId="45102" xr:uid="{00000000-0005-0000-0000-00002CB00000}"/>
    <cellStyle name="Total 2 2 2 3 3 4 4" xfId="45103" xr:uid="{00000000-0005-0000-0000-00002DB00000}"/>
    <cellStyle name="Total 2 2 2 3 3 5" xfId="45104" xr:uid="{00000000-0005-0000-0000-00002EB00000}"/>
    <cellStyle name="Total 2 2 2 3 3 5 2" xfId="45105" xr:uid="{00000000-0005-0000-0000-00002FB00000}"/>
    <cellStyle name="Total 2 2 2 3 3 5 3" xfId="45106" xr:uid="{00000000-0005-0000-0000-000030B00000}"/>
    <cellStyle name="Total 2 2 2 3 3 5 4" xfId="45107" xr:uid="{00000000-0005-0000-0000-000031B00000}"/>
    <cellStyle name="Total 2 2 2 3 3 5 5" xfId="45108" xr:uid="{00000000-0005-0000-0000-000032B00000}"/>
    <cellStyle name="Total 2 2 2 3 3 5 6" xfId="45109" xr:uid="{00000000-0005-0000-0000-000033B00000}"/>
    <cellStyle name="Total 2 2 2 3 3 5 7" xfId="45110" xr:uid="{00000000-0005-0000-0000-000034B00000}"/>
    <cellStyle name="Total 2 2 2 3 3 5 8" xfId="45111" xr:uid="{00000000-0005-0000-0000-000035B00000}"/>
    <cellStyle name="Total 2 2 2 3 3 6" xfId="45112" xr:uid="{00000000-0005-0000-0000-000036B00000}"/>
    <cellStyle name="Total 2 2 2 3 3 6 2" xfId="45113" xr:uid="{00000000-0005-0000-0000-000037B00000}"/>
    <cellStyle name="Total 2 2 2 3 3 6 3" xfId="45114" xr:uid="{00000000-0005-0000-0000-000038B00000}"/>
    <cellStyle name="Total 2 2 2 3 3 6 4" xfId="45115" xr:uid="{00000000-0005-0000-0000-000039B00000}"/>
    <cellStyle name="Total 2 2 2 3 3 6 5" xfId="45116" xr:uid="{00000000-0005-0000-0000-00003AB00000}"/>
    <cellStyle name="Total 2 2 2 3 3 6 6" xfId="45117" xr:uid="{00000000-0005-0000-0000-00003BB00000}"/>
    <cellStyle name="Total 2 2 2 3 3 6 7" xfId="45118" xr:uid="{00000000-0005-0000-0000-00003CB00000}"/>
    <cellStyle name="Total 2 2 2 3 3 7" xfId="45119" xr:uid="{00000000-0005-0000-0000-00003DB00000}"/>
    <cellStyle name="Total 2 2 2 3 3 8" xfId="45120" xr:uid="{00000000-0005-0000-0000-00003EB00000}"/>
    <cellStyle name="Total 2 2 2 3 3 9" xfId="45121" xr:uid="{00000000-0005-0000-0000-00003FB00000}"/>
    <cellStyle name="Total 2 2 2 3 4" xfId="45122" xr:uid="{00000000-0005-0000-0000-000040B00000}"/>
    <cellStyle name="Total 2 2 2 3 4 2" xfId="45123" xr:uid="{00000000-0005-0000-0000-000041B00000}"/>
    <cellStyle name="Total 2 2 2 3 4 2 2" xfId="45124" xr:uid="{00000000-0005-0000-0000-000042B00000}"/>
    <cellStyle name="Total 2 2 2 3 4 2 3" xfId="45125" xr:uid="{00000000-0005-0000-0000-000043B00000}"/>
    <cellStyle name="Total 2 2 2 3 4 2 4" xfId="45126" xr:uid="{00000000-0005-0000-0000-000044B00000}"/>
    <cellStyle name="Total 2 2 2 3 4 2 5" xfId="45127" xr:uid="{00000000-0005-0000-0000-000045B00000}"/>
    <cellStyle name="Total 2 2 2 3 4 2 6" xfId="45128" xr:uid="{00000000-0005-0000-0000-000046B00000}"/>
    <cellStyle name="Total 2 2 2 3 4 2 7" xfId="45129" xr:uid="{00000000-0005-0000-0000-000047B00000}"/>
    <cellStyle name="Total 2 2 2 3 4 3" xfId="45130" xr:uid="{00000000-0005-0000-0000-000048B00000}"/>
    <cellStyle name="Total 2 2 2 3 4 4" xfId="45131" xr:uid="{00000000-0005-0000-0000-000049B00000}"/>
    <cellStyle name="Total 2 2 2 3 4 5" xfId="45132" xr:uid="{00000000-0005-0000-0000-00004AB00000}"/>
    <cellStyle name="Total 2 2 2 3 5" xfId="45133" xr:uid="{00000000-0005-0000-0000-00004BB00000}"/>
    <cellStyle name="Total 2 2 2 3 5 2" xfId="45134" xr:uid="{00000000-0005-0000-0000-00004CB00000}"/>
    <cellStyle name="Total 2 2 2 3 5 2 2" xfId="45135" xr:uid="{00000000-0005-0000-0000-00004DB00000}"/>
    <cellStyle name="Total 2 2 2 3 5 2 3" xfId="45136" xr:uid="{00000000-0005-0000-0000-00004EB00000}"/>
    <cellStyle name="Total 2 2 2 3 5 2 4" xfId="45137" xr:uid="{00000000-0005-0000-0000-00004FB00000}"/>
    <cellStyle name="Total 2 2 2 3 5 2 5" xfId="45138" xr:uid="{00000000-0005-0000-0000-000050B00000}"/>
    <cellStyle name="Total 2 2 2 3 5 2 6" xfId="45139" xr:uid="{00000000-0005-0000-0000-000051B00000}"/>
    <cellStyle name="Total 2 2 2 3 5 2 7" xfId="45140" xr:uid="{00000000-0005-0000-0000-000052B00000}"/>
    <cellStyle name="Total 2 2 2 3 5 3" xfId="45141" xr:uid="{00000000-0005-0000-0000-000053B00000}"/>
    <cellStyle name="Total 2 2 2 3 5 4" xfId="45142" xr:uid="{00000000-0005-0000-0000-000054B00000}"/>
    <cellStyle name="Total 2 2 2 3 5 5" xfId="45143" xr:uid="{00000000-0005-0000-0000-000055B00000}"/>
    <cellStyle name="Total 2 2 2 3 6" xfId="45144" xr:uid="{00000000-0005-0000-0000-000056B00000}"/>
    <cellStyle name="Total 2 2 2 3 6 2" xfId="45145" xr:uid="{00000000-0005-0000-0000-000057B00000}"/>
    <cellStyle name="Total 2 2 2 3 6 2 2" xfId="45146" xr:uid="{00000000-0005-0000-0000-000058B00000}"/>
    <cellStyle name="Total 2 2 2 3 6 2 3" xfId="45147" xr:uid="{00000000-0005-0000-0000-000059B00000}"/>
    <cellStyle name="Total 2 2 2 3 6 2 4" xfId="45148" xr:uid="{00000000-0005-0000-0000-00005AB00000}"/>
    <cellStyle name="Total 2 2 2 3 6 2 5" xfId="45149" xr:uid="{00000000-0005-0000-0000-00005BB00000}"/>
    <cellStyle name="Total 2 2 2 3 6 2 6" xfId="45150" xr:uid="{00000000-0005-0000-0000-00005CB00000}"/>
    <cellStyle name="Total 2 2 2 3 6 2 7" xfId="45151" xr:uid="{00000000-0005-0000-0000-00005DB00000}"/>
    <cellStyle name="Total 2 2 2 3 6 3" xfId="45152" xr:uid="{00000000-0005-0000-0000-00005EB00000}"/>
    <cellStyle name="Total 2 2 2 3 6 4" xfId="45153" xr:uid="{00000000-0005-0000-0000-00005FB00000}"/>
    <cellStyle name="Total 2 2 2 3 6 5" xfId="45154" xr:uid="{00000000-0005-0000-0000-000060B00000}"/>
    <cellStyle name="Total 2 2 2 3 7" xfId="45155" xr:uid="{00000000-0005-0000-0000-000061B00000}"/>
    <cellStyle name="Total 2 2 2 3 7 2" xfId="45156" xr:uid="{00000000-0005-0000-0000-000062B00000}"/>
    <cellStyle name="Total 2 2 2 3 7 2 2" xfId="45157" xr:uid="{00000000-0005-0000-0000-000063B00000}"/>
    <cellStyle name="Total 2 2 2 3 7 2 3" xfId="45158" xr:uid="{00000000-0005-0000-0000-000064B00000}"/>
    <cellStyle name="Total 2 2 2 3 7 2 4" xfId="45159" xr:uid="{00000000-0005-0000-0000-000065B00000}"/>
    <cellStyle name="Total 2 2 2 3 7 2 5" xfId="45160" xr:uid="{00000000-0005-0000-0000-000066B00000}"/>
    <cellStyle name="Total 2 2 2 3 7 2 6" xfId="45161" xr:uid="{00000000-0005-0000-0000-000067B00000}"/>
    <cellStyle name="Total 2 2 2 3 7 2 7" xfId="45162" xr:uid="{00000000-0005-0000-0000-000068B00000}"/>
    <cellStyle name="Total 2 2 2 3 7 3" xfId="45163" xr:uid="{00000000-0005-0000-0000-000069B00000}"/>
    <cellStyle name="Total 2 2 2 3 7 4" xfId="45164" xr:uid="{00000000-0005-0000-0000-00006AB00000}"/>
    <cellStyle name="Total 2 2 2 3 7 5" xfId="45165" xr:uid="{00000000-0005-0000-0000-00006BB00000}"/>
    <cellStyle name="Total 2 2 2 3 8" xfId="45166" xr:uid="{00000000-0005-0000-0000-00006CB00000}"/>
    <cellStyle name="Total 2 2 2 3 8 2" xfId="45167" xr:uid="{00000000-0005-0000-0000-00006DB00000}"/>
    <cellStyle name="Total 2 2 2 3 8 3" xfId="45168" xr:uid="{00000000-0005-0000-0000-00006EB00000}"/>
    <cellStyle name="Total 2 2 2 3 8 4" xfId="45169" xr:uid="{00000000-0005-0000-0000-00006FB00000}"/>
    <cellStyle name="Total 2 2 2 3 8 5" xfId="45170" xr:uid="{00000000-0005-0000-0000-000070B00000}"/>
    <cellStyle name="Total 2 2 2 3 8 6" xfId="45171" xr:uid="{00000000-0005-0000-0000-000071B00000}"/>
    <cellStyle name="Total 2 2 2 3 8 7" xfId="45172" xr:uid="{00000000-0005-0000-0000-000072B00000}"/>
    <cellStyle name="Total 2 2 2 3 8 8" xfId="45173" xr:uid="{00000000-0005-0000-0000-000073B00000}"/>
    <cellStyle name="Total 2 2 2 3 9" xfId="45174" xr:uid="{00000000-0005-0000-0000-000074B00000}"/>
    <cellStyle name="Total 2 2 2 3 9 2" xfId="45175" xr:uid="{00000000-0005-0000-0000-000075B00000}"/>
    <cellStyle name="Total 2 2 2 3 9 3" xfId="45176" xr:uid="{00000000-0005-0000-0000-000076B00000}"/>
    <cellStyle name="Total 2 2 2 3 9 4" xfId="45177" xr:uid="{00000000-0005-0000-0000-000077B00000}"/>
    <cellStyle name="Total 2 2 2 3 9 5" xfId="45178" xr:uid="{00000000-0005-0000-0000-000078B00000}"/>
    <cellStyle name="Total 2 2 2 3 9 6" xfId="45179" xr:uid="{00000000-0005-0000-0000-000079B00000}"/>
    <cellStyle name="Total 2 2 2 3 9 7" xfId="45180" xr:uid="{00000000-0005-0000-0000-00007AB00000}"/>
    <cellStyle name="Total 2 2 2 4" xfId="45181" xr:uid="{00000000-0005-0000-0000-00007BB00000}"/>
    <cellStyle name="Total 2 2 2 4 10" xfId="45182" xr:uid="{00000000-0005-0000-0000-00007CB00000}"/>
    <cellStyle name="Total 2 2 2 4 10 2" xfId="45183" xr:uid="{00000000-0005-0000-0000-00007DB00000}"/>
    <cellStyle name="Total 2 2 2 4 10 3" xfId="45184" xr:uid="{00000000-0005-0000-0000-00007EB00000}"/>
    <cellStyle name="Total 2 2 2 4 10 4" xfId="45185" xr:uid="{00000000-0005-0000-0000-00007FB00000}"/>
    <cellStyle name="Total 2 2 2 4 10 5" xfId="45186" xr:uid="{00000000-0005-0000-0000-000080B00000}"/>
    <cellStyle name="Total 2 2 2 4 11" xfId="45187" xr:uid="{00000000-0005-0000-0000-000081B00000}"/>
    <cellStyle name="Total 2 2 2 4 11 2" xfId="45188" xr:uid="{00000000-0005-0000-0000-000082B00000}"/>
    <cellStyle name="Total 2 2 2 4 11 3" xfId="45189" xr:uid="{00000000-0005-0000-0000-000083B00000}"/>
    <cellStyle name="Total 2 2 2 4 11 4" xfId="45190" xr:uid="{00000000-0005-0000-0000-000084B00000}"/>
    <cellStyle name="Total 2 2 2 4 11 5" xfId="45191" xr:uid="{00000000-0005-0000-0000-000085B00000}"/>
    <cellStyle name="Total 2 2 2 4 12" xfId="45192" xr:uid="{00000000-0005-0000-0000-000086B00000}"/>
    <cellStyle name="Total 2 2 2 4 12 2" xfId="45193" xr:uid="{00000000-0005-0000-0000-000087B00000}"/>
    <cellStyle name="Total 2 2 2 4 12 3" xfId="45194" xr:uid="{00000000-0005-0000-0000-000088B00000}"/>
    <cellStyle name="Total 2 2 2 4 12 4" xfId="45195" xr:uid="{00000000-0005-0000-0000-000089B00000}"/>
    <cellStyle name="Total 2 2 2 4 12 5" xfId="45196" xr:uid="{00000000-0005-0000-0000-00008AB00000}"/>
    <cellStyle name="Total 2 2 2 4 13" xfId="45197" xr:uid="{00000000-0005-0000-0000-00008BB00000}"/>
    <cellStyle name="Total 2 2 2 4 13 2" xfId="45198" xr:uid="{00000000-0005-0000-0000-00008CB00000}"/>
    <cellStyle name="Total 2 2 2 4 13 3" xfId="45199" xr:uid="{00000000-0005-0000-0000-00008DB00000}"/>
    <cellStyle name="Total 2 2 2 4 13 4" xfId="45200" xr:uid="{00000000-0005-0000-0000-00008EB00000}"/>
    <cellStyle name="Total 2 2 2 4 13 5" xfId="45201" xr:uid="{00000000-0005-0000-0000-00008FB00000}"/>
    <cellStyle name="Total 2 2 2 4 14" xfId="45202" xr:uid="{00000000-0005-0000-0000-000090B00000}"/>
    <cellStyle name="Total 2 2 2 4 14 2" xfId="45203" xr:uid="{00000000-0005-0000-0000-000091B00000}"/>
    <cellStyle name="Total 2 2 2 4 14 3" xfId="45204" xr:uid="{00000000-0005-0000-0000-000092B00000}"/>
    <cellStyle name="Total 2 2 2 4 14 4" xfId="45205" xr:uid="{00000000-0005-0000-0000-000093B00000}"/>
    <cellStyle name="Total 2 2 2 4 14 5" xfId="45206" xr:uid="{00000000-0005-0000-0000-000094B00000}"/>
    <cellStyle name="Total 2 2 2 4 15" xfId="45207" xr:uid="{00000000-0005-0000-0000-000095B00000}"/>
    <cellStyle name="Total 2 2 2 4 15 2" xfId="45208" xr:uid="{00000000-0005-0000-0000-000096B00000}"/>
    <cellStyle name="Total 2 2 2 4 15 3" xfId="45209" xr:uid="{00000000-0005-0000-0000-000097B00000}"/>
    <cellStyle name="Total 2 2 2 4 15 4" xfId="45210" xr:uid="{00000000-0005-0000-0000-000098B00000}"/>
    <cellStyle name="Total 2 2 2 4 15 5" xfId="45211" xr:uid="{00000000-0005-0000-0000-000099B00000}"/>
    <cellStyle name="Total 2 2 2 4 16" xfId="45212" xr:uid="{00000000-0005-0000-0000-00009AB00000}"/>
    <cellStyle name="Total 2 2 2 4 16 2" xfId="45213" xr:uid="{00000000-0005-0000-0000-00009BB00000}"/>
    <cellStyle name="Total 2 2 2 4 16 3" xfId="45214" xr:uid="{00000000-0005-0000-0000-00009CB00000}"/>
    <cellStyle name="Total 2 2 2 4 16 4" xfId="45215" xr:uid="{00000000-0005-0000-0000-00009DB00000}"/>
    <cellStyle name="Total 2 2 2 4 16 5" xfId="45216" xr:uid="{00000000-0005-0000-0000-00009EB00000}"/>
    <cellStyle name="Total 2 2 2 4 17" xfId="45217" xr:uid="{00000000-0005-0000-0000-00009FB00000}"/>
    <cellStyle name="Total 2 2 2 4 17 2" xfId="45218" xr:uid="{00000000-0005-0000-0000-0000A0B00000}"/>
    <cellStyle name="Total 2 2 2 4 17 3" xfId="45219" xr:uid="{00000000-0005-0000-0000-0000A1B00000}"/>
    <cellStyle name="Total 2 2 2 4 17 4" xfId="45220" xr:uid="{00000000-0005-0000-0000-0000A2B00000}"/>
    <cellStyle name="Total 2 2 2 4 17 5" xfId="45221" xr:uid="{00000000-0005-0000-0000-0000A3B00000}"/>
    <cellStyle name="Total 2 2 2 4 18" xfId="45222" xr:uid="{00000000-0005-0000-0000-0000A4B00000}"/>
    <cellStyle name="Total 2 2 2 4 18 2" xfId="45223" xr:uid="{00000000-0005-0000-0000-0000A5B00000}"/>
    <cellStyle name="Total 2 2 2 4 18 3" xfId="45224" xr:uid="{00000000-0005-0000-0000-0000A6B00000}"/>
    <cellStyle name="Total 2 2 2 4 18 4" xfId="45225" xr:uid="{00000000-0005-0000-0000-0000A7B00000}"/>
    <cellStyle name="Total 2 2 2 4 18 5" xfId="45226" xr:uid="{00000000-0005-0000-0000-0000A8B00000}"/>
    <cellStyle name="Total 2 2 2 4 19" xfId="45227" xr:uid="{00000000-0005-0000-0000-0000A9B00000}"/>
    <cellStyle name="Total 2 2 2 4 2" xfId="45228" xr:uid="{00000000-0005-0000-0000-0000AAB00000}"/>
    <cellStyle name="Total 2 2 2 4 2 2" xfId="45229" xr:uid="{00000000-0005-0000-0000-0000ABB00000}"/>
    <cellStyle name="Total 2 2 2 4 2 2 2" xfId="45230" xr:uid="{00000000-0005-0000-0000-0000ACB00000}"/>
    <cellStyle name="Total 2 2 2 4 2 2 3" xfId="45231" xr:uid="{00000000-0005-0000-0000-0000ADB00000}"/>
    <cellStyle name="Total 2 2 2 4 2 2 4" xfId="45232" xr:uid="{00000000-0005-0000-0000-0000AEB00000}"/>
    <cellStyle name="Total 2 2 2 4 2 2 5" xfId="45233" xr:uid="{00000000-0005-0000-0000-0000AFB00000}"/>
    <cellStyle name="Total 2 2 2 4 2 2 6" xfId="45234" xr:uid="{00000000-0005-0000-0000-0000B0B00000}"/>
    <cellStyle name="Total 2 2 2 4 2 2 7" xfId="45235" xr:uid="{00000000-0005-0000-0000-0000B1B00000}"/>
    <cellStyle name="Total 2 2 2 4 2 3" xfId="45236" xr:uid="{00000000-0005-0000-0000-0000B2B00000}"/>
    <cellStyle name="Total 2 2 2 4 2 4" xfId="45237" xr:uid="{00000000-0005-0000-0000-0000B3B00000}"/>
    <cellStyle name="Total 2 2 2 4 2 5" xfId="45238" xr:uid="{00000000-0005-0000-0000-0000B4B00000}"/>
    <cellStyle name="Total 2 2 2 4 3" xfId="45239" xr:uid="{00000000-0005-0000-0000-0000B5B00000}"/>
    <cellStyle name="Total 2 2 2 4 3 2" xfId="45240" xr:uid="{00000000-0005-0000-0000-0000B6B00000}"/>
    <cellStyle name="Total 2 2 2 4 3 2 2" xfId="45241" xr:uid="{00000000-0005-0000-0000-0000B7B00000}"/>
    <cellStyle name="Total 2 2 2 4 3 2 3" xfId="45242" xr:uid="{00000000-0005-0000-0000-0000B8B00000}"/>
    <cellStyle name="Total 2 2 2 4 3 2 4" xfId="45243" xr:uid="{00000000-0005-0000-0000-0000B9B00000}"/>
    <cellStyle name="Total 2 2 2 4 3 2 5" xfId="45244" xr:uid="{00000000-0005-0000-0000-0000BAB00000}"/>
    <cellStyle name="Total 2 2 2 4 3 2 6" xfId="45245" xr:uid="{00000000-0005-0000-0000-0000BBB00000}"/>
    <cellStyle name="Total 2 2 2 4 3 2 7" xfId="45246" xr:uid="{00000000-0005-0000-0000-0000BCB00000}"/>
    <cellStyle name="Total 2 2 2 4 3 3" xfId="45247" xr:uid="{00000000-0005-0000-0000-0000BDB00000}"/>
    <cellStyle name="Total 2 2 2 4 3 4" xfId="45248" xr:uid="{00000000-0005-0000-0000-0000BEB00000}"/>
    <cellStyle name="Total 2 2 2 4 3 5" xfId="45249" xr:uid="{00000000-0005-0000-0000-0000BFB00000}"/>
    <cellStyle name="Total 2 2 2 4 4" xfId="45250" xr:uid="{00000000-0005-0000-0000-0000C0B00000}"/>
    <cellStyle name="Total 2 2 2 4 4 2" xfId="45251" xr:uid="{00000000-0005-0000-0000-0000C1B00000}"/>
    <cellStyle name="Total 2 2 2 4 4 2 2" xfId="45252" xr:uid="{00000000-0005-0000-0000-0000C2B00000}"/>
    <cellStyle name="Total 2 2 2 4 4 2 3" xfId="45253" xr:uid="{00000000-0005-0000-0000-0000C3B00000}"/>
    <cellStyle name="Total 2 2 2 4 4 2 4" xfId="45254" xr:uid="{00000000-0005-0000-0000-0000C4B00000}"/>
    <cellStyle name="Total 2 2 2 4 4 2 5" xfId="45255" xr:uid="{00000000-0005-0000-0000-0000C5B00000}"/>
    <cellStyle name="Total 2 2 2 4 4 2 6" xfId="45256" xr:uid="{00000000-0005-0000-0000-0000C6B00000}"/>
    <cellStyle name="Total 2 2 2 4 4 2 7" xfId="45257" xr:uid="{00000000-0005-0000-0000-0000C7B00000}"/>
    <cellStyle name="Total 2 2 2 4 4 3" xfId="45258" xr:uid="{00000000-0005-0000-0000-0000C8B00000}"/>
    <cellStyle name="Total 2 2 2 4 4 4" xfId="45259" xr:uid="{00000000-0005-0000-0000-0000C9B00000}"/>
    <cellStyle name="Total 2 2 2 4 4 5" xfId="45260" xr:uid="{00000000-0005-0000-0000-0000CAB00000}"/>
    <cellStyle name="Total 2 2 2 4 5" xfId="45261" xr:uid="{00000000-0005-0000-0000-0000CBB00000}"/>
    <cellStyle name="Total 2 2 2 4 5 2" xfId="45262" xr:uid="{00000000-0005-0000-0000-0000CCB00000}"/>
    <cellStyle name="Total 2 2 2 4 5 3" xfId="45263" xr:uid="{00000000-0005-0000-0000-0000CDB00000}"/>
    <cellStyle name="Total 2 2 2 4 5 4" xfId="45264" xr:uid="{00000000-0005-0000-0000-0000CEB00000}"/>
    <cellStyle name="Total 2 2 2 4 5 5" xfId="45265" xr:uid="{00000000-0005-0000-0000-0000CFB00000}"/>
    <cellStyle name="Total 2 2 2 4 5 6" xfId="45266" xr:uid="{00000000-0005-0000-0000-0000D0B00000}"/>
    <cellStyle name="Total 2 2 2 4 5 7" xfId="45267" xr:uid="{00000000-0005-0000-0000-0000D1B00000}"/>
    <cellStyle name="Total 2 2 2 4 5 8" xfId="45268" xr:uid="{00000000-0005-0000-0000-0000D2B00000}"/>
    <cellStyle name="Total 2 2 2 4 6" xfId="45269" xr:uid="{00000000-0005-0000-0000-0000D3B00000}"/>
    <cellStyle name="Total 2 2 2 4 6 2" xfId="45270" xr:uid="{00000000-0005-0000-0000-0000D4B00000}"/>
    <cellStyle name="Total 2 2 2 4 6 3" xfId="45271" xr:uid="{00000000-0005-0000-0000-0000D5B00000}"/>
    <cellStyle name="Total 2 2 2 4 6 4" xfId="45272" xr:uid="{00000000-0005-0000-0000-0000D6B00000}"/>
    <cellStyle name="Total 2 2 2 4 6 5" xfId="45273" xr:uid="{00000000-0005-0000-0000-0000D7B00000}"/>
    <cellStyle name="Total 2 2 2 4 6 6" xfId="45274" xr:uid="{00000000-0005-0000-0000-0000D8B00000}"/>
    <cellStyle name="Total 2 2 2 4 6 7" xfId="45275" xr:uid="{00000000-0005-0000-0000-0000D9B00000}"/>
    <cellStyle name="Total 2 2 2 4 7" xfId="45276" xr:uid="{00000000-0005-0000-0000-0000DAB00000}"/>
    <cellStyle name="Total 2 2 2 4 7 2" xfId="45277" xr:uid="{00000000-0005-0000-0000-0000DBB00000}"/>
    <cellStyle name="Total 2 2 2 4 7 3" xfId="45278" xr:uid="{00000000-0005-0000-0000-0000DCB00000}"/>
    <cellStyle name="Total 2 2 2 4 7 4" xfId="45279" xr:uid="{00000000-0005-0000-0000-0000DDB00000}"/>
    <cellStyle name="Total 2 2 2 4 7 5" xfId="45280" xr:uid="{00000000-0005-0000-0000-0000DEB00000}"/>
    <cellStyle name="Total 2 2 2 4 8" xfId="45281" xr:uid="{00000000-0005-0000-0000-0000DFB00000}"/>
    <cellStyle name="Total 2 2 2 4 8 2" xfId="45282" xr:uid="{00000000-0005-0000-0000-0000E0B00000}"/>
    <cellStyle name="Total 2 2 2 4 8 3" xfId="45283" xr:uid="{00000000-0005-0000-0000-0000E1B00000}"/>
    <cellStyle name="Total 2 2 2 4 8 4" xfId="45284" xr:uid="{00000000-0005-0000-0000-0000E2B00000}"/>
    <cellStyle name="Total 2 2 2 4 8 5" xfId="45285" xr:uid="{00000000-0005-0000-0000-0000E3B00000}"/>
    <cellStyle name="Total 2 2 2 4 9" xfId="45286" xr:uid="{00000000-0005-0000-0000-0000E4B00000}"/>
    <cellStyle name="Total 2 2 2 4 9 2" xfId="45287" xr:uid="{00000000-0005-0000-0000-0000E5B00000}"/>
    <cellStyle name="Total 2 2 2 4 9 3" xfId="45288" xr:uid="{00000000-0005-0000-0000-0000E6B00000}"/>
    <cellStyle name="Total 2 2 2 4 9 4" xfId="45289" xr:uid="{00000000-0005-0000-0000-0000E7B00000}"/>
    <cellStyle name="Total 2 2 2 4 9 5" xfId="45290" xr:uid="{00000000-0005-0000-0000-0000E8B00000}"/>
    <cellStyle name="Total 2 2 2 5" xfId="45291" xr:uid="{00000000-0005-0000-0000-0000E9B00000}"/>
    <cellStyle name="Total 2 2 2 5 10" xfId="45292" xr:uid="{00000000-0005-0000-0000-0000EAB00000}"/>
    <cellStyle name="Total 2 2 2 5 2" xfId="45293" xr:uid="{00000000-0005-0000-0000-0000EBB00000}"/>
    <cellStyle name="Total 2 2 2 5 2 2" xfId="45294" xr:uid="{00000000-0005-0000-0000-0000ECB00000}"/>
    <cellStyle name="Total 2 2 2 5 2 2 2" xfId="45295" xr:uid="{00000000-0005-0000-0000-0000EDB00000}"/>
    <cellStyle name="Total 2 2 2 5 2 2 3" xfId="45296" xr:uid="{00000000-0005-0000-0000-0000EEB00000}"/>
    <cellStyle name="Total 2 2 2 5 2 2 4" xfId="45297" xr:uid="{00000000-0005-0000-0000-0000EFB00000}"/>
    <cellStyle name="Total 2 2 2 5 2 2 5" xfId="45298" xr:uid="{00000000-0005-0000-0000-0000F0B00000}"/>
    <cellStyle name="Total 2 2 2 5 2 2 6" xfId="45299" xr:uid="{00000000-0005-0000-0000-0000F1B00000}"/>
    <cellStyle name="Total 2 2 2 5 2 2 7" xfId="45300" xr:uid="{00000000-0005-0000-0000-0000F2B00000}"/>
    <cellStyle name="Total 2 2 2 5 2 3" xfId="45301" xr:uid="{00000000-0005-0000-0000-0000F3B00000}"/>
    <cellStyle name="Total 2 2 2 5 2 4" xfId="45302" xr:uid="{00000000-0005-0000-0000-0000F4B00000}"/>
    <cellStyle name="Total 2 2 2 5 3" xfId="45303" xr:uid="{00000000-0005-0000-0000-0000F5B00000}"/>
    <cellStyle name="Total 2 2 2 5 3 2" xfId="45304" xr:uid="{00000000-0005-0000-0000-0000F6B00000}"/>
    <cellStyle name="Total 2 2 2 5 3 2 2" xfId="45305" xr:uid="{00000000-0005-0000-0000-0000F7B00000}"/>
    <cellStyle name="Total 2 2 2 5 3 2 3" xfId="45306" xr:uid="{00000000-0005-0000-0000-0000F8B00000}"/>
    <cellStyle name="Total 2 2 2 5 3 2 4" xfId="45307" xr:uid="{00000000-0005-0000-0000-0000F9B00000}"/>
    <cellStyle name="Total 2 2 2 5 3 2 5" xfId="45308" xr:uid="{00000000-0005-0000-0000-0000FAB00000}"/>
    <cellStyle name="Total 2 2 2 5 3 2 6" xfId="45309" xr:uid="{00000000-0005-0000-0000-0000FBB00000}"/>
    <cellStyle name="Total 2 2 2 5 3 2 7" xfId="45310" xr:uid="{00000000-0005-0000-0000-0000FCB00000}"/>
    <cellStyle name="Total 2 2 2 5 3 3" xfId="45311" xr:uid="{00000000-0005-0000-0000-0000FDB00000}"/>
    <cellStyle name="Total 2 2 2 5 3 4" xfId="45312" xr:uid="{00000000-0005-0000-0000-0000FEB00000}"/>
    <cellStyle name="Total 2 2 2 5 4" xfId="45313" xr:uid="{00000000-0005-0000-0000-0000FFB00000}"/>
    <cellStyle name="Total 2 2 2 5 4 2" xfId="45314" xr:uid="{00000000-0005-0000-0000-000000B10000}"/>
    <cellStyle name="Total 2 2 2 5 4 2 2" xfId="45315" xr:uid="{00000000-0005-0000-0000-000001B10000}"/>
    <cellStyle name="Total 2 2 2 5 4 2 3" xfId="45316" xr:uid="{00000000-0005-0000-0000-000002B10000}"/>
    <cellStyle name="Total 2 2 2 5 4 2 4" xfId="45317" xr:uid="{00000000-0005-0000-0000-000003B10000}"/>
    <cellStyle name="Total 2 2 2 5 4 2 5" xfId="45318" xr:uid="{00000000-0005-0000-0000-000004B10000}"/>
    <cellStyle name="Total 2 2 2 5 4 2 6" xfId="45319" xr:uid="{00000000-0005-0000-0000-000005B10000}"/>
    <cellStyle name="Total 2 2 2 5 4 2 7" xfId="45320" xr:uid="{00000000-0005-0000-0000-000006B10000}"/>
    <cellStyle name="Total 2 2 2 5 4 3" xfId="45321" xr:uid="{00000000-0005-0000-0000-000007B10000}"/>
    <cellStyle name="Total 2 2 2 5 4 4" xfId="45322" xr:uid="{00000000-0005-0000-0000-000008B10000}"/>
    <cellStyle name="Total 2 2 2 5 5" xfId="45323" xr:uid="{00000000-0005-0000-0000-000009B10000}"/>
    <cellStyle name="Total 2 2 2 5 5 2" xfId="45324" xr:uid="{00000000-0005-0000-0000-00000AB10000}"/>
    <cellStyle name="Total 2 2 2 5 5 3" xfId="45325" xr:uid="{00000000-0005-0000-0000-00000BB10000}"/>
    <cellStyle name="Total 2 2 2 5 5 4" xfId="45326" xr:uid="{00000000-0005-0000-0000-00000CB10000}"/>
    <cellStyle name="Total 2 2 2 5 5 5" xfId="45327" xr:uid="{00000000-0005-0000-0000-00000DB10000}"/>
    <cellStyle name="Total 2 2 2 5 5 6" xfId="45328" xr:uid="{00000000-0005-0000-0000-00000EB10000}"/>
    <cellStyle name="Total 2 2 2 5 5 7" xfId="45329" xr:uid="{00000000-0005-0000-0000-00000FB10000}"/>
    <cellStyle name="Total 2 2 2 5 5 8" xfId="45330" xr:uid="{00000000-0005-0000-0000-000010B10000}"/>
    <cellStyle name="Total 2 2 2 5 6" xfId="45331" xr:uid="{00000000-0005-0000-0000-000011B10000}"/>
    <cellStyle name="Total 2 2 2 5 6 2" xfId="45332" xr:uid="{00000000-0005-0000-0000-000012B10000}"/>
    <cellStyle name="Total 2 2 2 5 6 3" xfId="45333" xr:uid="{00000000-0005-0000-0000-000013B10000}"/>
    <cellStyle name="Total 2 2 2 5 6 4" xfId="45334" xr:uid="{00000000-0005-0000-0000-000014B10000}"/>
    <cellStyle name="Total 2 2 2 5 6 5" xfId="45335" xr:uid="{00000000-0005-0000-0000-000015B10000}"/>
    <cellStyle name="Total 2 2 2 5 6 6" xfId="45336" xr:uid="{00000000-0005-0000-0000-000016B10000}"/>
    <cellStyle name="Total 2 2 2 5 6 7" xfId="45337" xr:uid="{00000000-0005-0000-0000-000017B10000}"/>
    <cellStyle name="Total 2 2 2 5 7" xfId="45338" xr:uid="{00000000-0005-0000-0000-000018B10000}"/>
    <cellStyle name="Total 2 2 2 5 8" xfId="45339" xr:uid="{00000000-0005-0000-0000-000019B10000}"/>
    <cellStyle name="Total 2 2 2 5 9" xfId="45340" xr:uid="{00000000-0005-0000-0000-00001AB10000}"/>
    <cellStyle name="Total 2 2 2 6" xfId="45341" xr:uid="{00000000-0005-0000-0000-00001BB10000}"/>
    <cellStyle name="Total 2 2 2 6 2" xfId="45342" xr:uid="{00000000-0005-0000-0000-00001CB10000}"/>
    <cellStyle name="Total 2 2 2 6 2 2" xfId="45343" xr:uid="{00000000-0005-0000-0000-00001DB10000}"/>
    <cellStyle name="Total 2 2 2 6 2 3" xfId="45344" xr:uid="{00000000-0005-0000-0000-00001EB10000}"/>
    <cellStyle name="Total 2 2 2 6 2 4" xfId="45345" xr:uid="{00000000-0005-0000-0000-00001FB10000}"/>
    <cellStyle name="Total 2 2 2 6 2 5" xfId="45346" xr:uid="{00000000-0005-0000-0000-000020B10000}"/>
    <cellStyle name="Total 2 2 2 6 2 6" xfId="45347" xr:uid="{00000000-0005-0000-0000-000021B10000}"/>
    <cellStyle name="Total 2 2 2 6 2 7" xfId="45348" xr:uid="{00000000-0005-0000-0000-000022B10000}"/>
    <cellStyle name="Total 2 2 2 6 3" xfId="45349" xr:uid="{00000000-0005-0000-0000-000023B10000}"/>
    <cellStyle name="Total 2 2 2 6 4" xfId="45350" xr:uid="{00000000-0005-0000-0000-000024B10000}"/>
    <cellStyle name="Total 2 2 2 6 5" xfId="45351" xr:uid="{00000000-0005-0000-0000-000025B10000}"/>
    <cellStyle name="Total 2 2 2 7" xfId="45352" xr:uid="{00000000-0005-0000-0000-000026B10000}"/>
    <cellStyle name="Total 2 2 2 7 2" xfId="45353" xr:uid="{00000000-0005-0000-0000-000027B10000}"/>
    <cellStyle name="Total 2 2 2 7 2 2" xfId="45354" xr:uid="{00000000-0005-0000-0000-000028B10000}"/>
    <cellStyle name="Total 2 2 2 7 2 3" xfId="45355" xr:uid="{00000000-0005-0000-0000-000029B10000}"/>
    <cellStyle name="Total 2 2 2 7 2 4" xfId="45356" xr:uid="{00000000-0005-0000-0000-00002AB10000}"/>
    <cellStyle name="Total 2 2 2 7 2 5" xfId="45357" xr:uid="{00000000-0005-0000-0000-00002BB10000}"/>
    <cellStyle name="Total 2 2 2 7 2 6" xfId="45358" xr:uid="{00000000-0005-0000-0000-00002CB10000}"/>
    <cellStyle name="Total 2 2 2 7 2 7" xfId="45359" xr:uid="{00000000-0005-0000-0000-00002DB10000}"/>
    <cellStyle name="Total 2 2 2 7 3" xfId="45360" xr:uid="{00000000-0005-0000-0000-00002EB10000}"/>
    <cellStyle name="Total 2 2 2 7 4" xfId="45361" xr:uid="{00000000-0005-0000-0000-00002FB10000}"/>
    <cellStyle name="Total 2 2 2 7 5" xfId="45362" xr:uid="{00000000-0005-0000-0000-000030B10000}"/>
    <cellStyle name="Total 2 2 2 8" xfId="45363" xr:uid="{00000000-0005-0000-0000-000031B10000}"/>
    <cellStyle name="Total 2 2 2 8 2" xfId="45364" xr:uid="{00000000-0005-0000-0000-000032B10000}"/>
    <cellStyle name="Total 2 2 2 8 2 2" xfId="45365" xr:uid="{00000000-0005-0000-0000-000033B10000}"/>
    <cellStyle name="Total 2 2 2 8 2 3" xfId="45366" xr:uid="{00000000-0005-0000-0000-000034B10000}"/>
    <cellStyle name="Total 2 2 2 8 2 4" xfId="45367" xr:uid="{00000000-0005-0000-0000-000035B10000}"/>
    <cellStyle name="Total 2 2 2 8 2 5" xfId="45368" xr:uid="{00000000-0005-0000-0000-000036B10000}"/>
    <cellStyle name="Total 2 2 2 8 2 6" xfId="45369" xr:uid="{00000000-0005-0000-0000-000037B10000}"/>
    <cellStyle name="Total 2 2 2 8 2 7" xfId="45370" xr:uid="{00000000-0005-0000-0000-000038B10000}"/>
    <cellStyle name="Total 2 2 2 8 3" xfId="45371" xr:uid="{00000000-0005-0000-0000-000039B10000}"/>
    <cellStyle name="Total 2 2 2 8 4" xfId="45372" xr:uid="{00000000-0005-0000-0000-00003AB10000}"/>
    <cellStyle name="Total 2 2 2 8 5" xfId="45373" xr:uid="{00000000-0005-0000-0000-00003BB10000}"/>
    <cellStyle name="Total 2 2 2 9" xfId="45374" xr:uid="{00000000-0005-0000-0000-00003CB10000}"/>
    <cellStyle name="Total 2 2 2 9 2" xfId="45375" xr:uid="{00000000-0005-0000-0000-00003DB10000}"/>
    <cellStyle name="Total 2 2 2 9 2 2" xfId="45376" xr:uid="{00000000-0005-0000-0000-00003EB10000}"/>
    <cellStyle name="Total 2 2 2 9 2 3" xfId="45377" xr:uid="{00000000-0005-0000-0000-00003FB10000}"/>
    <cellStyle name="Total 2 2 2 9 2 4" xfId="45378" xr:uid="{00000000-0005-0000-0000-000040B10000}"/>
    <cellStyle name="Total 2 2 2 9 2 5" xfId="45379" xr:uid="{00000000-0005-0000-0000-000041B10000}"/>
    <cellStyle name="Total 2 2 2 9 2 6" xfId="45380" xr:uid="{00000000-0005-0000-0000-000042B10000}"/>
    <cellStyle name="Total 2 2 2 9 2 7" xfId="45381" xr:uid="{00000000-0005-0000-0000-000043B10000}"/>
    <cellStyle name="Total 2 2 2 9 3" xfId="45382" xr:uid="{00000000-0005-0000-0000-000044B10000}"/>
    <cellStyle name="Total 2 2 2 9 4" xfId="45383" xr:uid="{00000000-0005-0000-0000-000045B10000}"/>
    <cellStyle name="Total 2 2 2 9 5" xfId="45384" xr:uid="{00000000-0005-0000-0000-000046B10000}"/>
    <cellStyle name="Total 2 2 20" xfId="45385" xr:uid="{00000000-0005-0000-0000-000047B10000}"/>
    <cellStyle name="Total 2 2 3" xfId="45386" xr:uid="{00000000-0005-0000-0000-000048B10000}"/>
    <cellStyle name="Total 2 2 3 10" xfId="45387" xr:uid="{00000000-0005-0000-0000-000049B10000}"/>
    <cellStyle name="Total 2 2 3 10 2" xfId="45388" xr:uid="{00000000-0005-0000-0000-00004AB10000}"/>
    <cellStyle name="Total 2 2 3 10 3" xfId="45389" xr:uid="{00000000-0005-0000-0000-00004BB10000}"/>
    <cellStyle name="Total 2 2 3 10 4" xfId="45390" xr:uid="{00000000-0005-0000-0000-00004CB10000}"/>
    <cellStyle name="Total 2 2 3 10 5" xfId="45391" xr:uid="{00000000-0005-0000-0000-00004DB10000}"/>
    <cellStyle name="Total 2 2 3 10 6" xfId="45392" xr:uid="{00000000-0005-0000-0000-00004EB10000}"/>
    <cellStyle name="Total 2 2 3 10 7" xfId="45393" xr:uid="{00000000-0005-0000-0000-00004FB10000}"/>
    <cellStyle name="Total 2 2 3 10 8" xfId="45394" xr:uid="{00000000-0005-0000-0000-000050B10000}"/>
    <cellStyle name="Total 2 2 3 11" xfId="45395" xr:uid="{00000000-0005-0000-0000-000051B10000}"/>
    <cellStyle name="Total 2 2 3 11 2" xfId="45396" xr:uid="{00000000-0005-0000-0000-000052B10000}"/>
    <cellStyle name="Total 2 2 3 11 3" xfId="45397" xr:uid="{00000000-0005-0000-0000-000053B10000}"/>
    <cellStyle name="Total 2 2 3 11 4" xfId="45398" xr:uid="{00000000-0005-0000-0000-000054B10000}"/>
    <cellStyle name="Total 2 2 3 11 5" xfId="45399" xr:uid="{00000000-0005-0000-0000-000055B10000}"/>
    <cellStyle name="Total 2 2 3 11 6" xfId="45400" xr:uid="{00000000-0005-0000-0000-000056B10000}"/>
    <cellStyle name="Total 2 2 3 11 7" xfId="45401" xr:uid="{00000000-0005-0000-0000-000057B10000}"/>
    <cellStyle name="Total 2 2 3 12" xfId="45402" xr:uid="{00000000-0005-0000-0000-000058B10000}"/>
    <cellStyle name="Total 2 2 3 12 2" xfId="45403" xr:uid="{00000000-0005-0000-0000-000059B10000}"/>
    <cellStyle name="Total 2 2 3 12 3" xfId="45404" xr:uid="{00000000-0005-0000-0000-00005AB10000}"/>
    <cellStyle name="Total 2 2 3 12 4" xfId="45405" xr:uid="{00000000-0005-0000-0000-00005BB10000}"/>
    <cellStyle name="Total 2 2 3 12 5" xfId="45406" xr:uid="{00000000-0005-0000-0000-00005CB10000}"/>
    <cellStyle name="Total 2 2 3 13" xfId="45407" xr:uid="{00000000-0005-0000-0000-00005DB10000}"/>
    <cellStyle name="Total 2 2 3 13 2" xfId="45408" xr:uid="{00000000-0005-0000-0000-00005EB10000}"/>
    <cellStyle name="Total 2 2 3 13 3" xfId="45409" xr:uid="{00000000-0005-0000-0000-00005FB10000}"/>
    <cellStyle name="Total 2 2 3 13 4" xfId="45410" xr:uid="{00000000-0005-0000-0000-000060B10000}"/>
    <cellStyle name="Total 2 2 3 13 5" xfId="45411" xr:uid="{00000000-0005-0000-0000-000061B10000}"/>
    <cellStyle name="Total 2 2 3 14" xfId="45412" xr:uid="{00000000-0005-0000-0000-000062B10000}"/>
    <cellStyle name="Total 2 2 3 14 2" xfId="45413" xr:uid="{00000000-0005-0000-0000-000063B10000}"/>
    <cellStyle name="Total 2 2 3 14 3" xfId="45414" xr:uid="{00000000-0005-0000-0000-000064B10000}"/>
    <cellStyle name="Total 2 2 3 14 4" xfId="45415" xr:uid="{00000000-0005-0000-0000-000065B10000}"/>
    <cellStyle name="Total 2 2 3 14 5" xfId="45416" xr:uid="{00000000-0005-0000-0000-000066B10000}"/>
    <cellStyle name="Total 2 2 3 15" xfId="45417" xr:uid="{00000000-0005-0000-0000-000067B10000}"/>
    <cellStyle name="Total 2 2 3 15 2" xfId="45418" xr:uid="{00000000-0005-0000-0000-000068B10000}"/>
    <cellStyle name="Total 2 2 3 15 3" xfId="45419" xr:uid="{00000000-0005-0000-0000-000069B10000}"/>
    <cellStyle name="Total 2 2 3 15 4" xfId="45420" xr:uid="{00000000-0005-0000-0000-00006AB10000}"/>
    <cellStyle name="Total 2 2 3 15 5" xfId="45421" xr:uid="{00000000-0005-0000-0000-00006BB10000}"/>
    <cellStyle name="Total 2 2 3 16" xfId="45422" xr:uid="{00000000-0005-0000-0000-00006CB10000}"/>
    <cellStyle name="Total 2 2 3 16 2" xfId="45423" xr:uid="{00000000-0005-0000-0000-00006DB10000}"/>
    <cellStyle name="Total 2 2 3 16 3" xfId="45424" xr:uid="{00000000-0005-0000-0000-00006EB10000}"/>
    <cellStyle name="Total 2 2 3 16 4" xfId="45425" xr:uid="{00000000-0005-0000-0000-00006FB10000}"/>
    <cellStyle name="Total 2 2 3 16 5" xfId="45426" xr:uid="{00000000-0005-0000-0000-000070B10000}"/>
    <cellStyle name="Total 2 2 3 17" xfId="45427" xr:uid="{00000000-0005-0000-0000-000071B10000}"/>
    <cellStyle name="Total 2 2 3 17 2" xfId="45428" xr:uid="{00000000-0005-0000-0000-000072B10000}"/>
    <cellStyle name="Total 2 2 3 17 3" xfId="45429" xr:uid="{00000000-0005-0000-0000-000073B10000}"/>
    <cellStyle name="Total 2 2 3 17 4" xfId="45430" xr:uid="{00000000-0005-0000-0000-000074B10000}"/>
    <cellStyle name="Total 2 2 3 17 5" xfId="45431" xr:uid="{00000000-0005-0000-0000-000075B10000}"/>
    <cellStyle name="Total 2 2 3 18" xfId="45432" xr:uid="{00000000-0005-0000-0000-000076B10000}"/>
    <cellStyle name="Total 2 2 3 2" xfId="45433" xr:uid="{00000000-0005-0000-0000-000077B10000}"/>
    <cellStyle name="Total 2 2 3 2 10" xfId="45434" xr:uid="{00000000-0005-0000-0000-000078B10000}"/>
    <cellStyle name="Total 2 2 3 2 10 2" xfId="45435" xr:uid="{00000000-0005-0000-0000-000079B10000}"/>
    <cellStyle name="Total 2 2 3 2 10 3" xfId="45436" xr:uid="{00000000-0005-0000-0000-00007AB10000}"/>
    <cellStyle name="Total 2 2 3 2 10 4" xfId="45437" xr:uid="{00000000-0005-0000-0000-00007BB10000}"/>
    <cellStyle name="Total 2 2 3 2 10 5" xfId="45438" xr:uid="{00000000-0005-0000-0000-00007CB10000}"/>
    <cellStyle name="Total 2 2 3 2 11" xfId="45439" xr:uid="{00000000-0005-0000-0000-00007DB10000}"/>
    <cellStyle name="Total 2 2 3 2 11 2" xfId="45440" xr:uid="{00000000-0005-0000-0000-00007EB10000}"/>
    <cellStyle name="Total 2 2 3 2 11 3" xfId="45441" xr:uid="{00000000-0005-0000-0000-00007FB10000}"/>
    <cellStyle name="Total 2 2 3 2 11 4" xfId="45442" xr:uid="{00000000-0005-0000-0000-000080B10000}"/>
    <cellStyle name="Total 2 2 3 2 11 5" xfId="45443" xr:uid="{00000000-0005-0000-0000-000081B10000}"/>
    <cellStyle name="Total 2 2 3 2 12" xfId="45444" xr:uid="{00000000-0005-0000-0000-000082B10000}"/>
    <cellStyle name="Total 2 2 3 2 12 2" xfId="45445" xr:uid="{00000000-0005-0000-0000-000083B10000}"/>
    <cellStyle name="Total 2 2 3 2 12 3" xfId="45446" xr:uid="{00000000-0005-0000-0000-000084B10000}"/>
    <cellStyle name="Total 2 2 3 2 12 4" xfId="45447" xr:uid="{00000000-0005-0000-0000-000085B10000}"/>
    <cellStyle name="Total 2 2 3 2 12 5" xfId="45448" xr:uid="{00000000-0005-0000-0000-000086B10000}"/>
    <cellStyle name="Total 2 2 3 2 13" xfId="45449" xr:uid="{00000000-0005-0000-0000-000087B10000}"/>
    <cellStyle name="Total 2 2 3 2 13 2" xfId="45450" xr:uid="{00000000-0005-0000-0000-000088B10000}"/>
    <cellStyle name="Total 2 2 3 2 13 3" xfId="45451" xr:uid="{00000000-0005-0000-0000-000089B10000}"/>
    <cellStyle name="Total 2 2 3 2 13 4" xfId="45452" xr:uid="{00000000-0005-0000-0000-00008AB10000}"/>
    <cellStyle name="Total 2 2 3 2 13 5" xfId="45453" xr:uid="{00000000-0005-0000-0000-00008BB10000}"/>
    <cellStyle name="Total 2 2 3 2 14" xfId="45454" xr:uid="{00000000-0005-0000-0000-00008CB10000}"/>
    <cellStyle name="Total 2 2 3 2 14 2" xfId="45455" xr:uid="{00000000-0005-0000-0000-00008DB10000}"/>
    <cellStyle name="Total 2 2 3 2 14 3" xfId="45456" xr:uid="{00000000-0005-0000-0000-00008EB10000}"/>
    <cellStyle name="Total 2 2 3 2 14 4" xfId="45457" xr:uid="{00000000-0005-0000-0000-00008FB10000}"/>
    <cellStyle name="Total 2 2 3 2 14 5" xfId="45458" xr:uid="{00000000-0005-0000-0000-000090B10000}"/>
    <cellStyle name="Total 2 2 3 2 15" xfId="45459" xr:uid="{00000000-0005-0000-0000-000091B10000}"/>
    <cellStyle name="Total 2 2 3 2 15 2" xfId="45460" xr:uid="{00000000-0005-0000-0000-000092B10000}"/>
    <cellStyle name="Total 2 2 3 2 15 3" xfId="45461" xr:uid="{00000000-0005-0000-0000-000093B10000}"/>
    <cellStyle name="Total 2 2 3 2 15 4" xfId="45462" xr:uid="{00000000-0005-0000-0000-000094B10000}"/>
    <cellStyle name="Total 2 2 3 2 15 5" xfId="45463" xr:uid="{00000000-0005-0000-0000-000095B10000}"/>
    <cellStyle name="Total 2 2 3 2 16" xfId="45464" xr:uid="{00000000-0005-0000-0000-000096B10000}"/>
    <cellStyle name="Total 2 2 3 2 16 2" xfId="45465" xr:uid="{00000000-0005-0000-0000-000097B10000}"/>
    <cellStyle name="Total 2 2 3 2 16 3" xfId="45466" xr:uid="{00000000-0005-0000-0000-000098B10000}"/>
    <cellStyle name="Total 2 2 3 2 16 4" xfId="45467" xr:uid="{00000000-0005-0000-0000-000099B10000}"/>
    <cellStyle name="Total 2 2 3 2 16 5" xfId="45468" xr:uid="{00000000-0005-0000-0000-00009AB10000}"/>
    <cellStyle name="Total 2 2 3 2 17" xfId="45469" xr:uid="{00000000-0005-0000-0000-00009BB10000}"/>
    <cellStyle name="Total 2 2 3 2 17 2" xfId="45470" xr:uid="{00000000-0005-0000-0000-00009CB10000}"/>
    <cellStyle name="Total 2 2 3 2 17 3" xfId="45471" xr:uid="{00000000-0005-0000-0000-00009DB10000}"/>
    <cellStyle name="Total 2 2 3 2 17 4" xfId="45472" xr:uid="{00000000-0005-0000-0000-00009EB10000}"/>
    <cellStyle name="Total 2 2 3 2 17 5" xfId="45473" xr:uid="{00000000-0005-0000-0000-00009FB10000}"/>
    <cellStyle name="Total 2 2 3 2 18" xfId="45474" xr:uid="{00000000-0005-0000-0000-0000A0B10000}"/>
    <cellStyle name="Total 2 2 3 2 18 2" xfId="45475" xr:uid="{00000000-0005-0000-0000-0000A1B10000}"/>
    <cellStyle name="Total 2 2 3 2 18 3" xfId="45476" xr:uid="{00000000-0005-0000-0000-0000A2B10000}"/>
    <cellStyle name="Total 2 2 3 2 18 4" xfId="45477" xr:uid="{00000000-0005-0000-0000-0000A3B10000}"/>
    <cellStyle name="Total 2 2 3 2 18 5" xfId="45478" xr:uid="{00000000-0005-0000-0000-0000A4B10000}"/>
    <cellStyle name="Total 2 2 3 2 19" xfId="45479" xr:uid="{00000000-0005-0000-0000-0000A5B10000}"/>
    <cellStyle name="Total 2 2 3 2 2" xfId="45480" xr:uid="{00000000-0005-0000-0000-0000A6B10000}"/>
    <cellStyle name="Total 2 2 3 2 2 10" xfId="45481" xr:uid="{00000000-0005-0000-0000-0000A7B10000}"/>
    <cellStyle name="Total 2 2 3 2 2 10 2" xfId="45482" xr:uid="{00000000-0005-0000-0000-0000A8B10000}"/>
    <cellStyle name="Total 2 2 3 2 2 10 3" xfId="45483" xr:uid="{00000000-0005-0000-0000-0000A9B10000}"/>
    <cellStyle name="Total 2 2 3 2 2 10 4" xfId="45484" xr:uid="{00000000-0005-0000-0000-0000AAB10000}"/>
    <cellStyle name="Total 2 2 3 2 2 10 5" xfId="45485" xr:uid="{00000000-0005-0000-0000-0000ABB10000}"/>
    <cellStyle name="Total 2 2 3 2 2 11" xfId="45486" xr:uid="{00000000-0005-0000-0000-0000ACB10000}"/>
    <cellStyle name="Total 2 2 3 2 2 11 2" xfId="45487" xr:uid="{00000000-0005-0000-0000-0000ADB10000}"/>
    <cellStyle name="Total 2 2 3 2 2 11 3" xfId="45488" xr:uid="{00000000-0005-0000-0000-0000AEB10000}"/>
    <cellStyle name="Total 2 2 3 2 2 11 4" xfId="45489" xr:uid="{00000000-0005-0000-0000-0000AFB10000}"/>
    <cellStyle name="Total 2 2 3 2 2 11 5" xfId="45490" xr:uid="{00000000-0005-0000-0000-0000B0B10000}"/>
    <cellStyle name="Total 2 2 3 2 2 12" xfId="45491" xr:uid="{00000000-0005-0000-0000-0000B1B10000}"/>
    <cellStyle name="Total 2 2 3 2 2 12 2" xfId="45492" xr:uid="{00000000-0005-0000-0000-0000B2B10000}"/>
    <cellStyle name="Total 2 2 3 2 2 12 3" xfId="45493" xr:uid="{00000000-0005-0000-0000-0000B3B10000}"/>
    <cellStyle name="Total 2 2 3 2 2 12 4" xfId="45494" xr:uid="{00000000-0005-0000-0000-0000B4B10000}"/>
    <cellStyle name="Total 2 2 3 2 2 12 5" xfId="45495" xr:uid="{00000000-0005-0000-0000-0000B5B10000}"/>
    <cellStyle name="Total 2 2 3 2 2 13" xfId="45496" xr:uid="{00000000-0005-0000-0000-0000B6B10000}"/>
    <cellStyle name="Total 2 2 3 2 2 13 2" xfId="45497" xr:uid="{00000000-0005-0000-0000-0000B7B10000}"/>
    <cellStyle name="Total 2 2 3 2 2 13 3" xfId="45498" xr:uid="{00000000-0005-0000-0000-0000B8B10000}"/>
    <cellStyle name="Total 2 2 3 2 2 13 4" xfId="45499" xr:uid="{00000000-0005-0000-0000-0000B9B10000}"/>
    <cellStyle name="Total 2 2 3 2 2 13 5" xfId="45500" xr:uid="{00000000-0005-0000-0000-0000BAB10000}"/>
    <cellStyle name="Total 2 2 3 2 2 14" xfId="45501" xr:uid="{00000000-0005-0000-0000-0000BBB10000}"/>
    <cellStyle name="Total 2 2 3 2 2 14 2" xfId="45502" xr:uid="{00000000-0005-0000-0000-0000BCB10000}"/>
    <cellStyle name="Total 2 2 3 2 2 14 3" xfId="45503" xr:uid="{00000000-0005-0000-0000-0000BDB10000}"/>
    <cellStyle name="Total 2 2 3 2 2 14 4" xfId="45504" xr:uid="{00000000-0005-0000-0000-0000BEB10000}"/>
    <cellStyle name="Total 2 2 3 2 2 14 5" xfId="45505" xr:uid="{00000000-0005-0000-0000-0000BFB10000}"/>
    <cellStyle name="Total 2 2 3 2 2 15" xfId="45506" xr:uid="{00000000-0005-0000-0000-0000C0B10000}"/>
    <cellStyle name="Total 2 2 3 2 2 15 2" xfId="45507" xr:uid="{00000000-0005-0000-0000-0000C1B10000}"/>
    <cellStyle name="Total 2 2 3 2 2 15 3" xfId="45508" xr:uid="{00000000-0005-0000-0000-0000C2B10000}"/>
    <cellStyle name="Total 2 2 3 2 2 15 4" xfId="45509" xr:uid="{00000000-0005-0000-0000-0000C3B10000}"/>
    <cellStyle name="Total 2 2 3 2 2 15 5" xfId="45510" xr:uid="{00000000-0005-0000-0000-0000C4B10000}"/>
    <cellStyle name="Total 2 2 3 2 2 16" xfId="45511" xr:uid="{00000000-0005-0000-0000-0000C5B10000}"/>
    <cellStyle name="Total 2 2 3 2 2 16 2" xfId="45512" xr:uid="{00000000-0005-0000-0000-0000C6B10000}"/>
    <cellStyle name="Total 2 2 3 2 2 16 3" xfId="45513" xr:uid="{00000000-0005-0000-0000-0000C7B10000}"/>
    <cellStyle name="Total 2 2 3 2 2 16 4" xfId="45514" xr:uid="{00000000-0005-0000-0000-0000C8B10000}"/>
    <cellStyle name="Total 2 2 3 2 2 16 5" xfId="45515" xr:uid="{00000000-0005-0000-0000-0000C9B10000}"/>
    <cellStyle name="Total 2 2 3 2 2 17" xfId="45516" xr:uid="{00000000-0005-0000-0000-0000CAB10000}"/>
    <cellStyle name="Total 2 2 3 2 2 17 2" xfId="45517" xr:uid="{00000000-0005-0000-0000-0000CBB10000}"/>
    <cellStyle name="Total 2 2 3 2 2 17 3" xfId="45518" xr:uid="{00000000-0005-0000-0000-0000CCB10000}"/>
    <cellStyle name="Total 2 2 3 2 2 17 4" xfId="45519" xr:uid="{00000000-0005-0000-0000-0000CDB10000}"/>
    <cellStyle name="Total 2 2 3 2 2 17 5" xfId="45520" xr:uid="{00000000-0005-0000-0000-0000CEB10000}"/>
    <cellStyle name="Total 2 2 3 2 2 18" xfId="45521" xr:uid="{00000000-0005-0000-0000-0000CFB10000}"/>
    <cellStyle name="Total 2 2 3 2 2 18 2" xfId="45522" xr:uid="{00000000-0005-0000-0000-0000D0B10000}"/>
    <cellStyle name="Total 2 2 3 2 2 18 3" xfId="45523" xr:uid="{00000000-0005-0000-0000-0000D1B10000}"/>
    <cellStyle name="Total 2 2 3 2 2 18 4" xfId="45524" xr:uid="{00000000-0005-0000-0000-0000D2B10000}"/>
    <cellStyle name="Total 2 2 3 2 2 18 5" xfId="45525" xr:uid="{00000000-0005-0000-0000-0000D3B10000}"/>
    <cellStyle name="Total 2 2 3 2 2 19" xfId="45526" xr:uid="{00000000-0005-0000-0000-0000D4B10000}"/>
    <cellStyle name="Total 2 2 3 2 2 2" xfId="45527" xr:uid="{00000000-0005-0000-0000-0000D5B10000}"/>
    <cellStyle name="Total 2 2 3 2 2 2 2" xfId="45528" xr:uid="{00000000-0005-0000-0000-0000D6B10000}"/>
    <cellStyle name="Total 2 2 3 2 2 2 2 2" xfId="45529" xr:uid="{00000000-0005-0000-0000-0000D7B10000}"/>
    <cellStyle name="Total 2 2 3 2 2 2 2 3" xfId="45530" xr:uid="{00000000-0005-0000-0000-0000D8B10000}"/>
    <cellStyle name="Total 2 2 3 2 2 2 2 4" xfId="45531" xr:uid="{00000000-0005-0000-0000-0000D9B10000}"/>
    <cellStyle name="Total 2 2 3 2 2 2 2 5" xfId="45532" xr:uid="{00000000-0005-0000-0000-0000DAB10000}"/>
    <cellStyle name="Total 2 2 3 2 2 2 2 6" xfId="45533" xr:uid="{00000000-0005-0000-0000-0000DBB10000}"/>
    <cellStyle name="Total 2 2 3 2 2 2 2 7" xfId="45534" xr:uid="{00000000-0005-0000-0000-0000DCB10000}"/>
    <cellStyle name="Total 2 2 3 2 2 2 3" xfId="45535" xr:uid="{00000000-0005-0000-0000-0000DDB10000}"/>
    <cellStyle name="Total 2 2 3 2 2 2 4" xfId="45536" xr:uid="{00000000-0005-0000-0000-0000DEB10000}"/>
    <cellStyle name="Total 2 2 3 2 2 2 5" xfId="45537" xr:uid="{00000000-0005-0000-0000-0000DFB10000}"/>
    <cellStyle name="Total 2 2 3 2 2 3" xfId="45538" xr:uid="{00000000-0005-0000-0000-0000E0B10000}"/>
    <cellStyle name="Total 2 2 3 2 2 3 2" xfId="45539" xr:uid="{00000000-0005-0000-0000-0000E1B10000}"/>
    <cellStyle name="Total 2 2 3 2 2 3 2 2" xfId="45540" xr:uid="{00000000-0005-0000-0000-0000E2B10000}"/>
    <cellStyle name="Total 2 2 3 2 2 3 2 3" xfId="45541" xr:uid="{00000000-0005-0000-0000-0000E3B10000}"/>
    <cellStyle name="Total 2 2 3 2 2 3 2 4" xfId="45542" xr:uid="{00000000-0005-0000-0000-0000E4B10000}"/>
    <cellStyle name="Total 2 2 3 2 2 3 2 5" xfId="45543" xr:uid="{00000000-0005-0000-0000-0000E5B10000}"/>
    <cellStyle name="Total 2 2 3 2 2 3 2 6" xfId="45544" xr:uid="{00000000-0005-0000-0000-0000E6B10000}"/>
    <cellStyle name="Total 2 2 3 2 2 3 2 7" xfId="45545" xr:uid="{00000000-0005-0000-0000-0000E7B10000}"/>
    <cellStyle name="Total 2 2 3 2 2 3 3" xfId="45546" xr:uid="{00000000-0005-0000-0000-0000E8B10000}"/>
    <cellStyle name="Total 2 2 3 2 2 3 4" xfId="45547" xr:uid="{00000000-0005-0000-0000-0000E9B10000}"/>
    <cellStyle name="Total 2 2 3 2 2 3 5" xfId="45548" xr:uid="{00000000-0005-0000-0000-0000EAB10000}"/>
    <cellStyle name="Total 2 2 3 2 2 4" xfId="45549" xr:uid="{00000000-0005-0000-0000-0000EBB10000}"/>
    <cellStyle name="Total 2 2 3 2 2 4 2" xfId="45550" xr:uid="{00000000-0005-0000-0000-0000ECB10000}"/>
    <cellStyle name="Total 2 2 3 2 2 4 2 2" xfId="45551" xr:uid="{00000000-0005-0000-0000-0000EDB10000}"/>
    <cellStyle name="Total 2 2 3 2 2 4 2 3" xfId="45552" xr:uid="{00000000-0005-0000-0000-0000EEB10000}"/>
    <cellStyle name="Total 2 2 3 2 2 4 2 4" xfId="45553" xr:uid="{00000000-0005-0000-0000-0000EFB10000}"/>
    <cellStyle name="Total 2 2 3 2 2 4 2 5" xfId="45554" xr:uid="{00000000-0005-0000-0000-0000F0B10000}"/>
    <cellStyle name="Total 2 2 3 2 2 4 2 6" xfId="45555" xr:uid="{00000000-0005-0000-0000-0000F1B10000}"/>
    <cellStyle name="Total 2 2 3 2 2 4 2 7" xfId="45556" xr:uid="{00000000-0005-0000-0000-0000F2B10000}"/>
    <cellStyle name="Total 2 2 3 2 2 4 3" xfId="45557" xr:uid="{00000000-0005-0000-0000-0000F3B10000}"/>
    <cellStyle name="Total 2 2 3 2 2 4 4" xfId="45558" xr:uid="{00000000-0005-0000-0000-0000F4B10000}"/>
    <cellStyle name="Total 2 2 3 2 2 4 5" xfId="45559" xr:uid="{00000000-0005-0000-0000-0000F5B10000}"/>
    <cellStyle name="Total 2 2 3 2 2 5" xfId="45560" xr:uid="{00000000-0005-0000-0000-0000F6B10000}"/>
    <cellStyle name="Total 2 2 3 2 2 5 2" xfId="45561" xr:uid="{00000000-0005-0000-0000-0000F7B10000}"/>
    <cellStyle name="Total 2 2 3 2 2 5 3" xfId="45562" xr:uid="{00000000-0005-0000-0000-0000F8B10000}"/>
    <cellStyle name="Total 2 2 3 2 2 5 4" xfId="45563" xr:uid="{00000000-0005-0000-0000-0000F9B10000}"/>
    <cellStyle name="Total 2 2 3 2 2 5 5" xfId="45564" xr:uid="{00000000-0005-0000-0000-0000FAB10000}"/>
    <cellStyle name="Total 2 2 3 2 2 5 6" xfId="45565" xr:uid="{00000000-0005-0000-0000-0000FBB10000}"/>
    <cellStyle name="Total 2 2 3 2 2 5 7" xfId="45566" xr:uid="{00000000-0005-0000-0000-0000FCB10000}"/>
    <cellStyle name="Total 2 2 3 2 2 5 8" xfId="45567" xr:uid="{00000000-0005-0000-0000-0000FDB10000}"/>
    <cellStyle name="Total 2 2 3 2 2 6" xfId="45568" xr:uid="{00000000-0005-0000-0000-0000FEB10000}"/>
    <cellStyle name="Total 2 2 3 2 2 6 2" xfId="45569" xr:uid="{00000000-0005-0000-0000-0000FFB10000}"/>
    <cellStyle name="Total 2 2 3 2 2 6 3" xfId="45570" xr:uid="{00000000-0005-0000-0000-000000B20000}"/>
    <cellStyle name="Total 2 2 3 2 2 6 4" xfId="45571" xr:uid="{00000000-0005-0000-0000-000001B20000}"/>
    <cellStyle name="Total 2 2 3 2 2 6 5" xfId="45572" xr:uid="{00000000-0005-0000-0000-000002B20000}"/>
    <cellStyle name="Total 2 2 3 2 2 6 6" xfId="45573" xr:uid="{00000000-0005-0000-0000-000003B20000}"/>
    <cellStyle name="Total 2 2 3 2 2 6 7" xfId="45574" xr:uid="{00000000-0005-0000-0000-000004B20000}"/>
    <cellStyle name="Total 2 2 3 2 2 7" xfId="45575" xr:uid="{00000000-0005-0000-0000-000005B20000}"/>
    <cellStyle name="Total 2 2 3 2 2 7 2" xfId="45576" xr:uid="{00000000-0005-0000-0000-000006B20000}"/>
    <cellStyle name="Total 2 2 3 2 2 7 3" xfId="45577" xr:uid="{00000000-0005-0000-0000-000007B20000}"/>
    <cellStyle name="Total 2 2 3 2 2 7 4" xfId="45578" xr:uid="{00000000-0005-0000-0000-000008B20000}"/>
    <cellStyle name="Total 2 2 3 2 2 7 5" xfId="45579" xr:uid="{00000000-0005-0000-0000-000009B20000}"/>
    <cellStyle name="Total 2 2 3 2 2 8" xfId="45580" xr:uid="{00000000-0005-0000-0000-00000AB20000}"/>
    <cellStyle name="Total 2 2 3 2 2 8 2" xfId="45581" xr:uid="{00000000-0005-0000-0000-00000BB20000}"/>
    <cellStyle name="Total 2 2 3 2 2 8 3" xfId="45582" xr:uid="{00000000-0005-0000-0000-00000CB20000}"/>
    <cellStyle name="Total 2 2 3 2 2 8 4" xfId="45583" xr:uid="{00000000-0005-0000-0000-00000DB20000}"/>
    <cellStyle name="Total 2 2 3 2 2 8 5" xfId="45584" xr:uid="{00000000-0005-0000-0000-00000EB20000}"/>
    <cellStyle name="Total 2 2 3 2 2 9" xfId="45585" xr:uid="{00000000-0005-0000-0000-00000FB20000}"/>
    <cellStyle name="Total 2 2 3 2 2 9 2" xfId="45586" xr:uid="{00000000-0005-0000-0000-000010B20000}"/>
    <cellStyle name="Total 2 2 3 2 2 9 3" xfId="45587" xr:uid="{00000000-0005-0000-0000-000011B20000}"/>
    <cellStyle name="Total 2 2 3 2 2 9 4" xfId="45588" xr:uid="{00000000-0005-0000-0000-000012B20000}"/>
    <cellStyle name="Total 2 2 3 2 2 9 5" xfId="45589" xr:uid="{00000000-0005-0000-0000-000013B20000}"/>
    <cellStyle name="Total 2 2 3 2 3" xfId="45590" xr:uid="{00000000-0005-0000-0000-000014B20000}"/>
    <cellStyle name="Total 2 2 3 2 3 10" xfId="45591" xr:uid="{00000000-0005-0000-0000-000015B20000}"/>
    <cellStyle name="Total 2 2 3 2 3 2" xfId="45592" xr:uid="{00000000-0005-0000-0000-000016B20000}"/>
    <cellStyle name="Total 2 2 3 2 3 2 2" xfId="45593" xr:uid="{00000000-0005-0000-0000-000017B20000}"/>
    <cellStyle name="Total 2 2 3 2 3 2 2 2" xfId="45594" xr:uid="{00000000-0005-0000-0000-000018B20000}"/>
    <cellStyle name="Total 2 2 3 2 3 2 2 3" xfId="45595" xr:uid="{00000000-0005-0000-0000-000019B20000}"/>
    <cellStyle name="Total 2 2 3 2 3 2 2 4" xfId="45596" xr:uid="{00000000-0005-0000-0000-00001AB20000}"/>
    <cellStyle name="Total 2 2 3 2 3 2 2 5" xfId="45597" xr:uid="{00000000-0005-0000-0000-00001BB20000}"/>
    <cellStyle name="Total 2 2 3 2 3 2 2 6" xfId="45598" xr:uid="{00000000-0005-0000-0000-00001CB20000}"/>
    <cellStyle name="Total 2 2 3 2 3 2 2 7" xfId="45599" xr:uid="{00000000-0005-0000-0000-00001DB20000}"/>
    <cellStyle name="Total 2 2 3 2 3 2 3" xfId="45600" xr:uid="{00000000-0005-0000-0000-00001EB20000}"/>
    <cellStyle name="Total 2 2 3 2 3 2 4" xfId="45601" xr:uid="{00000000-0005-0000-0000-00001FB20000}"/>
    <cellStyle name="Total 2 2 3 2 3 3" xfId="45602" xr:uid="{00000000-0005-0000-0000-000020B20000}"/>
    <cellStyle name="Total 2 2 3 2 3 3 2" xfId="45603" xr:uid="{00000000-0005-0000-0000-000021B20000}"/>
    <cellStyle name="Total 2 2 3 2 3 3 2 2" xfId="45604" xr:uid="{00000000-0005-0000-0000-000022B20000}"/>
    <cellStyle name="Total 2 2 3 2 3 3 2 3" xfId="45605" xr:uid="{00000000-0005-0000-0000-000023B20000}"/>
    <cellStyle name="Total 2 2 3 2 3 3 2 4" xfId="45606" xr:uid="{00000000-0005-0000-0000-000024B20000}"/>
    <cellStyle name="Total 2 2 3 2 3 3 2 5" xfId="45607" xr:uid="{00000000-0005-0000-0000-000025B20000}"/>
    <cellStyle name="Total 2 2 3 2 3 3 2 6" xfId="45608" xr:uid="{00000000-0005-0000-0000-000026B20000}"/>
    <cellStyle name="Total 2 2 3 2 3 3 2 7" xfId="45609" xr:uid="{00000000-0005-0000-0000-000027B20000}"/>
    <cellStyle name="Total 2 2 3 2 3 3 3" xfId="45610" xr:uid="{00000000-0005-0000-0000-000028B20000}"/>
    <cellStyle name="Total 2 2 3 2 3 3 4" xfId="45611" xr:uid="{00000000-0005-0000-0000-000029B20000}"/>
    <cellStyle name="Total 2 2 3 2 3 4" xfId="45612" xr:uid="{00000000-0005-0000-0000-00002AB20000}"/>
    <cellStyle name="Total 2 2 3 2 3 4 2" xfId="45613" xr:uid="{00000000-0005-0000-0000-00002BB20000}"/>
    <cellStyle name="Total 2 2 3 2 3 4 2 2" xfId="45614" xr:uid="{00000000-0005-0000-0000-00002CB20000}"/>
    <cellStyle name="Total 2 2 3 2 3 4 2 3" xfId="45615" xr:uid="{00000000-0005-0000-0000-00002DB20000}"/>
    <cellStyle name="Total 2 2 3 2 3 4 2 4" xfId="45616" xr:uid="{00000000-0005-0000-0000-00002EB20000}"/>
    <cellStyle name="Total 2 2 3 2 3 4 2 5" xfId="45617" xr:uid="{00000000-0005-0000-0000-00002FB20000}"/>
    <cellStyle name="Total 2 2 3 2 3 4 2 6" xfId="45618" xr:uid="{00000000-0005-0000-0000-000030B20000}"/>
    <cellStyle name="Total 2 2 3 2 3 4 2 7" xfId="45619" xr:uid="{00000000-0005-0000-0000-000031B20000}"/>
    <cellStyle name="Total 2 2 3 2 3 4 3" xfId="45620" xr:uid="{00000000-0005-0000-0000-000032B20000}"/>
    <cellStyle name="Total 2 2 3 2 3 4 4" xfId="45621" xr:uid="{00000000-0005-0000-0000-000033B20000}"/>
    <cellStyle name="Total 2 2 3 2 3 5" xfId="45622" xr:uid="{00000000-0005-0000-0000-000034B20000}"/>
    <cellStyle name="Total 2 2 3 2 3 5 2" xfId="45623" xr:uid="{00000000-0005-0000-0000-000035B20000}"/>
    <cellStyle name="Total 2 2 3 2 3 5 3" xfId="45624" xr:uid="{00000000-0005-0000-0000-000036B20000}"/>
    <cellStyle name="Total 2 2 3 2 3 5 4" xfId="45625" xr:uid="{00000000-0005-0000-0000-000037B20000}"/>
    <cellStyle name="Total 2 2 3 2 3 5 5" xfId="45626" xr:uid="{00000000-0005-0000-0000-000038B20000}"/>
    <cellStyle name="Total 2 2 3 2 3 5 6" xfId="45627" xr:uid="{00000000-0005-0000-0000-000039B20000}"/>
    <cellStyle name="Total 2 2 3 2 3 5 7" xfId="45628" xr:uid="{00000000-0005-0000-0000-00003AB20000}"/>
    <cellStyle name="Total 2 2 3 2 3 5 8" xfId="45629" xr:uid="{00000000-0005-0000-0000-00003BB20000}"/>
    <cellStyle name="Total 2 2 3 2 3 6" xfId="45630" xr:uid="{00000000-0005-0000-0000-00003CB20000}"/>
    <cellStyle name="Total 2 2 3 2 3 6 2" xfId="45631" xr:uid="{00000000-0005-0000-0000-00003DB20000}"/>
    <cellStyle name="Total 2 2 3 2 3 6 3" xfId="45632" xr:uid="{00000000-0005-0000-0000-00003EB20000}"/>
    <cellStyle name="Total 2 2 3 2 3 6 4" xfId="45633" xr:uid="{00000000-0005-0000-0000-00003FB20000}"/>
    <cellStyle name="Total 2 2 3 2 3 6 5" xfId="45634" xr:uid="{00000000-0005-0000-0000-000040B20000}"/>
    <cellStyle name="Total 2 2 3 2 3 6 6" xfId="45635" xr:uid="{00000000-0005-0000-0000-000041B20000}"/>
    <cellStyle name="Total 2 2 3 2 3 6 7" xfId="45636" xr:uid="{00000000-0005-0000-0000-000042B20000}"/>
    <cellStyle name="Total 2 2 3 2 3 7" xfId="45637" xr:uid="{00000000-0005-0000-0000-000043B20000}"/>
    <cellStyle name="Total 2 2 3 2 3 8" xfId="45638" xr:uid="{00000000-0005-0000-0000-000044B20000}"/>
    <cellStyle name="Total 2 2 3 2 3 9" xfId="45639" xr:uid="{00000000-0005-0000-0000-000045B20000}"/>
    <cellStyle name="Total 2 2 3 2 4" xfId="45640" xr:uid="{00000000-0005-0000-0000-000046B20000}"/>
    <cellStyle name="Total 2 2 3 2 4 2" xfId="45641" xr:uid="{00000000-0005-0000-0000-000047B20000}"/>
    <cellStyle name="Total 2 2 3 2 4 2 2" xfId="45642" xr:uid="{00000000-0005-0000-0000-000048B20000}"/>
    <cellStyle name="Total 2 2 3 2 4 2 3" xfId="45643" xr:uid="{00000000-0005-0000-0000-000049B20000}"/>
    <cellStyle name="Total 2 2 3 2 4 2 4" xfId="45644" xr:uid="{00000000-0005-0000-0000-00004AB20000}"/>
    <cellStyle name="Total 2 2 3 2 4 2 5" xfId="45645" xr:uid="{00000000-0005-0000-0000-00004BB20000}"/>
    <cellStyle name="Total 2 2 3 2 4 2 6" xfId="45646" xr:uid="{00000000-0005-0000-0000-00004CB20000}"/>
    <cellStyle name="Total 2 2 3 2 4 2 7" xfId="45647" xr:uid="{00000000-0005-0000-0000-00004DB20000}"/>
    <cellStyle name="Total 2 2 3 2 4 3" xfId="45648" xr:uid="{00000000-0005-0000-0000-00004EB20000}"/>
    <cellStyle name="Total 2 2 3 2 4 4" xfId="45649" xr:uid="{00000000-0005-0000-0000-00004FB20000}"/>
    <cellStyle name="Total 2 2 3 2 4 5" xfId="45650" xr:uid="{00000000-0005-0000-0000-000050B20000}"/>
    <cellStyle name="Total 2 2 3 2 5" xfId="45651" xr:uid="{00000000-0005-0000-0000-000051B20000}"/>
    <cellStyle name="Total 2 2 3 2 5 2" xfId="45652" xr:uid="{00000000-0005-0000-0000-000052B20000}"/>
    <cellStyle name="Total 2 2 3 2 5 2 2" xfId="45653" xr:uid="{00000000-0005-0000-0000-000053B20000}"/>
    <cellStyle name="Total 2 2 3 2 5 2 3" xfId="45654" xr:uid="{00000000-0005-0000-0000-000054B20000}"/>
    <cellStyle name="Total 2 2 3 2 5 2 4" xfId="45655" xr:uid="{00000000-0005-0000-0000-000055B20000}"/>
    <cellStyle name="Total 2 2 3 2 5 2 5" xfId="45656" xr:uid="{00000000-0005-0000-0000-000056B20000}"/>
    <cellStyle name="Total 2 2 3 2 5 2 6" xfId="45657" xr:uid="{00000000-0005-0000-0000-000057B20000}"/>
    <cellStyle name="Total 2 2 3 2 5 2 7" xfId="45658" xr:uid="{00000000-0005-0000-0000-000058B20000}"/>
    <cellStyle name="Total 2 2 3 2 5 3" xfId="45659" xr:uid="{00000000-0005-0000-0000-000059B20000}"/>
    <cellStyle name="Total 2 2 3 2 5 4" xfId="45660" xr:uid="{00000000-0005-0000-0000-00005AB20000}"/>
    <cellStyle name="Total 2 2 3 2 5 5" xfId="45661" xr:uid="{00000000-0005-0000-0000-00005BB20000}"/>
    <cellStyle name="Total 2 2 3 2 6" xfId="45662" xr:uid="{00000000-0005-0000-0000-00005CB20000}"/>
    <cellStyle name="Total 2 2 3 2 6 2" xfId="45663" xr:uid="{00000000-0005-0000-0000-00005DB20000}"/>
    <cellStyle name="Total 2 2 3 2 6 2 2" xfId="45664" xr:uid="{00000000-0005-0000-0000-00005EB20000}"/>
    <cellStyle name="Total 2 2 3 2 6 2 3" xfId="45665" xr:uid="{00000000-0005-0000-0000-00005FB20000}"/>
    <cellStyle name="Total 2 2 3 2 6 2 4" xfId="45666" xr:uid="{00000000-0005-0000-0000-000060B20000}"/>
    <cellStyle name="Total 2 2 3 2 6 2 5" xfId="45667" xr:uid="{00000000-0005-0000-0000-000061B20000}"/>
    <cellStyle name="Total 2 2 3 2 6 2 6" xfId="45668" xr:uid="{00000000-0005-0000-0000-000062B20000}"/>
    <cellStyle name="Total 2 2 3 2 6 2 7" xfId="45669" xr:uid="{00000000-0005-0000-0000-000063B20000}"/>
    <cellStyle name="Total 2 2 3 2 6 3" xfId="45670" xr:uid="{00000000-0005-0000-0000-000064B20000}"/>
    <cellStyle name="Total 2 2 3 2 6 4" xfId="45671" xr:uid="{00000000-0005-0000-0000-000065B20000}"/>
    <cellStyle name="Total 2 2 3 2 6 5" xfId="45672" xr:uid="{00000000-0005-0000-0000-000066B20000}"/>
    <cellStyle name="Total 2 2 3 2 7" xfId="45673" xr:uid="{00000000-0005-0000-0000-000067B20000}"/>
    <cellStyle name="Total 2 2 3 2 7 2" xfId="45674" xr:uid="{00000000-0005-0000-0000-000068B20000}"/>
    <cellStyle name="Total 2 2 3 2 7 2 2" xfId="45675" xr:uid="{00000000-0005-0000-0000-000069B20000}"/>
    <cellStyle name="Total 2 2 3 2 7 2 3" xfId="45676" xr:uid="{00000000-0005-0000-0000-00006AB20000}"/>
    <cellStyle name="Total 2 2 3 2 7 2 4" xfId="45677" xr:uid="{00000000-0005-0000-0000-00006BB20000}"/>
    <cellStyle name="Total 2 2 3 2 7 2 5" xfId="45678" xr:uid="{00000000-0005-0000-0000-00006CB20000}"/>
    <cellStyle name="Total 2 2 3 2 7 2 6" xfId="45679" xr:uid="{00000000-0005-0000-0000-00006DB20000}"/>
    <cellStyle name="Total 2 2 3 2 7 2 7" xfId="45680" xr:uid="{00000000-0005-0000-0000-00006EB20000}"/>
    <cellStyle name="Total 2 2 3 2 7 3" xfId="45681" xr:uid="{00000000-0005-0000-0000-00006FB20000}"/>
    <cellStyle name="Total 2 2 3 2 7 4" xfId="45682" xr:uid="{00000000-0005-0000-0000-000070B20000}"/>
    <cellStyle name="Total 2 2 3 2 7 5" xfId="45683" xr:uid="{00000000-0005-0000-0000-000071B20000}"/>
    <cellStyle name="Total 2 2 3 2 8" xfId="45684" xr:uid="{00000000-0005-0000-0000-000072B20000}"/>
    <cellStyle name="Total 2 2 3 2 8 2" xfId="45685" xr:uid="{00000000-0005-0000-0000-000073B20000}"/>
    <cellStyle name="Total 2 2 3 2 8 3" xfId="45686" xr:uid="{00000000-0005-0000-0000-000074B20000}"/>
    <cellStyle name="Total 2 2 3 2 8 4" xfId="45687" xr:uid="{00000000-0005-0000-0000-000075B20000}"/>
    <cellStyle name="Total 2 2 3 2 8 5" xfId="45688" xr:uid="{00000000-0005-0000-0000-000076B20000}"/>
    <cellStyle name="Total 2 2 3 2 8 6" xfId="45689" xr:uid="{00000000-0005-0000-0000-000077B20000}"/>
    <cellStyle name="Total 2 2 3 2 8 7" xfId="45690" xr:uid="{00000000-0005-0000-0000-000078B20000}"/>
    <cellStyle name="Total 2 2 3 2 8 8" xfId="45691" xr:uid="{00000000-0005-0000-0000-000079B20000}"/>
    <cellStyle name="Total 2 2 3 2 9" xfId="45692" xr:uid="{00000000-0005-0000-0000-00007AB20000}"/>
    <cellStyle name="Total 2 2 3 2 9 2" xfId="45693" xr:uid="{00000000-0005-0000-0000-00007BB20000}"/>
    <cellStyle name="Total 2 2 3 2 9 3" xfId="45694" xr:uid="{00000000-0005-0000-0000-00007CB20000}"/>
    <cellStyle name="Total 2 2 3 2 9 4" xfId="45695" xr:uid="{00000000-0005-0000-0000-00007DB20000}"/>
    <cellStyle name="Total 2 2 3 2 9 5" xfId="45696" xr:uid="{00000000-0005-0000-0000-00007EB20000}"/>
    <cellStyle name="Total 2 2 3 2 9 6" xfId="45697" xr:uid="{00000000-0005-0000-0000-00007FB20000}"/>
    <cellStyle name="Total 2 2 3 2 9 7" xfId="45698" xr:uid="{00000000-0005-0000-0000-000080B20000}"/>
    <cellStyle name="Total 2 2 3 3" xfId="45699" xr:uid="{00000000-0005-0000-0000-000081B20000}"/>
    <cellStyle name="Total 2 2 3 3 10" xfId="45700" xr:uid="{00000000-0005-0000-0000-000082B20000}"/>
    <cellStyle name="Total 2 2 3 3 10 2" xfId="45701" xr:uid="{00000000-0005-0000-0000-000083B20000}"/>
    <cellStyle name="Total 2 2 3 3 10 3" xfId="45702" xr:uid="{00000000-0005-0000-0000-000084B20000}"/>
    <cellStyle name="Total 2 2 3 3 10 4" xfId="45703" xr:uid="{00000000-0005-0000-0000-000085B20000}"/>
    <cellStyle name="Total 2 2 3 3 10 5" xfId="45704" xr:uid="{00000000-0005-0000-0000-000086B20000}"/>
    <cellStyle name="Total 2 2 3 3 11" xfId="45705" xr:uid="{00000000-0005-0000-0000-000087B20000}"/>
    <cellStyle name="Total 2 2 3 3 11 2" xfId="45706" xr:uid="{00000000-0005-0000-0000-000088B20000}"/>
    <cellStyle name="Total 2 2 3 3 11 3" xfId="45707" xr:uid="{00000000-0005-0000-0000-000089B20000}"/>
    <cellStyle name="Total 2 2 3 3 11 4" xfId="45708" xr:uid="{00000000-0005-0000-0000-00008AB20000}"/>
    <cellStyle name="Total 2 2 3 3 11 5" xfId="45709" xr:uid="{00000000-0005-0000-0000-00008BB20000}"/>
    <cellStyle name="Total 2 2 3 3 12" xfId="45710" xr:uid="{00000000-0005-0000-0000-00008CB20000}"/>
    <cellStyle name="Total 2 2 3 3 12 2" xfId="45711" xr:uid="{00000000-0005-0000-0000-00008DB20000}"/>
    <cellStyle name="Total 2 2 3 3 12 3" xfId="45712" xr:uid="{00000000-0005-0000-0000-00008EB20000}"/>
    <cellStyle name="Total 2 2 3 3 12 4" xfId="45713" xr:uid="{00000000-0005-0000-0000-00008FB20000}"/>
    <cellStyle name="Total 2 2 3 3 12 5" xfId="45714" xr:uid="{00000000-0005-0000-0000-000090B20000}"/>
    <cellStyle name="Total 2 2 3 3 13" xfId="45715" xr:uid="{00000000-0005-0000-0000-000091B20000}"/>
    <cellStyle name="Total 2 2 3 3 13 2" xfId="45716" xr:uid="{00000000-0005-0000-0000-000092B20000}"/>
    <cellStyle name="Total 2 2 3 3 13 3" xfId="45717" xr:uid="{00000000-0005-0000-0000-000093B20000}"/>
    <cellStyle name="Total 2 2 3 3 13 4" xfId="45718" xr:uid="{00000000-0005-0000-0000-000094B20000}"/>
    <cellStyle name="Total 2 2 3 3 13 5" xfId="45719" xr:uid="{00000000-0005-0000-0000-000095B20000}"/>
    <cellStyle name="Total 2 2 3 3 14" xfId="45720" xr:uid="{00000000-0005-0000-0000-000096B20000}"/>
    <cellStyle name="Total 2 2 3 3 14 2" xfId="45721" xr:uid="{00000000-0005-0000-0000-000097B20000}"/>
    <cellStyle name="Total 2 2 3 3 14 3" xfId="45722" xr:uid="{00000000-0005-0000-0000-000098B20000}"/>
    <cellStyle name="Total 2 2 3 3 14 4" xfId="45723" xr:uid="{00000000-0005-0000-0000-000099B20000}"/>
    <cellStyle name="Total 2 2 3 3 14 5" xfId="45724" xr:uid="{00000000-0005-0000-0000-00009AB20000}"/>
    <cellStyle name="Total 2 2 3 3 15" xfId="45725" xr:uid="{00000000-0005-0000-0000-00009BB20000}"/>
    <cellStyle name="Total 2 2 3 3 15 2" xfId="45726" xr:uid="{00000000-0005-0000-0000-00009CB20000}"/>
    <cellStyle name="Total 2 2 3 3 15 3" xfId="45727" xr:uid="{00000000-0005-0000-0000-00009DB20000}"/>
    <cellStyle name="Total 2 2 3 3 15 4" xfId="45728" xr:uid="{00000000-0005-0000-0000-00009EB20000}"/>
    <cellStyle name="Total 2 2 3 3 15 5" xfId="45729" xr:uid="{00000000-0005-0000-0000-00009FB20000}"/>
    <cellStyle name="Total 2 2 3 3 16" xfId="45730" xr:uid="{00000000-0005-0000-0000-0000A0B20000}"/>
    <cellStyle name="Total 2 2 3 3 16 2" xfId="45731" xr:uid="{00000000-0005-0000-0000-0000A1B20000}"/>
    <cellStyle name="Total 2 2 3 3 16 3" xfId="45732" xr:uid="{00000000-0005-0000-0000-0000A2B20000}"/>
    <cellStyle name="Total 2 2 3 3 16 4" xfId="45733" xr:uid="{00000000-0005-0000-0000-0000A3B20000}"/>
    <cellStyle name="Total 2 2 3 3 16 5" xfId="45734" xr:uid="{00000000-0005-0000-0000-0000A4B20000}"/>
    <cellStyle name="Total 2 2 3 3 17" xfId="45735" xr:uid="{00000000-0005-0000-0000-0000A5B20000}"/>
    <cellStyle name="Total 2 2 3 3 17 2" xfId="45736" xr:uid="{00000000-0005-0000-0000-0000A6B20000}"/>
    <cellStyle name="Total 2 2 3 3 17 3" xfId="45737" xr:uid="{00000000-0005-0000-0000-0000A7B20000}"/>
    <cellStyle name="Total 2 2 3 3 17 4" xfId="45738" xr:uid="{00000000-0005-0000-0000-0000A8B20000}"/>
    <cellStyle name="Total 2 2 3 3 17 5" xfId="45739" xr:uid="{00000000-0005-0000-0000-0000A9B20000}"/>
    <cellStyle name="Total 2 2 3 3 18" xfId="45740" xr:uid="{00000000-0005-0000-0000-0000AAB20000}"/>
    <cellStyle name="Total 2 2 3 3 18 2" xfId="45741" xr:uid="{00000000-0005-0000-0000-0000ABB20000}"/>
    <cellStyle name="Total 2 2 3 3 18 3" xfId="45742" xr:uid="{00000000-0005-0000-0000-0000ACB20000}"/>
    <cellStyle name="Total 2 2 3 3 18 4" xfId="45743" xr:uid="{00000000-0005-0000-0000-0000ADB20000}"/>
    <cellStyle name="Total 2 2 3 3 18 5" xfId="45744" xr:uid="{00000000-0005-0000-0000-0000AEB20000}"/>
    <cellStyle name="Total 2 2 3 3 19" xfId="45745" xr:uid="{00000000-0005-0000-0000-0000AFB20000}"/>
    <cellStyle name="Total 2 2 3 3 2" xfId="45746" xr:uid="{00000000-0005-0000-0000-0000B0B20000}"/>
    <cellStyle name="Total 2 2 3 3 2 10" xfId="45747" xr:uid="{00000000-0005-0000-0000-0000B1B20000}"/>
    <cellStyle name="Total 2 2 3 3 2 10 2" xfId="45748" xr:uid="{00000000-0005-0000-0000-0000B2B20000}"/>
    <cellStyle name="Total 2 2 3 3 2 10 3" xfId="45749" xr:uid="{00000000-0005-0000-0000-0000B3B20000}"/>
    <cellStyle name="Total 2 2 3 3 2 10 4" xfId="45750" xr:uid="{00000000-0005-0000-0000-0000B4B20000}"/>
    <cellStyle name="Total 2 2 3 3 2 10 5" xfId="45751" xr:uid="{00000000-0005-0000-0000-0000B5B20000}"/>
    <cellStyle name="Total 2 2 3 3 2 11" xfId="45752" xr:uid="{00000000-0005-0000-0000-0000B6B20000}"/>
    <cellStyle name="Total 2 2 3 3 2 11 2" xfId="45753" xr:uid="{00000000-0005-0000-0000-0000B7B20000}"/>
    <cellStyle name="Total 2 2 3 3 2 11 3" xfId="45754" xr:uid="{00000000-0005-0000-0000-0000B8B20000}"/>
    <cellStyle name="Total 2 2 3 3 2 11 4" xfId="45755" xr:uid="{00000000-0005-0000-0000-0000B9B20000}"/>
    <cellStyle name="Total 2 2 3 3 2 11 5" xfId="45756" xr:uid="{00000000-0005-0000-0000-0000BAB20000}"/>
    <cellStyle name="Total 2 2 3 3 2 12" xfId="45757" xr:uid="{00000000-0005-0000-0000-0000BBB20000}"/>
    <cellStyle name="Total 2 2 3 3 2 12 2" xfId="45758" xr:uid="{00000000-0005-0000-0000-0000BCB20000}"/>
    <cellStyle name="Total 2 2 3 3 2 12 3" xfId="45759" xr:uid="{00000000-0005-0000-0000-0000BDB20000}"/>
    <cellStyle name="Total 2 2 3 3 2 12 4" xfId="45760" xr:uid="{00000000-0005-0000-0000-0000BEB20000}"/>
    <cellStyle name="Total 2 2 3 3 2 12 5" xfId="45761" xr:uid="{00000000-0005-0000-0000-0000BFB20000}"/>
    <cellStyle name="Total 2 2 3 3 2 13" xfId="45762" xr:uid="{00000000-0005-0000-0000-0000C0B20000}"/>
    <cellStyle name="Total 2 2 3 3 2 13 2" xfId="45763" xr:uid="{00000000-0005-0000-0000-0000C1B20000}"/>
    <cellStyle name="Total 2 2 3 3 2 13 3" xfId="45764" xr:uid="{00000000-0005-0000-0000-0000C2B20000}"/>
    <cellStyle name="Total 2 2 3 3 2 13 4" xfId="45765" xr:uid="{00000000-0005-0000-0000-0000C3B20000}"/>
    <cellStyle name="Total 2 2 3 3 2 13 5" xfId="45766" xr:uid="{00000000-0005-0000-0000-0000C4B20000}"/>
    <cellStyle name="Total 2 2 3 3 2 14" xfId="45767" xr:uid="{00000000-0005-0000-0000-0000C5B20000}"/>
    <cellStyle name="Total 2 2 3 3 2 14 2" xfId="45768" xr:uid="{00000000-0005-0000-0000-0000C6B20000}"/>
    <cellStyle name="Total 2 2 3 3 2 14 3" xfId="45769" xr:uid="{00000000-0005-0000-0000-0000C7B20000}"/>
    <cellStyle name="Total 2 2 3 3 2 14 4" xfId="45770" xr:uid="{00000000-0005-0000-0000-0000C8B20000}"/>
    <cellStyle name="Total 2 2 3 3 2 14 5" xfId="45771" xr:uid="{00000000-0005-0000-0000-0000C9B20000}"/>
    <cellStyle name="Total 2 2 3 3 2 15" xfId="45772" xr:uid="{00000000-0005-0000-0000-0000CAB20000}"/>
    <cellStyle name="Total 2 2 3 3 2 15 2" xfId="45773" xr:uid="{00000000-0005-0000-0000-0000CBB20000}"/>
    <cellStyle name="Total 2 2 3 3 2 15 3" xfId="45774" xr:uid="{00000000-0005-0000-0000-0000CCB20000}"/>
    <cellStyle name="Total 2 2 3 3 2 15 4" xfId="45775" xr:uid="{00000000-0005-0000-0000-0000CDB20000}"/>
    <cellStyle name="Total 2 2 3 3 2 15 5" xfId="45776" xr:uid="{00000000-0005-0000-0000-0000CEB20000}"/>
    <cellStyle name="Total 2 2 3 3 2 16" xfId="45777" xr:uid="{00000000-0005-0000-0000-0000CFB20000}"/>
    <cellStyle name="Total 2 2 3 3 2 16 2" xfId="45778" xr:uid="{00000000-0005-0000-0000-0000D0B20000}"/>
    <cellStyle name="Total 2 2 3 3 2 16 3" xfId="45779" xr:uid="{00000000-0005-0000-0000-0000D1B20000}"/>
    <cellStyle name="Total 2 2 3 3 2 16 4" xfId="45780" xr:uid="{00000000-0005-0000-0000-0000D2B20000}"/>
    <cellStyle name="Total 2 2 3 3 2 16 5" xfId="45781" xr:uid="{00000000-0005-0000-0000-0000D3B20000}"/>
    <cellStyle name="Total 2 2 3 3 2 17" xfId="45782" xr:uid="{00000000-0005-0000-0000-0000D4B20000}"/>
    <cellStyle name="Total 2 2 3 3 2 17 2" xfId="45783" xr:uid="{00000000-0005-0000-0000-0000D5B20000}"/>
    <cellStyle name="Total 2 2 3 3 2 17 3" xfId="45784" xr:uid="{00000000-0005-0000-0000-0000D6B20000}"/>
    <cellStyle name="Total 2 2 3 3 2 17 4" xfId="45785" xr:uid="{00000000-0005-0000-0000-0000D7B20000}"/>
    <cellStyle name="Total 2 2 3 3 2 17 5" xfId="45786" xr:uid="{00000000-0005-0000-0000-0000D8B20000}"/>
    <cellStyle name="Total 2 2 3 3 2 18" xfId="45787" xr:uid="{00000000-0005-0000-0000-0000D9B20000}"/>
    <cellStyle name="Total 2 2 3 3 2 18 2" xfId="45788" xr:uid="{00000000-0005-0000-0000-0000DAB20000}"/>
    <cellStyle name="Total 2 2 3 3 2 18 3" xfId="45789" xr:uid="{00000000-0005-0000-0000-0000DBB20000}"/>
    <cellStyle name="Total 2 2 3 3 2 18 4" xfId="45790" xr:uid="{00000000-0005-0000-0000-0000DCB20000}"/>
    <cellStyle name="Total 2 2 3 3 2 18 5" xfId="45791" xr:uid="{00000000-0005-0000-0000-0000DDB20000}"/>
    <cellStyle name="Total 2 2 3 3 2 19" xfId="45792" xr:uid="{00000000-0005-0000-0000-0000DEB20000}"/>
    <cellStyle name="Total 2 2 3 3 2 2" xfId="45793" xr:uid="{00000000-0005-0000-0000-0000DFB20000}"/>
    <cellStyle name="Total 2 2 3 3 2 2 2" xfId="45794" xr:uid="{00000000-0005-0000-0000-0000E0B20000}"/>
    <cellStyle name="Total 2 2 3 3 2 2 2 2" xfId="45795" xr:uid="{00000000-0005-0000-0000-0000E1B20000}"/>
    <cellStyle name="Total 2 2 3 3 2 2 2 3" xfId="45796" xr:uid="{00000000-0005-0000-0000-0000E2B20000}"/>
    <cellStyle name="Total 2 2 3 3 2 2 2 4" xfId="45797" xr:uid="{00000000-0005-0000-0000-0000E3B20000}"/>
    <cellStyle name="Total 2 2 3 3 2 2 2 5" xfId="45798" xr:uid="{00000000-0005-0000-0000-0000E4B20000}"/>
    <cellStyle name="Total 2 2 3 3 2 2 2 6" xfId="45799" xr:uid="{00000000-0005-0000-0000-0000E5B20000}"/>
    <cellStyle name="Total 2 2 3 3 2 2 2 7" xfId="45800" xr:uid="{00000000-0005-0000-0000-0000E6B20000}"/>
    <cellStyle name="Total 2 2 3 3 2 2 3" xfId="45801" xr:uid="{00000000-0005-0000-0000-0000E7B20000}"/>
    <cellStyle name="Total 2 2 3 3 2 2 4" xfId="45802" xr:uid="{00000000-0005-0000-0000-0000E8B20000}"/>
    <cellStyle name="Total 2 2 3 3 2 2 5" xfId="45803" xr:uid="{00000000-0005-0000-0000-0000E9B20000}"/>
    <cellStyle name="Total 2 2 3 3 2 3" xfId="45804" xr:uid="{00000000-0005-0000-0000-0000EAB20000}"/>
    <cellStyle name="Total 2 2 3 3 2 3 2" xfId="45805" xr:uid="{00000000-0005-0000-0000-0000EBB20000}"/>
    <cellStyle name="Total 2 2 3 3 2 3 2 2" xfId="45806" xr:uid="{00000000-0005-0000-0000-0000ECB20000}"/>
    <cellStyle name="Total 2 2 3 3 2 3 2 3" xfId="45807" xr:uid="{00000000-0005-0000-0000-0000EDB20000}"/>
    <cellStyle name="Total 2 2 3 3 2 3 2 4" xfId="45808" xr:uid="{00000000-0005-0000-0000-0000EEB20000}"/>
    <cellStyle name="Total 2 2 3 3 2 3 2 5" xfId="45809" xr:uid="{00000000-0005-0000-0000-0000EFB20000}"/>
    <cellStyle name="Total 2 2 3 3 2 3 2 6" xfId="45810" xr:uid="{00000000-0005-0000-0000-0000F0B20000}"/>
    <cellStyle name="Total 2 2 3 3 2 3 2 7" xfId="45811" xr:uid="{00000000-0005-0000-0000-0000F1B20000}"/>
    <cellStyle name="Total 2 2 3 3 2 3 3" xfId="45812" xr:uid="{00000000-0005-0000-0000-0000F2B20000}"/>
    <cellStyle name="Total 2 2 3 3 2 3 4" xfId="45813" xr:uid="{00000000-0005-0000-0000-0000F3B20000}"/>
    <cellStyle name="Total 2 2 3 3 2 3 5" xfId="45814" xr:uid="{00000000-0005-0000-0000-0000F4B20000}"/>
    <cellStyle name="Total 2 2 3 3 2 4" xfId="45815" xr:uid="{00000000-0005-0000-0000-0000F5B20000}"/>
    <cellStyle name="Total 2 2 3 3 2 4 2" xfId="45816" xr:uid="{00000000-0005-0000-0000-0000F6B20000}"/>
    <cellStyle name="Total 2 2 3 3 2 4 2 2" xfId="45817" xr:uid="{00000000-0005-0000-0000-0000F7B20000}"/>
    <cellStyle name="Total 2 2 3 3 2 4 2 3" xfId="45818" xr:uid="{00000000-0005-0000-0000-0000F8B20000}"/>
    <cellStyle name="Total 2 2 3 3 2 4 2 4" xfId="45819" xr:uid="{00000000-0005-0000-0000-0000F9B20000}"/>
    <cellStyle name="Total 2 2 3 3 2 4 2 5" xfId="45820" xr:uid="{00000000-0005-0000-0000-0000FAB20000}"/>
    <cellStyle name="Total 2 2 3 3 2 4 2 6" xfId="45821" xr:uid="{00000000-0005-0000-0000-0000FBB20000}"/>
    <cellStyle name="Total 2 2 3 3 2 4 2 7" xfId="45822" xr:uid="{00000000-0005-0000-0000-0000FCB20000}"/>
    <cellStyle name="Total 2 2 3 3 2 4 3" xfId="45823" xr:uid="{00000000-0005-0000-0000-0000FDB20000}"/>
    <cellStyle name="Total 2 2 3 3 2 4 4" xfId="45824" xr:uid="{00000000-0005-0000-0000-0000FEB20000}"/>
    <cellStyle name="Total 2 2 3 3 2 4 5" xfId="45825" xr:uid="{00000000-0005-0000-0000-0000FFB20000}"/>
    <cellStyle name="Total 2 2 3 3 2 5" xfId="45826" xr:uid="{00000000-0005-0000-0000-000000B30000}"/>
    <cellStyle name="Total 2 2 3 3 2 5 2" xfId="45827" xr:uid="{00000000-0005-0000-0000-000001B30000}"/>
    <cellStyle name="Total 2 2 3 3 2 5 3" xfId="45828" xr:uid="{00000000-0005-0000-0000-000002B30000}"/>
    <cellStyle name="Total 2 2 3 3 2 5 4" xfId="45829" xr:uid="{00000000-0005-0000-0000-000003B30000}"/>
    <cellStyle name="Total 2 2 3 3 2 5 5" xfId="45830" xr:uid="{00000000-0005-0000-0000-000004B30000}"/>
    <cellStyle name="Total 2 2 3 3 2 5 6" xfId="45831" xr:uid="{00000000-0005-0000-0000-000005B30000}"/>
    <cellStyle name="Total 2 2 3 3 2 5 7" xfId="45832" xr:uid="{00000000-0005-0000-0000-000006B30000}"/>
    <cellStyle name="Total 2 2 3 3 2 5 8" xfId="45833" xr:uid="{00000000-0005-0000-0000-000007B30000}"/>
    <cellStyle name="Total 2 2 3 3 2 6" xfId="45834" xr:uid="{00000000-0005-0000-0000-000008B30000}"/>
    <cellStyle name="Total 2 2 3 3 2 6 2" xfId="45835" xr:uid="{00000000-0005-0000-0000-000009B30000}"/>
    <cellStyle name="Total 2 2 3 3 2 6 3" xfId="45836" xr:uid="{00000000-0005-0000-0000-00000AB30000}"/>
    <cellStyle name="Total 2 2 3 3 2 6 4" xfId="45837" xr:uid="{00000000-0005-0000-0000-00000BB30000}"/>
    <cellStyle name="Total 2 2 3 3 2 6 5" xfId="45838" xr:uid="{00000000-0005-0000-0000-00000CB30000}"/>
    <cellStyle name="Total 2 2 3 3 2 6 6" xfId="45839" xr:uid="{00000000-0005-0000-0000-00000DB30000}"/>
    <cellStyle name="Total 2 2 3 3 2 6 7" xfId="45840" xr:uid="{00000000-0005-0000-0000-00000EB30000}"/>
    <cellStyle name="Total 2 2 3 3 2 7" xfId="45841" xr:uid="{00000000-0005-0000-0000-00000FB30000}"/>
    <cellStyle name="Total 2 2 3 3 2 7 2" xfId="45842" xr:uid="{00000000-0005-0000-0000-000010B30000}"/>
    <cellStyle name="Total 2 2 3 3 2 7 3" xfId="45843" xr:uid="{00000000-0005-0000-0000-000011B30000}"/>
    <cellStyle name="Total 2 2 3 3 2 7 4" xfId="45844" xr:uid="{00000000-0005-0000-0000-000012B30000}"/>
    <cellStyle name="Total 2 2 3 3 2 7 5" xfId="45845" xr:uid="{00000000-0005-0000-0000-000013B30000}"/>
    <cellStyle name="Total 2 2 3 3 2 8" xfId="45846" xr:uid="{00000000-0005-0000-0000-000014B30000}"/>
    <cellStyle name="Total 2 2 3 3 2 8 2" xfId="45847" xr:uid="{00000000-0005-0000-0000-000015B30000}"/>
    <cellStyle name="Total 2 2 3 3 2 8 3" xfId="45848" xr:uid="{00000000-0005-0000-0000-000016B30000}"/>
    <cellStyle name="Total 2 2 3 3 2 8 4" xfId="45849" xr:uid="{00000000-0005-0000-0000-000017B30000}"/>
    <cellStyle name="Total 2 2 3 3 2 8 5" xfId="45850" xr:uid="{00000000-0005-0000-0000-000018B30000}"/>
    <cellStyle name="Total 2 2 3 3 2 9" xfId="45851" xr:uid="{00000000-0005-0000-0000-000019B30000}"/>
    <cellStyle name="Total 2 2 3 3 2 9 2" xfId="45852" xr:uid="{00000000-0005-0000-0000-00001AB30000}"/>
    <cellStyle name="Total 2 2 3 3 2 9 3" xfId="45853" xr:uid="{00000000-0005-0000-0000-00001BB30000}"/>
    <cellStyle name="Total 2 2 3 3 2 9 4" xfId="45854" xr:uid="{00000000-0005-0000-0000-00001CB30000}"/>
    <cellStyle name="Total 2 2 3 3 2 9 5" xfId="45855" xr:uid="{00000000-0005-0000-0000-00001DB30000}"/>
    <cellStyle name="Total 2 2 3 3 3" xfId="45856" xr:uid="{00000000-0005-0000-0000-00001EB30000}"/>
    <cellStyle name="Total 2 2 3 3 3 10" xfId="45857" xr:uid="{00000000-0005-0000-0000-00001FB30000}"/>
    <cellStyle name="Total 2 2 3 3 3 2" xfId="45858" xr:uid="{00000000-0005-0000-0000-000020B30000}"/>
    <cellStyle name="Total 2 2 3 3 3 2 2" xfId="45859" xr:uid="{00000000-0005-0000-0000-000021B30000}"/>
    <cellStyle name="Total 2 2 3 3 3 2 2 2" xfId="45860" xr:uid="{00000000-0005-0000-0000-000022B30000}"/>
    <cellStyle name="Total 2 2 3 3 3 2 2 3" xfId="45861" xr:uid="{00000000-0005-0000-0000-000023B30000}"/>
    <cellStyle name="Total 2 2 3 3 3 2 2 4" xfId="45862" xr:uid="{00000000-0005-0000-0000-000024B30000}"/>
    <cellStyle name="Total 2 2 3 3 3 2 2 5" xfId="45863" xr:uid="{00000000-0005-0000-0000-000025B30000}"/>
    <cellStyle name="Total 2 2 3 3 3 2 2 6" xfId="45864" xr:uid="{00000000-0005-0000-0000-000026B30000}"/>
    <cellStyle name="Total 2 2 3 3 3 2 2 7" xfId="45865" xr:uid="{00000000-0005-0000-0000-000027B30000}"/>
    <cellStyle name="Total 2 2 3 3 3 2 3" xfId="45866" xr:uid="{00000000-0005-0000-0000-000028B30000}"/>
    <cellStyle name="Total 2 2 3 3 3 2 4" xfId="45867" xr:uid="{00000000-0005-0000-0000-000029B30000}"/>
    <cellStyle name="Total 2 2 3 3 3 3" xfId="45868" xr:uid="{00000000-0005-0000-0000-00002AB30000}"/>
    <cellStyle name="Total 2 2 3 3 3 3 2" xfId="45869" xr:uid="{00000000-0005-0000-0000-00002BB30000}"/>
    <cellStyle name="Total 2 2 3 3 3 3 2 2" xfId="45870" xr:uid="{00000000-0005-0000-0000-00002CB30000}"/>
    <cellStyle name="Total 2 2 3 3 3 3 2 3" xfId="45871" xr:uid="{00000000-0005-0000-0000-00002DB30000}"/>
    <cellStyle name="Total 2 2 3 3 3 3 2 4" xfId="45872" xr:uid="{00000000-0005-0000-0000-00002EB30000}"/>
    <cellStyle name="Total 2 2 3 3 3 3 2 5" xfId="45873" xr:uid="{00000000-0005-0000-0000-00002FB30000}"/>
    <cellStyle name="Total 2 2 3 3 3 3 2 6" xfId="45874" xr:uid="{00000000-0005-0000-0000-000030B30000}"/>
    <cellStyle name="Total 2 2 3 3 3 3 2 7" xfId="45875" xr:uid="{00000000-0005-0000-0000-000031B30000}"/>
    <cellStyle name="Total 2 2 3 3 3 3 3" xfId="45876" xr:uid="{00000000-0005-0000-0000-000032B30000}"/>
    <cellStyle name="Total 2 2 3 3 3 3 4" xfId="45877" xr:uid="{00000000-0005-0000-0000-000033B30000}"/>
    <cellStyle name="Total 2 2 3 3 3 4" xfId="45878" xr:uid="{00000000-0005-0000-0000-000034B30000}"/>
    <cellStyle name="Total 2 2 3 3 3 4 2" xfId="45879" xr:uid="{00000000-0005-0000-0000-000035B30000}"/>
    <cellStyle name="Total 2 2 3 3 3 4 2 2" xfId="45880" xr:uid="{00000000-0005-0000-0000-000036B30000}"/>
    <cellStyle name="Total 2 2 3 3 3 4 2 3" xfId="45881" xr:uid="{00000000-0005-0000-0000-000037B30000}"/>
    <cellStyle name="Total 2 2 3 3 3 4 2 4" xfId="45882" xr:uid="{00000000-0005-0000-0000-000038B30000}"/>
    <cellStyle name="Total 2 2 3 3 3 4 2 5" xfId="45883" xr:uid="{00000000-0005-0000-0000-000039B30000}"/>
    <cellStyle name="Total 2 2 3 3 3 4 2 6" xfId="45884" xr:uid="{00000000-0005-0000-0000-00003AB30000}"/>
    <cellStyle name="Total 2 2 3 3 3 4 2 7" xfId="45885" xr:uid="{00000000-0005-0000-0000-00003BB30000}"/>
    <cellStyle name="Total 2 2 3 3 3 4 3" xfId="45886" xr:uid="{00000000-0005-0000-0000-00003CB30000}"/>
    <cellStyle name="Total 2 2 3 3 3 4 4" xfId="45887" xr:uid="{00000000-0005-0000-0000-00003DB30000}"/>
    <cellStyle name="Total 2 2 3 3 3 5" xfId="45888" xr:uid="{00000000-0005-0000-0000-00003EB30000}"/>
    <cellStyle name="Total 2 2 3 3 3 5 2" xfId="45889" xr:uid="{00000000-0005-0000-0000-00003FB30000}"/>
    <cellStyle name="Total 2 2 3 3 3 5 3" xfId="45890" xr:uid="{00000000-0005-0000-0000-000040B30000}"/>
    <cellStyle name="Total 2 2 3 3 3 5 4" xfId="45891" xr:uid="{00000000-0005-0000-0000-000041B30000}"/>
    <cellStyle name="Total 2 2 3 3 3 5 5" xfId="45892" xr:uid="{00000000-0005-0000-0000-000042B30000}"/>
    <cellStyle name="Total 2 2 3 3 3 5 6" xfId="45893" xr:uid="{00000000-0005-0000-0000-000043B30000}"/>
    <cellStyle name="Total 2 2 3 3 3 5 7" xfId="45894" xr:uid="{00000000-0005-0000-0000-000044B30000}"/>
    <cellStyle name="Total 2 2 3 3 3 5 8" xfId="45895" xr:uid="{00000000-0005-0000-0000-000045B30000}"/>
    <cellStyle name="Total 2 2 3 3 3 6" xfId="45896" xr:uid="{00000000-0005-0000-0000-000046B30000}"/>
    <cellStyle name="Total 2 2 3 3 3 6 2" xfId="45897" xr:uid="{00000000-0005-0000-0000-000047B30000}"/>
    <cellStyle name="Total 2 2 3 3 3 6 3" xfId="45898" xr:uid="{00000000-0005-0000-0000-000048B30000}"/>
    <cellStyle name="Total 2 2 3 3 3 6 4" xfId="45899" xr:uid="{00000000-0005-0000-0000-000049B30000}"/>
    <cellStyle name="Total 2 2 3 3 3 6 5" xfId="45900" xr:uid="{00000000-0005-0000-0000-00004AB30000}"/>
    <cellStyle name="Total 2 2 3 3 3 6 6" xfId="45901" xr:uid="{00000000-0005-0000-0000-00004BB30000}"/>
    <cellStyle name="Total 2 2 3 3 3 6 7" xfId="45902" xr:uid="{00000000-0005-0000-0000-00004CB30000}"/>
    <cellStyle name="Total 2 2 3 3 3 7" xfId="45903" xr:uid="{00000000-0005-0000-0000-00004DB30000}"/>
    <cellStyle name="Total 2 2 3 3 3 8" xfId="45904" xr:uid="{00000000-0005-0000-0000-00004EB30000}"/>
    <cellStyle name="Total 2 2 3 3 3 9" xfId="45905" xr:uid="{00000000-0005-0000-0000-00004FB30000}"/>
    <cellStyle name="Total 2 2 3 3 4" xfId="45906" xr:uid="{00000000-0005-0000-0000-000050B30000}"/>
    <cellStyle name="Total 2 2 3 3 4 2" xfId="45907" xr:uid="{00000000-0005-0000-0000-000051B30000}"/>
    <cellStyle name="Total 2 2 3 3 4 2 2" xfId="45908" xr:uid="{00000000-0005-0000-0000-000052B30000}"/>
    <cellStyle name="Total 2 2 3 3 4 2 3" xfId="45909" xr:uid="{00000000-0005-0000-0000-000053B30000}"/>
    <cellStyle name="Total 2 2 3 3 4 2 4" xfId="45910" xr:uid="{00000000-0005-0000-0000-000054B30000}"/>
    <cellStyle name="Total 2 2 3 3 4 2 5" xfId="45911" xr:uid="{00000000-0005-0000-0000-000055B30000}"/>
    <cellStyle name="Total 2 2 3 3 4 2 6" xfId="45912" xr:uid="{00000000-0005-0000-0000-000056B30000}"/>
    <cellStyle name="Total 2 2 3 3 4 2 7" xfId="45913" xr:uid="{00000000-0005-0000-0000-000057B30000}"/>
    <cellStyle name="Total 2 2 3 3 4 3" xfId="45914" xr:uid="{00000000-0005-0000-0000-000058B30000}"/>
    <cellStyle name="Total 2 2 3 3 4 4" xfId="45915" xr:uid="{00000000-0005-0000-0000-000059B30000}"/>
    <cellStyle name="Total 2 2 3 3 4 5" xfId="45916" xr:uid="{00000000-0005-0000-0000-00005AB30000}"/>
    <cellStyle name="Total 2 2 3 3 5" xfId="45917" xr:uid="{00000000-0005-0000-0000-00005BB30000}"/>
    <cellStyle name="Total 2 2 3 3 5 2" xfId="45918" xr:uid="{00000000-0005-0000-0000-00005CB30000}"/>
    <cellStyle name="Total 2 2 3 3 5 2 2" xfId="45919" xr:uid="{00000000-0005-0000-0000-00005DB30000}"/>
    <cellStyle name="Total 2 2 3 3 5 2 3" xfId="45920" xr:uid="{00000000-0005-0000-0000-00005EB30000}"/>
    <cellStyle name="Total 2 2 3 3 5 2 4" xfId="45921" xr:uid="{00000000-0005-0000-0000-00005FB30000}"/>
    <cellStyle name="Total 2 2 3 3 5 2 5" xfId="45922" xr:uid="{00000000-0005-0000-0000-000060B30000}"/>
    <cellStyle name="Total 2 2 3 3 5 2 6" xfId="45923" xr:uid="{00000000-0005-0000-0000-000061B30000}"/>
    <cellStyle name="Total 2 2 3 3 5 2 7" xfId="45924" xr:uid="{00000000-0005-0000-0000-000062B30000}"/>
    <cellStyle name="Total 2 2 3 3 5 3" xfId="45925" xr:uid="{00000000-0005-0000-0000-000063B30000}"/>
    <cellStyle name="Total 2 2 3 3 5 4" xfId="45926" xr:uid="{00000000-0005-0000-0000-000064B30000}"/>
    <cellStyle name="Total 2 2 3 3 5 5" xfId="45927" xr:uid="{00000000-0005-0000-0000-000065B30000}"/>
    <cellStyle name="Total 2 2 3 3 6" xfId="45928" xr:uid="{00000000-0005-0000-0000-000066B30000}"/>
    <cellStyle name="Total 2 2 3 3 6 2" xfId="45929" xr:uid="{00000000-0005-0000-0000-000067B30000}"/>
    <cellStyle name="Total 2 2 3 3 6 2 2" xfId="45930" xr:uid="{00000000-0005-0000-0000-000068B30000}"/>
    <cellStyle name="Total 2 2 3 3 6 2 3" xfId="45931" xr:uid="{00000000-0005-0000-0000-000069B30000}"/>
    <cellStyle name="Total 2 2 3 3 6 2 4" xfId="45932" xr:uid="{00000000-0005-0000-0000-00006AB30000}"/>
    <cellStyle name="Total 2 2 3 3 6 2 5" xfId="45933" xr:uid="{00000000-0005-0000-0000-00006BB30000}"/>
    <cellStyle name="Total 2 2 3 3 6 2 6" xfId="45934" xr:uid="{00000000-0005-0000-0000-00006CB30000}"/>
    <cellStyle name="Total 2 2 3 3 6 2 7" xfId="45935" xr:uid="{00000000-0005-0000-0000-00006DB30000}"/>
    <cellStyle name="Total 2 2 3 3 6 3" xfId="45936" xr:uid="{00000000-0005-0000-0000-00006EB30000}"/>
    <cellStyle name="Total 2 2 3 3 6 4" xfId="45937" xr:uid="{00000000-0005-0000-0000-00006FB30000}"/>
    <cellStyle name="Total 2 2 3 3 6 5" xfId="45938" xr:uid="{00000000-0005-0000-0000-000070B30000}"/>
    <cellStyle name="Total 2 2 3 3 7" xfId="45939" xr:uid="{00000000-0005-0000-0000-000071B30000}"/>
    <cellStyle name="Total 2 2 3 3 7 2" xfId="45940" xr:uid="{00000000-0005-0000-0000-000072B30000}"/>
    <cellStyle name="Total 2 2 3 3 7 2 2" xfId="45941" xr:uid="{00000000-0005-0000-0000-000073B30000}"/>
    <cellStyle name="Total 2 2 3 3 7 2 3" xfId="45942" xr:uid="{00000000-0005-0000-0000-000074B30000}"/>
    <cellStyle name="Total 2 2 3 3 7 2 4" xfId="45943" xr:uid="{00000000-0005-0000-0000-000075B30000}"/>
    <cellStyle name="Total 2 2 3 3 7 2 5" xfId="45944" xr:uid="{00000000-0005-0000-0000-000076B30000}"/>
    <cellStyle name="Total 2 2 3 3 7 2 6" xfId="45945" xr:uid="{00000000-0005-0000-0000-000077B30000}"/>
    <cellStyle name="Total 2 2 3 3 7 2 7" xfId="45946" xr:uid="{00000000-0005-0000-0000-000078B30000}"/>
    <cellStyle name="Total 2 2 3 3 7 3" xfId="45947" xr:uid="{00000000-0005-0000-0000-000079B30000}"/>
    <cellStyle name="Total 2 2 3 3 7 4" xfId="45948" xr:uid="{00000000-0005-0000-0000-00007AB30000}"/>
    <cellStyle name="Total 2 2 3 3 7 5" xfId="45949" xr:uid="{00000000-0005-0000-0000-00007BB30000}"/>
    <cellStyle name="Total 2 2 3 3 8" xfId="45950" xr:uid="{00000000-0005-0000-0000-00007CB30000}"/>
    <cellStyle name="Total 2 2 3 3 8 2" xfId="45951" xr:uid="{00000000-0005-0000-0000-00007DB30000}"/>
    <cellStyle name="Total 2 2 3 3 8 3" xfId="45952" xr:uid="{00000000-0005-0000-0000-00007EB30000}"/>
    <cellStyle name="Total 2 2 3 3 8 4" xfId="45953" xr:uid="{00000000-0005-0000-0000-00007FB30000}"/>
    <cellStyle name="Total 2 2 3 3 8 5" xfId="45954" xr:uid="{00000000-0005-0000-0000-000080B30000}"/>
    <cellStyle name="Total 2 2 3 3 8 6" xfId="45955" xr:uid="{00000000-0005-0000-0000-000081B30000}"/>
    <cellStyle name="Total 2 2 3 3 8 7" xfId="45956" xr:uid="{00000000-0005-0000-0000-000082B30000}"/>
    <cellStyle name="Total 2 2 3 3 8 8" xfId="45957" xr:uid="{00000000-0005-0000-0000-000083B30000}"/>
    <cellStyle name="Total 2 2 3 3 9" xfId="45958" xr:uid="{00000000-0005-0000-0000-000084B30000}"/>
    <cellStyle name="Total 2 2 3 3 9 2" xfId="45959" xr:uid="{00000000-0005-0000-0000-000085B30000}"/>
    <cellStyle name="Total 2 2 3 3 9 3" xfId="45960" xr:uid="{00000000-0005-0000-0000-000086B30000}"/>
    <cellStyle name="Total 2 2 3 3 9 4" xfId="45961" xr:uid="{00000000-0005-0000-0000-000087B30000}"/>
    <cellStyle name="Total 2 2 3 3 9 5" xfId="45962" xr:uid="{00000000-0005-0000-0000-000088B30000}"/>
    <cellStyle name="Total 2 2 3 3 9 6" xfId="45963" xr:uid="{00000000-0005-0000-0000-000089B30000}"/>
    <cellStyle name="Total 2 2 3 3 9 7" xfId="45964" xr:uid="{00000000-0005-0000-0000-00008AB30000}"/>
    <cellStyle name="Total 2 2 3 4" xfId="45965" xr:uid="{00000000-0005-0000-0000-00008BB30000}"/>
    <cellStyle name="Total 2 2 3 4 10" xfId="45966" xr:uid="{00000000-0005-0000-0000-00008CB30000}"/>
    <cellStyle name="Total 2 2 3 4 10 2" xfId="45967" xr:uid="{00000000-0005-0000-0000-00008DB30000}"/>
    <cellStyle name="Total 2 2 3 4 10 3" xfId="45968" xr:uid="{00000000-0005-0000-0000-00008EB30000}"/>
    <cellStyle name="Total 2 2 3 4 10 4" xfId="45969" xr:uid="{00000000-0005-0000-0000-00008FB30000}"/>
    <cellStyle name="Total 2 2 3 4 10 5" xfId="45970" xr:uid="{00000000-0005-0000-0000-000090B30000}"/>
    <cellStyle name="Total 2 2 3 4 11" xfId="45971" xr:uid="{00000000-0005-0000-0000-000091B30000}"/>
    <cellStyle name="Total 2 2 3 4 11 2" xfId="45972" xr:uid="{00000000-0005-0000-0000-000092B30000}"/>
    <cellStyle name="Total 2 2 3 4 11 3" xfId="45973" xr:uid="{00000000-0005-0000-0000-000093B30000}"/>
    <cellStyle name="Total 2 2 3 4 11 4" xfId="45974" xr:uid="{00000000-0005-0000-0000-000094B30000}"/>
    <cellStyle name="Total 2 2 3 4 11 5" xfId="45975" xr:uid="{00000000-0005-0000-0000-000095B30000}"/>
    <cellStyle name="Total 2 2 3 4 12" xfId="45976" xr:uid="{00000000-0005-0000-0000-000096B30000}"/>
    <cellStyle name="Total 2 2 3 4 12 2" xfId="45977" xr:uid="{00000000-0005-0000-0000-000097B30000}"/>
    <cellStyle name="Total 2 2 3 4 12 3" xfId="45978" xr:uid="{00000000-0005-0000-0000-000098B30000}"/>
    <cellStyle name="Total 2 2 3 4 12 4" xfId="45979" xr:uid="{00000000-0005-0000-0000-000099B30000}"/>
    <cellStyle name="Total 2 2 3 4 12 5" xfId="45980" xr:uid="{00000000-0005-0000-0000-00009AB30000}"/>
    <cellStyle name="Total 2 2 3 4 13" xfId="45981" xr:uid="{00000000-0005-0000-0000-00009BB30000}"/>
    <cellStyle name="Total 2 2 3 4 13 2" xfId="45982" xr:uid="{00000000-0005-0000-0000-00009CB30000}"/>
    <cellStyle name="Total 2 2 3 4 13 3" xfId="45983" xr:uid="{00000000-0005-0000-0000-00009DB30000}"/>
    <cellStyle name="Total 2 2 3 4 13 4" xfId="45984" xr:uid="{00000000-0005-0000-0000-00009EB30000}"/>
    <cellStyle name="Total 2 2 3 4 13 5" xfId="45985" xr:uid="{00000000-0005-0000-0000-00009FB30000}"/>
    <cellStyle name="Total 2 2 3 4 14" xfId="45986" xr:uid="{00000000-0005-0000-0000-0000A0B30000}"/>
    <cellStyle name="Total 2 2 3 4 14 2" xfId="45987" xr:uid="{00000000-0005-0000-0000-0000A1B30000}"/>
    <cellStyle name="Total 2 2 3 4 14 3" xfId="45988" xr:uid="{00000000-0005-0000-0000-0000A2B30000}"/>
    <cellStyle name="Total 2 2 3 4 14 4" xfId="45989" xr:uid="{00000000-0005-0000-0000-0000A3B30000}"/>
    <cellStyle name="Total 2 2 3 4 14 5" xfId="45990" xr:uid="{00000000-0005-0000-0000-0000A4B30000}"/>
    <cellStyle name="Total 2 2 3 4 15" xfId="45991" xr:uid="{00000000-0005-0000-0000-0000A5B30000}"/>
    <cellStyle name="Total 2 2 3 4 15 2" xfId="45992" xr:uid="{00000000-0005-0000-0000-0000A6B30000}"/>
    <cellStyle name="Total 2 2 3 4 15 3" xfId="45993" xr:uid="{00000000-0005-0000-0000-0000A7B30000}"/>
    <cellStyle name="Total 2 2 3 4 15 4" xfId="45994" xr:uid="{00000000-0005-0000-0000-0000A8B30000}"/>
    <cellStyle name="Total 2 2 3 4 15 5" xfId="45995" xr:uid="{00000000-0005-0000-0000-0000A9B30000}"/>
    <cellStyle name="Total 2 2 3 4 16" xfId="45996" xr:uid="{00000000-0005-0000-0000-0000AAB30000}"/>
    <cellStyle name="Total 2 2 3 4 16 2" xfId="45997" xr:uid="{00000000-0005-0000-0000-0000ABB30000}"/>
    <cellStyle name="Total 2 2 3 4 16 3" xfId="45998" xr:uid="{00000000-0005-0000-0000-0000ACB30000}"/>
    <cellStyle name="Total 2 2 3 4 16 4" xfId="45999" xr:uid="{00000000-0005-0000-0000-0000ADB30000}"/>
    <cellStyle name="Total 2 2 3 4 16 5" xfId="46000" xr:uid="{00000000-0005-0000-0000-0000AEB30000}"/>
    <cellStyle name="Total 2 2 3 4 17" xfId="46001" xr:uid="{00000000-0005-0000-0000-0000AFB30000}"/>
    <cellStyle name="Total 2 2 3 4 17 2" xfId="46002" xr:uid="{00000000-0005-0000-0000-0000B0B30000}"/>
    <cellStyle name="Total 2 2 3 4 17 3" xfId="46003" xr:uid="{00000000-0005-0000-0000-0000B1B30000}"/>
    <cellStyle name="Total 2 2 3 4 17 4" xfId="46004" xr:uid="{00000000-0005-0000-0000-0000B2B30000}"/>
    <cellStyle name="Total 2 2 3 4 17 5" xfId="46005" xr:uid="{00000000-0005-0000-0000-0000B3B30000}"/>
    <cellStyle name="Total 2 2 3 4 18" xfId="46006" xr:uid="{00000000-0005-0000-0000-0000B4B30000}"/>
    <cellStyle name="Total 2 2 3 4 18 2" xfId="46007" xr:uid="{00000000-0005-0000-0000-0000B5B30000}"/>
    <cellStyle name="Total 2 2 3 4 18 3" xfId="46008" xr:uid="{00000000-0005-0000-0000-0000B6B30000}"/>
    <cellStyle name="Total 2 2 3 4 18 4" xfId="46009" xr:uid="{00000000-0005-0000-0000-0000B7B30000}"/>
    <cellStyle name="Total 2 2 3 4 18 5" xfId="46010" xr:uid="{00000000-0005-0000-0000-0000B8B30000}"/>
    <cellStyle name="Total 2 2 3 4 19" xfId="46011" xr:uid="{00000000-0005-0000-0000-0000B9B30000}"/>
    <cellStyle name="Total 2 2 3 4 2" xfId="46012" xr:uid="{00000000-0005-0000-0000-0000BAB30000}"/>
    <cellStyle name="Total 2 2 3 4 2 2" xfId="46013" xr:uid="{00000000-0005-0000-0000-0000BBB30000}"/>
    <cellStyle name="Total 2 2 3 4 2 2 2" xfId="46014" xr:uid="{00000000-0005-0000-0000-0000BCB30000}"/>
    <cellStyle name="Total 2 2 3 4 2 2 3" xfId="46015" xr:uid="{00000000-0005-0000-0000-0000BDB30000}"/>
    <cellStyle name="Total 2 2 3 4 2 2 4" xfId="46016" xr:uid="{00000000-0005-0000-0000-0000BEB30000}"/>
    <cellStyle name="Total 2 2 3 4 2 2 5" xfId="46017" xr:uid="{00000000-0005-0000-0000-0000BFB30000}"/>
    <cellStyle name="Total 2 2 3 4 2 2 6" xfId="46018" xr:uid="{00000000-0005-0000-0000-0000C0B30000}"/>
    <cellStyle name="Total 2 2 3 4 2 2 7" xfId="46019" xr:uid="{00000000-0005-0000-0000-0000C1B30000}"/>
    <cellStyle name="Total 2 2 3 4 2 3" xfId="46020" xr:uid="{00000000-0005-0000-0000-0000C2B30000}"/>
    <cellStyle name="Total 2 2 3 4 2 4" xfId="46021" xr:uid="{00000000-0005-0000-0000-0000C3B30000}"/>
    <cellStyle name="Total 2 2 3 4 2 5" xfId="46022" xr:uid="{00000000-0005-0000-0000-0000C4B30000}"/>
    <cellStyle name="Total 2 2 3 4 3" xfId="46023" xr:uid="{00000000-0005-0000-0000-0000C5B30000}"/>
    <cellStyle name="Total 2 2 3 4 3 2" xfId="46024" xr:uid="{00000000-0005-0000-0000-0000C6B30000}"/>
    <cellStyle name="Total 2 2 3 4 3 2 2" xfId="46025" xr:uid="{00000000-0005-0000-0000-0000C7B30000}"/>
    <cellStyle name="Total 2 2 3 4 3 2 3" xfId="46026" xr:uid="{00000000-0005-0000-0000-0000C8B30000}"/>
    <cellStyle name="Total 2 2 3 4 3 2 4" xfId="46027" xr:uid="{00000000-0005-0000-0000-0000C9B30000}"/>
    <cellStyle name="Total 2 2 3 4 3 2 5" xfId="46028" xr:uid="{00000000-0005-0000-0000-0000CAB30000}"/>
    <cellStyle name="Total 2 2 3 4 3 2 6" xfId="46029" xr:uid="{00000000-0005-0000-0000-0000CBB30000}"/>
    <cellStyle name="Total 2 2 3 4 3 2 7" xfId="46030" xr:uid="{00000000-0005-0000-0000-0000CCB30000}"/>
    <cellStyle name="Total 2 2 3 4 3 3" xfId="46031" xr:uid="{00000000-0005-0000-0000-0000CDB30000}"/>
    <cellStyle name="Total 2 2 3 4 3 4" xfId="46032" xr:uid="{00000000-0005-0000-0000-0000CEB30000}"/>
    <cellStyle name="Total 2 2 3 4 3 5" xfId="46033" xr:uid="{00000000-0005-0000-0000-0000CFB30000}"/>
    <cellStyle name="Total 2 2 3 4 4" xfId="46034" xr:uid="{00000000-0005-0000-0000-0000D0B30000}"/>
    <cellStyle name="Total 2 2 3 4 4 2" xfId="46035" xr:uid="{00000000-0005-0000-0000-0000D1B30000}"/>
    <cellStyle name="Total 2 2 3 4 4 2 2" xfId="46036" xr:uid="{00000000-0005-0000-0000-0000D2B30000}"/>
    <cellStyle name="Total 2 2 3 4 4 2 3" xfId="46037" xr:uid="{00000000-0005-0000-0000-0000D3B30000}"/>
    <cellStyle name="Total 2 2 3 4 4 2 4" xfId="46038" xr:uid="{00000000-0005-0000-0000-0000D4B30000}"/>
    <cellStyle name="Total 2 2 3 4 4 2 5" xfId="46039" xr:uid="{00000000-0005-0000-0000-0000D5B30000}"/>
    <cellStyle name="Total 2 2 3 4 4 2 6" xfId="46040" xr:uid="{00000000-0005-0000-0000-0000D6B30000}"/>
    <cellStyle name="Total 2 2 3 4 4 2 7" xfId="46041" xr:uid="{00000000-0005-0000-0000-0000D7B30000}"/>
    <cellStyle name="Total 2 2 3 4 4 3" xfId="46042" xr:uid="{00000000-0005-0000-0000-0000D8B30000}"/>
    <cellStyle name="Total 2 2 3 4 4 4" xfId="46043" xr:uid="{00000000-0005-0000-0000-0000D9B30000}"/>
    <cellStyle name="Total 2 2 3 4 4 5" xfId="46044" xr:uid="{00000000-0005-0000-0000-0000DAB30000}"/>
    <cellStyle name="Total 2 2 3 4 5" xfId="46045" xr:uid="{00000000-0005-0000-0000-0000DBB30000}"/>
    <cellStyle name="Total 2 2 3 4 5 2" xfId="46046" xr:uid="{00000000-0005-0000-0000-0000DCB30000}"/>
    <cellStyle name="Total 2 2 3 4 5 3" xfId="46047" xr:uid="{00000000-0005-0000-0000-0000DDB30000}"/>
    <cellStyle name="Total 2 2 3 4 5 4" xfId="46048" xr:uid="{00000000-0005-0000-0000-0000DEB30000}"/>
    <cellStyle name="Total 2 2 3 4 5 5" xfId="46049" xr:uid="{00000000-0005-0000-0000-0000DFB30000}"/>
    <cellStyle name="Total 2 2 3 4 5 6" xfId="46050" xr:uid="{00000000-0005-0000-0000-0000E0B30000}"/>
    <cellStyle name="Total 2 2 3 4 5 7" xfId="46051" xr:uid="{00000000-0005-0000-0000-0000E1B30000}"/>
    <cellStyle name="Total 2 2 3 4 5 8" xfId="46052" xr:uid="{00000000-0005-0000-0000-0000E2B30000}"/>
    <cellStyle name="Total 2 2 3 4 6" xfId="46053" xr:uid="{00000000-0005-0000-0000-0000E3B30000}"/>
    <cellStyle name="Total 2 2 3 4 6 2" xfId="46054" xr:uid="{00000000-0005-0000-0000-0000E4B30000}"/>
    <cellStyle name="Total 2 2 3 4 6 3" xfId="46055" xr:uid="{00000000-0005-0000-0000-0000E5B30000}"/>
    <cellStyle name="Total 2 2 3 4 6 4" xfId="46056" xr:uid="{00000000-0005-0000-0000-0000E6B30000}"/>
    <cellStyle name="Total 2 2 3 4 6 5" xfId="46057" xr:uid="{00000000-0005-0000-0000-0000E7B30000}"/>
    <cellStyle name="Total 2 2 3 4 6 6" xfId="46058" xr:uid="{00000000-0005-0000-0000-0000E8B30000}"/>
    <cellStyle name="Total 2 2 3 4 6 7" xfId="46059" xr:uid="{00000000-0005-0000-0000-0000E9B30000}"/>
    <cellStyle name="Total 2 2 3 4 7" xfId="46060" xr:uid="{00000000-0005-0000-0000-0000EAB30000}"/>
    <cellStyle name="Total 2 2 3 4 7 2" xfId="46061" xr:uid="{00000000-0005-0000-0000-0000EBB30000}"/>
    <cellStyle name="Total 2 2 3 4 7 3" xfId="46062" xr:uid="{00000000-0005-0000-0000-0000ECB30000}"/>
    <cellStyle name="Total 2 2 3 4 7 4" xfId="46063" xr:uid="{00000000-0005-0000-0000-0000EDB30000}"/>
    <cellStyle name="Total 2 2 3 4 7 5" xfId="46064" xr:uid="{00000000-0005-0000-0000-0000EEB30000}"/>
    <cellStyle name="Total 2 2 3 4 8" xfId="46065" xr:uid="{00000000-0005-0000-0000-0000EFB30000}"/>
    <cellStyle name="Total 2 2 3 4 8 2" xfId="46066" xr:uid="{00000000-0005-0000-0000-0000F0B30000}"/>
    <cellStyle name="Total 2 2 3 4 8 3" xfId="46067" xr:uid="{00000000-0005-0000-0000-0000F1B30000}"/>
    <cellStyle name="Total 2 2 3 4 8 4" xfId="46068" xr:uid="{00000000-0005-0000-0000-0000F2B30000}"/>
    <cellStyle name="Total 2 2 3 4 8 5" xfId="46069" xr:uid="{00000000-0005-0000-0000-0000F3B30000}"/>
    <cellStyle name="Total 2 2 3 4 9" xfId="46070" xr:uid="{00000000-0005-0000-0000-0000F4B30000}"/>
    <cellStyle name="Total 2 2 3 4 9 2" xfId="46071" xr:uid="{00000000-0005-0000-0000-0000F5B30000}"/>
    <cellStyle name="Total 2 2 3 4 9 3" xfId="46072" xr:uid="{00000000-0005-0000-0000-0000F6B30000}"/>
    <cellStyle name="Total 2 2 3 4 9 4" xfId="46073" xr:uid="{00000000-0005-0000-0000-0000F7B30000}"/>
    <cellStyle name="Total 2 2 3 4 9 5" xfId="46074" xr:uid="{00000000-0005-0000-0000-0000F8B30000}"/>
    <cellStyle name="Total 2 2 3 5" xfId="46075" xr:uid="{00000000-0005-0000-0000-0000F9B30000}"/>
    <cellStyle name="Total 2 2 3 5 10" xfId="46076" xr:uid="{00000000-0005-0000-0000-0000FAB30000}"/>
    <cellStyle name="Total 2 2 3 5 2" xfId="46077" xr:uid="{00000000-0005-0000-0000-0000FBB30000}"/>
    <cellStyle name="Total 2 2 3 5 2 2" xfId="46078" xr:uid="{00000000-0005-0000-0000-0000FCB30000}"/>
    <cellStyle name="Total 2 2 3 5 2 2 2" xfId="46079" xr:uid="{00000000-0005-0000-0000-0000FDB30000}"/>
    <cellStyle name="Total 2 2 3 5 2 2 3" xfId="46080" xr:uid="{00000000-0005-0000-0000-0000FEB30000}"/>
    <cellStyle name="Total 2 2 3 5 2 2 4" xfId="46081" xr:uid="{00000000-0005-0000-0000-0000FFB30000}"/>
    <cellStyle name="Total 2 2 3 5 2 2 5" xfId="46082" xr:uid="{00000000-0005-0000-0000-000000B40000}"/>
    <cellStyle name="Total 2 2 3 5 2 2 6" xfId="46083" xr:uid="{00000000-0005-0000-0000-000001B40000}"/>
    <cellStyle name="Total 2 2 3 5 2 2 7" xfId="46084" xr:uid="{00000000-0005-0000-0000-000002B40000}"/>
    <cellStyle name="Total 2 2 3 5 2 3" xfId="46085" xr:uid="{00000000-0005-0000-0000-000003B40000}"/>
    <cellStyle name="Total 2 2 3 5 2 4" xfId="46086" xr:uid="{00000000-0005-0000-0000-000004B40000}"/>
    <cellStyle name="Total 2 2 3 5 3" xfId="46087" xr:uid="{00000000-0005-0000-0000-000005B40000}"/>
    <cellStyle name="Total 2 2 3 5 3 2" xfId="46088" xr:uid="{00000000-0005-0000-0000-000006B40000}"/>
    <cellStyle name="Total 2 2 3 5 3 2 2" xfId="46089" xr:uid="{00000000-0005-0000-0000-000007B40000}"/>
    <cellStyle name="Total 2 2 3 5 3 2 3" xfId="46090" xr:uid="{00000000-0005-0000-0000-000008B40000}"/>
    <cellStyle name="Total 2 2 3 5 3 2 4" xfId="46091" xr:uid="{00000000-0005-0000-0000-000009B40000}"/>
    <cellStyle name="Total 2 2 3 5 3 2 5" xfId="46092" xr:uid="{00000000-0005-0000-0000-00000AB40000}"/>
    <cellStyle name="Total 2 2 3 5 3 2 6" xfId="46093" xr:uid="{00000000-0005-0000-0000-00000BB40000}"/>
    <cellStyle name="Total 2 2 3 5 3 2 7" xfId="46094" xr:uid="{00000000-0005-0000-0000-00000CB40000}"/>
    <cellStyle name="Total 2 2 3 5 3 3" xfId="46095" xr:uid="{00000000-0005-0000-0000-00000DB40000}"/>
    <cellStyle name="Total 2 2 3 5 3 4" xfId="46096" xr:uid="{00000000-0005-0000-0000-00000EB40000}"/>
    <cellStyle name="Total 2 2 3 5 4" xfId="46097" xr:uid="{00000000-0005-0000-0000-00000FB40000}"/>
    <cellStyle name="Total 2 2 3 5 4 2" xfId="46098" xr:uid="{00000000-0005-0000-0000-000010B40000}"/>
    <cellStyle name="Total 2 2 3 5 4 2 2" xfId="46099" xr:uid="{00000000-0005-0000-0000-000011B40000}"/>
    <cellStyle name="Total 2 2 3 5 4 2 3" xfId="46100" xr:uid="{00000000-0005-0000-0000-000012B40000}"/>
    <cellStyle name="Total 2 2 3 5 4 2 4" xfId="46101" xr:uid="{00000000-0005-0000-0000-000013B40000}"/>
    <cellStyle name="Total 2 2 3 5 4 2 5" xfId="46102" xr:uid="{00000000-0005-0000-0000-000014B40000}"/>
    <cellStyle name="Total 2 2 3 5 4 2 6" xfId="46103" xr:uid="{00000000-0005-0000-0000-000015B40000}"/>
    <cellStyle name="Total 2 2 3 5 4 2 7" xfId="46104" xr:uid="{00000000-0005-0000-0000-000016B40000}"/>
    <cellStyle name="Total 2 2 3 5 4 3" xfId="46105" xr:uid="{00000000-0005-0000-0000-000017B40000}"/>
    <cellStyle name="Total 2 2 3 5 4 4" xfId="46106" xr:uid="{00000000-0005-0000-0000-000018B40000}"/>
    <cellStyle name="Total 2 2 3 5 5" xfId="46107" xr:uid="{00000000-0005-0000-0000-000019B40000}"/>
    <cellStyle name="Total 2 2 3 5 5 2" xfId="46108" xr:uid="{00000000-0005-0000-0000-00001AB40000}"/>
    <cellStyle name="Total 2 2 3 5 5 3" xfId="46109" xr:uid="{00000000-0005-0000-0000-00001BB40000}"/>
    <cellStyle name="Total 2 2 3 5 5 4" xfId="46110" xr:uid="{00000000-0005-0000-0000-00001CB40000}"/>
    <cellStyle name="Total 2 2 3 5 5 5" xfId="46111" xr:uid="{00000000-0005-0000-0000-00001DB40000}"/>
    <cellStyle name="Total 2 2 3 5 5 6" xfId="46112" xr:uid="{00000000-0005-0000-0000-00001EB40000}"/>
    <cellStyle name="Total 2 2 3 5 5 7" xfId="46113" xr:uid="{00000000-0005-0000-0000-00001FB40000}"/>
    <cellStyle name="Total 2 2 3 5 5 8" xfId="46114" xr:uid="{00000000-0005-0000-0000-000020B40000}"/>
    <cellStyle name="Total 2 2 3 5 6" xfId="46115" xr:uid="{00000000-0005-0000-0000-000021B40000}"/>
    <cellStyle name="Total 2 2 3 5 6 2" xfId="46116" xr:uid="{00000000-0005-0000-0000-000022B40000}"/>
    <cellStyle name="Total 2 2 3 5 6 3" xfId="46117" xr:uid="{00000000-0005-0000-0000-000023B40000}"/>
    <cellStyle name="Total 2 2 3 5 6 4" xfId="46118" xr:uid="{00000000-0005-0000-0000-000024B40000}"/>
    <cellStyle name="Total 2 2 3 5 6 5" xfId="46119" xr:uid="{00000000-0005-0000-0000-000025B40000}"/>
    <cellStyle name="Total 2 2 3 5 6 6" xfId="46120" xr:uid="{00000000-0005-0000-0000-000026B40000}"/>
    <cellStyle name="Total 2 2 3 5 6 7" xfId="46121" xr:uid="{00000000-0005-0000-0000-000027B40000}"/>
    <cellStyle name="Total 2 2 3 5 7" xfId="46122" xr:uid="{00000000-0005-0000-0000-000028B40000}"/>
    <cellStyle name="Total 2 2 3 5 8" xfId="46123" xr:uid="{00000000-0005-0000-0000-000029B40000}"/>
    <cellStyle name="Total 2 2 3 5 9" xfId="46124" xr:uid="{00000000-0005-0000-0000-00002AB40000}"/>
    <cellStyle name="Total 2 2 3 6" xfId="46125" xr:uid="{00000000-0005-0000-0000-00002BB40000}"/>
    <cellStyle name="Total 2 2 3 6 2" xfId="46126" xr:uid="{00000000-0005-0000-0000-00002CB40000}"/>
    <cellStyle name="Total 2 2 3 6 2 2" xfId="46127" xr:uid="{00000000-0005-0000-0000-00002DB40000}"/>
    <cellStyle name="Total 2 2 3 6 2 3" xfId="46128" xr:uid="{00000000-0005-0000-0000-00002EB40000}"/>
    <cellStyle name="Total 2 2 3 6 2 4" xfId="46129" xr:uid="{00000000-0005-0000-0000-00002FB40000}"/>
    <cellStyle name="Total 2 2 3 6 2 5" xfId="46130" xr:uid="{00000000-0005-0000-0000-000030B40000}"/>
    <cellStyle name="Total 2 2 3 6 2 6" xfId="46131" xr:uid="{00000000-0005-0000-0000-000031B40000}"/>
    <cellStyle name="Total 2 2 3 6 2 7" xfId="46132" xr:uid="{00000000-0005-0000-0000-000032B40000}"/>
    <cellStyle name="Total 2 2 3 6 3" xfId="46133" xr:uid="{00000000-0005-0000-0000-000033B40000}"/>
    <cellStyle name="Total 2 2 3 6 4" xfId="46134" xr:uid="{00000000-0005-0000-0000-000034B40000}"/>
    <cellStyle name="Total 2 2 3 6 5" xfId="46135" xr:uid="{00000000-0005-0000-0000-000035B40000}"/>
    <cellStyle name="Total 2 2 3 7" xfId="46136" xr:uid="{00000000-0005-0000-0000-000036B40000}"/>
    <cellStyle name="Total 2 2 3 7 2" xfId="46137" xr:uid="{00000000-0005-0000-0000-000037B40000}"/>
    <cellStyle name="Total 2 2 3 7 2 2" xfId="46138" xr:uid="{00000000-0005-0000-0000-000038B40000}"/>
    <cellStyle name="Total 2 2 3 7 2 3" xfId="46139" xr:uid="{00000000-0005-0000-0000-000039B40000}"/>
    <cellStyle name="Total 2 2 3 7 2 4" xfId="46140" xr:uid="{00000000-0005-0000-0000-00003AB40000}"/>
    <cellStyle name="Total 2 2 3 7 2 5" xfId="46141" xr:uid="{00000000-0005-0000-0000-00003BB40000}"/>
    <cellStyle name="Total 2 2 3 7 2 6" xfId="46142" xr:uid="{00000000-0005-0000-0000-00003CB40000}"/>
    <cellStyle name="Total 2 2 3 7 2 7" xfId="46143" xr:uid="{00000000-0005-0000-0000-00003DB40000}"/>
    <cellStyle name="Total 2 2 3 7 3" xfId="46144" xr:uid="{00000000-0005-0000-0000-00003EB40000}"/>
    <cellStyle name="Total 2 2 3 7 4" xfId="46145" xr:uid="{00000000-0005-0000-0000-00003FB40000}"/>
    <cellStyle name="Total 2 2 3 7 5" xfId="46146" xr:uid="{00000000-0005-0000-0000-000040B40000}"/>
    <cellStyle name="Total 2 2 3 8" xfId="46147" xr:uid="{00000000-0005-0000-0000-000041B40000}"/>
    <cellStyle name="Total 2 2 3 8 2" xfId="46148" xr:uid="{00000000-0005-0000-0000-000042B40000}"/>
    <cellStyle name="Total 2 2 3 8 2 2" xfId="46149" xr:uid="{00000000-0005-0000-0000-000043B40000}"/>
    <cellStyle name="Total 2 2 3 8 2 3" xfId="46150" xr:uid="{00000000-0005-0000-0000-000044B40000}"/>
    <cellStyle name="Total 2 2 3 8 2 4" xfId="46151" xr:uid="{00000000-0005-0000-0000-000045B40000}"/>
    <cellStyle name="Total 2 2 3 8 2 5" xfId="46152" xr:uid="{00000000-0005-0000-0000-000046B40000}"/>
    <cellStyle name="Total 2 2 3 8 2 6" xfId="46153" xr:uid="{00000000-0005-0000-0000-000047B40000}"/>
    <cellStyle name="Total 2 2 3 8 2 7" xfId="46154" xr:uid="{00000000-0005-0000-0000-000048B40000}"/>
    <cellStyle name="Total 2 2 3 8 3" xfId="46155" xr:uid="{00000000-0005-0000-0000-000049B40000}"/>
    <cellStyle name="Total 2 2 3 8 4" xfId="46156" xr:uid="{00000000-0005-0000-0000-00004AB40000}"/>
    <cellStyle name="Total 2 2 3 8 5" xfId="46157" xr:uid="{00000000-0005-0000-0000-00004BB40000}"/>
    <cellStyle name="Total 2 2 3 9" xfId="46158" xr:uid="{00000000-0005-0000-0000-00004CB40000}"/>
    <cellStyle name="Total 2 2 3 9 2" xfId="46159" xr:uid="{00000000-0005-0000-0000-00004DB40000}"/>
    <cellStyle name="Total 2 2 3 9 2 2" xfId="46160" xr:uid="{00000000-0005-0000-0000-00004EB40000}"/>
    <cellStyle name="Total 2 2 3 9 2 3" xfId="46161" xr:uid="{00000000-0005-0000-0000-00004FB40000}"/>
    <cellStyle name="Total 2 2 3 9 2 4" xfId="46162" xr:uid="{00000000-0005-0000-0000-000050B40000}"/>
    <cellStyle name="Total 2 2 3 9 2 5" xfId="46163" xr:uid="{00000000-0005-0000-0000-000051B40000}"/>
    <cellStyle name="Total 2 2 3 9 2 6" xfId="46164" xr:uid="{00000000-0005-0000-0000-000052B40000}"/>
    <cellStyle name="Total 2 2 3 9 2 7" xfId="46165" xr:uid="{00000000-0005-0000-0000-000053B40000}"/>
    <cellStyle name="Total 2 2 3 9 3" xfId="46166" xr:uid="{00000000-0005-0000-0000-000054B40000}"/>
    <cellStyle name="Total 2 2 3 9 4" xfId="46167" xr:uid="{00000000-0005-0000-0000-000055B40000}"/>
    <cellStyle name="Total 2 2 3 9 5" xfId="46168" xr:uid="{00000000-0005-0000-0000-000056B40000}"/>
    <cellStyle name="Total 2 2 4" xfId="46169" xr:uid="{00000000-0005-0000-0000-000057B40000}"/>
    <cellStyle name="Total 2 2 4 10" xfId="46170" xr:uid="{00000000-0005-0000-0000-000058B40000}"/>
    <cellStyle name="Total 2 2 4 10 2" xfId="46171" xr:uid="{00000000-0005-0000-0000-000059B40000}"/>
    <cellStyle name="Total 2 2 4 10 3" xfId="46172" xr:uid="{00000000-0005-0000-0000-00005AB40000}"/>
    <cellStyle name="Total 2 2 4 10 4" xfId="46173" xr:uid="{00000000-0005-0000-0000-00005BB40000}"/>
    <cellStyle name="Total 2 2 4 10 5" xfId="46174" xr:uid="{00000000-0005-0000-0000-00005CB40000}"/>
    <cellStyle name="Total 2 2 4 11" xfId="46175" xr:uid="{00000000-0005-0000-0000-00005DB40000}"/>
    <cellStyle name="Total 2 2 4 11 2" xfId="46176" xr:uid="{00000000-0005-0000-0000-00005EB40000}"/>
    <cellStyle name="Total 2 2 4 11 3" xfId="46177" xr:uid="{00000000-0005-0000-0000-00005FB40000}"/>
    <cellStyle name="Total 2 2 4 11 4" xfId="46178" xr:uid="{00000000-0005-0000-0000-000060B40000}"/>
    <cellStyle name="Total 2 2 4 11 5" xfId="46179" xr:uid="{00000000-0005-0000-0000-000061B40000}"/>
    <cellStyle name="Total 2 2 4 12" xfId="46180" xr:uid="{00000000-0005-0000-0000-000062B40000}"/>
    <cellStyle name="Total 2 2 4 12 2" xfId="46181" xr:uid="{00000000-0005-0000-0000-000063B40000}"/>
    <cellStyle name="Total 2 2 4 12 3" xfId="46182" xr:uid="{00000000-0005-0000-0000-000064B40000}"/>
    <cellStyle name="Total 2 2 4 12 4" xfId="46183" xr:uid="{00000000-0005-0000-0000-000065B40000}"/>
    <cellStyle name="Total 2 2 4 12 5" xfId="46184" xr:uid="{00000000-0005-0000-0000-000066B40000}"/>
    <cellStyle name="Total 2 2 4 13" xfId="46185" xr:uid="{00000000-0005-0000-0000-000067B40000}"/>
    <cellStyle name="Total 2 2 4 13 2" xfId="46186" xr:uid="{00000000-0005-0000-0000-000068B40000}"/>
    <cellStyle name="Total 2 2 4 13 3" xfId="46187" xr:uid="{00000000-0005-0000-0000-000069B40000}"/>
    <cellStyle name="Total 2 2 4 13 4" xfId="46188" xr:uid="{00000000-0005-0000-0000-00006AB40000}"/>
    <cellStyle name="Total 2 2 4 13 5" xfId="46189" xr:uid="{00000000-0005-0000-0000-00006BB40000}"/>
    <cellStyle name="Total 2 2 4 14" xfId="46190" xr:uid="{00000000-0005-0000-0000-00006CB40000}"/>
    <cellStyle name="Total 2 2 4 14 2" xfId="46191" xr:uid="{00000000-0005-0000-0000-00006DB40000}"/>
    <cellStyle name="Total 2 2 4 14 3" xfId="46192" xr:uid="{00000000-0005-0000-0000-00006EB40000}"/>
    <cellStyle name="Total 2 2 4 14 4" xfId="46193" xr:uid="{00000000-0005-0000-0000-00006FB40000}"/>
    <cellStyle name="Total 2 2 4 14 5" xfId="46194" xr:uid="{00000000-0005-0000-0000-000070B40000}"/>
    <cellStyle name="Total 2 2 4 15" xfId="46195" xr:uid="{00000000-0005-0000-0000-000071B40000}"/>
    <cellStyle name="Total 2 2 4 15 2" xfId="46196" xr:uid="{00000000-0005-0000-0000-000072B40000}"/>
    <cellStyle name="Total 2 2 4 15 3" xfId="46197" xr:uid="{00000000-0005-0000-0000-000073B40000}"/>
    <cellStyle name="Total 2 2 4 15 4" xfId="46198" xr:uid="{00000000-0005-0000-0000-000074B40000}"/>
    <cellStyle name="Total 2 2 4 15 5" xfId="46199" xr:uid="{00000000-0005-0000-0000-000075B40000}"/>
    <cellStyle name="Total 2 2 4 16" xfId="46200" xr:uid="{00000000-0005-0000-0000-000076B40000}"/>
    <cellStyle name="Total 2 2 4 16 2" xfId="46201" xr:uid="{00000000-0005-0000-0000-000077B40000}"/>
    <cellStyle name="Total 2 2 4 16 3" xfId="46202" xr:uid="{00000000-0005-0000-0000-000078B40000}"/>
    <cellStyle name="Total 2 2 4 16 4" xfId="46203" xr:uid="{00000000-0005-0000-0000-000079B40000}"/>
    <cellStyle name="Total 2 2 4 16 5" xfId="46204" xr:uid="{00000000-0005-0000-0000-00007AB40000}"/>
    <cellStyle name="Total 2 2 4 17" xfId="46205" xr:uid="{00000000-0005-0000-0000-00007BB40000}"/>
    <cellStyle name="Total 2 2 4 17 2" xfId="46206" xr:uid="{00000000-0005-0000-0000-00007CB40000}"/>
    <cellStyle name="Total 2 2 4 17 3" xfId="46207" xr:uid="{00000000-0005-0000-0000-00007DB40000}"/>
    <cellStyle name="Total 2 2 4 17 4" xfId="46208" xr:uid="{00000000-0005-0000-0000-00007EB40000}"/>
    <cellStyle name="Total 2 2 4 17 5" xfId="46209" xr:uid="{00000000-0005-0000-0000-00007FB40000}"/>
    <cellStyle name="Total 2 2 4 18" xfId="46210" xr:uid="{00000000-0005-0000-0000-000080B40000}"/>
    <cellStyle name="Total 2 2 4 18 2" xfId="46211" xr:uid="{00000000-0005-0000-0000-000081B40000}"/>
    <cellStyle name="Total 2 2 4 18 3" xfId="46212" xr:uid="{00000000-0005-0000-0000-000082B40000}"/>
    <cellStyle name="Total 2 2 4 18 4" xfId="46213" xr:uid="{00000000-0005-0000-0000-000083B40000}"/>
    <cellStyle name="Total 2 2 4 18 5" xfId="46214" xr:uid="{00000000-0005-0000-0000-000084B40000}"/>
    <cellStyle name="Total 2 2 4 19" xfId="46215" xr:uid="{00000000-0005-0000-0000-000085B40000}"/>
    <cellStyle name="Total 2 2 4 2" xfId="46216" xr:uid="{00000000-0005-0000-0000-000086B40000}"/>
    <cellStyle name="Total 2 2 4 2 10" xfId="46217" xr:uid="{00000000-0005-0000-0000-000087B40000}"/>
    <cellStyle name="Total 2 2 4 2 10 2" xfId="46218" xr:uid="{00000000-0005-0000-0000-000088B40000}"/>
    <cellStyle name="Total 2 2 4 2 10 3" xfId="46219" xr:uid="{00000000-0005-0000-0000-000089B40000}"/>
    <cellStyle name="Total 2 2 4 2 10 4" xfId="46220" xr:uid="{00000000-0005-0000-0000-00008AB40000}"/>
    <cellStyle name="Total 2 2 4 2 10 5" xfId="46221" xr:uid="{00000000-0005-0000-0000-00008BB40000}"/>
    <cellStyle name="Total 2 2 4 2 11" xfId="46222" xr:uid="{00000000-0005-0000-0000-00008CB40000}"/>
    <cellStyle name="Total 2 2 4 2 11 2" xfId="46223" xr:uid="{00000000-0005-0000-0000-00008DB40000}"/>
    <cellStyle name="Total 2 2 4 2 11 3" xfId="46224" xr:uid="{00000000-0005-0000-0000-00008EB40000}"/>
    <cellStyle name="Total 2 2 4 2 11 4" xfId="46225" xr:uid="{00000000-0005-0000-0000-00008FB40000}"/>
    <cellStyle name="Total 2 2 4 2 11 5" xfId="46226" xr:uid="{00000000-0005-0000-0000-000090B40000}"/>
    <cellStyle name="Total 2 2 4 2 12" xfId="46227" xr:uid="{00000000-0005-0000-0000-000091B40000}"/>
    <cellStyle name="Total 2 2 4 2 12 2" xfId="46228" xr:uid="{00000000-0005-0000-0000-000092B40000}"/>
    <cellStyle name="Total 2 2 4 2 12 3" xfId="46229" xr:uid="{00000000-0005-0000-0000-000093B40000}"/>
    <cellStyle name="Total 2 2 4 2 12 4" xfId="46230" xr:uid="{00000000-0005-0000-0000-000094B40000}"/>
    <cellStyle name="Total 2 2 4 2 12 5" xfId="46231" xr:uid="{00000000-0005-0000-0000-000095B40000}"/>
    <cellStyle name="Total 2 2 4 2 13" xfId="46232" xr:uid="{00000000-0005-0000-0000-000096B40000}"/>
    <cellStyle name="Total 2 2 4 2 13 2" xfId="46233" xr:uid="{00000000-0005-0000-0000-000097B40000}"/>
    <cellStyle name="Total 2 2 4 2 13 3" xfId="46234" xr:uid="{00000000-0005-0000-0000-000098B40000}"/>
    <cellStyle name="Total 2 2 4 2 13 4" xfId="46235" xr:uid="{00000000-0005-0000-0000-000099B40000}"/>
    <cellStyle name="Total 2 2 4 2 13 5" xfId="46236" xr:uid="{00000000-0005-0000-0000-00009AB40000}"/>
    <cellStyle name="Total 2 2 4 2 14" xfId="46237" xr:uid="{00000000-0005-0000-0000-00009BB40000}"/>
    <cellStyle name="Total 2 2 4 2 14 2" xfId="46238" xr:uid="{00000000-0005-0000-0000-00009CB40000}"/>
    <cellStyle name="Total 2 2 4 2 14 3" xfId="46239" xr:uid="{00000000-0005-0000-0000-00009DB40000}"/>
    <cellStyle name="Total 2 2 4 2 14 4" xfId="46240" xr:uid="{00000000-0005-0000-0000-00009EB40000}"/>
    <cellStyle name="Total 2 2 4 2 14 5" xfId="46241" xr:uid="{00000000-0005-0000-0000-00009FB40000}"/>
    <cellStyle name="Total 2 2 4 2 15" xfId="46242" xr:uid="{00000000-0005-0000-0000-0000A0B40000}"/>
    <cellStyle name="Total 2 2 4 2 15 2" xfId="46243" xr:uid="{00000000-0005-0000-0000-0000A1B40000}"/>
    <cellStyle name="Total 2 2 4 2 15 3" xfId="46244" xr:uid="{00000000-0005-0000-0000-0000A2B40000}"/>
    <cellStyle name="Total 2 2 4 2 15 4" xfId="46245" xr:uid="{00000000-0005-0000-0000-0000A3B40000}"/>
    <cellStyle name="Total 2 2 4 2 15 5" xfId="46246" xr:uid="{00000000-0005-0000-0000-0000A4B40000}"/>
    <cellStyle name="Total 2 2 4 2 16" xfId="46247" xr:uid="{00000000-0005-0000-0000-0000A5B40000}"/>
    <cellStyle name="Total 2 2 4 2 16 2" xfId="46248" xr:uid="{00000000-0005-0000-0000-0000A6B40000}"/>
    <cellStyle name="Total 2 2 4 2 16 3" xfId="46249" xr:uid="{00000000-0005-0000-0000-0000A7B40000}"/>
    <cellStyle name="Total 2 2 4 2 16 4" xfId="46250" xr:uid="{00000000-0005-0000-0000-0000A8B40000}"/>
    <cellStyle name="Total 2 2 4 2 16 5" xfId="46251" xr:uid="{00000000-0005-0000-0000-0000A9B40000}"/>
    <cellStyle name="Total 2 2 4 2 17" xfId="46252" xr:uid="{00000000-0005-0000-0000-0000AAB40000}"/>
    <cellStyle name="Total 2 2 4 2 17 2" xfId="46253" xr:uid="{00000000-0005-0000-0000-0000ABB40000}"/>
    <cellStyle name="Total 2 2 4 2 17 3" xfId="46254" xr:uid="{00000000-0005-0000-0000-0000ACB40000}"/>
    <cellStyle name="Total 2 2 4 2 17 4" xfId="46255" xr:uid="{00000000-0005-0000-0000-0000ADB40000}"/>
    <cellStyle name="Total 2 2 4 2 17 5" xfId="46256" xr:uid="{00000000-0005-0000-0000-0000AEB40000}"/>
    <cellStyle name="Total 2 2 4 2 18" xfId="46257" xr:uid="{00000000-0005-0000-0000-0000AFB40000}"/>
    <cellStyle name="Total 2 2 4 2 18 2" xfId="46258" xr:uid="{00000000-0005-0000-0000-0000B0B40000}"/>
    <cellStyle name="Total 2 2 4 2 18 3" xfId="46259" xr:uid="{00000000-0005-0000-0000-0000B1B40000}"/>
    <cellStyle name="Total 2 2 4 2 18 4" xfId="46260" xr:uid="{00000000-0005-0000-0000-0000B2B40000}"/>
    <cellStyle name="Total 2 2 4 2 18 5" xfId="46261" xr:uid="{00000000-0005-0000-0000-0000B3B40000}"/>
    <cellStyle name="Total 2 2 4 2 19" xfId="46262" xr:uid="{00000000-0005-0000-0000-0000B4B40000}"/>
    <cellStyle name="Total 2 2 4 2 2" xfId="46263" xr:uid="{00000000-0005-0000-0000-0000B5B40000}"/>
    <cellStyle name="Total 2 2 4 2 2 2" xfId="46264" xr:uid="{00000000-0005-0000-0000-0000B6B40000}"/>
    <cellStyle name="Total 2 2 4 2 2 2 2" xfId="46265" xr:uid="{00000000-0005-0000-0000-0000B7B40000}"/>
    <cellStyle name="Total 2 2 4 2 2 2 3" xfId="46266" xr:uid="{00000000-0005-0000-0000-0000B8B40000}"/>
    <cellStyle name="Total 2 2 4 2 2 2 4" xfId="46267" xr:uid="{00000000-0005-0000-0000-0000B9B40000}"/>
    <cellStyle name="Total 2 2 4 2 2 2 5" xfId="46268" xr:uid="{00000000-0005-0000-0000-0000BAB40000}"/>
    <cellStyle name="Total 2 2 4 2 2 2 6" xfId="46269" xr:uid="{00000000-0005-0000-0000-0000BBB40000}"/>
    <cellStyle name="Total 2 2 4 2 2 2 7" xfId="46270" xr:uid="{00000000-0005-0000-0000-0000BCB40000}"/>
    <cellStyle name="Total 2 2 4 2 2 3" xfId="46271" xr:uid="{00000000-0005-0000-0000-0000BDB40000}"/>
    <cellStyle name="Total 2 2 4 2 2 4" xfId="46272" xr:uid="{00000000-0005-0000-0000-0000BEB40000}"/>
    <cellStyle name="Total 2 2 4 2 2 5" xfId="46273" xr:uid="{00000000-0005-0000-0000-0000BFB40000}"/>
    <cellStyle name="Total 2 2 4 2 3" xfId="46274" xr:uid="{00000000-0005-0000-0000-0000C0B40000}"/>
    <cellStyle name="Total 2 2 4 2 3 2" xfId="46275" xr:uid="{00000000-0005-0000-0000-0000C1B40000}"/>
    <cellStyle name="Total 2 2 4 2 3 2 2" xfId="46276" xr:uid="{00000000-0005-0000-0000-0000C2B40000}"/>
    <cellStyle name="Total 2 2 4 2 3 2 3" xfId="46277" xr:uid="{00000000-0005-0000-0000-0000C3B40000}"/>
    <cellStyle name="Total 2 2 4 2 3 2 4" xfId="46278" xr:uid="{00000000-0005-0000-0000-0000C4B40000}"/>
    <cellStyle name="Total 2 2 4 2 3 2 5" xfId="46279" xr:uid="{00000000-0005-0000-0000-0000C5B40000}"/>
    <cellStyle name="Total 2 2 4 2 3 2 6" xfId="46280" xr:uid="{00000000-0005-0000-0000-0000C6B40000}"/>
    <cellStyle name="Total 2 2 4 2 3 2 7" xfId="46281" xr:uid="{00000000-0005-0000-0000-0000C7B40000}"/>
    <cellStyle name="Total 2 2 4 2 3 3" xfId="46282" xr:uid="{00000000-0005-0000-0000-0000C8B40000}"/>
    <cellStyle name="Total 2 2 4 2 3 4" xfId="46283" xr:uid="{00000000-0005-0000-0000-0000C9B40000}"/>
    <cellStyle name="Total 2 2 4 2 3 5" xfId="46284" xr:uid="{00000000-0005-0000-0000-0000CAB40000}"/>
    <cellStyle name="Total 2 2 4 2 4" xfId="46285" xr:uid="{00000000-0005-0000-0000-0000CBB40000}"/>
    <cellStyle name="Total 2 2 4 2 4 2" xfId="46286" xr:uid="{00000000-0005-0000-0000-0000CCB40000}"/>
    <cellStyle name="Total 2 2 4 2 4 2 2" xfId="46287" xr:uid="{00000000-0005-0000-0000-0000CDB40000}"/>
    <cellStyle name="Total 2 2 4 2 4 2 3" xfId="46288" xr:uid="{00000000-0005-0000-0000-0000CEB40000}"/>
    <cellStyle name="Total 2 2 4 2 4 2 4" xfId="46289" xr:uid="{00000000-0005-0000-0000-0000CFB40000}"/>
    <cellStyle name="Total 2 2 4 2 4 2 5" xfId="46290" xr:uid="{00000000-0005-0000-0000-0000D0B40000}"/>
    <cellStyle name="Total 2 2 4 2 4 2 6" xfId="46291" xr:uid="{00000000-0005-0000-0000-0000D1B40000}"/>
    <cellStyle name="Total 2 2 4 2 4 2 7" xfId="46292" xr:uid="{00000000-0005-0000-0000-0000D2B40000}"/>
    <cellStyle name="Total 2 2 4 2 4 3" xfId="46293" xr:uid="{00000000-0005-0000-0000-0000D3B40000}"/>
    <cellStyle name="Total 2 2 4 2 4 4" xfId="46294" xr:uid="{00000000-0005-0000-0000-0000D4B40000}"/>
    <cellStyle name="Total 2 2 4 2 4 5" xfId="46295" xr:uid="{00000000-0005-0000-0000-0000D5B40000}"/>
    <cellStyle name="Total 2 2 4 2 5" xfId="46296" xr:uid="{00000000-0005-0000-0000-0000D6B40000}"/>
    <cellStyle name="Total 2 2 4 2 5 2" xfId="46297" xr:uid="{00000000-0005-0000-0000-0000D7B40000}"/>
    <cellStyle name="Total 2 2 4 2 5 3" xfId="46298" xr:uid="{00000000-0005-0000-0000-0000D8B40000}"/>
    <cellStyle name="Total 2 2 4 2 5 4" xfId="46299" xr:uid="{00000000-0005-0000-0000-0000D9B40000}"/>
    <cellStyle name="Total 2 2 4 2 5 5" xfId="46300" xr:uid="{00000000-0005-0000-0000-0000DAB40000}"/>
    <cellStyle name="Total 2 2 4 2 5 6" xfId="46301" xr:uid="{00000000-0005-0000-0000-0000DBB40000}"/>
    <cellStyle name="Total 2 2 4 2 5 7" xfId="46302" xr:uid="{00000000-0005-0000-0000-0000DCB40000}"/>
    <cellStyle name="Total 2 2 4 2 5 8" xfId="46303" xr:uid="{00000000-0005-0000-0000-0000DDB40000}"/>
    <cellStyle name="Total 2 2 4 2 6" xfId="46304" xr:uid="{00000000-0005-0000-0000-0000DEB40000}"/>
    <cellStyle name="Total 2 2 4 2 6 2" xfId="46305" xr:uid="{00000000-0005-0000-0000-0000DFB40000}"/>
    <cellStyle name="Total 2 2 4 2 6 3" xfId="46306" xr:uid="{00000000-0005-0000-0000-0000E0B40000}"/>
    <cellStyle name="Total 2 2 4 2 6 4" xfId="46307" xr:uid="{00000000-0005-0000-0000-0000E1B40000}"/>
    <cellStyle name="Total 2 2 4 2 6 5" xfId="46308" xr:uid="{00000000-0005-0000-0000-0000E2B40000}"/>
    <cellStyle name="Total 2 2 4 2 6 6" xfId="46309" xr:uid="{00000000-0005-0000-0000-0000E3B40000}"/>
    <cellStyle name="Total 2 2 4 2 6 7" xfId="46310" xr:uid="{00000000-0005-0000-0000-0000E4B40000}"/>
    <cellStyle name="Total 2 2 4 2 7" xfId="46311" xr:uid="{00000000-0005-0000-0000-0000E5B40000}"/>
    <cellStyle name="Total 2 2 4 2 7 2" xfId="46312" xr:uid="{00000000-0005-0000-0000-0000E6B40000}"/>
    <cellStyle name="Total 2 2 4 2 7 3" xfId="46313" xr:uid="{00000000-0005-0000-0000-0000E7B40000}"/>
    <cellStyle name="Total 2 2 4 2 7 4" xfId="46314" xr:uid="{00000000-0005-0000-0000-0000E8B40000}"/>
    <cellStyle name="Total 2 2 4 2 7 5" xfId="46315" xr:uid="{00000000-0005-0000-0000-0000E9B40000}"/>
    <cellStyle name="Total 2 2 4 2 8" xfId="46316" xr:uid="{00000000-0005-0000-0000-0000EAB40000}"/>
    <cellStyle name="Total 2 2 4 2 8 2" xfId="46317" xr:uid="{00000000-0005-0000-0000-0000EBB40000}"/>
    <cellStyle name="Total 2 2 4 2 8 3" xfId="46318" xr:uid="{00000000-0005-0000-0000-0000ECB40000}"/>
    <cellStyle name="Total 2 2 4 2 8 4" xfId="46319" xr:uid="{00000000-0005-0000-0000-0000EDB40000}"/>
    <cellStyle name="Total 2 2 4 2 8 5" xfId="46320" xr:uid="{00000000-0005-0000-0000-0000EEB40000}"/>
    <cellStyle name="Total 2 2 4 2 9" xfId="46321" xr:uid="{00000000-0005-0000-0000-0000EFB40000}"/>
    <cellStyle name="Total 2 2 4 2 9 2" xfId="46322" xr:uid="{00000000-0005-0000-0000-0000F0B40000}"/>
    <cellStyle name="Total 2 2 4 2 9 3" xfId="46323" xr:uid="{00000000-0005-0000-0000-0000F1B40000}"/>
    <cellStyle name="Total 2 2 4 2 9 4" xfId="46324" xr:uid="{00000000-0005-0000-0000-0000F2B40000}"/>
    <cellStyle name="Total 2 2 4 2 9 5" xfId="46325" xr:uid="{00000000-0005-0000-0000-0000F3B40000}"/>
    <cellStyle name="Total 2 2 4 3" xfId="46326" xr:uid="{00000000-0005-0000-0000-0000F4B40000}"/>
    <cellStyle name="Total 2 2 4 3 10" xfId="46327" xr:uid="{00000000-0005-0000-0000-0000F5B40000}"/>
    <cellStyle name="Total 2 2 4 3 2" xfId="46328" xr:uid="{00000000-0005-0000-0000-0000F6B40000}"/>
    <cellStyle name="Total 2 2 4 3 2 2" xfId="46329" xr:uid="{00000000-0005-0000-0000-0000F7B40000}"/>
    <cellStyle name="Total 2 2 4 3 2 2 2" xfId="46330" xr:uid="{00000000-0005-0000-0000-0000F8B40000}"/>
    <cellStyle name="Total 2 2 4 3 2 2 3" xfId="46331" xr:uid="{00000000-0005-0000-0000-0000F9B40000}"/>
    <cellStyle name="Total 2 2 4 3 2 2 4" xfId="46332" xr:uid="{00000000-0005-0000-0000-0000FAB40000}"/>
    <cellStyle name="Total 2 2 4 3 2 2 5" xfId="46333" xr:uid="{00000000-0005-0000-0000-0000FBB40000}"/>
    <cellStyle name="Total 2 2 4 3 2 2 6" xfId="46334" xr:uid="{00000000-0005-0000-0000-0000FCB40000}"/>
    <cellStyle name="Total 2 2 4 3 2 2 7" xfId="46335" xr:uid="{00000000-0005-0000-0000-0000FDB40000}"/>
    <cellStyle name="Total 2 2 4 3 2 3" xfId="46336" xr:uid="{00000000-0005-0000-0000-0000FEB40000}"/>
    <cellStyle name="Total 2 2 4 3 2 4" xfId="46337" xr:uid="{00000000-0005-0000-0000-0000FFB40000}"/>
    <cellStyle name="Total 2 2 4 3 3" xfId="46338" xr:uid="{00000000-0005-0000-0000-000000B50000}"/>
    <cellStyle name="Total 2 2 4 3 3 2" xfId="46339" xr:uid="{00000000-0005-0000-0000-000001B50000}"/>
    <cellStyle name="Total 2 2 4 3 3 2 2" xfId="46340" xr:uid="{00000000-0005-0000-0000-000002B50000}"/>
    <cellStyle name="Total 2 2 4 3 3 2 3" xfId="46341" xr:uid="{00000000-0005-0000-0000-000003B50000}"/>
    <cellStyle name="Total 2 2 4 3 3 2 4" xfId="46342" xr:uid="{00000000-0005-0000-0000-000004B50000}"/>
    <cellStyle name="Total 2 2 4 3 3 2 5" xfId="46343" xr:uid="{00000000-0005-0000-0000-000005B50000}"/>
    <cellStyle name="Total 2 2 4 3 3 2 6" xfId="46344" xr:uid="{00000000-0005-0000-0000-000006B50000}"/>
    <cellStyle name="Total 2 2 4 3 3 2 7" xfId="46345" xr:uid="{00000000-0005-0000-0000-000007B50000}"/>
    <cellStyle name="Total 2 2 4 3 3 3" xfId="46346" xr:uid="{00000000-0005-0000-0000-000008B50000}"/>
    <cellStyle name="Total 2 2 4 3 3 4" xfId="46347" xr:uid="{00000000-0005-0000-0000-000009B50000}"/>
    <cellStyle name="Total 2 2 4 3 4" xfId="46348" xr:uid="{00000000-0005-0000-0000-00000AB50000}"/>
    <cellStyle name="Total 2 2 4 3 4 2" xfId="46349" xr:uid="{00000000-0005-0000-0000-00000BB50000}"/>
    <cellStyle name="Total 2 2 4 3 4 2 2" xfId="46350" xr:uid="{00000000-0005-0000-0000-00000CB50000}"/>
    <cellStyle name="Total 2 2 4 3 4 2 3" xfId="46351" xr:uid="{00000000-0005-0000-0000-00000DB50000}"/>
    <cellStyle name="Total 2 2 4 3 4 2 4" xfId="46352" xr:uid="{00000000-0005-0000-0000-00000EB50000}"/>
    <cellStyle name="Total 2 2 4 3 4 2 5" xfId="46353" xr:uid="{00000000-0005-0000-0000-00000FB50000}"/>
    <cellStyle name="Total 2 2 4 3 4 2 6" xfId="46354" xr:uid="{00000000-0005-0000-0000-000010B50000}"/>
    <cellStyle name="Total 2 2 4 3 4 2 7" xfId="46355" xr:uid="{00000000-0005-0000-0000-000011B50000}"/>
    <cellStyle name="Total 2 2 4 3 4 3" xfId="46356" xr:uid="{00000000-0005-0000-0000-000012B50000}"/>
    <cellStyle name="Total 2 2 4 3 4 4" xfId="46357" xr:uid="{00000000-0005-0000-0000-000013B50000}"/>
    <cellStyle name="Total 2 2 4 3 5" xfId="46358" xr:uid="{00000000-0005-0000-0000-000014B50000}"/>
    <cellStyle name="Total 2 2 4 3 5 2" xfId="46359" xr:uid="{00000000-0005-0000-0000-000015B50000}"/>
    <cellStyle name="Total 2 2 4 3 5 3" xfId="46360" xr:uid="{00000000-0005-0000-0000-000016B50000}"/>
    <cellStyle name="Total 2 2 4 3 5 4" xfId="46361" xr:uid="{00000000-0005-0000-0000-000017B50000}"/>
    <cellStyle name="Total 2 2 4 3 5 5" xfId="46362" xr:uid="{00000000-0005-0000-0000-000018B50000}"/>
    <cellStyle name="Total 2 2 4 3 5 6" xfId="46363" xr:uid="{00000000-0005-0000-0000-000019B50000}"/>
    <cellStyle name="Total 2 2 4 3 5 7" xfId="46364" xr:uid="{00000000-0005-0000-0000-00001AB50000}"/>
    <cellStyle name="Total 2 2 4 3 5 8" xfId="46365" xr:uid="{00000000-0005-0000-0000-00001BB50000}"/>
    <cellStyle name="Total 2 2 4 3 6" xfId="46366" xr:uid="{00000000-0005-0000-0000-00001CB50000}"/>
    <cellStyle name="Total 2 2 4 3 6 2" xfId="46367" xr:uid="{00000000-0005-0000-0000-00001DB50000}"/>
    <cellStyle name="Total 2 2 4 3 6 3" xfId="46368" xr:uid="{00000000-0005-0000-0000-00001EB50000}"/>
    <cellStyle name="Total 2 2 4 3 6 4" xfId="46369" xr:uid="{00000000-0005-0000-0000-00001FB50000}"/>
    <cellStyle name="Total 2 2 4 3 6 5" xfId="46370" xr:uid="{00000000-0005-0000-0000-000020B50000}"/>
    <cellStyle name="Total 2 2 4 3 6 6" xfId="46371" xr:uid="{00000000-0005-0000-0000-000021B50000}"/>
    <cellStyle name="Total 2 2 4 3 6 7" xfId="46372" xr:uid="{00000000-0005-0000-0000-000022B50000}"/>
    <cellStyle name="Total 2 2 4 3 7" xfId="46373" xr:uid="{00000000-0005-0000-0000-000023B50000}"/>
    <cellStyle name="Total 2 2 4 3 8" xfId="46374" xr:uid="{00000000-0005-0000-0000-000024B50000}"/>
    <cellStyle name="Total 2 2 4 3 9" xfId="46375" xr:uid="{00000000-0005-0000-0000-000025B50000}"/>
    <cellStyle name="Total 2 2 4 4" xfId="46376" xr:uid="{00000000-0005-0000-0000-000026B50000}"/>
    <cellStyle name="Total 2 2 4 4 2" xfId="46377" xr:uid="{00000000-0005-0000-0000-000027B50000}"/>
    <cellStyle name="Total 2 2 4 4 2 2" xfId="46378" xr:uid="{00000000-0005-0000-0000-000028B50000}"/>
    <cellStyle name="Total 2 2 4 4 2 3" xfId="46379" xr:uid="{00000000-0005-0000-0000-000029B50000}"/>
    <cellStyle name="Total 2 2 4 4 2 4" xfId="46380" xr:uid="{00000000-0005-0000-0000-00002AB50000}"/>
    <cellStyle name="Total 2 2 4 4 2 5" xfId="46381" xr:uid="{00000000-0005-0000-0000-00002BB50000}"/>
    <cellStyle name="Total 2 2 4 4 2 6" xfId="46382" xr:uid="{00000000-0005-0000-0000-00002CB50000}"/>
    <cellStyle name="Total 2 2 4 4 2 7" xfId="46383" xr:uid="{00000000-0005-0000-0000-00002DB50000}"/>
    <cellStyle name="Total 2 2 4 4 3" xfId="46384" xr:uid="{00000000-0005-0000-0000-00002EB50000}"/>
    <cellStyle name="Total 2 2 4 4 4" xfId="46385" xr:uid="{00000000-0005-0000-0000-00002FB50000}"/>
    <cellStyle name="Total 2 2 4 4 5" xfId="46386" xr:uid="{00000000-0005-0000-0000-000030B50000}"/>
    <cellStyle name="Total 2 2 4 5" xfId="46387" xr:uid="{00000000-0005-0000-0000-000031B50000}"/>
    <cellStyle name="Total 2 2 4 5 2" xfId="46388" xr:uid="{00000000-0005-0000-0000-000032B50000}"/>
    <cellStyle name="Total 2 2 4 5 2 2" xfId="46389" xr:uid="{00000000-0005-0000-0000-000033B50000}"/>
    <cellStyle name="Total 2 2 4 5 2 3" xfId="46390" xr:uid="{00000000-0005-0000-0000-000034B50000}"/>
    <cellStyle name="Total 2 2 4 5 2 4" xfId="46391" xr:uid="{00000000-0005-0000-0000-000035B50000}"/>
    <cellStyle name="Total 2 2 4 5 2 5" xfId="46392" xr:uid="{00000000-0005-0000-0000-000036B50000}"/>
    <cellStyle name="Total 2 2 4 5 2 6" xfId="46393" xr:uid="{00000000-0005-0000-0000-000037B50000}"/>
    <cellStyle name="Total 2 2 4 5 2 7" xfId="46394" xr:uid="{00000000-0005-0000-0000-000038B50000}"/>
    <cellStyle name="Total 2 2 4 5 3" xfId="46395" xr:uid="{00000000-0005-0000-0000-000039B50000}"/>
    <cellStyle name="Total 2 2 4 5 4" xfId="46396" xr:uid="{00000000-0005-0000-0000-00003AB50000}"/>
    <cellStyle name="Total 2 2 4 5 5" xfId="46397" xr:uid="{00000000-0005-0000-0000-00003BB50000}"/>
    <cellStyle name="Total 2 2 4 6" xfId="46398" xr:uid="{00000000-0005-0000-0000-00003CB50000}"/>
    <cellStyle name="Total 2 2 4 6 2" xfId="46399" xr:uid="{00000000-0005-0000-0000-00003DB50000}"/>
    <cellStyle name="Total 2 2 4 6 2 2" xfId="46400" xr:uid="{00000000-0005-0000-0000-00003EB50000}"/>
    <cellStyle name="Total 2 2 4 6 2 3" xfId="46401" xr:uid="{00000000-0005-0000-0000-00003FB50000}"/>
    <cellStyle name="Total 2 2 4 6 2 4" xfId="46402" xr:uid="{00000000-0005-0000-0000-000040B50000}"/>
    <cellStyle name="Total 2 2 4 6 2 5" xfId="46403" xr:uid="{00000000-0005-0000-0000-000041B50000}"/>
    <cellStyle name="Total 2 2 4 6 2 6" xfId="46404" xr:uid="{00000000-0005-0000-0000-000042B50000}"/>
    <cellStyle name="Total 2 2 4 6 2 7" xfId="46405" xr:uid="{00000000-0005-0000-0000-000043B50000}"/>
    <cellStyle name="Total 2 2 4 6 3" xfId="46406" xr:uid="{00000000-0005-0000-0000-000044B50000}"/>
    <cellStyle name="Total 2 2 4 6 4" xfId="46407" xr:uid="{00000000-0005-0000-0000-000045B50000}"/>
    <cellStyle name="Total 2 2 4 6 5" xfId="46408" xr:uid="{00000000-0005-0000-0000-000046B50000}"/>
    <cellStyle name="Total 2 2 4 7" xfId="46409" xr:uid="{00000000-0005-0000-0000-000047B50000}"/>
    <cellStyle name="Total 2 2 4 7 2" xfId="46410" xr:uid="{00000000-0005-0000-0000-000048B50000}"/>
    <cellStyle name="Total 2 2 4 7 2 2" xfId="46411" xr:uid="{00000000-0005-0000-0000-000049B50000}"/>
    <cellStyle name="Total 2 2 4 7 2 3" xfId="46412" xr:uid="{00000000-0005-0000-0000-00004AB50000}"/>
    <cellStyle name="Total 2 2 4 7 2 4" xfId="46413" xr:uid="{00000000-0005-0000-0000-00004BB50000}"/>
    <cellStyle name="Total 2 2 4 7 2 5" xfId="46414" xr:uid="{00000000-0005-0000-0000-00004CB50000}"/>
    <cellStyle name="Total 2 2 4 7 2 6" xfId="46415" xr:uid="{00000000-0005-0000-0000-00004DB50000}"/>
    <cellStyle name="Total 2 2 4 7 2 7" xfId="46416" xr:uid="{00000000-0005-0000-0000-00004EB50000}"/>
    <cellStyle name="Total 2 2 4 7 3" xfId="46417" xr:uid="{00000000-0005-0000-0000-00004FB50000}"/>
    <cellStyle name="Total 2 2 4 7 4" xfId="46418" xr:uid="{00000000-0005-0000-0000-000050B50000}"/>
    <cellStyle name="Total 2 2 4 7 5" xfId="46419" xr:uid="{00000000-0005-0000-0000-000051B50000}"/>
    <cellStyle name="Total 2 2 4 8" xfId="46420" xr:uid="{00000000-0005-0000-0000-000052B50000}"/>
    <cellStyle name="Total 2 2 4 8 2" xfId="46421" xr:uid="{00000000-0005-0000-0000-000053B50000}"/>
    <cellStyle name="Total 2 2 4 8 3" xfId="46422" xr:uid="{00000000-0005-0000-0000-000054B50000}"/>
    <cellStyle name="Total 2 2 4 8 4" xfId="46423" xr:uid="{00000000-0005-0000-0000-000055B50000}"/>
    <cellStyle name="Total 2 2 4 8 5" xfId="46424" xr:uid="{00000000-0005-0000-0000-000056B50000}"/>
    <cellStyle name="Total 2 2 4 8 6" xfId="46425" xr:uid="{00000000-0005-0000-0000-000057B50000}"/>
    <cellStyle name="Total 2 2 4 8 7" xfId="46426" xr:uid="{00000000-0005-0000-0000-000058B50000}"/>
    <cellStyle name="Total 2 2 4 8 8" xfId="46427" xr:uid="{00000000-0005-0000-0000-000059B50000}"/>
    <cellStyle name="Total 2 2 4 9" xfId="46428" xr:uid="{00000000-0005-0000-0000-00005AB50000}"/>
    <cellStyle name="Total 2 2 4 9 2" xfId="46429" xr:uid="{00000000-0005-0000-0000-00005BB50000}"/>
    <cellStyle name="Total 2 2 4 9 3" xfId="46430" xr:uid="{00000000-0005-0000-0000-00005CB50000}"/>
    <cellStyle name="Total 2 2 4 9 4" xfId="46431" xr:uid="{00000000-0005-0000-0000-00005DB50000}"/>
    <cellStyle name="Total 2 2 4 9 5" xfId="46432" xr:uid="{00000000-0005-0000-0000-00005EB50000}"/>
    <cellStyle name="Total 2 2 4 9 6" xfId="46433" xr:uid="{00000000-0005-0000-0000-00005FB50000}"/>
    <cellStyle name="Total 2 2 4 9 7" xfId="46434" xr:uid="{00000000-0005-0000-0000-000060B50000}"/>
    <cellStyle name="Total 2 2 5" xfId="46435" xr:uid="{00000000-0005-0000-0000-000061B50000}"/>
    <cellStyle name="Total 2 2 5 10" xfId="46436" xr:uid="{00000000-0005-0000-0000-000062B50000}"/>
    <cellStyle name="Total 2 2 5 10 2" xfId="46437" xr:uid="{00000000-0005-0000-0000-000063B50000}"/>
    <cellStyle name="Total 2 2 5 10 3" xfId="46438" xr:uid="{00000000-0005-0000-0000-000064B50000}"/>
    <cellStyle name="Total 2 2 5 10 4" xfId="46439" xr:uid="{00000000-0005-0000-0000-000065B50000}"/>
    <cellStyle name="Total 2 2 5 10 5" xfId="46440" xr:uid="{00000000-0005-0000-0000-000066B50000}"/>
    <cellStyle name="Total 2 2 5 11" xfId="46441" xr:uid="{00000000-0005-0000-0000-000067B50000}"/>
    <cellStyle name="Total 2 2 5 11 2" xfId="46442" xr:uid="{00000000-0005-0000-0000-000068B50000}"/>
    <cellStyle name="Total 2 2 5 11 3" xfId="46443" xr:uid="{00000000-0005-0000-0000-000069B50000}"/>
    <cellStyle name="Total 2 2 5 11 4" xfId="46444" xr:uid="{00000000-0005-0000-0000-00006AB50000}"/>
    <cellStyle name="Total 2 2 5 11 5" xfId="46445" xr:uid="{00000000-0005-0000-0000-00006BB50000}"/>
    <cellStyle name="Total 2 2 5 12" xfId="46446" xr:uid="{00000000-0005-0000-0000-00006CB50000}"/>
    <cellStyle name="Total 2 2 5 12 2" xfId="46447" xr:uid="{00000000-0005-0000-0000-00006DB50000}"/>
    <cellStyle name="Total 2 2 5 12 3" xfId="46448" xr:uid="{00000000-0005-0000-0000-00006EB50000}"/>
    <cellStyle name="Total 2 2 5 12 4" xfId="46449" xr:uid="{00000000-0005-0000-0000-00006FB50000}"/>
    <cellStyle name="Total 2 2 5 12 5" xfId="46450" xr:uid="{00000000-0005-0000-0000-000070B50000}"/>
    <cellStyle name="Total 2 2 5 13" xfId="46451" xr:uid="{00000000-0005-0000-0000-000071B50000}"/>
    <cellStyle name="Total 2 2 5 13 2" xfId="46452" xr:uid="{00000000-0005-0000-0000-000072B50000}"/>
    <cellStyle name="Total 2 2 5 13 3" xfId="46453" xr:uid="{00000000-0005-0000-0000-000073B50000}"/>
    <cellStyle name="Total 2 2 5 13 4" xfId="46454" xr:uid="{00000000-0005-0000-0000-000074B50000}"/>
    <cellStyle name="Total 2 2 5 13 5" xfId="46455" xr:uid="{00000000-0005-0000-0000-000075B50000}"/>
    <cellStyle name="Total 2 2 5 14" xfId="46456" xr:uid="{00000000-0005-0000-0000-000076B50000}"/>
    <cellStyle name="Total 2 2 5 14 2" xfId="46457" xr:uid="{00000000-0005-0000-0000-000077B50000}"/>
    <cellStyle name="Total 2 2 5 14 3" xfId="46458" xr:uid="{00000000-0005-0000-0000-000078B50000}"/>
    <cellStyle name="Total 2 2 5 14 4" xfId="46459" xr:uid="{00000000-0005-0000-0000-000079B50000}"/>
    <cellStyle name="Total 2 2 5 14 5" xfId="46460" xr:uid="{00000000-0005-0000-0000-00007AB50000}"/>
    <cellStyle name="Total 2 2 5 15" xfId="46461" xr:uid="{00000000-0005-0000-0000-00007BB50000}"/>
    <cellStyle name="Total 2 2 5 15 2" xfId="46462" xr:uid="{00000000-0005-0000-0000-00007CB50000}"/>
    <cellStyle name="Total 2 2 5 15 3" xfId="46463" xr:uid="{00000000-0005-0000-0000-00007DB50000}"/>
    <cellStyle name="Total 2 2 5 15 4" xfId="46464" xr:uid="{00000000-0005-0000-0000-00007EB50000}"/>
    <cellStyle name="Total 2 2 5 15 5" xfId="46465" xr:uid="{00000000-0005-0000-0000-00007FB50000}"/>
    <cellStyle name="Total 2 2 5 16" xfId="46466" xr:uid="{00000000-0005-0000-0000-000080B50000}"/>
    <cellStyle name="Total 2 2 5 16 2" xfId="46467" xr:uid="{00000000-0005-0000-0000-000081B50000}"/>
    <cellStyle name="Total 2 2 5 16 3" xfId="46468" xr:uid="{00000000-0005-0000-0000-000082B50000}"/>
    <cellStyle name="Total 2 2 5 16 4" xfId="46469" xr:uid="{00000000-0005-0000-0000-000083B50000}"/>
    <cellStyle name="Total 2 2 5 16 5" xfId="46470" xr:uid="{00000000-0005-0000-0000-000084B50000}"/>
    <cellStyle name="Total 2 2 5 17" xfId="46471" xr:uid="{00000000-0005-0000-0000-000085B50000}"/>
    <cellStyle name="Total 2 2 5 17 2" xfId="46472" xr:uid="{00000000-0005-0000-0000-000086B50000}"/>
    <cellStyle name="Total 2 2 5 17 3" xfId="46473" xr:uid="{00000000-0005-0000-0000-000087B50000}"/>
    <cellStyle name="Total 2 2 5 17 4" xfId="46474" xr:uid="{00000000-0005-0000-0000-000088B50000}"/>
    <cellStyle name="Total 2 2 5 17 5" xfId="46475" xr:uid="{00000000-0005-0000-0000-000089B50000}"/>
    <cellStyle name="Total 2 2 5 18" xfId="46476" xr:uid="{00000000-0005-0000-0000-00008AB50000}"/>
    <cellStyle name="Total 2 2 5 18 2" xfId="46477" xr:uid="{00000000-0005-0000-0000-00008BB50000}"/>
    <cellStyle name="Total 2 2 5 18 3" xfId="46478" xr:uid="{00000000-0005-0000-0000-00008CB50000}"/>
    <cellStyle name="Total 2 2 5 18 4" xfId="46479" xr:uid="{00000000-0005-0000-0000-00008DB50000}"/>
    <cellStyle name="Total 2 2 5 18 5" xfId="46480" xr:uid="{00000000-0005-0000-0000-00008EB50000}"/>
    <cellStyle name="Total 2 2 5 19" xfId="46481" xr:uid="{00000000-0005-0000-0000-00008FB50000}"/>
    <cellStyle name="Total 2 2 5 2" xfId="46482" xr:uid="{00000000-0005-0000-0000-000090B50000}"/>
    <cellStyle name="Total 2 2 5 2 10" xfId="46483" xr:uid="{00000000-0005-0000-0000-000091B50000}"/>
    <cellStyle name="Total 2 2 5 2 10 2" xfId="46484" xr:uid="{00000000-0005-0000-0000-000092B50000}"/>
    <cellStyle name="Total 2 2 5 2 10 3" xfId="46485" xr:uid="{00000000-0005-0000-0000-000093B50000}"/>
    <cellStyle name="Total 2 2 5 2 10 4" xfId="46486" xr:uid="{00000000-0005-0000-0000-000094B50000}"/>
    <cellStyle name="Total 2 2 5 2 10 5" xfId="46487" xr:uid="{00000000-0005-0000-0000-000095B50000}"/>
    <cellStyle name="Total 2 2 5 2 11" xfId="46488" xr:uid="{00000000-0005-0000-0000-000096B50000}"/>
    <cellStyle name="Total 2 2 5 2 11 2" xfId="46489" xr:uid="{00000000-0005-0000-0000-000097B50000}"/>
    <cellStyle name="Total 2 2 5 2 11 3" xfId="46490" xr:uid="{00000000-0005-0000-0000-000098B50000}"/>
    <cellStyle name="Total 2 2 5 2 11 4" xfId="46491" xr:uid="{00000000-0005-0000-0000-000099B50000}"/>
    <cellStyle name="Total 2 2 5 2 11 5" xfId="46492" xr:uid="{00000000-0005-0000-0000-00009AB50000}"/>
    <cellStyle name="Total 2 2 5 2 12" xfId="46493" xr:uid="{00000000-0005-0000-0000-00009BB50000}"/>
    <cellStyle name="Total 2 2 5 2 12 2" xfId="46494" xr:uid="{00000000-0005-0000-0000-00009CB50000}"/>
    <cellStyle name="Total 2 2 5 2 12 3" xfId="46495" xr:uid="{00000000-0005-0000-0000-00009DB50000}"/>
    <cellStyle name="Total 2 2 5 2 12 4" xfId="46496" xr:uid="{00000000-0005-0000-0000-00009EB50000}"/>
    <cellStyle name="Total 2 2 5 2 12 5" xfId="46497" xr:uid="{00000000-0005-0000-0000-00009FB50000}"/>
    <cellStyle name="Total 2 2 5 2 13" xfId="46498" xr:uid="{00000000-0005-0000-0000-0000A0B50000}"/>
    <cellStyle name="Total 2 2 5 2 13 2" xfId="46499" xr:uid="{00000000-0005-0000-0000-0000A1B50000}"/>
    <cellStyle name="Total 2 2 5 2 13 3" xfId="46500" xr:uid="{00000000-0005-0000-0000-0000A2B50000}"/>
    <cellStyle name="Total 2 2 5 2 13 4" xfId="46501" xr:uid="{00000000-0005-0000-0000-0000A3B50000}"/>
    <cellStyle name="Total 2 2 5 2 13 5" xfId="46502" xr:uid="{00000000-0005-0000-0000-0000A4B50000}"/>
    <cellStyle name="Total 2 2 5 2 14" xfId="46503" xr:uid="{00000000-0005-0000-0000-0000A5B50000}"/>
    <cellStyle name="Total 2 2 5 2 14 2" xfId="46504" xr:uid="{00000000-0005-0000-0000-0000A6B50000}"/>
    <cellStyle name="Total 2 2 5 2 14 3" xfId="46505" xr:uid="{00000000-0005-0000-0000-0000A7B50000}"/>
    <cellStyle name="Total 2 2 5 2 14 4" xfId="46506" xr:uid="{00000000-0005-0000-0000-0000A8B50000}"/>
    <cellStyle name="Total 2 2 5 2 14 5" xfId="46507" xr:uid="{00000000-0005-0000-0000-0000A9B50000}"/>
    <cellStyle name="Total 2 2 5 2 15" xfId="46508" xr:uid="{00000000-0005-0000-0000-0000AAB50000}"/>
    <cellStyle name="Total 2 2 5 2 15 2" xfId="46509" xr:uid="{00000000-0005-0000-0000-0000ABB50000}"/>
    <cellStyle name="Total 2 2 5 2 15 3" xfId="46510" xr:uid="{00000000-0005-0000-0000-0000ACB50000}"/>
    <cellStyle name="Total 2 2 5 2 15 4" xfId="46511" xr:uid="{00000000-0005-0000-0000-0000ADB50000}"/>
    <cellStyle name="Total 2 2 5 2 15 5" xfId="46512" xr:uid="{00000000-0005-0000-0000-0000AEB50000}"/>
    <cellStyle name="Total 2 2 5 2 16" xfId="46513" xr:uid="{00000000-0005-0000-0000-0000AFB50000}"/>
    <cellStyle name="Total 2 2 5 2 16 2" xfId="46514" xr:uid="{00000000-0005-0000-0000-0000B0B50000}"/>
    <cellStyle name="Total 2 2 5 2 16 3" xfId="46515" xr:uid="{00000000-0005-0000-0000-0000B1B50000}"/>
    <cellStyle name="Total 2 2 5 2 16 4" xfId="46516" xr:uid="{00000000-0005-0000-0000-0000B2B50000}"/>
    <cellStyle name="Total 2 2 5 2 16 5" xfId="46517" xr:uid="{00000000-0005-0000-0000-0000B3B50000}"/>
    <cellStyle name="Total 2 2 5 2 17" xfId="46518" xr:uid="{00000000-0005-0000-0000-0000B4B50000}"/>
    <cellStyle name="Total 2 2 5 2 17 2" xfId="46519" xr:uid="{00000000-0005-0000-0000-0000B5B50000}"/>
    <cellStyle name="Total 2 2 5 2 17 3" xfId="46520" xr:uid="{00000000-0005-0000-0000-0000B6B50000}"/>
    <cellStyle name="Total 2 2 5 2 17 4" xfId="46521" xr:uid="{00000000-0005-0000-0000-0000B7B50000}"/>
    <cellStyle name="Total 2 2 5 2 17 5" xfId="46522" xr:uid="{00000000-0005-0000-0000-0000B8B50000}"/>
    <cellStyle name="Total 2 2 5 2 18" xfId="46523" xr:uid="{00000000-0005-0000-0000-0000B9B50000}"/>
    <cellStyle name="Total 2 2 5 2 18 2" xfId="46524" xr:uid="{00000000-0005-0000-0000-0000BAB50000}"/>
    <cellStyle name="Total 2 2 5 2 18 3" xfId="46525" xr:uid="{00000000-0005-0000-0000-0000BBB50000}"/>
    <cellStyle name="Total 2 2 5 2 18 4" xfId="46526" xr:uid="{00000000-0005-0000-0000-0000BCB50000}"/>
    <cellStyle name="Total 2 2 5 2 18 5" xfId="46527" xr:uid="{00000000-0005-0000-0000-0000BDB50000}"/>
    <cellStyle name="Total 2 2 5 2 19" xfId="46528" xr:uid="{00000000-0005-0000-0000-0000BEB50000}"/>
    <cellStyle name="Total 2 2 5 2 2" xfId="46529" xr:uid="{00000000-0005-0000-0000-0000BFB50000}"/>
    <cellStyle name="Total 2 2 5 2 2 2" xfId="46530" xr:uid="{00000000-0005-0000-0000-0000C0B50000}"/>
    <cellStyle name="Total 2 2 5 2 2 2 2" xfId="46531" xr:uid="{00000000-0005-0000-0000-0000C1B50000}"/>
    <cellStyle name="Total 2 2 5 2 2 2 3" xfId="46532" xr:uid="{00000000-0005-0000-0000-0000C2B50000}"/>
    <cellStyle name="Total 2 2 5 2 2 2 4" xfId="46533" xr:uid="{00000000-0005-0000-0000-0000C3B50000}"/>
    <cellStyle name="Total 2 2 5 2 2 2 5" xfId="46534" xr:uid="{00000000-0005-0000-0000-0000C4B50000}"/>
    <cellStyle name="Total 2 2 5 2 2 2 6" xfId="46535" xr:uid="{00000000-0005-0000-0000-0000C5B50000}"/>
    <cellStyle name="Total 2 2 5 2 2 2 7" xfId="46536" xr:uid="{00000000-0005-0000-0000-0000C6B50000}"/>
    <cellStyle name="Total 2 2 5 2 2 3" xfId="46537" xr:uid="{00000000-0005-0000-0000-0000C7B50000}"/>
    <cellStyle name="Total 2 2 5 2 2 4" xfId="46538" xr:uid="{00000000-0005-0000-0000-0000C8B50000}"/>
    <cellStyle name="Total 2 2 5 2 2 5" xfId="46539" xr:uid="{00000000-0005-0000-0000-0000C9B50000}"/>
    <cellStyle name="Total 2 2 5 2 3" xfId="46540" xr:uid="{00000000-0005-0000-0000-0000CAB50000}"/>
    <cellStyle name="Total 2 2 5 2 3 2" xfId="46541" xr:uid="{00000000-0005-0000-0000-0000CBB50000}"/>
    <cellStyle name="Total 2 2 5 2 3 2 2" xfId="46542" xr:uid="{00000000-0005-0000-0000-0000CCB50000}"/>
    <cellStyle name="Total 2 2 5 2 3 2 3" xfId="46543" xr:uid="{00000000-0005-0000-0000-0000CDB50000}"/>
    <cellStyle name="Total 2 2 5 2 3 2 4" xfId="46544" xr:uid="{00000000-0005-0000-0000-0000CEB50000}"/>
    <cellStyle name="Total 2 2 5 2 3 2 5" xfId="46545" xr:uid="{00000000-0005-0000-0000-0000CFB50000}"/>
    <cellStyle name="Total 2 2 5 2 3 2 6" xfId="46546" xr:uid="{00000000-0005-0000-0000-0000D0B50000}"/>
    <cellStyle name="Total 2 2 5 2 3 2 7" xfId="46547" xr:uid="{00000000-0005-0000-0000-0000D1B50000}"/>
    <cellStyle name="Total 2 2 5 2 3 3" xfId="46548" xr:uid="{00000000-0005-0000-0000-0000D2B50000}"/>
    <cellStyle name="Total 2 2 5 2 3 4" xfId="46549" xr:uid="{00000000-0005-0000-0000-0000D3B50000}"/>
    <cellStyle name="Total 2 2 5 2 3 5" xfId="46550" xr:uid="{00000000-0005-0000-0000-0000D4B50000}"/>
    <cellStyle name="Total 2 2 5 2 4" xfId="46551" xr:uid="{00000000-0005-0000-0000-0000D5B50000}"/>
    <cellStyle name="Total 2 2 5 2 4 2" xfId="46552" xr:uid="{00000000-0005-0000-0000-0000D6B50000}"/>
    <cellStyle name="Total 2 2 5 2 4 2 2" xfId="46553" xr:uid="{00000000-0005-0000-0000-0000D7B50000}"/>
    <cellStyle name="Total 2 2 5 2 4 2 3" xfId="46554" xr:uid="{00000000-0005-0000-0000-0000D8B50000}"/>
    <cellStyle name="Total 2 2 5 2 4 2 4" xfId="46555" xr:uid="{00000000-0005-0000-0000-0000D9B50000}"/>
    <cellStyle name="Total 2 2 5 2 4 2 5" xfId="46556" xr:uid="{00000000-0005-0000-0000-0000DAB50000}"/>
    <cellStyle name="Total 2 2 5 2 4 2 6" xfId="46557" xr:uid="{00000000-0005-0000-0000-0000DBB50000}"/>
    <cellStyle name="Total 2 2 5 2 4 2 7" xfId="46558" xr:uid="{00000000-0005-0000-0000-0000DCB50000}"/>
    <cellStyle name="Total 2 2 5 2 4 3" xfId="46559" xr:uid="{00000000-0005-0000-0000-0000DDB50000}"/>
    <cellStyle name="Total 2 2 5 2 4 4" xfId="46560" xr:uid="{00000000-0005-0000-0000-0000DEB50000}"/>
    <cellStyle name="Total 2 2 5 2 4 5" xfId="46561" xr:uid="{00000000-0005-0000-0000-0000DFB50000}"/>
    <cellStyle name="Total 2 2 5 2 5" xfId="46562" xr:uid="{00000000-0005-0000-0000-0000E0B50000}"/>
    <cellStyle name="Total 2 2 5 2 5 2" xfId="46563" xr:uid="{00000000-0005-0000-0000-0000E1B50000}"/>
    <cellStyle name="Total 2 2 5 2 5 3" xfId="46564" xr:uid="{00000000-0005-0000-0000-0000E2B50000}"/>
    <cellStyle name="Total 2 2 5 2 5 4" xfId="46565" xr:uid="{00000000-0005-0000-0000-0000E3B50000}"/>
    <cellStyle name="Total 2 2 5 2 5 5" xfId="46566" xr:uid="{00000000-0005-0000-0000-0000E4B50000}"/>
    <cellStyle name="Total 2 2 5 2 5 6" xfId="46567" xr:uid="{00000000-0005-0000-0000-0000E5B50000}"/>
    <cellStyle name="Total 2 2 5 2 5 7" xfId="46568" xr:uid="{00000000-0005-0000-0000-0000E6B50000}"/>
    <cellStyle name="Total 2 2 5 2 5 8" xfId="46569" xr:uid="{00000000-0005-0000-0000-0000E7B50000}"/>
    <cellStyle name="Total 2 2 5 2 6" xfId="46570" xr:uid="{00000000-0005-0000-0000-0000E8B50000}"/>
    <cellStyle name="Total 2 2 5 2 6 2" xfId="46571" xr:uid="{00000000-0005-0000-0000-0000E9B50000}"/>
    <cellStyle name="Total 2 2 5 2 6 3" xfId="46572" xr:uid="{00000000-0005-0000-0000-0000EAB50000}"/>
    <cellStyle name="Total 2 2 5 2 6 4" xfId="46573" xr:uid="{00000000-0005-0000-0000-0000EBB50000}"/>
    <cellStyle name="Total 2 2 5 2 6 5" xfId="46574" xr:uid="{00000000-0005-0000-0000-0000ECB50000}"/>
    <cellStyle name="Total 2 2 5 2 6 6" xfId="46575" xr:uid="{00000000-0005-0000-0000-0000EDB50000}"/>
    <cellStyle name="Total 2 2 5 2 6 7" xfId="46576" xr:uid="{00000000-0005-0000-0000-0000EEB50000}"/>
    <cellStyle name="Total 2 2 5 2 7" xfId="46577" xr:uid="{00000000-0005-0000-0000-0000EFB50000}"/>
    <cellStyle name="Total 2 2 5 2 7 2" xfId="46578" xr:uid="{00000000-0005-0000-0000-0000F0B50000}"/>
    <cellStyle name="Total 2 2 5 2 7 3" xfId="46579" xr:uid="{00000000-0005-0000-0000-0000F1B50000}"/>
    <cellStyle name="Total 2 2 5 2 7 4" xfId="46580" xr:uid="{00000000-0005-0000-0000-0000F2B50000}"/>
    <cellStyle name="Total 2 2 5 2 7 5" xfId="46581" xr:uid="{00000000-0005-0000-0000-0000F3B50000}"/>
    <cellStyle name="Total 2 2 5 2 8" xfId="46582" xr:uid="{00000000-0005-0000-0000-0000F4B50000}"/>
    <cellStyle name="Total 2 2 5 2 8 2" xfId="46583" xr:uid="{00000000-0005-0000-0000-0000F5B50000}"/>
    <cellStyle name="Total 2 2 5 2 8 3" xfId="46584" xr:uid="{00000000-0005-0000-0000-0000F6B50000}"/>
    <cellStyle name="Total 2 2 5 2 8 4" xfId="46585" xr:uid="{00000000-0005-0000-0000-0000F7B50000}"/>
    <cellStyle name="Total 2 2 5 2 8 5" xfId="46586" xr:uid="{00000000-0005-0000-0000-0000F8B50000}"/>
    <cellStyle name="Total 2 2 5 2 9" xfId="46587" xr:uid="{00000000-0005-0000-0000-0000F9B50000}"/>
    <cellStyle name="Total 2 2 5 2 9 2" xfId="46588" xr:uid="{00000000-0005-0000-0000-0000FAB50000}"/>
    <cellStyle name="Total 2 2 5 2 9 3" xfId="46589" xr:uid="{00000000-0005-0000-0000-0000FBB50000}"/>
    <cellStyle name="Total 2 2 5 2 9 4" xfId="46590" xr:uid="{00000000-0005-0000-0000-0000FCB50000}"/>
    <cellStyle name="Total 2 2 5 2 9 5" xfId="46591" xr:uid="{00000000-0005-0000-0000-0000FDB50000}"/>
    <cellStyle name="Total 2 2 5 3" xfId="46592" xr:uid="{00000000-0005-0000-0000-0000FEB50000}"/>
    <cellStyle name="Total 2 2 5 3 10" xfId="46593" xr:uid="{00000000-0005-0000-0000-0000FFB50000}"/>
    <cellStyle name="Total 2 2 5 3 2" xfId="46594" xr:uid="{00000000-0005-0000-0000-000000B60000}"/>
    <cellStyle name="Total 2 2 5 3 2 2" xfId="46595" xr:uid="{00000000-0005-0000-0000-000001B60000}"/>
    <cellStyle name="Total 2 2 5 3 2 2 2" xfId="46596" xr:uid="{00000000-0005-0000-0000-000002B60000}"/>
    <cellStyle name="Total 2 2 5 3 2 2 3" xfId="46597" xr:uid="{00000000-0005-0000-0000-000003B60000}"/>
    <cellStyle name="Total 2 2 5 3 2 2 4" xfId="46598" xr:uid="{00000000-0005-0000-0000-000004B60000}"/>
    <cellStyle name="Total 2 2 5 3 2 2 5" xfId="46599" xr:uid="{00000000-0005-0000-0000-000005B60000}"/>
    <cellStyle name="Total 2 2 5 3 2 2 6" xfId="46600" xr:uid="{00000000-0005-0000-0000-000006B60000}"/>
    <cellStyle name="Total 2 2 5 3 2 2 7" xfId="46601" xr:uid="{00000000-0005-0000-0000-000007B60000}"/>
    <cellStyle name="Total 2 2 5 3 2 3" xfId="46602" xr:uid="{00000000-0005-0000-0000-000008B60000}"/>
    <cellStyle name="Total 2 2 5 3 2 4" xfId="46603" xr:uid="{00000000-0005-0000-0000-000009B60000}"/>
    <cellStyle name="Total 2 2 5 3 3" xfId="46604" xr:uid="{00000000-0005-0000-0000-00000AB60000}"/>
    <cellStyle name="Total 2 2 5 3 3 2" xfId="46605" xr:uid="{00000000-0005-0000-0000-00000BB60000}"/>
    <cellStyle name="Total 2 2 5 3 3 2 2" xfId="46606" xr:uid="{00000000-0005-0000-0000-00000CB60000}"/>
    <cellStyle name="Total 2 2 5 3 3 2 3" xfId="46607" xr:uid="{00000000-0005-0000-0000-00000DB60000}"/>
    <cellStyle name="Total 2 2 5 3 3 2 4" xfId="46608" xr:uid="{00000000-0005-0000-0000-00000EB60000}"/>
    <cellStyle name="Total 2 2 5 3 3 2 5" xfId="46609" xr:uid="{00000000-0005-0000-0000-00000FB60000}"/>
    <cellStyle name="Total 2 2 5 3 3 2 6" xfId="46610" xr:uid="{00000000-0005-0000-0000-000010B60000}"/>
    <cellStyle name="Total 2 2 5 3 3 2 7" xfId="46611" xr:uid="{00000000-0005-0000-0000-000011B60000}"/>
    <cellStyle name="Total 2 2 5 3 3 3" xfId="46612" xr:uid="{00000000-0005-0000-0000-000012B60000}"/>
    <cellStyle name="Total 2 2 5 3 3 4" xfId="46613" xr:uid="{00000000-0005-0000-0000-000013B60000}"/>
    <cellStyle name="Total 2 2 5 3 4" xfId="46614" xr:uid="{00000000-0005-0000-0000-000014B60000}"/>
    <cellStyle name="Total 2 2 5 3 4 2" xfId="46615" xr:uid="{00000000-0005-0000-0000-000015B60000}"/>
    <cellStyle name="Total 2 2 5 3 4 2 2" xfId="46616" xr:uid="{00000000-0005-0000-0000-000016B60000}"/>
    <cellStyle name="Total 2 2 5 3 4 2 3" xfId="46617" xr:uid="{00000000-0005-0000-0000-000017B60000}"/>
    <cellStyle name="Total 2 2 5 3 4 2 4" xfId="46618" xr:uid="{00000000-0005-0000-0000-000018B60000}"/>
    <cellStyle name="Total 2 2 5 3 4 2 5" xfId="46619" xr:uid="{00000000-0005-0000-0000-000019B60000}"/>
    <cellStyle name="Total 2 2 5 3 4 2 6" xfId="46620" xr:uid="{00000000-0005-0000-0000-00001AB60000}"/>
    <cellStyle name="Total 2 2 5 3 4 2 7" xfId="46621" xr:uid="{00000000-0005-0000-0000-00001BB60000}"/>
    <cellStyle name="Total 2 2 5 3 4 3" xfId="46622" xr:uid="{00000000-0005-0000-0000-00001CB60000}"/>
    <cellStyle name="Total 2 2 5 3 4 4" xfId="46623" xr:uid="{00000000-0005-0000-0000-00001DB60000}"/>
    <cellStyle name="Total 2 2 5 3 5" xfId="46624" xr:uid="{00000000-0005-0000-0000-00001EB60000}"/>
    <cellStyle name="Total 2 2 5 3 5 2" xfId="46625" xr:uid="{00000000-0005-0000-0000-00001FB60000}"/>
    <cellStyle name="Total 2 2 5 3 5 3" xfId="46626" xr:uid="{00000000-0005-0000-0000-000020B60000}"/>
    <cellStyle name="Total 2 2 5 3 5 4" xfId="46627" xr:uid="{00000000-0005-0000-0000-000021B60000}"/>
    <cellStyle name="Total 2 2 5 3 5 5" xfId="46628" xr:uid="{00000000-0005-0000-0000-000022B60000}"/>
    <cellStyle name="Total 2 2 5 3 5 6" xfId="46629" xr:uid="{00000000-0005-0000-0000-000023B60000}"/>
    <cellStyle name="Total 2 2 5 3 5 7" xfId="46630" xr:uid="{00000000-0005-0000-0000-000024B60000}"/>
    <cellStyle name="Total 2 2 5 3 5 8" xfId="46631" xr:uid="{00000000-0005-0000-0000-000025B60000}"/>
    <cellStyle name="Total 2 2 5 3 6" xfId="46632" xr:uid="{00000000-0005-0000-0000-000026B60000}"/>
    <cellStyle name="Total 2 2 5 3 6 2" xfId="46633" xr:uid="{00000000-0005-0000-0000-000027B60000}"/>
    <cellStyle name="Total 2 2 5 3 6 3" xfId="46634" xr:uid="{00000000-0005-0000-0000-000028B60000}"/>
    <cellStyle name="Total 2 2 5 3 6 4" xfId="46635" xr:uid="{00000000-0005-0000-0000-000029B60000}"/>
    <cellStyle name="Total 2 2 5 3 6 5" xfId="46636" xr:uid="{00000000-0005-0000-0000-00002AB60000}"/>
    <cellStyle name="Total 2 2 5 3 6 6" xfId="46637" xr:uid="{00000000-0005-0000-0000-00002BB60000}"/>
    <cellStyle name="Total 2 2 5 3 6 7" xfId="46638" xr:uid="{00000000-0005-0000-0000-00002CB60000}"/>
    <cellStyle name="Total 2 2 5 3 7" xfId="46639" xr:uid="{00000000-0005-0000-0000-00002DB60000}"/>
    <cellStyle name="Total 2 2 5 3 8" xfId="46640" xr:uid="{00000000-0005-0000-0000-00002EB60000}"/>
    <cellStyle name="Total 2 2 5 3 9" xfId="46641" xr:uid="{00000000-0005-0000-0000-00002FB60000}"/>
    <cellStyle name="Total 2 2 5 4" xfId="46642" xr:uid="{00000000-0005-0000-0000-000030B60000}"/>
    <cellStyle name="Total 2 2 5 4 2" xfId="46643" xr:uid="{00000000-0005-0000-0000-000031B60000}"/>
    <cellStyle name="Total 2 2 5 4 2 2" xfId="46644" xr:uid="{00000000-0005-0000-0000-000032B60000}"/>
    <cellStyle name="Total 2 2 5 4 2 3" xfId="46645" xr:uid="{00000000-0005-0000-0000-000033B60000}"/>
    <cellStyle name="Total 2 2 5 4 2 4" xfId="46646" xr:uid="{00000000-0005-0000-0000-000034B60000}"/>
    <cellStyle name="Total 2 2 5 4 2 5" xfId="46647" xr:uid="{00000000-0005-0000-0000-000035B60000}"/>
    <cellStyle name="Total 2 2 5 4 2 6" xfId="46648" xr:uid="{00000000-0005-0000-0000-000036B60000}"/>
    <cellStyle name="Total 2 2 5 4 2 7" xfId="46649" xr:uid="{00000000-0005-0000-0000-000037B60000}"/>
    <cellStyle name="Total 2 2 5 4 3" xfId="46650" xr:uid="{00000000-0005-0000-0000-000038B60000}"/>
    <cellStyle name="Total 2 2 5 4 4" xfId="46651" xr:uid="{00000000-0005-0000-0000-000039B60000}"/>
    <cellStyle name="Total 2 2 5 4 5" xfId="46652" xr:uid="{00000000-0005-0000-0000-00003AB60000}"/>
    <cellStyle name="Total 2 2 5 5" xfId="46653" xr:uid="{00000000-0005-0000-0000-00003BB60000}"/>
    <cellStyle name="Total 2 2 5 5 2" xfId="46654" xr:uid="{00000000-0005-0000-0000-00003CB60000}"/>
    <cellStyle name="Total 2 2 5 5 2 2" xfId="46655" xr:uid="{00000000-0005-0000-0000-00003DB60000}"/>
    <cellStyle name="Total 2 2 5 5 2 3" xfId="46656" xr:uid="{00000000-0005-0000-0000-00003EB60000}"/>
    <cellStyle name="Total 2 2 5 5 2 4" xfId="46657" xr:uid="{00000000-0005-0000-0000-00003FB60000}"/>
    <cellStyle name="Total 2 2 5 5 2 5" xfId="46658" xr:uid="{00000000-0005-0000-0000-000040B60000}"/>
    <cellStyle name="Total 2 2 5 5 2 6" xfId="46659" xr:uid="{00000000-0005-0000-0000-000041B60000}"/>
    <cellStyle name="Total 2 2 5 5 2 7" xfId="46660" xr:uid="{00000000-0005-0000-0000-000042B60000}"/>
    <cellStyle name="Total 2 2 5 5 3" xfId="46661" xr:uid="{00000000-0005-0000-0000-000043B60000}"/>
    <cellStyle name="Total 2 2 5 5 4" xfId="46662" xr:uid="{00000000-0005-0000-0000-000044B60000}"/>
    <cellStyle name="Total 2 2 5 5 5" xfId="46663" xr:uid="{00000000-0005-0000-0000-000045B60000}"/>
    <cellStyle name="Total 2 2 5 6" xfId="46664" xr:uid="{00000000-0005-0000-0000-000046B60000}"/>
    <cellStyle name="Total 2 2 5 6 2" xfId="46665" xr:uid="{00000000-0005-0000-0000-000047B60000}"/>
    <cellStyle name="Total 2 2 5 6 2 2" xfId="46666" xr:uid="{00000000-0005-0000-0000-000048B60000}"/>
    <cellStyle name="Total 2 2 5 6 2 3" xfId="46667" xr:uid="{00000000-0005-0000-0000-000049B60000}"/>
    <cellStyle name="Total 2 2 5 6 2 4" xfId="46668" xr:uid="{00000000-0005-0000-0000-00004AB60000}"/>
    <cellStyle name="Total 2 2 5 6 2 5" xfId="46669" xr:uid="{00000000-0005-0000-0000-00004BB60000}"/>
    <cellStyle name="Total 2 2 5 6 2 6" xfId="46670" xr:uid="{00000000-0005-0000-0000-00004CB60000}"/>
    <cellStyle name="Total 2 2 5 6 2 7" xfId="46671" xr:uid="{00000000-0005-0000-0000-00004DB60000}"/>
    <cellStyle name="Total 2 2 5 6 3" xfId="46672" xr:uid="{00000000-0005-0000-0000-00004EB60000}"/>
    <cellStyle name="Total 2 2 5 6 4" xfId="46673" xr:uid="{00000000-0005-0000-0000-00004FB60000}"/>
    <cellStyle name="Total 2 2 5 6 5" xfId="46674" xr:uid="{00000000-0005-0000-0000-000050B60000}"/>
    <cellStyle name="Total 2 2 5 7" xfId="46675" xr:uid="{00000000-0005-0000-0000-000051B60000}"/>
    <cellStyle name="Total 2 2 5 7 2" xfId="46676" xr:uid="{00000000-0005-0000-0000-000052B60000}"/>
    <cellStyle name="Total 2 2 5 7 2 2" xfId="46677" xr:uid="{00000000-0005-0000-0000-000053B60000}"/>
    <cellStyle name="Total 2 2 5 7 2 3" xfId="46678" xr:uid="{00000000-0005-0000-0000-000054B60000}"/>
    <cellStyle name="Total 2 2 5 7 2 4" xfId="46679" xr:uid="{00000000-0005-0000-0000-000055B60000}"/>
    <cellStyle name="Total 2 2 5 7 2 5" xfId="46680" xr:uid="{00000000-0005-0000-0000-000056B60000}"/>
    <cellStyle name="Total 2 2 5 7 2 6" xfId="46681" xr:uid="{00000000-0005-0000-0000-000057B60000}"/>
    <cellStyle name="Total 2 2 5 7 2 7" xfId="46682" xr:uid="{00000000-0005-0000-0000-000058B60000}"/>
    <cellStyle name="Total 2 2 5 7 3" xfId="46683" xr:uid="{00000000-0005-0000-0000-000059B60000}"/>
    <cellStyle name="Total 2 2 5 7 4" xfId="46684" xr:uid="{00000000-0005-0000-0000-00005AB60000}"/>
    <cellStyle name="Total 2 2 5 7 5" xfId="46685" xr:uid="{00000000-0005-0000-0000-00005BB60000}"/>
    <cellStyle name="Total 2 2 5 8" xfId="46686" xr:uid="{00000000-0005-0000-0000-00005CB60000}"/>
    <cellStyle name="Total 2 2 5 8 2" xfId="46687" xr:uid="{00000000-0005-0000-0000-00005DB60000}"/>
    <cellStyle name="Total 2 2 5 8 3" xfId="46688" xr:uid="{00000000-0005-0000-0000-00005EB60000}"/>
    <cellStyle name="Total 2 2 5 8 4" xfId="46689" xr:uid="{00000000-0005-0000-0000-00005FB60000}"/>
    <cellStyle name="Total 2 2 5 8 5" xfId="46690" xr:uid="{00000000-0005-0000-0000-000060B60000}"/>
    <cellStyle name="Total 2 2 5 8 6" xfId="46691" xr:uid="{00000000-0005-0000-0000-000061B60000}"/>
    <cellStyle name="Total 2 2 5 8 7" xfId="46692" xr:uid="{00000000-0005-0000-0000-000062B60000}"/>
    <cellStyle name="Total 2 2 5 8 8" xfId="46693" xr:uid="{00000000-0005-0000-0000-000063B60000}"/>
    <cellStyle name="Total 2 2 5 9" xfId="46694" xr:uid="{00000000-0005-0000-0000-000064B60000}"/>
    <cellStyle name="Total 2 2 5 9 2" xfId="46695" xr:uid="{00000000-0005-0000-0000-000065B60000}"/>
    <cellStyle name="Total 2 2 5 9 3" xfId="46696" xr:uid="{00000000-0005-0000-0000-000066B60000}"/>
    <cellStyle name="Total 2 2 5 9 4" xfId="46697" xr:uid="{00000000-0005-0000-0000-000067B60000}"/>
    <cellStyle name="Total 2 2 5 9 5" xfId="46698" xr:uid="{00000000-0005-0000-0000-000068B60000}"/>
    <cellStyle name="Total 2 2 5 9 6" xfId="46699" xr:uid="{00000000-0005-0000-0000-000069B60000}"/>
    <cellStyle name="Total 2 2 5 9 7" xfId="46700" xr:uid="{00000000-0005-0000-0000-00006AB60000}"/>
    <cellStyle name="Total 2 2 6" xfId="46701" xr:uid="{00000000-0005-0000-0000-00006BB60000}"/>
    <cellStyle name="Total 2 2 6 10" xfId="46702" xr:uid="{00000000-0005-0000-0000-00006CB60000}"/>
    <cellStyle name="Total 2 2 6 10 2" xfId="46703" xr:uid="{00000000-0005-0000-0000-00006DB60000}"/>
    <cellStyle name="Total 2 2 6 10 3" xfId="46704" xr:uid="{00000000-0005-0000-0000-00006EB60000}"/>
    <cellStyle name="Total 2 2 6 10 4" xfId="46705" xr:uid="{00000000-0005-0000-0000-00006FB60000}"/>
    <cellStyle name="Total 2 2 6 10 5" xfId="46706" xr:uid="{00000000-0005-0000-0000-000070B60000}"/>
    <cellStyle name="Total 2 2 6 11" xfId="46707" xr:uid="{00000000-0005-0000-0000-000071B60000}"/>
    <cellStyle name="Total 2 2 6 11 2" xfId="46708" xr:uid="{00000000-0005-0000-0000-000072B60000}"/>
    <cellStyle name="Total 2 2 6 11 3" xfId="46709" xr:uid="{00000000-0005-0000-0000-000073B60000}"/>
    <cellStyle name="Total 2 2 6 11 4" xfId="46710" xr:uid="{00000000-0005-0000-0000-000074B60000}"/>
    <cellStyle name="Total 2 2 6 11 5" xfId="46711" xr:uid="{00000000-0005-0000-0000-000075B60000}"/>
    <cellStyle name="Total 2 2 6 12" xfId="46712" xr:uid="{00000000-0005-0000-0000-000076B60000}"/>
    <cellStyle name="Total 2 2 6 12 2" xfId="46713" xr:uid="{00000000-0005-0000-0000-000077B60000}"/>
    <cellStyle name="Total 2 2 6 12 3" xfId="46714" xr:uid="{00000000-0005-0000-0000-000078B60000}"/>
    <cellStyle name="Total 2 2 6 12 4" xfId="46715" xr:uid="{00000000-0005-0000-0000-000079B60000}"/>
    <cellStyle name="Total 2 2 6 12 5" xfId="46716" xr:uid="{00000000-0005-0000-0000-00007AB60000}"/>
    <cellStyle name="Total 2 2 6 13" xfId="46717" xr:uid="{00000000-0005-0000-0000-00007BB60000}"/>
    <cellStyle name="Total 2 2 6 13 2" xfId="46718" xr:uid="{00000000-0005-0000-0000-00007CB60000}"/>
    <cellStyle name="Total 2 2 6 13 3" xfId="46719" xr:uid="{00000000-0005-0000-0000-00007DB60000}"/>
    <cellStyle name="Total 2 2 6 13 4" xfId="46720" xr:uid="{00000000-0005-0000-0000-00007EB60000}"/>
    <cellStyle name="Total 2 2 6 13 5" xfId="46721" xr:uid="{00000000-0005-0000-0000-00007FB60000}"/>
    <cellStyle name="Total 2 2 6 14" xfId="46722" xr:uid="{00000000-0005-0000-0000-000080B60000}"/>
    <cellStyle name="Total 2 2 6 14 2" xfId="46723" xr:uid="{00000000-0005-0000-0000-000081B60000}"/>
    <cellStyle name="Total 2 2 6 14 3" xfId="46724" xr:uid="{00000000-0005-0000-0000-000082B60000}"/>
    <cellStyle name="Total 2 2 6 14 4" xfId="46725" xr:uid="{00000000-0005-0000-0000-000083B60000}"/>
    <cellStyle name="Total 2 2 6 14 5" xfId="46726" xr:uid="{00000000-0005-0000-0000-000084B60000}"/>
    <cellStyle name="Total 2 2 6 15" xfId="46727" xr:uid="{00000000-0005-0000-0000-000085B60000}"/>
    <cellStyle name="Total 2 2 6 15 2" xfId="46728" xr:uid="{00000000-0005-0000-0000-000086B60000}"/>
    <cellStyle name="Total 2 2 6 15 3" xfId="46729" xr:uid="{00000000-0005-0000-0000-000087B60000}"/>
    <cellStyle name="Total 2 2 6 15 4" xfId="46730" xr:uid="{00000000-0005-0000-0000-000088B60000}"/>
    <cellStyle name="Total 2 2 6 15 5" xfId="46731" xr:uid="{00000000-0005-0000-0000-000089B60000}"/>
    <cellStyle name="Total 2 2 6 16" xfId="46732" xr:uid="{00000000-0005-0000-0000-00008AB60000}"/>
    <cellStyle name="Total 2 2 6 16 2" xfId="46733" xr:uid="{00000000-0005-0000-0000-00008BB60000}"/>
    <cellStyle name="Total 2 2 6 16 3" xfId="46734" xr:uid="{00000000-0005-0000-0000-00008CB60000}"/>
    <cellStyle name="Total 2 2 6 16 4" xfId="46735" xr:uid="{00000000-0005-0000-0000-00008DB60000}"/>
    <cellStyle name="Total 2 2 6 16 5" xfId="46736" xr:uid="{00000000-0005-0000-0000-00008EB60000}"/>
    <cellStyle name="Total 2 2 6 17" xfId="46737" xr:uid="{00000000-0005-0000-0000-00008FB60000}"/>
    <cellStyle name="Total 2 2 6 17 2" xfId="46738" xr:uid="{00000000-0005-0000-0000-000090B60000}"/>
    <cellStyle name="Total 2 2 6 17 3" xfId="46739" xr:uid="{00000000-0005-0000-0000-000091B60000}"/>
    <cellStyle name="Total 2 2 6 17 4" xfId="46740" xr:uid="{00000000-0005-0000-0000-000092B60000}"/>
    <cellStyle name="Total 2 2 6 17 5" xfId="46741" xr:uid="{00000000-0005-0000-0000-000093B60000}"/>
    <cellStyle name="Total 2 2 6 18" xfId="46742" xr:uid="{00000000-0005-0000-0000-000094B60000}"/>
    <cellStyle name="Total 2 2 6 18 2" xfId="46743" xr:uid="{00000000-0005-0000-0000-000095B60000}"/>
    <cellStyle name="Total 2 2 6 18 3" xfId="46744" xr:uid="{00000000-0005-0000-0000-000096B60000}"/>
    <cellStyle name="Total 2 2 6 18 4" xfId="46745" xr:uid="{00000000-0005-0000-0000-000097B60000}"/>
    <cellStyle name="Total 2 2 6 18 5" xfId="46746" xr:uid="{00000000-0005-0000-0000-000098B60000}"/>
    <cellStyle name="Total 2 2 6 19" xfId="46747" xr:uid="{00000000-0005-0000-0000-000099B60000}"/>
    <cellStyle name="Total 2 2 6 2" xfId="46748" xr:uid="{00000000-0005-0000-0000-00009AB60000}"/>
    <cellStyle name="Total 2 2 6 2 2" xfId="46749" xr:uid="{00000000-0005-0000-0000-00009BB60000}"/>
    <cellStyle name="Total 2 2 6 2 2 2" xfId="46750" xr:uid="{00000000-0005-0000-0000-00009CB60000}"/>
    <cellStyle name="Total 2 2 6 2 2 3" xfId="46751" xr:uid="{00000000-0005-0000-0000-00009DB60000}"/>
    <cellStyle name="Total 2 2 6 2 2 4" xfId="46752" xr:uid="{00000000-0005-0000-0000-00009EB60000}"/>
    <cellStyle name="Total 2 2 6 2 2 5" xfId="46753" xr:uid="{00000000-0005-0000-0000-00009FB60000}"/>
    <cellStyle name="Total 2 2 6 2 2 6" xfId="46754" xr:uid="{00000000-0005-0000-0000-0000A0B60000}"/>
    <cellStyle name="Total 2 2 6 2 2 7" xfId="46755" xr:uid="{00000000-0005-0000-0000-0000A1B60000}"/>
    <cellStyle name="Total 2 2 6 2 3" xfId="46756" xr:uid="{00000000-0005-0000-0000-0000A2B60000}"/>
    <cellStyle name="Total 2 2 6 2 4" xfId="46757" xr:uid="{00000000-0005-0000-0000-0000A3B60000}"/>
    <cellStyle name="Total 2 2 6 2 5" xfId="46758" xr:uid="{00000000-0005-0000-0000-0000A4B60000}"/>
    <cellStyle name="Total 2 2 6 3" xfId="46759" xr:uid="{00000000-0005-0000-0000-0000A5B60000}"/>
    <cellStyle name="Total 2 2 6 3 2" xfId="46760" xr:uid="{00000000-0005-0000-0000-0000A6B60000}"/>
    <cellStyle name="Total 2 2 6 3 2 2" xfId="46761" xr:uid="{00000000-0005-0000-0000-0000A7B60000}"/>
    <cellStyle name="Total 2 2 6 3 2 3" xfId="46762" xr:uid="{00000000-0005-0000-0000-0000A8B60000}"/>
    <cellStyle name="Total 2 2 6 3 2 4" xfId="46763" xr:uid="{00000000-0005-0000-0000-0000A9B60000}"/>
    <cellStyle name="Total 2 2 6 3 2 5" xfId="46764" xr:uid="{00000000-0005-0000-0000-0000AAB60000}"/>
    <cellStyle name="Total 2 2 6 3 2 6" xfId="46765" xr:uid="{00000000-0005-0000-0000-0000ABB60000}"/>
    <cellStyle name="Total 2 2 6 3 2 7" xfId="46766" xr:uid="{00000000-0005-0000-0000-0000ACB60000}"/>
    <cellStyle name="Total 2 2 6 3 3" xfId="46767" xr:uid="{00000000-0005-0000-0000-0000ADB60000}"/>
    <cellStyle name="Total 2 2 6 3 4" xfId="46768" xr:uid="{00000000-0005-0000-0000-0000AEB60000}"/>
    <cellStyle name="Total 2 2 6 3 5" xfId="46769" xr:uid="{00000000-0005-0000-0000-0000AFB60000}"/>
    <cellStyle name="Total 2 2 6 4" xfId="46770" xr:uid="{00000000-0005-0000-0000-0000B0B60000}"/>
    <cellStyle name="Total 2 2 6 4 2" xfId="46771" xr:uid="{00000000-0005-0000-0000-0000B1B60000}"/>
    <cellStyle name="Total 2 2 6 4 2 2" xfId="46772" xr:uid="{00000000-0005-0000-0000-0000B2B60000}"/>
    <cellStyle name="Total 2 2 6 4 2 3" xfId="46773" xr:uid="{00000000-0005-0000-0000-0000B3B60000}"/>
    <cellStyle name="Total 2 2 6 4 2 4" xfId="46774" xr:uid="{00000000-0005-0000-0000-0000B4B60000}"/>
    <cellStyle name="Total 2 2 6 4 2 5" xfId="46775" xr:uid="{00000000-0005-0000-0000-0000B5B60000}"/>
    <cellStyle name="Total 2 2 6 4 2 6" xfId="46776" xr:uid="{00000000-0005-0000-0000-0000B6B60000}"/>
    <cellStyle name="Total 2 2 6 4 2 7" xfId="46777" xr:uid="{00000000-0005-0000-0000-0000B7B60000}"/>
    <cellStyle name="Total 2 2 6 4 3" xfId="46778" xr:uid="{00000000-0005-0000-0000-0000B8B60000}"/>
    <cellStyle name="Total 2 2 6 4 4" xfId="46779" xr:uid="{00000000-0005-0000-0000-0000B9B60000}"/>
    <cellStyle name="Total 2 2 6 4 5" xfId="46780" xr:uid="{00000000-0005-0000-0000-0000BAB60000}"/>
    <cellStyle name="Total 2 2 6 5" xfId="46781" xr:uid="{00000000-0005-0000-0000-0000BBB60000}"/>
    <cellStyle name="Total 2 2 6 5 2" xfId="46782" xr:uid="{00000000-0005-0000-0000-0000BCB60000}"/>
    <cellStyle name="Total 2 2 6 5 3" xfId="46783" xr:uid="{00000000-0005-0000-0000-0000BDB60000}"/>
    <cellStyle name="Total 2 2 6 5 4" xfId="46784" xr:uid="{00000000-0005-0000-0000-0000BEB60000}"/>
    <cellStyle name="Total 2 2 6 5 5" xfId="46785" xr:uid="{00000000-0005-0000-0000-0000BFB60000}"/>
    <cellStyle name="Total 2 2 6 5 6" xfId="46786" xr:uid="{00000000-0005-0000-0000-0000C0B60000}"/>
    <cellStyle name="Total 2 2 6 5 7" xfId="46787" xr:uid="{00000000-0005-0000-0000-0000C1B60000}"/>
    <cellStyle name="Total 2 2 6 5 8" xfId="46788" xr:uid="{00000000-0005-0000-0000-0000C2B60000}"/>
    <cellStyle name="Total 2 2 6 6" xfId="46789" xr:uid="{00000000-0005-0000-0000-0000C3B60000}"/>
    <cellStyle name="Total 2 2 6 6 2" xfId="46790" xr:uid="{00000000-0005-0000-0000-0000C4B60000}"/>
    <cellStyle name="Total 2 2 6 6 3" xfId="46791" xr:uid="{00000000-0005-0000-0000-0000C5B60000}"/>
    <cellStyle name="Total 2 2 6 6 4" xfId="46792" xr:uid="{00000000-0005-0000-0000-0000C6B60000}"/>
    <cellStyle name="Total 2 2 6 6 5" xfId="46793" xr:uid="{00000000-0005-0000-0000-0000C7B60000}"/>
    <cellStyle name="Total 2 2 6 6 6" xfId="46794" xr:uid="{00000000-0005-0000-0000-0000C8B60000}"/>
    <cellStyle name="Total 2 2 6 6 7" xfId="46795" xr:uid="{00000000-0005-0000-0000-0000C9B60000}"/>
    <cellStyle name="Total 2 2 6 7" xfId="46796" xr:uid="{00000000-0005-0000-0000-0000CAB60000}"/>
    <cellStyle name="Total 2 2 6 7 2" xfId="46797" xr:uid="{00000000-0005-0000-0000-0000CBB60000}"/>
    <cellStyle name="Total 2 2 6 7 3" xfId="46798" xr:uid="{00000000-0005-0000-0000-0000CCB60000}"/>
    <cellStyle name="Total 2 2 6 7 4" xfId="46799" xr:uid="{00000000-0005-0000-0000-0000CDB60000}"/>
    <cellStyle name="Total 2 2 6 7 5" xfId="46800" xr:uid="{00000000-0005-0000-0000-0000CEB60000}"/>
    <cellStyle name="Total 2 2 6 8" xfId="46801" xr:uid="{00000000-0005-0000-0000-0000CFB60000}"/>
    <cellStyle name="Total 2 2 6 8 2" xfId="46802" xr:uid="{00000000-0005-0000-0000-0000D0B60000}"/>
    <cellStyle name="Total 2 2 6 8 3" xfId="46803" xr:uid="{00000000-0005-0000-0000-0000D1B60000}"/>
    <cellStyle name="Total 2 2 6 8 4" xfId="46804" xr:uid="{00000000-0005-0000-0000-0000D2B60000}"/>
    <cellStyle name="Total 2 2 6 8 5" xfId="46805" xr:uid="{00000000-0005-0000-0000-0000D3B60000}"/>
    <cellStyle name="Total 2 2 6 9" xfId="46806" xr:uid="{00000000-0005-0000-0000-0000D4B60000}"/>
    <cellStyle name="Total 2 2 6 9 2" xfId="46807" xr:uid="{00000000-0005-0000-0000-0000D5B60000}"/>
    <cellStyle name="Total 2 2 6 9 3" xfId="46808" xr:uid="{00000000-0005-0000-0000-0000D6B60000}"/>
    <cellStyle name="Total 2 2 6 9 4" xfId="46809" xr:uid="{00000000-0005-0000-0000-0000D7B60000}"/>
    <cellStyle name="Total 2 2 6 9 5" xfId="46810" xr:uid="{00000000-0005-0000-0000-0000D8B60000}"/>
    <cellStyle name="Total 2 2 7" xfId="46811" xr:uid="{00000000-0005-0000-0000-0000D9B60000}"/>
    <cellStyle name="Total 2 2 7 10" xfId="46812" xr:uid="{00000000-0005-0000-0000-0000DAB60000}"/>
    <cellStyle name="Total 2 2 7 2" xfId="46813" xr:uid="{00000000-0005-0000-0000-0000DBB60000}"/>
    <cellStyle name="Total 2 2 7 2 2" xfId="46814" xr:uid="{00000000-0005-0000-0000-0000DCB60000}"/>
    <cellStyle name="Total 2 2 7 2 2 2" xfId="46815" xr:uid="{00000000-0005-0000-0000-0000DDB60000}"/>
    <cellStyle name="Total 2 2 7 2 2 3" xfId="46816" xr:uid="{00000000-0005-0000-0000-0000DEB60000}"/>
    <cellStyle name="Total 2 2 7 2 2 4" xfId="46817" xr:uid="{00000000-0005-0000-0000-0000DFB60000}"/>
    <cellStyle name="Total 2 2 7 2 2 5" xfId="46818" xr:uid="{00000000-0005-0000-0000-0000E0B60000}"/>
    <cellStyle name="Total 2 2 7 2 2 6" xfId="46819" xr:uid="{00000000-0005-0000-0000-0000E1B60000}"/>
    <cellStyle name="Total 2 2 7 2 2 7" xfId="46820" xr:uid="{00000000-0005-0000-0000-0000E2B60000}"/>
    <cellStyle name="Total 2 2 7 2 3" xfId="46821" xr:uid="{00000000-0005-0000-0000-0000E3B60000}"/>
    <cellStyle name="Total 2 2 7 2 4" xfId="46822" xr:uid="{00000000-0005-0000-0000-0000E4B60000}"/>
    <cellStyle name="Total 2 2 7 3" xfId="46823" xr:uid="{00000000-0005-0000-0000-0000E5B60000}"/>
    <cellStyle name="Total 2 2 7 3 2" xfId="46824" xr:uid="{00000000-0005-0000-0000-0000E6B60000}"/>
    <cellStyle name="Total 2 2 7 3 2 2" xfId="46825" xr:uid="{00000000-0005-0000-0000-0000E7B60000}"/>
    <cellStyle name="Total 2 2 7 3 2 3" xfId="46826" xr:uid="{00000000-0005-0000-0000-0000E8B60000}"/>
    <cellStyle name="Total 2 2 7 3 2 4" xfId="46827" xr:uid="{00000000-0005-0000-0000-0000E9B60000}"/>
    <cellStyle name="Total 2 2 7 3 2 5" xfId="46828" xr:uid="{00000000-0005-0000-0000-0000EAB60000}"/>
    <cellStyle name="Total 2 2 7 3 2 6" xfId="46829" xr:uid="{00000000-0005-0000-0000-0000EBB60000}"/>
    <cellStyle name="Total 2 2 7 3 2 7" xfId="46830" xr:uid="{00000000-0005-0000-0000-0000ECB60000}"/>
    <cellStyle name="Total 2 2 7 3 3" xfId="46831" xr:uid="{00000000-0005-0000-0000-0000EDB60000}"/>
    <cellStyle name="Total 2 2 7 3 4" xfId="46832" xr:uid="{00000000-0005-0000-0000-0000EEB60000}"/>
    <cellStyle name="Total 2 2 7 4" xfId="46833" xr:uid="{00000000-0005-0000-0000-0000EFB60000}"/>
    <cellStyle name="Total 2 2 7 4 2" xfId="46834" xr:uid="{00000000-0005-0000-0000-0000F0B60000}"/>
    <cellStyle name="Total 2 2 7 4 2 2" xfId="46835" xr:uid="{00000000-0005-0000-0000-0000F1B60000}"/>
    <cellStyle name="Total 2 2 7 4 2 3" xfId="46836" xr:uid="{00000000-0005-0000-0000-0000F2B60000}"/>
    <cellStyle name="Total 2 2 7 4 2 4" xfId="46837" xr:uid="{00000000-0005-0000-0000-0000F3B60000}"/>
    <cellStyle name="Total 2 2 7 4 2 5" xfId="46838" xr:uid="{00000000-0005-0000-0000-0000F4B60000}"/>
    <cellStyle name="Total 2 2 7 4 2 6" xfId="46839" xr:uid="{00000000-0005-0000-0000-0000F5B60000}"/>
    <cellStyle name="Total 2 2 7 4 2 7" xfId="46840" xr:uid="{00000000-0005-0000-0000-0000F6B60000}"/>
    <cellStyle name="Total 2 2 7 4 3" xfId="46841" xr:uid="{00000000-0005-0000-0000-0000F7B60000}"/>
    <cellStyle name="Total 2 2 7 4 4" xfId="46842" xr:uid="{00000000-0005-0000-0000-0000F8B60000}"/>
    <cellStyle name="Total 2 2 7 5" xfId="46843" xr:uid="{00000000-0005-0000-0000-0000F9B60000}"/>
    <cellStyle name="Total 2 2 7 5 2" xfId="46844" xr:uid="{00000000-0005-0000-0000-0000FAB60000}"/>
    <cellStyle name="Total 2 2 7 5 3" xfId="46845" xr:uid="{00000000-0005-0000-0000-0000FBB60000}"/>
    <cellStyle name="Total 2 2 7 5 4" xfId="46846" xr:uid="{00000000-0005-0000-0000-0000FCB60000}"/>
    <cellStyle name="Total 2 2 7 5 5" xfId="46847" xr:uid="{00000000-0005-0000-0000-0000FDB60000}"/>
    <cellStyle name="Total 2 2 7 5 6" xfId="46848" xr:uid="{00000000-0005-0000-0000-0000FEB60000}"/>
    <cellStyle name="Total 2 2 7 5 7" xfId="46849" xr:uid="{00000000-0005-0000-0000-0000FFB60000}"/>
    <cellStyle name="Total 2 2 7 5 8" xfId="46850" xr:uid="{00000000-0005-0000-0000-000000B70000}"/>
    <cellStyle name="Total 2 2 7 6" xfId="46851" xr:uid="{00000000-0005-0000-0000-000001B70000}"/>
    <cellStyle name="Total 2 2 7 6 2" xfId="46852" xr:uid="{00000000-0005-0000-0000-000002B70000}"/>
    <cellStyle name="Total 2 2 7 6 3" xfId="46853" xr:uid="{00000000-0005-0000-0000-000003B70000}"/>
    <cellStyle name="Total 2 2 7 6 4" xfId="46854" xr:uid="{00000000-0005-0000-0000-000004B70000}"/>
    <cellStyle name="Total 2 2 7 6 5" xfId="46855" xr:uid="{00000000-0005-0000-0000-000005B70000}"/>
    <cellStyle name="Total 2 2 7 6 6" xfId="46856" xr:uid="{00000000-0005-0000-0000-000006B70000}"/>
    <cellStyle name="Total 2 2 7 6 7" xfId="46857" xr:uid="{00000000-0005-0000-0000-000007B70000}"/>
    <cellStyle name="Total 2 2 7 7" xfId="46858" xr:uid="{00000000-0005-0000-0000-000008B70000}"/>
    <cellStyle name="Total 2 2 7 8" xfId="46859" xr:uid="{00000000-0005-0000-0000-000009B70000}"/>
    <cellStyle name="Total 2 2 7 9" xfId="46860" xr:uid="{00000000-0005-0000-0000-00000AB70000}"/>
    <cellStyle name="Total 2 2 8" xfId="46861" xr:uid="{00000000-0005-0000-0000-00000BB70000}"/>
    <cellStyle name="Total 2 2 8 2" xfId="46862" xr:uid="{00000000-0005-0000-0000-00000CB70000}"/>
    <cellStyle name="Total 2 2 8 2 2" xfId="46863" xr:uid="{00000000-0005-0000-0000-00000DB70000}"/>
    <cellStyle name="Total 2 2 8 2 3" xfId="46864" xr:uid="{00000000-0005-0000-0000-00000EB70000}"/>
    <cellStyle name="Total 2 2 8 2 4" xfId="46865" xr:uid="{00000000-0005-0000-0000-00000FB70000}"/>
    <cellStyle name="Total 2 2 8 2 5" xfId="46866" xr:uid="{00000000-0005-0000-0000-000010B70000}"/>
    <cellStyle name="Total 2 2 8 2 6" xfId="46867" xr:uid="{00000000-0005-0000-0000-000011B70000}"/>
    <cellStyle name="Total 2 2 8 2 7" xfId="46868" xr:uid="{00000000-0005-0000-0000-000012B70000}"/>
    <cellStyle name="Total 2 2 8 3" xfId="46869" xr:uid="{00000000-0005-0000-0000-000013B70000}"/>
    <cellStyle name="Total 2 2 8 4" xfId="46870" xr:uid="{00000000-0005-0000-0000-000014B70000}"/>
    <cellStyle name="Total 2 2 8 5" xfId="46871" xr:uid="{00000000-0005-0000-0000-000015B70000}"/>
    <cellStyle name="Total 2 2 9" xfId="46872" xr:uid="{00000000-0005-0000-0000-000016B70000}"/>
    <cellStyle name="Total 2 2 9 2" xfId="46873" xr:uid="{00000000-0005-0000-0000-000017B70000}"/>
    <cellStyle name="Total 2 2 9 2 2" xfId="46874" xr:uid="{00000000-0005-0000-0000-000018B70000}"/>
    <cellStyle name="Total 2 2 9 2 3" xfId="46875" xr:uid="{00000000-0005-0000-0000-000019B70000}"/>
    <cellStyle name="Total 2 2 9 2 4" xfId="46876" xr:uid="{00000000-0005-0000-0000-00001AB70000}"/>
    <cellStyle name="Total 2 2 9 2 5" xfId="46877" xr:uid="{00000000-0005-0000-0000-00001BB70000}"/>
    <cellStyle name="Total 2 2 9 2 6" xfId="46878" xr:uid="{00000000-0005-0000-0000-00001CB70000}"/>
    <cellStyle name="Total 2 2 9 2 7" xfId="46879" xr:uid="{00000000-0005-0000-0000-00001DB70000}"/>
    <cellStyle name="Total 2 2 9 3" xfId="46880" xr:uid="{00000000-0005-0000-0000-00001EB70000}"/>
    <cellStyle name="Total 2 2 9 4" xfId="46881" xr:uid="{00000000-0005-0000-0000-00001FB70000}"/>
    <cellStyle name="Total 2 2 9 5" xfId="46882" xr:uid="{00000000-0005-0000-0000-000020B70000}"/>
    <cellStyle name="Total 2 20" xfId="46883" xr:uid="{00000000-0005-0000-0000-000021B70000}"/>
    <cellStyle name="Total 2 20 2" xfId="46884" xr:uid="{00000000-0005-0000-0000-000022B70000}"/>
    <cellStyle name="Total 2 20 3" xfId="46885" xr:uid="{00000000-0005-0000-0000-000023B70000}"/>
    <cellStyle name="Total 2 20 4" xfId="46886" xr:uid="{00000000-0005-0000-0000-000024B70000}"/>
    <cellStyle name="Total 2 20 5" xfId="46887" xr:uid="{00000000-0005-0000-0000-000025B70000}"/>
    <cellStyle name="Total 2 21" xfId="46888" xr:uid="{00000000-0005-0000-0000-000026B70000}"/>
    <cellStyle name="Total 2 21 2" xfId="46889" xr:uid="{00000000-0005-0000-0000-000027B70000}"/>
    <cellStyle name="Total 2 21 3" xfId="46890" xr:uid="{00000000-0005-0000-0000-000028B70000}"/>
    <cellStyle name="Total 2 21 4" xfId="46891" xr:uid="{00000000-0005-0000-0000-000029B70000}"/>
    <cellStyle name="Total 2 21 5" xfId="46892" xr:uid="{00000000-0005-0000-0000-00002AB70000}"/>
    <cellStyle name="Total 2 22" xfId="46893" xr:uid="{00000000-0005-0000-0000-00002BB70000}"/>
    <cellStyle name="Total 2 22 2" xfId="46894" xr:uid="{00000000-0005-0000-0000-00002CB70000}"/>
    <cellStyle name="Total 2 22 3" xfId="46895" xr:uid="{00000000-0005-0000-0000-00002DB70000}"/>
    <cellStyle name="Total 2 22 4" xfId="46896" xr:uid="{00000000-0005-0000-0000-00002EB70000}"/>
    <cellStyle name="Total 2 22 5" xfId="46897" xr:uid="{00000000-0005-0000-0000-00002FB70000}"/>
    <cellStyle name="Total 2 23" xfId="46898" xr:uid="{00000000-0005-0000-0000-000030B70000}"/>
    <cellStyle name="Total 2 23 2" xfId="46899" xr:uid="{00000000-0005-0000-0000-000031B70000}"/>
    <cellStyle name="Total 2 23 3" xfId="46900" xr:uid="{00000000-0005-0000-0000-000032B70000}"/>
    <cellStyle name="Total 2 23 4" xfId="46901" xr:uid="{00000000-0005-0000-0000-000033B70000}"/>
    <cellStyle name="Total 2 23 5" xfId="46902" xr:uid="{00000000-0005-0000-0000-000034B70000}"/>
    <cellStyle name="Total 2 24" xfId="46903" xr:uid="{00000000-0005-0000-0000-000035B70000}"/>
    <cellStyle name="Total 2 24 2" xfId="46904" xr:uid="{00000000-0005-0000-0000-000036B70000}"/>
    <cellStyle name="Total 2 24 3" xfId="46905" xr:uid="{00000000-0005-0000-0000-000037B70000}"/>
    <cellStyle name="Total 2 24 4" xfId="46906" xr:uid="{00000000-0005-0000-0000-000038B70000}"/>
    <cellStyle name="Total 2 24 5" xfId="46907" xr:uid="{00000000-0005-0000-0000-000039B70000}"/>
    <cellStyle name="Total 2 25" xfId="46908" xr:uid="{00000000-0005-0000-0000-00003AB70000}"/>
    <cellStyle name="Total 2 25 2" xfId="46909" xr:uid="{00000000-0005-0000-0000-00003BB70000}"/>
    <cellStyle name="Total 2 25 3" xfId="46910" xr:uid="{00000000-0005-0000-0000-00003CB70000}"/>
    <cellStyle name="Total 2 25 4" xfId="46911" xr:uid="{00000000-0005-0000-0000-00003DB70000}"/>
    <cellStyle name="Total 2 25 5" xfId="46912" xr:uid="{00000000-0005-0000-0000-00003EB70000}"/>
    <cellStyle name="Total 2 26" xfId="46913" xr:uid="{00000000-0005-0000-0000-00003FB70000}"/>
    <cellStyle name="Total 2 3" xfId="835" xr:uid="{00000000-0005-0000-0000-000040B70000}"/>
    <cellStyle name="Total 2 3 10" xfId="46914" xr:uid="{00000000-0005-0000-0000-000041B70000}"/>
    <cellStyle name="Total 2 3 10 2" xfId="46915" xr:uid="{00000000-0005-0000-0000-000042B70000}"/>
    <cellStyle name="Total 2 3 10 2 2" xfId="46916" xr:uid="{00000000-0005-0000-0000-000043B70000}"/>
    <cellStyle name="Total 2 3 10 2 3" xfId="46917" xr:uid="{00000000-0005-0000-0000-000044B70000}"/>
    <cellStyle name="Total 2 3 10 2 4" xfId="46918" xr:uid="{00000000-0005-0000-0000-000045B70000}"/>
    <cellStyle name="Total 2 3 10 2 5" xfId="46919" xr:uid="{00000000-0005-0000-0000-000046B70000}"/>
    <cellStyle name="Total 2 3 10 2 6" xfId="46920" xr:uid="{00000000-0005-0000-0000-000047B70000}"/>
    <cellStyle name="Total 2 3 10 2 7" xfId="46921" xr:uid="{00000000-0005-0000-0000-000048B70000}"/>
    <cellStyle name="Total 2 3 10 3" xfId="46922" xr:uid="{00000000-0005-0000-0000-000049B70000}"/>
    <cellStyle name="Total 2 3 10 4" xfId="46923" xr:uid="{00000000-0005-0000-0000-00004AB70000}"/>
    <cellStyle name="Total 2 3 10 5" xfId="46924" xr:uid="{00000000-0005-0000-0000-00004BB70000}"/>
    <cellStyle name="Total 2 3 11" xfId="46925" xr:uid="{00000000-0005-0000-0000-00004CB70000}"/>
    <cellStyle name="Total 2 3 11 2" xfId="46926" xr:uid="{00000000-0005-0000-0000-00004DB70000}"/>
    <cellStyle name="Total 2 3 11 2 2" xfId="46927" xr:uid="{00000000-0005-0000-0000-00004EB70000}"/>
    <cellStyle name="Total 2 3 11 2 3" xfId="46928" xr:uid="{00000000-0005-0000-0000-00004FB70000}"/>
    <cellStyle name="Total 2 3 11 2 4" xfId="46929" xr:uid="{00000000-0005-0000-0000-000050B70000}"/>
    <cellStyle name="Total 2 3 11 2 5" xfId="46930" xr:uid="{00000000-0005-0000-0000-000051B70000}"/>
    <cellStyle name="Total 2 3 11 2 6" xfId="46931" xr:uid="{00000000-0005-0000-0000-000052B70000}"/>
    <cellStyle name="Total 2 3 11 2 7" xfId="46932" xr:uid="{00000000-0005-0000-0000-000053B70000}"/>
    <cellStyle name="Total 2 3 11 3" xfId="46933" xr:uid="{00000000-0005-0000-0000-000054B70000}"/>
    <cellStyle name="Total 2 3 11 4" xfId="46934" xr:uid="{00000000-0005-0000-0000-000055B70000}"/>
    <cellStyle name="Total 2 3 11 5" xfId="46935" xr:uid="{00000000-0005-0000-0000-000056B70000}"/>
    <cellStyle name="Total 2 3 12" xfId="46936" xr:uid="{00000000-0005-0000-0000-000057B70000}"/>
    <cellStyle name="Total 2 3 12 2" xfId="46937" xr:uid="{00000000-0005-0000-0000-000058B70000}"/>
    <cellStyle name="Total 2 3 12 3" xfId="46938" xr:uid="{00000000-0005-0000-0000-000059B70000}"/>
    <cellStyle name="Total 2 3 12 4" xfId="46939" xr:uid="{00000000-0005-0000-0000-00005AB70000}"/>
    <cellStyle name="Total 2 3 12 5" xfId="46940" xr:uid="{00000000-0005-0000-0000-00005BB70000}"/>
    <cellStyle name="Total 2 3 12 6" xfId="46941" xr:uid="{00000000-0005-0000-0000-00005CB70000}"/>
    <cellStyle name="Total 2 3 12 7" xfId="46942" xr:uid="{00000000-0005-0000-0000-00005DB70000}"/>
    <cellStyle name="Total 2 3 12 8" xfId="46943" xr:uid="{00000000-0005-0000-0000-00005EB70000}"/>
    <cellStyle name="Total 2 3 13" xfId="46944" xr:uid="{00000000-0005-0000-0000-00005FB70000}"/>
    <cellStyle name="Total 2 3 13 2" xfId="46945" xr:uid="{00000000-0005-0000-0000-000060B70000}"/>
    <cellStyle name="Total 2 3 13 3" xfId="46946" xr:uid="{00000000-0005-0000-0000-000061B70000}"/>
    <cellStyle name="Total 2 3 13 4" xfId="46947" xr:uid="{00000000-0005-0000-0000-000062B70000}"/>
    <cellStyle name="Total 2 3 13 5" xfId="46948" xr:uid="{00000000-0005-0000-0000-000063B70000}"/>
    <cellStyle name="Total 2 3 13 6" xfId="46949" xr:uid="{00000000-0005-0000-0000-000064B70000}"/>
    <cellStyle name="Total 2 3 13 7" xfId="46950" xr:uid="{00000000-0005-0000-0000-000065B70000}"/>
    <cellStyle name="Total 2 3 14" xfId="46951" xr:uid="{00000000-0005-0000-0000-000066B70000}"/>
    <cellStyle name="Total 2 3 14 2" xfId="46952" xr:uid="{00000000-0005-0000-0000-000067B70000}"/>
    <cellStyle name="Total 2 3 14 3" xfId="46953" xr:uid="{00000000-0005-0000-0000-000068B70000}"/>
    <cellStyle name="Total 2 3 14 4" xfId="46954" xr:uid="{00000000-0005-0000-0000-000069B70000}"/>
    <cellStyle name="Total 2 3 14 5" xfId="46955" xr:uid="{00000000-0005-0000-0000-00006AB70000}"/>
    <cellStyle name="Total 2 3 15" xfId="46956" xr:uid="{00000000-0005-0000-0000-00006BB70000}"/>
    <cellStyle name="Total 2 3 15 2" xfId="46957" xr:uid="{00000000-0005-0000-0000-00006CB70000}"/>
    <cellStyle name="Total 2 3 15 3" xfId="46958" xr:uid="{00000000-0005-0000-0000-00006DB70000}"/>
    <cellStyle name="Total 2 3 15 4" xfId="46959" xr:uid="{00000000-0005-0000-0000-00006EB70000}"/>
    <cellStyle name="Total 2 3 15 5" xfId="46960" xr:uid="{00000000-0005-0000-0000-00006FB70000}"/>
    <cellStyle name="Total 2 3 16" xfId="46961" xr:uid="{00000000-0005-0000-0000-000070B70000}"/>
    <cellStyle name="Total 2 3 16 2" xfId="46962" xr:uid="{00000000-0005-0000-0000-000071B70000}"/>
    <cellStyle name="Total 2 3 16 3" xfId="46963" xr:uid="{00000000-0005-0000-0000-000072B70000}"/>
    <cellStyle name="Total 2 3 16 4" xfId="46964" xr:uid="{00000000-0005-0000-0000-000073B70000}"/>
    <cellStyle name="Total 2 3 16 5" xfId="46965" xr:uid="{00000000-0005-0000-0000-000074B70000}"/>
    <cellStyle name="Total 2 3 17" xfId="46966" xr:uid="{00000000-0005-0000-0000-000075B70000}"/>
    <cellStyle name="Total 2 3 17 2" xfId="46967" xr:uid="{00000000-0005-0000-0000-000076B70000}"/>
    <cellStyle name="Total 2 3 17 3" xfId="46968" xr:uid="{00000000-0005-0000-0000-000077B70000}"/>
    <cellStyle name="Total 2 3 17 4" xfId="46969" xr:uid="{00000000-0005-0000-0000-000078B70000}"/>
    <cellStyle name="Total 2 3 17 5" xfId="46970" xr:uid="{00000000-0005-0000-0000-000079B70000}"/>
    <cellStyle name="Total 2 3 18" xfId="46971" xr:uid="{00000000-0005-0000-0000-00007AB70000}"/>
    <cellStyle name="Total 2 3 18 2" xfId="46972" xr:uid="{00000000-0005-0000-0000-00007BB70000}"/>
    <cellStyle name="Total 2 3 18 3" xfId="46973" xr:uid="{00000000-0005-0000-0000-00007CB70000}"/>
    <cellStyle name="Total 2 3 18 4" xfId="46974" xr:uid="{00000000-0005-0000-0000-00007DB70000}"/>
    <cellStyle name="Total 2 3 18 5" xfId="46975" xr:uid="{00000000-0005-0000-0000-00007EB70000}"/>
    <cellStyle name="Total 2 3 19" xfId="46976" xr:uid="{00000000-0005-0000-0000-00007FB70000}"/>
    <cellStyle name="Total 2 3 19 2" xfId="46977" xr:uid="{00000000-0005-0000-0000-000080B70000}"/>
    <cellStyle name="Total 2 3 19 3" xfId="46978" xr:uid="{00000000-0005-0000-0000-000081B70000}"/>
    <cellStyle name="Total 2 3 19 4" xfId="46979" xr:uid="{00000000-0005-0000-0000-000082B70000}"/>
    <cellStyle name="Total 2 3 19 5" xfId="46980" xr:uid="{00000000-0005-0000-0000-000083B70000}"/>
    <cellStyle name="Total 2 3 2" xfId="46981" xr:uid="{00000000-0005-0000-0000-000084B70000}"/>
    <cellStyle name="Total 2 3 2 10" xfId="46982" xr:uid="{00000000-0005-0000-0000-000085B70000}"/>
    <cellStyle name="Total 2 3 2 10 2" xfId="46983" xr:uid="{00000000-0005-0000-0000-000086B70000}"/>
    <cellStyle name="Total 2 3 2 10 3" xfId="46984" xr:uid="{00000000-0005-0000-0000-000087B70000}"/>
    <cellStyle name="Total 2 3 2 10 4" xfId="46985" xr:uid="{00000000-0005-0000-0000-000088B70000}"/>
    <cellStyle name="Total 2 3 2 10 5" xfId="46986" xr:uid="{00000000-0005-0000-0000-000089B70000}"/>
    <cellStyle name="Total 2 3 2 10 6" xfId="46987" xr:uid="{00000000-0005-0000-0000-00008AB70000}"/>
    <cellStyle name="Total 2 3 2 10 7" xfId="46988" xr:uid="{00000000-0005-0000-0000-00008BB70000}"/>
    <cellStyle name="Total 2 3 2 10 8" xfId="46989" xr:uid="{00000000-0005-0000-0000-00008CB70000}"/>
    <cellStyle name="Total 2 3 2 11" xfId="46990" xr:uid="{00000000-0005-0000-0000-00008DB70000}"/>
    <cellStyle name="Total 2 3 2 11 2" xfId="46991" xr:uid="{00000000-0005-0000-0000-00008EB70000}"/>
    <cellStyle name="Total 2 3 2 11 3" xfId="46992" xr:uid="{00000000-0005-0000-0000-00008FB70000}"/>
    <cellStyle name="Total 2 3 2 11 4" xfId="46993" xr:uid="{00000000-0005-0000-0000-000090B70000}"/>
    <cellStyle name="Total 2 3 2 11 5" xfId="46994" xr:uid="{00000000-0005-0000-0000-000091B70000}"/>
    <cellStyle name="Total 2 3 2 11 6" xfId="46995" xr:uid="{00000000-0005-0000-0000-000092B70000}"/>
    <cellStyle name="Total 2 3 2 11 7" xfId="46996" xr:uid="{00000000-0005-0000-0000-000093B70000}"/>
    <cellStyle name="Total 2 3 2 12" xfId="46997" xr:uid="{00000000-0005-0000-0000-000094B70000}"/>
    <cellStyle name="Total 2 3 2 12 2" xfId="46998" xr:uid="{00000000-0005-0000-0000-000095B70000}"/>
    <cellStyle name="Total 2 3 2 12 3" xfId="46999" xr:uid="{00000000-0005-0000-0000-000096B70000}"/>
    <cellStyle name="Total 2 3 2 12 4" xfId="47000" xr:uid="{00000000-0005-0000-0000-000097B70000}"/>
    <cellStyle name="Total 2 3 2 12 5" xfId="47001" xr:uid="{00000000-0005-0000-0000-000098B70000}"/>
    <cellStyle name="Total 2 3 2 13" xfId="47002" xr:uid="{00000000-0005-0000-0000-000099B70000}"/>
    <cellStyle name="Total 2 3 2 13 2" xfId="47003" xr:uid="{00000000-0005-0000-0000-00009AB70000}"/>
    <cellStyle name="Total 2 3 2 13 3" xfId="47004" xr:uid="{00000000-0005-0000-0000-00009BB70000}"/>
    <cellStyle name="Total 2 3 2 13 4" xfId="47005" xr:uid="{00000000-0005-0000-0000-00009CB70000}"/>
    <cellStyle name="Total 2 3 2 13 5" xfId="47006" xr:uid="{00000000-0005-0000-0000-00009DB70000}"/>
    <cellStyle name="Total 2 3 2 14" xfId="47007" xr:uid="{00000000-0005-0000-0000-00009EB70000}"/>
    <cellStyle name="Total 2 3 2 14 2" xfId="47008" xr:uid="{00000000-0005-0000-0000-00009FB70000}"/>
    <cellStyle name="Total 2 3 2 14 3" xfId="47009" xr:uid="{00000000-0005-0000-0000-0000A0B70000}"/>
    <cellStyle name="Total 2 3 2 14 4" xfId="47010" xr:uid="{00000000-0005-0000-0000-0000A1B70000}"/>
    <cellStyle name="Total 2 3 2 14 5" xfId="47011" xr:uid="{00000000-0005-0000-0000-0000A2B70000}"/>
    <cellStyle name="Total 2 3 2 15" xfId="47012" xr:uid="{00000000-0005-0000-0000-0000A3B70000}"/>
    <cellStyle name="Total 2 3 2 15 2" xfId="47013" xr:uid="{00000000-0005-0000-0000-0000A4B70000}"/>
    <cellStyle name="Total 2 3 2 15 3" xfId="47014" xr:uid="{00000000-0005-0000-0000-0000A5B70000}"/>
    <cellStyle name="Total 2 3 2 15 4" xfId="47015" xr:uid="{00000000-0005-0000-0000-0000A6B70000}"/>
    <cellStyle name="Total 2 3 2 15 5" xfId="47016" xr:uid="{00000000-0005-0000-0000-0000A7B70000}"/>
    <cellStyle name="Total 2 3 2 16" xfId="47017" xr:uid="{00000000-0005-0000-0000-0000A8B70000}"/>
    <cellStyle name="Total 2 3 2 16 2" xfId="47018" xr:uid="{00000000-0005-0000-0000-0000A9B70000}"/>
    <cellStyle name="Total 2 3 2 16 3" xfId="47019" xr:uid="{00000000-0005-0000-0000-0000AAB70000}"/>
    <cellStyle name="Total 2 3 2 16 4" xfId="47020" xr:uid="{00000000-0005-0000-0000-0000ABB70000}"/>
    <cellStyle name="Total 2 3 2 16 5" xfId="47021" xr:uid="{00000000-0005-0000-0000-0000ACB70000}"/>
    <cellStyle name="Total 2 3 2 17" xfId="47022" xr:uid="{00000000-0005-0000-0000-0000ADB70000}"/>
    <cellStyle name="Total 2 3 2 17 2" xfId="47023" xr:uid="{00000000-0005-0000-0000-0000AEB70000}"/>
    <cellStyle name="Total 2 3 2 17 3" xfId="47024" xr:uid="{00000000-0005-0000-0000-0000AFB70000}"/>
    <cellStyle name="Total 2 3 2 17 4" xfId="47025" xr:uid="{00000000-0005-0000-0000-0000B0B70000}"/>
    <cellStyle name="Total 2 3 2 17 5" xfId="47026" xr:uid="{00000000-0005-0000-0000-0000B1B70000}"/>
    <cellStyle name="Total 2 3 2 18" xfId="47027" xr:uid="{00000000-0005-0000-0000-0000B2B70000}"/>
    <cellStyle name="Total 2 3 2 2" xfId="47028" xr:uid="{00000000-0005-0000-0000-0000B3B70000}"/>
    <cellStyle name="Total 2 3 2 2 10" xfId="47029" xr:uid="{00000000-0005-0000-0000-0000B4B70000}"/>
    <cellStyle name="Total 2 3 2 2 10 2" xfId="47030" xr:uid="{00000000-0005-0000-0000-0000B5B70000}"/>
    <cellStyle name="Total 2 3 2 2 10 3" xfId="47031" xr:uid="{00000000-0005-0000-0000-0000B6B70000}"/>
    <cellStyle name="Total 2 3 2 2 10 4" xfId="47032" xr:uid="{00000000-0005-0000-0000-0000B7B70000}"/>
    <cellStyle name="Total 2 3 2 2 10 5" xfId="47033" xr:uid="{00000000-0005-0000-0000-0000B8B70000}"/>
    <cellStyle name="Total 2 3 2 2 11" xfId="47034" xr:uid="{00000000-0005-0000-0000-0000B9B70000}"/>
    <cellStyle name="Total 2 3 2 2 11 2" xfId="47035" xr:uid="{00000000-0005-0000-0000-0000BAB70000}"/>
    <cellStyle name="Total 2 3 2 2 11 3" xfId="47036" xr:uid="{00000000-0005-0000-0000-0000BBB70000}"/>
    <cellStyle name="Total 2 3 2 2 11 4" xfId="47037" xr:uid="{00000000-0005-0000-0000-0000BCB70000}"/>
    <cellStyle name="Total 2 3 2 2 11 5" xfId="47038" xr:uid="{00000000-0005-0000-0000-0000BDB70000}"/>
    <cellStyle name="Total 2 3 2 2 12" xfId="47039" xr:uid="{00000000-0005-0000-0000-0000BEB70000}"/>
    <cellStyle name="Total 2 3 2 2 12 2" xfId="47040" xr:uid="{00000000-0005-0000-0000-0000BFB70000}"/>
    <cellStyle name="Total 2 3 2 2 12 3" xfId="47041" xr:uid="{00000000-0005-0000-0000-0000C0B70000}"/>
    <cellStyle name="Total 2 3 2 2 12 4" xfId="47042" xr:uid="{00000000-0005-0000-0000-0000C1B70000}"/>
    <cellStyle name="Total 2 3 2 2 12 5" xfId="47043" xr:uid="{00000000-0005-0000-0000-0000C2B70000}"/>
    <cellStyle name="Total 2 3 2 2 13" xfId="47044" xr:uid="{00000000-0005-0000-0000-0000C3B70000}"/>
    <cellStyle name="Total 2 3 2 2 13 2" xfId="47045" xr:uid="{00000000-0005-0000-0000-0000C4B70000}"/>
    <cellStyle name="Total 2 3 2 2 13 3" xfId="47046" xr:uid="{00000000-0005-0000-0000-0000C5B70000}"/>
    <cellStyle name="Total 2 3 2 2 13 4" xfId="47047" xr:uid="{00000000-0005-0000-0000-0000C6B70000}"/>
    <cellStyle name="Total 2 3 2 2 13 5" xfId="47048" xr:uid="{00000000-0005-0000-0000-0000C7B70000}"/>
    <cellStyle name="Total 2 3 2 2 14" xfId="47049" xr:uid="{00000000-0005-0000-0000-0000C8B70000}"/>
    <cellStyle name="Total 2 3 2 2 14 2" xfId="47050" xr:uid="{00000000-0005-0000-0000-0000C9B70000}"/>
    <cellStyle name="Total 2 3 2 2 14 3" xfId="47051" xr:uid="{00000000-0005-0000-0000-0000CAB70000}"/>
    <cellStyle name="Total 2 3 2 2 14 4" xfId="47052" xr:uid="{00000000-0005-0000-0000-0000CBB70000}"/>
    <cellStyle name="Total 2 3 2 2 14 5" xfId="47053" xr:uid="{00000000-0005-0000-0000-0000CCB70000}"/>
    <cellStyle name="Total 2 3 2 2 15" xfId="47054" xr:uid="{00000000-0005-0000-0000-0000CDB70000}"/>
    <cellStyle name="Total 2 3 2 2 15 2" xfId="47055" xr:uid="{00000000-0005-0000-0000-0000CEB70000}"/>
    <cellStyle name="Total 2 3 2 2 15 3" xfId="47056" xr:uid="{00000000-0005-0000-0000-0000CFB70000}"/>
    <cellStyle name="Total 2 3 2 2 15 4" xfId="47057" xr:uid="{00000000-0005-0000-0000-0000D0B70000}"/>
    <cellStyle name="Total 2 3 2 2 15 5" xfId="47058" xr:uid="{00000000-0005-0000-0000-0000D1B70000}"/>
    <cellStyle name="Total 2 3 2 2 16" xfId="47059" xr:uid="{00000000-0005-0000-0000-0000D2B70000}"/>
    <cellStyle name="Total 2 3 2 2 16 2" xfId="47060" xr:uid="{00000000-0005-0000-0000-0000D3B70000}"/>
    <cellStyle name="Total 2 3 2 2 16 3" xfId="47061" xr:uid="{00000000-0005-0000-0000-0000D4B70000}"/>
    <cellStyle name="Total 2 3 2 2 16 4" xfId="47062" xr:uid="{00000000-0005-0000-0000-0000D5B70000}"/>
    <cellStyle name="Total 2 3 2 2 16 5" xfId="47063" xr:uid="{00000000-0005-0000-0000-0000D6B70000}"/>
    <cellStyle name="Total 2 3 2 2 17" xfId="47064" xr:uid="{00000000-0005-0000-0000-0000D7B70000}"/>
    <cellStyle name="Total 2 3 2 2 17 2" xfId="47065" xr:uid="{00000000-0005-0000-0000-0000D8B70000}"/>
    <cellStyle name="Total 2 3 2 2 17 3" xfId="47066" xr:uid="{00000000-0005-0000-0000-0000D9B70000}"/>
    <cellStyle name="Total 2 3 2 2 17 4" xfId="47067" xr:uid="{00000000-0005-0000-0000-0000DAB70000}"/>
    <cellStyle name="Total 2 3 2 2 17 5" xfId="47068" xr:uid="{00000000-0005-0000-0000-0000DBB70000}"/>
    <cellStyle name="Total 2 3 2 2 18" xfId="47069" xr:uid="{00000000-0005-0000-0000-0000DCB70000}"/>
    <cellStyle name="Total 2 3 2 2 18 2" xfId="47070" xr:uid="{00000000-0005-0000-0000-0000DDB70000}"/>
    <cellStyle name="Total 2 3 2 2 18 3" xfId="47071" xr:uid="{00000000-0005-0000-0000-0000DEB70000}"/>
    <cellStyle name="Total 2 3 2 2 18 4" xfId="47072" xr:uid="{00000000-0005-0000-0000-0000DFB70000}"/>
    <cellStyle name="Total 2 3 2 2 18 5" xfId="47073" xr:uid="{00000000-0005-0000-0000-0000E0B70000}"/>
    <cellStyle name="Total 2 3 2 2 19" xfId="47074" xr:uid="{00000000-0005-0000-0000-0000E1B70000}"/>
    <cellStyle name="Total 2 3 2 2 2" xfId="47075" xr:uid="{00000000-0005-0000-0000-0000E2B70000}"/>
    <cellStyle name="Total 2 3 2 2 2 10" xfId="47076" xr:uid="{00000000-0005-0000-0000-0000E3B70000}"/>
    <cellStyle name="Total 2 3 2 2 2 10 2" xfId="47077" xr:uid="{00000000-0005-0000-0000-0000E4B70000}"/>
    <cellStyle name="Total 2 3 2 2 2 10 3" xfId="47078" xr:uid="{00000000-0005-0000-0000-0000E5B70000}"/>
    <cellStyle name="Total 2 3 2 2 2 10 4" xfId="47079" xr:uid="{00000000-0005-0000-0000-0000E6B70000}"/>
    <cellStyle name="Total 2 3 2 2 2 10 5" xfId="47080" xr:uid="{00000000-0005-0000-0000-0000E7B70000}"/>
    <cellStyle name="Total 2 3 2 2 2 11" xfId="47081" xr:uid="{00000000-0005-0000-0000-0000E8B70000}"/>
    <cellStyle name="Total 2 3 2 2 2 11 2" xfId="47082" xr:uid="{00000000-0005-0000-0000-0000E9B70000}"/>
    <cellStyle name="Total 2 3 2 2 2 11 3" xfId="47083" xr:uid="{00000000-0005-0000-0000-0000EAB70000}"/>
    <cellStyle name="Total 2 3 2 2 2 11 4" xfId="47084" xr:uid="{00000000-0005-0000-0000-0000EBB70000}"/>
    <cellStyle name="Total 2 3 2 2 2 11 5" xfId="47085" xr:uid="{00000000-0005-0000-0000-0000ECB70000}"/>
    <cellStyle name="Total 2 3 2 2 2 12" xfId="47086" xr:uid="{00000000-0005-0000-0000-0000EDB70000}"/>
    <cellStyle name="Total 2 3 2 2 2 12 2" xfId="47087" xr:uid="{00000000-0005-0000-0000-0000EEB70000}"/>
    <cellStyle name="Total 2 3 2 2 2 12 3" xfId="47088" xr:uid="{00000000-0005-0000-0000-0000EFB70000}"/>
    <cellStyle name="Total 2 3 2 2 2 12 4" xfId="47089" xr:uid="{00000000-0005-0000-0000-0000F0B70000}"/>
    <cellStyle name="Total 2 3 2 2 2 12 5" xfId="47090" xr:uid="{00000000-0005-0000-0000-0000F1B70000}"/>
    <cellStyle name="Total 2 3 2 2 2 13" xfId="47091" xr:uid="{00000000-0005-0000-0000-0000F2B70000}"/>
    <cellStyle name="Total 2 3 2 2 2 13 2" xfId="47092" xr:uid="{00000000-0005-0000-0000-0000F3B70000}"/>
    <cellStyle name="Total 2 3 2 2 2 13 3" xfId="47093" xr:uid="{00000000-0005-0000-0000-0000F4B70000}"/>
    <cellStyle name="Total 2 3 2 2 2 13 4" xfId="47094" xr:uid="{00000000-0005-0000-0000-0000F5B70000}"/>
    <cellStyle name="Total 2 3 2 2 2 13 5" xfId="47095" xr:uid="{00000000-0005-0000-0000-0000F6B70000}"/>
    <cellStyle name="Total 2 3 2 2 2 14" xfId="47096" xr:uid="{00000000-0005-0000-0000-0000F7B70000}"/>
    <cellStyle name="Total 2 3 2 2 2 14 2" xfId="47097" xr:uid="{00000000-0005-0000-0000-0000F8B70000}"/>
    <cellStyle name="Total 2 3 2 2 2 14 3" xfId="47098" xr:uid="{00000000-0005-0000-0000-0000F9B70000}"/>
    <cellStyle name="Total 2 3 2 2 2 14 4" xfId="47099" xr:uid="{00000000-0005-0000-0000-0000FAB70000}"/>
    <cellStyle name="Total 2 3 2 2 2 14 5" xfId="47100" xr:uid="{00000000-0005-0000-0000-0000FBB70000}"/>
    <cellStyle name="Total 2 3 2 2 2 15" xfId="47101" xr:uid="{00000000-0005-0000-0000-0000FCB70000}"/>
    <cellStyle name="Total 2 3 2 2 2 15 2" xfId="47102" xr:uid="{00000000-0005-0000-0000-0000FDB70000}"/>
    <cellStyle name="Total 2 3 2 2 2 15 3" xfId="47103" xr:uid="{00000000-0005-0000-0000-0000FEB70000}"/>
    <cellStyle name="Total 2 3 2 2 2 15 4" xfId="47104" xr:uid="{00000000-0005-0000-0000-0000FFB70000}"/>
    <cellStyle name="Total 2 3 2 2 2 15 5" xfId="47105" xr:uid="{00000000-0005-0000-0000-000000B80000}"/>
    <cellStyle name="Total 2 3 2 2 2 16" xfId="47106" xr:uid="{00000000-0005-0000-0000-000001B80000}"/>
    <cellStyle name="Total 2 3 2 2 2 16 2" xfId="47107" xr:uid="{00000000-0005-0000-0000-000002B80000}"/>
    <cellStyle name="Total 2 3 2 2 2 16 3" xfId="47108" xr:uid="{00000000-0005-0000-0000-000003B80000}"/>
    <cellStyle name="Total 2 3 2 2 2 16 4" xfId="47109" xr:uid="{00000000-0005-0000-0000-000004B80000}"/>
    <cellStyle name="Total 2 3 2 2 2 16 5" xfId="47110" xr:uid="{00000000-0005-0000-0000-000005B80000}"/>
    <cellStyle name="Total 2 3 2 2 2 17" xfId="47111" xr:uid="{00000000-0005-0000-0000-000006B80000}"/>
    <cellStyle name="Total 2 3 2 2 2 17 2" xfId="47112" xr:uid="{00000000-0005-0000-0000-000007B80000}"/>
    <cellStyle name="Total 2 3 2 2 2 17 3" xfId="47113" xr:uid="{00000000-0005-0000-0000-000008B80000}"/>
    <cellStyle name="Total 2 3 2 2 2 17 4" xfId="47114" xr:uid="{00000000-0005-0000-0000-000009B80000}"/>
    <cellStyle name="Total 2 3 2 2 2 17 5" xfId="47115" xr:uid="{00000000-0005-0000-0000-00000AB80000}"/>
    <cellStyle name="Total 2 3 2 2 2 18" xfId="47116" xr:uid="{00000000-0005-0000-0000-00000BB80000}"/>
    <cellStyle name="Total 2 3 2 2 2 18 2" xfId="47117" xr:uid="{00000000-0005-0000-0000-00000CB80000}"/>
    <cellStyle name="Total 2 3 2 2 2 18 3" xfId="47118" xr:uid="{00000000-0005-0000-0000-00000DB80000}"/>
    <cellStyle name="Total 2 3 2 2 2 18 4" xfId="47119" xr:uid="{00000000-0005-0000-0000-00000EB80000}"/>
    <cellStyle name="Total 2 3 2 2 2 18 5" xfId="47120" xr:uid="{00000000-0005-0000-0000-00000FB80000}"/>
    <cellStyle name="Total 2 3 2 2 2 19" xfId="47121" xr:uid="{00000000-0005-0000-0000-000010B80000}"/>
    <cellStyle name="Total 2 3 2 2 2 2" xfId="47122" xr:uid="{00000000-0005-0000-0000-000011B80000}"/>
    <cellStyle name="Total 2 3 2 2 2 2 2" xfId="47123" xr:uid="{00000000-0005-0000-0000-000012B80000}"/>
    <cellStyle name="Total 2 3 2 2 2 2 2 2" xfId="47124" xr:uid="{00000000-0005-0000-0000-000013B80000}"/>
    <cellStyle name="Total 2 3 2 2 2 2 2 3" xfId="47125" xr:uid="{00000000-0005-0000-0000-000014B80000}"/>
    <cellStyle name="Total 2 3 2 2 2 2 2 4" xfId="47126" xr:uid="{00000000-0005-0000-0000-000015B80000}"/>
    <cellStyle name="Total 2 3 2 2 2 2 2 5" xfId="47127" xr:uid="{00000000-0005-0000-0000-000016B80000}"/>
    <cellStyle name="Total 2 3 2 2 2 2 2 6" xfId="47128" xr:uid="{00000000-0005-0000-0000-000017B80000}"/>
    <cellStyle name="Total 2 3 2 2 2 2 2 7" xfId="47129" xr:uid="{00000000-0005-0000-0000-000018B80000}"/>
    <cellStyle name="Total 2 3 2 2 2 2 3" xfId="47130" xr:uid="{00000000-0005-0000-0000-000019B80000}"/>
    <cellStyle name="Total 2 3 2 2 2 2 4" xfId="47131" xr:uid="{00000000-0005-0000-0000-00001AB80000}"/>
    <cellStyle name="Total 2 3 2 2 2 2 5" xfId="47132" xr:uid="{00000000-0005-0000-0000-00001BB80000}"/>
    <cellStyle name="Total 2 3 2 2 2 3" xfId="47133" xr:uid="{00000000-0005-0000-0000-00001CB80000}"/>
    <cellStyle name="Total 2 3 2 2 2 3 2" xfId="47134" xr:uid="{00000000-0005-0000-0000-00001DB80000}"/>
    <cellStyle name="Total 2 3 2 2 2 3 2 2" xfId="47135" xr:uid="{00000000-0005-0000-0000-00001EB80000}"/>
    <cellStyle name="Total 2 3 2 2 2 3 2 3" xfId="47136" xr:uid="{00000000-0005-0000-0000-00001FB80000}"/>
    <cellStyle name="Total 2 3 2 2 2 3 2 4" xfId="47137" xr:uid="{00000000-0005-0000-0000-000020B80000}"/>
    <cellStyle name="Total 2 3 2 2 2 3 2 5" xfId="47138" xr:uid="{00000000-0005-0000-0000-000021B80000}"/>
    <cellStyle name="Total 2 3 2 2 2 3 2 6" xfId="47139" xr:uid="{00000000-0005-0000-0000-000022B80000}"/>
    <cellStyle name="Total 2 3 2 2 2 3 2 7" xfId="47140" xr:uid="{00000000-0005-0000-0000-000023B80000}"/>
    <cellStyle name="Total 2 3 2 2 2 3 3" xfId="47141" xr:uid="{00000000-0005-0000-0000-000024B80000}"/>
    <cellStyle name="Total 2 3 2 2 2 3 4" xfId="47142" xr:uid="{00000000-0005-0000-0000-000025B80000}"/>
    <cellStyle name="Total 2 3 2 2 2 3 5" xfId="47143" xr:uid="{00000000-0005-0000-0000-000026B80000}"/>
    <cellStyle name="Total 2 3 2 2 2 4" xfId="47144" xr:uid="{00000000-0005-0000-0000-000027B80000}"/>
    <cellStyle name="Total 2 3 2 2 2 4 2" xfId="47145" xr:uid="{00000000-0005-0000-0000-000028B80000}"/>
    <cellStyle name="Total 2 3 2 2 2 4 2 2" xfId="47146" xr:uid="{00000000-0005-0000-0000-000029B80000}"/>
    <cellStyle name="Total 2 3 2 2 2 4 2 3" xfId="47147" xr:uid="{00000000-0005-0000-0000-00002AB80000}"/>
    <cellStyle name="Total 2 3 2 2 2 4 2 4" xfId="47148" xr:uid="{00000000-0005-0000-0000-00002BB80000}"/>
    <cellStyle name="Total 2 3 2 2 2 4 2 5" xfId="47149" xr:uid="{00000000-0005-0000-0000-00002CB80000}"/>
    <cellStyle name="Total 2 3 2 2 2 4 2 6" xfId="47150" xr:uid="{00000000-0005-0000-0000-00002DB80000}"/>
    <cellStyle name="Total 2 3 2 2 2 4 2 7" xfId="47151" xr:uid="{00000000-0005-0000-0000-00002EB80000}"/>
    <cellStyle name="Total 2 3 2 2 2 4 3" xfId="47152" xr:uid="{00000000-0005-0000-0000-00002FB80000}"/>
    <cellStyle name="Total 2 3 2 2 2 4 4" xfId="47153" xr:uid="{00000000-0005-0000-0000-000030B80000}"/>
    <cellStyle name="Total 2 3 2 2 2 4 5" xfId="47154" xr:uid="{00000000-0005-0000-0000-000031B80000}"/>
    <cellStyle name="Total 2 3 2 2 2 5" xfId="47155" xr:uid="{00000000-0005-0000-0000-000032B80000}"/>
    <cellStyle name="Total 2 3 2 2 2 5 2" xfId="47156" xr:uid="{00000000-0005-0000-0000-000033B80000}"/>
    <cellStyle name="Total 2 3 2 2 2 5 3" xfId="47157" xr:uid="{00000000-0005-0000-0000-000034B80000}"/>
    <cellStyle name="Total 2 3 2 2 2 5 4" xfId="47158" xr:uid="{00000000-0005-0000-0000-000035B80000}"/>
    <cellStyle name="Total 2 3 2 2 2 5 5" xfId="47159" xr:uid="{00000000-0005-0000-0000-000036B80000}"/>
    <cellStyle name="Total 2 3 2 2 2 5 6" xfId="47160" xr:uid="{00000000-0005-0000-0000-000037B80000}"/>
    <cellStyle name="Total 2 3 2 2 2 5 7" xfId="47161" xr:uid="{00000000-0005-0000-0000-000038B80000}"/>
    <cellStyle name="Total 2 3 2 2 2 5 8" xfId="47162" xr:uid="{00000000-0005-0000-0000-000039B80000}"/>
    <cellStyle name="Total 2 3 2 2 2 6" xfId="47163" xr:uid="{00000000-0005-0000-0000-00003AB80000}"/>
    <cellStyle name="Total 2 3 2 2 2 6 2" xfId="47164" xr:uid="{00000000-0005-0000-0000-00003BB80000}"/>
    <cellStyle name="Total 2 3 2 2 2 6 3" xfId="47165" xr:uid="{00000000-0005-0000-0000-00003CB80000}"/>
    <cellStyle name="Total 2 3 2 2 2 6 4" xfId="47166" xr:uid="{00000000-0005-0000-0000-00003DB80000}"/>
    <cellStyle name="Total 2 3 2 2 2 6 5" xfId="47167" xr:uid="{00000000-0005-0000-0000-00003EB80000}"/>
    <cellStyle name="Total 2 3 2 2 2 6 6" xfId="47168" xr:uid="{00000000-0005-0000-0000-00003FB80000}"/>
    <cellStyle name="Total 2 3 2 2 2 6 7" xfId="47169" xr:uid="{00000000-0005-0000-0000-000040B80000}"/>
    <cellStyle name="Total 2 3 2 2 2 7" xfId="47170" xr:uid="{00000000-0005-0000-0000-000041B80000}"/>
    <cellStyle name="Total 2 3 2 2 2 7 2" xfId="47171" xr:uid="{00000000-0005-0000-0000-000042B80000}"/>
    <cellStyle name="Total 2 3 2 2 2 7 3" xfId="47172" xr:uid="{00000000-0005-0000-0000-000043B80000}"/>
    <cellStyle name="Total 2 3 2 2 2 7 4" xfId="47173" xr:uid="{00000000-0005-0000-0000-000044B80000}"/>
    <cellStyle name="Total 2 3 2 2 2 7 5" xfId="47174" xr:uid="{00000000-0005-0000-0000-000045B80000}"/>
    <cellStyle name="Total 2 3 2 2 2 8" xfId="47175" xr:uid="{00000000-0005-0000-0000-000046B80000}"/>
    <cellStyle name="Total 2 3 2 2 2 8 2" xfId="47176" xr:uid="{00000000-0005-0000-0000-000047B80000}"/>
    <cellStyle name="Total 2 3 2 2 2 8 3" xfId="47177" xr:uid="{00000000-0005-0000-0000-000048B80000}"/>
    <cellStyle name="Total 2 3 2 2 2 8 4" xfId="47178" xr:uid="{00000000-0005-0000-0000-000049B80000}"/>
    <cellStyle name="Total 2 3 2 2 2 8 5" xfId="47179" xr:uid="{00000000-0005-0000-0000-00004AB80000}"/>
    <cellStyle name="Total 2 3 2 2 2 9" xfId="47180" xr:uid="{00000000-0005-0000-0000-00004BB80000}"/>
    <cellStyle name="Total 2 3 2 2 2 9 2" xfId="47181" xr:uid="{00000000-0005-0000-0000-00004CB80000}"/>
    <cellStyle name="Total 2 3 2 2 2 9 3" xfId="47182" xr:uid="{00000000-0005-0000-0000-00004DB80000}"/>
    <cellStyle name="Total 2 3 2 2 2 9 4" xfId="47183" xr:uid="{00000000-0005-0000-0000-00004EB80000}"/>
    <cellStyle name="Total 2 3 2 2 2 9 5" xfId="47184" xr:uid="{00000000-0005-0000-0000-00004FB80000}"/>
    <cellStyle name="Total 2 3 2 2 3" xfId="47185" xr:uid="{00000000-0005-0000-0000-000050B80000}"/>
    <cellStyle name="Total 2 3 2 2 3 10" xfId="47186" xr:uid="{00000000-0005-0000-0000-000051B80000}"/>
    <cellStyle name="Total 2 3 2 2 3 2" xfId="47187" xr:uid="{00000000-0005-0000-0000-000052B80000}"/>
    <cellStyle name="Total 2 3 2 2 3 2 2" xfId="47188" xr:uid="{00000000-0005-0000-0000-000053B80000}"/>
    <cellStyle name="Total 2 3 2 2 3 2 2 2" xfId="47189" xr:uid="{00000000-0005-0000-0000-000054B80000}"/>
    <cellStyle name="Total 2 3 2 2 3 2 2 3" xfId="47190" xr:uid="{00000000-0005-0000-0000-000055B80000}"/>
    <cellStyle name="Total 2 3 2 2 3 2 2 4" xfId="47191" xr:uid="{00000000-0005-0000-0000-000056B80000}"/>
    <cellStyle name="Total 2 3 2 2 3 2 2 5" xfId="47192" xr:uid="{00000000-0005-0000-0000-000057B80000}"/>
    <cellStyle name="Total 2 3 2 2 3 2 2 6" xfId="47193" xr:uid="{00000000-0005-0000-0000-000058B80000}"/>
    <cellStyle name="Total 2 3 2 2 3 2 2 7" xfId="47194" xr:uid="{00000000-0005-0000-0000-000059B80000}"/>
    <cellStyle name="Total 2 3 2 2 3 2 3" xfId="47195" xr:uid="{00000000-0005-0000-0000-00005AB80000}"/>
    <cellStyle name="Total 2 3 2 2 3 2 4" xfId="47196" xr:uid="{00000000-0005-0000-0000-00005BB80000}"/>
    <cellStyle name="Total 2 3 2 2 3 3" xfId="47197" xr:uid="{00000000-0005-0000-0000-00005CB80000}"/>
    <cellStyle name="Total 2 3 2 2 3 3 2" xfId="47198" xr:uid="{00000000-0005-0000-0000-00005DB80000}"/>
    <cellStyle name="Total 2 3 2 2 3 3 2 2" xfId="47199" xr:uid="{00000000-0005-0000-0000-00005EB80000}"/>
    <cellStyle name="Total 2 3 2 2 3 3 2 3" xfId="47200" xr:uid="{00000000-0005-0000-0000-00005FB80000}"/>
    <cellStyle name="Total 2 3 2 2 3 3 2 4" xfId="47201" xr:uid="{00000000-0005-0000-0000-000060B80000}"/>
    <cellStyle name="Total 2 3 2 2 3 3 2 5" xfId="47202" xr:uid="{00000000-0005-0000-0000-000061B80000}"/>
    <cellStyle name="Total 2 3 2 2 3 3 2 6" xfId="47203" xr:uid="{00000000-0005-0000-0000-000062B80000}"/>
    <cellStyle name="Total 2 3 2 2 3 3 2 7" xfId="47204" xr:uid="{00000000-0005-0000-0000-000063B80000}"/>
    <cellStyle name="Total 2 3 2 2 3 3 3" xfId="47205" xr:uid="{00000000-0005-0000-0000-000064B80000}"/>
    <cellStyle name="Total 2 3 2 2 3 3 4" xfId="47206" xr:uid="{00000000-0005-0000-0000-000065B80000}"/>
    <cellStyle name="Total 2 3 2 2 3 4" xfId="47207" xr:uid="{00000000-0005-0000-0000-000066B80000}"/>
    <cellStyle name="Total 2 3 2 2 3 4 2" xfId="47208" xr:uid="{00000000-0005-0000-0000-000067B80000}"/>
    <cellStyle name="Total 2 3 2 2 3 4 2 2" xfId="47209" xr:uid="{00000000-0005-0000-0000-000068B80000}"/>
    <cellStyle name="Total 2 3 2 2 3 4 2 3" xfId="47210" xr:uid="{00000000-0005-0000-0000-000069B80000}"/>
    <cellStyle name="Total 2 3 2 2 3 4 2 4" xfId="47211" xr:uid="{00000000-0005-0000-0000-00006AB80000}"/>
    <cellStyle name="Total 2 3 2 2 3 4 2 5" xfId="47212" xr:uid="{00000000-0005-0000-0000-00006BB80000}"/>
    <cellStyle name="Total 2 3 2 2 3 4 2 6" xfId="47213" xr:uid="{00000000-0005-0000-0000-00006CB80000}"/>
    <cellStyle name="Total 2 3 2 2 3 4 2 7" xfId="47214" xr:uid="{00000000-0005-0000-0000-00006DB80000}"/>
    <cellStyle name="Total 2 3 2 2 3 4 3" xfId="47215" xr:uid="{00000000-0005-0000-0000-00006EB80000}"/>
    <cellStyle name="Total 2 3 2 2 3 4 4" xfId="47216" xr:uid="{00000000-0005-0000-0000-00006FB80000}"/>
    <cellStyle name="Total 2 3 2 2 3 5" xfId="47217" xr:uid="{00000000-0005-0000-0000-000070B80000}"/>
    <cellStyle name="Total 2 3 2 2 3 5 2" xfId="47218" xr:uid="{00000000-0005-0000-0000-000071B80000}"/>
    <cellStyle name="Total 2 3 2 2 3 5 3" xfId="47219" xr:uid="{00000000-0005-0000-0000-000072B80000}"/>
    <cellStyle name="Total 2 3 2 2 3 5 4" xfId="47220" xr:uid="{00000000-0005-0000-0000-000073B80000}"/>
    <cellStyle name="Total 2 3 2 2 3 5 5" xfId="47221" xr:uid="{00000000-0005-0000-0000-000074B80000}"/>
    <cellStyle name="Total 2 3 2 2 3 5 6" xfId="47222" xr:uid="{00000000-0005-0000-0000-000075B80000}"/>
    <cellStyle name="Total 2 3 2 2 3 5 7" xfId="47223" xr:uid="{00000000-0005-0000-0000-000076B80000}"/>
    <cellStyle name="Total 2 3 2 2 3 5 8" xfId="47224" xr:uid="{00000000-0005-0000-0000-000077B80000}"/>
    <cellStyle name="Total 2 3 2 2 3 6" xfId="47225" xr:uid="{00000000-0005-0000-0000-000078B80000}"/>
    <cellStyle name="Total 2 3 2 2 3 6 2" xfId="47226" xr:uid="{00000000-0005-0000-0000-000079B80000}"/>
    <cellStyle name="Total 2 3 2 2 3 6 3" xfId="47227" xr:uid="{00000000-0005-0000-0000-00007AB80000}"/>
    <cellStyle name="Total 2 3 2 2 3 6 4" xfId="47228" xr:uid="{00000000-0005-0000-0000-00007BB80000}"/>
    <cellStyle name="Total 2 3 2 2 3 6 5" xfId="47229" xr:uid="{00000000-0005-0000-0000-00007CB80000}"/>
    <cellStyle name="Total 2 3 2 2 3 6 6" xfId="47230" xr:uid="{00000000-0005-0000-0000-00007DB80000}"/>
    <cellStyle name="Total 2 3 2 2 3 6 7" xfId="47231" xr:uid="{00000000-0005-0000-0000-00007EB80000}"/>
    <cellStyle name="Total 2 3 2 2 3 7" xfId="47232" xr:uid="{00000000-0005-0000-0000-00007FB80000}"/>
    <cellStyle name="Total 2 3 2 2 3 8" xfId="47233" xr:uid="{00000000-0005-0000-0000-000080B80000}"/>
    <cellStyle name="Total 2 3 2 2 3 9" xfId="47234" xr:uid="{00000000-0005-0000-0000-000081B80000}"/>
    <cellStyle name="Total 2 3 2 2 4" xfId="47235" xr:uid="{00000000-0005-0000-0000-000082B80000}"/>
    <cellStyle name="Total 2 3 2 2 4 2" xfId="47236" xr:uid="{00000000-0005-0000-0000-000083B80000}"/>
    <cellStyle name="Total 2 3 2 2 4 2 2" xfId="47237" xr:uid="{00000000-0005-0000-0000-000084B80000}"/>
    <cellStyle name="Total 2 3 2 2 4 2 3" xfId="47238" xr:uid="{00000000-0005-0000-0000-000085B80000}"/>
    <cellStyle name="Total 2 3 2 2 4 2 4" xfId="47239" xr:uid="{00000000-0005-0000-0000-000086B80000}"/>
    <cellStyle name="Total 2 3 2 2 4 2 5" xfId="47240" xr:uid="{00000000-0005-0000-0000-000087B80000}"/>
    <cellStyle name="Total 2 3 2 2 4 2 6" xfId="47241" xr:uid="{00000000-0005-0000-0000-000088B80000}"/>
    <cellStyle name="Total 2 3 2 2 4 2 7" xfId="47242" xr:uid="{00000000-0005-0000-0000-000089B80000}"/>
    <cellStyle name="Total 2 3 2 2 4 3" xfId="47243" xr:uid="{00000000-0005-0000-0000-00008AB80000}"/>
    <cellStyle name="Total 2 3 2 2 4 4" xfId="47244" xr:uid="{00000000-0005-0000-0000-00008BB80000}"/>
    <cellStyle name="Total 2 3 2 2 4 5" xfId="47245" xr:uid="{00000000-0005-0000-0000-00008CB80000}"/>
    <cellStyle name="Total 2 3 2 2 5" xfId="47246" xr:uid="{00000000-0005-0000-0000-00008DB80000}"/>
    <cellStyle name="Total 2 3 2 2 5 2" xfId="47247" xr:uid="{00000000-0005-0000-0000-00008EB80000}"/>
    <cellStyle name="Total 2 3 2 2 5 2 2" xfId="47248" xr:uid="{00000000-0005-0000-0000-00008FB80000}"/>
    <cellStyle name="Total 2 3 2 2 5 2 3" xfId="47249" xr:uid="{00000000-0005-0000-0000-000090B80000}"/>
    <cellStyle name="Total 2 3 2 2 5 2 4" xfId="47250" xr:uid="{00000000-0005-0000-0000-000091B80000}"/>
    <cellStyle name="Total 2 3 2 2 5 2 5" xfId="47251" xr:uid="{00000000-0005-0000-0000-000092B80000}"/>
    <cellStyle name="Total 2 3 2 2 5 2 6" xfId="47252" xr:uid="{00000000-0005-0000-0000-000093B80000}"/>
    <cellStyle name="Total 2 3 2 2 5 2 7" xfId="47253" xr:uid="{00000000-0005-0000-0000-000094B80000}"/>
    <cellStyle name="Total 2 3 2 2 5 3" xfId="47254" xr:uid="{00000000-0005-0000-0000-000095B80000}"/>
    <cellStyle name="Total 2 3 2 2 5 4" xfId="47255" xr:uid="{00000000-0005-0000-0000-000096B80000}"/>
    <cellStyle name="Total 2 3 2 2 5 5" xfId="47256" xr:uid="{00000000-0005-0000-0000-000097B80000}"/>
    <cellStyle name="Total 2 3 2 2 6" xfId="47257" xr:uid="{00000000-0005-0000-0000-000098B80000}"/>
    <cellStyle name="Total 2 3 2 2 6 2" xfId="47258" xr:uid="{00000000-0005-0000-0000-000099B80000}"/>
    <cellStyle name="Total 2 3 2 2 6 2 2" xfId="47259" xr:uid="{00000000-0005-0000-0000-00009AB80000}"/>
    <cellStyle name="Total 2 3 2 2 6 2 3" xfId="47260" xr:uid="{00000000-0005-0000-0000-00009BB80000}"/>
    <cellStyle name="Total 2 3 2 2 6 2 4" xfId="47261" xr:uid="{00000000-0005-0000-0000-00009CB80000}"/>
    <cellStyle name="Total 2 3 2 2 6 2 5" xfId="47262" xr:uid="{00000000-0005-0000-0000-00009DB80000}"/>
    <cellStyle name="Total 2 3 2 2 6 2 6" xfId="47263" xr:uid="{00000000-0005-0000-0000-00009EB80000}"/>
    <cellStyle name="Total 2 3 2 2 6 2 7" xfId="47264" xr:uid="{00000000-0005-0000-0000-00009FB80000}"/>
    <cellStyle name="Total 2 3 2 2 6 3" xfId="47265" xr:uid="{00000000-0005-0000-0000-0000A0B80000}"/>
    <cellStyle name="Total 2 3 2 2 6 4" xfId="47266" xr:uid="{00000000-0005-0000-0000-0000A1B80000}"/>
    <cellStyle name="Total 2 3 2 2 6 5" xfId="47267" xr:uid="{00000000-0005-0000-0000-0000A2B80000}"/>
    <cellStyle name="Total 2 3 2 2 7" xfId="47268" xr:uid="{00000000-0005-0000-0000-0000A3B80000}"/>
    <cellStyle name="Total 2 3 2 2 7 2" xfId="47269" xr:uid="{00000000-0005-0000-0000-0000A4B80000}"/>
    <cellStyle name="Total 2 3 2 2 7 2 2" xfId="47270" xr:uid="{00000000-0005-0000-0000-0000A5B80000}"/>
    <cellStyle name="Total 2 3 2 2 7 2 3" xfId="47271" xr:uid="{00000000-0005-0000-0000-0000A6B80000}"/>
    <cellStyle name="Total 2 3 2 2 7 2 4" xfId="47272" xr:uid="{00000000-0005-0000-0000-0000A7B80000}"/>
    <cellStyle name="Total 2 3 2 2 7 2 5" xfId="47273" xr:uid="{00000000-0005-0000-0000-0000A8B80000}"/>
    <cellStyle name="Total 2 3 2 2 7 2 6" xfId="47274" xr:uid="{00000000-0005-0000-0000-0000A9B80000}"/>
    <cellStyle name="Total 2 3 2 2 7 2 7" xfId="47275" xr:uid="{00000000-0005-0000-0000-0000AAB80000}"/>
    <cellStyle name="Total 2 3 2 2 7 3" xfId="47276" xr:uid="{00000000-0005-0000-0000-0000ABB80000}"/>
    <cellStyle name="Total 2 3 2 2 7 4" xfId="47277" xr:uid="{00000000-0005-0000-0000-0000ACB80000}"/>
    <cellStyle name="Total 2 3 2 2 7 5" xfId="47278" xr:uid="{00000000-0005-0000-0000-0000ADB80000}"/>
    <cellStyle name="Total 2 3 2 2 8" xfId="47279" xr:uid="{00000000-0005-0000-0000-0000AEB80000}"/>
    <cellStyle name="Total 2 3 2 2 8 2" xfId="47280" xr:uid="{00000000-0005-0000-0000-0000AFB80000}"/>
    <cellStyle name="Total 2 3 2 2 8 3" xfId="47281" xr:uid="{00000000-0005-0000-0000-0000B0B80000}"/>
    <cellStyle name="Total 2 3 2 2 8 4" xfId="47282" xr:uid="{00000000-0005-0000-0000-0000B1B80000}"/>
    <cellStyle name="Total 2 3 2 2 8 5" xfId="47283" xr:uid="{00000000-0005-0000-0000-0000B2B80000}"/>
    <cellStyle name="Total 2 3 2 2 8 6" xfId="47284" xr:uid="{00000000-0005-0000-0000-0000B3B80000}"/>
    <cellStyle name="Total 2 3 2 2 8 7" xfId="47285" xr:uid="{00000000-0005-0000-0000-0000B4B80000}"/>
    <cellStyle name="Total 2 3 2 2 8 8" xfId="47286" xr:uid="{00000000-0005-0000-0000-0000B5B80000}"/>
    <cellStyle name="Total 2 3 2 2 9" xfId="47287" xr:uid="{00000000-0005-0000-0000-0000B6B80000}"/>
    <cellStyle name="Total 2 3 2 2 9 2" xfId="47288" xr:uid="{00000000-0005-0000-0000-0000B7B80000}"/>
    <cellStyle name="Total 2 3 2 2 9 3" xfId="47289" xr:uid="{00000000-0005-0000-0000-0000B8B80000}"/>
    <cellStyle name="Total 2 3 2 2 9 4" xfId="47290" xr:uid="{00000000-0005-0000-0000-0000B9B80000}"/>
    <cellStyle name="Total 2 3 2 2 9 5" xfId="47291" xr:uid="{00000000-0005-0000-0000-0000BAB80000}"/>
    <cellStyle name="Total 2 3 2 2 9 6" xfId="47292" xr:uid="{00000000-0005-0000-0000-0000BBB80000}"/>
    <cellStyle name="Total 2 3 2 2 9 7" xfId="47293" xr:uid="{00000000-0005-0000-0000-0000BCB80000}"/>
    <cellStyle name="Total 2 3 2 3" xfId="47294" xr:uid="{00000000-0005-0000-0000-0000BDB80000}"/>
    <cellStyle name="Total 2 3 2 3 10" xfId="47295" xr:uid="{00000000-0005-0000-0000-0000BEB80000}"/>
    <cellStyle name="Total 2 3 2 3 10 2" xfId="47296" xr:uid="{00000000-0005-0000-0000-0000BFB80000}"/>
    <cellStyle name="Total 2 3 2 3 10 3" xfId="47297" xr:uid="{00000000-0005-0000-0000-0000C0B80000}"/>
    <cellStyle name="Total 2 3 2 3 10 4" xfId="47298" xr:uid="{00000000-0005-0000-0000-0000C1B80000}"/>
    <cellStyle name="Total 2 3 2 3 10 5" xfId="47299" xr:uid="{00000000-0005-0000-0000-0000C2B80000}"/>
    <cellStyle name="Total 2 3 2 3 11" xfId="47300" xr:uid="{00000000-0005-0000-0000-0000C3B80000}"/>
    <cellStyle name="Total 2 3 2 3 11 2" xfId="47301" xr:uid="{00000000-0005-0000-0000-0000C4B80000}"/>
    <cellStyle name="Total 2 3 2 3 11 3" xfId="47302" xr:uid="{00000000-0005-0000-0000-0000C5B80000}"/>
    <cellStyle name="Total 2 3 2 3 11 4" xfId="47303" xr:uid="{00000000-0005-0000-0000-0000C6B80000}"/>
    <cellStyle name="Total 2 3 2 3 11 5" xfId="47304" xr:uid="{00000000-0005-0000-0000-0000C7B80000}"/>
    <cellStyle name="Total 2 3 2 3 12" xfId="47305" xr:uid="{00000000-0005-0000-0000-0000C8B80000}"/>
    <cellStyle name="Total 2 3 2 3 12 2" xfId="47306" xr:uid="{00000000-0005-0000-0000-0000C9B80000}"/>
    <cellStyle name="Total 2 3 2 3 12 3" xfId="47307" xr:uid="{00000000-0005-0000-0000-0000CAB80000}"/>
    <cellStyle name="Total 2 3 2 3 12 4" xfId="47308" xr:uid="{00000000-0005-0000-0000-0000CBB80000}"/>
    <cellStyle name="Total 2 3 2 3 12 5" xfId="47309" xr:uid="{00000000-0005-0000-0000-0000CCB80000}"/>
    <cellStyle name="Total 2 3 2 3 13" xfId="47310" xr:uid="{00000000-0005-0000-0000-0000CDB80000}"/>
    <cellStyle name="Total 2 3 2 3 13 2" xfId="47311" xr:uid="{00000000-0005-0000-0000-0000CEB80000}"/>
    <cellStyle name="Total 2 3 2 3 13 3" xfId="47312" xr:uid="{00000000-0005-0000-0000-0000CFB80000}"/>
    <cellStyle name="Total 2 3 2 3 13 4" xfId="47313" xr:uid="{00000000-0005-0000-0000-0000D0B80000}"/>
    <cellStyle name="Total 2 3 2 3 13 5" xfId="47314" xr:uid="{00000000-0005-0000-0000-0000D1B80000}"/>
    <cellStyle name="Total 2 3 2 3 14" xfId="47315" xr:uid="{00000000-0005-0000-0000-0000D2B80000}"/>
    <cellStyle name="Total 2 3 2 3 14 2" xfId="47316" xr:uid="{00000000-0005-0000-0000-0000D3B80000}"/>
    <cellStyle name="Total 2 3 2 3 14 3" xfId="47317" xr:uid="{00000000-0005-0000-0000-0000D4B80000}"/>
    <cellStyle name="Total 2 3 2 3 14 4" xfId="47318" xr:uid="{00000000-0005-0000-0000-0000D5B80000}"/>
    <cellStyle name="Total 2 3 2 3 14 5" xfId="47319" xr:uid="{00000000-0005-0000-0000-0000D6B80000}"/>
    <cellStyle name="Total 2 3 2 3 15" xfId="47320" xr:uid="{00000000-0005-0000-0000-0000D7B80000}"/>
    <cellStyle name="Total 2 3 2 3 15 2" xfId="47321" xr:uid="{00000000-0005-0000-0000-0000D8B80000}"/>
    <cellStyle name="Total 2 3 2 3 15 3" xfId="47322" xr:uid="{00000000-0005-0000-0000-0000D9B80000}"/>
    <cellStyle name="Total 2 3 2 3 15 4" xfId="47323" xr:uid="{00000000-0005-0000-0000-0000DAB80000}"/>
    <cellStyle name="Total 2 3 2 3 15 5" xfId="47324" xr:uid="{00000000-0005-0000-0000-0000DBB80000}"/>
    <cellStyle name="Total 2 3 2 3 16" xfId="47325" xr:uid="{00000000-0005-0000-0000-0000DCB80000}"/>
    <cellStyle name="Total 2 3 2 3 16 2" xfId="47326" xr:uid="{00000000-0005-0000-0000-0000DDB80000}"/>
    <cellStyle name="Total 2 3 2 3 16 3" xfId="47327" xr:uid="{00000000-0005-0000-0000-0000DEB80000}"/>
    <cellStyle name="Total 2 3 2 3 16 4" xfId="47328" xr:uid="{00000000-0005-0000-0000-0000DFB80000}"/>
    <cellStyle name="Total 2 3 2 3 16 5" xfId="47329" xr:uid="{00000000-0005-0000-0000-0000E0B80000}"/>
    <cellStyle name="Total 2 3 2 3 17" xfId="47330" xr:uid="{00000000-0005-0000-0000-0000E1B80000}"/>
    <cellStyle name="Total 2 3 2 3 17 2" xfId="47331" xr:uid="{00000000-0005-0000-0000-0000E2B80000}"/>
    <cellStyle name="Total 2 3 2 3 17 3" xfId="47332" xr:uid="{00000000-0005-0000-0000-0000E3B80000}"/>
    <cellStyle name="Total 2 3 2 3 17 4" xfId="47333" xr:uid="{00000000-0005-0000-0000-0000E4B80000}"/>
    <cellStyle name="Total 2 3 2 3 17 5" xfId="47334" xr:uid="{00000000-0005-0000-0000-0000E5B80000}"/>
    <cellStyle name="Total 2 3 2 3 18" xfId="47335" xr:uid="{00000000-0005-0000-0000-0000E6B80000}"/>
    <cellStyle name="Total 2 3 2 3 18 2" xfId="47336" xr:uid="{00000000-0005-0000-0000-0000E7B80000}"/>
    <cellStyle name="Total 2 3 2 3 18 3" xfId="47337" xr:uid="{00000000-0005-0000-0000-0000E8B80000}"/>
    <cellStyle name="Total 2 3 2 3 18 4" xfId="47338" xr:uid="{00000000-0005-0000-0000-0000E9B80000}"/>
    <cellStyle name="Total 2 3 2 3 18 5" xfId="47339" xr:uid="{00000000-0005-0000-0000-0000EAB80000}"/>
    <cellStyle name="Total 2 3 2 3 19" xfId="47340" xr:uid="{00000000-0005-0000-0000-0000EBB80000}"/>
    <cellStyle name="Total 2 3 2 3 2" xfId="47341" xr:uid="{00000000-0005-0000-0000-0000ECB80000}"/>
    <cellStyle name="Total 2 3 2 3 2 10" xfId="47342" xr:uid="{00000000-0005-0000-0000-0000EDB80000}"/>
    <cellStyle name="Total 2 3 2 3 2 10 2" xfId="47343" xr:uid="{00000000-0005-0000-0000-0000EEB80000}"/>
    <cellStyle name="Total 2 3 2 3 2 10 3" xfId="47344" xr:uid="{00000000-0005-0000-0000-0000EFB80000}"/>
    <cellStyle name="Total 2 3 2 3 2 10 4" xfId="47345" xr:uid="{00000000-0005-0000-0000-0000F0B80000}"/>
    <cellStyle name="Total 2 3 2 3 2 10 5" xfId="47346" xr:uid="{00000000-0005-0000-0000-0000F1B80000}"/>
    <cellStyle name="Total 2 3 2 3 2 11" xfId="47347" xr:uid="{00000000-0005-0000-0000-0000F2B80000}"/>
    <cellStyle name="Total 2 3 2 3 2 11 2" xfId="47348" xr:uid="{00000000-0005-0000-0000-0000F3B80000}"/>
    <cellStyle name="Total 2 3 2 3 2 11 3" xfId="47349" xr:uid="{00000000-0005-0000-0000-0000F4B80000}"/>
    <cellStyle name="Total 2 3 2 3 2 11 4" xfId="47350" xr:uid="{00000000-0005-0000-0000-0000F5B80000}"/>
    <cellStyle name="Total 2 3 2 3 2 11 5" xfId="47351" xr:uid="{00000000-0005-0000-0000-0000F6B80000}"/>
    <cellStyle name="Total 2 3 2 3 2 12" xfId="47352" xr:uid="{00000000-0005-0000-0000-0000F7B80000}"/>
    <cellStyle name="Total 2 3 2 3 2 12 2" xfId="47353" xr:uid="{00000000-0005-0000-0000-0000F8B80000}"/>
    <cellStyle name="Total 2 3 2 3 2 12 3" xfId="47354" xr:uid="{00000000-0005-0000-0000-0000F9B80000}"/>
    <cellStyle name="Total 2 3 2 3 2 12 4" xfId="47355" xr:uid="{00000000-0005-0000-0000-0000FAB80000}"/>
    <cellStyle name="Total 2 3 2 3 2 12 5" xfId="47356" xr:uid="{00000000-0005-0000-0000-0000FBB80000}"/>
    <cellStyle name="Total 2 3 2 3 2 13" xfId="47357" xr:uid="{00000000-0005-0000-0000-0000FCB80000}"/>
    <cellStyle name="Total 2 3 2 3 2 13 2" xfId="47358" xr:uid="{00000000-0005-0000-0000-0000FDB80000}"/>
    <cellStyle name="Total 2 3 2 3 2 13 3" xfId="47359" xr:uid="{00000000-0005-0000-0000-0000FEB80000}"/>
    <cellStyle name="Total 2 3 2 3 2 13 4" xfId="47360" xr:uid="{00000000-0005-0000-0000-0000FFB80000}"/>
    <cellStyle name="Total 2 3 2 3 2 13 5" xfId="47361" xr:uid="{00000000-0005-0000-0000-000000B90000}"/>
    <cellStyle name="Total 2 3 2 3 2 14" xfId="47362" xr:uid="{00000000-0005-0000-0000-000001B90000}"/>
    <cellStyle name="Total 2 3 2 3 2 14 2" xfId="47363" xr:uid="{00000000-0005-0000-0000-000002B90000}"/>
    <cellStyle name="Total 2 3 2 3 2 14 3" xfId="47364" xr:uid="{00000000-0005-0000-0000-000003B90000}"/>
    <cellStyle name="Total 2 3 2 3 2 14 4" xfId="47365" xr:uid="{00000000-0005-0000-0000-000004B90000}"/>
    <cellStyle name="Total 2 3 2 3 2 14 5" xfId="47366" xr:uid="{00000000-0005-0000-0000-000005B90000}"/>
    <cellStyle name="Total 2 3 2 3 2 15" xfId="47367" xr:uid="{00000000-0005-0000-0000-000006B90000}"/>
    <cellStyle name="Total 2 3 2 3 2 15 2" xfId="47368" xr:uid="{00000000-0005-0000-0000-000007B90000}"/>
    <cellStyle name="Total 2 3 2 3 2 15 3" xfId="47369" xr:uid="{00000000-0005-0000-0000-000008B90000}"/>
    <cellStyle name="Total 2 3 2 3 2 15 4" xfId="47370" xr:uid="{00000000-0005-0000-0000-000009B90000}"/>
    <cellStyle name="Total 2 3 2 3 2 15 5" xfId="47371" xr:uid="{00000000-0005-0000-0000-00000AB90000}"/>
    <cellStyle name="Total 2 3 2 3 2 16" xfId="47372" xr:uid="{00000000-0005-0000-0000-00000BB90000}"/>
    <cellStyle name="Total 2 3 2 3 2 16 2" xfId="47373" xr:uid="{00000000-0005-0000-0000-00000CB90000}"/>
    <cellStyle name="Total 2 3 2 3 2 16 3" xfId="47374" xr:uid="{00000000-0005-0000-0000-00000DB90000}"/>
    <cellStyle name="Total 2 3 2 3 2 16 4" xfId="47375" xr:uid="{00000000-0005-0000-0000-00000EB90000}"/>
    <cellStyle name="Total 2 3 2 3 2 16 5" xfId="47376" xr:uid="{00000000-0005-0000-0000-00000FB90000}"/>
    <cellStyle name="Total 2 3 2 3 2 17" xfId="47377" xr:uid="{00000000-0005-0000-0000-000010B90000}"/>
    <cellStyle name="Total 2 3 2 3 2 17 2" xfId="47378" xr:uid="{00000000-0005-0000-0000-000011B90000}"/>
    <cellStyle name="Total 2 3 2 3 2 17 3" xfId="47379" xr:uid="{00000000-0005-0000-0000-000012B90000}"/>
    <cellStyle name="Total 2 3 2 3 2 17 4" xfId="47380" xr:uid="{00000000-0005-0000-0000-000013B90000}"/>
    <cellStyle name="Total 2 3 2 3 2 17 5" xfId="47381" xr:uid="{00000000-0005-0000-0000-000014B90000}"/>
    <cellStyle name="Total 2 3 2 3 2 18" xfId="47382" xr:uid="{00000000-0005-0000-0000-000015B90000}"/>
    <cellStyle name="Total 2 3 2 3 2 18 2" xfId="47383" xr:uid="{00000000-0005-0000-0000-000016B90000}"/>
    <cellStyle name="Total 2 3 2 3 2 18 3" xfId="47384" xr:uid="{00000000-0005-0000-0000-000017B90000}"/>
    <cellStyle name="Total 2 3 2 3 2 18 4" xfId="47385" xr:uid="{00000000-0005-0000-0000-000018B90000}"/>
    <cellStyle name="Total 2 3 2 3 2 18 5" xfId="47386" xr:uid="{00000000-0005-0000-0000-000019B90000}"/>
    <cellStyle name="Total 2 3 2 3 2 19" xfId="47387" xr:uid="{00000000-0005-0000-0000-00001AB90000}"/>
    <cellStyle name="Total 2 3 2 3 2 2" xfId="47388" xr:uid="{00000000-0005-0000-0000-00001BB90000}"/>
    <cellStyle name="Total 2 3 2 3 2 2 2" xfId="47389" xr:uid="{00000000-0005-0000-0000-00001CB90000}"/>
    <cellStyle name="Total 2 3 2 3 2 2 2 2" xfId="47390" xr:uid="{00000000-0005-0000-0000-00001DB90000}"/>
    <cellStyle name="Total 2 3 2 3 2 2 2 3" xfId="47391" xr:uid="{00000000-0005-0000-0000-00001EB90000}"/>
    <cellStyle name="Total 2 3 2 3 2 2 2 4" xfId="47392" xr:uid="{00000000-0005-0000-0000-00001FB90000}"/>
    <cellStyle name="Total 2 3 2 3 2 2 2 5" xfId="47393" xr:uid="{00000000-0005-0000-0000-000020B90000}"/>
    <cellStyle name="Total 2 3 2 3 2 2 2 6" xfId="47394" xr:uid="{00000000-0005-0000-0000-000021B90000}"/>
    <cellStyle name="Total 2 3 2 3 2 2 2 7" xfId="47395" xr:uid="{00000000-0005-0000-0000-000022B90000}"/>
    <cellStyle name="Total 2 3 2 3 2 2 3" xfId="47396" xr:uid="{00000000-0005-0000-0000-000023B90000}"/>
    <cellStyle name="Total 2 3 2 3 2 2 4" xfId="47397" xr:uid="{00000000-0005-0000-0000-000024B90000}"/>
    <cellStyle name="Total 2 3 2 3 2 2 5" xfId="47398" xr:uid="{00000000-0005-0000-0000-000025B90000}"/>
    <cellStyle name="Total 2 3 2 3 2 3" xfId="47399" xr:uid="{00000000-0005-0000-0000-000026B90000}"/>
    <cellStyle name="Total 2 3 2 3 2 3 2" xfId="47400" xr:uid="{00000000-0005-0000-0000-000027B90000}"/>
    <cellStyle name="Total 2 3 2 3 2 3 2 2" xfId="47401" xr:uid="{00000000-0005-0000-0000-000028B90000}"/>
    <cellStyle name="Total 2 3 2 3 2 3 2 3" xfId="47402" xr:uid="{00000000-0005-0000-0000-000029B90000}"/>
    <cellStyle name="Total 2 3 2 3 2 3 2 4" xfId="47403" xr:uid="{00000000-0005-0000-0000-00002AB90000}"/>
    <cellStyle name="Total 2 3 2 3 2 3 2 5" xfId="47404" xr:uid="{00000000-0005-0000-0000-00002BB90000}"/>
    <cellStyle name="Total 2 3 2 3 2 3 2 6" xfId="47405" xr:uid="{00000000-0005-0000-0000-00002CB90000}"/>
    <cellStyle name="Total 2 3 2 3 2 3 2 7" xfId="47406" xr:uid="{00000000-0005-0000-0000-00002DB90000}"/>
    <cellStyle name="Total 2 3 2 3 2 3 3" xfId="47407" xr:uid="{00000000-0005-0000-0000-00002EB90000}"/>
    <cellStyle name="Total 2 3 2 3 2 3 4" xfId="47408" xr:uid="{00000000-0005-0000-0000-00002FB90000}"/>
    <cellStyle name="Total 2 3 2 3 2 3 5" xfId="47409" xr:uid="{00000000-0005-0000-0000-000030B90000}"/>
    <cellStyle name="Total 2 3 2 3 2 4" xfId="47410" xr:uid="{00000000-0005-0000-0000-000031B90000}"/>
    <cellStyle name="Total 2 3 2 3 2 4 2" xfId="47411" xr:uid="{00000000-0005-0000-0000-000032B90000}"/>
    <cellStyle name="Total 2 3 2 3 2 4 2 2" xfId="47412" xr:uid="{00000000-0005-0000-0000-000033B90000}"/>
    <cellStyle name="Total 2 3 2 3 2 4 2 3" xfId="47413" xr:uid="{00000000-0005-0000-0000-000034B90000}"/>
    <cellStyle name="Total 2 3 2 3 2 4 2 4" xfId="47414" xr:uid="{00000000-0005-0000-0000-000035B90000}"/>
    <cellStyle name="Total 2 3 2 3 2 4 2 5" xfId="47415" xr:uid="{00000000-0005-0000-0000-000036B90000}"/>
    <cellStyle name="Total 2 3 2 3 2 4 2 6" xfId="47416" xr:uid="{00000000-0005-0000-0000-000037B90000}"/>
    <cellStyle name="Total 2 3 2 3 2 4 2 7" xfId="47417" xr:uid="{00000000-0005-0000-0000-000038B90000}"/>
    <cellStyle name="Total 2 3 2 3 2 4 3" xfId="47418" xr:uid="{00000000-0005-0000-0000-000039B90000}"/>
    <cellStyle name="Total 2 3 2 3 2 4 4" xfId="47419" xr:uid="{00000000-0005-0000-0000-00003AB90000}"/>
    <cellStyle name="Total 2 3 2 3 2 4 5" xfId="47420" xr:uid="{00000000-0005-0000-0000-00003BB90000}"/>
    <cellStyle name="Total 2 3 2 3 2 5" xfId="47421" xr:uid="{00000000-0005-0000-0000-00003CB90000}"/>
    <cellStyle name="Total 2 3 2 3 2 5 2" xfId="47422" xr:uid="{00000000-0005-0000-0000-00003DB90000}"/>
    <cellStyle name="Total 2 3 2 3 2 5 3" xfId="47423" xr:uid="{00000000-0005-0000-0000-00003EB90000}"/>
    <cellStyle name="Total 2 3 2 3 2 5 4" xfId="47424" xr:uid="{00000000-0005-0000-0000-00003FB90000}"/>
    <cellStyle name="Total 2 3 2 3 2 5 5" xfId="47425" xr:uid="{00000000-0005-0000-0000-000040B90000}"/>
    <cellStyle name="Total 2 3 2 3 2 5 6" xfId="47426" xr:uid="{00000000-0005-0000-0000-000041B90000}"/>
    <cellStyle name="Total 2 3 2 3 2 5 7" xfId="47427" xr:uid="{00000000-0005-0000-0000-000042B90000}"/>
    <cellStyle name="Total 2 3 2 3 2 5 8" xfId="47428" xr:uid="{00000000-0005-0000-0000-000043B90000}"/>
    <cellStyle name="Total 2 3 2 3 2 6" xfId="47429" xr:uid="{00000000-0005-0000-0000-000044B90000}"/>
    <cellStyle name="Total 2 3 2 3 2 6 2" xfId="47430" xr:uid="{00000000-0005-0000-0000-000045B90000}"/>
    <cellStyle name="Total 2 3 2 3 2 6 3" xfId="47431" xr:uid="{00000000-0005-0000-0000-000046B90000}"/>
    <cellStyle name="Total 2 3 2 3 2 6 4" xfId="47432" xr:uid="{00000000-0005-0000-0000-000047B90000}"/>
    <cellStyle name="Total 2 3 2 3 2 6 5" xfId="47433" xr:uid="{00000000-0005-0000-0000-000048B90000}"/>
    <cellStyle name="Total 2 3 2 3 2 6 6" xfId="47434" xr:uid="{00000000-0005-0000-0000-000049B90000}"/>
    <cellStyle name="Total 2 3 2 3 2 6 7" xfId="47435" xr:uid="{00000000-0005-0000-0000-00004AB90000}"/>
    <cellStyle name="Total 2 3 2 3 2 7" xfId="47436" xr:uid="{00000000-0005-0000-0000-00004BB90000}"/>
    <cellStyle name="Total 2 3 2 3 2 7 2" xfId="47437" xr:uid="{00000000-0005-0000-0000-00004CB90000}"/>
    <cellStyle name="Total 2 3 2 3 2 7 3" xfId="47438" xr:uid="{00000000-0005-0000-0000-00004DB90000}"/>
    <cellStyle name="Total 2 3 2 3 2 7 4" xfId="47439" xr:uid="{00000000-0005-0000-0000-00004EB90000}"/>
    <cellStyle name="Total 2 3 2 3 2 7 5" xfId="47440" xr:uid="{00000000-0005-0000-0000-00004FB90000}"/>
    <cellStyle name="Total 2 3 2 3 2 8" xfId="47441" xr:uid="{00000000-0005-0000-0000-000050B90000}"/>
    <cellStyle name="Total 2 3 2 3 2 8 2" xfId="47442" xr:uid="{00000000-0005-0000-0000-000051B90000}"/>
    <cellStyle name="Total 2 3 2 3 2 8 3" xfId="47443" xr:uid="{00000000-0005-0000-0000-000052B90000}"/>
    <cellStyle name="Total 2 3 2 3 2 8 4" xfId="47444" xr:uid="{00000000-0005-0000-0000-000053B90000}"/>
    <cellStyle name="Total 2 3 2 3 2 8 5" xfId="47445" xr:uid="{00000000-0005-0000-0000-000054B90000}"/>
    <cellStyle name="Total 2 3 2 3 2 9" xfId="47446" xr:uid="{00000000-0005-0000-0000-000055B90000}"/>
    <cellStyle name="Total 2 3 2 3 2 9 2" xfId="47447" xr:uid="{00000000-0005-0000-0000-000056B90000}"/>
    <cellStyle name="Total 2 3 2 3 2 9 3" xfId="47448" xr:uid="{00000000-0005-0000-0000-000057B90000}"/>
    <cellStyle name="Total 2 3 2 3 2 9 4" xfId="47449" xr:uid="{00000000-0005-0000-0000-000058B90000}"/>
    <cellStyle name="Total 2 3 2 3 2 9 5" xfId="47450" xr:uid="{00000000-0005-0000-0000-000059B90000}"/>
    <cellStyle name="Total 2 3 2 3 3" xfId="47451" xr:uid="{00000000-0005-0000-0000-00005AB90000}"/>
    <cellStyle name="Total 2 3 2 3 3 10" xfId="47452" xr:uid="{00000000-0005-0000-0000-00005BB90000}"/>
    <cellStyle name="Total 2 3 2 3 3 2" xfId="47453" xr:uid="{00000000-0005-0000-0000-00005CB90000}"/>
    <cellStyle name="Total 2 3 2 3 3 2 2" xfId="47454" xr:uid="{00000000-0005-0000-0000-00005DB90000}"/>
    <cellStyle name="Total 2 3 2 3 3 2 2 2" xfId="47455" xr:uid="{00000000-0005-0000-0000-00005EB90000}"/>
    <cellStyle name="Total 2 3 2 3 3 2 2 3" xfId="47456" xr:uid="{00000000-0005-0000-0000-00005FB90000}"/>
    <cellStyle name="Total 2 3 2 3 3 2 2 4" xfId="47457" xr:uid="{00000000-0005-0000-0000-000060B90000}"/>
    <cellStyle name="Total 2 3 2 3 3 2 2 5" xfId="47458" xr:uid="{00000000-0005-0000-0000-000061B90000}"/>
    <cellStyle name="Total 2 3 2 3 3 2 2 6" xfId="47459" xr:uid="{00000000-0005-0000-0000-000062B90000}"/>
    <cellStyle name="Total 2 3 2 3 3 2 2 7" xfId="47460" xr:uid="{00000000-0005-0000-0000-000063B90000}"/>
    <cellStyle name="Total 2 3 2 3 3 2 3" xfId="47461" xr:uid="{00000000-0005-0000-0000-000064B90000}"/>
    <cellStyle name="Total 2 3 2 3 3 2 4" xfId="47462" xr:uid="{00000000-0005-0000-0000-000065B90000}"/>
    <cellStyle name="Total 2 3 2 3 3 3" xfId="47463" xr:uid="{00000000-0005-0000-0000-000066B90000}"/>
    <cellStyle name="Total 2 3 2 3 3 3 2" xfId="47464" xr:uid="{00000000-0005-0000-0000-000067B90000}"/>
    <cellStyle name="Total 2 3 2 3 3 3 2 2" xfId="47465" xr:uid="{00000000-0005-0000-0000-000068B90000}"/>
    <cellStyle name="Total 2 3 2 3 3 3 2 3" xfId="47466" xr:uid="{00000000-0005-0000-0000-000069B90000}"/>
    <cellStyle name="Total 2 3 2 3 3 3 2 4" xfId="47467" xr:uid="{00000000-0005-0000-0000-00006AB90000}"/>
    <cellStyle name="Total 2 3 2 3 3 3 2 5" xfId="47468" xr:uid="{00000000-0005-0000-0000-00006BB90000}"/>
    <cellStyle name="Total 2 3 2 3 3 3 2 6" xfId="47469" xr:uid="{00000000-0005-0000-0000-00006CB90000}"/>
    <cellStyle name="Total 2 3 2 3 3 3 2 7" xfId="47470" xr:uid="{00000000-0005-0000-0000-00006DB90000}"/>
    <cellStyle name="Total 2 3 2 3 3 3 3" xfId="47471" xr:uid="{00000000-0005-0000-0000-00006EB90000}"/>
    <cellStyle name="Total 2 3 2 3 3 3 4" xfId="47472" xr:uid="{00000000-0005-0000-0000-00006FB90000}"/>
    <cellStyle name="Total 2 3 2 3 3 4" xfId="47473" xr:uid="{00000000-0005-0000-0000-000070B90000}"/>
    <cellStyle name="Total 2 3 2 3 3 4 2" xfId="47474" xr:uid="{00000000-0005-0000-0000-000071B90000}"/>
    <cellStyle name="Total 2 3 2 3 3 4 2 2" xfId="47475" xr:uid="{00000000-0005-0000-0000-000072B90000}"/>
    <cellStyle name="Total 2 3 2 3 3 4 2 3" xfId="47476" xr:uid="{00000000-0005-0000-0000-000073B90000}"/>
    <cellStyle name="Total 2 3 2 3 3 4 2 4" xfId="47477" xr:uid="{00000000-0005-0000-0000-000074B90000}"/>
    <cellStyle name="Total 2 3 2 3 3 4 2 5" xfId="47478" xr:uid="{00000000-0005-0000-0000-000075B90000}"/>
    <cellStyle name="Total 2 3 2 3 3 4 2 6" xfId="47479" xr:uid="{00000000-0005-0000-0000-000076B90000}"/>
    <cellStyle name="Total 2 3 2 3 3 4 2 7" xfId="47480" xr:uid="{00000000-0005-0000-0000-000077B90000}"/>
    <cellStyle name="Total 2 3 2 3 3 4 3" xfId="47481" xr:uid="{00000000-0005-0000-0000-000078B90000}"/>
    <cellStyle name="Total 2 3 2 3 3 4 4" xfId="47482" xr:uid="{00000000-0005-0000-0000-000079B90000}"/>
    <cellStyle name="Total 2 3 2 3 3 5" xfId="47483" xr:uid="{00000000-0005-0000-0000-00007AB90000}"/>
    <cellStyle name="Total 2 3 2 3 3 5 2" xfId="47484" xr:uid="{00000000-0005-0000-0000-00007BB90000}"/>
    <cellStyle name="Total 2 3 2 3 3 5 3" xfId="47485" xr:uid="{00000000-0005-0000-0000-00007CB90000}"/>
    <cellStyle name="Total 2 3 2 3 3 5 4" xfId="47486" xr:uid="{00000000-0005-0000-0000-00007DB90000}"/>
    <cellStyle name="Total 2 3 2 3 3 5 5" xfId="47487" xr:uid="{00000000-0005-0000-0000-00007EB90000}"/>
    <cellStyle name="Total 2 3 2 3 3 5 6" xfId="47488" xr:uid="{00000000-0005-0000-0000-00007FB90000}"/>
    <cellStyle name="Total 2 3 2 3 3 5 7" xfId="47489" xr:uid="{00000000-0005-0000-0000-000080B90000}"/>
    <cellStyle name="Total 2 3 2 3 3 5 8" xfId="47490" xr:uid="{00000000-0005-0000-0000-000081B90000}"/>
    <cellStyle name="Total 2 3 2 3 3 6" xfId="47491" xr:uid="{00000000-0005-0000-0000-000082B90000}"/>
    <cellStyle name="Total 2 3 2 3 3 6 2" xfId="47492" xr:uid="{00000000-0005-0000-0000-000083B90000}"/>
    <cellStyle name="Total 2 3 2 3 3 6 3" xfId="47493" xr:uid="{00000000-0005-0000-0000-000084B90000}"/>
    <cellStyle name="Total 2 3 2 3 3 6 4" xfId="47494" xr:uid="{00000000-0005-0000-0000-000085B90000}"/>
    <cellStyle name="Total 2 3 2 3 3 6 5" xfId="47495" xr:uid="{00000000-0005-0000-0000-000086B90000}"/>
    <cellStyle name="Total 2 3 2 3 3 6 6" xfId="47496" xr:uid="{00000000-0005-0000-0000-000087B90000}"/>
    <cellStyle name="Total 2 3 2 3 3 6 7" xfId="47497" xr:uid="{00000000-0005-0000-0000-000088B90000}"/>
    <cellStyle name="Total 2 3 2 3 3 7" xfId="47498" xr:uid="{00000000-0005-0000-0000-000089B90000}"/>
    <cellStyle name="Total 2 3 2 3 3 8" xfId="47499" xr:uid="{00000000-0005-0000-0000-00008AB90000}"/>
    <cellStyle name="Total 2 3 2 3 3 9" xfId="47500" xr:uid="{00000000-0005-0000-0000-00008BB90000}"/>
    <cellStyle name="Total 2 3 2 3 4" xfId="47501" xr:uid="{00000000-0005-0000-0000-00008CB90000}"/>
    <cellStyle name="Total 2 3 2 3 4 2" xfId="47502" xr:uid="{00000000-0005-0000-0000-00008DB90000}"/>
    <cellStyle name="Total 2 3 2 3 4 2 2" xfId="47503" xr:uid="{00000000-0005-0000-0000-00008EB90000}"/>
    <cellStyle name="Total 2 3 2 3 4 2 3" xfId="47504" xr:uid="{00000000-0005-0000-0000-00008FB90000}"/>
    <cellStyle name="Total 2 3 2 3 4 2 4" xfId="47505" xr:uid="{00000000-0005-0000-0000-000090B90000}"/>
    <cellStyle name="Total 2 3 2 3 4 2 5" xfId="47506" xr:uid="{00000000-0005-0000-0000-000091B90000}"/>
    <cellStyle name="Total 2 3 2 3 4 2 6" xfId="47507" xr:uid="{00000000-0005-0000-0000-000092B90000}"/>
    <cellStyle name="Total 2 3 2 3 4 2 7" xfId="47508" xr:uid="{00000000-0005-0000-0000-000093B90000}"/>
    <cellStyle name="Total 2 3 2 3 4 3" xfId="47509" xr:uid="{00000000-0005-0000-0000-000094B90000}"/>
    <cellStyle name="Total 2 3 2 3 4 4" xfId="47510" xr:uid="{00000000-0005-0000-0000-000095B90000}"/>
    <cellStyle name="Total 2 3 2 3 4 5" xfId="47511" xr:uid="{00000000-0005-0000-0000-000096B90000}"/>
    <cellStyle name="Total 2 3 2 3 5" xfId="47512" xr:uid="{00000000-0005-0000-0000-000097B90000}"/>
    <cellStyle name="Total 2 3 2 3 5 2" xfId="47513" xr:uid="{00000000-0005-0000-0000-000098B90000}"/>
    <cellStyle name="Total 2 3 2 3 5 2 2" xfId="47514" xr:uid="{00000000-0005-0000-0000-000099B90000}"/>
    <cellStyle name="Total 2 3 2 3 5 2 3" xfId="47515" xr:uid="{00000000-0005-0000-0000-00009AB90000}"/>
    <cellStyle name="Total 2 3 2 3 5 2 4" xfId="47516" xr:uid="{00000000-0005-0000-0000-00009BB90000}"/>
    <cellStyle name="Total 2 3 2 3 5 2 5" xfId="47517" xr:uid="{00000000-0005-0000-0000-00009CB90000}"/>
    <cellStyle name="Total 2 3 2 3 5 2 6" xfId="47518" xr:uid="{00000000-0005-0000-0000-00009DB90000}"/>
    <cellStyle name="Total 2 3 2 3 5 2 7" xfId="47519" xr:uid="{00000000-0005-0000-0000-00009EB90000}"/>
    <cellStyle name="Total 2 3 2 3 5 3" xfId="47520" xr:uid="{00000000-0005-0000-0000-00009FB90000}"/>
    <cellStyle name="Total 2 3 2 3 5 4" xfId="47521" xr:uid="{00000000-0005-0000-0000-0000A0B90000}"/>
    <cellStyle name="Total 2 3 2 3 5 5" xfId="47522" xr:uid="{00000000-0005-0000-0000-0000A1B90000}"/>
    <cellStyle name="Total 2 3 2 3 6" xfId="47523" xr:uid="{00000000-0005-0000-0000-0000A2B90000}"/>
    <cellStyle name="Total 2 3 2 3 6 2" xfId="47524" xr:uid="{00000000-0005-0000-0000-0000A3B90000}"/>
    <cellStyle name="Total 2 3 2 3 6 2 2" xfId="47525" xr:uid="{00000000-0005-0000-0000-0000A4B90000}"/>
    <cellStyle name="Total 2 3 2 3 6 2 3" xfId="47526" xr:uid="{00000000-0005-0000-0000-0000A5B90000}"/>
    <cellStyle name="Total 2 3 2 3 6 2 4" xfId="47527" xr:uid="{00000000-0005-0000-0000-0000A6B90000}"/>
    <cellStyle name="Total 2 3 2 3 6 2 5" xfId="47528" xr:uid="{00000000-0005-0000-0000-0000A7B90000}"/>
    <cellStyle name="Total 2 3 2 3 6 2 6" xfId="47529" xr:uid="{00000000-0005-0000-0000-0000A8B90000}"/>
    <cellStyle name="Total 2 3 2 3 6 2 7" xfId="47530" xr:uid="{00000000-0005-0000-0000-0000A9B90000}"/>
    <cellStyle name="Total 2 3 2 3 6 3" xfId="47531" xr:uid="{00000000-0005-0000-0000-0000AAB90000}"/>
    <cellStyle name="Total 2 3 2 3 6 4" xfId="47532" xr:uid="{00000000-0005-0000-0000-0000ABB90000}"/>
    <cellStyle name="Total 2 3 2 3 6 5" xfId="47533" xr:uid="{00000000-0005-0000-0000-0000ACB90000}"/>
    <cellStyle name="Total 2 3 2 3 7" xfId="47534" xr:uid="{00000000-0005-0000-0000-0000ADB90000}"/>
    <cellStyle name="Total 2 3 2 3 7 2" xfId="47535" xr:uid="{00000000-0005-0000-0000-0000AEB90000}"/>
    <cellStyle name="Total 2 3 2 3 7 2 2" xfId="47536" xr:uid="{00000000-0005-0000-0000-0000AFB90000}"/>
    <cellStyle name="Total 2 3 2 3 7 2 3" xfId="47537" xr:uid="{00000000-0005-0000-0000-0000B0B90000}"/>
    <cellStyle name="Total 2 3 2 3 7 2 4" xfId="47538" xr:uid="{00000000-0005-0000-0000-0000B1B90000}"/>
    <cellStyle name="Total 2 3 2 3 7 2 5" xfId="47539" xr:uid="{00000000-0005-0000-0000-0000B2B90000}"/>
    <cellStyle name="Total 2 3 2 3 7 2 6" xfId="47540" xr:uid="{00000000-0005-0000-0000-0000B3B90000}"/>
    <cellStyle name="Total 2 3 2 3 7 2 7" xfId="47541" xr:uid="{00000000-0005-0000-0000-0000B4B90000}"/>
    <cellStyle name="Total 2 3 2 3 7 3" xfId="47542" xr:uid="{00000000-0005-0000-0000-0000B5B90000}"/>
    <cellStyle name="Total 2 3 2 3 7 4" xfId="47543" xr:uid="{00000000-0005-0000-0000-0000B6B90000}"/>
    <cellStyle name="Total 2 3 2 3 7 5" xfId="47544" xr:uid="{00000000-0005-0000-0000-0000B7B90000}"/>
    <cellStyle name="Total 2 3 2 3 8" xfId="47545" xr:uid="{00000000-0005-0000-0000-0000B8B90000}"/>
    <cellStyle name="Total 2 3 2 3 8 2" xfId="47546" xr:uid="{00000000-0005-0000-0000-0000B9B90000}"/>
    <cellStyle name="Total 2 3 2 3 8 3" xfId="47547" xr:uid="{00000000-0005-0000-0000-0000BAB90000}"/>
    <cellStyle name="Total 2 3 2 3 8 4" xfId="47548" xr:uid="{00000000-0005-0000-0000-0000BBB90000}"/>
    <cellStyle name="Total 2 3 2 3 8 5" xfId="47549" xr:uid="{00000000-0005-0000-0000-0000BCB90000}"/>
    <cellStyle name="Total 2 3 2 3 8 6" xfId="47550" xr:uid="{00000000-0005-0000-0000-0000BDB90000}"/>
    <cellStyle name="Total 2 3 2 3 8 7" xfId="47551" xr:uid="{00000000-0005-0000-0000-0000BEB90000}"/>
    <cellStyle name="Total 2 3 2 3 8 8" xfId="47552" xr:uid="{00000000-0005-0000-0000-0000BFB90000}"/>
    <cellStyle name="Total 2 3 2 3 9" xfId="47553" xr:uid="{00000000-0005-0000-0000-0000C0B90000}"/>
    <cellStyle name="Total 2 3 2 3 9 2" xfId="47554" xr:uid="{00000000-0005-0000-0000-0000C1B90000}"/>
    <cellStyle name="Total 2 3 2 3 9 3" xfId="47555" xr:uid="{00000000-0005-0000-0000-0000C2B90000}"/>
    <cellStyle name="Total 2 3 2 3 9 4" xfId="47556" xr:uid="{00000000-0005-0000-0000-0000C3B90000}"/>
    <cellStyle name="Total 2 3 2 3 9 5" xfId="47557" xr:uid="{00000000-0005-0000-0000-0000C4B90000}"/>
    <cellStyle name="Total 2 3 2 3 9 6" xfId="47558" xr:uid="{00000000-0005-0000-0000-0000C5B90000}"/>
    <cellStyle name="Total 2 3 2 3 9 7" xfId="47559" xr:uid="{00000000-0005-0000-0000-0000C6B90000}"/>
    <cellStyle name="Total 2 3 2 4" xfId="47560" xr:uid="{00000000-0005-0000-0000-0000C7B90000}"/>
    <cellStyle name="Total 2 3 2 4 10" xfId="47561" xr:uid="{00000000-0005-0000-0000-0000C8B90000}"/>
    <cellStyle name="Total 2 3 2 4 10 2" xfId="47562" xr:uid="{00000000-0005-0000-0000-0000C9B90000}"/>
    <cellStyle name="Total 2 3 2 4 10 3" xfId="47563" xr:uid="{00000000-0005-0000-0000-0000CAB90000}"/>
    <cellStyle name="Total 2 3 2 4 10 4" xfId="47564" xr:uid="{00000000-0005-0000-0000-0000CBB90000}"/>
    <cellStyle name="Total 2 3 2 4 10 5" xfId="47565" xr:uid="{00000000-0005-0000-0000-0000CCB90000}"/>
    <cellStyle name="Total 2 3 2 4 11" xfId="47566" xr:uid="{00000000-0005-0000-0000-0000CDB90000}"/>
    <cellStyle name="Total 2 3 2 4 11 2" xfId="47567" xr:uid="{00000000-0005-0000-0000-0000CEB90000}"/>
    <cellStyle name="Total 2 3 2 4 11 3" xfId="47568" xr:uid="{00000000-0005-0000-0000-0000CFB90000}"/>
    <cellStyle name="Total 2 3 2 4 11 4" xfId="47569" xr:uid="{00000000-0005-0000-0000-0000D0B90000}"/>
    <cellStyle name="Total 2 3 2 4 11 5" xfId="47570" xr:uid="{00000000-0005-0000-0000-0000D1B90000}"/>
    <cellStyle name="Total 2 3 2 4 12" xfId="47571" xr:uid="{00000000-0005-0000-0000-0000D2B90000}"/>
    <cellStyle name="Total 2 3 2 4 12 2" xfId="47572" xr:uid="{00000000-0005-0000-0000-0000D3B90000}"/>
    <cellStyle name="Total 2 3 2 4 12 3" xfId="47573" xr:uid="{00000000-0005-0000-0000-0000D4B90000}"/>
    <cellStyle name="Total 2 3 2 4 12 4" xfId="47574" xr:uid="{00000000-0005-0000-0000-0000D5B90000}"/>
    <cellStyle name="Total 2 3 2 4 12 5" xfId="47575" xr:uid="{00000000-0005-0000-0000-0000D6B90000}"/>
    <cellStyle name="Total 2 3 2 4 13" xfId="47576" xr:uid="{00000000-0005-0000-0000-0000D7B90000}"/>
    <cellStyle name="Total 2 3 2 4 13 2" xfId="47577" xr:uid="{00000000-0005-0000-0000-0000D8B90000}"/>
    <cellStyle name="Total 2 3 2 4 13 3" xfId="47578" xr:uid="{00000000-0005-0000-0000-0000D9B90000}"/>
    <cellStyle name="Total 2 3 2 4 13 4" xfId="47579" xr:uid="{00000000-0005-0000-0000-0000DAB90000}"/>
    <cellStyle name="Total 2 3 2 4 13 5" xfId="47580" xr:uid="{00000000-0005-0000-0000-0000DBB90000}"/>
    <cellStyle name="Total 2 3 2 4 14" xfId="47581" xr:uid="{00000000-0005-0000-0000-0000DCB90000}"/>
    <cellStyle name="Total 2 3 2 4 14 2" xfId="47582" xr:uid="{00000000-0005-0000-0000-0000DDB90000}"/>
    <cellStyle name="Total 2 3 2 4 14 3" xfId="47583" xr:uid="{00000000-0005-0000-0000-0000DEB90000}"/>
    <cellStyle name="Total 2 3 2 4 14 4" xfId="47584" xr:uid="{00000000-0005-0000-0000-0000DFB90000}"/>
    <cellStyle name="Total 2 3 2 4 14 5" xfId="47585" xr:uid="{00000000-0005-0000-0000-0000E0B90000}"/>
    <cellStyle name="Total 2 3 2 4 15" xfId="47586" xr:uid="{00000000-0005-0000-0000-0000E1B90000}"/>
    <cellStyle name="Total 2 3 2 4 15 2" xfId="47587" xr:uid="{00000000-0005-0000-0000-0000E2B90000}"/>
    <cellStyle name="Total 2 3 2 4 15 3" xfId="47588" xr:uid="{00000000-0005-0000-0000-0000E3B90000}"/>
    <cellStyle name="Total 2 3 2 4 15 4" xfId="47589" xr:uid="{00000000-0005-0000-0000-0000E4B90000}"/>
    <cellStyle name="Total 2 3 2 4 15 5" xfId="47590" xr:uid="{00000000-0005-0000-0000-0000E5B90000}"/>
    <cellStyle name="Total 2 3 2 4 16" xfId="47591" xr:uid="{00000000-0005-0000-0000-0000E6B90000}"/>
    <cellStyle name="Total 2 3 2 4 16 2" xfId="47592" xr:uid="{00000000-0005-0000-0000-0000E7B90000}"/>
    <cellStyle name="Total 2 3 2 4 16 3" xfId="47593" xr:uid="{00000000-0005-0000-0000-0000E8B90000}"/>
    <cellStyle name="Total 2 3 2 4 16 4" xfId="47594" xr:uid="{00000000-0005-0000-0000-0000E9B90000}"/>
    <cellStyle name="Total 2 3 2 4 16 5" xfId="47595" xr:uid="{00000000-0005-0000-0000-0000EAB90000}"/>
    <cellStyle name="Total 2 3 2 4 17" xfId="47596" xr:uid="{00000000-0005-0000-0000-0000EBB90000}"/>
    <cellStyle name="Total 2 3 2 4 17 2" xfId="47597" xr:uid="{00000000-0005-0000-0000-0000ECB90000}"/>
    <cellStyle name="Total 2 3 2 4 17 3" xfId="47598" xr:uid="{00000000-0005-0000-0000-0000EDB90000}"/>
    <cellStyle name="Total 2 3 2 4 17 4" xfId="47599" xr:uid="{00000000-0005-0000-0000-0000EEB90000}"/>
    <cellStyle name="Total 2 3 2 4 17 5" xfId="47600" xr:uid="{00000000-0005-0000-0000-0000EFB90000}"/>
    <cellStyle name="Total 2 3 2 4 18" xfId="47601" xr:uid="{00000000-0005-0000-0000-0000F0B90000}"/>
    <cellStyle name="Total 2 3 2 4 18 2" xfId="47602" xr:uid="{00000000-0005-0000-0000-0000F1B90000}"/>
    <cellStyle name="Total 2 3 2 4 18 3" xfId="47603" xr:uid="{00000000-0005-0000-0000-0000F2B90000}"/>
    <cellStyle name="Total 2 3 2 4 18 4" xfId="47604" xr:uid="{00000000-0005-0000-0000-0000F3B90000}"/>
    <cellStyle name="Total 2 3 2 4 18 5" xfId="47605" xr:uid="{00000000-0005-0000-0000-0000F4B90000}"/>
    <cellStyle name="Total 2 3 2 4 19" xfId="47606" xr:uid="{00000000-0005-0000-0000-0000F5B90000}"/>
    <cellStyle name="Total 2 3 2 4 2" xfId="47607" xr:uid="{00000000-0005-0000-0000-0000F6B90000}"/>
    <cellStyle name="Total 2 3 2 4 2 2" xfId="47608" xr:uid="{00000000-0005-0000-0000-0000F7B90000}"/>
    <cellStyle name="Total 2 3 2 4 2 2 2" xfId="47609" xr:uid="{00000000-0005-0000-0000-0000F8B90000}"/>
    <cellStyle name="Total 2 3 2 4 2 2 3" xfId="47610" xr:uid="{00000000-0005-0000-0000-0000F9B90000}"/>
    <cellStyle name="Total 2 3 2 4 2 2 4" xfId="47611" xr:uid="{00000000-0005-0000-0000-0000FAB90000}"/>
    <cellStyle name="Total 2 3 2 4 2 2 5" xfId="47612" xr:uid="{00000000-0005-0000-0000-0000FBB90000}"/>
    <cellStyle name="Total 2 3 2 4 2 2 6" xfId="47613" xr:uid="{00000000-0005-0000-0000-0000FCB90000}"/>
    <cellStyle name="Total 2 3 2 4 2 2 7" xfId="47614" xr:uid="{00000000-0005-0000-0000-0000FDB90000}"/>
    <cellStyle name="Total 2 3 2 4 2 3" xfId="47615" xr:uid="{00000000-0005-0000-0000-0000FEB90000}"/>
    <cellStyle name="Total 2 3 2 4 2 4" xfId="47616" xr:uid="{00000000-0005-0000-0000-0000FFB90000}"/>
    <cellStyle name="Total 2 3 2 4 2 5" xfId="47617" xr:uid="{00000000-0005-0000-0000-000000BA0000}"/>
    <cellStyle name="Total 2 3 2 4 3" xfId="47618" xr:uid="{00000000-0005-0000-0000-000001BA0000}"/>
    <cellStyle name="Total 2 3 2 4 3 2" xfId="47619" xr:uid="{00000000-0005-0000-0000-000002BA0000}"/>
    <cellStyle name="Total 2 3 2 4 3 2 2" xfId="47620" xr:uid="{00000000-0005-0000-0000-000003BA0000}"/>
    <cellStyle name="Total 2 3 2 4 3 2 3" xfId="47621" xr:uid="{00000000-0005-0000-0000-000004BA0000}"/>
    <cellStyle name="Total 2 3 2 4 3 2 4" xfId="47622" xr:uid="{00000000-0005-0000-0000-000005BA0000}"/>
    <cellStyle name="Total 2 3 2 4 3 2 5" xfId="47623" xr:uid="{00000000-0005-0000-0000-000006BA0000}"/>
    <cellStyle name="Total 2 3 2 4 3 2 6" xfId="47624" xr:uid="{00000000-0005-0000-0000-000007BA0000}"/>
    <cellStyle name="Total 2 3 2 4 3 2 7" xfId="47625" xr:uid="{00000000-0005-0000-0000-000008BA0000}"/>
    <cellStyle name="Total 2 3 2 4 3 3" xfId="47626" xr:uid="{00000000-0005-0000-0000-000009BA0000}"/>
    <cellStyle name="Total 2 3 2 4 3 4" xfId="47627" xr:uid="{00000000-0005-0000-0000-00000ABA0000}"/>
    <cellStyle name="Total 2 3 2 4 3 5" xfId="47628" xr:uid="{00000000-0005-0000-0000-00000BBA0000}"/>
    <cellStyle name="Total 2 3 2 4 4" xfId="47629" xr:uid="{00000000-0005-0000-0000-00000CBA0000}"/>
    <cellStyle name="Total 2 3 2 4 4 2" xfId="47630" xr:uid="{00000000-0005-0000-0000-00000DBA0000}"/>
    <cellStyle name="Total 2 3 2 4 4 2 2" xfId="47631" xr:uid="{00000000-0005-0000-0000-00000EBA0000}"/>
    <cellStyle name="Total 2 3 2 4 4 2 3" xfId="47632" xr:uid="{00000000-0005-0000-0000-00000FBA0000}"/>
    <cellStyle name="Total 2 3 2 4 4 2 4" xfId="47633" xr:uid="{00000000-0005-0000-0000-000010BA0000}"/>
    <cellStyle name="Total 2 3 2 4 4 2 5" xfId="47634" xr:uid="{00000000-0005-0000-0000-000011BA0000}"/>
    <cellStyle name="Total 2 3 2 4 4 2 6" xfId="47635" xr:uid="{00000000-0005-0000-0000-000012BA0000}"/>
    <cellStyle name="Total 2 3 2 4 4 2 7" xfId="47636" xr:uid="{00000000-0005-0000-0000-000013BA0000}"/>
    <cellStyle name="Total 2 3 2 4 4 3" xfId="47637" xr:uid="{00000000-0005-0000-0000-000014BA0000}"/>
    <cellStyle name="Total 2 3 2 4 4 4" xfId="47638" xr:uid="{00000000-0005-0000-0000-000015BA0000}"/>
    <cellStyle name="Total 2 3 2 4 4 5" xfId="47639" xr:uid="{00000000-0005-0000-0000-000016BA0000}"/>
    <cellStyle name="Total 2 3 2 4 5" xfId="47640" xr:uid="{00000000-0005-0000-0000-000017BA0000}"/>
    <cellStyle name="Total 2 3 2 4 5 2" xfId="47641" xr:uid="{00000000-0005-0000-0000-000018BA0000}"/>
    <cellStyle name="Total 2 3 2 4 5 3" xfId="47642" xr:uid="{00000000-0005-0000-0000-000019BA0000}"/>
    <cellStyle name="Total 2 3 2 4 5 4" xfId="47643" xr:uid="{00000000-0005-0000-0000-00001ABA0000}"/>
    <cellStyle name="Total 2 3 2 4 5 5" xfId="47644" xr:uid="{00000000-0005-0000-0000-00001BBA0000}"/>
    <cellStyle name="Total 2 3 2 4 5 6" xfId="47645" xr:uid="{00000000-0005-0000-0000-00001CBA0000}"/>
    <cellStyle name="Total 2 3 2 4 5 7" xfId="47646" xr:uid="{00000000-0005-0000-0000-00001DBA0000}"/>
    <cellStyle name="Total 2 3 2 4 5 8" xfId="47647" xr:uid="{00000000-0005-0000-0000-00001EBA0000}"/>
    <cellStyle name="Total 2 3 2 4 6" xfId="47648" xr:uid="{00000000-0005-0000-0000-00001FBA0000}"/>
    <cellStyle name="Total 2 3 2 4 6 2" xfId="47649" xr:uid="{00000000-0005-0000-0000-000020BA0000}"/>
    <cellStyle name="Total 2 3 2 4 6 3" xfId="47650" xr:uid="{00000000-0005-0000-0000-000021BA0000}"/>
    <cellStyle name="Total 2 3 2 4 6 4" xfId="47651" xr:uid="{00000000-0005-0000-0000-000022BA0000}"/>
    <cellStyle name="Total 2 3 2 4 6 5" xfId="47652" xr:uid="{00000000-0005-0000-0000-000023BA0000}"/>
    <cellStyle name="Total 2 3 2 4 6 6" xfId="47653" xr:uid="{00000000-0005-0000-0000-000024BA0000}"/>
    <cellStyle name="Total 2 3 2 4 6 7" xfId="47654" xr:uid="{00000000-0005-0000-0000-000025BA0000}"/>
    <cellStyle name="Total 2 3 2 4 7" xfId="47655" xr:uid="{00000000-0005-0000-0000-000026BA0000}"/>
    <cellStyle name="Total 2 3 2 4 7 2" xfId="47656" xr:uid="{00000000-0005-0000-0000-000027BA0000}"/>
    <cellStyle name="Total 2 3 2 4 7 3" xfId="47657" xr:uid="{00000000-0005-0000-0000-000028BA0000}"/>
    <cellStyle name="Total 2 3 2 4 7 4" xfId="47658" xr:uid="{00000000-0005-0000-0000-000029BA0000}"/>
    <cellStyle name="Total 2 3 2 4 7 5" xfId="47659" xr:uid="{00000000-0005-0000-0000-00002ABA0000}"/>
    <cellStyle name="Total 2 3 2 4 8" xfId="47660" xr:uid="{00000000-0005-0000-0000-00002BBA0000}"/>
    <cellStyle name="Total 2 3 2 4 8 2" xfId="47661" xr:uid="{00000000-0005-0000-0000-00002CBA0000}"/>
    <cellStyle name="Total 2 3 2 4 8 3" xfId="47662" xr:uid="{00000000-0005-0000-0000-00002DBA0000}"/>
    <cellStyle name="Total 2 3 2 4 8 4" xfId="47663" xr:uid="{00000000-0005-0000-0000-00002EBA0000}"/>
    <cellStyle name="Total 2 3 2 4 8 5" xfId="47664" xr:uid="{00000000-0005-0000-0000-00002FBA0000}"/>
    <cellStyle name="Total 2 3 2 4 9" xfId="47665" xr:uid="{00000000-0005-0000-0000-000030BA0000}"/>
    <cellStyle name="Total 2 3 2 4 9 2" xfId="47666" xr:uid="{00000000-0005-0000-0000-000031BA0000}"/>
    <cellStyle name="Total 2 3 2 4 9 3" xfId="47667" xr:uid="{00000000-0005-0000-0000-000032BA0000}"/>
    <cellStyle name="Total 2 3 2 4 9 4" xfId="47668" xr:uid="{00000000-0005-0000-0000-000033BA0000}"/>
    <cellStyle name="Total 2 3 2 4 9 5" xfId="47669" xr:uid="{00000000-0005-0000-0000-000034BA0000}"/>
    <cellStyle name="Total 2 3 2 5" xfId="47670" xr:uid="{00000000-0005-0000-0000-000035BA0000}"/>
    <cellStyle name="Total 2 3 2 5 10" xfId="47671" xr:uid="{00000000-0005-0000-0000-000036BA0000}"/>
    <cellStyle name="Total 2 3 2 5 2" xfId="47672" xr:uid="{00000000-0005-0000-0000-000037BA0000}"/>
    <cellStyle name="Total 2 3 2 5 2 2" xfId="47673" xr:uid="{00000000-0005-0000-0000-000038BA0000}"/>
    <cellStyle name="Total 2 3 2 5 2 2 2" xfId="47674" xr:uid="{00000000-0005-0000-0000-000039BA0000}"/>
    <cellStyle name="Total 2 3 2 5 2 2 3" xfId="47675" xr:uid="{00000000-0005-0000-0000-00003ABA0000}"/>
    <cellStyle name="Total 2 3 2 5 2 2 4" xfId="47676" xr:uid="{00000000-0005-0000-0000-00003BBA0000}"/>
    <cellStyle name="Total 2 3 2 5 2 2 5" xfId="47677" xr:uid="{00000000-0005-0000-0000-00003CBA0000}"/>
    <cellStyle name="Total 2 3 2 5 2 2 6" xfId="47678" xr:uid="{00000000-0005-0000-0000-00003DBA0000}"/>
    <cellStyle name="Total 2 3 2 5 2 2 7" xfId="47679" xr:uid="{00000000-0005-0000-0000-00003EBA0000}"/>
    <cellStyle name="Total 2 3 2 5 2 3" xfId="47680" xr:uid="{00000000-0005-0000-0000-00003FBA0000}"/>
    <cellStyle name="Total 2 3 2 5 2 4" xfId="47681" xr:uid="{00000000-0005-0000-0000-000040BA0000}"/>
    <cellStyle name="Total 2 3 2 5 3" xfId="47682" xr:uid="{00000000-0005-0000-0000-000041BA0000}"/>
    <cellStyle name="Total 2 3 2 5 3 2" xfId="47683" xr:uid="{00000000-0005-0000-0000-000042BA0000}"/>
    <cellStyle name="Total 2 3 2 5 3 2 2" xfId="47684" xr:uid="{00000000-0005-0000-0000-000043BA0000}"/>
    <cellStyle name="Total 2 3 2 5 3 2 3" xfId="47685" xr:uid="{00000000-0005-0000-0000-000044BA0000}"/>
    <cellStyle name="Total 2 3 2 5 3 2 4" xfId="47686" xr:uid="{00000000-0005-0000-0000-000045BA0000}"/>
    <cellStyle name="Total 2 3 2 5 3 2 5" xfId="47687" xr:uid="{00000000-0005-0000-0000-000046BA0000}"/>
    <cellStyle name="Total 2 3 2 5 3 2 6" xfId="47688" xr:uid="{00000000-0005-0000-0000-000047BA0000}"/>
    <cellStyle name="Total 2 3 2 5 3 2 7" xfId="47689" xr:uid="{00000000-0005-0000-0000-000048BA0000}"/>
    <cellStyle name="Total 2 3 2 5 3 3" xfId="47690" xr:uid="{00000000-0005-0000-0000-000049BA0000}"/>
    <cellStyle name="Total 2 3 2 5 3 4" xfId="47691" xr:uid="{00000000-0005-0000-0000-00004ABA0000}"/>
    <cellStyle name="Total 2 3 2 5 4" xfId="47692" xr:uid="{00000000-0005-0000-0000-00004BBA0000}"/>
    <cellStyle name="Total 2 3 2 5 4 2" xfId="47693" xr:uid="{00000000-0005-0000-0000-00004CBA0000}"/>
    <cellStyle name="Total 2 3 2 5 4 2 2" xfId="47694" xr:uid="{00000000-0005-0000-0000-00004DBA0000}"/>
    <cellStyle name="Total 2 3 2 5 4 2 3" xfId="47695" xr:uid="{00000000-0005-0000-0000-00004EBA0000}"/>
    <cellStyle name="Total 2 3 2 5 4 2 4" xfId="47696" xr:uid="{00000000-0005-0000-0000-00004FBA0000}"/>
    <cellStyle name="Total 2 3 2 5 4 2 5" xfId="47697" xr:uid="{00000000-0005-0000-0000-000050BA0000}"/>
    <cellStyle name="Total 2 3 2 5 4 2 6" xfId="47698" xr:uid="{00000000-0005-0000-0000-000051BA0000}"/>
    <cellStyle name="Total 2 3 2 5 4 2 7" xfId="47699" xr:uid="{00000000-0005-0000-0000-000052BA0000}"/>
    <cellStyle name="Total 2 3 2 5 4 3" xfId="47700" xr:uid="{00000000-0005-0000-0000-000053BA0000}"/>
    <cellStyle name="Total 2 3 2 5 4 4" xfId="47701" xr:uid="{00000000-0005-0000-0000-000054BA0000}"/>
    <cellStyle name="Total 2 3 2 5 5" xfId="47702" xr:uid="{00000000-0005-0000-0000-000055BA0000}"/>
    <cellStyle name="Total 2 3 2 5 5 2" xfId="47703" xr:uid="{00000000-0005-0000-0000-000056BA0000}"/>
    <cellStyle name="Total 2 3 2 5 5 3" xfId="47704" xr:uid="{00000000-0005-0000-0000-000057BA0000}"/>
    <cellStyle name="Total 2 3 2 5 5 4" xfId="47705" xr:uid="{00000000-0005-0000-0000-000058BA0000}"/>
    <cellStyle name="Total 2 3 2 5 5 5" xfId="47706" xr:uid="{00000000-0005-0000-0000-000059BA0000}"/>
    <cellStyle name="Total 2 3 2 5 5 6" xfId="47707" xr:uid="{00000000-0005-0000-0000-00005ABA0000}"/>
    <cellStyle name="Total 2 3 2 5 5 7" xfId="47708" xr:uid="{00000000-0005-0000-0000-00005BBA0000}"/>
    <cellStyle name="Total 2 3 2 5 5 8" xfId="47709" xr:uid="{00000000-0005-0000-0000-00005CBA0000}"/>
    <cellStyle name="Total 2 3 2 5 6" xfId="47710" xr:uid="{00000000-0005-0000-0000-00005DBA0000}"/>
    <cellStyle name="Total 2 3 2 5 6 2" xfId="47711" xr:uid="{00000000-0005-0000-0000-00005EBA0000}"/>
    <cellStyle name="Total 2 3 2 5 6 3" xfId="47712" xr:uid="{00000000-0005-0000-0000-00005FBA0000}"/>
    <cellStyle name="Total 2 3 2 5 6 4" xfId="47713" xr:uid="{00000000-0005-0000-0000-000060BA0000}"/>
    <cellStyle name="Total 2 3 2 5 6 5" xfId="47714" xr:uid="{00000000-0005-0000-0000-000061BA0000}"/>
    <cellStyle name="Total 2 3 2 5 6 6" xfId="47715" xr:uid="{00000000-0005-0000-0000-000062BA0000}"/>
    <cellStyle name="Total 2 3 2 5 6 7" xfId="47716" xr:uid="{00000000-0005-0000-0000-000063BA0000}"/>
    <cellStyle name="Total 2 3 2 5 7" xfId="47717" xr:uid="{00000000-0005-0000-0000-000064BA0000}"/>
    <cellStyle name="Total 2 3 2 5 8" xfId="47718" xr:uid="{00000000-0005-0000-0000-000065BA0000}"/>
    <cellStyle name="Total 2 3 2 5 9" xfId="47719" xr:uid="{00000000-0005-0000-0000-000066BA0000}"/>
    <cellStyle name="Total 2 3 2 6" xfId="47720" xr:uid="{00000000-0005-0000-0000-000067BA0000}"/>
    <cellStyle name="Total 2 3 2 6 2" xfId="47721" xr:uid="{00000000-0005-0000-0000-000068BA0000}"/>
    <cellStyle name="Total 2 3 2 6 2 2" xfId="47722" xr:uid="{00000000-0005-0000-0000-000069BA0000}"/>
    <cellStyle name="Total 2 3 2 6 2 3" xfId="47723" xr:uid="{00000000-0005-0000-0000-00006ABA0000}"/>
    <cellStyle name="Total 2 3 2 6 2 4" xfId="47724" xr:uid="{00000000-0005-0000-0000-00006BBA0000}"/>
    <cellStyle name="Total 2 3 2 6 2 5" xfId="47725" xr:uid="{00000000-0005-0000-0000-00006CBA0000}"/>
    <cellStyle name="Total 2 3 2 6 2 6" xfId="47726" xr:uid="{00000000-0005-0000-0000-00006DBA0000}"/>
    <cellStyle name="Total 2 3 2 6 2 7" xfId="47727" xr:uid="{00000000-0005-0000-0000-00006EBA0000}"/>
    <cellStyle name="Total 2 3 2 6 3" xfId="47728" xr:uid="{00000000-0005-0000-0000-00006FBA0000}"/>
    <cellStyle name="Total 2 3 2 6 4" xfId="47729" xr:uid="{00000000-0005-0000-0000-000070BA0000}"/>
    <cellStyle name="Total 2 3 2 6 5" xfId="47730" xr:uid="{00000000-0005-0000-0000-000071BA0000}"/>
    <cellStyle name="Total 2 3 2 7" xfId="47731" xr:uid="{00000000-0005-0000-0000-000072BA0000}"/>
    <cellStyle name="Total 2 3 2 7 2" xfId="47732" xr:uid="{00000000-0005-0000-0000-000073BA0000}"/>
    <cellStyle name="Total 2 3 2 7 2 2" xfId="47733" xr:uid="{00000000-0005-0000-0000-000074BA0000}"/>
    <cellStyle name="Total 2 3 2 7 2 3" xfId="47734" xr:uid="{00000000-0005-0000-0000-000075BA0000}"/>
    <cellStyle name="Total 2 3 2 7 2 4" xfId="47735" xr:uid="{00000000-0005-0000-0000-000076BA0000}"/>
    <cellStyle name="Total 2 3 2 7 2 5" xfId="47736" xr:uid="{00000000-0005-0000-0000-000077BA0000}"/>
    <cellStyle name="Total 2 3 2 7 2 6" xfId="47737" xr:uid="{00000000-0005-0000-0000-000078BA0000}"/>
    <cellStyle name="Total 2 3 2 7 2 7" xfId="47738" xr:uid="{00000000-0005-0000-0000-000079BA0000}"/>
    <cellStyle name="Total 2 3 2 7 3" xfId="47739" xr:uid="{00000000-0005-0000-0000-00007ABA0000}"/>
    <cellStyle name="Total 2 3 2 7 4" xfId="47740" xr:uid="{00000000-0005-0000-0000-00007BBA0000}"/>
    <cellStyle name="Total 2 3 2 7 5" xfId="47741" xr:uid="{00000000-0005-0000-0000-00007CBA0000}"/>
    <cellStyle name="Total 2 3 2 8" xfId="47742" xr:uid="{00000000-0005-0000-0000-00007DBA0000}"/>
    <cellStyle name="Total 2 3 2 8 2" xfId="47743" xr:uid="{00000000-0005-0000-0000-00007EBA0000}"/>
    <cellStyle name="Total 2 3 2 8 2 2" xfId="47744" xr:uid="{00000000-0005-0000-0000-00007FBA0000}"/>
    <cellStyle name="Total 2 3 2 8 2 3" xfId="47745" xr:uid="{00000000-0005-0000-0000-000080BA0000}"/>
    <cellStyle name="Total 2 3 2 8 2 4" xfId="47746" xr:uid="{00000000-0005-0000-0000-000081BA0000}"/>
    <cellStyle name="Total 2 3 2 8 2 5" xfId="47747" xr:uid="{00000000-0005-0000-0000-000082BA0000}"/>
    <cellStyle name="Total 2 3 2 8 2 6" xfId="47748" xr:uid="{00000000-0005-0000-0000-000083BA0000}"/>
    <cellStyle name="Total 2 3 2 8 2 7" xfId="47749" xr:uid="{00000000-0005-0000-0000-000084BA0000}"/>
    <cellStyle name="Total 2 3 2 8 3" xfId="47750" xr:uid="{00000000-0005-0000-0000-000085BA0000}"/>
    <cellStyle name="Total 2 3 2 8 4" xfId="47751" xr:uid="{00000000-0005-0000-0000-000086BA0000}"/>
    <cellStyle name="Total 2 3 2 8 5" xfId="47752" xr:uid="{00000000-0005-0000-0000-000087BA0000}"/>
    <cellStyle name="Total 2 3 2 9" xfId="47753" xr:uid="{00000000-0005-0000-0000-000088BA0000}"/>
    <cellStyle name="Total 2 3 2 9 2" xfId="47754" xr:uid="{00000000-0005-0000-0000-000089BA0000}"/>
    <cellStyle name="Total 2 3 2 9 2 2" xfId="47755" xr:uid="{00000000-0005-0000-0000-00008ABA0000}"/>
    <cellStyle name="Total 2 3 2 9 2 3" xfId="47756" xr:uid="{00000000-0005-0000-0000-00008BBA0000}"/>
    <cellStyle name="Total 2 3 2 9 2 4" xfId="47757" xr:uid="{00000000-0005-0000-0000-00008CBA0000}"/>
    <cellStyle name="Total 2 3 2 9 2 5" xfId="47758" xr:uid="{00000000-0005-0000-0000-00008DBA0000}"/>
    <cellStyle name="Total 2 3 2 9 2 6" xfId="47759" xr:uid="{00000000-0005-0000-0000-00008EBA0000}"/>
    <cellStyle name="Total 2 3 2 9 2 7" xfId="47760" xr:uid="{00000000-0005-0000-0000-00008FBA0000}"/>
    <cellStyle name="Total 2 3 2 9 3" xfId="47761" xr:uid="{00000000-0005-0000-0000-000090BA0000}"/>
    <cellStyle name="Total 2 3 2 9 4" xfId="47762" xr:uid="{00000000-0005-0000-0000-000091BA0000}"/>
    <cellStyle name="Total 2 3 2 9 5" xfId="47763" xr:uid="{00000000-0005-0000-0000-000092BA0000}"/>
    <cellStyle name="Total 2 3 20" xfId="47764" xr:uid="{00000000-0005-0000-0000-000093BA0000}"/>
    <cellStyle name="Total 2 3 3" xfId="47765" xr:uid="{00000000-0005-0000-0000-000094BA0000}"/>
    <cellStyle name="Total 2 3 3 10" xfId="47766" xr:uid="{00000000-0005-0000-0000-000095BA0000}"/>
    <cellStyle name="Total 2 3 3 10 2" xfId="47767" xr:uid="{00000000-0005-0000-0000-000096BA0000}"/>
    <cellStyle name="Total 2 3 3 10 3" xfId="47768" xr:uid="{00000000-0005-0000-0000-000097BA0000}"/>
    <cellStyle name="Total 2 3 3 10 4" xfId="47769" xr:uid="{00000000-0005-0000-0000-000098BA0000}"/>
    <cellStyle name="Total 2 3 3 10 5" xfId="47770" xr:uid="{00000000-0005-0000-0000-000099BA0000}"/>
    <cellStyle name="Total 2 3 3 10 6" xfId="47771" xr:uid="{00000000-0005-0000-0000-00009ABA0000}"/>
    <cellStyle name="Total 2 3 3 10 7" xfId="47772" xr:uid="{00000000-0005-0000-0000-00009BBA0000}"/>
    <cellStyle name="Total 2 3 3 10 8" xfId="47773" xr:uid="{00000000-0005-0000-0000-00009CBA0000}"/>
    <cellStyle name="Total 2 3 3 11" xfId="47774" xr:uid="{00000000-0005-0000-0000-00009DBA0000}"/>
    <cellStyle name="Total 2 3 3 11 2" xfId="47775" xr:uid="{00000000-0005-0000-0000-00009EBA0000}"/>
    <cellStyle name="Total 2 3 3 11 3" xfId="47776" xr:uid="{00000000-0005-0000-0000-00009FBA0000}"/>
    <cellStyle name="Total 2 3 3 11 4" xfId="47777" xr:uid="{00000000-0005-0000-0000-0000A0BA0000}"/>
    <cellStyle name="Total 2 3 3 11 5" xfId="47778" xr:uid="{00000000-0005-0000-0000-0000A1BA0000}"/>
    <cellStyle name="Total 2 3 3 11 6" xfId="47779" xr:uid="{00000000-0005-0000-0000-0000A2BA0000}"/>
    <cellStyle name="Total 2 3 3 11 7" xfId="47780" xr:uid="{00000000-0005-0000-0000-0000A3BA0000}"/>
    <cellStyle name="Total 2 3 3 12" xfId="47781" xr:uid="{00000000-0005-0000-0000-0000A4BA0000}"/>
    <cellStyle name="Total 2 3 3 12 2" xfId="47782" xr:uid="{00000000-0005-0000-0000-0000A5BA0000}"/>
    <cellStyle name="Total 2 3 3 12 3" xfId="47783" xr:uid="{00000000-0005-0000-0000-0000A6BA0000}"/>
    <cellStyle name="Total 2 3 3 12 4" xfId="47784" xr:uid="{00000000-0005-0000-0000-0000A7BA0000}"/>
    <cellStyle name="Total 2 3 3 12 5" xfId="47785" xr:uid="{00000000-0005-0000-0000-0000A8BA0000}"/>
    <cellStyle name="Total 2 3 3 13" xfId="47786" xr:uid="{00000000-0005-0000-0000-0000A9BA0000}"/>
    <cellStyle name="Total 2 3 3 13 2" xfId="47787" xr:uid="{00000000-0005-0000-0000-0000AABA0000}"/>
    <cellStyle name="Total 2 3 3 13 3" xfId="47788" xr:uid="{00000000-0005-0000-0000-0000ABBA0000}"/>
    <cellStyle name="Total 2 3 3 13 4" xfId="47789" xr:uid="{00000000-0005-0000-0000-0000ACBA0000}"/>
    <cellStyle name="Total 2 3 3 13 5" xfId="47790" xr:uid="{00000000-0005-0000-0000-0000ADBA0000}"/>
    <cellStyle name="Total 2 3 3 14" xfId="47791" xr:uid="{00000000-0005-0000-0000-0000AEBA0000}"/>
    <cellStyle name="Total 2 3 3 14 2" xfId="47792" xr:uid="{00000000-0005-0000-0000-0000AFBA0000}"/>
    <cellStyle name="Total 2 3 3 14 3" xfId="47793" xr:uid="{00000000-0005-0000-0000-0000B0BA0000}"/>
    <cellStyle name="Total 2 3 3 14 4" xfId="47794" xr:uid="{00000000-0005-0000-0000-0000B1BA0000}"/>
    <cellStyle name="Total 2 3 3 14 5" xfId="47795" xr:uid="{00000000-0005-0000-0000-0000B2BA0000}"/>
    <cellStyle name="Total 2 3 3 15" xfId="47796" xr:uid="{00000000-0005-0000-0000-0000B3BA0000}"/>
    <cellStyle name="Total 2 3 3 15 2" xfId="47797" xr:uid="{00000000-0005-0000-0000-0000B4BA0000}"/>
    <cellStyle name="Total 2 3 3 15 3" xfId="47798" xr:uid="{00000000-0005-0000-0000-0000B5BA0000}"/>
    <cellStyle name="Total 2 3 3 15 4" xfId="47799" xr:uid="{00000000-0005-0000-0000-0000B6BA0000}"/>
    <cellStyle name="Total 2 3 3 15 5" xfId="47800" xr:uid="{00000000-0005-0000-0000-0000B7BA0000}"/>
    <cellStyle name="Total 2 3 3 16" xfId="47801" xr:uid="{00000000-0005-0000-0000-0000B8BA0000}"/>
    <cellStyle name="Total 2 3 3 16 2" xfId="47802" xr:uid="{00000000-0005-0000-0000-0000B9BA0000}"/>
    <cellStyle name="Total 2 3 3 16 3" xfId="47803" xr:uid="{00000000-0005-0000-0000-0000BABA0000}"/>
    <cellStyle name="Total 2 3 3 16 4" xfId="47804" xr:uid="{00000000-0005-0000-0000-0000BBBA0000}"/>
    <cellStyle name="Total 2 3 3 16 5" xfId="47805" xr:uid="{00000000-0005-0000-0000-0000BCBA0000}"/>
    <cellStyle name="Total 2 3 3 17" xfId="47806" xr:uid="{00000000-0005-0000-0000-0000BDBA0000}"/>
    <cellStyle name="Total 2 3 3 17 2" xfId="47807" xr:uid="{00000000-0005-0000-0000-0000BEBA0000}"/>
    <cellStyle name="Total 2 3 3 17 3" xfId="47808" xr:uid="{00000000-0005-0000-0000-0000BFBA0000}"/>
    <cellStyle name="Total 2 3 3 17 4" xfId="47809" xr:uid="{00000000-0005-0000-0000-0000C0BA0000}"/>
    <cellStyle name="Total 2 3 3 17 5" xfId="47810" xr:uid="{00000000-0005-0000-0000-0000C1BA0000}"/>
    <cellStyle name="Total 2 3 3 18" xfId="47811" xr:uid="{00000000-0005-0000-0000-0000C2BA0000}"/>
    <cellStyle name="Total 2 3 3 2" xfId="47812" xr:uid="{00000000-0005-0000-0000-0000C3BA0000}"/>
    <cellStyle name="Total 2 3 3 2 10" xfId="47813" xr:uid="{00000000-0005-0000-0000-0000C4BA0000}"/>
    <cellStyle name="Total 2 3 3 2 10 2" xfId="47814" xr:uid="{00000000-0005-0000-0000-0000C5BA0000}"/>
    <cellStyle name="Total 2 3 3 2 10 3" xfId="47815" xr:uid="{00000000-0005-0000-0000-0000C6BA0000}"/>
    <cellStyle name="Total 2 3 3 2 10 4" xfId="47816" xr:uid="{00000000-0005-0000-0000-0000C7BA0000}"/>
    <cellStyle name="Total 2 3 3 2 10 5" xfId="47817" xr:uid="{00000000-0005-0000-0000-0000C8BA0000}"/>
    <cellStyle name="Total 2 3 3 2 11" xfId="47818" xr:uid="{00000000-0005-0000-0000-0000C9BA0000}"/>
    <cellStyle name="Total 2 3 3 2 11 2" xfId="47819" xr:uid="{00000000-0005-0000-0000-0000CABA0000}"/>
    <cellStyle name="Total 2 3 3 2 11 3" xfId="47820" xr:uid="{00000000-0005-0000-0000-0000CBBA0000}"/>
    <cellStyle name="Total 2 3 3 2 11 4" xfId="47821" xr:uid="{00000000-0005-0000-0000-0000CCBA0000}"/>
    <cellStyle name="Total 2 3 3 2 11 5" xfId="47822" xr:uid="{00000000-0005-0000-0000-0000CDBA0000}"/>
    <cellStyle name="Total 2 3 3 2 12" xfId="47823" xr:uid="{00000000-0005-0000-0000-0000CEBA0000}"/>
    <cellStyle name="Total 2 3 3 2 12 2" xfId="47824" xr:uid="{00000000-0005-0000-0000-0000CFBA0000}"/>
    <cellStyle name="Total 2 3 3 2 12 3" xfId="47825" xr:uid="{00000000-0005-0000-0000-0000D0BA0000}"/>
    <cellStyle name="Total 2 3 3 2 12 4" xfId="47826" xr:uid="{00000000-0005-0000-0000-0000D1BA0000}"/>
    <cellStyle name="Total 2 3 3 2 12 5" xfId="47827" xr:uid="{00000000-0005-0000-0000-0000D2BA0000}"/>
    <cellStyle name="Total 2 3 3 2 13" xfId="47828" xr:uid="{00000000-0005-0000-0000-0000D3BA0000}"/>
    <cellStyle name="Total 2 3 3 2 13 2" xfId="47829" xr:uid="{00000000-0005-0000-0000-0000D4BA0000}"/>
    <cellStyle name="Total 2 3 3 2 13 3" xfId="47830" xr:uid="{00000000-0005-0000-0000-0000D5BA0000}"/>
    <cellStyle name="Total 2 3 3 2 13 4" xfId="47831" xr:uid="{00000000-0005-0000-0000-0000D6BA0000}"/>
    <cellStyle name="Total 2 3 3 2 13 5" xfId="47832" xr:uid="{00000000-0005-0000-0000-0000D7BA0000}"/>
    <cellStyle name="Total 2 3 3 2 14" xfId="47833" xr:uid="{00000000-0005-0000-0000-0000D8BA0000}"/>
    <cellStyle name="Total 2 3 3 2 14 2" xfId="47834" xr:uid="{00000000-0005-0000-0000-0000D9BA0000}"/>
    <cellStyle name="Total 2 3 3 2 14 3" xfId="47835" xr:uid="{00000000-0005-0000-0000-0000DABA0000}"/>
    <cellStyle name="Total 2 3 3 2 14 4" xfId="47836" xr:uid="{00000000-0005-0000-0000-0000DBBA0000}"/>
    <cellStyle name="Total 2 3 3 2 14 5" xfId="47837" xr:uid="{00000000-0005-0000-0000-0000DCBA0000}"/>
    <cellStyle name="Total 2 3 3 2 15" xfId="47838" xr:uid="{00000000-0005-0000-0000-0000DDBA0000}"/>
    <cellStyle name="Total 2 3 3 2 15 2" xfId="47839" xr:uid="{00000000-0005-0000-0000-0000DEBA0000}"/>
    <cellStyle name="Total 2 3 3 2 15 3" xfId="47840" xr:uid="{00000000-0005-0000-0000-0000DFBA0000}"/>
    <cellStyle name="Total 2 3 3 2 15 4" xfId="47841" xr:uid="{00000000-0005-0000-0000-0000E0BA0000}"/>
    <cellStyle name="Total 2 3 3 2 15 5" xfId="47842" xr:uid="{00000000-0005-0000-0000-0000E1BA0000}"/>
    <cellStyle name="Total 2 3 3 2 16" xfId="47843" xr:uid="{00000000-0005-0000-0000-0000E2BA0000}"/>
    <cellStyle name="Total 2 3 3 2 16 2" xfId="47844" xr:uid="{00000000-0005-0000-0000-0000E3BA0000}"/>
    <cellStyle name="Total 2 3 3 2 16 3" xfId="47845" xr:uid="{00000000-0005-0000-0000-0000E4BA0000}"/>
    <cellStyle name="Total 2 3 3 2 16 4" xfId="47846" xr:uid="{00000000-0005-0000-0000-0000E5BA0000}"/>
    <cellStyle name="Total 2 3 3 2 16 5" xfId="47847" xr:uid="{00000000-0005-0000-0000-0000E6BA0000}"/>
    <cellStyle name="Total 2 3 3 2 17" xfId="47848" xr:uid="{00000000-0005-0000-0000-0000E7BA0000}"/>
    <cellStyle name="Total 2 3 3 2 17 2" xfId="47849" xr:uid="{00000000-0005-0000-0000-0000E8BA0000}"/>
    <cellStyle name="Total 2 3 3 2 17 3" xfId="47850" xr:uid="{00000000-0005-0000-0000-0000E9BA0000}"/>
    <cellStyle name="Total 2 3 3 2 17 4" xfId="47851" xr:uid="{00000000-0005-0000-0000-0000EABA0000}"/>
    <cellStyle name="Total 2 3 3 2 17 5" xfId="47852" xr:uid="{00000000-0005-0000-0000-0000EBBA0000}"/>
    <cellStyle name="Total 2 3 3 2 18" xfId="47853" xr:uid="{00000000-0005-0000-0000-0000ECBA0000}"/>
    <cellStyle name="Total 2 3 3 2 18 2" xfId="47854" xr:uid="{00000000-0005-0000-0000-0000EDBA0000}"/>
    <cellStyle name="Total 2 3 3 2 18 3" xfId="47855" xr:uid="{00000000-0005-0000-0000-0000EEBA0000}"/>
    <cellStyle name="Total 2 3 3 2 18 4" xfId="47856" xr:uid="{00000000-0005-0000-0000-0000EFBA0000}"/>
    <cellStyle name="Total 2 3 3 2 18 5" xfId="47857" xr:uid="{00000000-0005-0000-0000-0000F0BA0000}"/>
    <cellStyle name="Total 2 3 3 2 19" xfId="47858" xr:uid="{00000000-0005-0000-0000-0000F1BA0000}"/>
    <cellStyle name="Total 2 3 3 2 2" xfId="47859" xr:uid="{00000000-0005-0000-0000-0000F2BA0000}"/>
    <cellStyle name="Total 2 3 3 2 2 10" xfId="47860" xr:uid="{00000000-0005-0000-0000-0000F3BA0000}"/>
    <cellStyle name="Total 2 3 3 2 2 10 2" xfId="47861" xr:uid="{00000000-0005-0000-0000-0000F4BA0000}"/>
    <cellStyle name="Total 2 3 3 2 2 10 3" xfId="47862" xr:uid="{00000000-0005-0000-0000-0000F5BA0000}"/>
    <cellStyle name="Total 2 3 3 2 2 10 4" xfId="47863" xr:uid="{00000000-0005-0000-0000-0000F6BA0000}"/>
    <cellStyle name="Total 2 3 3 2 2 10 5" xfId="47864" xr:uid="{00000000-0005-0000-0000-0000F7BA0000}"/>
    <cellStyle name="Total 2 3 3 2 2 11" xfId="47865" xr:uid="{00000000-0005-0000-0000-0000F8BA0000}"/>
    <cellStyle name="Total 2 3 3 2 2 11 2" xfId="47866" xr:uid="{00000000-0005-0000-0000-0000F9BA0000}"/>
    <cellStyle name="Total 2 3 3 2 2 11 3" xfId="47867" xr:uid="{00000000-0005-0000-0000-0000FABA0000}"/>
    <cellStyle name="Total 2 3 3 2 2 11 4" xfId="47868" xr:uid="{00000000-0005-0000-0000-0000FBBA0000}"/>
    <cellStyle name="Total 2 3 3 2 2 11 5" xfId="47869" xr:uid="{00000000-0005-0000-0000-0000FCBA0000}"/>
    <cellStyle name="Total 2 3 3 2 2 12" xfId="47870" xr:uid="{00000000-0005-0000-0000-0000FDBA0000}"/>
    <cellStyle name="Total 2 3 3 2 2 12 2" xfId="47871" xr:uid="{00000000-0005-0000-0000-0000FEBA0000}"/>
    <cellStyle name="Total 2 3 3 2 2 12 3" xfId="47872" xr:uid="{00000000-0005-0000-0000-0000FFBA0000}"/>
    <cellStyle name="Total 2 3 3 2 2 12 4" xfId="47873" xr:uid="{00000000-0005-0000-0000-000000BB0000}"/>
    <cellStyle name="Total 2 3 3 2 2 12 5" xfId="47874" xr:uid="{00000000-0005-0000-0000-000001BB0000}"/>
    <cellStyle name="Total 2 3 3 2 2 13" xfId="47875" xr:uid="{00000000-0005-0000-0000-000002BB0000}"/>
    <cellStyle name="Total 2 3 3 2 2 13 2" xfId="47876" xr:uid="{00000000-0005-0000-0000-000003BB0000}"/>
    <cellStyle name="Total 2 3 3 2 2 13 3" xfId="47877" xr:uid="{00000000-0005-0000-0000-000004BB0000}"/>
    <cellStyle name="Total 2 3 3 2 2 13 4" xfId="47878" xr:uid="{00000000-0005-0000-0000-000005BB0000}"/>
    <cellStyle name="Total 2 3 3 2 2 13 5" xfId="47879" xr:uid="{00000000-0005-0000-0000-000006BB0000}"/>
    <cellStyle name="Total 2 3 3 2 2 14" xfId="47880" xr:uid="{00000000-0005-0000-0000-000007BB0000}"/>
    <cellStyle name="Total 2 3 3 2 2 14 2" xfId="47881" xr:uid="{00000000-0005-0000-0000-000008BB0000}"/>
    <cellStyle name="Total 2 3 3 2 2 14 3" xfId="47882" xr:uid="{00000000-0005-0000-0000-000009BB0000}"/>
    <cellStyle name="Total 2 3 3 2 2 14 4" xfId="47883" xr:uid="{00000000-0005-0000-0000-00000ABB0000}"/>
    <cellStyle name="Total 2 3 3 2 2 14 5" xfId="47884" xr:uid="{00000000-0005-0000-0000-00000BBB0000}"/>
    <cellStyle name="Total 2 3 3 2 2 15" xfId="47885" xr:uid="{00000000-0005-0000-0000-00000CBB0000}"/>
    <cellStyle name="Total 2 3 3 2 2 15 2" xfId="47886" xr:uid="{00000000-0005-0000-0000-00000DBB0000}"/>
    <cellStyle name="Total 2 3 3 2 2 15 3" xfId="47887" xr:uid="{00000000-0005-0000-0000-00000EBB0000}"/>
    <cellStyle name="Total 2 3 3 2 2 15 4" xfId="47888" xr:uid="{00000000-0005-0000-0000-00000FBB0000}"/>
    <cellStyle name="Total 2 3 3 2 2 15 5" xfId="47889" xr:uid="{00000000-0005-0000-0000-000010BB0000}"/>
    <cellStyle name="Total 2 3 3 2 2 16" xfId="47890" xr:uid="{00000000-0005-0000-0000-000011BB0000}"/>
    <cellStyle name="Total 2 3 3 2 2 16 2" xfId="47891" xr:uid="{00000000-0005-0000-0000-000012BB0000}"/>
    <cellStyle name="Total 2 3 3 2 2 16 3" xfId="47892" xr:uid="{00000000-0005-0000-0000-000013BB0000}"/>
    <cellStyle name="Total 2 3 3 2 2 16 4" xfId="47893" xr:uid="{00000000-0005-0000-0000-000014BB0000}"/>
    <cellStyle name="Total 2 3 3 2 2 16 5" xfId="47894" xr:uid="{00000000-0005-0000-0000-000015BB0000}"/>
    <cellStyle name="Total 2 3 3 2 2 17" xfId="47895" xr:uid="{00000000-0005-0000-0000-000016BB0000}"/>
    <cellStyle name="Total 2 3 3 2 2 17 2" xfId="47896" xr:uid="{00000000-0005-0000-0000-000017BB0000}"/>
    <cellStyle name="Total 2 3 3 2 2 17 3" xfId="47897" xr:uid="{00000000-0005-0000-0000-000018BB0000}"/>
    <cellStyle name="Total 2 3 3 2 2 17 4" xfId="47898" xr:uid="{00000000-0005-0000-0000-000019BB0000}"/>
    <cellStyle name="Total 2 3 3 2 2 17 5" xfId="47899" xr:uid="{00000000-0005-0000-0000-00001ABB0000}"/>
    <cellStyle name="Total 2 3 3 2 2 18" xfId="47900" xr:uid="{00000000-0005-0000-0000-00001BBB0000}"/>
    <cellStyle name="Total 2 3 3 2 2 18 2" xfId="47901" xr:uid="{00000000-0005-0000-0000-00001CBB0000}"/>
    <cellStyle name="Total 2 3 3 2 2 18 3" xfId="47902" xr:uid="{00000000-0005-0000-0000-00001DBB0000}"/>
    <cellStyle name="Total 2 3 3 2 2 18 4" xfId="47903" xr:uid="{00000000-0005-0000-0000-00001EBB0000}"/>
    <cellStyle name="Total 2 3 3 2 2 18 5" xfId="47904" xr:uid="{00000000-0005-0000-0000-00001FBB0000}"/>
    <cellStyle name="Total 2 3 3 2 2 19" xfId="47905" xr:uid="{00000000-0005-0000-0000-000020BB0000}"/>
    <cellStyle name="Total 2 3 3 2 2 2" xfId="47906" xr:uid="{00000000-0005-0000-0000-000021BB0000}"/>
    <cellStyle name="Total 2 3 3 2 2 2 2" xfId="47907" xr:uid="{00000000-0005-0000-0000-000022BB0000}"/>
    <cellStyle name="Total 2 3 3 2 2 2 2 2" xfId="47908" xr:uid="{00000000-0005-0000-0000-000023BB0000}"/>
    <cellStyle name="Total 2 3 3 2 2 2 2 3" xfId="47909" xr:uid="{00000000-0005-0000-0000-000024BB0000}"/>
    <cellStyle name="Total 2 3 3 2 2 2 2 4" xfId="47910" xr:uid="{00000000-0005-0000-0000-000025BB0000}"/>
    <cellStyle name="Total 2 3 3 2 2 2 2 5" xfId="47911" xr:uid="{00000000-0005-0000-0000-000026BB0000}"/>
    <cellStyle name="Total 2 3 3 2 2 2 2 6" xfId="47912" xr:uid="{00000000-0005-0000-0000-000027BB0000}"/>
    <cellStyle name="Total 2 3 3 2 2 2 2 7" xfId="47913" xr:uid="{00000000-0005-0000-0000-000028BB0000}"/>
    <cellStyle name="Total 2 3 3 2 2 2 3" xfId="47914" xr:uid="{00000000-0005-0000-0000-000029BB0000}"/>
    <cellStyle name="Total 2 3 3 2 2 2 4" xfId="47915" xr:uid="{00000000-0005-0000-0000-00002ABB0000}"/>
    <cellStyle name="Total 2 3 3 2 2 2 5" xfId="47916" xr:uid="{00000000-0005-0000-0000-00002BBB0000}"/>
    <cellStyle name="Total 2 3 3 2 2 3" xfId="47917" xr:uid="{00000000-0005-0000-0000-00002CBB0000}"/>
    <cellStyle name="Total 2 3 3 2 2 3 2" xfId="47918" xr:uid="{00000000-0005-0000-0000-00002DBB0000}"/>
    <cellStyle name="Total 2 3 3 2 2 3 2 2" xfId="47919" xr:uid="{00000000-0005-0000-0000-00002EBB0000}"/>
    <cellStyle name="Total 2 3 3 2 2 3 2 3" xfId="47920" xr:uid="{00000000-0005-0000-0000-00002FBB0000}"/>
    <cellStyle name="Total 2 3 3 2 2 3 2 4" xfId="47921" xr:uid="{00000000-0005-0000-0000-000030BB0000}"/>
    <cellStyle name="Total 2 3 3 2 2 3 2 5" xfId="47922" xr:uid="{00000000-0005-0000-0000-000031BB0000}"/>
    <cellStyle name="Total 2 3 3 2 2 3 2 6" xfId="47923" xr:uid="{00000000-0005-0000-0000-000032BB0000}"/>
    <cellStyle name="Total 2 3 3 2 2 3 2 7" xfId="47924" xr:uid="{00000000-0005-0000-0000-000033BB0000}"/>
    <cellStyle name="Total 2 3 3 2 2 3 3" xfId="47925" xr:uid="{00000000-0005-0000-0000-000034BB0000}"/>
    <cellStyle name="Total 2 3 3 2 2 3 4" xfId="47926" xr:uid="{00000000-0005-0000-0000-000035BB0000}"/>
    <cellStyle name="Total 2 3 3 2 2 3 5" xfId="47927" xr:uid="{00000000-0005-0000-0000-000036BB0000}"/>
    <cellStyle name="Total 2 3 3 2 2 4" xfId="47928" xr:uid="{00000000-0005-0000-0000-000037BB0000}"/>
    <cellStyle name="Total 2 3 3 2 2 4 2" xfId="47929" xr:uid="{00000000-0005-0000-0000-000038BB0000}"/>
    <cellStyle name="Total 2 3 3 2 2 4 2 2" xfId="47930" xr:uid="{00000000-0005-0000-0000-000039BB0000}"/>
    <cellStyle name="Total 2 3 3 2 2 4 2 3" xfId="47931" xr:uid="{00000000-0005-0000-0000-00003ABB0000}"/>
    <cellStyle name="Total 2 3 3 2 2 4 2 4" xfId="47932" xr:uid="{00000000-0005-0000-0000-00003BBB0000}"/>
    <cellStyle name="Total 2 3 3 2 2 4 2 5" xfId="47933" xr:uid="{00000000-0005-0000-0000-00003CBB0000}"/>
    <cellStyle name="Total 2 3 3 2 2 4 2 6" xfId="47934" xr:uid="{00000000-0005-0000-0000-00003DBB0000}"/>
    <cellStyle name="Total 2 3 3 2 2 4 2 7" xfId="47935" xr:uid="{00000000-0005-0000-0000-00003EBB0000}"/>
    <cellStyle name="Total 2 3 3 2 2 4 3" xfId="47936" xr:uid="{00000000-0005-0000-0000-00003FBB0000}"/>
    <cellStyle name="Total 2 3 3 2 2 4 4" xfId="47937" xr:uid="{00000000-0005-0000-0000-000040BB0000}"/>
    <cellStyle name="Total 2 3 3 2 2 4 5" xfId="47938" xr:uid="{00000000-0005-0000-0000-000041BB0000}"/>
    <cellStyle name="Total 2 3 3 2 2 5" xfId="47939" xr:uid="{00000000-0005-0000-0000-000042BB0000}"/>
    <cellStyle name="Total 2 3 3 2 2 5 2" xfId="47940" xr:uid="{00000000-0005-0000-0000-000043BB0000}"/>
    <cellStyle name="Total 2 3 3 2 2 5 3" xfId="47941" xr:uid="{00000000-0005-0000-0000-000044BB0000}"/>
    <cellStyle name="Total 2 3 3 2 2 5 4" xfId="47942" xr:uid="{00000000-0005-0000-0000-000045BB0000}"/>
    <cellStyle name="Total 2 3 3 2 2 5 5" xfId="47943" xr:uid="{00000000-0005-0000-0000-000046BB0000}"/>
    <cellStyle name="Total 2 3 3 2 2 5 6" xfId="47944" xr:uid="{00000000-0005-0000-0000-000047BB0000}"/>
    <cellStyle name="Total 2 3 3 2 2 5 7" xfId="47945" xr:uid="{00000000-0005-0000-0000-000048BB0000}"/>
    <cellStyle name="Total 2 3 3 2 2 5 8" xfId="47946" xr:uid="{00000000-0005-0000-0000-000049BB0000}"/>
    <cellStyle name="Total 2 3 3 2 2 6" xfId="47947" xr:uid="{00000000-0005-0000-0000-00004ABB0000}"/>
    <cellStyle name="Total 2 3 3 2 2 6 2" xfId="47948" xr:uid="{00000000-0005-0000-0000-00004BBB0000}"/>
    <cellStyle name="Total 2 3 3 2 2 6 3" xfId="47949" xr:uid="{00000000-0005-0000-0000-00004CBB0000}"/>
    <cellStyle name="Total 2 3 3 2 2 6 4" xfId="47950" xr:uid="{00000000-0005-0000-0000-00004DBB0000}"/>
    <cellStyle name="Total 2 3 3 2 2 6 5" xfId="47951" xr:uid="{00000000-0005-0000-0000-00004EBB0000}"/>
    <cellStyle name="Total 2 3 3 2 2 6 6" xfId="47952" xr:uid="{00000000-0005-0000-0000-00004FBB0000}"/>
    <cellStyle name="Total 2 3 3 2 2 6 7" xfId="47953" xr:uid="{00000000-0005-0000-0000-000050BB0000}"/>
    <cellStyle name="Total 2 3 3 2 2 7" xfId="47954" xr:uid="{00000000-0005-0000-0000-000051BB0000}"/>
    <cellStyle name="Total 2 3 3 2 2 7 2" xfId="47955" xr:uid="{00000000-0005-0000-0000-000052BB0000}"/>
    <cellStyle name="Total 2 3 3 2 2 7 3" xfId="47956" xr:uid="{00000000-0005-0000-0000-000053BB0000}"/>
    <cellStyle name="Total 2 3 3 2 2 7 4" xfId="47957" xr:uid="{00000000-0005-0000-0000-000054BB0000}"/>
    <cellStyle name="Total 2 3 3 2 2 7 5" xfId="47958" xr:uid="{00000000-0005-0000-0000-000055BB0000}"/>
    <cellStyle name="Total 2 3 3 2 2 8" xfId="47959" xr:uid="{00000000-0005-0000-0000-000056BB0000}"/>
    <cellStyle name="Total 2 3 3 2 2 8 2" xfId="47960" xr:uid="{00000000-0005-0000-0000-000057BB0000}"/>
    <cellStyle name="Total 2 3 3 2 2 8 3" xfId="47961" xr:uid="{00000000-0005-0000-0000-000058BB0000}"/>
    <cellStyle name="Total 2 3 3 2 2 8 4" xfId="47962" xr:uid="{00000000-0005-0000-0000-000059BB0000}"/>
    <cellStyle name="Total 2 3 3 2 2 8 5" xfId="47963" xr:uid="{00000000-0005-0000-0000-00005ABB0000}"/>
    <cellStyle name="Total 2 3 3 2 2 9" xfId="47964" xr:uid="{00000000-0005-0000-0000-00005BBB0000}"/>
    <cellStyle name="Total 2 3 3 2 2 9 2" xfId="47965" xr:uid="{00000000-0005-0000-0000-00005CBB0000}"/>
    <cellStyle name="Total 2 3 3 2 2 9 3" xfId="47966" xr:uid="{00000000-0005-0000-0000-00005DBB0000}"/>
    <cellStyle name="Total 2 3 3 2 2 9 4" xfId="47967" xr:uid="{00000000-0005-0000-0000-00005EBB0000}"/>
    <cellStyle name="Total 2 3 3 2 2 9 5" xfId="47968" xr:uid="{00000000-0005-0000-0000-00005FBB0000}"/>
    <cellStyle name="Total 2 3 3 2 3" xfId="47969" xr:uid="{00000000-0005-0000-0000-000060BB0000}"/>
    <cellStyle name="Total 2 3 3 2 3 10" xfId="47970" xr:uid="{00000000-0005-0000-0000-000061BB0000}"/>
    <cellStyle name="Total 2 3 3 2 3 2" xfId="47971" xr:uid="{00000000-0005-0000-0000-000062BB0000}"/>
    <cellStyle name="Total 2 3 3 2 3 2 2" xfId="47972" xr:uid="{00000000-0005-0000-0000-000063BB0000}"/>
    <cellStyle name="Total 2 3 3 2 3 2 2 2" xfId="47973" xr:uid="{00000000-0005-0000-0000-000064BB0000}"/>
    <cellStyle name="Total 2 3 3 2 3 2 2 3" xfId="47974" xr:uid="{00000000-0005-0000-0000-000065BB0000}"/>
    <cellStyle name="Total 2 3 3 2 3 2 2 4" xfId="47975" xr:uid="{00000000-0005-0000-0000-000066BB0000}"/>
    <cellStyle name="Total 2 3 3 2 3 2 2 5" xfId="47976" xr:uid="{00000000-0005-0000-0000-000067BB0000}"/>
    <cellStyle name="Total 2 3 3 2 3 2 2 6" xfId="47977" xr:uid="{00000000-0005-0000-0000-000068BB0000}"/>
    <cellStyle name="Total 2 3 3 2 3 2 2 7" xfId="47978" xr:uid="{00000000-0005-0000-0000-000069BB0000}"/>
    <cellStyle name="Total 2 3 3 2 3 2 3" xfId="47979" xr:uid="{00000000-0005-0000-0000-00006ABB0000}"/>
    <cellStyle name="Total 2 3 3 2 3 2 4" xfId="47980" xr:uid="{00000000-0005-0000-0000-00006BBB0000}"/>
    <cellStyle name="Total 2 3 3 2 3 3" xfId="47981" xr:uid="{00000000-0005-0000-0000-00006CBB0000}"/>
    <cellStyle name="Total 2 3 3 2 3 3 2" xfId="47982" xr:uid="{00000000-0005-0000-0000-00006DBB0000}"/>
    <cellStyle name="Total 2 3 3 2 3 3 2 2" xfId="47983" xr:uid="{00000000-0005-0000-0000-00006EBB0000}"/>
    <cellStyle name="Total 2 3 3 2 3 3 2 3" xfId="47984" xr:uid="{00000000-0005-0000-0000-00006FBB0000}"/>
    <cellStyle name="Total 2 3 3 2 3 3 2 4" xfId="47985" xr:uid="{00000000-0005-0000-0000-000070BB0000}"/>
    <cellStyle name="Total 2 3 3 2 3 3 2 5" xfId="47986" xr:uid="{00000000-0005-0000-0000-000071BB0000}"/>
    <cellStyle name="Total 2 3 3 2 3 3 2 6" xfId="47987" xr:uid="{00000000-0005-0000-0000-000072BB0000}"/>
    <cellStyle name="Total 2 3 3 2 3 3 2 7" xfId="47988" xr:uid="{00000000-0005-0000-0000-000073BB0000}"/>
    <cellStyle name="Total 2 3 3 2 3 3 3" xfId="47989" xr:uid="{00000000-0005-0000-0000-000074BB0000}"/>
    <cellStyle name="Total 2 3 3 2 3 3 4" xfId="47990" xr:uid="{00000000-0005-0000-0000-000075BB0000}"/>
    <cellStyle name="Total 2 3 3 2 3 4" xfId="47991" xr:uid="{00000000-0005-0000-0000-000076BB0000}"/>
    <cellStyle name="Total 2 3 3 2 3 4 2" xfId="47992" xr:uid="{00000000-0005-0000-0000-000077BB0000}"/>
    <cellStyle name="Total 2 3 3 2 3 4 2 2" xfId="47993" xr:uid="{00000000-0005-0000-0000-000078BB0000}"/>
    <cellStyle name="Total 2 3 3 2 3 4 2 3" xfId="47994" xr:uid="{00000000-0005-0000-0000-000079BB0000}"/>
    <cellStyle name="Total 2 3 3 2 3 4 2 4" xfId="47995" xr:uid="{00000000-0005-0000-0000-00007ABB0000}"/>
    <cellStyle name="Total 2 3 3 2 3 4 2 5" xfId="47996" xr:uid="{00000000-0005-0000-0000-00007BBB0000}"/>
    <cellStyle name="Total 2 3 3 2 3 4 2 6" xfId="47997" xr:uid="{00000000-0005-0000-0000-00007CBB0000}"/>
    <cellStyle name="Total 2 3 3 2 3 4 2 7" xfId="47998" xr:uid="{00000000-0005-0000-0000-00007DBB0000}"/>
    <cellStyle name="Total 2 3 3 2 3 4 3" xfId="47999" xr:uid="{00000000-0005-0000-0000-00007EBB0000}"/>
    <cellStyle name="Total 2 3 3 2 3 4 4" xfId="48000" xr:uid="{00000000-0005-0000-0000-00007FBB0000}"/>
    <cellStyle name="Total 2 3 3 2 3 5" xfId="48001" xr:uid="{00000000-0005-0000-0000-000080BB0000}"/>
    <cellStyle name="Total 2 3 3 2 3 5 2" xfId="48002" xr:uid="{00000000-0005-0000-0000-000081BB0000}"/>
    <cellStyle name="Total 2 3 3 2 3 5 3" xfId="48003" xr:uid="{00000000-0005-0000-0000-000082BB0000}"/>
    <cellStyle name="Total 2 3 3 2 3 5 4" xfId="48004" xr:uid="{00000000-0005-0000-0000-000083BB0000}"/>
    <cellStyle name="Total 2 3 3 2 3 5 5" xfId="48005" xr:uid="{00000000-0005-0000-0000-000084BB0000}"/>
    <cellStyle name="Total 2 3 3 2 3 5 6" xfId="48006" xr:uid="{00000000-0005-0000-0000-000085BB0000}"/>
    <cellStyle name="Total 2 3 3 2 3 5 7" xfId="48007" xr:uid="{00000000-0005-0000-0000-000086BB0000}"/>
    <cellStyle name="Total 2 3 3 2 3 5 8" xfId="48008" xr:uid="{00000000-0005-0000-0000-000087BB0000}"/>
    <cellStyle name="Total 2 3 3 2 3 6" xfId="48009" xr:uid="{00000000-0005-0000-0000-000088BB0000}"/>
    <cellStyle name="Total 2 3 3 2 3 6 2" xfId="48010" xr:uid="{00000000-0005-0000-0000-000089BB0000}"/>
    <cellStyle name="Total 2 3 3 2 3 6 3" xfId="48011" xr:uid="{00000000-0005-0000-0000-00008ABB0000}"/>
    <cellStyle name="Total 2 3 3 2 3 6 4" xfId="48012" xr:uid="{00000000-0005-0000-0000-00008BBB0000}"/>
    <cellStyle name="Total 2 3 3 2 3 6 5" xfId="48013" xr:uid="{00000000-0005-0000-0000-00008CBB0000}"/>
    <cellStyle name="Total 2 3 3 2 3 6 6" xfId="48014" xr:uid="{00000000-0005-0000-0000-00008DBB0000}"/>
    <cellStyle name="Total 2 3 3 2 3 6 7" xfId="48015" xr:uid="{00000000-0005-0000-0000-00008EBB0000}"/>
    <cellStyle name="Total 2 3 3 2 3 7" xfId="48016" xr:uid="{00000000-0005-0000-0000-00008FBB0000}"/>
    <cellStyle name="Total 2 3 3 2 3 8" xfId="48017" xr:uid="{00000000-0005-0000-0000-000090BB0000}"/>
    <cellStyle name="Total 2 3 3 2 3 9" xfId="48018" xr:uid="{00000000-0005-0000-0000-000091BB0000}"/>
    <cellStyle name="Total 2 3 3 2 4" xfId="48019" xr:uid="{00000000-0005-0000-0000-000092BB0000}"/>
    <cellStyle name="Total 2 3 3 2 4 2" xfId="48020" xr:uid="{00000000-0005-0000-0000-000093BB0000}"/>
    <cellStyle name="Total 2 3 3 2 4 2 2" xfId="48021" xr:uid="{00000000-0005-0000-0000-000094BB0000}"/>
    <cellStyle name="Total 2 3 3 2 4 2 3" xfId="48022" xr:uid="{00000000-0005-0000-0000-000095BB0000}"/>
    <cellStyle name="Total 2 3 3 2 4 2 4" xfId="48023" xr:uid="{00000000-0005-0000-0000-000096BB0000}"/>
    <cellStyle name="Total 2 3 3 2 4 2 5" xfId="48024" xr:uid="{00000000-0005-0000-0000-000097BB0000}"/>
    <cellStyle name="Total 2 3 3 2 4 2 6" xfId="48025" xr:uid="{00000000-0005-0000-0000-000098BB0000}"/>
    <cellStyle name="Total 2 3 3 2 4 2 7" xfId="48026" xr:uid="{00000000-0005-0000-0000-000099BB0000}"/>
    <cellStyle name="Total 2 3 3 2 4 3" xfId="48027" xr:uid="{00000000-0005-0000-0000-00009ABB0000}"/>
    <cellStyle name="Total 2 3 3 2 4 4" xfId="48028" xr:uid="{00000000-0005-0000-0000-00009BBB0000}"/>
    <cellStyle name="Total 2 3 3 2 4 5" xfId="48029" xr:uid="{00000000-0005-0000-0000-00009CBB0000}"/>
    <cellStyle name="Total 2 3 3 2 5" xfId="48030" xr:uid="{00000000-0005-0000-0000-00009DBB0000}"/>
    <cellStyle name="Total 2 3 3 2 5 2" xfId="48031" xr:uid="{00000000-0005-0000-0000-00009EBB0000}"/>
    <cellStyle name="Total 2 3 3 2 5 2 2" xfId="48032" xr:uid="{00000000-0005-0000-0000-00009FBB0000}"/>
    <cellStyle name="Total 2 3 3 2 5 2 3" xfId="48033" xr:uid="{00000000-0005-0000-0000-0000A0BB0000}"/>
    <cellStyle name="Total 2 3 3 2 5 2 4" xfId="48034" xr:uid="{00000000-0005-0000-0000-0000A1BB0000}"/>
    <cellStyle name="Total 2 3 3 2 5 2 5" xfId="48035" xr:uid="{00000000-0005-0000-0000-0000A2BB0000}"/>
    <cellStyle name="Total 2 3 3 2 5 2 6" xfId="48036" xr:uid="{00000000-0005-0000-0000-0000A3BB0000}"/>
    <cellStyle name="Total 2 3 3 2 5 2 7" xfId="48037" xr:uid="{00000000-0005-0000-0000-0000A4BB0000}"/>
    <cellStyle name="Total 2 3 3 2 5 3" xfId="48038" xr:uid="{00000000-0005-0000-0000-0000A5BB0000}"/>
    <cellStyle name="Total 2 3 3 2 5 4" xfId="48039" xr:uid="{00000000-0005-0000-0000-0000A6BB0000}"/>
    <cellStyle name="Total 2 3 3 2 5 5" xfId="48040" xr:uid="{00000000-0005-0000-0000-0000A7BB0000}"/>
    <cellStyle name="Total 2 3 3 2 6" xfId="48041" xr:uid="{00000000-0005-0000-0000-0000A8BB0000}"/>
    <cellStyle name="Total 2 3 3 2 6 2" xfId="48042" xr:uid="{00000000-0005-0000-0000-0000A9BB0000}"/>
    <cellStyle name="Total 2 3 3 2 6 2 2" xfId="48043" xr:uid="{00000000-0005-0000-0000-0000AABB0000}"/>
    <cellStyle name="Total 2 3 3 2 6 2 3" xfId="48044" xr:uid="{00000000-0005-0000-0000-0000ABBB0000}"/>
    <cellStyle name="Total 2 3 3 2 6 2 4" xfId="48045" xr:uid="{00000000-0005-0000-0000-0000ACBB0000}"/>
    <cellStyle name="Total 2 3 3 2 6 2 5" xfId="48046" xr:uid="{00000000-0005-0000-0000-0000ADBB0000}"/>
    <cellStyle name="Total 2 3 3 2 6 2 6" xfId="48047" xr:uid="{00000000-0005-0000-0000-0000AEBB0000}"/>
    <cellStyle name="Total 2 3 3 2 6 2 7" xfId="48048" xr:uid="{00000000-0005-0000-0000-0000AFBB0000}"/>
    <cellStyle name="Total 2 3 3 2 6 3" xfId="48049" xr:uid="{00000000-0005-0000-0000-0000B0BB0000}"/>
    <cellStyle name="Total 2 3 3 2 6 4" xfId="48050" xr:uid="{00000000-0005-0000-0000-0000B1BB0000}"/>
    <cellStyle name="Total 2 3 3 2 6 5" xfId="48051" xr:uid="{00000000-0005-0000-0000-0000B2BB0000}"/>
    <cellStyle name="Total 2 3 3 2 7" xfId="48052" xr:uid="{00000000-0005-0000-0000-0000B3BB0000}"/>
    <cellStyle name="Total 2 3 3 2 7 2" xfId="48053" xr:uid="{00000000-0005-0000-0000-0000B4BB0000}"/>
    <cellStyle name="Total 2 3 3 2 7 2 2" xfId="48054" xr:uid="{00000000-0005-0000-0000-0000B5BB0000}"/>
    <cellStyle name="Total 2 3 3 2 7 2 3" xfId="48055" xr:uid="{00000000-0005-0000-0000-0000B6BB0000}"/>
    <cellStyle name="Total 2 3 3 2 7 2 4" xfId="48056" xr:uid="{00000000-0005-0000-0000-0000B7BB0000}"/>
    <cellStyle name="Total 2 3 3 2 7 2 5" xfId="48057" xr:uid="{00000000-0005-0000-0000-0000B8BB0000}"/>
    <cellStyle name="Total 2 3 3 2 7 2 6" xfId="48058" xr:uid="{00000000-0005-0000-0000-0000B9BB0000}"/>
    <cellStyle name="Total 2 3 3 2 7 2 7" xfId="48059" xr:uid="{00000000-0005-0000-0000-0000BABB0000}"/>
    <cellStyle name="Total 2 3 3 2 7 3" xfId="48060" xr:uid="{00000000-0005-0000-0000-0000BBBB0000}"/>
    <cellStyle name="Total 2 3 3 2 7 4" xfId="48061" xr:uid="{00000000-0005-0000-0000-0000BCBB0000}"/>
    <cellStyle name="Total 2 3 3 2 7 5" xfId="48062" xr:uid="{00000000-0005-0000-0000-0000BDBB0000}"/>
    <cellStyle name="Total 2 3 3 2 8" xfId="48063" xr:uid="{00000000-0005-0000-0000-0000BEBB0000}"/>
    <cellStyle name="Total 2 3 3 2 8 2" xfId="48064" xr:uid="{00000000-0005-0000-0000-0000BFBB0000}"/>
    <cellStyle name="Total 2 3 3 2 8 3" xfId="48065" xr:uid="{00000000-0005-0000-0000-0000C0BB0000}"/>
    <cellStyle name="Total 2 3 3 2 8 4" xfId="48066" xr:uid="{00000000-0005-0000-0000-0000C1BB0000}"/>
    <cellStyle name="Total 2 3 3 2 8 5" xfId="48067" xr:uid="{00000000-0005-0000-0000-0000C2BB0000}"/>
    <cellStyle name="Total 2 3 3 2 8 6" xfId="48068" xr:uid="{00000000-0005-0000-0000-0000C3BB0000}"/>
    <cellStyle name="Total 2 3 3 2 8 7" xfId="48069" xr:uid="{00000000-0005-0000-0000-0000C4BB0000}"/>
    <cellStyle name="Total 2 3 3 2 8 8" xfId="48070" xr:uid="{00000000-0005-0000-0000-0000C5BB0000}"/>
    <cellStyle name="Total 2 3 3 2 9" xfId="48071" xr:uid="{00000000-0005-0000-0000-0000C6BB0000}"/>
    <cellStyle name="Total 2 3 3 2 9 2" xfId="48072" xr:uid="{00000000-0005-0000-0000-0000C7BB0000}"/>
    <cellStyle name="Total 2 3 3 2 9 3" xfId="48073" xr:uid="{00000000-0005-0000-0000-0000C8BB0000}"/>
    <cellStyle name="Total 2 3 3 2 9 4" xfId="48074" xr:uid="{00000000-0005-0000-0000-0000C9BB0000}"/>
    <cellStyle name="Total 2 3 3 2 9 5" xfId="48075" xr:uid="{00000000-0005-0000-0000-0000CABB0000}"/>
    <cellStyle name="Total 2 3 3 2 9 6" xfId="48076" xr:uid="{00000000-0005-0000-0000-0000CBBB0000}"/>
    <cellStyle name="Total 2 3 3 2 9 7" xfId="48077" xr:uid="{00000000-0005-0000-0000-0000CCBB0000}"/>
    <cellStyle name="Total 2 3 3 3" xfId="48078" xr:uid="{00000000-0005-0000-0000-0000CDBB0000}"/>
    <cellStyle name="Total 2 3 3 3 10" xfId="48079" xr:uid="{00000000-0005-0000-0000-0000CEBB0000}"/>
    <cellStyle name="Total 2 3 3 3 10 2" xfId="48080" xr:uid="{00000000-0005-0000-0000-0000CFBB0000}"/>
    <cellStyle name="Total 2 3 3 3 10 3" xfId="48081" xr:uid="{00000000-0005-0000-0000-0000D0BB0000}"/>
    <cellStyle name="Total 2 3 3 3 10 4" xfId="48082" xr:uid="{00000000-0005-0000-0000-0000D1BB0000}"/>
    <cellStyle name="Total 2 3 3 3 10 5" xfId="48083" xr:uid="{00000000-0005-0000-0000-0000D2BB0000}"/>
    <cellStyle name="Total 2 3 3 3 11" xfId="48084" xr:uid="{00000000-0005-0000-0000-0000D3BB0000}"/>
    <cellStyle name="Total 2 3 3 3 11 2" xfId="48085" xr:uid="{00000000-0005-0000-0000-0000D4BB0000}"/>
    <cellStyle name="Total 2 3 3 3 11 3" xfId="48086" xr:uid="{00000000-0005-0000-0000-0000D5BB0000}"/>
    <cellStyle name="Total 2 3 3 3 11 4" xfId="48087" xr:uid="{00000000-0005-0000-0000-0000D6BB0000}"/>
    <cellStyle name="Total 2 3 3 3 11 5" xfId="48088" xr:uid="{00000000-0005-0000-0000-0000D7BB0000}"/>
    <cellStyle name="Total 2 3 3 3 12" xfId="48089" xr:uid="{00000000-0005-0000-0000-0000D8BB0000}"/>
    <cellStyle name="Total 2 3 3 3 12 2" xfId="48090" xr:uid="{00000000-0005-0000-0000-0000D9BB0000}"/>
    <cellStyle name="Total 2 3 3 3 12 3" xfId="48091" xr:uid="{00000000-0005-0000-0000-0000DABB0000}"/>
    <cellStyle name="Total 2 3 3 3 12 4" xfId="48092" xr:uid="{00000000-0005-0000-0000-0000DBBB0000}"/>
    <cellStyle name="Total 2 3 3 3 12 5" xfId="48093" xr:uid="{00000000-0005-0000-0000-0000DCBB0000}"/>
    <cellStyle name="Total 2 3 3 3 13" xfId="48094" xr:uid="{00000000-0005-0000-0000-0000DDBB0000}"/>
    <cellStyle name="Total 2 3 3 3 13 2" xfId="48095" xr:uid="{00000000-0005-0000-0000-0000DEBB0000}"/>
    <cellStyle name="Total 2 3 3 3 13 3" xfId="48096" xr:uid="{00000000-0005-0000-0000-0000DFBB0000}"/>
    <cellStyle name="Total 2 3 3 3 13 4" xfId="48097" xr:uid="{00000000-0005-0000-0000-0000E0BB0000}"/>
    <cellStyle name="Total 2 3 3 3 13 5" xfId="48098" xr:uid="{00000000-0005-0000-0000-0000E1BB0000}"/>
    <cellStyle name="Total 2 3 3 3 14" xfId="48099" xr:uid="{00000000-0005-0000-0000-0000E2BB0000}"/>
    <cellStyle name="Total 2 3 3 3 14 2" xfId="48100" xr:uid="{00000000-0005-0000-0000-0000E3BB0000}"/>
    <cellStyle name="Total 2 3 3 3 14 3" xfId="48101" xr:uid="{00000000-0005-0000-0000-0000E4BB0000}"/>
    <cellStyle name="Total 2 3 3 3 14 4" xfId="48102" xr:uid="{00000000-0005-0000-0000-0000E5BB0000}"/>
    <cellStyle name="Total 2 3 3 3 14 5" xfId="48103" xr:uid="{00000000-0005-0000-0000-0000E6BB0000}"/>
    <cellStyle name="Total 2 3 3 3 15" xfId="48104" xr:uid="{00000000-0005-0000-0000-0000E7BB0000}"/>
    <cellStyle name="Total 2 3 3 3 15 2" xfId="48105" xr:uid="{00000000-0005-0000-0000-0000E8BB0000}"/>
    <cellStyle name="Total 2 3 3 3 15 3" xfId="48106" xr:uid="{00000000-0005-0000-0000-0000E9BB0000}"/>
    <cellStyle name="Total 2 3 3 3 15 4" xfId="48107" xr:uid="{00000000-0005-0000-0000-0000EABB0000}"/>
    <cellStyle name="Total 2 3 3 3 15 5" xfId="48108" xr:uid="{00000000-0005-0000-0000-0000EBBB0000}"/>
    <cellStyle name="Total 2 3 3 3 16" xfId="48109" xr:uid="{00000000-0005-0000-0000-0000ECBB0000}"/>
    <cellStyle name="Total 2 3 3 3 16 2" xfId="48110" xr:uid="{00000000-0005-0000-0000-0000EDBB0000}"/>
    <cellStyle name="Total 2 3 3 3 16 3" xfId="48111" xr:uid="{00000000-0005-0000-0000-0000EEBB0000}"/>
    <cellStyle name="Total 2 3 3 3 16 4" xfId="48112" xr:uid="{00000000-0005-0000-0000-0000EFBB0000}"/>
    <cellStyle name="Total 2 3 3 3 16 5" xfId="48113" xr:uid="{00000000-0005-0000-0000-0000F0BB0000}"/>
    <cellStyle name="Total 2 3 3 3 17" xfId="48114" xr:uid="{00000000-0005-0000-0000-0000F1BB0000}"/>
    <cellStyle name="Total 2 3 3 3 17 2" xfId="48115" xr:uid="{00000000-0005-0000-0000-0000F2BB0000}"/>
    <cellStyle name="Total 2 3 3 3 17 3" xfId="48116" xr:uid="{00000000-0005-0000-0000-0000F3BB0000}"/>
    <cellStyle name="Total 2 3 3 3 17 4" xfId="48117" xr:uid="{00000000-0005-0000-0000-0000F4BB0000}"/>
    <cellStyle name="Total 2 3 3 3 17 5" xfId="48118" xr:uid="{00000000-0005-0000-0000-0000F5BB0000}"/>
    <cellStyle name="Total 2 3 3 3 18" xfId="48119" xr:uid="{00000000-0005-0000-0000-0000F6BB0000}"/>
    <cellStyle name="Total 2 3 3 3 18 2" xfId="48120" xr:uid="{00000000-0005-0000-0000-0000F7BB0000}"/>
    <cellStyle name="Total 2 3 3 3 18 3" xfId="48121" xr:uid="{00000000-0005-0000-0000-0000F8BB0000}"/>
    <cellStyle name="Total 2 3 3 3 18 4" xfId="48122" xr:uid="{00000000-0005-0000-0000-0000F9BB0000}"/>
    <cellStyle name="Total 2 3 3 3 18 5" xfId="48123" xr:uid="{00000000-0005-0000-0000-0000FABB0000}"/>
    <cellStyle name="Total 2 3 3 3 19" xfId="48124" xr:uid="{00000000-0005-0000-0000-0000FBBB0000}"/>
    <cellStyle name="Total 2 3 3 3 2" xfId="48125" xr:uid="{00000000-0005-0000-0000-0000FCBB0000}"/>
    <cellStyle name="Total 2 3 3 3 2 10" xfId="48126" xr:uid="{00000000-0005-0000-0000-0000FDBB0000}"/>
    <cellStyle name="Total 2 3 3 3 2 10 2" xfId="48127" xr:uid="{00000000-0005-0000-0000-0000FEBB0000}"/>
    <cellStyle name="Total 2 3 3 3 2 10 3" xfId="48128" xr:uid="{00000000-0005-0000-0000-0000FFBB0000}"/>
    <cellStyle name="Total 2 3 3 3 2 10 4" xfId="48129" xr:uid="{00000000-0005-0000-0000-000000BC0000}"/>
    <cellStyle name="Total 2 3 3 3 2 10 5" xfId="48130" xr:uid="{00000000-0005-0000-0000-000001BC0000}"/>
    <cellStyle name="Total 2 3 3 3 2 11" xfId="48131" xr:uid="{00000000-0005-0000-0000-000002BC0000}"/>
    <cellStyle name="Total 2 3 3 3 2 11 2" xfId="48132" xr:uid="{00000000-0005-0000-0000-000003BC0000}"/>
    <cellStyle name="Total 2 3 3 3 2 11 3" xfId="48133" xr:uid="{00000000-0005-0000-0000-000004BC0000}"/>
    <cellStyle name="Total 2 3 3 3 2 11 4" xfId="48134" xr:uid="{00000000-0005-0000-0000-000005BC0000}"/>
    <cellStyle name="Total 2 3 3 3 2 11 5" xfId="48135" xr:uid="{00000000-0005-0000-0000-000006BC0000}"/>
    <cellStyle name="Total 2 3 3 3 2 12" xfId="48136" xr:uid="{00000000-0005-0000-0000-000007BC0000}"/>
    <cellStyle name="Total 2 3 3 3 2 12 2" xfId="48137" xr:uid="{00000000-0005-0000-0000-000008BC0000}"/>
    <cellStyle name="Total 2 3 3 3 2 12 3" xfId="48138" xr:uid="{00000000-0005-0000-0000-000009BC0000}"/>
    <cellStyle name="Total 2 3 3 3 2 12 4" xfId="48139" xr:uid="{00000000-0005-0000-0000-00000ABC0000}"/>
    <cellStyle name="Total 2 3 3 3 2 12 5" xfId="48140" xr:uid="{00000000-0005-0000-0000-00000BBC0000}"/>
    <cellStyle name="Total 2 3 3 3 2 13" xfId="48141" xr:uid="{00000000-0005-0000-0000-00000CBC0000}"/>
    <cellStyle name="Total 2 3 3 3 2 13 2" xfId="48142" xr:uid="{00000000-0005-0000-0000-00000DBC0000}"/>
    <cellStyle name="Total 2 3 3 3 2 13 3" xfId="48143" xr:uid="{00000000-0005-0000-0000-00000EBC0000}"/>
    <cellStyle name="Total 2 3 3 3 2 13 4" xfId="48144" xr:uid="{00000000-0005-0000-0000-00000FBC0000}"/>
    <cellStyle name="Total 2 3 3 3 2 13 5" xfId="48145" xr:uid="{00000000-0005-0000-0000-000010BC0000}"/>
    <cellStyle name="Total 2 3 3 3 2 14" xfId="48146" xr:uid="{00000000-0005-0000-0000-000011BC0000}"/>
    <cellStyle name="Total 2 3 3 3 2 14 2" xfId="48147" xr:uid="{00000000-0005-0000-0000-000012BC0000}"/>
    <cellStyle name="Total 2 3 3 3 2 14 3" xfId="48148" xr:uid="{00000000-0005-0000-0000-000013BC0000}"/>
    <cellStyle name="Total 2 3 3 3 2 14 4" xfId="48149" xr:uid="{00000000-0005-0000-0000-000014BC0000}"/>
    <cellStyle name="Total 2 3 3 3 2 14 5" xfId="48150" xr:uid="{00000000-0005-0000-0000-000015BC0000}"/>
    <cellStyle name="Total 2 3 3 3 2 15" xfId="48151" xr:uid="{00000000-0005-0000-0000-000016BC0000}"/>
    <cellStyle name="Total 2 3 3 3 2 15 2" xfId="48152" xr:uid="{00000000-0005-0000-0000-000017BC0000}"/>
    <cellStyle name="Total 2 3 3 3 2 15 3" xfId="48153" xr:uid="{00000000-0005-0000-0000-000018BC0000}"/>
    <cellStyle name="Total 2 3 3 3 2 15 4" xfId="48154" xr:uid="{00000000-0005-0000-0000-000019BC0000}"/>
    <cellStyle name="Total 2 3 3 3 2 15 5" xfId="48155" xr:uid="{00000000-0005-0000-0000-00001ABC0000}"/>
    <cellStyle name="Total 2 3 3 3 2 16" xfId="48156" xr:uid="{00000000-0005-0000-0000-00001BBC0000}"/>
    <cellStyle name="Total 2 3 3 3 2 16 2" xfId="48157" xr:uid="{00000000-0005-0000-0000-00001CBC0000}"/>
    <cellStyle name="Total 2 3 3 3 2 16 3" xfId="48158" xr:uid="{00000000-0005-0000-0000-00001DBC0000}"/>
    <cellStyle name="Total 2 3 3 3 2 16 4" xfId="48159" xr:uid="{00000000-0005-0000-0000-00001EBC0000}"/>
    <cellStyle name="Total 2 3 3 3 2 16 5" xfId="48160" xr:uid="{00000000-0005-0000-0000-00001FBC0000}"/>
    <cellStyle name="Total 2 3 3 3 2 17" xfId="48161" xr:uid="{00000000-0005-0000-0000-000020BC0000}"/>
    <cellStyle name="Total 2 3 3 3 2 17 2" xfId="48162" xr:uid="{00000000-0005-0000-0000-000021BC0000}"/>
    <cellStyle name="Total 2 3 3 3 2 17 3" xfId="48163" xr:uid="{00000000-0005-0000-0000-000022BC0000}"/>
    <cellStyle name="Total 2 3 3 3 2 17 4" xfId="48164" xr:uid="{00000000-0005-0000-0000-000023BC0000}"/>
    <cellStyle name="Total 2 3 3 3 2 17 5" xfId="48165" xr:uid="{00000000-0005-0000-0000-000024BC0000}"/>
    <cellStyle name="Total 2 3 3 3 2 18" xfId="48166" xr:uid="{00000000-0005-0000-0000-000025BC0000}"/>
    <cellStyle name="Total 2 3 3 3 2 18 2" xfId="48167" xr:uid="{00000000-0005-0000-0000-000026BC0000}"/>
    <cellStyle name="Total 2 3 3 3 2 18 3" xfId="48168" xr:uid="{00000000-0005-0000-0000-000027BC0000}"/>
    <cellStyle name="Total 2 3 3 3 2 18 4" xfId="48169" xr:uid="{00000000-0005-0000-0000-000028BC0000}"/>
    <cellStyle name="Total 2 3 3 3 2 18 5" xfId="48170" xr:uid="{00000000-0005-0000-0000-000029BC0000}"/>
    <cellStyle name="Total 2 3 3 3 2 19" xfId="48171" xr:uid="{00000000-0005-0000-0000-00002ABC0000}"/>
    <cellStyle name="Total 2 3 3 3 2 2" xfId="48172" xr:uid="{00000000-0005-0000-0000-00002BBC0000}"/>
    <cellStyle name="Total 2 3 3 3 2 2 2" xfId="48173" xr:uid="{00000000-0005-0000-0000-00002CBC0000}"/>
    <cellStyle name="Total 2 3 3 3 2 2 2 2" xfId="48174" xr:uid="{00000000-0005-0000-0000-00002DBC0000}"/>
    <cellStyle name="Total 2 3 3 3 2 2 2 3" xfId="48175" xr:uid="{00000000-0005-0000-0000-00002EBC0000}"/>
    <cellStyle name="Total 2 3 3 3 2 2 2 4" xfId="48176" xr:uid="{00000000-0005-0000-0000-00002FBC0000}"/>
    <cellStyle name="Total 2 3 3 3 2 2 2 5" xfId="48177" xr:uid="{00000000-0005-0000-0000-000030BC0000}"/>
    <cellStyle name="Total 2 3 3 3 2 2 2 6" xfId="48178" xr:uid="{00000000-0005-0000-0000-000031BC0000}"/>
    <cellStyle name="Total 2 3 3 3 2 2 2 7" xfId="48179" xr:uid="{00000000-0005-0000-0000-000032BC0000}"/>
    <cellStyle name="Total 2 3 3 3 2 2 3" xfId="48180" xr:uid="{00000000-0005-0000-0000-000033BC0000}"/>
    <cellStyle name="Total 2 3 3 3 2 2 4" xfId="48181" xr:uid="{00000000-0005-0000-0000-000034BC0000}"/>
    <cellStyle name="Total 2 3 3 3 2 2 5" xfId="48182" xr:uid="{00000000-0005-0000-0000-000035BC0000}"/>
    <cellStyle name="Total 2 3 3 3 2 3" xfId="48183" xr:uid="{00000000-0005-0000-0000-000036BC0000}"/>
    <cellStyle name="Total 2 3 3 3 2 3 2" xfId="48184" xr:uid="{00000000-0005-0000-0000-000037BC0000}"/>
    <cellStyle name="Total 2 3 3 3 2 3 2 2" xfId="48185" xr:uid="{00000000-0005-0000-0000-000038BC0000}"/>
    <cellStyle name="Total 2 3 3 3 2 3 2 3" xfId="48186" xr:uid="{00000000-0005-0000-0000-000039BC0000}"/>
    <cellStyle name="Total 2 3 3 3 2 3 2 4" xfId="48187" xr:uid="{00000000-0005-0000-0000-00003ABC0000}"/>
    <cellStyle name="Total 2 3 3 3 2 3 2 5" xfId="48188" xr:uid="{00000000-0005-0000-0000-00003BBC0000}"/>
    <cellStyle name="Total 2 3 3 3 2 3 2 6" xfId="48189" xr:uid="{00000000-0005-0000-0000-00003CBC0000}"/>
    <cellStyle name="Total 2 3 3 3 2 3 2 7" xfId="48190" xr:uid="{00000000-0005-0000-0000-00003DBC0000}"/>
    <cellStyle name="Total 2 3 3 3 2 3 3" xfId="48191" xr:uid="{00000000-0005-0000-0000-00003EBC0000}"/>
    <cellStyle name="Total 2 3 3 3 2 3 4" xfId="48192" xr:uid="{00000000-0005-0000-0000-00003FBC0000}"/>
    <cellStyle name="Total 2 3 3 3 2 3 5" xfId="48193" xr:uid="{00000000-0005-0000-0000-000040BC0000}"/>
    <cellStyle name="Total 2 3 3 3 2 4" xfId="48194" xr:uid="{00000000-0005-0000-0000-000041BC0000}"/>
    <cellStyle name="Total 2 3 3 3 2 4 2" xfId="48195" xr:uid="{00000000-0005-0000-0000-000042BC0000}"/>
    <cellStyle name="Total 2 3 3 3 2 4 2 2" xfId="48196" xr:uid="{00000000-0005-0000-0000-000043BC0000}"/>
    <cellStyle name="Total 2 3 3 3 2 4 2 3" xfId="48197" xr:uid="{00000000-0005-0000-0000-000044BC0000}"/>
    <cellStyle name="Total 2 3 3 3 2 4 2 4" xfId="48198" xr:uid="{00000000-0005-0000-0000-000045BC0000}"/>
    <cellStyle name="Total 2 3 3 3 2 4 2 5" xfId="48199" xr:uid="{00000000-0005-0000-0000-000046BC0000}"/>
    <cellStyle name="Total 2 3 3 3 2 4 2 6" xfId="48200" xr:uid="{00000000-0005-0000-0000-000047BC0000}"/>
    <cellStyle name="Total 2 3 3 3 2 4 2 7" xfId="48201" xr:uid="{00000000-0005-0000-0000-000048BC0000}"/>
    <cellStyle name="Total 2 3 3 3 2 4 3" xfId="48202" xr:uid="{00000000-0005-0000-0000-000049BC0000}"/>
    <cellStyle name="Total 2 3 3 3 2 4 4" xfId="48203" xr:uid="{00000000-0005-0000-0000-00004ABC0000}"/>
    <cellStyle name="Total 2 3 3 3 2 4 5" xfId="48204" xr:uid="{00000000-0005-0000-0000-00004BBC0000}"/>
    <cellStyle name="Total 2 3 3 3 2 5" xfId="48205" xr:uid="{00000000-0005-0000-0000-00004CBC0000}"/>
    <cellStyle name="Total 2 3 3 3 2 5 2" xfId="48206" xr:uid="{00000000-0005-0000-0000-00004DBC0000}"/>
    <cellStyle name="Total 2 3 3 3 2 5 3" xfId="48207" xr:uid="{00000000-0005-0000-0000-00004EBC0000}"/>
    <cellStyle name="Total 2 3 3 3 2 5 4" xfId="48208" xr:uid="{00000000-0005-0000-0000-00004FBC0000}"/>
    <cellStyle name="Total 2 3 3 3 2 5 5" xfId="48209" xr:uid="{00000000-0005-0000-0000-000050BC0000}"/>
    <cellStyle name="Total 2 3 3 3 2 5 6" xfId="48210" xr:uid="{00000000-0005-0000-0000-000051BC0000}"/>
    <cellStyle name="Total 2 3 3 3 2 5 7" xfId="48211" xr:uid="{00000000-0005-0000-0000-000052BC0000}"/>
    <cellStyle name="Total 2 3 3 3 2 5 8" xfId="48212" xr:uid="{00000000-0005-0000-0000-000053BC0000}"/>
    <cellStyle name="Total 2 3 3 3 2 6" xfId="48213" xr:uid="{00000000-0005-0000-0000-000054BC0000}"/>
    <cellStyle name="Total 2 3 3 3 2 6 2" xfId="48214" xr:uid="{00000000-0005-0000-0000-000055BC0000}"/>
    <cellStyle name="Total 2 3 3 3 2 6 3" xfId="48215" xr:uid="{00000000-0005-0000-0000-000056BC0000}"/>
    <cellStyle name="Total 2 3 3 3 2 6 4" xfId="48216" xr:uid="{00000000-0005-0000-0000-000057BC0000}"/>
    <cellStyle name="Total 2 3 3 3 2 6 5" xfId="48217" xr:uid="{00000000-0005-0000-0000-000058BC0000}"/>
    <cellStyle name="Total 2 3 3 3 2 6 6" xfId="48218" xr:uid="{00000000-0005-0000-0000-000059BC0000}"/>
    <cellStyle name="Total 2 3 3 3 2 6 7" xfId="48219" xr:uid="{00000000-0005-0000-0000-00005ABC0000}"/>
    <cellStyle name="Total 2 3 3 3 2 7" xfId="48220" xr:uid="{00000000-0005-0000-0000-00005BBC0000}"/>
    <cellStyle name="Total 2 3 3 3 2 7 2" xfId="48221" xr:uid="{00000000-0005-0000-0000-00005CBC0000}"/>
    <cellStyle name="Total 2 3 3 3 2 7 3" xfId="48222" xr:uid="{00000000-0005-0000-0000-00005DBC0000}"/>
    <cellStyle name="Total 2 3 3 3 2 7 4" xfId="48223" xr:uid="{00000000-0005-0000-0000-00005EBC0000}"/>
    <cellStyle name="Total 2 3 3 3 2 7 5" xfId="48224" xr:uid="{00000000-0005-0000-0000-00005FBC0000}"/>
    <cellStyle name="Total 2 3 3 3 2 8" xfId="48225" xr:uid="{00000000-0005-0000-0000-000060BC0000}"/>
    <cellStyle name="Total 2 3 3 3 2 8 2" xfId="48226" xr:uid="{00000000-0005-0000-0000-000061BC0000}"/>
    <cellStyle name="Total 2 3 3 3 2 8 3" xfId="48227" xr:uid="{00000000-0005-0000-0000-000062BC0000}"/>
    <cellStyle name="Total 2 3 3 3 2 8 4" xfId="48228" xr:uid="{00000000-0005-0000-0000-000063BC0000}"/>
    <cellStyle name="Total 2 3 3 3 2 8 5" xfId="48229" xr:uid="{00000000-0005-0000-0000-000064BC0000}"/>
    <cellStyle name="Total 2 3 3 3 2 9" xfId="48230" xr:uid="{00000000-0005-0000-0000-000065BC0000}"/>
    <cellStyle name="Total 2 3 3 3 2 9 2" xfId="48231" xr:uid="{00000000-0005-0000-0000-000066BC0000}"/>
    <cellStyle name="Total 2 3 3 3 2 9 3" xfId="48232" xr:uid="{00000000-0005-0000-0000-000067BC0000}"/>
    <cellStyle name="Total 2 3 3 3 2 9 4" xfId="48233" xr:uid="{00000000-0005-0000-0000-000068BC0000}"/>
    <cellStyle name="Total 2 3 3 3 2 9 5" xfId="48234" xr:uid="{00000000-0005-0000-0000-000069BC0000}"/>
    <cellStyle name="Total 2 3 3 3 3" xfId="48235" xr:uid="{00000000-0005-0000-0000-00006ABC0000}"/>
    <cellStyle name="Total 2 3 3 3 3 10" xfId="48236" xr:uid="{00000000-0005-0000-0000-00006BBC0000}"/>
    <cellStyle name="Total 2 3 3 3 3 2" xfId="48237" xr:uid="{00000000-0005-0000-0000-00006CBC0000}"/>
    <cellStyle name="Total 2 3 3 3 3 2 2" xfId="48238" xr:uid="{00000000-0005-0000-0000-00006DBC0000}"/>
    <cellStyle name="Total 2 3 3 3 3 2 2 2" xfId="48239" xr:uid="{00000000-0005-0000-0000-00006EBC0000}"/>
    <cellStyle name="Total 2 3 3 3 3 2 2 3" xfId="48240" xr:uid="{00000000-0005-0000-0000-00006FBC0000}"/>
    <cellStyle name="Total 2 3 3 3 3 2 2 4" xfId="48241" xr:uid="{00000000-0005-0000-0000-000070BC0000}"/>
    <cellStyle name="Total 2 3 3 3 3 2 2 5" xfId="48242" xr:uid="{00000000-0005-0000-0000-000071BC0000}"/>
    <cellStyle name="Total 2 3 3 3 3 2 2 6" xfId="48243" xr:uid="{00000000-0005-0000-0000-000072BC0000}"/>
    <cellStyle name="Total 2 3 3 3 3 2 2 7" xfId="48244" xr:uid="{00000000-0005-0000-0000-000073BC0000}"/>
    <cellStyle name="Total 2 3 3 3 3 2 3" xfId="48245" xr:uid="{00000000-0005-0000-0000-000074BC0000}"/>
    <cellStyle name="Total 2 3 3 3 3 2 4" xfId="48246" xr:uid="{00000000-0005-0000-0000-000075BC0000}"/>
    <cellStyle name="Total 2 3 3 3 3 3" xfId="48247" xr:uid="{00000000-0005-0000-0000-000076BC0000}"/>
    <cellStyle name="Total 2 3 3 3 3 3 2" xfId="48248" xr:uid="{00000000-0005-0000-0000-000077BC0000}"/>
    <cellStyle name="Total 2 3 3 3 3 3 2 2" xfId="48249" xr:uid="{00000000-0005-0000-0000-000078BC0000}"/>
    <cellStyle name="Total 2 3 3 3 3 3 2 3" xfId="48250" xr:uid="{00000000-0005-0000-0000-000079BC0000}"/>
    <cellStyle name="Total 2 3 3 3 3 3 2 4" xfId="48251" xr:uid="{00000000-0005-0000-0000-00007ABC0000}"/>
    <cellStyle name="Total 2 3 3 3 3 3 2 5" xfId="48252" xr:uid="{00000000-0005-0000-0000-00007BBC0000}"/>
    <cellStyle name="Total 2 3 3 3 3 3 2 6" xfId="48253" xr:uid="{00000000-0005-0000-0000-00007CBC0000}"/>
    <cellStyle name="Total 2 3 3 3 3 3 2 7" xfId="48254" xr:uid="{00000000-0005-0000-0000-00007DBC0000}"/>
    <cellStyle name="Total 2 3 3 3 3 3 3" xfId="48255" xr:uid="{00000000-0005-0000-0000-00007EBC0000}"/>
    <cellStyle name="Total 2 3 3 3 3 3 4" xfId="48256" xr:uid="{00000000-0005-0000-0000-00007FBC0000}"/>
    <cellStyle name="Total 2 3 3 3 3 4" xfId="48257" xr:uid="{00000000-0005-0000-0000-000080BC0000}"/>
    <cellStyle name="Total 2 3 3 3 3 4 2" xfId="48258" xr:uid="{00000000-0005-0000-0000-000081BC0000}"/>
    <cellStyle name="Total 2 3 3 3 3 4 2 2" xfId="48259" xr:uid="{00000000-0005-0000-0000-000082BC0000}"/>
    <cellStyle name="Total 2 3 3 3 3 4 2 3" xfId="48260" xr:uid="{00000000-0005-0000-0000-000083BC0000}"/>
    <cellStyle name="Total 2 3 3 3 3 4 2 4" xfId="48261" xr:uid="{00000000-0005-0000-0000-000084BC0000}"/>
    <cellStyle name="Total 2 3 3 3 3 4 2 5" xfId="48262" xr:uid="{00000000-0005-0000-0000-000085BC0000}"/>
    <cellStyle name="Total 2 3 3 3 3 4 2 6" xfId="48263" xr:uid="{00000000-0005-0000-0000-000086BC0000}"/>
    <cellStyle name="Total 2 3 3 3 3 4 2 7" xfId="48264" xr:uid="{00000000-0005-0000-0000-000087BC0000}"/>
    <cellStyle name="Total 2 3 3 3 3 4 3" xfId="48265" xr:uid="{00000000-0005-0000-0000-000088BC0000}"/>
    <cellStyle name="Total 2 3 3 3 3 4 4" xfId="48266" xr:uid="{00000000-0005-0000-0000-000089BC0000}"/>
    <cellStyle name="Total 2 3 3 3 3 5" xfId="48267" xr:uid="{00000000-0005-0000-0000-00008ABC0000}"/>
    <cellStyle name="Total 2 3 3 3 3 5 2" xfId="48268" xr:uid="{00000000-0005-0000-0000-00008BBC0000}"/>
    <cellStyle name="Total 2 3 3 3 3 5 3" xfId="48269" xr:uid="{00000000-0005-0000-0000-00008CBC0000}"/>
    <cellStyle name="Total 2 3 3 3 3 5 4" xfId="48270" xr:uid="{00000000-0005-0000-0000-00008DBC0000}"/>
    <cellStyle name="Total 2 3 3 3 3 5 5" xfId="48271" xr:uid="{00000000-0005-0000-0000-00008EBC0000}"/>
    <cellStyle name="Total 2 3 3 3 3 5 6" xfId="48272" xr:uid="{00000000-0005-0000-0000-00008FBC0000}"/>
    <cellStyle name="Total 2 3 3 3 3 5 7" xfId="48273" xr:uid="{00000000-0005-0000-0000-000090BC0000}"/>
    <cellStyle name="Total 2 3 3 3 3 5 8" xfId="48274" xr:uid="{00000000-0005-0000-0000-000091BC0000}"/>
    <cellStyle name="Total 2 3 3 3 3 6" xfId="48275" xr:uid="{00000000-0005-0000-0000-000092BC0000}"/>
    <cellStyle name="Total 2 3 3 3 3 6 2" xfId="48276" xr:uid="{00000000-0005-0000-0000-000093BC0000}"/>
    <cellStyle name="Total 2 3 3 3 3 6 3" xfId="48277" xr:uid="{00000000-0005-0000-0000-000094BC0000}"/>
    <cellStyle name="Total 2 3 3 3 3 6 4" xfId="48278" xr:uid="{00000000-0005-0000-0000-000095BC0000}"/>
    <cellStyle name="Total 2 3 3 3 3 6 5" xfId="48279" xr:uid="{00000000-0005-0000-0000-000096BC0000}"/>
    <cellStyle name="Total 2 3 3 3 3 6 6" xfId="48280" xr:uid="{00000000-0005-0000-0000-000097BC0000}"/>
    <cellStyle name="Total 2 3 3 3 3 6 7" xfId="48281" xr:uid="{00000000-0005-0000-0000-000098BC0000}"/>
    <cellStyle name="Total 2 3 3 3 3 7" xfId="48282" xr:uid="{00000000-0005-0000-0000-000099BC0000}"/>
    <cellStyle name="Total 2 3 3 3 3 8" xfId="48283" xr:uid="{00000000-0005-0000-0000-00009ABC0000}"/>
    <cellStyle name="Total 2 3 3 3 3 9" xfId="48284" xr:uid="{00000000-0005-0000-0000-00009BBC0000}"/>
    <cellStyle name="Total 2 3 3 3 4" xfId="48285" xr:uid="{00000000-0005-0000-0000-00009CBC0000}"/>
    <cellStyle name="Total 2 3 3 3 4 2" xfId="48286" xr:uid="{00000000-0005-0000-0000-00009DBC0000}"/>
    <cellStyle name="Total 2 3 3 3 4 2 2" xfId="48287" xr:uid="{00000000-0005-0000-0000-00009EBC0000}"/>
    <cellStyle name="Total 2 3 3 3 4 2 3" xfId="48288" xr:uid="{00000000-0005-0000-0000-00009FBC0000}"/>
    <cellStyle name="Total 2 3 3 3 4 2 4" xfId="48289" xr:uid="{00000000-0005-0000-0000-0000A0BC0000}"/>
    <cellStyle name="Total 2 3 3 3 4 2 5" xfId="48290" xr:uid="{00000000-0005-0000-0000-0000A1BC0000}"/>
    <cellStyle name="Total 2 3 3 3 4 2 6" xfId="48291" xr:uid="{00000000-0005-0000-0000-0000A2BC0000}"/>
    <cellStyle name="Total 2 3 3 3 4 2 7" xfId="48292" xr:uid="{00000000-0005-0000-0000-0000A3BC0000}"/>
    <cellStyle name="Total 2 3 3 3 4 3" xfId="48293" xr:uid="{00000000-0005-0000-0000-0000A4BC0000}"/>
    <cellStyle name="Total 2 3 3 3 4 4" xfId="48294" xr:uid="{00000000-0005-0000-0000-0000A5BC0000}"/>
    <cellStyle name="Total 2 3 3 3 4 5" xfId="48295" xr:uid="{00000000-0005-0000-0000-0000A6BC0000}"/>
    <cellStyle name="Total 2 3 3 3 5" xfId="48296" xr:uid="{00000000-0005-0000-0000-0000A7BC0000}"/>
    <cellStyle name="Total 2 3 3 3 5 2" xfId="48297" xr:uid="{00000000-0005-0000-0000-0000A8BC0000}"/>
    <cellStyle name="Total 2 3 3 3 5 2 2" xfId="48298" xr:uid="{00000000-0005-0000-0000-0000A9BC0000}"/>
    <cellStyle name="Total 2 3 3 3 5 2 3" xfId="48299" xr:uid="{00000000-0005-0000-0000-0000AABC0000}"/>
    <cellStyle name="Total 2 3 3 3 5 2 4" xfId="48300" xr:uid="{00000000-0005-0000-0000-0000ABBC0000}"/>
    <cellStyle name="Total 2 3 3 3 5 2 5" xfId="48301" xr:uid="{00000000-0005-0000-0000-0000ACBC0000}"/>
    <cellStyle name="Total 2 3 3 3 5 2 6" xfId="48302" xr:uid="{00000000-0005-0000-0000-0000ADBC0000}"/>
    <cellStyle name="Total 2 3 3 3 5 2 7" xfId="48303" xr:uid="{00000000-0005-0000-0000-0000AEBC0000}"/>
    <cellStyle name="Total 2 3 3 3 5 3" xfId="48304" xr:uid="{00000000-0005-0000-0000-0000AFBC0000}"/>
    <cellStyle name="Total 2 3 3 3 5 4" xfId="48305" xr:uid="{00000000-0005-0000-0000-0000B0BC0000}"/>
    <cellStyle name="Total 2 3 3 3 5 5" xfId="48306" xr:uid="{00000000-0005-0000-0000-0000B1BC0000}"/>
    <cellStyle name="Total 2 3 3 3 6" xfId="48307" xr:uid="{00000000-0005-0000-0000-0000B2BC0000}"/>
    <cellStyle name="Total 2 3 3 3 6 2" xfId="48308" xr:uid="{00000000-0005-0000-0000-0000B3BC0000}"/>
    <cellStyle name="Total 2 3 3 3 6 2 2" xfId="48309" xr:uid="{00000000-0005-0000-0000-0000B4BC0000}"/>
    <cellStyle name="Total 2 3 3 3 6 2 3" xfId="48310" xr:uid="{00000000-0005-0000-0000-0000B5BC0000}"/>
    <cellStyle name="Total 2 3 3 3 6 2 4" xfId="48311" xr:uid="{00000000-0005-0000-0000-0000B6BC0000}"/>
    <cellStyle name="Total 2 3 3 3 6 2 5" xfId="48312" xr:uid="{00000000-0005-0000-0000-0000B7BC0000}"/>
    <cellStyle name="Total 2 3 3 3 6 2 6" xfId="48313" xr:uid="{00000000-0005-0000-0000-0000B8BC0000}"/>
    <cellStyle name="Total 2 3 3 3 6 2 7" xfId="48314" xr:uid="{00000000-0005-0000-0000-0000B9BC0000}"/>
    <cellStyle name="Total 2 3 3 3 6 3" xfId="48315" xr:uid="{00000000-0005-0000-0000-0000BABC0000}"/>
    <cellStyle name="Total 2 3 3 3 6 4" xfId="48316" xr:uid="{00000000-0005-0000-0000-0000BBBC0000}"/>
    <cellStyle name="Total 2 3 3 3 6 5" xfId="48317" xr:uid="{00000000-0005-0000-0000-0000BCBC0000}"/>
    <cellStyle name="Total 2 3 3 3 7" xfId="48318" xr:uid="{00000000-0005-0000-0000-0000BDBC0000}"/>
    <cellStyle name="Total 2 3 3 3 7 2" xfId="48319" xr:uid="{00000000-0005-0000-0000-0000BEBC0000}"/>
    <cellStyle name="Total 2 3 3 3 7 2 2" xfId="48320" xr:uid="{00000000-0005-0000-0000-0000BFBC0000}"/>
    <cellStyle name="Total 2 3 3 3 7 2 3" xfId="48321" xr:uid="{00000000-0005-0000-0000-0000C0BC0000}"/>
    <cellStyle name="Total 2 3 3 3 7 2 4" xfId="48322" xr:uid="{00000000-0005-0000-0000-0000C1BC0000}"/>
    <cellStyle name="Total 2 3 3 3 7 2 5" xfId="48323" xr:uid="{00000000-0005-0000-0000-0000C2BC0000}"/>
    <cellStyle name="Total 2 3 3 3 7 2 6" xfId="48324" xr:uid="{00000000-0005-0000-0000-0000C3BC0000}"/>
    <cellStyle name="Total 2 3 3 3 7 2 7" xfId="48325" xr:uid="{00000000-0005-0000-0000-0000C4BC0000}"/>
    <cellStyle name="Total 2 3 3 3 7 3" xfId="48326" xr:uid="{00000000-0005-0000-0000-0000C5BC0000}"/>
    <cellStyle name="Total 2 3 3 3 7 4" xfId="48327" xr:uid="{00000000-0005-0000-0000-0000C6BC0000}"/>
    <cellStyle name="Total 2 3 3 3 7 5" xfId="48328" xr:uid="{00000000-0005-0000-0000-0000C7BC0000}"/>
    <cellStyle name="Total 2 3 3 3 8" xfId="48329" xr:uid="{00000000-0005-0000-0000-0000C8BC0000}"/>
    <cellStyle name="Total 2 3 3 3 8 2" xfId="48330" xr:uid="{00000000-0005-0000-0000-0000C9BC0000}"/>
    <cellStyle name="Total 2 3 3 3 8 3" xfId="48331" xr:uid="{00000000-0005-0000-0000-0000CABC0000}"/>
    <cellStyle name="Total 2 3 3 3 8 4" xfId="48332" xr:uid="{00000000-0005-0000-0000-0000CBBC0000}"/>
    <cellStyle name="Total 2 3 3 3 8 5" xfId="48333" xr:uid="{00000000-0005-0000-0000-0000CCBC0000}"/>
    <cellStyle name="Total 2 3 3 3 8 6" xfId="48334" xr:uid="{00000000-0005-0000-0000-0000CDBC0000}"/>
    <cellStyle name="Total 2 3 3 3 8 7" xfId="48335" xr:uid="{00000000-0005-0000-0000-0000CEBC0000}"/>
    <cellStyle name="Total 2 3 3 3 8 8" xfId="48336" xr:uid="{00000000-0005-0000-0000-0000CFBC0000}"/>
    <cellStyle name="Total 2 3 3 3 9" xfId="48337" xr:uid="{00000000-0005-0000-0000-0000D0BC0000}"/>
    <cellStyle name="Total 2 3 3 3 9 2" xfId="48338" xr:uid="{00000000-0005-0000-0000-0000D1BC0000}"/>
    <cellStyle name="Total 2 3 3 3 9 3" xfId="48339" xr:uid="{00000000-0005-0000-0000-0000D2BC0000}"/>
    <cellStyle name="Total 2 3 3 3 9 4" xfId="48340" xr:uid="{00000000-0005-0000-0000-0000D3BC0000}"/>
    <cellStyle name="Total 2 3 3 3 9 5" xfId="48341" xr:uid="{00000000-0005-0000-0000-0000D4BC0000}"/>
    <cellStyle name="Total 2 3 3 3 9 6" xfId="48342" xr:uid="{00000000-0005-0000-0000-0000D5BC0000}"/>
    <cellStyle name="Total 2 3 3 3 9 7" xfId="48343" xr:uid="{00000000-0005-0000-0000-0000D6BC0000}"/>
    <cellStyle name="Total 2 3 3 4" xfId="48344" xr:uid="{00000000-0005-0000-0000-0000D7BC0000}"/>
    <cellStyle name="Total 2 3 3 4 10" xfId="48345" xr:uid="{00000000-0005-0000-0000-0000D8BC0000}"/>
    <cellStyle name="Total 2 3 3 4 10 2" xfId="48346" xr:uid="{00000000-0005-0000-0000-0000D9BC0000}"/>
    <cellStyle name="Total 2 3 3 4 10 3" xfId="48347" xr:uid="{00000000-0005-0000-0000-0000DABC0000}"/>
    <cellStyle name="Total 2 3 3 4 10 4" xfId="48348" xr:uid="{00000000-0005-0000-0000-0000DBBC0000}"/>
    <cellStyle name="Total 2 3 3 4 10 5" xfId="48349" xr:uid="{00000000-0005-0000-0000-0000DCBC0000}"/>
    <cellStyle name="Total 2 3 3 4 11" xfId="48350" xr:uid="{00000000-0005-0000-0000-0000DDBC0000}"/>
    <cellStyle name="Total 2 3 3 4 11 2" xfId="48351" xr:uid="{00000000-0005-0000-0000-0000DEBC0000}"/>
    <cellStyle name="Total 2 3 3 4 11 3" xfId="48352" xr:uid="{00000000-0005-0000-0000-0000DFBC0000}"/>
    <cellStyle name="Total 2 3 3 4 11 4" xfId="48353" xr:uid="{00000000-0005-0000-0000-0000E0BC0000}"/>
    <cellStyle name="Total 2 3 3 4 11 5" xfId="48354" xr:uid="{00000000-0005-0000-0000-0000E1BC0000}"/>
    <cellStyle name="Total 2 3 3 4 12" xfId="48355" xr:uid="{00000000-0005-0000-0000-0000E2BC0000}"/>
    <cellStyle name="Total 2 3 3 4 12 2" xfId="48356" xr:uid="{00000000-0005-0000-0000-0000E3BC0000}"/>
    <cellStyle name="Total 2 3 3 4 12 3" xfId="48357" xr:uid="{00000000-0005-0000-0000-0000E4BC0000}"/>
    <cellStyle name="Total 2 3 3 4 12 4" xfId="48358" xr:uid="{00000000-0005-0000-0000-0000E5BC0000}"/>
    <cellStyle name="Total 2 3 3 4 12 5" xfId="48359" xr:uid="{00000000-0005-0000-0000-0000E6BC0000}"/>
    <cellStyle name="Total 2 3 3 4 13" xfId="48360" xr:uid="{00000000-0005-0000-0000-0000E7BC0000}"/>
    <cellStyle name="Total 2 3 3 4 13 2" xfId="48361" xr:uid="{00000000-0005-0000-0000-0000E8BC0000}"/>
    <cellStyle name="Total 2 3 3 4 13 3" xfId="48362" xr:uid="{00000000-0005-0000-0000-0000E9BC0000}"/>
    <cellStyle name="Total 2 3 3 4 13 4" xfId="48363" xr:uid="{00000000-0005-0000-0000-0000EABC0000}"/>
    <cellStyle name="Total 2 3 3 4 13 5" xfId="48364" xr:uid="{00000000-0005-0000-0000-0000EBBC0000}"/>
    <cellStyle name="Total 2 3 3 4 14" xfId="48365" xr:uid="{00000000-0005-0000-0000-0000ECBC0000}"/>
    <cellStyle name="Total 2 3 3 4 14 2" xfId="48366" xr:uid="{00000000-0005-0000-0000-0000EDBC0000}"/>
    <cellStyle name="Total 2 3 3 4 14 3" xfId="48367" xr:uid="{00000000-0005-0000-0000-0000EEBC0000}"/>
    <cellStyle name="Total 2 3 3 4 14 4" xfId="48368" xr:uid="{00000000-0005-0000-0000-0000EFBC0000}"/>
    <cellStyle name="Total 2 3 3 4 14 5" xfId="48369" xr:uid="{00000000-0005-0000-0000-0000F0BC0000}"/>
    <cellStyle name="Total 2 3 3 4 15" xfId="48370" xr:uid="{00000000-0005-0000-0000-0000F1BC0000}"/>
    <cellStyle name="Total 2 3 3 4 15 2" xfId="48371" xr:uid="{00000000-0005-0000-0000-0000F2BC0000}"/>
    <cellStyle name="Total 2 3 3 4 15 3" xfId="48372" xr:uid="{00000000-0005-0000-0000-0000F3BC0000}"/>
    <cellStyle name="Total 2 3 3 4 15 4" xfId="48373" xr:uid="{00000000-0005-0000-0000-0000F4BC0000}"/>
    <cellStyle name="Total 2 3 3 4 15 5" xfId="48374" xr:uid="{00000000-0005-0000-0000-0000F5BC0000}"/>
    <cellStyle name="Total 2 3 3 4 16" xfId="48375" xr:uid="{00000000-0005-0000-0000-0000F6BC0000}"/>
    <cellStyle name="Total 2 3 3 4 16 2" xfId="48376" xr:uid="{00000000-0005-0000-0000-0000F7BC0000}"/>
    <cellStyle name="Total 2 3 3 4 16 3" xfId="48377" xr:uid="{00000000-0005-0000-0000-0000F8BC0000}"/>
    <cellStyle name="Total 2 3 3 4 16 4" xfId="48378" xr:uid="{00000000-0005-0000-0000-0000F9BC0000}"/>
    <cellStyle name="Total 2 3 3 4 16 5" xfId="48379" xr:uid="{00000000-0005-0000-0000-0000FABC0000}"/>
    <cellStyle name="Total 2 3 3 4 17" xfId="48380" xr:uid="{00000000-0005-0000-0000-0000FBBC0000}"/>
    <cellStyle name="Total 2 3 3 4 17 2" xfId="48381" xr:uid="{00000000-0005-0000-0000-0000FCBC0000}"/>
    <cellStyle name="Total 2 3 3 4 17 3" xfId="48382" xr:uid="{00000000-0005-0000-0000-0000FDBC0000}"/>
    <cellStyle name="Total 2 3 3 4 17 4" xfId="48383" xr:uid="{00000000-0005-0000-0000-0000FEBC0000}"/>
    <cellStyle name="Total 2 3 3 4 17 5" xfId="48384" xr:uid="{00000000-0005-0000-0000-0000FFBC0000}"/>
    <cellStyle name="Total 2 3 3 4 18" xfId="48385" xr:uid="{00000000-0005-0000-0000-000000BD0000}"/>
    <cellStyle name="Total 2 3 3 4 18 2" xfId="48386" xr:uid="{00000000-0005-0000-0000-000001BD0000}"/>
    <cellStyle name="Total 2 3 3 4 18 3" xfId="48387" xr:uid="{00000000-0005-0000-0000-000002BD0000}"/>
    <cellStyle name="Total 2 3 3 4 18 4" xfId="48388" xr:uid="{00000000-0005-0000-0000-000003BD0000}"/>
    <cellStyle name="Total 2 3 3 4 18 5" xfId="48389" xr:uid="{00000000-0005-0000-0000-000004BD0000}"/>
    <cellStyle name="Total 2 3 3 4 19" xfId="48390" xr:uid="{00000000-0005-0000-0000-000005BD0000}"/>
    <cellStyle name="Total 2 3 3 4 2" xfId="48391" xr:uid="{00000000-0005-0000-0000-000006BD0000}"/>
    <cellStyle name="Total 2 3 3 4 2 2" xfId="48392" xr:uid="{00000000-0005-0000-0000-000007BD0000}"/>
    <cellStyle name="Total 2 3 3 4 2 2 2" xfId="48393" xr:uid="{00000000-0005-0000-0000-000008BD0000}"/>
    <cellStyle name="Total 2 3 3 4 2 2 3" xfId="48394" xr:uid="{00000000-0005-0000-0000-000009BD0000}"/>
    <cellStyle name="Total 2 3 3 4 2 2 4" xfId="48395" xr:uid="{00000000-0005-0000-0000-00000ABD0000}"/>
    <cellStyle name="Total 2 3 3 4 2 2 5" xfId="48396" xr:uid="{00000000-0005-0000-0000-00000BBD0000}"/>
    <cellStyle name="Total 2 3 3 4 2 2 6" xfId="48397" xr:uid="{00000000-0005-0000-0000-00000CBD0000}"/>
    <cellStyle name="Total 2 3 3 4 2 2 7" xfId="48398" xr:uid="{00000000-0005-0000-0000-00000DBD0000}"/>
    <cellStyle name="Total 2 3 3 4 2 3" xfId="48399" xr:uid="{00000000-0005-0000-0000-00000EBD0000}"/>
    <cellStyle name="Total 2 3 3 4 2 4" xfId="48400" xr:uid="{00000000-0005-0000-0000-00000FBD0000}"/>
    <cellStyle name="Total 2 3 3 4 2 5" xfId="48401" xr:uid="{00000000-0005-0000-0000-000010BD0000}"/>
    <cellStyle name="Total 2 3 3 4 3" xfId="48402" xr:uid="{00000000-0005-0000-0000-000011BD0000}"/>
    <cellStyle name="Total 2 3 3 4 3 2" xfId="48403" xr:uid="{00000000-0005-0000-0000-000012BD0000}"/>
    <cellStyle name="Total 2 3 3 4 3 2 2" xfId="48404" xr:uid="{00000000-0005-0000-0000-000013BD0000}"/>
    <cellStyle name="Total 2 3 3 4 3 2 3" xfId="48405" xr:uid="{00000000-0005-0000-0000-000014BD0000}"/>
    <cellStyle name="Total 2 3 3 4 3 2 4" xfId="48406" xr:uid="{00000000-0005-0000-0000-000015BD0000}"/>
    <cellStyle name="Total 2 3 3 4 3 2 5" xfId="48407" xr:uid="{00000000-0005-0000-0000-000016BD0000}"/>
    <cellStyle name="Total 2 3 3 4 3 2 6" xfId="48408" xr:uid="{00000000-0005-0000-0000-000017BD0000}"/>
    <cellStyle name="Total 2 3 3 4 3 2 7" xfId="48409" xr:uid="{00000000-0005-0000-0000-000018BD0000}"/>
    <cellStyle name="Total 2 3 3 4 3 3" xfId="48410" xr:uid="{00000000-0005-0000-0000-000019BD0000}"/>
    <cellStyle name="Total 2 3 3 4 3 4" xfId="48411" xr:uid="{00000000-0005-0000-0000-00001ABD0000}"/>
    <cellStyle name="Total 2 3 3 4 3 5" xfId="48412" xr:uid="{00000000-0005-0000-0000-00001BBD0000}"/>
    <cellStyle name="Total 2 3 3 4 4" xfId="48413" xr:uid="{00000000-0005-0000-0000-00001CBD0000}"/>
    <cellStyle name="Total 2 3 3 4 4 2" xfId="48414" xr:uid="{00000000-0005-0000-0000-00001DBD0000}"/>
    <cellStyle name="Total 2 3 3 4 4 2 2" xfId="48415" xr:uid="{00000000-0005-0000-0000-00001EBD0000}"/>
    <cellStyle name="Total 2 3 3 4 4 2 3" xfId="48416" xr:uid="{00000000-0005-0000-0000-00001FBD0000}"/>
    <cellStyle name="Total 2 3 3 4 4 2 4" xfId="48417" xr:uid="{00000000-0005-0000-0000-000020BD0000}"/>
    <cellStyle name="Total 2 3 3 4 4 2 5" xfId="48418" xr:uid="{00000000-0005-0000-0000-000021BD0000}"/>
    <cellStyle name="Total 2 3 3 4 4 2 6" xfId="48419" xr:uid="{00000000-0005-0000-0000-000022BD0000}"/>
    <cellStyle name="Total 2 3 3 4 4 2 7" xfId="48420" xr:uid="{00000000-0005-0000-0000-000023BD0000}"/>
    <cellStyle name="Total 2 3 3 4 4 3" xfId="48421" xr:uid="{00000000-0005-0000-0000-000024BD0000}"/>
    <cellStyle name="Total 2 3 3 4 4 4" xfId="48422" xr:uid="{00000000-0005-0000-0000-000025BD0000}"/>
    <cellStyle name="Total 2 3 3 4 4 5" xfId="48423" xr:uid="{00000000-0005-0000-0000-000026BD0000}"/>
    <cellStyle name="Total 2 3 3 4 5" xfId="48424" xr:uid="{00000000-0005-0000-0000-000027BD0000}"/>
    <cellStyle name="Total 2 3 3 4 5 2" xfId="48425" xr:uid="{00000000-0005-0000-0000-000028BD0000}"/>
    <cellStyle name="Total 2 3 3 4 5 3" xfId="48426" xr:uid="{00000000-0005-0000-0000-000029BD0000}"/>
    <cellStyle name="Total 2 3 3 4 5 4" xfId="48427" xr:uid="{00000000-0005-0000-0000-00002ABD0000}"/>
    <cellStyle name="Total 2 3 3 4 5 5" xfId="48428" xr:uid="{00000000-0005-0000-0000-00002BBD0000}"/>
    <cellStyle name="Total 2 3 3 4 5 6" xfId="48429" xr:uid="{00000000-0005-0000-0000-00002CBD0000}"/>
    <cellStyle name="Total 2 3 3 4 5 7" xfId="48430" xr:uid="{00000000-0005-0000-0000-00002DBD0000}"/>
    <cellStyle name="Total 2 3 3 4 5 8" xfId="48431" xr:uid="{00000000-0005-0000-0000-00002EBD0000}"/>
    <cellStyle name="Total 2 3 3 4 6" xfId="48432" xr:uid="{00000000-0005-0000-0000-00002FBD0000}"/>
    <cellStyle name="Total 2 3 3 4 6 2" xfId="48433" xr:uid="{00000000-0005-0000-0000-000030BD0000}"/>
    <cellStyle name="Total 2 3 3 4 6 3" xfId="48434" xr:uid="{00000000-0005-0000-0000-000031BD0000}"/>
    <cellStyle name="Total 2 3 3 4 6 4" xfId="48435" xr:uid="{00000000-0005-0000-0000-000032BD0000}"/>
    <cellStyle name="Total 2 3 3 4 6 5" xfId="48436" xr:uid="{00000000-0005-0000-0000-000033BD0000}"/>
    <cellStyle name="Total 2 3 3 4 6 6" xfId="48437" xr:uid="{00000000-0005-0000-0000-000034BD0000}"/>
    <cellStyle name="Total 2 3 3 4 6 7" xfId="48438" xr:uid="{00000000-0005-0000-0000-000035BD0000}"/>
    <cellStyle name="Total 2 3 3 4 7" xfId="48439" xr:uid="{00000000-0005-0000-0000-000036BD0000}"/>
    <cellStyle name="Total 2 3 3 4 7 2" xfId="48440" xr:uid="{00000000-0005-0000-0000-000037BD0000}"/>
    <cellStyle name="Total 2 3 3 4 7 3" xfId="48441" xr:uid="{00000000-0005-0000-0000-000038BD0000}"/>
    <cellStyle name="Total 2 3 3 4 7 4" xfId="48442" xr:uid="{00000000-0005-0000-0000-000039BD0000}"/>
    <cellStyle name="Total 2 3 3 4 7 5" xfId="48443" xr:uid="{00000000-0005-0000-0000-00003ABD0000}"/>
    <cellStyle name="Total 2 3 3 4 8" xfId="48444" xr:uid="{00000000-0005-0000-0000-00003BBD0000}"/>
    <cellStyle name="Total 2 3 3 4 8 2" xfId="48445" xr:uid="{00000000-0005-0000-0000-00003CBD0000}"/>
    <cellStyle name="Total 2 3 3 4 8 3" xfId="48446" xr:uid="{00000000-0005-0000-0000-00003DBD0000}"/>
    <cellStyle name="Total 2 3 3 4 8 4" xfId="48447" xr:uid="{00000000-0005-0000-0000-00003EBD0000}"/>
    <cellStyle name="Total 2 3 3 4 8 5" xfId="48448" xr:uid="{00000000-0005-0000-0000-00003FBD0000}"/>
    <cellStyle name="Total 2 3 3 4 9" xfId="48449" xr:uid="{00000000-0005-0000-0000-000040BD0000}"/>
    <cellStyle name="Total 2 3 3 4 9 2" xfId="48450" xr:uid="{00000000-0005-0000-0000-000041BD0000}"/>
    <cellStyle name="Total 2 3 3 4 9 3" xfId="48451" xr:uid="{00000000-0005-0000-0000-000042BD0000}"/>
    <cellStyle name="Total 2 3 3 4 9 4" xfId="48452" xr:uid="{00000000-0005-0000-0000-000043BD0000}"/>
    <cellStyle name="Total 2 3 3 4 9 5" xfId="48453" xr:uid="{00000000-0005-0000-0000-000044BD0000}"/>
    <cellStyle name="Total 2 3 3 5" xfId="48454" xr:uid="{00000000-0005-0000-0000-000045BD0000}"/>
    <cellStyle name="Total 2 3 3 5 10" xfId="48455" xr:uid="{00000000-0005-0000-0000-000046BD0000}"/>
    <cellStyle name="Total 2 3 3 5 2" xfId="48456" xr:uid="{00000000-0005-0000-0000-000047BD0000}"/>
    <cellStyle name="Total 2 3 3 5 2 2" xfId="48457" xr:uid="{00000000-0005-0000-0000-000048BD0000}"/>
    <cellStyle name="Total 2 3 3 5 2 2 2" xfId="48458" xr:uid="{00000000-0005-0000-0000-000049BD0000}"/>
    <cellStyle name="Total 2 3 3 5 2 2 3" xfId="48459" xr:uid="{00000000-0005-0000-0000-00004ABD0000}"/>
    <cellStyle name="Total 2 3 3 5 2 2 4" xfId="48460" xr:uid="{00000000-0005-0000-0000-00004BBD0000}"/>
    <cellStyle name="Total 2 3 3 5 2 2 5" xfId="48461" xr:uid="{00000000-0005-0000-0000-00004CBD0000}"/>
    <cellStyle name="Total 2 3 3 5 2 2 6" xfId="48462" xr:uid="{00000000-0005-0000-0000-00004DBD0000}"/>
    <cellStyle name="Total 2 3 3 5 2 2 7" xfId="48463" xr:uid="{00000000-0005-0000-0000-00004EBD0000}"/>
    <cellStyle name="Total 2 3 3 5 2 3" xfId="48464" xr:uid="{00000000-0005-0000-0000-00004FBD0000}"/>
    <cellStyle name="Total 2 3 3 5 2 4" xfId="48465" xr:uid="{00000000-0005-0000-0000-000050BD0000}"/>
    <cellStyle name="Total 2 3 3 5 3" xfId="48466" xr:uid="{00000000-0005-0000-0000-000051BD0000}"/>
    <cellStyle name="Total 2 3 3 5 3 2" xfId="48467" xr:uid="{00000000-0005-0000-0000-000052BD0000}"/>
    <cellStyle name="Total 2 3 3 5 3 2 2" xfId="48468" xr:uid="{00000000-0005-0000-0000-000053BD0000}"/>
    <cellStyle name="Total 2 3 3 5 3 2 3" xfId="48469" xr:uid="{00000000-0005-0000-0000-000054BD0000}"/>
    <cellStyle name="Total 2 3 3 5 3 2 4" xfId="48470" xr:uid="{00000000-0005-0000-0000-000055BD0000}"/>
    <cellStyle name="Total 2 3 3 5 3 2 5" xfId="48471" xr:uid="{00000000-0005-0000-0000-000056BD0000}"/>
    <cellStyle name="Total 2 3 3 5 3 2 6" xfId="48472" xr:uid="{00000000-0005-0000-0000-000057BD0000}"/>
    <cellStyle name="Total 2 3 3 5 3 2 7" xfId="48473" xr:uid="{00000000-0005-0000-0000-000058BD0000}"/>
    <cellStyle name="Total 2 3 3 5 3 3" xfId="48474" xr:uid="{00000000-0005-0000-0000-000059BD0000}"/>
    <cellStyle name="Total 2 3 3 5 3 4" xfId="48475" xr:uid="{00000000-0005-0000-0000-00005ABD0000}"/>
    <cellStyle name="Total 2 3 3 5 4" xfId="48476" xr:uid="{00000000-0005-0000-0000-00005BBD0000}"/>
    <cellStyle name="Total 2 3 3 5 4 2" xfId="48477" xr:uid="{00000000-0005-0000-0000-00005CBD0000}"/>
    <cellStyle name="Total 2 3 3 5 4 2 2" xfId="48478" xr:uid="{00000000-0005-0000-0000-00005DBD0000}"/>
    <cellStyle name="Total 2 3 3 5 4 2 3" xfId="48479" xr:uid="{00000000-0005-0000-0000-00005EBD0000}"/>
    <cellStyle name="Total 2 3 3 5 4 2 4" xfId="48480" xr:uid="{00000000-0005-0000-0000-00005FBD0000}"/>
    <cellStyle name="Total 2 3 3 5 4 2 5" xfId="48481" xr:uid="{00000000-0005-0000-0000-000060BD0000}"/>
    <cellStyle name="Total 2 3 3 5 4 2 6" xfId="48482" xr:uid="{00000000-0005-0000-0000-000061BD0000}"/>
    <cellStyle name="Total 2 3 3 5 4 2 7" xfId="48483" xr:uid="{00000000-0005-0000-0000-000062BD0000}"/>
    <cellStyle name="Total 2 3 3 5 4 3" xfId="48484" xr:uid="{00000000-0005-0000-0000-000063BD0000}"/>
    <cellStyle name="Total 2 3 3 5 4 4" xfId="48485" xr:uid="{00000000-0005-0000-0000-000064BD0000}"/>
    <cellStyle name="Total 2 3 3 5 5" xfId="48486" xr:uid="{00000000-0005-0000-0000-000065BD0000}"/>
    <cellStyle name="Total 2 3 3 5 5 2" xfId="48487" xr:uid="{00000000-0005-0000-0000-000066BD0000}"/>
    <cellStyle name="Total 2 3 3 5 5 3" xfId="48488" xr:uid="{00000000-0005-0000-0000-000067BD0000}"/>
    <cellStyle name="Total 2 3 3 5 5 4" xfId="48489" xr:uid="{00000000-0005-0000-0000-000068BD0000}"/>
    <cellStyle name="Total 2 3 3 5 5 5" xfId="48490" xr:uid="{00000000-0005-0000-0000-000069BD0000}"/>
    <cellStyle name="Total 2 3 3 5 5 6" xfId="48491" xr:uid="{00000000-0005-0000-0000-00006ABD0000}"/>
    <cellStyle name="Total 2 3 3 5 5 7" xfId="48492" xr:uid="{00000000-0005-0000-0000-00006BBD0000}"/>
    <cellStyle name="Total 2 3 3 5 5 8" xfId="48493" xr:uid="{00000000-0005-0000-0000-00006CBD0000}"/>
    <cellStyle name="Total 2 3 3 5 6" xfId="48494" xr:uid="{00000000-0005-0000-0000-00006DBD0000}"/>
    <cellStyle name="Total 2 3 3 5 6 2" xfId="48495" xr:uid="{00000000-0005-0000-0000-00006EBD0000}"/>
    <cellStyle name="Total 2 3 3 5 6 3" xfId="48496" xr:uid="{00000000-0005-0000-0000-00006FBD0000}"/>
    <cellStyle name="Total 2 3 3 5 6 4" xfId="48497" xr:uid="{00000000-0005-0000-0000-000070BD0000}"/>
    <cellStyle name="Total 2 3 3 5 6 5" xfId="48498" xr:uid="{00000000-0005-0000-0000-000071BD0000}"/>
    <cellStyle name="Total 2 3 3 5 6 6" xfId="48499" xr:uid="{00000000-0005-0000-0000-000072BD0000}"/>
    <cellStyle name="Total 2 3 3 5 6 7" xfId="48500" xr:uid="{00000000-0005-0000-0000-000073BD0000}"/>
    <cellStyle name="Total 2 3 3 5 7" xfId="48501" xr:uid="{00000000-0005-0000-0000-000074BD0000}"/>
    <cellStyle name="Total 2 3 3 5 8" xfId="48502" xr:uid="{00000000-0005-0000-0000-000075BD0000}"/>
    <cellStyle name="Total 2 3 3 5 9" xfId="48503" xr:uid="{00000000-0005-0000-0000-000076BD0000}"/>
    <cellStyle name="Total 2 3 3 6" xfId="48504" xr:uid="{00000000-0005-0000-0000-000077BD0000}"/>
    <cellStyle name="Total 2 3 3 6 2" xfId="48505" xr:uid="{00000000-0005-0000-0000-000078BD0000}"/>
    <cellStyle name="Total 2 3 3 6 2 2" xfId="48506" xr:uid="{00000000-0005-0000-0000-000079BD0000}"/>
    <cellStyle name="Total 2 3 3 6 2 3" xfId="48507" xr:uid="{00000000-0005-0000-0000-00007ABD0000}"/>
    <cellStyle name="Total 2 3 3 6 2 4" xfId="48508" xr:uid="{00000000-0005-0000-0000-00007BBD0000}"/>
    <cellStyle name="Total 2 3 3 6 2 5" xfId="48509" xr:uid="{00000000-0005-0000-0000-00007CBD0000}"/>
    <cellStyle name="Total 2 3 3 6 2 6" xfId="48510" xr:uid="{00000000-0005-0000-0000-00007DBD0000}"/>
    <cellStyle name="Total 2 3 3 6 2 7" xfId="48511" xr:uid="{00000000-0005-0000-0000-00007EBD0000}"/>
    <cellStyle name="Total 2 3 3 6 3" xfId="48512" xr:uid="{00000000-0005-0000-0000-00007FBD0000}"/>
    <cellStyle name="Total 2 3 3 6 4" xfId="48513" xr:uid="{00000000-0005-0000-0000-000080BD0000}"/>
    <cellStyle name="Total 2 3 3 6 5" xfId="48514" xr:uid="{00000000-0005-0000-0000-000081BD0000}"/>
    <cellStyle name="Total 2 3 3 7" xfId="48515" xr:uid="{00000000-0005-0000-0000-000082BD0000}"/>
    <cellStyle name="Total 2 3 3 7 2" xfId="48516" xr:uid="{00000000-0005-0000-0000-000083BD0000}"/>
    <cellStyle name="Total 2 3 3 7 2 2" xfId="48517" xr:uid="{00000000-0005-0000-0000-000084BD0000}"/>
    <cellStyle name="Total 2 3 3 7 2 3" xfId="48518" xr:uid="{00000000-0005-0000-0000-000085BD0000}"/>
    <cellStyle name="Total 2 3 3 7 2 4" xfId="48519" xr:uid="{00000000-0005-0000-0000-000086BD0000}"/>
    <cellStyle name="Total 2 3 3 7 2 5" xfId="48520" xr:uid="{00000000-0005-0000-0000-000087BD0000}"/>
    <cellStyle name="Total 2 3 3 7 2 6" xfId="48521" xr:uid="{00000000-0005-0000-0000-000088BD0000}"/>
    <cellStyle name="Total 2 3 3 7 2 7" xfId="48522" xr:uid="{00000000-0005-0000-0000-000089BD0000}"/>
    <cellStyle name="Total 2 3 3 7 3" xfId="48523" xr:uid="{00000000-0005-0000-0000-00008ABD0000}"/>
    <cellStyle name="Total 2 3 3 7 4" xfId="48524" xr:uid="{00000000-0005-0000-0000-00008BBD0000}"/>
    <cellStyle name="Total 2 3 3 7 5" xfId="48525" xr:uid="{00000000-0005-0000-0000-00008CBD0000}"/>
    <cellStyle name="Total 2 3 3 8" xfId="48526" xr:uid="{00000000-0005-0000-0000-00008DBD0000}"/>
    <cellStyle name="Total 2 3 3 8 2" xfId="48527" xr:uid="{00000000-0005-0000-0000-00008EBD0000}"/>
    <cellStyle name="Total 2 3 3 8 2 2" xfId="48528" xr:uid="{00000000-0005-0000-0000-00008FBD0000}"/>
    <cellStyle name="Total 2 3 3 8 2 3" xfId="48529" xr:uid="{00000000-0005-0000-0000-000090BD0000}"/>
    <cellStyle name="Total 2 3 3 8 2 4" xfId="48530" xr:uid="{00000000-0005-0000-0000-000091BD0000}"/>
    <cellStyle name="Total 2 3 3 8 2 5" xfId="48531" xr:uid="{00000000-0005-0000-0000-000092BD0000}"/>
    <cellStyle name="Total 2 3 3 8 2 6" xfId="48532" xr:uid="{00000000-0005-0000-0000-000093BD0000}"/>
    <cellStyle name="Total 2 3 3 8 2 7" xfId="48533" xr:uid="{00000000-0005-0000-0000-000094BD0000}"/>
    <cellStyle name="Total 2 3 3 8 3" xfId="48534" xr:uid="{00000000-0005-0000-0000-000095BD0000}"/>
    <cellStyle name="Total 2 3 3 8 4" xfId="48535" xr:uid="{00000000-0005-0000-0000-000096BD0000}"/>
    <cellStyle name="Total 2 3 3 8 5" xfId="48536" xr:uid="{00000000-0005-0000-0000-000097BD0000}"/>
    <cellStyle name="Total 2 3 3 9" xfId="48537" xr:uid="{00000000-0005-0000-0000-000098BD0000}"/>
    <cellStyle name="Total 2 3 3 9 2" xfId="48538" xr:uid="{00000000-0005-0000-0000-000099BD0000}"/>
    <cellStyle name="Total 2 3 3 9 2 2" xfId="48539" xr:uid="{00000000-0005-0000-0000-00009ABD0000}"/>
    <cellStyle name="Total 2 3 3 9 2 3" xfId="48540" xr:uid="{00000000-0005-0000-0000-00009BBD0000}"/>
    <cellStyle name="Total 2 3 3 9 2 4" xfId="48541" xr:uid="{00000000-0005-0000-0000-00009CBD0000}"/>
    <cellStyle name="Total 2 3 3 9 2 5" xfId="48542" xr:uid="{00000000-0005-0000-0000-00009DBD0000}"/>
    <cellStyle name="Total 2 3 3 9 2 6" xfId="48543" xr:uid="{00000000-0005-0000-0000-00009EBD0000}"/>
    <cellStyle name="Total 2 3 3 9 2 7" xfId="48544" xr:uid="{00000000-0005-0000-0000-00009FBD0000}"/>
    <cellStyle name="Total 2 3 3 9 3" xfId="48545" xr:uid="{00000000-0005-0000-0000-0000A0BD0000}"/>
    <cellStyle name="Total 2 3 3 9 4" xfId="48546" xr:uid="{00000000-0005-0000-0000-0000A1BD0000}"/>
    <cellStyle name="Total 2 3 3 9 5" xfId="48547" xr:uid="{00000000-0005-0000-0000-0000A2BD0000}"/>
    <cellStyle name="Total 2 3 4" xfId="48548" xr:uid="{00000000-0005-0000-0000-0000A3BD0000}"/>
    <cellStyle name="Total 2 3 4 10" xfId="48549" xr:uid="{00000000-0005-0000-0000-0000A4BD0000}"/>
    <cellStyle name="Total 2 3 4 10 2" xfId="48550" xr:uid="{00000000-0005-0000-0000-0000A5BD0000}"/>
    <cellStyle name="Total 2 3 4 10 3" xfId="48551" xr:uid="{00000000-0005-0000-0000-0000A6BD0000}"/>
    <cellStyle name="Total 2 3 4 10 4" xfId="48552" xr:uid="{00000000-0005-0000-0000-0000A7BD0000}"/>
    <cellStyle name="Total 2 3 4 10 5" xfId="48553" xr:uid="{00000000-0005-0000-0000-0000A8BD0000}"/>
    <cellStyle name="Total 2 3 4 11" xfId="48554" xr:uid="{00000000-0005-0000-0000-0000A9BD0000}"/>
    <cellStyle name="Total 2 3 4 11 2" xfId="48555" xr:uid="{00000000-0005-0000-0000-0000AABD0000}"/>
    <cellStyle name="Total 2 3 4 11 3" xfId="48556" xr:uid="{00000000-0005-0000-0000-0000ABBD0000}"/>
    <cellStyle name="Total 2 3 4 11 4" xfId="48557" xr:uid="{00000000-0005-0000-0000-0000ACBD0000}"/>
    <cellStyle name="Total 2 3 4 11 5" xfId="48558" xr:uid="{00000000-0005-0000-0000-0000ADBD0000}"/>
    <cellStyle name="Total 2 3 4 12" xfId="48559" xr:uid="{00000000-0005-0000-0000-0000AEBD0000}"/>
    <cellStyle name="Total 2 3 4 12 2" xfId="48560" xr:uid="{00000000-0005-0000-0000-0000AFBD0000}"/>
    <cellStyle name="Total 2 3 4 12 3" xfId="48561" xr:uid="{00000000-0005-0000-0000-0000B0BD0000}"/>
    <cellStyle name="Total 2 3 4 12 4" xfId="48562" xr:uid="{00000000-0005-0000-0000-0000B1BD0000}"/>
    <cellStyle name="Total 2 3 4 12 5" xfId="48563" xr:uid="{00000000-0005-0000-0000-0000B2BD0000}"/>
    <cellStyle name="Total 2 3 4 13" xfId="48564" xr:uid="{00000000-0005-0000-0000-0000B3BD0000}"/>
    <cellStyle name="Total 2 3 4 13 2" xfId="48565" xr:uid="{00000000-0005-0000-0000-0000B4BD0000}"/>
    <cellStyle name="Total 2 3 4 13 3" xfId="48566" xr:uid="{00000000-0005-0000-0000-0000B5BD0000}"/>
    <cellStyle name="Total 2 3 4 13 4" xfId="48567" xr:uid="{00000000-0005-0000-0000-0000B6BD0000}"/>
    <cellStyle name="Total 2 3 4 13 5" xfId="48568" xr:uid="{00000000-0005-0000-0000-0000B7BD0000}"/>
    <cellStyle name="Total 2 3 4 14" xfId="48569" xr:uid="{00000000-0005-0000-0000-0000B8BD0000}"/>
    <cellStyle name="Total 2 3 4 14 2" xfId="48570" xr:uid="{00000000-0005-0000-0000-0000B9BD0000}"/>
    <cellStyle name="Total 2 3 4 14 3" xfId="48571" xr:uid="{00000000-0005-0000-0000-0000BABD0000}"/>
    <cellStyle name="Total 2 3 4 14 4" xfId="48572" xr:uid="{00000000-0005-0000-0000-0000BBBD0000}"/>
    <cellStyle name="Total 2 3 4 14 5" xfId="48573" xr:uid="{00000000-0005-0000-0000-0000BCBD0000}"/>
    <cellStyle name="Total 2 3 4 15" xfId="48574" xr:uid="{00000000-0005-0000-0000-0000BDBD0000}"/>
    <cellStyle name="Total 2 3 4 15 2" xfId="48575" xr:uid="{00000000-0005-0000-0000-0000BEBD0000}"/>
    <cellStyle name="Total 2 3 4 15 3" xfId="48576" xr:uid="{00000000-0005-0000-0000-0000BFBD0000}"/>
    <cellStyle name="Total 2 3 4 15 4" xfId="48577" xr:uid="{00000000-0005-0000-0000-0000C0BD0000}"/>
    <cellStyle name="Total 2 3 4 15 5" xfId="48578" xr:uid="{00000000-0005-0000-0000-0000C1BD0000}"/>
    <cellStyle name="Total 2 3 4 16" xfId="48579" xr:uid="{00000000-0005-0000-0000-0000C2BD0000}"/>
    <cellStyle name="Total 2 3 4 16 2" xfId="48580" xr:uid="{00000000-0005-0000-0000-0000C3BD0000}"/>
    <cellStyle name="Total 2 3 4 16 3" xfId="48581" xr:uid="{00000000-0005-0000-0000-0000C4BD0000}"/>
    <cellStyle name="Total 2 3 4 16 4" xfId="48582" xr:uid="{00000000-0005-0000-0000-0000C5BD0000}"/>
    <cellStyle name="Total 2 3 4 16 5" xfId="48583" xr:uid="{00000000-0005-0000-0000-0000C6BD0000}"/>
    <cellStyle name="Total 2 3 4 17" xfId="48584" xr:uid="{00000000-0005-0000-0000-0000C7BD0000}"/>
    <cellStyle name="Total 2 3 4 17 2" xfId="48585" xr:uid="{00000000-0005-0000-0000-0000C8BD0000}"/>
    <cellStyle name="Total 2 3 4 17 3" xfId="48586" xr:uid="{00000000-0005-0000-0000-0000C9BD0000}"/>
    <cellStyle name="Total 2 3 4 17 4" xfId="48587" xr:uid="{00000000-0005-0000-0000-0000CABD0000}"/>
    <cellStyle name="Total 2 3 4 17 5" xfId="48588" xr:uid="{00000000-0005-0000-0000-0000CBBD0000}"/>
    <cellStyle name="Total 2 3 4 18" xfId="48589" xr:uid="{00000000-0005-0000-0000-0000CCBD0000}"/>
    <cellStyle name="Total 2 3 4 18 2" xfId="48590" xr:uid="{00000000-0005-0000-0000-0000CDBD0000}"/>
    <cellStyle name="Total 2 3 4 18 3" xfId="48591" xr:uid="{00000000-0005-0000-0000-0000CEBD0000}"/>
    <cellStyle name="Total 2 3 4 18 4" xfId="48592" xr:uid="{00000000-0005-0000-0000-0000CFBD0000}"/>
    <cellStyle name="Total 2 3 4 18 5" xfId="48593" xr:uid="{00000000-0005-0000-0000-0000D0BD0000}"/>
    <cellStyle name="Total 2 3 4 19" xfId="48594" xr:uid="{00000000-0005-0000-0000-0000D1BD0000}"/>
    <cellStyle name="Total 2 3 4 2" xfId="48595" xr:uid="{00000000-0005-0000-0000-0000D2BD0000}"/>
    <cellStyle name="Total 2 3 4 2 10" xfId="48596" xr:uid="{00000000-0005-0000-0000-0000D3BD0000}"/>
    <cellStyle name="Total 2 3 4 2 10 2" xfId="48597" xr:uid="{00000000-0005-0000-0000-0000D4BD0000}"/>
    <cellStyle name="Total 2 3 4 2 10 3" xfId="48598" xr:uid="{00000000-0005-0000-0000-0000D5BD0000}"/>
    <cellStyle name="Total 2 3 4 2 10 4" xfId="48599" xr:uid="{00000000-0005-0000-0000-0000D6BD0000}"/>
    <cellStyle name="Total 2 3 4 2 10 5" xfId="48600" xr:uid="{00000000-0005-0000-0000-0000D7BD0000}"/>
    <cellStyle name="Total 2 3 4 2 11" xfId="48601" xr:uid="{00000000-0005-0000-0000-0000D8BD0000}"/>
    <cellStyle name="Total 2 3 4 2 11 2" xfId="48602" xr:uid="{00000000-0005-0000-0000-0000D9BD0000}"/>
    <cellStyle name="Total 2 3 4 2 11 3" xfId="48603" xr:uid="{00000000-0005-0000-0000-0000DABD0000}"/>
    <cellStyle name="Total 2 3 4 2 11 4" xfId="48604" xr:uid="{00000000-0005-0000-0000-0000DBBD0000}"/>
    <cellStyle name="Total 2 3 4 2 11 5" xfId="48605" xr:uid="{00000000-0005-0000-0000-0000DCBD0000}"/>
    <cellStyle name="Total 2 3 4 2 12" xfId="48606" xr:uid="{00000000-0005-0000-0000-0000DDBD0000}"/>
    <cellStyle name="Total 2 3 4 2 12 2" xfId="48607" xr:uid="{00000000-0005-0000-0000-0000DEBD0000}"/>
    <cellStyle name="Total 2 3 4 2 12 3" xfId="48608" xr:uid="{00000000-0005-0000-0000-0000DFBD0000}"/>
    <cellStyle name="Total 2 3 4 2 12 4" xfId="48609" xr:uid="{00000000-0005-0000-0000-0000E0BD0000}"/>
    <cellStyle name="Total 2 3 4 2 12 5" xfId="48610" xr:uid="{00000000-0005-0000-0000-0000E1BD0000}"/>
    <cellStyle name="Total 2 3 4 2 13" xfId="48611" xr:uid="{00000000-0005-0000-0000-0000E2BD0000}"/>
    <cellStyle name="Total 2 3 4 2 13 2" xfId="48612" xr:uid="{00000000-0005-0000-0000-0000E3BD0000}"/>
    <cellStyle name="Total 2 3 4 2 13 3" xfId="48613" xr:uid="{00000000-0005-0000-0000-0000E4BD0000}"/>
    <cellStyle name="Total 2 3 4 2 13 4" xfId="48614" xr:uid="{00000000-0005-0000-0000-0000E5BD0000}"/>
    <cellStyle name="Total 2 3 4 2 13 5" xfId="48615" xr:uid="{00000000-0005-0000-0000-0000E6BD0000}"/>
    <cellStyle name="Total 2 3 4 2 14" xfId="48616" xr:uid="{00000000-0005-0000-0000-0000E7BD0000}"/>
    <cellStyle name="Total 2 3 4 2 14 2" xfId="48617" xr:uid="{00000000-0005-0000-0000-0000E8BD0000}"/>
    <cellStyle name="Total 2 3 4 2 14 3" xfId="48618" xr:uid="{00000000-0005-0000-0000-0000E9BD0000}"/>
    <cellStyle name="Total 2 3 4 2 14 4" xfId="48619" xr:uid="{00000000-0005-0000-0000-0000EABD0000}"/>
    <cellStyle name="Total 2 3 4 2 14 5" xfId="48620" xr:uid="{00000000-0005-0000-0000-0000EBBD0000}"/>
    <cellStyle name="Total 2 3 4 2 15" xfId="48621" xr:uid="{00000000-0005-0000-0000-0000ECBD0000}"/>
    <cellStyle name="Total 2 3 4 2 15 2" xfId="48622" xr:uid="{00000000-0005-0000-0000-0000EDBD0000}"/>
    <cellStyle name="Total 2 3 4 2 15 3" xfId="48623" xr:uid="{00000000-0005-0000-0000-0000EEBD0000}"/>
    <cellStyle name="Total 2 3 4 2 15 4" xfId="48624" xr:uid="{00000000-0005-0000-0000-0000EFBD0000}"/>
    <cellStyle name="Total 2 3 4 2 15 5" xfId="48625" xr:uid="{00000000-0005-0000-0000-0000F0BD0000}"/>
    <cellStyle name="Total 2 3 4 2 16" xfId="48626" xr:uid="{00000000-0005-0000-0000-0000F1BD0000}"/>
    <cellStyle name="Total 2 3 4 2 16 2" xfId="48627" xr:uid="{00000000-0005-0000-0000-0000F2BD0000}"/>
    <cellStyle name="Total 2 3 4 2 16 3" xfId="48628" xr:uid="{00000000-0005-0000-0000-0000F3BD0000}"/>
    <cellStyle name="Total 2 3 4 2 16 4" xfId="48629" xr:uid="{00000000-0005-0000-0000-0000F4BD0000}"/>
    <cellStyle name="Total 2 3 4 2 16 5" xfId="48630" xr:uid="{00000000-0005-0000-0000-0000F5BD0000}"/>
    <cellStyle name="Total 2 3 4 2 17" xfId="48631" xr:uid="{00000000-0005-0000-0000-0000F6BD0000}"/>
    <cellStyle name="Total 2 3 4 2 17 2" xfId="48632" xr:uid="{00000000-0005-0000-0000-0000F7BD0000}"/>
    <cellStyle name="Total 2 3 4 2 17 3" xfId="48633" xr:uid="{00000000-0005-0000-0000-0000F8BD0000}"/>
    <cellStyle name="Total 2 3 4 2 17 4" xfId="48634" xr:uid="{00000000-0005-0000-0000-0000F9BD0000}"/>
    <cellStyle name="Total 2 3 4 2 17 5" xfId="48635" xr:uid="{00000000-0005-0000-0000-0000FABD0000}"/>
    <cellStyle name="Total 2 3 4 2 18" xfId="48636" xr:uid="{00000000-0005-0000-0000-0000FBBD0000}"/>
    <cellStyle name="Total 2 3 4 2 18 2" xfId="48637" xr:uid="{00000000-0005-0000-0000-0000FCBD0000}"/>
    <cellStyle name="Total 2 3 4 2 18 3" xfId="48638" xr:uid="{00000000-0005-0000-0000-0000FDBD0000}"/>
    <cellStyle name="Total 2 3 4 2 18 4" xfId="48639" xr:uid="{00000000-0005-0000-0000-0000FEBD0000}"/>
    <cellStyle name="Total 2 3 4 2 18 5" xfId="48640" xr:uid="{00000000-0005-0000-0000-0000FFBD0000}"/>
    <cellStyle name="Total 2 3 4 2 19" xfId="48641" xr:uid="{00000000-0005-0000-0000-000000BE0000}"/>
    <cellStyle name="Total 2 3 4 2 2" xfId="48642" xr:uid="{00000000-0005-0000-0000-000001BE0000}"/>
    <cellStyle name="Total 2 3 4 2 2 2" xfId="48643" xr:uid="{00000000-0005-0000-0000-000002BE0000}"/>
    <cellStyle name="Total 2 3 4 2 2 2 2" xfId="48644" xr:uid="{00000000-0005-0000-0000-000003BE0000}"/>
    <cellStyle name="Total 2 3 4 2 2 2 3" xfId="48645" xr:uid="{00000000-0005-0000-0000-000004BE0000}"/>
    <cellStyle name="Total 2 3 4 2 2 2 4" xfId="48646" xr:uid="{00000000-0005-0000-0000-000005BE0000}"/>
    <cellStyle name="Total 2 3 4 2 2 2 5" xfId="48647" xr:uid="{00000000-0005-0000-0000-000006BE0000}"/>
    <cellStyle name="Total 2 3 4 2 2 2 6" xfId="48648" xr:uid="{00000000-0005-0000-0000-000007BE0000}"/>
    <cellStyle name="Total 2 3 4 2 2 2 7" xfId="48649" xr:uid="{00000000-0005-0000-0000-000008BE0000}"/>
    <cellStyle name="Total 2 3 4 2 2 3" xfId="48650" xr:uid="{00000000-0005-0000-0000-000009BE0000}"/>
    <cellStyle name="Total 2 3 4 2 2 4" xfId="48651" xr:uid="{00000000-0005-0000-0000-00000ABE0000}"/>
    <cellStyle name="Total 2 3 4 2 2 5" xfId="48652" xr:uid="{00000000-0005-0000-0000-00000BBE0000}"/>
    <cellStyle name="Total 2 3 4 2 3" xfId="48653" xr:uid="{00000000-0005-0000-0000-00000CBE0000}"/>
    <cellStyle name="Total 2 3 4 2 3 2" xfId="48654" xr:uid="{00000000-0005-0000-0000-00000DBE0000}"/>
    <cellStyle name="Total 2 3 4 2 3 2 2" xfId="48655" xr:uid="{00000000-0005-0000-0000-00000EBE0000}"/>
    <cellStyle name="Total 2 3 4 2 3 2 3" xfId="48656" xr:uid="{00000000-0005-0000-0000-00000FBE0000}"/>
    <cellStyle name="Total 2 3 4 2 3 2 4" xfId="48657" xr:uid="{00000000-0005-0000-0000-000010BE0000}"/>
    <cellStyle name="Total 2 3 4 2 3 2 5" xfId="48658" xr:uid="{00000000-0005-0000-0000-000011BE0000}"/>
    <cellStyle name="Total 2 3 4 2 3 2 6" xfId="48659" xr:uid="{00000000-0005-0000-0000-000012BE0000}"/>
    <cellStyle name="Total 2 3 4 2 3 2 7" xfId="48660" xr:uid="{00000000-0005-0000-0000-000013BE0000}"/>
    <cellStyle name="Total 2 3 4 2 3 3" xfId="48661" xr:uid="{00000000-0005-0000-0000-000014BE0000}"/>
    <cellStyle name="Total 2 3 4 2 3 4" xfId="48662" xr:uid="{00000000-0005-0000-0000-000015BE0000}"/>
    <cellStyle name="Total 2 3 4 2 3 5" xfId="48663" xr:uid="{00000000-0005-0000-0000-000016BE0000}"/>
    <cellStyle name="Total 2 3 4 2 4" xfId="48664" xr:uid="{00000000-0005-0000-0000-000017BE0000}"/>
    <cellStyle name="Total 2 3 4 2 4 2" xfId="48665" xr:uid="{00000000-0005-0000-0000-000018BE0000}"/>
    <cellStyle name="Total 2 3 4 2 4 2 2" xfId="48666" xr:uid="{00000000-0005-0000-0000-000019BE0000}"/>
    <cellStyle name="Total 2 3 4 2 4 2 3" xfId="48667" xr:uid="{00000000-0005-0000-0000-00001ABE0000}"/>
    <cellStyle name="Total 2 3 4 2 4 2 4" xfId="48668" xr:uid="{00000000-0005-0000-0000-00001BBE0000}"/>
    <cellStyle name="Total 2 3 4 2 4 2 5" xfId="48669" xr:uid="{00000000-0005-0000-0000-00001CBE0000}"/>
    <cellStyle name="Total 2 3 4 2 4 2 6" xfId="48670" xr:uid="{00000000-0005-0000-0000-00001DBE0000}"/>
    <cellStyle name="Total 2 3 4 2 4 2 7" xfId="48671" xr:uid="{00000000-0005-0000-0000-00001EBE0000}"/>
    <cellStyle name="Total 2 3 4 2 4 3" xfId="48672" xr:uid="{00000000-0005-0000-0000-00001FBE0000}"/>
    <cellStyle name="Total 2 3 4 2 4 4" xfId="48673" xr:uid="{00000000-0005-0000-0000-000020BE0000}"/>
    <cellStyle name="Total 2 3 4 2 4 5" xfId="48674" xr:uid="{00000000-0005-0000-0000-000021BE0000}"/>
    <cellStyle name="Total 2 3 4 2 5" xfId="48675" xr:uid="{00000000-0005-0000-0000-000022BE0000}"/>
    <cellStyle name="Total 2 3 4 2 5 2" xfId="48676" xr:uid="{00000000-0005-0000-0000-000023BE0000}"/>
    <cellStyle name="Total 2 3 4 2 5 3" xfId="48677" xr:uid="{00000000-0005-0000-0000-000024BE0000}"/>
    <cellStyle name="Total 2 3 4 2 5 4" xfId="48678" xr:uid="{00000000-0005-0000-0000-000025BE0000}"/>
    <cellStyle name="Total 2 3 4 2 5 5" xfId="48679" xr:uid="{00000000-0005-0000-0000-000026BE0000}"/>
    <cellStyle name="Total 2 3 4 2 5 6" xfId="48680" xr:uid="{00000000-0005-0000-0000-000027BE0000}"/>
    <cellStyle name="Total 2 3 4 2 5 7" xfId="48681" xr:uid="{00000000-0005-0000-0000-000028BE0000}"/>
    <cellStyle name="Total 2 3 4 2 5 8" xfId="48682" xr:uid="{00000000-0005-0000-0000-000029BE0000}"/>
    <cellStyle name="Total 2 3 4 2 6" xfId="48683" xr:uid="{00000000-0005-0000-0000-00002ABE0000}"/>
    <cellStyle name="Total 2 3 4 2 6 2" xfId="48684" xr:uid="{00000000-0005-0000-0000-00002BBE0000}"/>
    <cellStyle name="Total 2 3 4 2 6 3" xfId="48685" xr:uid="{00000000-0005-0000-0000-00002CBE0000}"/>
    <cellStyle name="Total 2 3 4 2 6 4" xfId="48686" xr:uid="{00000000-0005-0000-0000-00002DBE0000}"/>
    <cellStyle name="Total 2 3 4 2 6 5" xfId="48687" xr:uid="{00000000-0005-0000-0000-00002EBE0000}"/>
    <cellStyle name="Total 2 3 4 2 6 6" xfId="48688" xr:uid="{00000000-0005-0000-0000-00002FBE0000}"/>
    <cellStyle name="Total 2 3 4 2 6 7" xfId="48689" xr:uid="{00000000-0005-0000-0000-000030BE0000}"/>
    <cellStyle name="Total 2 3 4 2 7" xfId="48690" xr:uid="{00000000-0005-0000-0000-000031BE0000}"/>
    <cellStyle name="Total 2 3 4 2 7 2" xfId="48691" xr:uid="{00000000-0005-0000-0000-000032BE0000}"/>
    <cellStyle name="Total 2 3 4 2 7 3" xfId="48692" xr:uid="{00000000-0005-0000-0000-000033BE0000}"/>
    <cellStyle name="Total 2 3 4 2 7 4" xfId="48693" xr:uid="{00000000-0005-0000-0000-000034BE0000}"/>
    <cellStyle name="Total 2 3 4 2 7 5" xfId="48694" xr:uid="{00000000-0005-0000-0000-000035BE0000}"/>
    <cellStyle name="Total 2 3 4 2 8" xfId="48695" xr:uid="{00000000-0005-0000-0000-000036BE0000}"/>
    <cellStyle name="Total 2 3 4 2 8 2" xfId="48696" xr:uid="{00000000-0005-0000-0000-000037BE0000}"/>
    <cellStyle name="Total 2 3 4 2 8 3" xfId="48697" xr:uid="{00000000-0005-0000-0000-000038BE0000}"/>
    <cellStyle name="Total 2 3 4 2 8 4" xfId="48698" xr:uid="{00000000-0005-0000-0000-000039BE0000}"/>
    <cellStyle name="Total 2 3 4 2 8 5" xfId="48699" xr:uid="{00000000-0005-0000-0000-00003ABE0000}"/>
    <cellStyle name="Total 2 3 4 2 9" xfId="48700" xr:uid="{00000000-0005-0000-0000-00003BBE0000}"/>
    <cellStyle name="Total 2 3 4 2 9 2" xfId="48701" xr:uid="{00000000-0005-0000-0000-00003CBE0000}"/>
    <cellStyle name="Total 2 3 4 2 9 3" xfId="48702" xr:uid="{00000000-0005-0000-0000-00003DBE0000}"/>
    <cellStyle name="Total 2 3 4 2 9 4" xfId="48703" xr:uid="{00000000-0005-0000-0000-00003EBE0000}"/>
    <cellStyle name="Total 2 3 4 2 9 5" xfId="48704" xr:uid="{00000000-0005-0000-0000-00003FBE0000}"/>
    <cellStyle name="Total 2 3 4 3" xfId="48705" xr:uid="{00000000-0005-0000-0000-000040BE0000}"/>
    <cellStyle name="Total 2 3 4 3 10" xfId="48706" xr:uid="{00000000-0005-0000-0000-000041BE0000}"/>
    <cellStyle name="Total 2 3 4 3 2" xfId="48707" xr:uid="{00000000-0005-0000-0000-000042BE0000}"/>
    <cellStyle name="Total 2 3 4 3 2 2" xfId="48708" xr:uid="{00000000-0005-0000-0000-000043BE0000}"/>
    <cellStyle name="Total 2 3 4 3 2 2 2" xfId="48709" xr:uid="{00000000-0005-0000-0000-000044BE0000}"/>
    <cellStyle name="Total 2 3 4 3 2 2 3" xfId="48710" xr:uid="{00000000-0005-0000-0000-000045BE0000}"/>
    <cellStyle name="Total 2 3 4 3 2 2 4" xfId="48711" xr:uid="{00000000-0005-0000-0000-000046BE0000}"/>
    <cellStyle name="Total 2 3 4 3 2 2 5" xfId="48712" xr:uid="{00000000-0005-0000-0000-000047BE0000}"/>
    <cellStyle name="Total 2 3 4 3 2 2 6" xfId="48713" xr:uid="{00000000-0005-0000-0000-000048BE0000}"/>
    <cellStyle name="Total 2 3 4 3 2 2 7" xfId="48714" xr:uid="{00000000-0005-0000-0000-000049BE0000}"/>
    <cellStyle name="Total 2 3 4 3 2 3" xfId="48715" xr:uid="{00000000-0005-0000-0000-00004ABE0000}"/>
    <cellStyle name="Total 2 3 4 3 2 4" xfId="48716" xr:uid="{00000000-0005-0000-0000-00004BBE0000}"/>
    <cellStyle name="Total 2 3 4 3 3" xfId="48717" xr:uid="{00000000-0005-0000-0000-00004CBE0000}"/>
    <cellStyle name="Total 2 3 4 3 3 2" xfId="48718" xr:uid="{00000000-0005-0000-0000-00004DBE0000}"/>
    <cellStyle name="Total 2 3 4 3 3 2 2" xfId="48719" xr:uid="{00000000-0005-0000-0000-00004EBE0000}"/>
    <cellStyle name="Total 2 3 4 3 3 2 3" xfId="48720" xr:uid="{00000000-0005-0000-0000-00004FBE0000}"/>
    <cellStyle name="Total 2 3 4 3 3 2 4" xfId="48721" xr:uid="{00000000-0005-0000-0000-000050BE0000}"/>
    <cellStyle name="Total 2 3 4 3 3 2 5" xfId="48722" xr:uid="{00000000-0005-0000-0000-000051BE0000}"/>
    <cellStyle name="Total 2 3 4 3 3 2 6" xfId="48723" xr:uid="{00000000-0005-0000-0000-000052BE0000}"/>
    <cellStyle name="Total 2 3 4 3 3 2 7" xfId="48724" xr:uid="{00000000-0005-0000-0000-000053BE0000}"/>
    <cellStyle name="Total 2 3 4 3 3 3" xfId="48725" xr:uid="{00000000-0005-0000-0000-000054BE0000}"/>
    <cellStyle name="Total 2 3 4 3 3 4" xfId="48726" xr:uid="{00000000-0005-0000-0000-000055BE0000}"/>
    <cellStyle name="Total 2 3 4 3 4" xfId="48727" xr:uid="{00000000-0005-0000-0000-000056BE0000}"/>
    <cellStyle name="Total 2 3 4 3 4 2" xfId="48728" xr:uid="{00000000-0005-0000-0000-000057BE0000}"/>
    <cellStyle name="Total 2 3 4 3 4 2 2" xfId="48729" xr:uid="{00000000-0005-0000-0000-000058BE0000}"/>
    <cellStyle name="Total 2 3 4 3 4 2 3" xfId="48730" xr:uid="{00000000-0005-0000-0000-000059BE0000}"/>
    <cellStyle name="Total 2 3 4 3 4 2 4" xfId="48731" xr:uid="{00000000-0005-0000-0000-00005ABE0000}"/>
    <cellStyle name="Total 2 3 4 3 4 2 5" xfId="48732" xr:uid="{00000000-0005-0000-0000-00005BBE0000}"/>
    <cellStyle name="Total 2 3 4 3 4 2 6" xfId="48733" xr:uid="{00000000-0005-0000-0000-00005CBE0000}"/>
    <cellStyle name="Total 2 3 4 3 4 2 7" xfId="48734" xr:uid="{00000000-0005-0000-0000-00005DBE0000}"/>
    <cellStyle name="Total 2 3 4 3 4 3" xfId="48735" xr:uid="{00000000-0005-0000-0000-00005EBE0000}"/>
    <cellStyle name="Total 2 3 4 3 4 4" xfId="48736" xr:uid="{00000000-0005-0000-0000-00005FBE0000}"/>
    <cellStyle name="Total 2 3 4 3 5" xfId="48737" xr:uid="{00000000-0005-0000-0000-000060BE0000}"/>
    <cellStyle name="Total 2 3 4 3 5 2" xfId="48738" xr:uid="{00000000-0005-0000-0000-000061BE0000}"/>
    <cellStyle name="Total 2 3 4 3 5 3" xfId="48739" xr:uid="{00000000-0005-0000-0000-000062BE0000}"/>
    <cellStyle name="Total 2 3 4 3 5 4" xfId="48740" xr:uid="{00000000-0005-0000-0000-000063BE0000}"/>
    <cellStyle name="Total 2 3 4 3 5 5" xfId="48741" xr:uid="{00000000-0005-0000-0000-000064BE0000}"/>
    <cellStyle name="Total 2 3 4 3 5 6" xfId="48742" xr:uid="{00000000-0005-0000-0000-000065BE0000}"/>
    <cellStyle name="Total 2 3 4 3 5 7" xfId="48743" xr:uid="{00000000-0005-0000-0000-000066BE0000}"/>
    <cellStyle name="Total 2 3 4 3 5 8" xfId="48744" xr:uid="{00000000-0005-0000-0000-000067BE0000}"/>
    <cellStyle name="Total 2 3 4 3 6" xfId="48745" xr:uid="{00000000-0005-0000-0000-000068BE0000}"/>
    <cellStyle name="Total 2 3 4 3 6 2" xfId="48746" xr:uid="{00000000-0005-0000-0000-000069BE0000}"/>
    <cellStyle name="Total 2 3 4 3 6 3" xfId="48747" xr:uid="{00000000-0005-0000-0000-00006ABE0000}"/>
    <cellStyle name="Total 2 3 4 3 6 4" xfId="48748" xr:uid="{00000000-0005-0000-0000-00006BBE0000}"/>
    <cellStyle name="Total 2 3 4 3 6 5" xfId="48749" xr:uid="{00000000-0005-0000-0000-00006CBE0000}"/>
    <cellStyle name="Total 2 3 4 3 6 6" xfId="48750" xr:uid="{00000000-0005-0000-0000-00006DBE0000}"/>
    <cellStyle name="Total 2 3 4 3 6 7" xfId="48751" xr:uid="{00000000-0005-0000-0000-00006EBE0000}"/>
    <cellStyle name="Total 2 3 4 3 7" xfId="48752" xr:uid="{00000000-0005-0000-0000-00006FBE0000}"/>
    <cellStyle name="Total 2 3 4 3 8" xfId="48753" xr:uid="{00000000-0005-0000-0000-000070BE0000}"/>
    <cellStyle name="Total 2 3 4 3 9" xfId="48754" xr:uid="{00000000-0005-0000-0000-000071BE0000}"/>
    <cellStyle name="Total 2 3 4 4" xfId="48755" xr:uid="{00000000-0005-0000-0000-000072BE0000}"/>
    <cellStyle name="Total 2 3 4 4 2" xfId="48756" xr:uid="{00000000-0005-0000-0000-000073BE0000}"/>
    <cellStyle name="Total 2 3 4 4 2 2" xfId="48757" xr:uid="{00000000-0005-0000-0000-000074BE0000}"/>
    <cellStyle name="Total 2 3 4 4 2 3" xfId="48758" xr:uid="{00000000-0005-0000-0000-000075BE0000}"/>
    <cellStyle name="Total 2 3 4 4 2 4" xfId="48759" xr:uid="{00000000-0005-0000-0000-000076BE0000}"/>
    <cellStyle name="Total 2 3 4 4 2 5" xfId="48760" xr:uid="{00000000-0005-0000-0000-000077BE0000}"/>
    <cellStyle name="Total 2 3 4 4 2 6" xfId="48761" xr:uid="{00000000-0005-0000-0000-000078BE0000}"/>
    <cellStyle name="Total 2 3 4 4 2 7" xfId="48762" xr:uid="{00000000-0005-0000-0000-000079BE0000}"/>
    <cellStyle name="Total 2 3 4 4 3" xfId="48763" xr:uid="{00000000-0005-0000-0000-00007ABE0000}"/>
    <cellStyle name="Total 2 3 4 4 4" xfId="48764" xr:uid="{00000000-0005-0000-0000-00007BBE0000}"/>
    <cellStyle name="Total 2 3 4 4 5" xfId="48765" xr:uid="{00000000-0005-0000-0000-00007CBE0000}"/>
    <cellStyle name="Total 2 3 4 5" xfId="48766" xr:uid="{00000000-0005-0000-0000-00007DBE0000}"/>
    <cellStyle name="Total 2 3 4 5 2" xfId="48767" xr:uid="{00000000-0005-0000-0000-00007EBE0000}"/>
    <cellStyle name="Total 2 3 4 5 2 2" xfId="48768" xr:uid="{00000000-0005-0000-0000-00007FBE0000}"/>
    <cellStyle name="Total 2 3 4 5 2 3" xfId="48769" xr:uid="{00000000-0005-0000-0000-000080BE0000}"/>
    <cellStyle name="Total 2 3 4 5 2 4" xfId="48770" xr:uid="{00000000-0005-0000-0000-000081BE0000}"/>
    <cellStyle name="Total 2 3 4 5 2 5" xfId="48771" xr:uid="{00000000-0005-0000-0000-000082BE0000}"/>
    <cellStyle name="Total 2 3 4 5 2 6" xfId="48772" xr:uid="{00000000-0005-0000-0000-000083BE0000}"/>
    <cellStyle name="Total 2 3 4 5 2 7" xfId="48773" xr:uid="{00000000-0005-0000-0000-000084BE0000}"/>
    <cellStyle name="Total 2 3 4 5 3" xfId="48774" xr:uid="{00000000-0005-0000-0000-000085BE0000}"/>
    <cellStyle name="Total 2 3 4 5 4" xfId="48775" xr:uid="{00000000-0005-0000-0000-000086BE0000}"/>
    <cellStyle name="Total 2 3 4 5 5" xfId="48776" xr:uid="{00000000-0005-0000-0000-000087BE0000}"/>
    <cellStyle name="Total 2 3 4 6" xfId="48777" xr:uid="{00000000-0005-0000-0000-000088BE0000}"/>
    <cellStyle name="Total 2 3 4 6 2" xfId="48778" xr:uid="{00000000-0005-0000-0000-000089BE0000}"/>
    <cellStyle name="Total 2 3 4 6 2 2" xfId="48779" xr:uid="{00000000-0005-0000-0000-00008ABE0000}"/>
    <cellStyle name="Total 2 3 4 6 2 3" xfId="48780" xr:uid="{00000000-0005-0000-0000-00008BBE0000}"/>
    <cellStyle name="Total 2 3 4 6 2 4" xfId="48781" xr:uid="{00000000-0005-0000-0000-00008CBE0000}"/>
    <cellStyle name="Total 2 3 4 6 2 5" xfId="48782" xr:uid="{00000000-0005-0000-0000-00008DBE0000}"/>
    <cellStyle name="Total 2 3 4 6 2 6" xfId="48783" xr:uid="{00000000-0005-0000-0000-00008EBE0000}"/>
    <cellStyle name="Total 2 3 4 6 2 7" xfId="48784" xr:uid="{00000000-0005-0000-0000-00008FBE0000}"/>
    <cellStyle name="Total 2 3 4 6 3" xfId="48785" xr:uid="{00000000-0005-0000-0000-000090BE0000}"/>
    <cellStyle name="Total 2 3 4 6 4" xfId="48786" xr:uid="{00000000-0005-0000-0000-000091BE0000}"/>
    <cellStyle name="Total 2 3 4 6 5" xfId="48787" xr:uid="{00000000-0005-0000-0000-000092BE0000}"/>
    <cellStyle name="Total 2 3 4 7" xfId="48788" xr:uid="{00000000-0005-0000-0000-000093BE0000}"/>
    <cellStyle name="Total 2 3 4 7 2" xfId="48789" xr:uid="{00000000-0005-0000-0000-000094BE0000}"/>
    <cellStyle name="Total 2 3 4 7 2 2" xfId="48790" xr:uid="{00000000-0005-0000-0000-000095BE0000}"/>
    <cellStyle name="Total 2 3 4 7 2 3" xfId="48791" xr:uid="{00000000-0005-0000-0000-000096BE0000}"/>
    <cellStyle name="Total 2 3 4 7 2 4" xfId="48792" xr:uid="{00000000-0005-0000-0000-000097BE0000}"/>
    <cellStyle name="Total 2 3 4 7 2 5" xfId="48793" xr:uid="{00000000-0005-0000-0000-000098BE0000}"/>
    <cellStyle name="Total 2 3 4 7 2 6" xfId="48794" xr:uid="{00000000-0005-0000-0000-000099BE0000}"/>
    <cellStyle name="Total 2 3 4 7 2 7" xfId="48795" xr:uid="{00000000-0005-0000-0000-00009ABE0000}"/>
    <cellStyle name="Total 2 3 4 7 3" xfId="48796" xr:uid="{00000000-0005-0000-0000-00009BBE0000}"/>
    <cellStyle name="Total 2 3 4 7 4" xfId="48797" xr:uid="{00000000-0005-0000-0000-00009CBE0000}"/>
    <cellStyle name="Total 2 3 4 7 5" xfId="48798" xr:uid="{00000000-0005-0000-0000-00009DBE0000}"/>
    <cellStyle name="Total 2 3 4 8" xfId="48799" xr:uid="{00000000-0005-0000-0000-00009EBE0000}"/>
    <cellStyle name="Total 2 3 4 8 2" xfId="48800" xr:uid="{00000000-0005-0000-0000-00009FBE0000}"/>
    <cellStyle name="Total 2 3 4 8 3" xfId="48801" xr:uid="{00000000-0005-0000-0000-0000A0BE0000}"/>
    <cellStyle name="Total 2 3 4 8 4" xfId="48802" xr:uid="{00000000-0005-0000-0000-0000A1BE0000}"/>
    <cellStyle name="Total 2 3 4 8 5" xfId="48803" xr:uid="{00000000-0005-0000-0000-0000A2BE0000}"/>
    <cellStyle name="Total 2 3 4 8 6" xfId="48804" xr:uid="{00000000-0005-0000-0000-0000A3BE0000}"/>
    <cellStyle name="Total 2 3 4 8 7" xfId="48805" xr:uid="{00000000-0005-0000-0000-0000A4BE0000}"/>
    <cellStyle name="Total 2 3 4 8 8" xfId="48806" xr:uid="{00000000-0005-0000-0000-0000A5BE0000}"/>
    <cellStyle name="Total 2 3 4 9" xfId="48807" xr:uid="{00000000-0005-0000-0000-0000A6BE0000}"/>
    <cellStyle name="Total 2 3 4 9 2" xfId="48808" xr:uid="{00000000-0005-0000-0000-0000A7BE0000}"/>
    <cellStyle name="Total 2 3 4 9 3" xfId="48809" xr:uid="{00000000-0005-0000-0000-0000A8BE0000}"/>
    <cellStyle name="Total 2 3 4 9 4" xfId="48810" xr:uid="{00000000-0005-0000-0000-0000A9BE0000}"/>
    <cellStyle name="Total 2 3 4 9 5" xfId="48811" xr:uid="{00000000-0005-0000-0000-0000AABE0000}"/>
    <cellStyle name="Total 2 3 4 9 6" xfId="48812" xr:uid="{00000000-0005-0000-0000-0000ABBE0000}"/>
    <cellStyle name="Total 2 3 4 9 7" xfId="48813" xr:uid="{00000000-0005-0000-0000-0000ACBE0000}"/>
    <cellStyle name="Total 2 3 5" xfId="48814" xr:uid="{00000000-0005-0000-0000-0000ADBE0000}"/>
    <cellStyle name="Total 2 3 5 10" xfId="48815" xr:uid="{00000000-0005-0000-0000-0000AEBE0000}"/>
    <cellStyle name="Total 2 3 5 10 2" xfId="48816" xr:uid="{00000000-0005-0000-0000-0000AFBE0000}"/>
    <cellStyle name="Total 2 3 5 10 3" xfId="48817" xr:uid="{00000000-0005-0000-0000-0000B0BE0000}"/>
    <cellStyle name="Total 2 3 5 10 4" xfId="48818" xr:uid="{00000000-0005-0000-0000-0000B1BE0000}"/>
    <cellStyle name="Total 2 3 5 10 5" xfId="48819" xr:uid="{00000000-0005-0000-0000-0000B2BE0000}"/>
    <cellStyle name="Total 2 3 5 11" xfId="48820" xr:uid="{00000000-0005-0000-0000-0000B3BE0000}"/>
    <cellStyle name="Total 2 3 5 11 2" xfId="48821" xr:uid="{00000000-0005-0000-0000-0000B4BE0000}"/>
    <cellStyle name="Total 2 3 5 11 3" xfId="48822" xr:uid="{00000000-0005-0000-0000-0000B5BE0000}"/>
    <cellStyle name="Total 2 3 5 11 4" xfId="48823" xr:uid="{00000000-0005-0000-0000-0000B6BE0000}"/>
    <cellStyle name="Total 2 3 5 11 5" xfId="48824" xr:uid="{00000000-0005-0000-0000-0000B7BE0000}"/>
    <cellStyle name="Total 2 3 5 12" xfId="48825" xr:uid="{00000000-0005-0000-0000-0000B8BE0000}"/>
    <cellStyle name="Total 2 3 5 12 2" xfId="48826" xr:uid="{00000000-0005-0000-0000-0000B9BE0000}"/>
    <cellStyle name="Total 2 3 5 12 3" xfId="48827" xr:uid="{00000000-0005-0000-0000-0000BABE0000}"/>
    <cellStyle name="Total 2 3 5 12 4" xfId="48828" xr:uid="{00000000-0005-0000-0000-0000BBBE0000}"/>
    <cellStyle name="Total 2 3 5 12 5" xfId="48829" xr:uid="{00000000-0005-0000-0000-0000BCBE0000}"/>
    <cellStyle name="Total 2 3 5 13" xfId="48830" xr:uid="{00000000-0005-0000-0000-0000BDBE0000}"/>
    <cellStyle name="Total 2 3 5 13 2" xfId="48831" xr:uid="{00000000-0005-0000-0000-0000BEBE0000}"/>
    <cellStyle name="Total 2 3 5 13 3" xfId="48832" xr:uid="{00000000-0005-0000-0000-0000BFBE0000}"/>
    <cellStyle name="Total 2 3 5 13 4" xfId="48833" xr:uid="{00000000-0005-0000-0000-0000C0BE0000}"/>
    <cellStyle name="Total 2 3 5 13 5" xfId="48834" xr:uid="{00000000-0005-0000-0000-0000C1BE0000}"/>
    <cellStyle name="Total 2 3 5 14" xfId="48835" xr:uid="{00000000-0005-0000-0000-0000C2BE0000}"/>
    <cellStyle name="Total 2 3 5 14 2" xfId="48836" xr:uid="{00000000-0005-0000-0000-0000C3BE0000}"/>
    <cellStyle name="Total 2 3 5 14 3" xfId="48837" xr:uid="{00000000-0005-0000-0000-0000C4BE0000}"/>
    <cellStyle name="Total 2 3 5 14 4" xfId="48838" xr:uid="{00000000-0005-0000-0000-0000C5BE0000}"/>
    <cellStyle name="Total 2 3 5 14 5" xfId="48839" xr:uid="{00000000-0005-0000-0000-0000C6BE0000}"/>
    <cellStyle name="Total 2 3 5 15" xfId="48840" xr:uid="{00000000-0005-0000-0000-0000C7BE0000}"/>
    <cellStyle name="Total 2 3 5 15 2" xfId="48841" xr:uid="{00000000-0005-0000-0000-0000C8BE0000}"/>
    <cellStyle name="Total 2 3 5 15 3" xfId="48842" xr:uid="{00000000-0005-0000-0000-0000C9BE0000}"/>
    <cellStyle name="Total 2 3 5 15 4" xfId="48843" xr:uid="{00000000-0005-0000-0000-0000CABE0000}"/>
    <cellStyle name="Total 2 3 5 15 5" xfId="48844" xr:uid="{00000000-0005-0000-0000-0000CBBE0000}"/>
    <cellStyle name="Total 2 3 5 16" xfId="48845" xr:uid="{00000000-0005-0000-0000-0000CCBE0000}"/>
    <cellStyle name="Total 2 3 5 16 2" xfId="48846" xr:uid="{00000000-0005-0000-0000-0000CDBE0000}"/>
    <cellStyle name="Total 2 3 5 16 3" xfId="48847" xr:uid="{00000000-0005-0000-0000-0000CEBE0000}"/>
    <cellStyle name="Total 2 3 5 16 4" xfId="48848" xr:uid="{00000000-0005-0000-0000-0000CFBE0000}"/>
    <cellStyle name="Total 2 3 5 16 5" xfId="48849" xr:uid="{00000000-0005-0000-0000-0000D0BE0000}"/>
    <cellStyle name="Total 2 3 5 17" xfId="48850" xr:uid="{00000000-0005-0000-0000-0000D1BE0000}"/>
    <cellStyle name="Total 2 3 5 17 2" xfId="48851" xr:uid="{00000000-0005-0000-0000-0000D2BE0000}"/>
    <cellStyle name="Total 2 3 5 17 3" xfId="48852" xr:uid="{00000000-0005-0000-0000-0000D3BE0000}"/>
    <cellStyle name="Total 2 3 5 17 4" xfId="48853" xr:uid="{00000000-0005-0000-0000-0000D4BE0000}"/>
    <cellStyle name="Total 2 3 5 17 5" xfId="48854" xr:uid="{00000000-0005-0000-0000-0000D5BE0000}"/>
    <cellStyle name="Total 2 3 5 18" xfId="48855" xr:uid="{00000000-0005-0000-0000-0000D6BE0000}"/>
    <cellStyle name="Total 2 3 5 18 2" xfId="48856" xr:uid="{00000000-0005-0000-0000-0000D7BE0000}"/>
    <cellStyle name="Total 2 3 5 18 3" xfId="48857" xr:uid="{00000000-0005-0000-0000-0000D8BE0000}"/>
    <cellStyle name="Total 2 3 5 18 4" xfId="48858" xr:uid="{00000000-0005-0000-0000-0000D9BE0000}"/>
    <cellStyle name="Total 2 3 5 18 5" xfId="48859" xr:uid="{00000000-0005-0000-0000-0000DABE0000}"/>
    <cellStyle name="Total 2 3 5 19" xfId="48860" xr:uid="{00000000-0005-0000-0000-0000DBBE0000}"/>
    <cellStyle name="Total 2 3 5 2" xfId="48861" xr:uid="{00000000-0005-0000-0000-0000DCBE0000}"/>
    <cellStyle name="Total 2 3 5 2 10" xfId="48862" xr:uid="{00000000-0005-0000-0000-0000DDBE0000}"/>
    <cellStyle name="Total 2 3 5 2 10 2" xfId="48863" xr:uid="{00000000-0005-0000-0000-0000DEBE0000}"/>
    <cellStyle name="Total 2 3 5 2 10 3" xfId="48864" xr:uid="{00000000-0005-0000-0000-0000DFBE0000}"/>
    <cellStyle name="Total 2 3 5 2 10 4" xfId="48865" xr:uid="{00000000-0005-0000-0000-0000E0BE0000}"/>
    <cellStyle name="Total 2 3 5 2 10 5" xfId="48866" xr:uid="{00000000-0005-0000-0000-0000E1BE0000}"/>
    <cellStyle name="Total 2 3 5 2 11" xfId="48867" xr:uid="{00000000-0005-0000-0000-0000E2BE0000}"/>
    <cellStyle name="Total 2 3 5 2 11 2" xfId="48868" xr:uid="{00000000-0005-0000-0000-0000E3BE0000}"/>
    <cellStyle name="Total 2 3 5 2 11 3" xfId="48869" xr:uid="{00000000-0005-0000-0000-0000E4BE0000}"/>
    <cellStyle name="Total 2 3 5 2 11 4" xfId="48870" xr:uid="{00000000-0005-0000-0000-0000E5BE0000}"/>
    <cellStyle name="Total 2 3 5 2 11 5" xfId="48871" xr:uid="{00000000-0005-0000-0000-0000E6BE0000}"/>
    <cellStyle name="Total 2 3 5 2 12" xfId="48872" xr:uid="{00000000-0005-0000-0000-0000E7BE0000}"/>
    <cellStyle name="Total 2 3 5 2 12 2" xfId="48873" xr:uid="{00000000-0005-0000-0000-0000E8BE0000}"/>
    <cellStyle name="Total 2 3 5 2 12 3" xfId="48874" xr:uid="{00000000-0005-0000-0000-0000E9BE0000}"/>
    <cellStyle name="Total 2 3 5 2 12 4" xfId="48875" xr:uid="{00000000-0005-0000-0000-0000EABE0000}"/>
    <cellStyle name="Total 2 3 5 2 12 5" xfId="48876" xr:uid="{00000000-0005-0000-0000-0000EBBE0000}"/>
    <cellStyle name="Total 2 3 5 2 13" xfId="48877" xr:uid="{00000000-0005-0000-0000-0000ECBE0000}"/>
    <cellStyle name="Total 2 3 5 2 13 2" xfId="48878" xr:uid="{00000000-0005-0000-0000-0000EDBE0000}"/>
    <cellStyle name="Total 2 3 5 2 13 3" xfId="48879" xr:uid="{00000000-0005-0000-0000-0000EEBE0000}"/>
    <cellStyle name="Total 2 3 5 2 13 4" xfId="48880" xr:uid="{00000000-0005-0000-0000-0000EFBE0000}"/>
    <cellStyle name="Total 2 3 5 2 13 5" xfId="48881" xr:uid="{00000000-0005-0000-0000-0000F0BE0000}"/>
    <cellStyle name="Total 2 3 5 2 14" xfId="48882" xr:uid="{00000000-0005-0000-0000-0000F1BE0000}"/>
    <cellStyle name="Total 2 3 5 2 14 2" xfId="48883" xr:uid="{00000000-0005-0000-0000-0000F2BE0000}"/>
    <cellStyle name="Total 2 3 5 2 14 3" xfId="48884" xr:uid="{00000000-0005-0000-0000-0000F3BE0000}"/>
    <cellStyle name="Total 2 3 5 2 14 4" xfId="48885" xr:uid="{00000000-0005-0000-0000-0000F4BE0000}"/>
    <cellStyle name="Total 2 3 5 2 14 5" xfId="48886" xr:uid="{00000000-0005-0000-0000-0000F5BE0000}"/>
    <cellStyle name="Total 2 3 5 2 15" xfId="48887" xr:uid="{00000000-0005-0000-0000-0000F6BE0000}"/>
    <cellStyle name="Total 2 3 5 2 15 2" xfId="48888" xr:uid="{00000000-0005-0000-0000-0000F7BE0000}"/>
    <cellStyle name="Total 2 3 5 2 15 3" xfId="48889" xr:uid="{00000000-0005-0000-0000-0000F8BE0000}"/>
    <cellStyle name="Total 2 3 5 2 15 4" xfId="48890" xr:uid="{00000000-0005-0000-0000-0000F9BE0000}"/>
    <cellStyle name="Total 2 3 5 2 15 5" xfId="48891" xr:uid="{00000000-0005-0000-0000-0000FABE0000}"/>
    <cellStyle name="Total 2 3 5 2 16" xfId="48892" xr:uid="{00000000-0005-0000-0000-0000FBBE0000}"/>
    <cellStyle name="Total 2 3 5 2 16 2" xfId="48893" xr:uid="{00000000-0005-0000-0000-0000FCBE0000}"/>
    <cellStyle name="Total 2 3 5 2 16 3" xfId="48894" xr:uid="{00000000-0005-0000-0000-0000FDBE0000}"/>
    <cellStyle name="Total 2 3 5 2 16 4" xfId="48895" xr:uid="{00000000-0005-0000-0000-0000FEBE0000}"/>
    <cellStyle name="Total 2 3 5 2 16 5" xfId="48896" xr:uid="{00000000-0005-0000-0000-0000FFBE0000}"/>
    <cellStyle name="Total 2 3 5 2 17" xfId="48897" xr:uid="{00000000-0005-0000-0000-000000BF0000}"/>
    <cellStyle name="Total 2 3 5 2 17 2" xfId="48898" xr:uid="{00000000-0005-0000-0000-000001BF0000}"/>
    <cellStyle name="Total 2 3 5 2 17 3" xfId="48899" xr:uid="{00000000-0005-0000-0000-000002BF0000}"/>
    <cellStyle name="Total 2 3 5 2 17 4" xfId="48900" xr:uid="{00000000-0005-0000-0000-000003BF0000}"/>
    <cellStyle name="Total 2 3 5 2 17 5" xfId="48901" xr:uid="{00000000-0005-0000-0000-000004BF0000}"/>
    <cellStyle name="Total 2 3 5 2 18" xfId="48902" xr:uid="{00000000-0005-0000-0000-000005BF0000}"/>
    <cellStyle name="Total 2 3 5 2 18 2" xfId="48903" xr:uid="{00000000-0005-0000-0000-000006BF0000}"/>
    <cellStyle name="Total 2 3 5 2 18 3" xfId="48904" xr:uid="{00000000-0005-0000-0000-000007BF0000}"/>
    <cellStyle name="Total 2 3 5 2 18 4" xfId="48905" xr:uid="{00000000-0005-0000-0000-000008BF0000}"/>
    <cellStyle name="Total 2 3 5 2 18 5" xfId="48906" xr:uid="{00000000-0005-0000-0000-000009BF0000}"/>
    <cellStyle name="Total 2 3 5 2 19" xfId="48907" xr:uid="{00000000-0005-0000-0000-00000ABF0000}"/>
    <cellStyle name="Total 2 3 5 2 2" xfId="48908" xr:uid="{00000000-0005-0000-0000-00000BBF0000}"/>
    <cellStyle name="Total 2 3 5 2 2 2" xfId="48909" xr:uid="{00000000-0005-0000-0000-00000CBF0000}"/>
    <cellStyle name="Total 2 3 5 2 2 2 2" xfId="48910" xr:uid="{00000000-0005-0000-0000-00000DBF0000}"/>
    <cellStyle name="Total 2 3 5 2 2 2 3" xfId="48911" xr:uid="{00000000-0005-0000-0000-00000EBF0000}"/>
    <cellStyle name="Total 2 3 5 2 2 2 4" xfId="48912" xr:uid="{00000000-0005-0000-0000-00000FBF0000}"/>
    <cellStyle name="Total 2 3 5 2 2 2 5" xfId="48913" xr:uid="{00000000-0005-0000-0000-000010BF0000}"/>
    <cellStyle name="Total 2 3 5 2 2 2 6" xfId="48914" xr:uid="{00000000-0005-0000-0000-000011BF0000}"/>
    <cellStyle name="Total 2 3 5 2 2 2 7" xfId="48915" xr:uid="{00000000-0005-0000-0000-000012BF0000}"/>
    <cellStyle name="Total 2 3 5 2 2 3" xfId="48916" xr:uid="{00000000-0005-0000-0000-000013BF0000}"/>
    <cellStyle name="Total 2 3 5 2 2 4" xfId="48917" xr:uid="{00000000-0005-0000-0000-000014BF0000}"/>
    <cellStyle name="Total 2 3 5 2 2 5" xfId="48918" xr:uid="{00000000-0005-0000-0000-000015BF0000}"/>
    <cellStyle name="Total 2 3 5 2 3" xfId="48919" xr:uid="{00000000-0005-0000-0000-000016BF0000}"/>
    <cellStyle name="Total 2 3 5 2 3 2" xfId="48920" xr:uid="{00000000-0005-0000-0000-000017BF0000}"/>
    <cellStyle name="Total 2 3 5 2 3 2 2" xfId="48921" xr:uid="{00000000-0005-0000-0000-000018BF0000}"/>
    <cellStyle name="Total 2 3 5 2 3 2 3" xfId="48922" xr:uid="{00000000-0005-0000-0000-000019BF0000}"/>
    <cellStyle name="Total 2 3 5 2 3 2 4" xfId="48923" xr:uid="{00000000-0005-0000-0000-00001ABF0000}"/>
    <cellStyle name="Total 2 3 5 2 3 2 5" xfId="48924" xr:uid="{00000000-0005-0000-0000-00001BBF0000}"/>
    <cellStyle name="Total 2 3 5 2 3 2 6" xfId="48925" xr:uid="{00000000-0005-0000-0000-00001CBF0000}"/>
    <cellStyle name="Total 2 3 5 2 3 2 7" xfId="48926" xr:uid="{00000000-0005-0000-0000-00001DBF0000}"/>
    <cellStyle name="Total 2 3 5 2 3 3" xfId="48927" xr:uid="{00000000-0005-0000-0000-00001EBF0000}"/>
    <cellStyle name="Total 2 3 5 2 3 4" xfId="48928" xr:uid="{00000000-0005-0000-0000-00001FBF0000}"/>
    <cellStyle name="Total 2 3 5 2 3 5" xfId="48929" xr:uid="{00000000-0005-0000-0000-000020BF0000}"/>
    <cellStyle name="Total 2 3 5 2 4" xfId="48930" xr:uid="{00000000-0005-0000-0000-000021BF0000}"/>
    <cellStyle name="Total 2 3 5 2 4 2" xfId="48931" xr:uid="{00000000-0005-0000-0000-000022BF0000}"/>
    <cellStyle name="Total 2 3 5 2 4 2 2" xfId="48932" xr:uid="{00000000-0005-0000-0000-000023BF0000}"/>
    <cellStyle name="Total 2 3 5 2 4 2 3" xfId="48933" xr:uid="{00000000-0005-0000-0000-000024BF0000}"/>
    <cellStyle name="Total 2 3 5 2 4 2 4" xfId="48934" xr:uid="{00000000-0005-0000-0000-000025BF0000}"/>
    <cellStyle name="Total 2 3 5 2 4 2 5" xfId="48935" xr:uid="{00000000-0005-0000-0000-000026BF0000}"/>
    <cellStyle name="Total 2 3 5 2 4 2 6" xfId="48936" xr:uid="{00000000-0005-0000-0000-000027BF0000}"/>
    <cellStyle name="Total 2 3 5 2 4 2 7" xfId="48937" xr:uid="{00000000-0005-0000-0000-000028BF0000}"/>
    <cellStyle name="Total 2 3 5 2 4 3" xfId="48938" xr:uid="{00000000-0005-0000-0000-000029BF0000}"/>
    <cellStyle name="Total 2 3 5 2 4 4" xfId="48939" xr:uid="{00000000-0005-0000-0000-00002ABF0000}"/>
    <cellStyle name="Total 2 3 5 2 4 5" xfId="48940" xr:uid="{00000000-0005-0000-0000-00002BBF0000}"/>
    <cellStyle name="Total 2 3 5 2 5" xfId="48941" xr:uid="{00000000-0005-0000-0000-00002CBF0000}"/>
    <cellStyle name="Total 2 3 5 2 5 2" xfId="48942" xr:uid="{00000000-0005-0000-0000-00002DBF0000}"/>
    <cellStyle name="Total 2 3 5 2 5 3" xfId="48943" xr:uid="{00000000-0005-0000-0000-00002EBF0000}"/>
    <cellStyle name="Total 2 3 5 2 5 4" xfId="48944" xr:uid="{00000000-0005-0000-0000-00002FBF0000}"/>
    <cellStyle name="Total 2 3 5 2 5 5" xfId="48945" xr:uid="{00000000-0005-0000-0000-000030BF0000}"/>
    <cellStyle name="Total 2 3 5 2 5 6" xfId="48946" xr:uid="{00000000-0005-0000-0000-000031BF0000}"/>
    <cellStyle name="Total 2 3 5 2 5 7" xfId="48947" xr:uid="{00000000-0005-0000-0000-000032BF0000}"/>
    <cellStyle name="Total 2 3 5 2 5 8" xfId="48948" xr:uid="{00000000-0005-0000-0000-000033BF0000}"/>
    <cellStyle name="Total 2 3 5 2 6" xfId="48949" xr:uid="{00000000-0005-0000-0000-000034BF0000}"/>
    <cellStyle name="Total 2 3 5 2 6 2" xfId="48950" xr:uid="{00000000-0005-0000-0000-000035BF0000}"/>
    <cellStyle name="Total 2 3 5 2 6 3" xfId="48951" xr:uid="{00000000-0005-0000-0000-000036BF0000}"/>
    <cellStyle name="Total 2 3 5 2 6 4" xfId="48952" xr:uid="{00000000-0005-0000-0000-000037BF0000}"/>
    <cellStyle name="Total 2 3 5 2 6 5" xfId="48953" xr:uid="{00000000-0005-0000-0000-000038BF0000}"/>
    <cellStyle name="Total 2 3 5 2 6 6" xfId="48954" xr:uid="{00000000-0005-0000-0000-000039BF0000}"/>
    <cellStyle name="Total 2 3 5 2 6 7" xfId="48955" xr:uid="{00000000-0005-0000-0000-00003ABF0000}"/>
    <cellStyle name="Total 2 3 5 2 7" xfId="48956" xr:uid="{00000000-0005-0000-0000-00003BBF0000}"/>
    <cellStyle name="Total 2 3 5 2 7 2" xfId="48957" xr:uid="{00000000-0005-0000-0000-00003CBF0000}"/>
    <cellStyle name="Total 2 3 5 2 7 3" xfId="48958" xr:uid="{00000000-0005-0000-0000-00003DBF0000}"/>
    <cellStyle name="Total 2 3 5 2 7 4" xfId="48959" xr:uid="{00000000-0005-0000-0000-00003EBF0000}"/>
    <cellStyle name="Total 2 3 5 2 7 5" xfId="48960" xr:uid="{00000000-0005-0000-0000-00003FBF0000}"/>
    <cellStyle name="Total 2 3 5 2 8" xfId="48961" xr:uid="{00000000-0005-0000-0000-000040BF0000}"/>
    <cellStyle name="Total 2 3 5 2 8 2" xfId="48962" xr:uid="{00000000-0005-0000-0000-000041BF0000}"/>
    <cellStyle name="Total 2 3 5 2 8 3" xfId="48963" xr:uid="{00000000-0005-0000-0000-000042BF0000}"/>
    <cellStyle name="Total 2 3 5 2 8 4" xfId="48964" xr:uid="{00000000-0005-0000-0000-000043BF0000}"/>
    <cellStyle name="Total 2 3 5 2 8 5" xfId="48965" xr:uid="{00000000-0005-0000-0000-000044BF0000}"/>
    <cellStyle name="Total 2 3 5 2 9" xfId="48966" xr:uid="{00000000-0005-0000-0000-000045BF0000}"/>
    <cellStyle name="Total 2 3 5 2 9 2" xfId="48967" xr:uid="{00000000-0005-0000-0000-000046BF0000}"/>
    <cellStyle name="Total 2 3 5 2 9 3" xfId="48968" xr:uid="{00000000-0005-0000-0000-000047BF0000}"/>
    <cellStyle name="Total 2 3 5 2 9 4" xfId="48969" xr:uid="{00000000-0005-0000-0000-000048BF0000}"/>
    <cellStyle name="Total 2 3 5 2 9 5" xfId="48970" xr:uid="{00000000-0005-0000-0000-000049BF0000}"/>
    <cellStyle name="Total 2 3 5 3" xfId="48971" xr:uid="{00000000-0005-0000-0000-00004ABF0000}"/>
    <cellStyle name="Total 2 3 5 3 10" xfId="48972" xr:uid="{00000000-0005-0000-0000-00004BBF0000}"/>
    <cellStyle name="Total 2 3 5 3 2" xfId="48973" xr:uid="{00000000-0005-0000-0000-00004CBF0000}"/>
    <cellStyle name="Total 2 3 5 3 2 2" xfId="48974" xr:uid="{00000000-0005-0000-0000-00004DBF0000}"/>
    <cellStyle name="Total 2 3 5 3 2 2 2" xfId="48975" xr:uid="{00000000-0005-0000-0000-00004EBF0000}"/>
    <cellStyle name="Total 2 3 5 3 2 2 3" xfId="48976" xr:uid="{00000000-0005-0000-0000-00004FBF0000}"/>
    <cellStyle name="Total 2 3 5 3 2 2 4" xfId="48977" xr:uid="{00000000-0005-0000-0000-000050BF0000}"/>
    <cellStyle name="Total 2 3 5 3 2 2 5" xfId="48978" xr:uid="{00000000-0005-0000-0000-000051BF0000}"/>
    <cellStyle name="Total 2 3 5 3 2 2 6" xfId="48979" xr:uid="{00000000-0005-0000-0000-000052BF0000}"/>
    <cellStyle name="Total 2 3 5 3 2 2 7" xfId="48980" xr:uid="{00000000-0005-0000-0000-000053BF0000}"/>
    <cellStyle name="Total 2 3 5 3 2 3" xfId="48981" xr:uid="{00000000-0005-0000-0000-000054BF0000}"/>
    <cellStyle name="Total 2 3 5 3 2 4" xfId="48982" xr:uid="{00000000-0005-0000-0000-000055BF0000}"/>
    <cellStyle name="Total 2 3 5 3 3" xfId="48983" xr:uid="{00000000-0005-0000-0000-000056BF0000}"/>
    <cellStyle name="Total 2 3 5 3 3 2" xfId="48984" xr:uid="{00000000-0005-0000-0000-000057BF0000}"/>
    <cellStyle name="Total 2 3 5 3 3 2 2" xfId="48985" xr:uid="{00000000-0005-0000-0000-000058BF0000}"/>
    <cellStyle name="Total 2 3 5 3 3 2 3" xfId="48986" xr:uid="{00000000-0005-0000-0000-000059BF0000}"/>
    <cellStyle name="Total 2 3 5 3 3 2 4" xfId="48987" xr:uid="{00000000-0005-0000-0000-00005ABF0000}"/>
    <cellStyle name="Total 2 3 5 3 3 2 5" xfId="48988" xr:uid="{00000000-0005-0000-0000-00005BBF0000}"/>
    <cellStyle name="Total 2 3 5 3 3 2 6" xfId="48989" xr:uid="{00000000-0005-0000-0000-00005CBF0000}"/>
    <cellStyle name="Total 2 3 5 3 3 2 7" xfId="48990" xr:uid="{00000000-0005-0000-0000-00005DBF0000}"/>
    <cellStyle name="Total 2 3 5 3 3 3" xfId="48991" xr:uid="{00000000-0005-0000-0000-00005EBF0000}"/>
    <cellStyle name="Total 2 3 5 3 3 4" xfId="48992" xr:uid="{00000000-0005-0000-0000-00005FBF0000}"/>
    <cellStyle name="Total 2 3 5 3 4" xfId="48993" xr:uid="{00000000-0005-0000-0000-000060BF0000}"/>
    <cellStyle name="Total 2 3 5 3 4 2" xfId="48994" xr:uid="{00000000-0005-0000-0000-000061BF0000}"/>
    <cellStyle name="Total 2 3 5 3 4 2 2" xfId="48995" xr:uid="{00000000-0005-0000-0000-000062BF0000}"/>
    <cellStyle name="Total 2 3 5 3 4 2 3" xfId="48996" xr:uid="{00000000-0005-0000-0000-000063BF0000}"/>
    <cellStyle name="Total 2 3 5 3 4 2 4" xfId="48997" xr:uid="{00000000-0005-0000-0000-000064BF0000}"/>
    <cellStyle name="Total 2 3 5 3 4 2 5" xfId="48998" xr:uid="{00000000-0005-0000-0000-000065BF0000}"/>
    <cellStyle name="Total 2 3 5 3 4 2 6" xfId="48999" xr:uid="{00000000-0005-0000-0000-000066BF0000}"/>
    <cellStyle name="Total 2 3 5 3 4 2 7" xfId="49000" xr:uid="{00000000-0005-0000-0000-000067BF0000}"/>
    <cellStyle name="Total 2 3 5 3 4 3" xfId="49001" xr:uid="{00000000-0005-0000-0000-000068BF0000}"/>
    <cellStyle name="Total 2 3 5 3 4 4" xfId="49002" xr:uid="{00000000-0005-0000-0000-000069BF0000}"/>
    <cellStyle name="Total 2 3 5 3 5" xfId="49003" xr:uid="{00000000-0005-0000-0000-00006ABF0000}"/>
    <cellStyle name="Total 2 3 5 3 5 2" xfId="49004" xr:uid="{00000000-0005-0000-0000-00006BBF0000}"/>
    <cellStyle name="Total 2 3 5 3 5 3" xfId="49005" xr:uid="{00000000-0005-0000-0000-00006CBF0000}"/>
    <cellStyle name="Total 2 3 5 3 5 4" xfId="49006" xr:uid="{00000000-0005-0000-0000-00006DBF0000}"/>
    <cellStyle name="Total 2 3 5 3 5 5" xfId="49007" xr:uid="{00000000-0005-0000-0000-00006EBF0000}"/>
    <cellStyle name="Total 2 3 5 3 5 6" xfId="49008" xr:uid="{00000000-0005-0000-0000-00006FBF0000}"/>
    <cellStyle name="Total 2 3 5 3 5 7" xfId="49009" xr:uid="{00000000-0005-0000-0000-000070BF0000}"/>
    <cellStyle name="Total 2 3 5 3 5 8" xfId="49010" xr:uid="{00000000-0005-0000-0000-000071BF0000}"/>
    <cellStyle name="Total 2 3 5 3 6" xfId="49011" xr:uid="{00000000-0005-0000-0000-000072BF0000}"/>
    <cellStyle name="Total 2 3 5 3 6 2" xfId="49012" xr:uid="{00000000-0005-0000-0000-000073BF0000}"/>
    <cellStyle name="Total 2 3 5 3 6 3" xfId="49013" xr:uid="{00000000-0005-0000-0000-000074BF0000}"/>
    <cellStyle name="Total 2 3 5 3 6 4" xfId="49014" xr:uid="{00000000-0005-0000-0000-000075BF0000}"/>
    <cellStyle name="Total 2 3 5 3 6 5" xfId="49015" xr:uid="{00000000-0005-0000-0000-000076BF0000}"/>
    <cellStyle name="Total 2 3 5 3 6 6" xfId="49016" xr:uid="{00000000-0005-0000-0000-000077BF0000}"/>
    <cellStyle name="Total 2 3 5 3 6 7" xfId="49017" xr:uid="{00000000-0005-0000-0000-000078BF0000}"/>
    <cellStyle name="Total 2 3 5 3 7" xfId="49018" xr:uid="{00000000-0005-0000-0000-000079BF0000}"/>
    <cellStyle name="Total 2 3 5 3 8" xfId="49019" xr:uid="{00000000-0005-0000-0000-00007ABF0000}"/>
    <cellStyle name="Total 2 3 5 3 9" xfId="49020" xr:uid="{00000000-0005-0000-0000-00007BBF0000}"/>
    <cellStyle name="Total 2 3 5 4" xfId="49021" xr:uid="{00000000-0005-0000-0000-00007CBF0000}"/>
    <cellStyle name="Total 2 3 5 4 2" xfId="49022" xr:uid="{00000000-0005-0000-0000-00007DBF0000}"/>
    <cellStyle name="Total 2 3 5 4 2 2" xfId="49023" xr:uid="{00000000-0005-0000-0000-00007EBF0000}"/>
    <cellStyle name="Total 2 3 5 4 2 3" xfId="49024" xr:uid="{00000000-0005-0000-0000-00007FBF0000}"/>
    <cellStyle name="Total 2 3 5 4 2 4" xfId="49025" xr:uid="{00000000-0005-0000-0000-000080BF0000}"/>
    <cellStyle name="Total 2 3 5 4 2 5" xfId="49026" xr:uid="{00000000-0005-0000-0000-000081BF0000}"/>
    <cellStyle name="Total 2 3 5 4 2 6" xfId="49027" xr:uid="{00000000-0005-0000-0000-000082BF0000}"/>
    <cellStyle name="Total 2 3 5 4 2 7" xfId="49028" xr:uid="{00000000-0005-0000-0000-000083BF0000}"/>
    <cellStyle name="Total 2 3 5 4 3" xfId="49029" xr:uid="{00000000-0005-0000-0000-000084BF0000}"/>
    <cellStyle name="Total 2 3 5 4 4" xfId="49030" xr:uid="{00000000-0005-0000-0000-000085BF0000}"/>
    <cellStyle name="Total 2 3 5 4 5" xfId="49031" xr:uid="{00000000-0005-0000-0000-000086BF0000}"/>
    <cellStyle name="Total 2 3 5 5" xfId="49032" xr:uid="{00000000-0005-0000-0000-000087BF0000}"/>
    <cellStyle name="Total 2 3 5 5 2" xfId="49033" xr:uid="{00000000-0005-0000-0000-000088BF0000}"/>
    <cellStyle name="Total 2 3 5 5 2 2" xfId="49034" xr:uid="{00000000-0005-0000-0000-000089BF0000}"/>
    <cellStyle name="Total 2 3 5 5 2 3" xfId="49035" xr:uid="{00000000-0005-0000-0000-00008ABF0000}"/>
    <cellStyle name="Total 2 3 5 5 2 4" xfId="49036" xr:uid="{00000000-0005-0000-0000-00008BBF0000}"/>
    <cellStyle name="Total 2 3 5 5 2 5" xfId="49037" xr:uid="{00000000-0005-0000-0000-00008CBF0000}"/>
    <cellStyle name="Total 2 3 5 5 2 6" xfId="49038" xr:uid="{00000000-0005-0000-0000-00008DBF0000}"/>
    <cellStyle name="Total 2 3 5 5 2 7" xfId="49039" xr:uid="{00000000-0005-0000-0000-00008EBF0000}"/>
    <cellStyle name="Total 2 3 5 5 3" xfId="49040" xr:uid="{00000000-0005-0000-0000-00008FBF0000}"/>
    <cellStyle name="Total 2 3 5 5 4" xfId="49041" xr:uid="{00000000-0005-0000-0000-000090BF0000}"/>
    <cellStyle name="Total 2 3 5 5 5" xfId="49042" xr:uid="{00000000-0005-0000-0000-000091BF0000}"/>
    <cellStyle name="Total 2 3 5 6" xfId="49043" xr:uid="{00000000-0005-0000-0000-000092BF0000}"/>
    <cellStyle name="Total 2 3 5 6 2" xfId="49044" xr:uid="{00000000-0005-0000-0000-000093BF0000}"/>
    <cellStyle name="Total 2 3 5 6 2 2" xfId="49045" xr:uid="{00000000-0005-0000-0000-000094BF0000}"/>
    <cellStyle name="Total 2 3 5 6 2 3" xfId="49046" xr:uid="{00000000-0005-0000-0000-000095BF0000}"/>
    <cellStyle name="Total 2 3 5 6 2 4" xfId="49047" xr:uid="{00000000-0005-0000-0000-000096BF0000}"/>
    <cellStyle name="Total 2 3 5 6 2 5" xfId="49048" xr:uid="{00000000-0005-0000-0000-000097BF0000}"/>
    <cellStyle name="Total 2 3 5 6 2 6" xfId="49049" xr:uid="{00000000-0005-0000-0000-000098BF0000}"/>
    <cellStyle name="Total 2 3 5 6 2 7" xfId="49050" xr:uid="{00000000-0005-0000-0000-000099BF0000}"/>
    <cellStyle name="Total 2 3 5 6 3" xfId="49051" xr:uid="{00000000-0005-0000-0000-00009ABF0000}"/>
    <cellStyle name="Total 2 3 5 6 4" xfId="49052" xr:uid="{00000000-0005-0000-0000-00009BBF0000}"/>
    <cellStyle name="Total 2 3 5 6 5" xfId="49053" xr:uid="{00000000-0005-0000-0000-00009CBF0000}"/>
    <cellStyle name="Total 2 3 5 7" xfId="49054" xr:uid="{00000000-0005-0000-0000-00009DBF0000}"/>
    <cellStyle name="Total 2 3 5 7 2" xfId="49055" xr:uid="{00000000-0005-0000-0000-00009EBF0000}"/>
    <cellStyle name="Total 2 3 5 7 2 2" xfId="49056" xr:uid="{00000000-0005-0000-0000-00009FBF0000}"/>
    <cellStyle name="Total 2 3 5 7 2 3" xfId="49057" xr:uid="{00000000-0005-0000-0000-0000A0BF0000}"/>
    <cellStyle name="Total 2 3 5 7 2 4" xfId="49058" xr:uid="{00000000-0005-0000-0000-0000A1BF0000}"/>
    <cellStyle name="Total 2 3 5 7 2 5" xfId="49059" xr:uid="{00000000-0005-0000-0000-0000A2BF0000}"/>
    <cellStyle name="Total 2 3 5 7 2 6" xfId="49060" xr:uid="{00000000-0005-0000-0000-0000A3BF0000}"/>
    <cellStyle name="Total 2 3 5 7 2 7" xfId="49061" xr:uid="{00000000-0005-0000-0000-0000A4BF0000}"/>
    <cellStyle name="Total 2 3 5 7 3" xfId="49062" xr:uid="{00000000-0005-0000-0000-0000A5BF0000}"/>
    <cellStyle name="Total 2 3 5 7 4" xfId="49063" xr:uid="{00000000-0005-0000-0000-0000A6BF0000}"/>
    <cellStyle name="Total 2 3 5 7 5" xfId="49064" xr:uid="{00000000-0005-0000-0000-0000A7BF0000}"/>
    <cellStyle name="Total 2 3 5 8" xfId="49065" xr:uid="{00000000-0005-0000-0000-0000A8BF0000}"/>
    <cellStyle name="Total 2 3 5 8 2" xfId="49066" xr:uid="{00000000-0005-0000-0000-0000A9BF0000}"/>
    <cellStyle name="Total 2 3 5 8 3" xfId="49067" xr:uid="{00000000-0005-0000-0000-0000AABF0000}"/>
    <cellStyle name="Total 2 3 5 8 4" xfId="49068" xr:uid="{00000000-0005-0000-0000-0000ABBF0000}"/>
    <cellStyle name="Total 2 3 5 8 5" xfId="49069" xr:uid="{00000000-0005-0000-0000-0000ACBF0000}"/>
    <cellStyle name="Total 2 3 5 8 6" xfId="49070" xr:uid="{00000000-0005-0000-0000-0000ADBF0000}"/>
    <cellStyle name="Total 2 3 5 8 7" xfId="49071" xr:uid="{00000000-0005-0000-0000-0000AEBF0000}"/>
    <cellStyle name="Total 2 3 5 8 8" xfId="49072" xr:uid="{00000000-0005-0000-0000-0000AFBF0000}"/>
    <cellStyle name="Total 2 3 5 9" xfId="49073" xr:uid="{00000000-0005-0000-0000-0000B0BF0000}"/>
    <cellStyle name="Total 2 3 5 9 2" xfId="49074" xr:uid="{00000000-0005-0000-0000-0000B1BF0000}"/>
    <cellStyle name="Total 2 3 5 9 3" xfId="49075" xr:uid="{00000000-0005-0000-0000-0000B2BF0000}"/>
    <cellStyle name="Total 2 3 5 9 4" xfId="49076" xr:uid="{00000000-0005-0000-0000-0000B3BF0000}"/>
    <cellStyle name="Total 2 3 5 9 5" xfId="49077" xr:uid="{00000000-0005-0000-0000-0000B4BF0000}"/>
    <cellStyle name="Total 2 3 5 9 6" xfId="49078" xr:uid="{00000000-0005-0000-0000-0000B5BF0000}"/>
    <cellStyle name="Total 2 3 5 9 7" xfId="49079" xr:uid="{00000000-0005-0000-0000-0000B6BF0000}"/>
    <cellStyle name="Total 2 3 6" xfId="49080" xr:uid="{00000000-0005-0000-0000-0000B7BF0000}"/>
    <cellStyle name="Total 2 3 6 10" xfId="49081" xr:uid="{00000000-0005-0000-0000-0000B8BF0000}"/>
    <cellStyle name="Total 2 3 6 10 2" xfId="49082" xr:uid="{00000000-0005-0000-0000-0000B9BF0000}"/>
    <cellStyle name="Total 2 3 6 10 3" xfId="49083" xr:uid="{00000000-0005-0000-0000-0000BABF0000}"/>
    <cellStyle name="Total 2 3 6 10 4" xfId="49084" xr:uid="{00000000-0005-0000-0000-0000BBBF0000}"/>
    <cellStyle name="Total 2 3 6 10 5" xfId="49085" xr:uid="{00000000-0005-0000-0000-0000BCBF0000}"/>
    <cellStyle name="Total 2 3 6 11" xfId="49086" xr:uid="{00000000-0005-0000-0000-0000BDBF0000}"/>
    <cellStyle name="Total 2 3 6 11 2" xfId="49087" xr:uid="{00000000-0005-0000-0000-0000BEBF0000}"/>
    <cellStyle name="Total 2 3 6 11 3" xfId="49088" xr:uid="{00000000-0005-0000-0000-0000BFBF0000}"/>
    <cellStyle name="Total 2 3 6 11 4" xfId="49089" xr:uid="{00000000-0005-0000-0000-0000C0BF0000}"/>
    <cellStyle name="Total 2 3 6 11 5" xfId="49090" xr:uid="{00000000-0005-0000-0000-0000C1BF0000}"/>
    <cellStyle name="Total 2 3 6 12" xfId="49091" xr:uid="{00000000-0005-0000-0000-0000C2BF0000}"/>
    <cellStyle name="Total 2 3 6 12 2" xfId="49092" xr:uid="{00000000-0005-0000-0000-0000C3BF0000}"/>
    <cellStyle name="Total 2 3 6 12 3" xfId="49093" xr:uid="{00000000-0005-0000-0000-0000C4BF0000}"/>
    <cellStyle name="Total 2 3 6 12 4" xfId="49094" xr:uid="{00000000-0005-0000-0000-0000C5BF0000}"/>
    <cellStyle name="Total 2 3 6 12 5" xfId="49095" xr:uid="{00000000-0005-0000-0000-0000C6BF0000}"/>
    <cellStyle name="Total 2 3 6 13" xfId="49096" xr:uid="{00000000-0005-0000-0000-0000C7BF0000}"/>
    <cellStyle name="Total 2 3 6 13 2" xfId="49097" xr:uid="{00000000-0005-0000-0000-0000C8BF0000}"/>
    <cellStyle name="Total 2 3 6 13 3" xfId="49098" xr:uid="{00000000-0005-0000-0000-0000C9BF0000}"/>
    <cellStyle name="Total 2 3 6 13 4" xfId="49099" xr:uid="{00000000-0005-0000-0000-0000CABF0000}"/>
    <cellStyle name="Total 2 3 6 13 5" xfId="49100" xr:uid="{00000000-0005-0000-0000-0000CBBF0000}"/>
    <cellStyle name="Total 2 3 6 14" xfId="49101" xr:uid="{00000000-0005-0000-0000-0000CCBF0000}"/>
    <cellStyle name="Total 2 3 6 14 2" xfId="49102" xr:uid="{00000000-0005-0000-0000-0000CDBF0000}"/>
    <cellStyle name="Total 2 3 6 14 3" xfId="49103" xr:uid="{00000000-0005-0000-0000-0000CEBF0000}"/>
    <cellStyle name="Total 2 3 6 14 4" xfId="49104" xr:uid="{00000000-0005-0000-0000-0000CFBF0000}"/>
    <cellStyle name="Total 2 3 6 14 5" xfId="49105" xr:uid="{00000000-0005-0000-0000-0000D0BF0000}"/>
    <cellStyle name="Total 2 3 6 15" xfId="49106" xr:uid="{00000000-0005-0000-0000-0000D1BF0000}"/>
    <cellStyle name="Total 2 3 6 15 2" xfId="49107" xr:uid="{00000000-0005-0000-0000-0000D2BF0000}"/>
    <cellStyle name="Total 2 3 6 15 3" xfId="49108" xr:uid="{00000000-0005-0000-0000-0000D3BF0000}"/>
    <cellStyle name="Total 2 3 6 15 4" xfId="49109" xr:uid="{00000000-0005-0000-0000-0000D4BF0000}"/>
    <cellStyle name="Total 2 3 6 15 5" xfId="49110" xr:uid="{00000000-0005-0000-0000-0000D5BF0000}"/>
    <cellStyle name="Total 2 3 6 16" xfId="49111" xr:uid="{00000000-0005-0000-0000-0000D6BF0000}"/>
    <cellStyle name="Total 2 3 6 16 2" xfId="49112" xr:uid="{00000000-0005-0000-0000-0000D7BF0000}"/>
    <cellStyle name="Total 2 3 6 16 3" xfId="49113" xr:uid="{00000000-0005-0000-0000-0000D8BF0000}"/>
    <cellStyle name="Total 2 3 6 16 4" xfId="49114" xr:uid="{00000000-0005-0000-0000-0000D9BF0000}"/>
    <cellStyle name="Total 2 3 6 16 5" xfId="49115" xr:uid="{00000000-0005-0000-0000-0000DABF0000}"/>
    <cellStyle name="Total 2 3 6 17" xfId="49116" xr:uid="{00000000-0005-0000-0000-0000DBBF0000}"/>
    <cellStyle name="Total 2 3 6 17 2" xfId="49117" xr:uid="{00000000-0005-0000-0000-0000DCBF0000}"/>
    <cellStyle name="Total 2 3 6 17 3" xfId="49118" xr:uid="{00000000-0005-0000-0000-0000DDBF0000}"/>
    <cellStyle name="Total 2 3 6 17 4" xfId="49119" xr:uid="{00000000-0005-0000-0000-0000DEBF0000}"/>
    <cellStyle name="Total 2 3 6 17 5" xfId="49120" xr:uid="{00000000-0005-0000-0000-0000DFBF0000}"/>
    <cellStyle name="Total 2 3 6 18" xfId="49121" xr:uid="{00000000-0005-0000-0000-0000E0BF0000}"/>
    <cellStyle name="Total 2 3 6 18 2" xfId="49122" xr:uid="{00000000-0005-0000-0000-0000E1BF0000}"/>
    <cellStyle name="Total 2 3 6 18 3" xfId="49123" xr:uid="{00000000-0005-0000-0000-0000E2BF0000}"/>
    <cellStyle name="Total 2 3 6 18 4" xfId="49124" xr:uid="{00000000-0005-0000-0000-0000E3BF0000}"/>
    <cellStyle name="Total 2 3 6 18 5" xfId="49125" xr:uid="{00000000-0005-0000-0000-0000E4BF0000}"/>
    <cellStyle name="Total 2 3 6 19" xfId="49126" xr:uid="{00000000-0005-0000-0000-0000E5BF0000}"/>
    <cellStyle name="Total 2 3 6 2" xfId="49127" xr:uid="{00000000-0005-0000-0000-0000E6BF0000}"/>
    <cellStyle name="Total 2 3 6 2 2" xfId="49128" xr:uid="{00000000-0005-0000-0000-0000E7BF0000}"/>
    <cellStyle name="Total 2 3 6 2 2 2" xfId="49129" xr:uid="{00000000-0005-0000-0000-0000E8BF0000}"/>
    <cellStyle name="Total 2 3 6 2 2 3" xfId="49130" xr:uid="{00000000-0005-0000-0000-0000E9BF0000}"/>
    <cellStyle name="Total 2 3 6 2 2 4" xfId="49131" xr:uid="{00000000-0005-0000-0000-0000EABF0000}"/>
    <cellStyle name="Total 2 3 6 2 2 5" xfId="49132" xr:uid="{00000000-0005-0000-0000-0000EBBF0000}"/>
    <cellStyle name="Total 2 3 6 2 2 6" xfId="49133" xr:uid="{00000000-0005-0000-0000-0000ECBF0000}"/>
    <cellStyle name="Total 2 3 6 2 2 7" xfId="49134" xr:uid="{00000000-0005-0000-0000-0000EDBF0000}"/>
    <cellStyle name="Total 2 3 6 2 3" xfId="49135" xr:uid="{00000000-0005-0000-0000-0000EEBF0000}"/>
    <cellStyle name="Total 2 3 6 2 4" xfId="49136" xr:uid="{00000000-0005-0000-0000-0000EFBF0000}"/>
    <cellStyle name="Total 2 3 6 2 5" xfId="49137" xr:uid="{00000000-0005-0000-0000-0000F0BF0000}"/>
    <cellStyle name="Total 2 3 6 3" xfId="49138" xr:uid="{00000000-0005-0000-0000-0000F1BF0000}"/>
    <cellStyle name="Total 2 3 6 3 2" xfId="49139" xr:uid="{00000000-0005-0000-0000-0000F2BF0000}"/>
    <cellStyle name="Total 2 3 6 3 2 2" xfId="49140" xr:uid="{00000000-0005-0000-0000-0000F3BF0000}"/>
    <cellStyle name="Total 2 3 6 3 2 3" xfId="49141" xr:uid="{00000000-0005-0000-0000-0000F4BF0000}"/>
    <cellStyle name="Total 2 3 6 3 2 4" xfId="49142" xr:uid="{00000000-0005-0000-0000-0000F5BF0000}"/>
    <cellStyle name="Total 2 3 6 3 2 5" xfId="49143" xr:uid="{00000000-0005-0000-0000-0000F6BF0000}"/>
    <cellStyle name="Total 2 3 6 3 2 6" xfId="49144" xr:uid="{00000000-0005-0000-0000-0000F7BF0000}"/>
    <cellStyle name="Total 2 3 6 3 2 7" xfId="49145" xr:uid="{00000000-0005-0000-0000-0000F8BF0000}"/>
    <cellStyle name="Total 2 3 6 3 3" xfId="49146" xr:uid="{00000000-0005-0000-0000-0000F9BF0000}"/>
    <cellStyle name="Total 2 3 6 3 4" xfId="49147" xr:uid="{00000000-0005-0000-0000-0000FABF0000}"/>
    <cellStyle name="Total 2 3 6 3 5" xfId="49148" xr:uid="{00000000-0005-0000-0000-0000FBBF0000}"/>
    <cellStyle name="Total 2 3 6 4" xfId="49149" xr:uid="{00000000-0005-0000-0000-0000FCBF0000}"/>
    <cellStyle name="Total 2 3 6 4 2" xfId="49150" xr:uid="{00000000-0005-0000-0000-0000FDBF0000}"/>
    <cellStyle name="Total 2 3 6 4 2 2" xfId="49151" xr:uid="{00000000-0005-0000-0000-0000FEBF0000}"/>
    <cellStyle name="Total 2 3 6 4 2 3" xfId="49152" xr:uid="{00000000-0005-0000-0000-0000FFBF0000}"/>
    <cellStyle name="Total 2 3 6 4 2 4" xfId="49153" xr:uid="{00000000-0005-0000-0000-000000C00000}"/>
    <cellStyle name="Total 2 3 6 4 2 5" xfId="49154" xr:uid="{00000000-0005-0000-0000-000001C00000}"/>
    <cellStyle name="Total 2 3 6 4 2 6" xfId="49155" xr:uid="{00000000-0005-0000-0000-000002C00000}"/>
    <cellStyle name="Total 2 3 6 4 2 7" xfId="49156" xr:uid="{00000000-0005-0000-0000-000003C00000}"/>
    <cellStyle name="Total 2 3 6 4 3" xfId="49157" xr:uid="{00000000-0005-0000-0000-000004C00000}"/>
    <cellStyle name="Total 2 3 6 4 4" xfId="49158" xr:uid="{00000000-0005-0000-0000-000005C00000}"/>
    <cellStyle name="Total 2 3 6 4 5" xfId="49159" xr:uid="{00000000-0005-0000-0000-000006C00000}"/>
    <cellStyle name="Total 2 3 6 5" xfId="49160" xr:uid="{00000000-0005-0000-0000-000007C00000}"/>
    <cellStyle name="Total 2 3 6 5 2" xfId="49161" xr:uid="{00000000-0005-0000-0000-000008C00000}"/>
    <cellStyle name="Total 2 3 6 5 3" xfId="49162" xr:uid="{00000000-0005-0000-0000-000009C00000}"/>
    <cellStyle name="Total 2 3 6 5 4" xfId="49163" xr:uid="{00000000-0005-0000-0000-00000AC00000}"/>
    <cellStyle name="Total 2 3 6 5 5" xfId="49164" xr:uid="{00000000-0005-0000-0000-00000BC00000}"/>
    <cellStyle name="Total 2 3 6 5 6" xfId="49165" xr:uid="{00000000-0005-0000-0000-00000CC00000}"/>
    <cellStyle name="Total 2 3 6 5 7" xfId="49166" xr:uid="{00000000-0005-0000-0000-00000DC00000}"/>
    <cellStyle name="Total 2 3 6 5 8" xfId="49167" xr:uid="{00000000-0005-0000-0000-00000EC00000}"/>
    <cellStyle name="Total 2 3 6 6" xfId="49168" xr:uid="{00000000-0005-0000-0000-00000FC00000}"/>
    <cellStyle name="Total 2 3 6 6 2" xfId="49169" xr:uid="{00000000-0005-0000-0000-000010C00000}"/>
    <cellStyle name="Total 2 3 6 6 3" xfId="49170" xr:uid="{00000000-0005-0000-0000-000011C00000}"/>
    <cellStyle name="Total 2 3 6 6 4" xfId="49171" xr:uid="{00000000-0005-0000-0000-000012C00000}"/>
    <cellStyle name="Total 2 3 6 6 5" xfId="49172" xr:uid="{00000000-0005-0000-0000-000013C00000}"/>
    <cellStyle name="Total 2 3 6 6 6" xfId="49173" xr:uid="{00000000-0005-0000-0000-000014C00000}"/>
    <cellStyle name="Total 2 3 6 6 7" xfId="49174" xr:uid="{00000000-0005-0000-0000-000015C00000}"/>
    <cellStyle name="Total 2 3 6 7" xfId="49175" xr:uid="{00000000-0005-0000-0000-000016C00000}"/>
    <cellStyle name="Total 2 3 6 7 2" xfId="49176" xr:uid="{00000000-0005-0000-0000-000017C00000}"/>
    <cellStyle name="Total 2 3 6 7 3" xfId="49177" xr:uid="{00000000-0005-0000-0000-000018C00000}"/>
    <cellStyle name="Total 2 3 6 7 4" xfId="49178" xr:uid="{00000000-0005-0000-0000-000019C00000}"/>
    <cellStyle name="Total 2 3 6 7 5" xfId="49179" xr:uid="{00000000-0005-0000-0000-00001AC00000}"/>
    <cellStyle name="Total 2 3 6 8" xfId="49180" xr:uid="{00000000-0005-0000-0000-00001BC00000}"/>
    <cellStyle name="Total 2 3 6 8 2" xfId="49181" xr:uid="{00000000-0005-0000-0000-00001CC00000}"/>
    <cellStyle name="Total 2 3 6 8 3" xfId="49182" xr:uid="{00000000-0005-0000-0000-00001DC00000}"/>
    <cellStyle name="Total 2 3 6 8 4" xfId="49183" xr:uid="{00000000-0005-0000-0000-00001EC00000}"/>
    <cellStyle name="Total 2 3 6 8 5" xfId="49184" xr:uid="{00000000-0005-0000-0000-00001FC00000}"/>
    <cellStyle name="Total 2 3 6 9" xfId="49185" xr:uid="{00000000-0005-0000-0000-000020C00000}"/>
    <cellStyle name="Total 2 3 6 9 2" xfId="49186" xr:uid="{00000000-0005-0000-0000-000021C00000}"/>
    <cellStyle name="Total 2 3 6 9 3" xfId="49187" xr:uid="{00000000-0005-0000-0000-000022C00000}"/>
    <cellStyle name="Total 2 3 6 9 4" xfId="49188" xr:uid="{00000000-0005-0000-0000-000023C00000}"/>
    <cellStyle name="Total 2 3 6 9 5" xfId="49189" xr:uid="{00000000-0005-0000-0000-000024C00000}"/>
    <cellStyle name="Total 2 3 7" xfId="49190" xr:uid="{00000000-0005-0000-0000-000025C00000}"/>
    <cellStyle name="Total 2 3 7 10" xfId="49191" xr:uid="{00000000-0005-0000-0000-000026C00000}"/>
    <cellStyle name="Total 2 3 7 2" xfId="49192" xr:uid="{00000000-0005-0000-0000-000027C00000}"/>
    <cellStyle name="Total 2 3 7 2 2" xfId="49193" xr:uid="{00000000-0005-0000-0000-000028C00000}"/>
    <cellStyle name="Total 2 3 7 2 2 2" xfId="49194" xr:uid="{00000000-0005-0000-0000-000029C00000}"/>
    <cellStyle name="Total 2 3 7 2 2 3" xfId="49195" xr:uid="{00000000-0005-0000-0000-00002AC00000}"/>
    <cellStyle name="Total 2 3 7 2 2 4" xfId="49196" xr:uid="{00000000-0005-0000-0000-00002BC00000}"/>
    <cellStyle name="Total 2 3 7 2 2 5" xfId="49197" xr:uid="{00000000-0005-0000-0000-00002CC00000}"/>
    <cellStyle name="Total 2 3 7 2 2 6" xfId="49198" xr:uid="{00000000-0005-0000-0000-00002DC00000}"/>
    <cellStyle name="Total 2 3 7 2 2 7" xfId="49199" xr:uid="{00000000-0005-0000-0000-00002EC00000}"/>
    <cellStyle name="Total 2 3 7 2 3" xfId="49200" xr:uid="{00000000-0005-0000-0000-00002FC00000}"/>
    <cellStyle name="Total 2 3 7 2 4" xfId="49201" xr:uid="{00000000-0005-0000-0000-000030C00000}"/>
    <cellStyle name="Total 2 3 7 3" xfId="49202" xr:uid="{00000000-0005-0000-0000-000031C00000}"/>
    <cellStyle name="Total 2 3 7 3 2" xfId="49203" xr:uid="{00000000-0005-0000-0000-000032C00000}"/>
    <cellStyle name="Total 2 3 7 3 2 2" xfId="49204" xr:uid="{00000000-0005-0000-0000-000033C00000}"/>
    <cellStyle name="Total 2 3 7 3 2 3" xfId="49205" xr:uid="{00000000-0005-0000-0000-000034C00000}"/>
    <cellStyle name="Total 2 3 7 3 2 4" xfId="49206" xr:uid="{00000000-0005-0000-0000-000035C00000}"/>
    <cellStyle name="Total 2 3 7 3 2 5" xfId="49207" xr:uid="{00000000-0005-0000-0000-000036C00000}"/>
    <cellStyle name="Total 2 3 7 3 2 6" xfId="49208" xr:uid="{00000000-0005-0000-0000-000037C00000}"/>
    <cellStyle name="Total 2 3 7 3 2 7" xfId="49209" xr:uid="{00000000-0005-0000-0000-000038C00000}"/>
    <cellStyle name="Total 2 3 7 3 3" xfId="49210" xr:uid="{00000000-0005-0000-0000-000039C00000}"/>
    <cellStyle name="Total 2 3 7 3 4" xfId="49211" xr:uid="{00000000-0005-0000-0000-00003AC00000}"/>
    <cellStyle name="Total 2 3 7 4" xfId="49212" xr:uid="{00000000-0005-0000-0000-00003BC00000}"/>
    <cellStyle name="Total 2 3 7 4 2" xfId="49213" xr:uid="{00000000-0005-0000-0000-00003CC00000}"/>
    <cellStyle name="Total 2 3 7 4 2 2" xfId="49214" xr:uid="{00000000-0005-0000-0000-00003DC00000}"/>
    <cellStyle name="Total 2 3 7 4 2 3" xfId="49215" xr:uid="{00000000-0005-0000-0000-00003EC00000}"/>
    <cellStyle name="Total 2 3 7 4 2 4" xfId="49216" xr:uid="{00000000-0005-0000-0000-00003FC00000}"/>
    <cellStyle name="Total 2 3 7 4 2 5" xfId="49217" xr:uid="{00000000-0005-0000-0000-000040C00000}"/>
    <cellStyle name="Total 2 3 7 4 2 6" xfId="49218" xr:uid="{00000000-0005-0000-0000-000041C00000}"/>
    <cellStyle name="Total 2 3 7 4 2 7" xfId="49219" xr:uid="{00000000-0005-0000-0000-000042C00000}"/>
    <cellStyle name="Total 2 3 7 4 3" xfId="49220" xr:uid="{00000000-0005-0000-0000-000043C00000}"/>
    <cellStyle name="Total 2 3 7 4 4" xfId="49221" xr:uid="{00000000-0005-0000-0000-000044C00000}"/>
    <cellStyle name="Total 2 3 7 5" xfId="49222" xr:uid="{00000000-0005-0000-0000-000045C00000}"/>
    <cellStyle name="Total 2 3 7 5 2" xfId="49223" xr:uid="{00000000-0005-0000-0000-000046C00000}"/>
    <cellStyle name="Total 2 3 7 5 3" xfId="49224" xr:uid="{00000000-0005-0000-0000-000047C00000}"/>
    <cellStyle name="Total 2 3 7 5 4" xfId="49225" xr:uid="{00000000-0005-0000-0000-000048C00000}"/>
    <cellStyle name="Total 2 3 7 5 5" xfId="49226" xr:uid="{00000000-0005-0000-0000-000049C00000}"/>
    <cellStyle name="Total 2 3 7 5 6" xfId="49227" xr:uid="{00000000-0005-0000-0000-00004AC00000}"/>
    <cellStyle name="Total 2 3 7 5 7" xfId="49228" xr:uid="{00000000-0005-0000-0000-00004BC00000}"/>
    <cellStyle name="Total 2 3 7 5 8" xfId="49229" xr:uid="{00000000-0005-0000-0000-00004CC00000}"/>
    <cellStyle name="Total 2 3 7 6" xfId="49230" xr:uid="{00000000-0005-0000-0000-00004DC00000}"/>
    <cellStyle name="Total 2 3 7 6 2" xfId="49231" xr:uid="{00000000-0005-0000-0000-00004EC00000}"/>
    <cellStyle name="Total 2 3 7 6 3" xfId="49232" xr:uid="{00000000-0005-0000-0000-00004FC00000}"/>
    <cellStyle name="Total 2 3 7 6 4" xfId="49233" xr:uid="{00000000-0005-0000-0000-000050C00000}"/>
    <cellStyle name="Total 2 3 7 6 5" xfId="49234" xr:uid="{00000000-0005-0000-0000-000051C00000}"/>
    <cellStyle name="Total 2 3 7 6 6" xfId="49235" xr:uid="{00000000-0005-0000-0000-000052C00000}"/>
    <cellStyle name="Total 2 3 7 6 7" xfId="49236" xr:uid="{00000000-0005-0000-0000-000053C00000}"/>
    <cellStyle name="Total 2 3 7 7" xfId="49237" xr:uid="{00000000-0005-0000-0000-000054C00000}"/>
    <cellStyle name="Total 2 3 7 8" xfId="49238" xr:uid="{00000000-0005-0000-0000-000055C00000}"/>
    <cellStyle name="Total 2 3 7 9" xfId="49239" xr:uid="{00000000-0005-0000-0000-000056C00000}"/>
    <cellStyle name="Total 2 3 8" xfId="49240" xr:uid="{00000000-0005-0000-0000-000057C00000}"/>
    <cellStyle name="Total 2 3 8 2" xfId="49241" xr:uid="{00000000-0005-0000-0000-000058C00000}"/>
    <cellStyle name="Total 2 3 8 2 2" xfId="49242" xr:uid="{00000000-0005-0000-0000-000059C00000}"/>
    <cellStyle name="Total 2 3 8 2 3" xfId="49243" xr:uid="{00000000-0005-0000-0000-00005AC00000}"/>
    <cellStyle name="Total 2 3 8 2 4" xfId="49244" xr:uid="{00000000-0005-0000-0000-00005BC00000}"/>
    <cellStyle name="Total 2 3 8 2 5" xfId="49245" xr:uid="{00000000-0005-0000-0000-00005CC00000}"/>
    <cellStyle name="Total 2 3 8 2 6" xfId="49246" xr:uid="{00000000-0005-0000-0000-00005DC00000}"/>
    <cellStyle name="Total 2 3 8 2 7" xfId="49247" xr:uid="{00000000-0005-0000-0000-00005EC00000}"/>
    <cellStyle name="Total 2 3 8 3" xfId="49248" xr:uid="{00000000-0005-0000-0000-00005FC00000}"/>
    <cellStyle name="Total 2 3 8 4" xfId="49249" xr:uid="{00000000-0005-0000-0000-000060C00000}"/>
    <cellStyle name="Total 2 3 8 5" xfId="49250" xr:uid="{00000000-0005-0000-0000-000061C00000}"/>
    <cellStyle name="Total 2 3 9" xfId="49251" xr:uid="{00000000-0005-0000-0000-000062C00000}"/>
    <cellStyle name="Total 2 3 9 2" xfId="49252" xr:uid="{00000000-0005-0000-0000-000063C00000}"/>
    <cellStyle name="Total 2 3 9 2 2" xfId="49253" xr:uid="{00000000-0005-0000-0000-000064C00000}"/>
    <cellStyle name="Total 2 3 9 2 3" xfId="49254" xr:uid="{00000000-0005-0000-0000-000065C00000}"/>
    <cellStyle name="Total 2 3 9 2 4" xfId="49255" xr:uid="{00000000-0005-0000-0000-000066C00000}"/>
    <cellStyle name="Total 2 3 9 2 5" xfId="49256" xr:uid="{00000000-0005-0000-0000-000067C00000}"/>
    <cellStyle name="Total 2 3 9 2 6" xfId="49257" xr:uid="{00000000-0005-0000-0000-000068C00000}"/>
    <cellStyle name="Total 2 3 9 2 7" xfId="49258" xr:uid="{00000000-0005-0000-0000-000069C00000}"/>
    <cellStyle name="Total 2 3 9 3" xfId="49259" xr:uid="{00000000-0005-0000-0000-00006AC00000}"/>
    <cellStyle name="Total 2 3 9 4" xfId="49260" xr:uid="{00000000-0005-0000-0000-00006BC00000}"/>
    <cellStyle name="Total 2 3 9 5" xfId="49261" xr:uid="{00000000-0005-0000-0000-00006CC00000}"/>
    <cellStyle name="Total 2 4" xfId="836" xr:uid="{00000000-0005-0000-0000-00006DC00000}"/>
    <cellStyle name="Total 2 4 10" xfId="49262" xr:uid="{00000000-0005-0000-0000-00006EC00000}"/>
    <cellStyle name="Total 2 4 10 2" xfId="49263" xr:uid="{00000000-0005-0000-0000-00006FC00000}"/>
    <cellStyle name="Total 2 4 10 2 2" xfId="49264" xr:uid="{00000000-0005-0000-0000-000070C00000}"/>
    <cellStyle name="Total 2 4 10 2 3" xfId="49265" xr:uid="{00000000-0005-0000-0000-000071C00000}"/>
    <cellStyle name="Total 2 4 10 2 4" xfId="49266" xr:uid="{00000000-0005-0000-0000-000072C00000}"/>
    <cellStyle name="Total 2 4 10 2 5" xfId="49267" xr:uid="{00000000-0005-0000-0000-000073C00000}"/>
    <cellStyle name="Total 2 4 10 2 6" xfId="49268" xr:uid="{00000000-0005-0000-0000-000074C00000}"/>
    <cellStyle name="Total 2 4 10 2 7" xfId="49269" xr:uid="{00000000-0005-0000-0000-000075C00000}"/>
    <cellStyle name="Total 2 4 10 3" xfId="49270" xr:uid="{00000000-0005-0000-0000-000076C00000}"/>
    <cellStyle name="Total 2 4 10 4" xfId="49271" xr:uid="{00000000-0005-0000-0000-000077C00000}"/>
    <cellStyle name="Total 2 4 10 5" xfId="49272" xr:uid="{00000000-0005-0000-0000-000078C00000}"/>
    <cellStyle name="Total 2 4 11" xfId="49273" xr:uid="{00000000-0005-0000-0000-000079C00000}"/>
    <cellStyle name="Total 2 4 11 2" xfId="49274" xr:uid="{00000000-0005-0000-0000-00007AC00000}"/>
    <cellStyle name="Total 2 4 11 2 2" xfId="49275" xr:uid="{00000000-0005-0000-0000-00007BC00000}"/>
    <cellStyle name="Total 2 4 11 2 3" xfId="49276" xr:uid="{00000000-0005-0000-0000-00007CC00000}"/>
    <cellStyle name="Total 2 4 11 2 4" xfId="49277" xr:uid="{00000000-0005-0000-0000-00007DC00000}"/>
    <cellStyle name="Total 2 4 11 2 5" xfId="49278" xr:uid="{00000000-0005-0000-0000-00007EC00000}"/>
    <cellStyle name="Total 2 4 11 2 6" xfId="49279" xr:uid="{00000000-0005-0000-0000-00007FC00000}"/>
    <cellStyle name="Total 2 4 11 2 7" xfId="49280" xr:uid="{00000000-0005-0000-0000-000080C00000}"/>
    <cellStyle name="Total 2 4 11 3" xfId="49281" xr:uid="{00000000-0005-0000-0000-000081C00000}"/>
    <cellStyle name="Total 2 4 11 4" xfId="49282" xr:uid="{00000000-0005-0000-0000-000082C00000}"/>
    <cellStyle name="Total 2 4 11 5" xfId="49283" xr:uid="{00000000-0005-0000-0000-000083C00000}"/>
    <cellStyle name="Total 2 4 12" xfId="49284" xr:uid="{00000000-0005-0000-0000-000084C00000}"/>
    <cellStyle name="Total 2 4 12 2" xfId="49285" xr:uid="{00000000-0005-0000-0000-000085C00000}"/>
    <cellStyle name="Total 2 4 12 3" xfId="49286" xr:uid="{00000000-0005-0000-0000-000086C00000}"/>
    <cellStyle name="Total 2 4 12 4" xfId="49287" xr:uid="{00000000-0005-0000-0000-000087C00000}"/>
    <cellStyle name="Total 2 4 12 5" xfId="49288" xr:uid="{00000000-0005-0000-0000-000088C00000}"/>
    <cellStyle name="Total 2 4 12 6" xfId="49289" xr:uid="{00000000-0005-0000-0000-000089C00000}"/>
    <cellStyle name="Total 2 4 12 7" xfId="49290" xr:uid="{00000000-0005-0000-0000-00008AC00000}"/>
    <cellStyle name="Total 2 4 12 8" xfId="49291" xr:uid="{00000000-0005-0000-0000-00008BC00000}"/>
    <cellStyle name="Total 2 4 13" xfId="49292" xr:uid="{00000000-0005-0000-0000-00008CC00000}"/>
    <cellStyle name="Total 2 4 13 2" xfId="49293" xr:uid="{00000000-0005-0000-0000-00008DC00000}"/>
    <cellStyle name="Total 2 4 13 3" xfId="49294" xr:uid="{00000000-0005-0000-0000-00008EC00000}"/>
    <cellStyle name="Total 2 4 13 4" xfId="49295" xr:uid="{00000000-0005-0000-0000-00008FC00000}"/>
    <cellStyle name="Total 2 4 13 5" xfId="49296" xr:uid="{00000000-0005-0000-0000-000090C00000}"/>
    <cellStyle name="Total 2 4 13 6" xfId="49297" xr:uid="{00000000-0005-0000-0000-000091C00000}"/>
    <cellStyle name="Total 2 4 13 7" xfId="49298" xr:uid="{00000000-0005-0000-0000-000092C00000}"/>
    <cellStyle name="Total 2 4 14" xfId="49299" xr:uid="{00000000-0005-0000-0000-000093C00000}"/>
    <cellStyle name="Total 2 4 14 2" xfId="49300" xr:uid="{00000000-0005-0000-0000-000094C00000}"/>
    <cellStyle name="Total 2 4 14 3" xfId="49301" xr:uid="{00000000-0005-0000-0000-000095C00000}"/>
    <cellStyle name="Total 2 4 14 4" xfId="49302" xr:uid="{00000000-0005-0000-0000-000096C00000}"/>
    <cellStyle name="Total 2 4 14 5" xfId="49303" xr:uid="{00000000-0005-0000-0000-000097C00000}"/>
    <cellStyle name="Total 2 4 15" xfId="49304" xr:uid="{00000000-0005-0000-0000-000098C00000}"/>
    <cellStyle name="Total 2 4 15 2" xfId="49305" xr:uid="{00000000-0005-0000-0000-000099C00000}"/>
    <cellStyle name="Total 2 4 15 3" xfId="49306" xr:uid="{00000000-0005-0000-0000-00009AC00000}"/>
    <cellStyle name="Total 2 4 15 4" xfId="49307" xr:uid="{00000000-0005-0000-0000-00009BC00000}"/>
    <cellStyle name="Total 2 4 15 5" xfId="49308" xr:uid="{00000000-0005-0000-0000-00009CC00000}"/>
    <cellStyle name="Total 2 4 16" xfId="49309" xr:uid="{00000000-0005-0000-0000-00009DC00000}"/>
    <cellStyle name="Total 2 4 16 2" xfId="49310" xr:uid="{00000000-0005-0000-0000-00009EC00000}"/>
    <cellStyle name="Total 2 4 16 3" xfId="49311" xr:uid="{00000000-0005-0000-0000-00009FC00000}"/>
    <cellStyle name="Total 2 4 16 4" xfId="49312" xr:uid="{00000000-0005-0000-0000-0000A0C00000}"/>
    <cellStyle name="Total 2 4 16 5" xfId="49313" xr:uid="{00000000-0005-0000-0000-0000A1C00000}"/>
    <cellStyle name="Total 2 4 17" xfId="49314" xr:uid="{00000000-0005-0000-0000-0000A2C00000}"/>
    <cellStyle name="Total 2 4 17 2" xfId="49315" xr:uid="{00000000-0005-0000-0000-0000A3C00000}"/>
    <cellStyle name="Total 2 4 17 3" xfId="49316" xr:uid="{00000000-0005-0000-0000-0000A4C00000}"/>
    <cellStyle name="Total 2 4 17 4" xfId="49317" xr:uid="{00000000-0005-0000-0000-0000A5C00000}"/>
    <cellStyle name="Total 2 4 17 5" xfId="49318" xr:uid="{00000000-0005-0000-0000-0000A6C00000}"/>
    <cellStyle name="Total 2 4 18" xfId="49319" xr:uid="{00000000-0005-0000-0000-0000A7C00000}"/>
    <cellStyle name="Total 2 4 18 2" xfId="49320" xr:uid="{00000000-0005-0000-0000-0000A8C00000}"/>
    <cellStyle name="Total 2 4 18 3" xfId="49321" xr:uid="{00000000-0005-0000-0000-0000A9C00000}"/>
    <cellStyle name="Total 2 4 18 4" xfId="49322" xr:uid="{00000000-0005-0000-0000-0000AAC00000}"/>
    <cellStyle name="Total 2 4 18 5" xfId="49323" xr:uid="{00000000-0005-0000-0000-0000ABC00000}"/>
    <cellStyle name="Total 2 4 19" xfId="49324" xr:uid="{00000000-0005-0000-0000-0000ACC00000}"/>
    <cellStyle name="Total 2 4 19 2" xfId="49325" xr:uid="{00000000-0005-0000-0000-0000ADC00000}"/>
    <cellStyle name="Total 2 4 19 3" xfId="49326" xr:uid="{00000000-0005-0000-0000-0000AEC00000}"/>
    <cellStyle name="Total 2 4 19 4" xfId="49327" xr:uid="{00000000-0005-0000-0000-0000AFC00000}"/>
    <cellStyle name="Total 2 4 19 5" xfId="49328" xr:uid="{00000000-0005-0000-0000-0000B0C00000}"/>
    <cellStyle name="Total 2 4 2" xfId="49329" xr:uid="{00000000-0005-0000-0000-0000B1C00000}"/>
    <cellStyle name="Total 2 4 2 10" xfId="49330" xr:uid="{00000000-0005-0000-0000-0000B2C00000}"/>
    <cellStyle name="Total 2 4 2 10 2" xfId="49331" xr:uid="{00000000-0005-0000-0000-0000B3C00000}"/>
    <cellStyle name="Total 2 4 2 10 3" xfId="49332" xr:uid="{00000000-0005-0000-0000-0000B4C00000}"/>
    <cellStyle name="Total 2 4 2 10 4" xfId="49333" xr:uid="{00000000-0005-0000-0000-0000B5C00000}"/>
    <cellStyle name="Total 2 4 2 10 5" xfId="49334" xr:uid="{00000000-0005-0000-0000-0000B6C00000}"/>
    <cellStyle name="Total 2 4 2 10 6" xfId="49335" xr:uid="{00000000-0005-0000-0000-0000B7C00000}"/>
    <cellStyle name="Total 2 4 2 10 7" xfId="49336" xr:uid="{00000000-0005-0000-0000-0000B8C00000}"/>
    <cellStyle name="Total 2 4 2 10 8" xfId="49337" xr:uid="{00000000-0005-0000-0000-0000B9C00000}"/>
    <cellStyle name="Total 2 4 2 11" xfId="49338" xr:uid="{00000000-0005-0000-0000-0000BAC00000}"/>
    <cellStyle name="Total 2 4 2 11 2" xfId="49339" xr:uid="{00000000-0005-0000-0000-0000BBC00000}"/>
    <cellStyle name="Total 2 4 2 11 3" xfId="49340" xr:uid="{00000000-0005-0000-0000-0000BCC00000}"/>
    <cellStyle name="Total 2 4 2 11 4" xfId="49341" xr:uid="{00000000-0005-0000-0000-0000BDC00000}"/>
    <cellStyle name="Total 2 4 2 11 5" xfId="49342" xr:uid="{00000000-0005-0000-0000-0000BEC00000}"/>
    <cellStyle name="Total 2 4 2 11 6" xfId="49343" xr:uid="{00000000-0005-0000-0000-0000BFC00000}"/>
    <cellStyle name="Total 2 4 2 11 7" xfId="49344" xr:uid="{00000000-0005-0000-0000-0000C0C00000}"/>
    <cellStyle name="Total 2 4 2 12" xfId="49345" xr:uid="{00000000-0005-0000-0000-0000C1C00000}"/>
    <cellStyle name="Total 2 4 2 12 2" xfId="49346" xr:uid="{00000000-0005-0000-0000-0000C2C00000}"/>
    <cellStyle name="Total 2 4 2 12 3" xfId="49347" xr:uid="{00000000-0005-0000-0000-0000C3C00000}"/>
    <cellStyle name="Total 2 4 2 12 4" xfId="49348" xr:uid="{00000000-0005-0000-0000-0000C4C00000}"/>
    <cellStyle name="Total 2 4 2 12 5" xfId="49349" xr:uid="{00000000-0005-0000-0000-0000C5C00000}"/>
    <cellStyle name="Total 2 4 2 13" xfId="49350" xr:uid="{00000000-0005-0000-0000-0000C6C00000}"/>
    <cellStyle name="Total 2 4 2 13 2" xfId="49351" xr:uid="{00000000-0005-0000-0000-0000C7C00000}"/>
    <cellStyle name="Total 2 4 2 13 3" xfId="49352" xr:uid="{00000000-0005-0000-0000-0000C8C00000}"/>
    <cellStyle name="Total 2 4 2 13 4" xfId="49353" xr:uid="{00000000-0005-0000-0000-0000C9C00000}"/>
    <cellStyle name="Total 2 4 2 13 5" xfId="49354" xr:uid="{00000000-0005-0000-0000-0000CAC00000}"/>
    <cellStyle name="Total 2 4 2 14" xfId="49355" xr:uid="{00000000-0005-0000-0000-0000CBC00000}"/>
    <cellStyle name="Total 2 4 2 14 2" xfId="49356" xr:uid="{00000000-0005-0000-0000-0000CCC00000}"/>
    <cellStyle name="Total 2 4 2 14 3" xfId="49357" xr:uid="{00000000-0005-0000-0000-0000CDC00000}"/>
    <cellStyle name="Total 2 4 2 14 4" xfId="49358" xr:uid="{00000000-0005-0000-0000-0000CEC00000}"/>
    <cellStyle name="Total 2 4 2 14 5" xfId="49359" xr:uid="{00000000-0005-0000-0000-0000CFC00000}"/>
    <cellStyle name="Total 2 4 2 15" xfId="49360" xr:uid="{00000000-0005-0000-0000-0000D0C00000}"/>
    <cellStyle name="Total 2 4 2 15 2" xfId="49361" xr:uid="{00000000-0005-0000-0000-0000D1C00000}"/>
    <cellStyle name="Total 2 4 2 15 3" xfId="49362" xr:uid="{00000000-0005-0000-0000-0000D2C00000}"/>
    <cellStyle name="Total 2 4 2 15 4" xfId="49363" xr:uid="{00000000-0005-0000-0000-0000D3C00000}"/>
    <cellStyle name="Total 2 4 2 15 5" xfId="49364" xr:uid="{00000000-0005-0000-0000-0000D4C00000}"/>
    <cellStyle name="Total 2 4 2 16" xfId="49365" xr:uid="{00000000-0005-0000-0000-0000D5C00000}"/>
    <cellStyle name="Total 2 4 2 16 2" xfId="49366" xr:uid="{00000000-0005-0000-0000-0000D6C00000}"/>
    <cellStyle name="Total 2 4 2 16 3" xfId="49367" xr:uid="{00000000-0005-0000-0000-0000D7C00000}"/>
    <cellStyle name="Total 2 4 2 16 4" xfId="49368" xr:uid="{00000000-0005-0000-0000-0000D8C00000}"/>
    <cellStyle name="Total 2 4 2 16 5" xfId="49369" xr:uid="{00000000-0005-0000-0000-0000D9C00000}"/>
    <cellStyle name="Total 2 4 2 17" xfId="49370" xr:uid="{00000000-0005-0000-0000-0000DAC00000}"/>
    <cellStyle name="Total 2 4 2 17 2" xfId="49371" xr:uid="{00000000-0005-0000-0000-0000DBC00000}"/>
    <cellStyle name="Total 2 4 2 17 3" xfId="49372" xr:uid="{00000000-0005-0000-0000-0000DCC00000}"/>
    <cellStyle name="Total 2 4 2 17 4" xfId="49373" xr:uid="{00000000-0005-0000-0000-0000DDC00000}"/>
    <cellStyle name="Total 2 4 2 17 5" xfId="49374" xr:uid="{00000000-0005-0000-0000-0000DEC00000}"/>
    <cellStyle name="Total 2 4 2 18" xfId="49375" xr:uid="{00000000-0005-0000-0000-0000DFC00000}"/>
    <cellStyle name="Total 2 4 2 2" xfId="49376" xr:uid="{00000000-0005-0000-0000-0000E0C00000}"/>
    <cellStyle name="Total 2 4 2 2 10" xfId="49377" xr:uid="{00000000-0005-0000-0000-0000E1C00000}"/>
    <cellStyle name="Total 2 4 2 2 10 2" xfId="49378" xr:uid="{00000000-0005-0000-0000-0000E2C00000}"/>
    <cellStyle name="Total 2 4 2 2 10 3" xfId="49379" xr:uid="{00000000-0005-0000-0000-0000E3C00000}"/>
    <cellStyle name="Total 2 4 2 2 10 4" xfId="49380" xr:uid="{00000000-0005-0000-0000-0000E4C00000}"/>
    <cellStyle name="Total 2 4 2 2 10 5" xfId="49381" xr:uid="{00000000-0005-0000-0000-0000E5C00000}"/>
    <cellStyle name="Total 2 4 2 2 11" xfId="49382" xr:uid="{00000000-0005-0000-0000-0000E6C00000}"/>
    <cellStyle name="Total 2 4 2 2 11 2" xfId="49383" xr:uid="{00000000-0005-0000-0000-0000E7C00000}"/>
    <cellStyle name="Total 2 4 2 2 11 3" xfId="49384" xr:uid="{00000000-0005-0000-0000-0000E8C00000}"/>
    <cellStyle name="Total 2 4 2 2 11 4" xfId="49385" xr:uid="{00000000-0005-0000-0000-0000E9C00000}"/>
    <cellStyle name="Total 2 4 2 2 11 5" xfId="49386" xr:uid="{00000000-0005-0000-0000-0000EAC00000}"/>
    <cellStyle name="Total 2 4 2 2 12" xfId="49387" xr:uid="{00000000-0005-0000-0000-0000EBC00000}"/>
    <cellStyle name="Total 2 4 2 2 12 2" xfId="49388" xr:uid="{00000000-0005-0000-0000-0000ECC00000}"/>
    <cellStyle name="Total 2 4 2 2 12 3" xfId="49389" xr:uid="{00000000-0005-0000-0000-0000EDC00000}"/>
    <cellStyle name="Total 2 4 2 2 12 4" xfId="49390" xr:uid="{00000000-0005-0000-0000-0000EEC00000}"/>
    <cellStyle name="Total 2 4 2 2 12 5" xfId="49391" xr:uid="{00000000-0005-0000-0000-0000EFC00000}"/>
    <cellStyle name="Total 2 4 2 2 13" xfId="49392" xr:uid="{00000000-0005-0000-0000-0000F0C00000}"/>
    <cellStyle name="Total 2 4 2 2 13 2" xfId="49393" xr:uid="{00000000-0005-0000-0000-0000F1C00000}"/>
    <cellStyle name="Total 2 4 2 2 13 3" xfId="49394" xr:uid="{00000000-0005-0000-0000-0000F2C00000}"/>
    <cellStyle name="Total 2 4 2 2 13 4" xfId="49395" xr:uid="{00000000-0005-0000-0000-0000F3C00000}"/>
    <cellStyle name="Total 2 4 2 2 13 5" xfId="49396" xr:uid="{00000000-0005-0000-0000-0000F4C00000}"/>
    <cellStyle name="Total 2 4 2 2 14" xfId="49397" xr:uid="{00000000-0005-0000-0000-0000F5C00000}"/>
    <cellStyle name="Total 2 4 2 2 14 2" xfId="49398" xr:uid="{00000000-0005-0000-0000-0000F6C00000}"/>
    <cellStyle name="Total 2 4 2 2 14 3" xfId="49399" xr:uid="{00000000-0005-0000-0000-0000F7C00000}"/>
    <cellStyle name="Total 2 4 2 2 14 4" xfId="49400" xr:uid="{00000000-0005-0000-0000-0000F8C00000}"/>
    <cellStyle name="Total 2 4 2 2 14 5" xfId="49401" xr:uid="{00000000-0005-0000-0000-0000F9C00000}"/>
    <cellStyle name="Total 2 4 2 2 15" xfId="49402" xr:uid="{00000000-0005-0000-0000-0000FAC00000}"/>
    <cellStyle name="Total 2 4 2 2 15 2" xfId="49403" xr:uid="{00000000-0005-0000-0000-0000FBC00000}"/>
    <cellStyle name="Total 2 4 2 2 15 3" xfId="49404" xr:uid="{00000000-0005-0000-0000-0000FCC00000}"/>
    <cellStyle name="Total 2 4 2 2 15 4" xfId="49405" xr:uid="{00000000-0005-0000-0000-0000FDC00000}"/>
    <cellStyle name="Total 2 4 2 2 15 5" xfId="49406" xr:uid="{00000000-0005-0000-0000-0000FEC00000}"/>
    <cellStyle name="Total 2 4 2 2 16" xfId="49407" xr:uid="{00000000-0005-0000-0000-0000FFC00000}"/>
    <cellStyle name="Total 2 4 2 2 16 2" xfId="49408" xr:uid="{00000000-0005-0000-0000-000000C10000}"/>
    <cellStyle name="Total 2 4 2 2 16 3" xfId="49409" xr:uid="{00000000-0005-0000-0000-000001C10000}"/>
    <cellStyle name="Total 2 4 2 2 16 4" xfId="49410" xr:uid="{00000000-0005-0000-0000-000002C10000}"/>
    <cellStyle name="Total 2 4 2 2 16 5" xfId="49411" xr:uid="{00000000-0005-0000-0000-000003C10000}"/>
    <cellStyle name="Total 2 4 2 2 17" xfId="49412" xr:uid="{00000000-0005-0000-0000-000004C10000}"/>
    <cellStyle name="Total 2 4 2 2 17 2" xfId="49413" xr:uid="{00000000-0005-0000-0000-000005C10000}"/>
    <cellStyle name="Total 2 4 2 2 17 3" xfId="49414" xr:uid="{00000000-0005-0000-0000-000006C10000}"/>
    <cellStyle name="Total 2 4 2 2 17 4" xfId="49415" xr:uid="{00000000-0005-0000-0000-000007C10000}"/>
    <cellStyle name="Total 2 4 2 2 17 5" xfId="49416" xr:uid="{00000000-0005-0000-0000-000008C10000}"/>
    <cellStyle name="Total 2 4 2 2 18" xfId="49417" xr:uid="{00000000-0005-0000-0000-000009C10000}"/>
    <cellStyle name="Total 2 4 2 2 18 2" xfId="49418" xr:uid="{00000000-0005-0000-0000-00000AC10000}"/>
    <cellStyle name="Total 2 4 2 2 18 3" xfId="49419" xr:uid="{00000000-0005-0000-0000-00000BC10000}"/>
    <cellStyle name="Total 2 4 2 2 18 4" xfId="49420" xr:uid="{00000000-0005-0000-0000-00000CC10000}"/>
    <cellStyle name="Total 2 4 2 2 18 5" xfId="49421" xr:uid="{00000000-0005-0000-0000-00000DC10000}"/>
    <cellStyle name="Total 2 4 2 2 19" xfId="49422" xr:uid="{00000000-0005-0000-0000-00000EC10000}"/>
    <cellStyle name="Total 2 4 2 2 2" xfId="49423" xr:uid="{00000000-0005-0000-0000-00000FC10000}"/>
    <cellStyle name="Total 2 4 2 2 2 10" xfId="49424" xr:uid="{00000000-0005-0000-0000-000010C10000}"/>
    <cellStyle name="Total 2 4 2 2 2 10 2" xfId="49425" xr:uid="{00000000-0005-0000-0000-000011C10000}"/>
    <cellStyle name="Total 2 4 2 2 2 10 3" xfId="49426" xr:uid="{00000000-0005-0000-0000-000012C10000}"/>
    <cellStyle name="Total 2 4 2 2 2 10 4" xfId="49427" xr:uid="{00000000-0005-0000-0000-000013C10000}"/>
    <cellStyle name="Total 2 4 2 2 2 10 5" xfId="49428" xr:uid="{00000000-0005-0000-0000-000014C10000}"/>
    <cellStyle name="Total 2 4 2 2 2 11" xfId="49429" xr:uid="{00000000-0005-0000-0000-000015C10000}"/>
    <cellStyle name="Total 2 4 2 2 2 11 2" xfId="49430" xr:uid="{00000000-0005-0000-0000-000016C10000}"/>
    <cellStyle name="Total 2 4 2 2 2 11 3" xfId="49431" xr:uid="{00000000-0005-0000-0000-000017C10000}"/>
    <cellStyle name="Total 2 4 2 2 2 11 4" xfId="49432" xr:uid="{00000000-0005-0000-0000-000018C10000}"/>
    <cellStyle name="Total 2 4 2 2 2 11 5" xfId="49433" xr:uid="{00000000-0005-0000-0000-000019C10000}"/>
    <cellStyle name="Total 2 4 2 2 2 12" xfId="49434" xr:uid="{00000000-0005-0000-0000-00001AC10000}"/>
    <cellStyle name="Total 2 4 2 2 2 12 2" xfId="49435" xr:uid="{00000000-0005-0000-0000-00001BC10000}"/>
    <cellStyle name="Total 2 4 2 2 2 12 3" xfId="49436" xr:uid="{00000000-0005-0000-0000-00001CC10000}"/>
    <cellStyle name="Total 2 4 2 2 2 12 4" xfId="49437" xr:uid="{00000000-0005-0000-0000-00001DC10000}"/>
    <cellStyle name="Total 2 4 2 2 2 12 5" xfId="49438" xr:uid="{00000000-0005-0000-0000-00001EC10000}"/>
    <cellStyle name="Total 2 4 2 2 2 13" xfId="49439" xr:uid="{00000000-0005-0000-0000-00001FC10000}"/>
    <cellStyle name="Total 2 4 2 2 2 13 2" xfId="49440" xr:uid="{00000000-0005-0000-0000-000020C10000}"/>
    <cellStyle name="Total 2 4 2 2 2 13 3" xfId="49441" xr:uid="{00000000-0005-0000-0000-000021C10000}"/>
    <cellStyle name="Total 2 4 2 2 2 13 4" xfId="49442" xr:uid="{00000000-0005-0000-0000-000022C10000}"/>
    <cellStyle name="Total 2 4 2 2 2 13 5" xfId="49443" xr:uid="{00000000-0005-0000-0000-000023C10000}"/>
    <cellStyle name="Total 2 4 2 2 2 14" xfId="49444" xr:uid="{00000000-0005-0000-0000-000024C10000}"/>
    <cellStyle name="Total 2 4 2 2 2 14 2" xfId="49445" xr:uid="{00000000-0005-0000-0000-000025C10000}"/>
    <cellStyle name="Total 2 4 2 2 2 14 3" xfId="49446" xr:uid="{00000000-0005-0000-0000-000026C10000}"/>
    <cellStyle name="Total 2 4 2 2 2 14 4" xfId="49447" xr:uid="{00000000-0005-0000-0000-000027C10000}"/>
    <cellStyle name="Total 2 4 2 2 2 14 5" xfId="49448" xr:uid="{00000000-0005-0000-0000-000028C10000}"/>
    <cellStyle name="Total 2 4 2 2 2 15" xfId="49449" xr:uid="{00000000-0005-0000-0000-000029C10000}"/>
    <cellStyle name="Total 2 4 2 2 2 15 2" xfId="49450" xr:uid="{00000000-0005-0000-0000-00002AC10000}"/>
    <cellStyle name="Total 2 4 2 2 2 15 3" xfId="49451" xr:uid="{00000000-0005-0000-0000-00002BC10000}"/>
    <cellStyle name="Total 2 4 2 2 2 15 4" xfId="49452" xr:uid="{00000000-0005-0000-0000-00002CC10000}"/>
    <cellStyle name="Total 2 4 2 2 2 15 5" xfId="49453" xr:uid="{00000000-0005-0000-0000-00002DC10000}"/>
    <cellStyle name="Total 2 4 2 2 2 16" xfId="49454" xr:uid="{00000000-0005-0000-0000-00002EC10000}"/>
    <cellStyle name="Total 2 4 2 2 2 16 2" xfId="49455" xr:uid="{00000000-0005-0000-0000-00002FC10000}"/>
    <cellStyle name="Total 2 4 2 2 2 16 3" xfId="49456" xr:uid="{00000000-0005-0000-0000-000030C10000}"/>
    <cellStyle name="Total 2 4 2 2 2 16 4" xfId="49457" xr:uid="{00000000-0005-0000-0000-000031C10000}"/>
    <cellStyle name="Total 2 4 2 2 2 16 5" xfId="49458" xr:uid="{00000000-0005-0000-0000-000032C10000}"/>
    <cellStyle name="Total 2 4 2 2 2 17" xfId="49459" xr:uid="{00000000-0005-0000-0000-000033C10000}"/>
    <cellStyle name="Total 2 4 2 2 2 17 2" xfId="49460" xr:uid="{00000000-0005-0000-0000-000034C10000}"/>
    <cellStyle name="Total 2 4 2 2 2 17 3" xfId="49461" xr:uid="{00000000-0005-0000-0000-000035C10000}"/>
    <cellStyle name="Total 2 4 2 2 2 17 4" xfId="49462" xr:uid="{00000000-0005-0000-0000-000036C10000}"/>
    <cellStyle name="Total 2 4 2 2 2 17 5" xfId="49463" xr:uid="{00000000-0005-0000-0000-000037C10000}"/>
    <cellStyle name="Total 2 4 2 2 2 18" xfId="49464" xr:uid="{00000000-0005-0000-0000-000038C10000}"/>
    <cellStyle name="Total 2 4 2 2 2 18 2" xfId="49465" xr:uid="{00000000-0005-0000-0000-000039C10000}"/>
    <cellStyle name="Total 2 4 2 2 2 18 3" xfId="49466" xr:uid="{00000000-0005-0000-0000-00003AC10000}"/>
    <cellStyle name="Total 2 4 2 2 2 18 4" xfId="49467" xr:uid="{00000000-0005-0000-0000-00003BC10000}"/>
    <cellStyle name="Total 2 4 2 2 2 18 5" xfId="49468" xr:uid="{00000000-0005-0000-0000-00003CC10000}"/>
    <cellStyle name="Total 2 4 2 2 2 19" xfId="49469" xr:uid="{00000000-0005-0000-0000-00003DC10000}"/>
    <cellStyle name="Total 2 4 2 2 2 2" xfId="49470" xr:uid="{00000000-0005-0000-0000-00003EC10000}"/>
    <cellStyle name="Total 2 4 2 2 2 2 2" xfId="49471" xr:uid="{00000000-0005-0000-0000-00003FC10000}"/>
    <cellStyle name="Total 2 4 2 2 2 2 2 2" xfId="49472" xr:uid="{00000000-0005-0000-0000-000040C10000}"/>
    <cellStyle name="Total 2 4 2 2 2 2 2 3" xfId="49473" xr:uid="{00000000-0005-0000-0000-000041C10000}"/>
    <cellStyle name="Total 2 4 2 2 2 2 2 4" xfId="49474" xr:uid="{00000000-0005-0000-0000-000042C10000}"/>
    <cellStyle name="Total 2 4 2 2 2 2 2 5" xfId="49475" xr:uid="{00000000-0005-0000-0000-000043C10000}"/>
    <cellStyle name="Total 2 4 2 2 2 2 2 6" xfId="49476" xr:uid="{00000000-0005-0000-0000-000044C10000}"/>
    <cellStyle name="Total 2 4 2 2 2 2 2 7" xfId="49477" xr:uid="{00000000-0005-0000-0000-000045C10000}"/>
    <cellStyle name="Total 2 4 2 2 2 2 3" xfId="49478" xr:uid="{00000000-0005-0000-0000-000046C10000}"/>
    <cellStyle name="Total 2 4 2 2 2 2 4" xfId="49479" xr:uid="{00000000-0005-0000-0000-000047C10000}"/>
    <cellStyle name="Total 2 4 2 2 2 2 5" xfId="49480" xr:uid="{00000000-0005-0000-0000-000048C10000}"/>
    <cellStyle name="Total 2 4 2 2 2 3" xfId="49481" xr:uid="{00000000-0005-0000-0000-000049C10000}"/>
    <cellStyle name="Total 2 4 2 2 2 3 2" xfId="49482" xr:uid="{00000000-0005-0000-0000-00004AC10000}"/>
    <cellStyle name="Total 2 4 2 2 2 3 2 2" xfId="49483" xr:uid="{00000000-0005-0000-0000-00004BC10000}"/>
    <cellStyle name="Total 2 4 2 2 2 3 2 3" xfId="49484" xr:uid="{00000000-0005-0000-0000-00004CC10000}"/>
    <cellStyle name="Total 2 4 2 2 2 3 2 4" xfId="49485" xr:uid="{00000000-0005-0000-0000-00004DC10000}"/>
    <cellStyle name="Total 2 4 2 2 2 3 2 5" xfId="49486" xr:uid="{00000000-0005-0000-0000-00004EC10000}"/>
    <cellStyle name="Total 2 4 2 2 2 3 2 6" xfId="49487" xr:uid="{00000000-0005-0000-0000-00004FC10000}"/>
    <cellStyle name="Total 2 4 2 2 2 3 2 7" xfId="49488" xr:uid="{00000000-0005-0000-0000-000050C10000}"/>
    <cellStyle name="Total 2 4 2 2 2 3 3" xfId="49489" xr:uid="{00000000-0005-0000-0000-000051C10000}"/>
    <cellStyle name="Total 2 4 2 2 2 3 4" xfId="49490" xr:uid="{00000000-0005-0000-0000-000052C10000}"/>
    <cellStyle name="Total 2 4 2 2 2 3 5" xfId="49491" xr:uid="{00000000-0005-0000-0000-000053C10000}"/>
    <cellStyle name="Total 2 4 2 2 2 4" xfId="49492" xr:uid="{00000000-0005-0000-0000-000054C10000}"/>
    <cellStyle name="Total 2 4 2 2 2 4 2" xfId="49493" xr:uid="{00000000-0005-0000-0000-000055C10000}"/>
    <cellStyle name="Total 2 4 2 2 2 4 2 2" xfId="49494" xr:uid="{00000000-0005-0000-0000-000056C10000}"/>
    <cellStyle name="Total 2 4 2 2 2 4 2 3" xfId="49495" xr:uid="{00000000-0005-0000-0000-000057C10000}"/>
    <cellStyle name="Total 2 4 2 2 2 4 2 4" xfId="49496" xr:uid="{00000000-0005-0000-0000-000058C10000}"/>
    <cellStyle name="Total 2 4 2 2 2 4 2 5" xfId="49497" xr:uid="{00000000-0005-0000-0000-000059C10000}"/>
    <cellStyle name="Total 2 4 2 2 2 4 2 6" xfId="49498" xr:uid="{00000000-0005-0000-0000-00005AC10000}"/>
    <cellStyle name="Total 2 4 2 2 2 4 2 7" xfId="49499" xr:uid="{00000000-0005-0000-0000-00005BC10000}"/>
    <cellStyle name="Total 2 4 2 2 2 4 3" xfId="49500" xr:uid="{00000000-0005-0000-0000-00005CC10000}"/>
    <cellStyle name="Total 2 4 2 2 2 4 4" xfId="49501" xr:uid="{00000000-0005-0000-0000-00005DC10000}"/>
    <cellStyle name="Total 2 4 2 2 2 4 5" xfId="49502" xr:uid="{00000000-0005-0000-0000-00005EC10000}"/>
    <cellStyle name="Total 2 4 2 2 2 5" xfId="49503" xr:uid="{00000000-0005-0000-0000-00005FC10000}"/>
    <cellStyle name="Total 2 4 2 2 2 5 2" xfId="49504" xr:uid="{00000000-0005-0000-0000-000060C10000}"/>
    <cellStyle name="Total 2 4 2 2 2 5 3" xfId="49505" xr:uid="{00000000-0005-0000-0000-000061C10000}"/>
    <cellStyle name="Total 2 4 2 2 2 5 4" xfId="49506" xr:uid="{00000000-0005-0000-0000-000062C10000}"/>
    <cellStyle name="Total 2 4 2 2 2 5 5" xfId="49507" xr:uid="{00000000-0005-0000-0000-000063C10000}"/>
    <cellStyle name="Total 2 4 2 2 2 5 6" xfId="49508" xr:uid="{00000000-0005-0000-0000-000064C10000}"/>
    <cellStyle name="Total 2 4 2 2 2 5 7" xfId="49509" xr:uid="{00000000-0005-0000-0000-000065C10000}"/>
    <cellStyle name="Total 2 4 2 2 2 5 8" xfId="49510" xr:uid="{00000000-0005-0000-0000-000066C10000}"/>
    <cellStyle name="Total 2 4 2 2 2 6" xfId="49511" xr:uid="{00000000-0005-0000-0000-000067C10000}"/>
    <cellStyle name="Total 2 4 2 2 2 6 2" xfId="49512" xr:uid="{00000000-0005-0000-0000-000068C10000}"/>
    <cellStyle name="Total 2 4 2 2 2 6 3" xfId="49513" xr:uid="{00000000-0005-0000-0000-000069C10000}"/>
    <cellStyle name="Total 2 4 2 2 2 6 4" xfId="49514" xr:uid="{00000000-0005-0000-0000-00006AC10000}"/>
    <cellStyle name="Total 2 4 2 2 2 6 5" xfId="49515" xr:uid="{00000000-0005-0000-0000-00006BC10000}"/>
    <cellStyle name="Total 2 4 2 2 2 6 6" xfId="49516" xr:uid="{00000000-0005-0000-0000-00006CC10000}"/>
    <cellStyle name="Total 2 4 2 2 2 6 7" xfId="49517" xr:uid="{00000000-0005-0000-0000-00006DC10000}"/>
    <cellStyle name="Total 2 4 2 2 2 7" xfId="49518" xr:uid="{00000000-0005-0000-0000-00006EC10000}"/>
    <cellStyle name="Total 2 4 2 2 2 7 2" xfId="49519" xr:uid="{00000000-0005-0000-0000-00006FC10000}"/>
    <cellStyle name="Total 2 4 2 2 2 7 3" xfId="49520" xr:uid="{00000000-0005-0000-0000-000070C10000}"/>
    <cellStyle name="Total 2 4 2 2 2 7 4" xfId="49521" xr:uid="{00000000-0005-0000-0000-000071C10000}"/>
    <cellStyle name="Total 2 4 2 2 2 7 5" xfId="49522" xr:uid="{00000000-0005-0000-0000-000072C10000}"/>
    <cellStyle name="Total 2 4 2 2 2 8" xfId="49523" xr:uid="{00000000-0005-0000-0000-000073C10000}"/>
    <cellStyle name="Total 2 4 2 2 2 8 2" xfId="49524" xr:uid="{00000000-0005-0000-0000-000074C10000}"/>
    <cellStyle name="Total 2 4 2 2 2 8 3" xfId="49525" xr:uid="{00000000-0005-0000-0000-000075C10000}"/>
    <cellStyle name="Total 2 4 2 2 2 8 4" xfId="49526" xr:uid="{00000000-0005-0000-0000-000076C10000}"/>
    <cellStyle name="Total 2 4 2 2 2 8 5" xfId="49527" xr:uid="{00000000-0005-0000-0000-000077C10000}"/>
    <cellStyle name="Total 2 4 2 2 2 9" xfId="49528" xr:uid="{00000000-0005-0000-0000-000078C10000}"/>
    <cellStyle name="Total 2 4 2 2 2 9 2" xfId="49529" xr:uid="{00000000-0005-0000-0000-000079C10000}"/>
    <cellStyle name="Total 2 4 2 2 2 9 3" xfId="49530" xr:uid="{00000000-0005-0000-0000-00007AC10000}"/>
    <cellStyle name="Total 2 4 2 2 2 9 4" xfId="49531" xr:uid="{00000000-0005-0000-0000-00007BC10000}"/>
    <cellStyle name="Total 2 4 2 2 2 9 5" xfId="49532" xr:uid="{00000000-0005-0000-0000-00007CC10000}"/>
    <cellStyle name="Total 2 4 2 2 3" xfId="49533" xr:uid="{00000000-0005-0000-0000-00007DC10000}"/>
    <cellStyle name="Total 2 4 2 2 3 10" xfId="49534" xr:uid="{00000000-0005-0000-0000-00007EC10000}"/>
    <cellStyle name="Total 2 4 2 2 3 2" xfId="49535" xr:uid="{00000000-0005-0000-0000-00007FC10000}"/>
    <cellStyle name="Total 2 4 2 2 3 2 2" xfId="49536" xr:uid="{00000000-0005-0000-0000-000080C10000}"/>
    <cellStyle name="Total 2 4 2 2 3 2 2 2" xfId="49537" xr:uid="{00000000-0005-0000-0000-000081C10000}"/>
    <cellStyle name="Total 2 4 2 2 3 2 2 3" xfId="49538" xr:uid="{00000000-0005-0000-0000-000082C10000}"/>
    <cellStyle name="Total 2 4 2 2 3 2 2 4" xfId="49539" xr:uid="{00000000-0005-0000-0000-000083C10000}"/>
    <cellStyle name="Total 2 4 2 2 3 2 2 5" xfId="49540" xr:uid="{00000000-0005-0000-0000-000084C10000}"/>
    <cellStyle name="Total 2 4 2 2 3 2 2 6" xfId="49541" xr:uid="{00000000-0005-0000-0000-000085C10000}"/>
    <cellStyle name="Total 2 4 2 2 3 2 2 7" xfId="49542" xr:uid="{00000000-0005-0000-0000-000086C10000}"/>
    <cellStyle name="Total 2 4 2 2 3 2 3" xfId="49543" xr:uid="{00000000-0005-0000-0000-000087C10000}"/>
    <cellStyle name="Total 2 4 2 2 3 2 4" xfId="49544" xr:uid="{00000000-0005-0000-0000-000088C10000}"/>
    <cellStyle name="Total 2 4 2 2 3 3" xfId="49545" xr:uid="{00000000-0005-0000-0000-000089C10000}"/>
    <cellStyle name="Total 2 4 2 2 3 3 2" xfId="49546" xr:uid="{00000000-0005-0000-0000-00008AC10000}"/>
    <cellStyle name="Total 2 4 2 2 3 3 2 2" xfId="49547" xr:uid="{00000000-0005-0000-0000-00008BC10000}"/>
    <cellStyle name="Total 2 4 2 2 3 3 2 3" xfId="49548" xr:uid="{00000000-0005-0000-0000-00008CC10000}"/>
    <cellStyle name="Total 2 4 2 2 3 3 2 4" xfId="49549" xr:uid="{00000000-0005-0000-0000-00008DC10000}"/>
    <cellStyle name="Total 2 4 2 2 3 3 2 5" xfId="49550" xr:uid="{00000000-0005-0000-0000-00008EC10000}"/>
    <cellStyle name="Total 2 4 2 2 3 3 2 6" xfId="49551" xr:uid="{00000000-0005-0000-0000-00008FC10000}"/>
    <cellStyle name="Total 2 4 2 2 3 3 2 7" xfId="49552" xr:uid="{00000000-0005-0000-0000-000090C10000}"/>
    <cellStyle name="Total 2 4 2 2 3 3 3" xfId="49553" xr:uid="{00000000-0005-0000-0000-000091C10000}"/>
    <cellStyle name="Total 2 4 2 2 3 3 4" xfId="49554" xr:uid="{00000000-0005-0000-0000-000092C10000}"/>
    <cellStyle name="Total 2 4 2 2 3 4" xfId="49555" xr:uid="{00000000-0005-0000-0000-000093C10000}"/>
    <cellStyle name="Total 2 4 2 2 3 4 2" xfId="49556" xr:uid="{00000000-0005-0000-0000-000094C10000}"/>
    <cellStyle name="Total 2 4 2 2 3 4 2 2" xfId="49557" xr:uid="{00000000-0005-0000-0000-000095C10000}"/>
    <cellStyle name="Total 2 4 2 2 3 4 2 3" xfId="49558" xr:uid="{00000000-0005-0000-0000-000096C10000}"/>
    <cellStyle name="Total 2 4 2 2 3 4 2 4" xfId="49559" xr:uid="{00000000-0005-0000-0000-000097C10000}"/>
    <cellStyle name="Total 2 4 2 2 3 4 2 5" xfId="49560" xr:uid="{00000000-0005-0000-0000-000098C10000}"/>
    <cellStyle name="Total 2 4 2 2 3 4 2 6" xfId="49561" xr:uid="{00000000-0005-0000-0000-000099C10000}"/>
    <cellStyle name="Total 2 4 2 2 3 4 2 7" xfId="49562" xr:uid="{00000000-0005-0000-0000-00009AC10000}"/>
    <cellStyle name="Total 2 4 2 2 3 4 3" xfId="49563" xr:uid="{00000000-0005-0000-0000-00009BC10000}"/>
    <cellStyle name="Total 2 4 2 2 3 4 4" xfId="49564" xr:uid="{00000000-0005-0000-0000-00009CC10000}"/>
    <cellStyle name="Total 2 4 2 2 3 5" xfId="49565" xr:uid="{00000000-0005-0000-0000-00009DC10000}"/>
    <cellStyle name="Total 2 4 2 2 3 5 2" xfId="49566" xr:uid="{00000000-0005-0000-0000-00009EC10000}"/>
    <cellStyle name="Total 2 4 2 2 3 5 3" xfId="49567" xr:uid="{00000000-0005-0000-0000-00009FC10000}"/>
    <cellStyle name="Total 2 4 2 2 3 5 4" xfId="49568" xr:uid="{00000000-0005-0000-0000-0000A0C10000}"/>
    <cellStyle name="Total 2 4 2 2 3 5 5" xfId="49569" xr:uid="{00000000-0005-0000-0000-0000A1C10000}"/>
    <cellStyle name="Total 2 4 2 2 3 5 6" xfId="49570" xr:uid="{00000000-0005-0000-0000-0000A2C10000}"/>
    <cellStyle name="Total 2 4 2 2 3 5 7" xfId="49571" xr:uid="{00000000-0005-0000-0000-0000A3C10000}"/>
    <cellStyle name="Total 2 4 2 2 3 5 8" xfId="49572" xr:uid="{00000000-0005-0000-0000-0000A4C10000}"/>
    <cellStyle name="Total 2 4 2 2 3 6" xfId="49573" xr:uid="{00000000-0005-0000-0000-0000A5C10000}"/>
    <cellStyle name="Total 2 4 2 2 3 6 2" xfId="49574" xr:uid="{00000000-0005-0000-0000-0000A6C10000}"/>
    <cellStyle name="Total 2 4 2 2 3 6 3" xfId="49575" xr:uid="{00000000-0005-0000-0000-0000A7C10000}"/>
    <cellStyle name="Total 2 4 2 2 3 6 4" xfId="49576" xr:uid="{00000000-0005-0000-0000-0000A8C10000}"/>
    <cellStyle name="Total 2 4 2 2 3 6 5" xfId="49577" xr:uid="{00000000-0005-0000-0000-0000A9C10000}"/>
    <cellStyle name="Total 2 4 2 2 3 6 6" xfId="49578" xr:uid="{00000000-0005-0000-0000-0000AAC10000}"/>
    <cellStyle name="Total 2 4 2 2 3 6 7" xfId="49579" xr:uid="{00000000-0005-0000-0000-0000ABC10000}"/>
    <cellStyle name="Total 2 4 2 2 3 7" xfId="49580" xr:uid="{00000000-0005-0000-0000-0000ACC10000}"/>
    <cellStyle name="Total 2 4 2 2 3 8" xfId="49581" xr:uid="{00000000-0005-0000-0000-0000ADC10000}"/>
    <cellStyle name="Total 2 4 2 2 3 9" xfId="49582" xr:uid="{00000000-0005-0000-0000-0000AEC10000}"/>
    <cellStyle name="Total 2 4 2 2 4" xfId="49583" xr:uid="{00000000-0005-0000-0000-0000AFC10000}"/>
    <cellStyle name="Total 2 4 2 2 4 2" xfId="49584" xr:uid="{00000000-0005-0000-0000-0000B0C10000}"/>
    <cellStyle name="Total 2 4 2 2 4 2 2" xfId="49585" xr:uid="{00000000-0005-0000-0000-0000B1C10000}"/>
    <cellStyle name="Total 2 4 2 2 4 2 3" xfId="49586" xr:uid="{00000000-0005-0000-0000-0000B2C10000}"/>
    <cellStyle name="Total 2 4 2 2 4 2 4" xfId="49587" xr:uid="{00000000-0005-0000-0000-0000B3C10000}"/>
    <cellStyle name="Total 2 4 2 2 4 2 5" xfId="49588" xr:uid="{00000000-0005-0000-0000-0000B4C10000}"/>
    <cellStyle name="Total 2 4 2 2 4 2 6" xfId="49589" xr:uid="{00000000-0005-0000-0000-0000B5C10000}"/>
    <cellStyle name="Total 2 4 2 2 4 2 7" xfId="49590" xr:uid="{00000000-0005-0000-0000-0000B6C10000}"/>
    <cellStyle name="Total 2 4 2 2 4 3" xfId="49591" xr:uid="{00000000-0005-0000-0000-0000B7C10000}"/>
    <cellStyle name="Total 2 4 2 2 4 4" xfId="49592" xr:uid="{00000000-0005-0000-0000-0000B8C10000}"/>
    <cellStyle name="Total 2 4 2 2 4 5" xfId="49593" xr:uid="{00000000-0005-0000-0000-0000B9C10000}"/>
    <cellStyle name="Total 2 4 2 2 5" xfId="49594" xr:uid="{00000000-0005-0000-0000-0000BAC10000}"/>
    <cellStyle name="Total 2 4 2 2 5 2" xfId="49595" xr:uid="{00000000-0005-0000-0000-0000BBC10000}"/>
    <cellStyle name="Total 2 4 2 2 5 2 2" xfId="49596" xr:uid="{00000000-0005-0000-0000-0000BCC10000}"/>
    <cellStyle name="Total 2 4 2 2 5 2 3" xfId="49597" xr:uid="{00000000-0005-0000-0000-0000BDC10000}"/>
    <cellStyle name="Total 2 4 2 2 5 2 4" xfId="49598" xr:uid="{00000000-0005-0000-0000-0000BEC10000}"/>
    <cellStyle name="Total 2 4 2 2 5 2 5" xfId="49599" xr:uid="{00000000-0005-0000-0000-0000BFC10000}"/>
    <cellStyle name="Total 2 4 2 2 5 2 6" xfId="49600" xr:uid="{00000000-0005-0000-0000-0000C0C10000}"/>
    <cellStyle name="Total 2 4 2 2 5 2 7" xfId="49601" xr:uid="{00000000-0005-0000-0000-0000C1C10000}"/>
    <cellStyle name="Total 2 4 2 2 5 3" xfId="49602" xr:uid="{00000000-0005-0000-0000-0000C2C10000}"/>
    <cellStyle name="Total 2 4 2 2 5 4" xfId="49603" xr:uid="{00000000-0005-0000-0000-0000C3C10000}"/>
    <cellStyle name="Total 2 4 2 2 5 5" xfId="49604" xr:uid="{00000000-0005-0000-0000-0000C4C10000}"/>
    <cellStyle name="Total 2 4 2 2 6" xfId="49605" xr:uid="{00000000-0005-0000-0000-0000C5C10000}"/>
    <cellStyle name="Total 2 4 2 2 6 2" xfId="49606" xr:uid="{00000000-0005-0000-0000-0000C6C10000}"/>
    <cellStyle name="Total 2 4 2 2 6 2 2" xfId="49607" xr:uid="{00000000-0005-0000-0000-0000C7C10000}"/>
    <cellStyle name="Total 2 4 2 2 6 2 3" xfId="49608" xr:uid="{00000000-0005-0000-0000-0000C8C10000}"/>
    <cellStyle name="Total 2 4 2 2 6 2 4" xfId="49609" xr:uid="{00000000-0005-0000-0000-0000C9C10000}"/>
    <cellStyle name="Total 2 4 2 2 6 2 5" xfId="49610" xr:uid="{00000000-0005-0000-0000-0000CAC10000}"/>
    <cellStyle name="Total 2 4 2 2 6 2 6" xfId="49611" xr:uid="{00000000-0005-0000-0000-0000CBC10000}"/>
    <cellStyle name="Total 2 4 2 2 6 2 7" xfId="49612" xr:uid="{00000000-0005-0000-0000-0000CCC10000}"/>
    <cellStyle name="Total 2 4 2 2 6 3" xfId="49613" xr:uid="{00000000-0005-0000-0000-0000CDC10000}"/>
    <cellStyle name="Total 2 4 2 2 6 4" xfId="49614" xr:uid="{00000000-0005-0000-0000-0000CEC10000}"/>
    <cellStyle name="Total 2 4 2 2 6 5" xfId="49615" xr:uid="{00000000-0005-0000-0000-0000CFC10000}"/>
    <cellStyle name="Total 2 4 2 2 7" xfId="49616" xr:uid="{00000000-0005-0000-0000-0000D0C10000}"/>
    <cellStyle name="Total 2 4 2 2 7 2" xfId="49617" xr:uid="{00000000-0005-0000-0000-0000D1C10000}"/>
    <cellStyle name="Total 2 4 2 2 7 2 2" xfId="49618" xr:uid="{00000000-0005-0000-0000-0000D2C10000}"/>
    <cellStyle name="Total 2 4 2 2 7 2 3" xfId="49619" xr:uid="{00000000-0005-0000-0000-0000D3C10000}"/>
    <cellStyle name="Total 2 4 2 2 7 2 4" xfId="49620" xr:uid="{00000000-0005-0000-0000-0000D4C10000}"/>
    <cellStyle name="Total 2 4 2 2 7 2 5" xfId="49621" xr:uid="{00000000-0005-0000-0000-0000D5C10000}"/>
    <cellStyle name="Total 2 4 2 2 7 2 6" xfId="49622" xr:uid="{00000000-0005-0000-0000-0000D6C10000}"/>
    <cellStyle name="Total 2 4 2 2 7 2 7" xfId="49623" xr:uid="{00000000-0005-0000-0000-0000D7C10000}"/>
    <cellStyle name="Total 2 4 2 2 7 3" xfId="49624" xr:uid="{00000000-0005-0000-0000-0000D8C10000}"/>
    <cellStyle name="Total 2 4 2 2 7 4" xfId="49625" xr:uid="{00000000-0005-0000-0000-0000D9C10000}"/>
    <cellStyle name="Total 2 4 2 2 7 5" xfId="49626" xr:uid="{00000000-0005-0000-0000-0000DAC10000}"/>
    <cellStyle name="Total 2 4 2 2 8" xfId="49627" xr:uid="{00000000-0005-0000-0000-0000DBC10000}"/>
    <cellStyle name="Total 2 4 2 2 8 2" xfId="49628" xr:uid="{00000000-0005-0000-0000-0000DCC10000}"/>
    <cellStyle name="Total 2 4 2 2 8 3" xfId="49629" xr:uid="{00000000-0005-0000-0000-0000DDC10000}"/>
    <cellStyle name="Total 2 4 2 2 8 4" xfId="49630" xr:uid="{00000000-0005-0000-0000-0000DEC10000}"/>
    <cellStyle name="Total 2 4 2 2 8 5" xfId="49631" xr:uid="{00000000-0005-0000-0000-0000DFC10000}"/>
    <cellStyle name="Total 2 4 2 2 8 6" xfId="49632" xr:uid="{00000000-0005-0000-0000-0000E0C10000}"/>
    <cellStyle name="Total 2 4 2 2 8 7" xfId="49633" xr:uid="{00000000-0005-0000-0000-0000E1C10000}"/>
    <cellStyle name="Total 2 4 2 2 8 8" xfId="49634" xr:uid="{00000000-0005-0000-0000-0000E2C10000}"/>
    <cellStyle name="Total 2 4 2 2 9" xfId="49635" xr:uid="{00000000-0005-0000-0000-0000E3C10000}"/>
    <cellStyle name="Total 2 4 2 2 9 2" xfId="49636" xr:uid="{00000000-0005-0000-0000-0000E4C10000}"/>
    <cellStyle name="Total 2 4 2 2 9 3" xfId="49637" xr:uid="{00000000-0005-0000-0000-0000E5C10000}"/>
    <cellStyle name="Total 2 4 2 2 9 4" xfId="49638" xr:uid="{00000000-0005-0000-0000-0000E6C10000}"/>
    <cellStyle name="Total 2 4 2 2 9 5" xfId="49639" xr:uid="{00000000-0005-0000-0000-0000E7C10000}"/>
    <cellStyle name="Total 2 4 2 2 9 6" xfId="49640" xr:uid="{00000000-0005-0000-0000-0000E8C10000}"/>
    <cellStyle name="Total 2 4 2 2 9 7" xfId="49641" xr:uid="{00000000-0005-0000-0000-0000E9C10000}"/>
    <cellStyle name="Total 2 4 2 3" xfId="49642" xr:uid="{00000000-0005-0000-0000-0000EAC10000}"/>
    <cellStyle name="Total 2 4 2 3 10" xfId="49643" xr:uid="{00000000-0005-0000-0000-0000EBC10000}"/>
    <cellStyle name="Total 2 4 2 3 10 2" xfId="49644" xr:uid="{00000000-0005-0000-0000-0000ECC10000}"/>
    <cellStyle name="Total 2 4 2 3 10 3" xfId="49645" xr:uid="{00000000-0005-0000-0000-0000EDC10000}"/>
    <cellStyle name="Total 2 4 2 3 10 4" xfId="49646" xr:uid="{00000000-0005-0000-0000-0000EEC10000}"/>
    <cellStyle name="Total 2 4 2 3 10 5" xfId="49647" xr:uid="{00000000-0005-0000-0000-0000EFC10000}"/>
    <cellStyle name="Total 2 4 2 3 11" xfId="49648" xr:uid="{00000000-0005-0000-0000-0000F0C10000}"/>
    <cellStyle name="Total 2 4 2 3 11 2" xfId="49649" xr:uid="{00000000-0005-0000-0000-0000F1C10000}"/>
    <cellStyle name="Total 2 4 2 3 11 3" xfId="49650" xr:uid="{00000000-0005-0000-0000-0000F2C10000}"/>
    <cellStyle name="Total 2 4 2 3 11 4" xfId="49651" xr:uid="{00000000-0005-0000-0000-0000F3C10000}"/>
    <cellStyle name="Total 2 4 2 3 11 5" xfId="49652" xr:uid="{00000000-0005-0000-0000-0000F4C10000}"/>
    <cellStyle name="Total 2 4 2 3 12" xfId="49653" xr:uid="{00000000-0005-0000-0000-0000F5C10000}"/>
    <cellStyle name="Total 2 4 2 3 12 2" xfId="49654" xr:uid="{00000000-0005-0000-0000-0000F6C10000}"/>
    <cellStyle name="Total 2 4 2 3 12 3" xfId="49655" xr:uid="{00000000-0005-0000-0000-0000F7C10000}"/>
    <cellStyle name="Total 2 4 2 3 12 4" xfId="49656" xr:uid="{00000000-0005-0000-0000-0000F8C10000}"/>
    <cellStyle name="Total 2 4 2 3 12 5" xfId="49657" xr:uid="{00000000-0005-0000-0000-0000F9C10000}"/>
    <cellStyle name="Total 2 4 2 3 13" xfId="49658" xr:uid="{00000000-0005-0000-0000-0000FAC10000}"/>
    <cellStyle name="Total 2 4 2 3 13 2" xfId="49659" xr:uid="{00000000-0005-0000-0000-0000FBC10000}"/>
    <cellStyle name="Total 2 4 2 3 13 3" xfId="49660" xr:uid="{00000000-0005-0000-0000-0000FCC10000}"/>
    <cellStyle name="Total 2 4 2 3 13 4" xfId="49661" xr:uid="{00000000-0005-0000-0000-0000FDC10000}"/>
    <cellStyle name="Total 2 4 2 3 13 5" xfId="49662" xr:uid="{00000000-0005-0000-0000-0000FEC10000}"/>
    <cellStyle name="Total 2 4 2 3 14" xfId="49663" xr:uid="{00000000-0005-0000-0000-0000FFC10000}"/>
    <cellStyle name="Total 2 4 2 3 14 2" xfId="49664" xr:uid="{00000000-0005-0000-0000-000000C20000}"/>
    <cellStyle name="Total 2 4 2 3 14 3" xfId="49665" xr:uid="{00000000-0005-0000-0000-000001C20000}"/>
    <cellStyle name="Total 2 4 2 3 14 4" xfId="49666" xr:uid="{00000000-0005-0000-0000-000002C20000}"/>
    <cellStyle name="Total 2 4 2 3 14 5" xfId="49667" xr:uid="{00000000-0005-0000-0000-000003C20000}"/>
    <cellStyle name="Total 2 4 2 3 15" xfId="49668" xr:uid="{00000000-0005-0000-0000-000004C20000}"/>
    <cellStyle name="Total 2 4 2 3 15 2" xfId="49669" xr:uid="{00000000-0005-0000-0000-000005C20000}"/>
    <cellStyle name="Total 2 4 2 3 15 3" xfId="49670" xr:uid="{00000000-0005-0000-0000-000006C20000}"/>
    <cellStyle name="Total 2 4 2 3 15 4" xfId="49671" xr:uid="{00000000-0005-0000-0000-000007C20000}"/>
    <cellStyle name="Total 2 4 2 3 15 5" xfId="49672" xr:uid="{00000000-0005-0000-0000-000008C20000}"/>
    <cellStyle name="Total 2 4 2 3 16" xfId="49673" xr:uid="{00000000-0005-0000-0000-000009C20000}"/>
    <cellStyle name="Total 2 4 2 3 16 2" xfId="49674" xr:uid="{00000000-0005-0000-0000-00000AC20000}"/>
    <cellStyle name="Total 2 4 2 3 16 3" xfId="49675" xr:uid="{00000000-0005-0000-0000-00000BC20000}"/>
    <cellStyle name="Total 2 4 2 3 16 4" xfId="49676" xr:uid="{00000000-0005-0000-0000-00000CC20000}"/>
    <cellStyle name="Total 2 4 2 3 16 5" xfId="49677" xr:uid="{00000000-0005-0000-0000-00000DC20000}"/>
    <cellStyle name="Total 2 4 2 3 17" xfId="49678" xr:uid="{00000000-0005-0000-0000-00000EC20000}"/>
    <cellStyle name="Total 2 4 2 3 17 2" xfId="49679" xr:uid="{00000000-0005-0000-0000-00000FC20000}"/>
    <cellStyle name="Total 2 4 2 3 17 3" xfId="49680" xr:uid="{00000000-0005-0000-0000-000010C20000}"/>
    <cellStyle name="Total 2 4 2 3 17 4" xfId="49681" xr:uid="{00000000-0005-0000-0000-000011C20000}"/>
    <cellStyle name="Total 2 4 2 3 17 5" xfId="49682" xr:uid="{00000000-0005-0000-0000-000012C20000}"/>
    <cellStyle name="Total 2 4 2 3 18" xfId="49683" xr:uid="{00000000-0005-0000-0000-000013C20000}"/>
    <cellStyle name="Total 2 4 2 3 18 2" xfId="49684" xr:uid="{00000000-0005-0000-0000-000014C20000}"/>
    <cellStyle name="Total 2 4 2 3 18 3" xfId="49685" xr:uid="{00000000-0005-0000-0000-000015C20000}"/>
    <cellStyle name="Total 2 4 2 3 18 4" xfId="49686" xr:uid="{00000000-0005-0000-0000-000016C20000}"/>
    <cellStyle name="Total 2 4 2 3 18 5" xfId="49687" xr:uid="{00000000-0005-0000-0000-000017C20000}"/>
    <cellStyle name="Total 2 4 2 3 19" xfId="49688" xr:uid="{00000000-0005-0000-0000-000018C20000}"/>
    <cellStyle name="Total 2 4 2 3 2" xfId="49689" xr:uid="{00000000-0005-0000-0000-000019C20000}"/>
    <cellStyle name="Total 2 4 2 3 2 10" xfId="49690" xr:uid="{00000000-0005-0000-0000-00001AC20000}"/>
    <cellStyle name="Total 2 4 2 3 2 10 2" xfId="49691" xr:uid="{00000000-0005-0000-0000-00001BC20000}"/>
    <cellStyle name="Total 2 4 2 3 2 10 3" xfId="49692" xr:uid="{00000000-0005-0000-0000-00001CC20000}"/>
    <cellStyle name="Total 2 4 2 3 2 10 4" xfId="49693" xr:uid="{00000000-0005-0000-0000-00001DC20000}"/>
    <cellStyle name="Total 2 4 2 3 2 10 5" xfId="49694" xr:uid="{00000000-0005-0000-0000-00001EC20000}"/>
    <cellStyle name="Total 2 4 2 3 2 11" xfId="49695" xr:uid="{00000000-0005-0000-0000-00001FC20000}"/>
    <cellStyle name="Total 2 4 2 3 2 11 2" xfId="49696" xr:uid="{00000000-0005-0000-0000-000020C20000}"/>
    <cellStyle name="Total 2 4 2 3 2 11 3" xfId="49697" xr:uid="{00000000-0005-0000-0000-000021C20000}"/>
    <cellStyle name="Total 2 4 2 3 2 11 4" xfId="49698" xr:uid="{00000000-0005-0000-0000-000022C20000}"/>
    <cellStyle name="Total 2 4 2 3 2 11 5" xfId="49699" xr:uid="{00000000-0005-0000-0000-000023C20000}"/>
    <cellStyle name="Total 2 4 2 3 2 12" xfId="49700" xr:uid="{00000000-0005-0000-0000-000024C20000}"/>
    <cellStyle name="Total 2 4 2 3 2 12 2" xfId="49701" xr:uid="{00000000-0005-0000-0000-000025C20000}"/>
    <cellStyle name="Total 2 4 2 3 2 12 3" xfId="49702" xr:uid="{00000000-0005-0000-0000-000026C20000}"/>
    <cellStyle name="Total 2 4 2 3 2 12 4" xfId="49703" xr:uid="{00000000-0005-0000-0000-000027C20000}"/>
    <cellStyle name="Total 2 4 2 3 2 12 5" xfId="49704" xr:uid="{00000000-0005-0000-0000-000028C20000}"/>
    <cellStyle name="Total 2 4 2 3 2 13" xfId="49705" xr:uid="{00000000-0005-0000-0000-000029C20000}"/>
    <cellStyle name="Total 2 4 2 3 2 13 2" xfId="49706" xr:uid="{00000000-0005-0000-0000-00002AC20000}"/>
    <cellStyle name="Total 2 4 2 3 2 13 3" xfId="49707" xr:uid="{00000000-0005-0000-0000-00002BC20000}"/>
    <cellStyle name="Total 2 4 2 3 2 13 4" xfId="49708" xr:uid="{00000000-0005-0000-0000-00002CC20000}"/>
    <cellStyle name="Total 2 4 2 3 2 13 5" xfId="49709" xr:uid="{00000000-0005-0000-0000-00002DC20000}"/>
    <cellStyle name="Total 2 4 2 3 2 14" xfId="49710" xr:uid="{00000000-0005-0000-0000-00002EC20000}"/>
    <cellStyle name="Total 2 4 2 3 2 14 2" xfId="49711" xr:uid="{00000000-0005-0000-0000-00002FC20000}"/>
    <cellStyle name="Total 2 4 2 3 2 14 3" xfId="49712" xr:uid="{00000000-0005-0000-0000-000030C20000}"/>
    <cellStyle name="Total 2 4 2 3 2 14 4" xfId="49713" xr:uid="{00000000-0005-0000-0000-000031C20000}"/>
    <cellStyle name="Total 2 4 2 3 2 14 5" xfId="49714" xr:uid="{00000000-0005-0000-0000-000032C20000}"/>
    <cellStyle name="Total 2 4 2 3 2 15" xfId="49715" xr:uid="{00000000-0005-0000-0000-000033C20000}"/>
    <cellStyle name="Total 2 4 2 3 2 15 2" xfId="49716" xr:uid="{00000000-0005-0000-0000-000034C20000}"/>
    <cellStyle name="Total 2 4 2 3 2 15 3" xfId="49717" xr:uid="{00000000-0005-0000-0000-000035C20000}"/>
    <cellStyle name="Total 2 4 2 3 2 15 4" xfId="49718" xr:uid="{00000000-0005-0000-0000-000036C20000}"/>
    <cellStyle name="Total 2 4 2 3 2 15 5" xfId="49719" xr:uid="{00000000-0005-0000-0000-000037C20000}"/>
    <cellStyle name="Total 2 4 2 3 2 16" xfId="49720" xr:uid="{00000000-0005-0000-0000-000038C20000}"/>
    <cellStyle name="Total 2 4 2 3 2 16 2" xfId="49721" xr:uid="{00000000-0005-0000-0000-000039C20000}"/>
    <cellStyle name="Total 2 4 2 3 2 16 3" xfId="49722" xr:uid="{00000000-0005-0000-0000-00003AC20000}"/>
    <cellStyle name="Total 2 4 2 3 2 16 4" xfId="49723" xr:uid="{00000000-0005-0000-0000-00003BC20000}"/>
    <cellStyle name="Total 2 4 2 3 2 16 5" xfId="49724" xr:uid="{00000000-0005-0000-0000-00003CC20000}"/>
    <cellStyle name="Total 2 4 2 3 2 17" xfId="49725" xr:uid="{00000000-0005-0000-0000-00003DC20000}"/>
    <cellStyle name="Total 2 4 2 3 2 17 2" xfId="49726" xr:uid="{00000000-0005-0000-0000-00003EC20000}"/>
    <cellStyle name="Total 2 4 2 3 2 17 3" xfId="49727" xr:uid="{00000000-0005-0000-0000-00003FC20000}"/>
    <cellStyle name="Total 2 4 2 3 2 17 4" xfId="49728" xr:uid="{00000000-0005-0000-0000-000040C20000}"/>
    <cellStyle name="Total 2 4 2 3 2 17 5" xfId="49729" xr:uid="{00000000-0005-0000-0000-000041C20000}"/>
    <cellStyle name="Total 2 4 2 3 2 18" xfId="49730" xr:uid="{00000000-0005-0000-0000-000042C20000}"/>
    <cellStyle name="Total 2 4 2 3 2 18 2" xfId="49731" xr:uid="{00000000-0005-0000-0000-000043C20000}"/>
    <cellStyle name="Total 2 4 2 3 2 18 3" xfId="49732" xr:uid="{00000000-0005-0000-0000-000044C20000}"/>
    <cellStyle name="Total 2 4 2 3 2 18 4" xfId="49733" xr:uid="{00000000-0005-0000-0000-000045C20000}"/>
    <cellStyle name="Total 2 4 2 3 2 18 5" xfId="49734" xr:uid="{00000000-0005-0000-0000-000046C20000}"/>
    <cellStyle name="Total 2 4 2 3 2 19" xfId="49735" xr:uid="{00000000-0005-0000-0000-000047C20000}"/>
    <cellStyle name="Total 2 4 2 3 2 2" xfId="49736" xr:uid="{00000000-0005-0000-0000-000048C20000}"/>
    <cellStyle name="Total 2 4 2 3 2 2 2" xfId="49737" xr:uid="{00000000-0005-0000-0000-000049C20000}"/>
    <cellStyle name="Total 2 4 2 3 2 2 2 2" xfId="49738" xr:uid="{00000000-0005-0000-0000-00004AC20000}"/>
    <cellStyle name="Total 2 4 2 3 2 2 2 3" xfId="49739" xr:uid="{00000000-0005-0000-0000-00004BC20000}"/>
    <cellStyle name="Total 2 4 2 3 2 2 2 4" xfId="49740" xr:uid="{00000000-0005-0000-0000-00004CC20000}"/>
    <cellStyle name="Total 2 4 2 3 2 2 2 5" xfId="49741" xr:uid="{00000000-0005-0000-0000-00004DC20000}"/>
    <cellStyle name="Total 2 4 2 3 2 2 2 6" xfId="49742" xr:uid="{00000000-0005-0000-0000-00004EC20000}"/>
    <cellStyle name="Total 2 4 2 3 2 2 2 7" xfId="49743" xr:uid="{00000000-0005-0000-0000-00004FC20000}"/>
    <cellStyle name="Total 2 4 2 3 2 2 3" xfId="49744" xr:uid="{00000000-0005-0000-0000-000050C20000}"/>
    <cellStyle name="Total 2 4 2 3 2 2 4" xfId="49745" xr:uid="{00000000-0005-0000-0000-000051C20000}"/>
    <cellStyle name="Total 2 4 2 3 2 2 5" xfId="49746" xr:uid="{00000000-0005-0000-0000-000052C20000}"/>
    <cellStyle name="Total 2 4 2 3 2 3" xfId="49747" xr:uid="{00000000-0005-0000-0000-000053C20000}"/>
    <cellStyle name="Total 2 4 2 3 2 3 2" xfId="49748" xr:uid="{00000000-0005-0000-0000-000054C20000}"/>
    <cellStyle name="Total 2 4 2 3 2 3 2 2" xfId="49749" xr:uid="{00000000-0005-0000-0000-000055C20000}"/>
    <cellStyle name="Total 2 4 2 3 2 3 2 3" xfId="49750" xr:uid="{00000000-0005-0000-0000-000056C20000}"/>
    <cellStyle name="Total 2 4 2 3 2 3 2 4" xfId="49751" xr:uid="{00000000-0005-0000-0000-000057C20000}"/>
    <cellStyle name="Total 2 4 2 3 2 3 2 5" xfId="49752" xr:uid="{00000000-0005-0000-0000-000058C20000}"/>
    <cellStyle name="Total 2 4 2 3 2 3 2 6" xfId="49753" xr:uid="{00000000-0005-0000-0000-000059C20000}"/>
    <cellStyle name="Total 2 4 2 3 2 3 2 7" xfId="49754" xr:uid="{00000000-0005-0000-0000-00005AC20000}"/>
    <cellStyle name="Total 2 4 2 3 2 3 3" xfId="49755" xr:uid="{00000000-0005-0000-0000-00005BC20000}"/>
    <cellStyle name="Total 2 4 2 3 2 3 4" xfId="49756" xr:uid="{00000000-0005-0000-0000-00005CC20000}"/>
    <cellStyle name="Total 2 4 2 3 2 3 5" xfId="49757" xr:uid="{00000000-0005-0000-0000-00005DC20000}"/>
    <cellStyle name="Total 2 4 2 3 2 4" xfId="49758" xr:uid="{00000000-0005-0000-0000-00005EC20000}"/>
    <cellStyle name="Total 2 4 2 3 2 4 2" xfId="49759" xr:uid="{00000000-0005-0000-0000-00005FC20000}"/>
    <cellStyle name="Total 2 4 2 3 2 4 2 2" xfId="49760" xr:uid="{00000000-0005-0000-0000-000060C20000}"/>
    <cellStyle name="Total 2 4 2 3 2 4 2 3" xfId="49761" xr:uid="{00000000-0005-0000-0000-000061C20000}"/>
    <cellStyle name="Total 2 4 2 3 2 4 2 4" xfId="49762" xr:uid="{00000000-0005-0000-0000-000062C20000}"/>
    <cellStyle name="Total 2 4 2 3 2 4 2 5" xfId="49763" xr:uid="{00000000-0005-0000-0000-000063C20000}"/>
    <cellStyle name="Total 2 4 2 3 2 4 2 6" xfId="49764" xr:uid="{00000000-0005-0000-0000-000064C20000}"/>
    <cellStyle name="Total 2 4 2 3 2 4 2 7" xfId="49765" xr:uid="{00000000-0005-0000-0000-000065C20000}"/>
    <cellStyle name="Total 2 4 2 3 2 4 3" xfId="49766" xr:uid="{00000000-0005-0000-0000-000066C20000}"/>
    <cellStyle name="Total 2 4 2 3 2 4 4" xfId="49767" xr:uid="{00000000-0005-0000-0000-000067C20000}"/>
    <cellStyle name="Total 2 4 2 3 2 4 5" xfId="49768" xr:uid="{00000000-0005-0000-0000-000068C20000}"/>
    <cellStyle name="Total 2 4 2 3 2 5" xfId="49769" xr:uid="{00000000-0005-0000-0000-000069C20000}"/>
    <cellStyle name="Total 2 4 2 3 2 5 2" xfId="49770" xr:uid="{00000000-0005-0000-0000-00006AC20000}"/>
    <cellStyle name="Total 2 4 2 3 2 5 3" xfId="49771" xr:uid="{00000000-0005-0000-0000-00006BC20000}"/>
    <cellStyle name="Total 2 4 2 3 2 5 4" xfId="49772" xr:uid="{00000000-0005-0000-0000-00006CC20000}"/>
    <cellStyle name="Total 2 4 2 3 2 5 5" xfId="49773" xr:uid="{00000000-0005-0000-0000-00006DC20000}"/>
    <cellStyle name="Total 2 4 2 3 2 5 6" xfId="49774" xr:uid="{00000000-0005-0000-0000-00006EC20000}"/>
    <cellStyle name="Total 2 4 2 3 2 5 7" xfId="49775" xr:uid="{00000000-0005-0000-0000-00006FC20000}"/>
    <cellStyle name="Total 2 4 2 3 2 5 8" xfId="49776" xr:uid="{00000000-0005-0000-0000-000070C20000}"/>
    <cellStyle name="Total 2 4 2 3 2 6" xfId="49777" xr:uid="{00000000-0005-0000-0000-000071C20000}"/>
    <cellStyle name="Total 2 4 2 3 2 6 2" xfId="49778" xr:uid="{00000000-0005-0000-0000-000072C20000}"/>
    <cellStyle name="Total 2 4 2 3 2 6 3" xfId="49779" xr:uid="{00000000-0005-0000-0000-000073C20000}"/>
    <cellStyle name="Total 2 4 2 3 2 6 4" xfId="49780" xr:uid="{00000000-0005-0000-0000-000074C20000}"/>
    <cellStyle name="Total 2 4 2 3 2 6 5" xfId="49781" xr:uid="{00000000-0005-0000-0000-000075C20000}"/>
    <cellStyle name="Total 2 4 2 3 2 6 6" xfId="49782" xr:uid="{00000000-0005-0000-0000-000076C20000}"/>
    <cellStyle name="Total 2 4 2 3 2 6 7" xfId="49783" xr:uid="{00000000-0005-0000-0000-000077C20000}"/>
    <cellStyle name="Total 2 4 2 3 2 7" xfId="49784" xr:uid="{00000000-0005-0000-0000-000078C20000}"/>
    <cellStyle name="Total 2 4 2 3 2 7 2" xfId="49785" xr:uid="{00000000-0005-0000-0000-000079C20000}"/>
    <cellStyle name="Total 2 4 2 3 2 7 3" xfId="49786" xr:uid="{00000000-0005-0000-0000-00007AC20000}"/>
    <cellStyle name="Total 2 4 2 3 2 7 4" xfId="49787" xr:uid="{00000000-0005-0000-0000-00007BC20000}"/>
    <cellStyle name="Total 2 4 2 3 2 7 5" xfId="49788" xr:uid="{00000000-0005-0000-0000-00007CC20000}"/>
    <cellStyle name="Total 2 4 2 3 2 8" xfId="49789" xr:uid="{00000000-0005-0000-0000-00007DC20000}"/>
    <cellStyle name="Total 2 4 2 3 2 8 2" xfId="49790" xr:uid="{00000000-0005-0000-0000-00007EC20000}"/>
    <cellStyle name="Total 2 4 2 3 2 8 3" xfId="49791" xr:uid="{00000000-0005-0000-0000-00007FC20000}"/>
    <cellStyle name="Total 2 4 2 3 2 8 4" xfId="49792" xr:uid="{00000000-0005-0000-0000-000080C20000}"/>
    <cellStyle name="Total 2 4 2 3 2 8 5" xfId="49793" xr:uid="{00000000-0005-0000-0000-000081C20000}"/>
    <cellStyle name="Total 2 4 2 3 2 9" xfId="49794" xr:uid="{00000000-0005-0000-0000-000082C20000}"/>
    <cellStyle name="Total 2 4 2 3 2 9 2" xfId="49795" xr:uid="{00000000-0005-0000-0000-000083C20000}"/>
    <cellStyle name="Total 2 4 2 3 2 9 3" xfId="49796" xr:uid="{00000000-0005-0000-0000-000084C20000}"/>
    <cellStyle name="Total 2 4 2 3 2 9 4" xfId="49797" xr:uid="{00000000-0005-0000-0000-000085C20000}"/>
    <cellStyle name="Total 2 4 2 3 2 9 5" xfId="49798" xr:uid="{00000000-0005-0000-0000-000086C20000}"/>
    <cellStyle name="Total 2 4 2 3 3" xfId="49799" xr:uid="{00000000-0005-0000-0000-000087C20000}"/>
    <cellStyle name="Total 2 4 2 3 3 10" xfId="49800" xr:uid="{00000000-0005-0000-0000-000088C20000}"/>
    <cellStyle name="Total 2 4 2 3 3 2" xfId="49801" xr:uid="{00000000-0005-0000-0000-000089C20000}"/>
    <cellStyle name="Total 2 4 2 3 3 2 2" xfId="49802" xr:uid="{00000000-0005-0000-0000-00008AC20000}"/>
    <cellStyle name="Total 2 4 2 3 3 2 2 2" xfId="49803" xr:uid="{00000000-0005-0000-0000-00008BC20000}"/>
    <cellStyle name="Total 2 4 2 3 3 2 2 3" xfId="49804" xr:uid="{00000000-0005-0000-0000-00008CC20000}"/>
    <cellStyle name="Total 2 4 2 3 3 2 2 4" xfId="49805" xr:uid="{00000000-0005-0000-0000-00008DC20000}"/>
    <cellStyle name="Total 2 4 2 3 3 2 2 5" xfId="49806" xr:uid="{00000000-0005-0000-0000-00008EC20000}"/>
    <cellStyle name="Total 2 4 2 3 3 2 2 6" xfId="49807" xr:uid="{00000000-0005-0000-0000-00008FC20000}"/>
    <cellStyle name="Total 2 4 2 3 3 2 2 7" xfId="49808" xr:uid="{00000000-0005-0000-0000-000090C20000}"/>
    <cellStyle name="Total 2 4 2 3 3 2 3" xfId="49809" xr:uid="{00000000-0005-0000-0000-000091C20000}"/>
    <cellStyle name="Total 2 4 2 3 3 2 4" xfId="49810" xr:uid="{00000000-0005-0000-0000-000092C20000}"/>
    <cellStyle name="Total 2 4 2 3 3 3" xfId="49811" xr:uid="{00000000-0005-0000-0000-000093C20000}"/>
    <cellStyle name="Total 2 4 2 3 3 3 2" xfId="49812" xr:uid="{00000000-0005-0000-0000-000094C20000}"/>
    <cellStyle name="Total 2 4 2 3 3 3 2 2" xfId="49813" xr:uid="{00000000-0005-0000-0000-000095C20000}"/>
    <cellStyle name="Total 2 4 2 3 3 3 2 3" xfId="49814" xr:uid="{00000000-0005-0000-0000-000096C20000}"/>
    <cellStyle name="Total 2 4 2 3 3 3 2 4" xfId="49815" xr:uid="{00000000-0005-0000-0000-000097C20000}"/>
    <cellStyle name="Total 2 4 2 3 3 3 2 5" xfId="49816" xr:uid="{00000000-0005-0000-0000-000098C20000}"/>
    <cellStyle name="Total 2 4 2 3 3 3 2 6" xfId="49817" xr:uid="{00000000-0005-0000-0000-000099C20000}"/>
    <cellStyle name="Total 2 4 2 3 3 3 2 7" xfId="49818" xr:uid="{00000000-0005-0000-0000-00009AC20000}"/>
    <cellStyle name="Total 2 4 2 3 3 3 3" xfId="49819" xr:uid="{00000000-0005-0000-0000-00009BC20000}"/>
    <cellStyle name="Total 2 4 2 3 3 3 4" xfId="49820" xr:uid="{00000000-0005-0000-0000-00009CC20000}"/>
    <cellStyle name="Total 2 4 2 3 3 4" xfId="49821" xr:uid="{00000000-0005-0000-0000-00009DC20000}"/>
    <cellStyle name="Total 2 4 2 3 3 4 2" xfId="49822" xr:uid="{00000000-0005-0000-0000-00009EC20000}"/>
    <cellStyle name="Total 2 4 2 3 3 4 2 2" xfId="49823" xr:uid="{00000000-0005-0000-0000-00009FC20000}"/>
    <cellStyle name="Total 2 4 2 3 3 4 2 3" xfId="49824" xr:uid="{00000000-0005-0000-0000-0000A0C20000}"/>
    <cellStyle name="Total 2 4 2 3 3 4 2 4" xfId="49825" xr:uid="{00000000-0005-0000-0000-0000A1C20000}"/>
    <cellStyle name="Total 2 4 2 3 3 4 2 5" xfId="49826" xr:uid="{00000000-0005-0000-0000-0000A2C20000}"/>
    <cellStyle name="Total 2 4 2 3 3 4 2 6" xfId="49827" xr:uid="{00000000-0005-0000-0000-0000A3C20000}"/>
    <cellStyle name="Total 2 4 2 3 3 4 2 7" xfId="49828" xr:uid="{00000000-0005-0000-0000-0000A4C20000}"/>
    <cellStyle name="Total 2 4 2 3 3 4 3" xfId="49829" xr:uid="{00000000-0005-0000-0000-0000A5C20000}"/>
    <cellStyle name="Total 2 4 2 3 3 4 4" xfId="49830" xr:uid="{00000000-0005-0000-0000-0000A6C20000}"/>
    <cellStyle name="Total 2 4 2 3 3 5" xfId="49831" xr:uid="{00000000-0005-0000-0000-0000A7C20000}"/>
    <cellStyle name="Total 2 4 2 3 3 5 2" xfId="49832" xr:uid="{00000000-0005-0000-0000-0000A8C20000}"/>
    <cellStyle name="Total 2 4 2 3 3 5 3" xfId="49833" xr:uid="{00000000-0005-0000-0000-0000A9C20000}"/>
    <cellStyle name="Total 2 4 2 3 3 5 4" xfId="49834" xr:uid="{00000000-0005-0000-0000-0000AAC20000}"/>
    <cellStyle name="Total 2 4 2 3 3 5 5" xfId="49835" xr:uid="{00000000-0005-0000-0000-0000ABC20000}"/>
    <cellStyle name="Total 2 4 2 3 3 5 6" xfId="49836" xr:uid="{00000000-0005-0000-0000-0000ACC20000}"/>
    <cellStyle name="Total 2 4 2 3 3 5 7" xfId="49837" xr:uid="{00000000-0005-0000-0000-0000ADC20000}"/>
    <cellStyle name="Total 2 4 2 3 3 5 8" xfId="49838" xr:uid="{00000000-0005-0000-0000-0000AEC20000}"/>
    <cellStyle name="Total 2 4 2 3 3 6" xfId="49839" xr:uid="{00000000-0005-0000-0000-0000AFC20000}"/>
    <cellStyle name="Total 2 4 2 3 3 6 2" xfId="49840" xr:uid="{00000000-0005-0000-0000-0000B0C20000}"/>
    <cellStyle name="Total 2 4 2 3 3 6 3" xfId="49841" xr:uid="{00000000-0005-0000-0000-0000B1C20000}"/>
    <cellStyle name="Total 2 4 2 3 3 6 4" xfId="49842" xr:uid="{00000000-0005-0000-0000-0000B2C20000}"/>
    <cellStyle name="Total 2 4 2 3 3 6 5" xfId="49843" xr:uid="{00000000-0005-0000-0000-0000B3C20000}"/>
    <cellStyle name="Total 2 4 2 3 3 6 6" xfId="49844" xr:uid="{00000000-0005-0000-0000-0000B4C20000}"/>
    <cellStyle name="Total 2 4 2 3 3 6 7" xfId="49845" xr:uid="{00000000-0005-0000-0000-0000B5C20000}"/>
    <cellStyle name="Total 2 4 2 3 3 7" xfId="49846" xr:uid="{00000000-0005-0000-0000-0000B6C20000}"/>
    <cellStyle name="Total 2 4 2 3 3 8" xfId="49847" xr:uid="{00000000-0005-0000-0000-0000B7C20000}"/>
    <cellStyle name="Total 2 4 2 3 3 9" xfId="49848" xr:uid="{00000000-0005-0000-0000-0000B8C20000}"/>
    <cellStyle name="Total 2 4 2 3 4" xfId="49849" xr:uid="{00000000-0005-0000-0000-0000B9C20000}"/>
    <cellStyle name="Total 2 4 2 3 4 2" xfId="49850" xr:uid="{00000000-0005-0000-0000-0000BAC20000}"/>
    <cellStyle name="Total 2 4 2 3 4 2 2" xfId="49851" xr:uid="{00000000-0005-0000-0000-0000BBC20000}"/>
    <cellStyle name="Total 2 4 2 3 4 2 3" xfId="49852" xr:uid="{00000000-0005-0000-0000-0000BCC20000}"/>
    <cellStyle name="Total 2 4 2 3 4 2 4" xfId="49853" xr:uid="{00000000-0005-0000-0000-0000BDC20000}"/>
    <cellStyle name="Total 2 4 2 3 4 2 5" xfId="49854" xr:uid="{00000000-0005-0000-0000-0000BEC20000}"/>
    <cellStyle name="Total 2 4 2 3 4 2 6" xfId="49855" xr:uid="{00000000-0005-0000-0000-0000BFC20000}"/>
    <cellStyle name="Total 2 4 2 3 4 2 7" xfId="49856" xr:uid="{00000000-0005-0000-0000-0000C0C20000}"/>
    <cellStyle name="Total 2 4 2 3 4 3" xfId="49857" xr:uid="{00000000-0005-0000-0000-0000C1C20000}"/>
    <cellStyle name="Total 2 4 2 3 4 4" xfId="49858" xr:uid="{00000000-0005-0000-0000-0000C2C20000}"/>
    <cellStyle name="Total 2 4 2 3 4 5" xfId="49859" xr:uid="{00000000-0005-0000-0000-0000C3C20000}"/>
    <cellStyle name="Total 2 4 2 3 5" xfId="49860" xr:uid="{00000000-0005-0000-0000-0000C4C20000}"/>
    <cellStyle name="Total 2 4 2 3 5 2" xfId="49861" xr:uid="{00000000-0005-0000-0000-0000C5C20000}"/>
    <cellStyle name="Total 2 4 2 3 5 2 2" xfId="49862" xr:uid="{00000000-0005-0000-0000-0000C6C20000}"/>
    <cellStyle name="Total 2 4 2 3 5 2 3" xfId="49863" xr:uid="{00000000-0005-0000-0000-0000C7C20000}"/>
    <cellStyle name="Total 2 4 2 3 5 2 4" xfId="49864" xr:uid="{00000000-0005-0000-0000-0000C8C20000}"/>
    <cellStyle name="Total 2 4 2 3 5 2 5" xfId="49865" xr:uid="{00000000-0005-0000-0000-0000C9C20000}"/>
    <cellStyle name="Total 2 4 2 3 5 2 6" xfId="49866" xr:uid="{00000000-0005-0000-0000-0000CAC20000}"/>
    <cellStyle name="Total 2 4 2 3 5 2 7" xfId="49867" xr:uid="{00000000-0005-0000-0000-0000CBC20000}"/>
    <cellStyle name="Total 2 4 2 3 5 3" xfId="49868" xr:uid="{00000000-0005-0000-0000-0000CCC20000}"/>
    <cellStyle name="Total 2 4 2 3 5 4" xfId="49869" xr:uid="{00000000-0005-0000-0000-0000CDC20000}"/>
    <cellStyle name="Total 2 4 2 3 5 5" xfId="49870" xr:uid="{00000000-0005-0000-0000-0000CEC20000}"/>
    <cellStyle name="Total 2 4 2 3 6" xfId="49871" xr:uid="{00000000-0005-0000-0000-0000CFC20000}"/>
    <cellStyle name="Total 2 4 2 3 6 2" xfId="49872" xr:uid="{00000000-0005-0000-0000-0000D0C20000}"/>
    <cellStyle name="Total 2 4 2 3 6 2 2" xfId="49873" xr:uid="{00000000-0005-0000-0000-0000D1C20000}"/>
    <cellStyle name="Total 2 4 2 3 6 2 3" xfId="49874" xr:uid="{00000000-0005-0000-0000-0000D2C20000}"/>
    <cellStyle name="Total 2 4 2 3 6 2 4" xfId="49875" xr:uid="{00000000-0005-0000-0000-0000D3C20000}"/>
    <cellStyle name="Total 2 4 2 3 6 2 5" xfId="49876" xr:uid="{00000000-0005-0000-0000-0000D4C20000}"/>
    <cellStyle name="Total 2 4 2 3 6 2 6" xfId="49877" xr:uid="{00000000-0005-0000-0000-0000D5C20000}"/>
    <cellStyle name="Total 2 4 2 3 6 2 7" xfId="49878" xr:uid="{00000000-0005-0000-0000-0000D6C20000}"/>
    <cellStyle name="Total 2 4 2 3 6 3" xfId="49879" xr:uid="{00000000-0005-0000-0000-0000D7C20000}"/>
    <cellStyle name="Total 2 4 2 3 6 4" xfId="49880" xr:uid="{00000000-0005-0000-0000-0000D8C20000}"/>
    <cellStyle name="Total 2 4 2 3 6 5" xfId="49881" xr:uid="{00000000-0005-0000-0000-0000D9C20000}"/>
    <cellStyle name="Total 2 4 2 3 7" xfId="49882" xr:uid="{00000000-0005-0000-0000-0000DAC20000}"/>
    <cellStyle name="Total 2 4 2 3 7 2" xfId="49883" xr:uid="{00000000-0005-0000-0000-0000DBC20000}"/>
    <cellStyle name="Total 2 4 2 3 7 2 2" xfId="49884" xr:uid="{00000000-0005-0000-0000-0000DCC20000}"/>
    <cellStyle name="Total 2 4 2 3 7 2 3" xfId="49885" xr:uid="{00000000-0005-0000-0000-0000DDC20000}"/>
    <cellStyle name="Total 2 4 2 3 7 2 4" xfId="49886" xr:uid="{00000000-0005-0000-0000-0000DEC20000}"/>
    <cellStyle name="Total 2 4 2 3 7 2 5" xfId="49887" xr:uid="{00000000-0005-0000-0000-0000DFC20000}"/>
    <cellStyle name="Total 2 4 2 3 7 2 6" xfId="49888" xr:uid="{00000000-0005-0000-0000-0000E0C20000}"/>
    <cellStyle name="Total 2 4 2 3 7 2 7" xfId="49889" xr:uid="{00000000-0005-0000-0000-0000E1C20000}"/>
    <cellStyle name="Total 2 4 2 3 7 3" xfId="49890" xr:uid="{00000000-0005-0000-0000-0000E2C20000}"/>
    <cellStyle name="Total 2 4 2 3 7 4" xfId="49891" xr:uid="{00000000-0005-0000-0000-0000E3C20000}"/>
    <cellStyle name="Total 2 4 2 3 7 5" xfId="49892" xr:uid="{00000000-0005-0000-0000-0000E4C20000}"/>
    <cellStyle name="Total 2 4 2 3 8" xfId="49893" xr:uid="{00000000-0005-0000-0000-0000E5C20000}"/>
    <cellStyle name="Total 2 4 2 3 8 2" xfId="49894" xr:uid="{00000000-0005-0000-0000-0000E6C20000}"/>
    <cellStyle name="Total 2 4 2 3 8 3" xfId="49895" xr:uid="{00000000-0005-0000-0000-0000E7C20000}"/>
    <cellStyle name="Total 2 4 2 3 8 4" xfId="49896" xr:uid="{00000000-0005-0000-0000-0000E8C20000}"/>
    <cellStyle name="Total 2 4 2 3 8 5" xfId="49897" xr:uid="{00000000-0005-0000-0000-0000E9C20000}"/>
    <cellStyle name="Total 2 4 2 3 8 6" xfId="49898" xr:uid="{00000000-0005-0000-0000-0000EAC20000}"/>
    <cellStyle name="Total 2 4 2 3 8 7" xfId="49899" xr:uid="{00000000-0005-0000-0000-0000EBC20000}"/>
    <cellStyle name="Total 2 4 2 3 8 8" xfId="49900" xr:uid="{00000000-0005-0000-0000-0000ECC20000}"/>
    <cellStyle name="Total 2 4 2 3 9" xfId="49901" xr:uid="{00000000-0005-0000-0000-0000EDC20000}"/>
    <cellStyle name="Total 2 4 2 3 9 2" xfId="49902" xr:uid="{00000000-0005-0000-0000-0000EEC20000}"/>
    <cellStyle name="Total 2 4 2 3 9 3" xfId="49903" xr:uid="{00000000-0005-0000-0000-0000EFC20000}"/>
    <cellStyle name="Total 2 4 2 3 9 4" xfId="49904" xr:uid="{00000000-0005-0000-0000-0000F0C20000}"/>
    <cellStyle name="Total 2 4 2 3 9 5" xfId="49905" xr:uid="{00000000-0005-0000-0000-0000F1C20000}"/>
    <cellStyle name="Total 2 4 2 3 9 6" xfId="49906" xr:uid="{00000000-0005-0000-0000-0000F2C20000}"/>
    <cellStyle name="Total 2 4 2 3 9 7" xfId="49907" xr:uid="{00000000-0005-0000-0000-0000F3C20000}"/>
    <cellStyle name="Total 2 4 2 4" xfId="49908" xr:uid="{00000000-0005-0000-0000-0000F4C20000}"/>
    <cellStyle name="Total 2 4 2 4 10" xfId="49909" xr:uid="{00000000-0005-0000-0000-0000F5C20000}"/>
    <cellStyle name="Total 2 4 2 4 10 2" xfId="49910" xr:uid="{00000000-0005-0000-0000-0000F6C20000}"/>
    <cellStyle name="Total 2 4 2 4 10 3" xfId="49911" xr:uid="{00000000-0005-0000-0000-0000F7C20000}"/>
    <cellStyle name="Total 2 4 2 4 10 4" xfId="49912" xr:uid="{00000000-0005-0000-0000-0000F8C20000}"/>
    <cellStyle name="Total 2 4 2 4 10 5" xfId="49913" xr:uid="{00000000-0005-0000-0000-0000F9C20000}"/>
    <cellStyle name="Total 2 4 2 4 11" xfId="49914" xr:uid="{00000000-0005-0000-0000-0000FAC20000}"/>
    <cellStyle name="Total 2 4 2 4 11 2" xfId="49915" xr:uid="{00000000-0005-0000-0000-0000FBC20000}"/>
    <cellStyle name="Total 2 4 2 4 11 3" xfId="49916" xr:uid="{00000000-0005-0000-0000-0000FCC20000}"/>
    <cellStyle name="Total 2 4 2 4 11 4" xfId="49917" xr:uid="{00000000-0005-0000-0000-0000FDC20000}"/>
    <cellStyle name="Total 2 4 2 4 11 5" xfId="49918" xr:uid="{00000000-0005-0000-0000-0000FEC20000}"/>
    <cellStyle name="Total 2 4 2 4 12" xfId="49919" xr:uid="{00000000-0005-0000-0000-0000FFC20000}"/>
    <cellStyle name="Total 2 4 2 4 12 2" xfId="49920" xr:uid="{00000000-0005-0000-0000-000000C30000}"/>
    <cellStyle name="Total 2 4 2 4 12 3" xfId="49921" xr:uid="{00000000-0005-0000-0000-000001C30000}"/>
    <cellStyle name="Total 2 4 2 4 12 4" xfId="49922" xr:uid="{00000000-0005-0000-0000-000002C30000}"/>
    <cellStyle name="Total 2 4 2 4 12 5" xfId="49923" xr:uid="{00000000-0005-0000-0000-000003C30000}"/>
    <cellStyle name="Total 2 4 2 4 13" xfId="49924" xr:uid="{00000000-0005-0000-0000-000004C30000}"/>
    <cellStyle name="Total 2 4 2 4 13 2" xfId="49925" xr:uid="{00000000-0005-0000-0000-000005C30000}"/>
    <cellStyle name="Total 2 4 2 4 13 3" xfId="49926" xr:uid="{00000000-0005-0000-0000-000006C30000}"/>
    <cellStyle name="Total 2 4 2 4 13 4" xfId="49927" xr:uid="{00000000-0005-0000-0000-000007C30000}"/>
    <cellStyle name="Total 2 4 2 4 13 5" xfId="49928" xr:uid="{00000000-0005-0000-0000-000008C30000}"/>
    <cellStyle name="Total 2 4 2 4 14" xfId="49929" xr:uid="{00000000-0005-0000-0000-000009C30000}"/>
    <cellStyle name="Total 2 4 2 4 14 2" xfId="49930" xr:uid="{00000000-0005-0000-0000-00000AC30000}"/>
    <cellStyle name="Total 2 4 2 4 14 3" xfId="49931" xr:uid="{00000000-0005-0000-0000-00000BC30000}"/>
    <cellStyle name="Total 2 4 2 4 14 4" xfId="49932" xr:uid="{00000000-0005-0000-0000-00000CC30000}"/>
    <cellStyle name="Total 2 4 2 4 14 5" xfId="49933" xr:uid="{00000000-0005-0000-0000-00000DC30000}"/>
    <cellStyle name="Total 2 4 2 4 15" xfId="49934" xr:uid="{00000000-0005-0000-0000-00000EC30000}"/>
    <cellStyle name="Total 2 4 2 4 15 2" xfId="49935" xr:uid="{00000000-0005-0000-0000-00000FC30000}"/>
    <cellStyle name="Total 2 4 2 4 15 3" xfId="49936" xr:uid="{00000000-0005-0000-0000-000010C30000}"/>
    <cellStyle name="Total 2 4 2 4 15 4" xfId="49937" xr:uid="{00000000-0005-0000-0000-000011C30000}"/>
    <cellStyle name="Total 2 4 2 4 15 5" xfId="49938" xr:uid="{00000000-0005-0000-0000-000012C30000}"/>
    <cellStyle name="Total 2 4 2 4 16" xfId="49939" xr:uid="{00000000-0005-0000-0000-000013C30000}"/>
    <cellStyle name="Total 2 4 2 4 16 2" xfId="49940" xr:uid="{00000000-0005-0000-0000-000014C30000}"/>
    <cellStyle name="Total 2 4 2 4 16 3" xfId="49941" xr:uid="{00000000-0005-0000-0000-000015C30000}"/>
    <cellStyle name="Total 2 4 2 4 16 4" xfId="49942" xr:uid="{00000000-0005-0000-0000-000016C30000}"/>
    <cellStyle name="Total 2 4 2 4 16 5" xfId="49943" xr:uid="{00000000-0005-0000-0000-000017C30000}"/>
    <cellStyle name="Total 2 4 2 4 17" xfId="49944" xr:uid="{00000000-0005-0000-0000-000018C30000}"/>
    <cellStyle name="Total 2 4 2 4 17 2" xfId="49945" xr:uid="{00000000-0005-0000-0000-000019C30000}"/>
    <cellStyle name="Total 2 4 2 4 17 3" xfId="49946" xr:uid="{00000000-0005-0000-0000-00001AC30000}"/>
    <cellStyle name="Total 2 4 2 4 17 4" xfId="49947" xr:uid="{00000000-0005-0000-0000-00001BC30000}"/>
    <cellStyle name="Total 2 4 2 4 17 5" xfId="49948" xr:uid="{00000000-0005-0000-0000-00001CC30000}"/>
    <cellStyle name="Total 2 4 2 4 18" xfId="49949" xr:uid="{00000000-0005-0000-0000-00001DC30000}"/>
    <cellStyle name="Total 2 4 2 4 18 2" xfId="49950" xr:uid="{00000000-0005-0000-0000-00001EC30000}"/>
    <cellStyle name="Total 2 4 2 4 18 3" xfId="49951" xr:uid="{00000000-0005-0000-0000-00001FC30000}"/>
    <cellStyle name="Total 2 4 2 4 18 4" xfId="49952" xr:uid="{00000000-0005-0000-0000-000020C30000}"/>
    <cellStyle name="Total 2 4 2 4 18 5" xfId="49953" xr:uid="{00000000-0005-0000-0000-000021C30000}"/>
    <cellStyle name="Total 2 4 2 4 19" xfId="49954" xr:uid="{00000000-0005-0000-0000-000022C30000}"/>
    <cellStyle name="Total 2 4 2 4 2" xfId="49955" xr:uid="{00000000-0005-0000-0000-000023C30000}"/>
    <cellStyle name="Total 2 4 2 4 2 2" xfId="49956" xr:uid="{00000000-0005-0000-0000-000024C30000}"/>
    <cellStyle name="Total 2 4 2 4 2 2 2" xfId="49957" xr:uid="{00000000-0005-0000-0000-000025C30000}"/>
    <cellStyle name="Total 2 4 2 4 2 2 3" xfId="49958" xr:uid="{00000000-0005-0000-0000-000026C30000}"/>
    <cellStyle name="Total 2 4 2 4 2 2 4" xfId="49959" xr:uid="{00000000-0005-0000-0000-000027C30000}"/>
    <cellStyle name="Total 2 4 2 4 2 2 5" xfId="49960" xr:uid="{00000000-0005-0000-0000-000028C30000}"/>
    <cellStyle name="Total 2 4 2 4 2 2 6" xfId="49961" xr:uid="{00000000-0005-0000-0000-000029C30000}"/>
    <cellStyle name="Total 2 4 2 4 2 2 7" xfId="49962" xr:uid="{00000000-0005-0000-0000-00002AC30000}"/>
    <cellStyle name="Total 2 4 2 4 2 3" xfId="49963" xr:uid="{00000000-0005-0000-0000-00002BC30000}"/>
    <cellStyle name="Total 2 4 2 4 2 4" xfId="49964" xr:uid="{00000000-0005-0000-0000-00002CC30000}"/>
    <cellStyle name="Total 2 4 2 4 2 5" xfId="49965" xr:uid="{00000000-0005-0000-0000-00002DC30000}"/>
    <cellStyle name="Total 2 4 2 4 3" xfId="49966" xr:uid="{00000000-0005-0000-0000-00002EC30000}"/>
    <cellStyle name="Total 2 4 2 4 3 2" xfId="49967" xr:uid="{00000000-0005-0000-0000-00002FC30000}"/>
    <cellStyle name="Total 2 4 2 4 3 2 2" xfId="49968" xr:uid="{00000000-0005-0000-0000-000030C30000}"/>
    <cellStyle name="Total 2 4 2 4 3 2 3" xfId="49969" xr:uid="{00000000-0005-0000-0000-000031C30000}"/>
    <cellStyle name="Total 2 4 2 4 3 2 4" xfId="49970" xr:uid="{00000000-0005-0000-0000-000032C30000}"/>
    <cellStyle name="Total 2 4 2 4 3 2 5" xfId="49971" xr:uid="{00000000-0005-0000-0000-000033C30000}"/>
    <cellStyle name="Total 2 4 2 4 3 2 6" xfId="49972" xr:uid="{00000000-0005-0000-0000-000034C30000}"/>
    <cellStyle name="Total 2 4 2 4 3 2 7" xfId="49973" xr:uid="{00000000-0005-0000-0000-000035C30000}"/>
    <cellStyle name="Total 2 4 2 4 3 3" xfId="49974" xr:uid="{00000000-0005-0000-0000-000036C30000}"/>
    <cellStyle name="Total 2 4 2 4 3 4" xfId="49975" xr:uid="{00000000-0005-0000-0000-000037C30000}"/>
    <cellStyle name="Total 2 4 2 4 3 5" xfId="49976" xr:uid="{00000000-0005-0000-0000-000038C30000}"/>
    <cellStyle name="Total 2 4 2 4 4" xfId="49977" xr:uid="{00000000-0005-0000-0000-000039C30000}"/>
    <cellStyle name="Total 2 4 2 4 4 2" xfId="49978" xr:uid="{00000000-0005-0000-0000-00003AC30000}"/>
    <cellStyle name="Total 2 4 2 4 4 2 2" xfId="49979" xr:uid="{00000000-0005-0000-0000-00003BC30000}"/>
    <cellStyle name="Total 2 4 2 4 4 2 3" xfId="49980" xr:uid="{00000000-0005-0000-0000-00003CC30000}"/>
    <cellStyle name="Total 2 4 2 4 4 2 4" xfId="49981" xr:uid="{00000000-0005-0000-0000-00003DC30000}"/>
    <cellStyle name="Total 2 4 2 4 4 2 5" xfId="49982" xr:uid="{00000000-0005-0000-0000-00003EC30000}"/>
    <cellStyle name="Total 2 4 2 4 4 2 6" xfId="49983" xr:uid="{00000000-0005-0000-0000-00003FC30000}"/>
    <cellStyle name="Total 2 4 2 4 4 2 7" xfId="49984" xr:uid="{00000000-0005-0000-0000-000040C30000}"/>
    <cellStyle name="Total 2 4 2 4 4 3" xfId="49985" xr:uid="{00000000-0005-0000-0000-000041C30000}"/>
    <cellStyle name="Total 2 4 2 4 4 4" xfId="49986" xr:uid="{00000000-0005-0000-0000-000042C30000}"/>
    <cellStyle name="Total 2 4 2 4 4 5" xfId="49987" xr:uid="{00000000-0005-0000-0000-000043C30000}"/>
    <cellStyle name="Total 2 4 2 4 5" xfId="49988" xr:uid="{00000000-0005-0000-0000-000044C30000}"/>
    <cellStyle name="Total 2 4 2 4 5 2" xfId="49989" xr:uid="{00000000-0005-0000-0000-000045C30000}"/>
    <cellStyle name="Total 2 4 2 4 5 3" xfId="49990" xr:uid="{00000000-0005-0000-0000-000046C30000}"/>
    <cellStyle name="Total 2 4 2 4 5 4" xfId="49991" xr:uid="{00000000-0005-0000-0000-000047C30000}"/>
    <cellStyle name="Total 2 4 2 4 5 5" xfId="49992" xr:uid="{00000000-0005-0000-0000-000048C30000}"/>
    <cellStyle name="Total 2 4 2 4 5 6" xfId="49993" xr:uid="{00000000-0005-0000-0000-000049C30000}"/>
    <cellStyle name="Total 2 4 2 4 5 7" xfId="49994" xr:uid="{00000000-0005-0000-0000-00004AC30000}"/>
    <cellStyle name="Total 2 4 2 4 5 8" xfId="49995" xr:uid="{00000000-0005-0000-0000-00004BC30000}"/>
    <cellStyle name="Total 2 4 2 4 6" xfId="49996" xr:uid="{00000000-0005-0000-0000-00004CC30000}"/>
    <cellStyle name="Total 2 4 2 4 6 2" xfId="49997" xr:uid="{00000000-0005-0000-0000-00004DC30000}"/>
    <cellStyle name="Total 2 4 2 4 6 3" xfId="49998" xr:uid="{00000000-0005-0000-0000-00004EC30000}"/>
    <cellStyle name="Total 2 4 2 4 6 4" xfId="49999" xr:uid="{00000000-0005-0000-0000-00004FC30000}"/>
    <cellStyle name="Total 2 4 2 4 6 5" xfId="50000" xr:uid="{00000000-0005-0000-0000-000050C30000}"/>
    <cellStyle name="Total 2 4 2 4 6 6" xfId="50001" xr:uid="{00000000-0005-0000-0000-000051C30000}"/>
    <cellStyle name="Total 2 4 2 4 6 7" xfId="50002" xr:uid="{00000000-0005-0000-0000-000052C30000}"/>
    <cellStyle name="Total 2 4 2 4 7" xfId="50003" xr:uid="{00000000-0005-0000-0000-000053C30000}"/>
    <cellStyle name="Total 2 4 2 4 7 2" xfId="50004" xr:uid="{00000000-0005-0000-0000-000054C30000}"/>
    <cellStyle name="Total 2 4 2 4 7 3" xfId="50005" xr:uid="{00000000-0005-0000-0000-000055C30000}"/>
    <cellStyle name="Total 2 4 2 4 7 4" xfId="50006" xr:uid="{00000000-0005-0000-0000-000056C30000}"/>
    <cellStyle name="Total 2 4 2 4 7 5" xfId="50007" xr:uid="{00000000-0005-0000-0000-000057C30000}"/>
    <cellStyle name="Total 2 4 2 4 8" xfId="50008" xr:uid="{00000000-0005-0000-0000-000058C30000}"/>
    <cellStyle name="Total 2 4 2 4 8 2" xfId="50009" xr:uid="{00000000-0005-0000-0000-000059C30000}"/>
    <cellStyle name="Total 2 4 2 4 8 3" xfId="50010" xr:uid="{00000000-0005-0000-0000-00005AC30000}"/>
    <cellStyle name="Total 2 4 2 4 8 4" xfId="50011" xr:uid="{00000000-0005-0000-0000-00005BC30000}"/>
    <cellStyle name="Total 2 4 2 4 8 5" xfId="50012" xr:uid="{00000000-0005-0000-0000-00005CC30000}"/>
    <cellStyle name="Total 2 4 2 4 9" xfId="50013" xr:uid="{00000000-0005-0000-0000-00005DC30000}"/>
    <cellStyle name="Total 2 4 2 4 9 2" xfId="50014" xr:uid="{00000000-0005-0000-0000-00005EC30000}"/>
    <cellStyle name="Total 2 4 2 4 9 3" xfId="50015" xr:uid="{00000000-0005-0000-0000-00005FC30000}"/>
    <cellStyle name="Total 2 4 2 4 9 4" xfId="50016" xr:uid="{00000000-0005-0000-0000-000060C30000}"/>
    <cellStyle name="Total 2 4 2 4 9 5" xfId="50017" xr:uid="{00000000-0005-0000-0000-000061C30000}"/>
    <cellStyle name="Total 2 4 2 5" xfId="50018" xr:uid="{00000000-0005-0000-0000-000062C30000}"/>
    <cellStyle name="Total 2 4 2 5 10" xfId="50019" xr:uid="{00000000-0005-0000-0000-000063C30000}"/>
    <cellStyle name="Total 2 4 2 5 2" xfId="50020" xr:uid="{00000000-0005-0000-0000-000064C30000}"/>
    <cellStyle name="Total 2 4 2 5 2 2" xfId="50021" xr:uid="{00000000-0005-0000-0000-000065C30000}"/>
    <cellStyle name="Total 2 4 2 5 2 2 2" xfId="50022" xr:uid="{00000000-0005-0000-0000-000066C30000}"/>
    <cellStyle name="Total 2 4 2 5 2 2 3" xfId="50023" xr:uid="{00000000-0005-0000-0000-000067C30000}"/>
    <cellStyle name="Total 2 4 2 5 2 2 4" xfId="50024" xr:uid="{00000000-0005-0000-0000-000068C30000}"/>
    <cellStyle name="Total 2 4 2 5 2 2 5" xfId="50025" xr:uid="{00000000-0005-0000-0000-000069C30000}"/>
    <cellStyle name="Total 2 4 2 5 2 2 6" xfId="50026" xr:uid="{00000000-0005-0000-0000-00006AC30000}"/>
    <cellStyle name="Total 2 4 2 5 2 2 7" xfId="50027" xr:uid="{00000000-0005-0000-0000-00006BC30000}"/>
    <cellStyle name="Total 2 4 2 5 2 3" xfId="50028" xr:uid="{00000000-0005-0000-0000-00006CC30000}"/>
    <cellStyle name="Total 2 4 2 5 2 4" xfId="50029" xr:uid="{00000000-0005-0000-0000-00006DC30000}"/>
    <cellStyle name="Total 2 4 2 5 3" xfId="50030" xr:uid="{00000000-0005-0000-0000-00006EC30000}"/>
    <cellStyle name="Total 2 4 2 5 3 2" xfId="50031" xr:uid="{00000000-0005-0000-0000-00006FC30000}"/>
    <cellStyle name="Total 2 4 2 5 3 2 2" xfId="50032" xr:uid="{00000000-0005-0000-0000-000070C30000}"/>
    <cellStyle name="Total 2 4 2 5 3 2 3" xfId="50033" xr:uid="{00000000-0005-0000-0000-000071C30000}"/>
    <cellStyle name="Total 2 4 2 5 3 2 4" xfId="50034" xr:uid="{00000000-0005-0000-0000-000072C30000}"/>
    <cellStyle name="Total 2 4 2 5 3 2 5" xfId="50035" xr:uid="{00000000-0005-0000-0000-000073C30000}"/>
    <cellStyle name="Total 2 4 2 5 3 2 6" xfId="50036" xr:uid="{00000000-0005-0000-0000-000074C30000}"/>
    <cellStyle name="Total 2 4 2 5 3 2 7" xfId="50037" xr:uid="{00000000-0005-0000-0000-000075C30000}"/>
    <cellStyle name="Total 2 4 2 5 3 3" xfId="50038" xr:uid="{00000000-0005-0000-0000-000076C30000}"/>
    <cellStyle name="Total 2 4 2 5 3 4" xfId="50039" xr:uid="{00000000-0005-0000-0000-000077C30000}"/>
    <cellStyle name="Total 2 4 2 5 4" xfId="50040" xr:uid="{00000000-0005-0000-0000-000078C30000}"/>
    <cellStyle name="Total 2 4 2 5 4 2" xfId="50041" xr:uid="{00000000-0005-0000-0000-000079C30000}"/>
    <cellStyle name="Total 2 4 2 5 4 2 2" xfId="50042" xr:uid="{00000000-0005-0000-0000-00007AC30000}"/>
    <cellStyle name="Total 2 4 2 5 4 2 3" xfId="50043" xr:uid="{00000000-0005-0000-0000-00007BC30000}"/>
    <cellStyle name="Total 2 4 2 5 4 2 4" xfId="50044" xr:uid="{00000000-0005-0000-0000-00007CC30000}"/>
    <cellStyle name="Total 2 4 2 5 4 2 5" xfId="50045" xr:uid="{00000000-0005-0000-0000-00007DC30000}"/>
    <cellStyle name="Total 2 4 2 5 4 2 6" xfId="50046" xr:uid="{00000000-0005-0000-0000-00007EC30000}"/>
    <cellStyle name="Total 2 4 2 5 4 2 7" xfId="50047" xr:uid="{00000000-0005-0000-0000-00007FC30000}"/>
    <cellStyle name="Total 2 4 2 5 4 3" xfId="50048" xr:uid="{00000000-0005-0000-0000-000080C30000}"/>
    <cellStyle name="Total 2 4 2 5 4 4" xfId="50049" xr:uid="{00000000-0005-0000-0000-000081C30000}"/>
    <cellStyle name="Total 2 4 2 5 5" xfId="50050" xr:uid="{00000000-0005-0000-0000-000082C30000}"/>
    <cellStyle name="Total 2 4 2 5 5 2" xfId="50051" xr:uid="{00000000-0005-0000-0000-000083C30000}"/>
    <cellStyle name="Total 2 4 2 5 5 3" xfId="50052" xr:uid="{00000000-0005-0000-0000-000084C30000}"/>
    <cellStyle name="Total 2 4 2 5 5 4" xfId="50053" xr:uid="{00000000-0005-0000-0000-000085C30000}"/>
    <cellStyle name="Total 2 4 2 5 5 5" xfId="50054" xr:uid="{00000000-0005-0000-0000-000086C30000}"/>
    <cellStyle name="Total 2 4 2 5 5 6" xfId="50055" xr:uid="{00000000-0005-0000-0000-000087C30000}"/>
    <cellStyle name="Total 2 4 2 5 5 7" xfId="50056" xr:uid="{00000000-0005-0000-0000-000088C30000}"/>
    <cellStyle name="Total 2 4 2 5 5 8" xfId="50057" xr:uid="{00000000-0005-0000-0000-000089C30000}"/>
    <cellStyle name="Total 2 4 2 5 6" xfId="50058" xr:uid="{00000000-0005-0000-0000-00008AC30000}"/>
    <cellStyle name="Total 2 4 2 5 6 2" xfId="50059" xr:uid="{00000000-0005-0000-0000-00008BC30000}"/>
    <cellStyle name="Total 2 4 2 5 6 3" xfId="50060" xr:uid="{00000000-0005-0000-0000-00008CC30000}"/>
    <cellStyle name="Total 2 4 2 5 6 4" xfId="50061" xr:uid="{00000000-0005-0000-0000-00008DC30000}"/>
    <cellStyle name="Total 2 4 2 5 6 5" xfId="50062" xr:uid="{00000000-0005-0000-0000-00008EC30000}"/>
    <cellStyle name="Total 2 4 2 5 6 6" xfId="50063" xr:uid="{00000000-0005-0000-0000-00008FC30000}"/>
    <cellStyle name="Total 2 4 2 5 6 7" xfId="50064" xr:uid="{00000000-0005-0000-0000-000090C30000}"/>
    <cellStyle name="Total 2 4 2 5 7" xfId="50065" xr:uid="{00000000-0005-0000-0000-000091C30000}"/>
    <cellStyle name="Total 2 4 2 5 8" xfId="50066" xr:uid="{00000000-0005-0000-0000-000092C30000}"/>
    <cellStyle name="Total 2 4 2 5 9" xfId="50067" xr:uid="{00000000-0005-0000-0000-000093C30000}"/>
    <cellStyle name="Total 2 4 2 6" xfId="50068" xr:uid="{00000000-0005-0000-0000-000094C30000}"/>
    <cellStyle name="Total 2 4 2 6 2" xfId="50069" xr:uid="{00000000-0005-0000-0000-000095C30000}"/>
    <cellStyle name="Total 2 4 2 6 2 2" xfId="50070" xr:uid="{00000000-0005-0000-0000-000096C30000}"/>
    <cellStyle name="Total 2 4 2 6 2 3" xfId="50071" xr:uid="{00000000-0005-0000-0000-000097C30000}"/>
    <cellStyle name="Total 2 4 2 6 2 4" xfId="50072" xr:uid="{00000000-0005-0000-0000-000098C30000}"/>
    <cellStyle name="Total 2 4 2 6 2 5" xfId="50073" xr:uid="{00000000-0005-0000-0000-000099C30000}"/>
    <cellStyle name="Total 2 4 2 6 2 6" xfId="50074" xr:uid="{00000000-0005-0000-0000-00009AC30000}"/>
    <cellStyle name="Total 2 4 2 6 2 7" xfId="50075" xr:uid="{00000000-0005-0000-0000-00009BC30000}"/>
    <cellStyle name="Total 2 4 2 6 3" xfId="50076" xr:uid="{00000000-0005-0000-0000-00009CC30000}"/>
    <cellStyle name="Total 2 4 2 6 4" xfId="50077" xr:uid="{00000000-0005-0000-0000-00009DC30000}"/>
    <cellStyle name="Total 2 4 2 6 5" xfId="50078" xr:uid="{00000000-0005-0000-0000-00009EC30000}"/>
    <cellStyle name="Total 2 4 2 7" xfId="50079" xr:uid="{00000000-0005-0000-0000-00009FC30000}"/>
    <cellStyle name="Total 2 4 2 7 2" xfId="50080" xr:uid="{00000000-0005-0000-0000-0000A0C30000}"/>
    <cellStyle name="Total 2 4 2 7 2 2" xfId="50081" xr:uid="{00000000-0005-0000-0000-0000A1C30000}"/>
    <cellStyle name="Total 2 4 2 7 2 3" xfId="50082" xr:uid="{00000000-0005-0000-0000-0000A2C30000}"/>
    <cellStyle name="Total 2 4 2 7 2 4" xfId="50083" xr:uid="{00000000-0005-0000-0000-0000A3C30000}"/>
    <cellStyle name="Total 2 4 2 7 2 5" xfId="50084" xr:uid="{00000000-0005-0000-0000-0000A4C30000}"/>
    <cellStyle name="Total 2 4 2 7 2 6" xfId="50085" xr:uid="{00000000-0005-0000-0000-0000A5C30000}"/>
    <cellStyle name="Total 2 4 2 7 2 7" xfId="50086" xr:uid="{00000000-0005-0000-0000-0000A6C30000}"/>
    <cellStyle name="Total 2 4 2 7 3" xfId="50087" xr:uid="{00000000-0005-0000-0000-0000A7C30000}"/>
    <cellStyle name="Total 2 4 2 7 4" xfId="50088" xr:uid="{00000000-0005-0000-0000-0000A8C30000}"/>
    <cellStyle name="Total 2 4 2 7 5" xfId="50089" xr:uid="{00000000-0005-0000-0000-0000A9C30000}"/>
    <cellStyle name="Total 2 4 2 8" xfId="50090" xr:uid="{00000000-0005-0000-0000-0000AAC30000}"/>
    <cellStyle name="Total 2 4 2 8 2" xfId="50091" xr:uid="{00000000-0005-0000-0000-0000ABC30000}"/>
    <cellStyle name="Total 2 4 2 8 2 2" xfId="50092" xr:uid="{00000000-0005-0000-0000-0000ACC30000}"/>
    <cellStyle name="Total 2 4 2 8 2 3" xfId="50093" xr:uid="{00000000-0005-0000-0000-0000ADC30000}"/>
    <cellStyle name="Total 2 4 2 8 2 4" xfId="50094" xr:uid="{00000000-0005-0000-0000-0000AEC30000}"/>
    <cellStyle name="Total 2 4 2 8 2 5" xfId="50095" xr:uid="{00000000-0005-0000-0000-0000AFC30000}"/>
    <cellStyle name="Total 2 4 2 8 2 6" xfId="50096" xr:uid="{00000000-0005-0000-0000-0000B0C30000}"/>
    <cellStyle name="Total 2 4 2 8 2 7" xfId="50097" xr:uid="{00000000-0005-0000-0000-0000B1C30000}"/>
    <cellStyle name="Total 2 4 2 8 3" xfId="50098" xr:uid="{00000000-0005-0000-0000-0000B2C30000}"/>
    <cellStyle name="Total 2 4 2 8 4" xfId="50099" xr:uid="{00000000-0005-0000-0000-0000B3C30000}"/>
    <cellStyle name="Total 2 4 2 8 5" xfId="50100" xr:uid="{00000000-0005-0000-0000-0000B4C30000}"/>
    <cellStyle name="Total 2 4 2 9" xfId="50101" xr:uid="{00000000-0005-0000-0000-0000B5C30000}"/>
    <cellStyle name="Total 2 4 2 9 2" xfId="50102" xr:uid="{00000000-0005-0000-0000-0000B6C30000}"/>
    <cellStyle name="Total 2 4 2 9 2 2" xfId="50103" xr:uid="{00000000-0005-0000-0000-0000B7C30000}"/>
    <cellStyle name="Total 2 4 2 9 2 3" xfId="50104" xr:uid="{00000000-0005-0000-0000-0000B8C30000}"/>
    <cellStyle name="Total 2 4 2 9 2 4" xfId="50105" xr:uid="{00000000-0005-0000-0000-0000B9C30000}"/>
    <cellStyle name="Total 2 4 2 9 2 5" xfId="50106" xr:uid="{00000000-0005-0000-0000-0000BAC30000}"/>
    <cellStyle name="Total 2 4 2 9 2 6" xfId="50107" xr:uid="{00000000-0005-0000-0000-0000BBC30000}"/>
    <cellStyle name="Total 2 4 2 9 2 7" xfId="50108" xr:uid="{00000000-0005-0000-0000-0000BCC30000}"/>
    <cellStyle name="Total 2 4 2 9 3" xfId="50109" xr:uid="{00000000-0005-0000-0000-0000BDC30000}"/>
    <cellStyle name="Total 2 4 2 9 4" xfId="50110" xr:uid="{00000000-0005-0000-0000-0000BEC30000}"/>
    <cellStyle name="Total 2 4 2 9 5" xfId="50111" xr:uid="{00000000-0005-0000-0000-0000BFC30000}"/>
    <cellStyle name="Total 2 4 20" xfId="50112" xr:uid="{00000000-0005-0000-0000-0000C0C30000}"/>
    <cellStyle name="Total 2 4 3" xfId="50113" xr:uid="{00000000-0005-0000-0000-0000C1C30000}"/>
    <cellStyle name="Total 2 4 3 10" xfId="50114" xr:uid="{00000000-0005-0000-0000-0000C2C30000}"/>
    <cellStyle name="Total 2 4 3 10 2" xfId="50115" xr:uid="{00000000-0005-0000-0000-0000C3C30000}"/>
    <cellStyle name="Total 2 4 3 10 3" xfId="50116" xr:uid="{00000000-0005-0000-0000-0000C4C30000}"/>
    <cellStyle name="Total 2 4 3 10 4" xfId="50117" xr:uid="{00000000-0005-0000-0000-0000C5C30000}"/>
    <cellStyle name="Total 2 4 3 10 5" xfId="50118" xr:uid="{00000000-0005-0000-0000-0000C6C30000}"/>
    <cellStyle name="Total 2 4 3 10 6" xfId="50119" xr:uid="{00000000-0005-0000-0000-0000C7C30000}"/>
    <cellStyle name="Total 2 4 3 10 7" xfId="50120" xr:uid="{00000000-0005-0000-0000-0000C8C30000}"/>
    <cellStyle name="Total 2 4 3 10 8" xfId="50121" xr:uid="{00000000-0005-0000-0000-0000C9C30000}"/>
    <cellStyle name="Total 2 4 3 11" xfId="50122" xr:uid="{00000000-0005-0000-0000-0000CAC30000}"/>
    <cellStyle name="Total 2 4 3 11 2" xfId="50123" xr:uid="{00000000-0005-0000-0000-0000CBC30000}"/>
    <cellStyle name="Total 2 4 3 11 3" xfId="50124" xr:uid="{00000000-0005-0000-0000-0000CCC30000}"/>
    <cellStyle name="Total 2 4 3 11 4" xfId="50125" xr:uid="{00000000-0005-0000-0000-0000CDC30000}"/>
    <cellStyle name="Total 2 4 3 11 5" xfId="50126" xr:uid="{00000000-0005-0000-0000-0000CEC30000}"/>
    <cellStyle name="Total 2 4 3 11 6" xfId="50127" xr:uid="{00000000-0005-0000-0000-0000CFC30000}"/>
    <cellStyle name="Total 2 4 3 11 7" xfId="50128" xr:uid="{00000000-0005-0000-0000-0000D0C30000}"/>
    <cellStyle name="Total 2 4 3 12" xfId="50129" xr:uid="{00000000-0005-0000-0000-0000D1C30000}"/>
    <cellStyle name="Total 2 4 3 12 2" xfId="50130" xr:uid="{00000000-0005-0000-0000-0000D2C30000}"/>
    <cellStyle name="Total 2 4 3 12 3" xfId="50131" xr:uid="{00000000-0005-0000-0000-0000D3C30000}"/>
    <cellStyle name="Total 2 4 3 12 4" xfId="50132" xr:uid="{00000000-0005-0000-0000-0000D4C30000}"/>
    <cellStyle name="Total 2 4 3 12 5" xfId="50133" xr:uid="{00000000-0005-0000-0000-0000D5C30000}"/>
    <cellStyle name="Total 2 4 3 13" xfId="50134" xr:uid="{00000000-0005-0000-0000-0000D6C30000}"/>
    <cellStyle name="Total 2 4 3 13 2" xfId="50135" xr:uid="{00000000-0005-0000-0000-0000D7C30000}"/>
    <cellStyle name="Total 2 4 3 13 3" xfId="50136" xr:uid="{00000000-0005-0000-0000-0000D8C30000}"/>
    <cellStyle name="Total 2 4 3 13 4" xfId="50137" xr:uid="{00000000-0005-0000-0000-0000D9C30000}"/>
    <cellStyle name="Total 2 4 3 13 5" xfId="50138" xr:uid="{00000000-0005-0000-0000-0000DAC30000}"/>
    <cellStyle name="Total 2 4 3 14" xfId="50139" xr:uid="{00000000-0005-0000-0000-0000DBC30000}"/>
    <cellStyle name="Total 2 4 3 14 2" xfId="50140" xr:uid="{00000000-0005-0000-0000-0000DCC30000}"/>
    <cellStyle name="Total 2 4 3 14 3" xfId="50141" xr:uid="{00000000-0005-0000-0000-0000DDC30000}"/>
    <cellStyle name="Total 2 4 3 14 4" xfId="50142" xr:uid="{00000000-0005-0000-0000-0000DEC30000}"/>
    <cellStyle name="Total 2 4 3 14 5" xfId="50143" xr:uid="{00000000-0005-0000-0000-0000DFC30000}"/>
    <cellStyle name="Total 2 4 3 15" xfId="50144" xr:uid="{00000000-0005-0000-0000-0000E0C30000}"/>
    <cellStyle name="Total 2 4 3 15 2" xfId="50145" xr:uid="{00000000-0005-0000-0000-0000E1C30000}"/>
    <cellStyle name="Total 2 4 3 15 3" xfId="50146" xr:uid="{00000000-0005-0000-0000-0000E2C30000}"/>
    <cellStyle name="Total 2 4 3 15 4" xfId="50147" xr:uid="{00000000-0005-0000-0000-0000E3C30000}"/>
    <cellStyle name="Total 2 4 3 15 5" xfId="50148" xr:uid="{00000000-0005-0000-0000-0000E4C30000}"/>
    <cellStyle name="Total 2 4 3 16" xfId="50149" xr:uid="{00000000-0005-0000-0000-0000E5C30000}"/>
    <cellStyle name="Total 2 4 3 16 2" xfId="50150" xr:uid="{00000000-0005-0000-0000-0000E6C30000}"/>
    <cellStyle name="Total 2 4 3 16 3" xfId="50151" xr:uid="{00000000-0005-0000-0000-0000E7C30000}"/>
    <cellStyle name="Total 2 4 3 16 4" xfId="50152" xr:uid="{00000000-0005-0000-0000-0000E8C30000}"/>
    <cellStyle name="Total 2 4 3 16 5" xfId="50153" xr:uid="{00000000-0005-0000-0000-0000E9C30000}"/>
    <cellStyle name="Total 2 4 3 17" xfId="50154" xr:uid="{00000000-0005-0000-0000-0000EAC30000}"/>
    <cellStyle name="Total 2 4 3 17 2" xfId="50155" xr:uid="{00000000-0005-0000-0000-0000EBC30000}"/>
    <cellStyle name="Total 2 4 3 17 3" xfId="50156" xr:uid="{00000000-0005-0000-0000-0000ECC30000}"/>
    <cellStyle name="Total 2 4 3 17 4" xfId="50157" xr:uid="{00000000-0005-0000-0000-0000EDC30000}"/>
    <cellStyle name="Total 2 4 3 17 5" xfId="50158" xr:uid="{00000000-0005-0000-0000-0000EEC30000}"/>
    <cellStyle name="Total 2 4 3 18" xfId="50159" xr:uid="{00000000-0005-0000-0000-0000EFC30000}"/>
    <cellStyle name="Total 2 4 3 2" xfId="50160" xr:uid="{00000000-0005-0000-0000-0000F0C30000}"/>
    <cellStyle name="Total 2 4 3 2 10" xfId="50161" xr:uid="{00000000-0005-0000-0000-0000F1C30000}"/>
    <cellStyle name="Total 2 4 3 2 10 2" xfId="50162" xr:uid="{00000000-0005-0000-0000-0000F2C30000}"/>
    <cellStyle name="Total 2 4 3 2 10 3" xfId="50163" xr:uid="{00000000-0005-0000-0000-0000F3C30000}"/>
    <cellStyle name="Total 2 4 3 2 10 4" xfId="50164" xr:uid="{00000000-0005-0000-0000-0000F4C30000}"/>
    <cellStyle name="Total 2 4 3 2 10 5" xfId="50165" xr:uid="{00000000-0005-0000-0000-0000F5C30000}"/>
    <cellStyle name="Total 2 4 3 2 11" xfId="50166" xr:uid="{00000000-0005-0000-0000-0000F6C30000}"/>
    <cellStyle name="Total 2 4 3 2 11 2" xfId="50167" xr:uid="{00000000-0005-0000-0000-0000F7C30000}"/>
    <cellStyle name="Total 2 4 3 2 11 3" xfId="50168" xr:uid="{00000000-0005-0000-0000-0000F8C30000}"/>
    <cellStyle name="Total 2 4 3 2 11 4" xfId="50169" xr:uid="{00000000-0005-0000-0000-0000F9C30000}"/>
    <cellStyle name="Total 2 4 3 2 11 5" xfId="50170" xr:uid="{00000000-0005-0000-0000-0000FAC30000}"/>
    <cellStyle name="Total 2 4 3 2 12" xfId="50171" xr:uid="{00000000-0005-0000-0000-0000FBC30000}"/>
    <cellStyle name="Total 2 4 3 2 12 2" xfId="50172" xr:uid="{00000000-0005-0000-0000-0000FCC30000}"/>
    <cellStyle name="Total 2 4 3 2 12 3" xfId="50173" xr:uid="{00000000-0005-0000-0000-0000FDC30000}"/>
    <cellStyle name="Total 2 4 3 2 12 4" xfId="50174" xr:uid="{00000000-0005-0000-0000-0000FEC30000}"/>
    <cellStyle name="Total 2 4 3 2 12 5" xfId="50175" xr:uid="{00000000-0005-0000-0000-0000FFC30000}"/>
    <cellStyle name="Total 2 4 3 2 13" xfId="50176" xr:uid="{00000000-0005-0000-0000-000000C40000}"/>
    <cellStyle name="Total 2 4 3 2 13 2" xfId="50177" xr:uid="{00000000-0005-0000-0000-000001C40000}"/>
    <cellStyle name="Total 2 4 3 2 13 3" xfId="50178" xr:uid="{00000000-0005-0000-0000-000002C40000}"/>
    <cellStyle name="Total 2 4 3 2 13 4" xfId="50179" xr:uid="{00000000-0005-0000-0000-000003C40000}"/>
    <cellStyle name="Total 2 4 3 2 13 5" xfId="50180" xr:uid="{00000000-0005-0000-0000-000004C40000}"/>
    <cellStyle name="Total 2 4 3 2 14" xfId="50181" xr:uid="{00000000-0005-0000-0000-000005C40000}"/>
    <cellStyle name="Total 2 4 3 2 14 2" xfId="50182" xr:uid="{00000000-0005-0000-0000-000006C40000}"/>
    <cellStyle name="Total 2 4 3 2 14 3" xfId="50183" xr:uid="{00000000-0005-0000-0000-000007C40000}"/>
    <cellStyle name="Total 2 4 3 2 14 4" xfId="50184" xr:uid="{00000000-0005-0000-0000-000008C40000}"/>
    <cellStyle name="Total 2 4 3 2 14 5" xfId="50185" xr:uid="{00000000-0005-0000-0000-000009C40000}"/>
    <cellStyle name="Total 2 4 3 2 15" xfId="50186" xr:uid="{00000000-0005-0000-0000-00000AC40000}"/>
    <cellStyle name="Total 2 4 3 2 15 2" xfId="50187" xr:uid="{00000000-0005-0000-0000-00000BC40000}"/>
    <cellStyle name="Total 2 4 3 2 15 3" xfId="50188" xr:uid="{00000000-0005-0000-0000-00000CC40000}"/>
    <cellStyle name="Total 2 4 3 2 15 4" xfId="50189" xr:uid="{00000000-0005-0000-0000-00000DC40000}"/>
    <cellStyle name="Total 2 4 3 2 15 5" xfId="50190" xr:uid="{00000000-0005-0000-0000-00000EC40000}"/>
    <cellStyle name="Total 2 4 3 2 16" xfId="50191" xr:uid="{00000000-0005-0000-0000-00000FC40000}"/>
    <cellStyle name="Total 2 4 3 2 16 2" xfId="50192" xr:uid="{00000000-0005-0000-0000-000010C40000}"/>
    <cellStyle name="Total 2 4 3 2 16 3" xfId="50193" xr:uid="{00000000-0005-0000-0000-000011C40000}"/>
    <cellStyle name="Total 2 4 3 2 16 4" xfId="50194" xr:uid="{00000000-0005-0000-0000-000012C40000}"/>
    <cellStyle name="Total 2 4 3 2 16 5" xfId="50195" xr:uid="{00000000-0005-0000-0000-000013C40000}"/>
    <cellStyle name="Total 2 4 3 2 17" xfId="50196" xr:uid="{00000000-0005-0000-0000-000014C40000}"/>
    <cellStyle name="Total 2 4 3 2 17 2" xfId="50197" xr:uid="{00000000-0005-0000-0000-000015C40000}"/>
    <cellStyle name="Total 2 4 3 2 17 3" xfId="50198" xr:uid="{00000000-0005-0000-0000-000016C40000}"/>
    <cellStyle name="Total 2 4 3 2 17 4" xfId="50199" xr:uid="{00000000-0005-0000-0000-000017C40000}"/>
    <cellStyle name="Total 2 4 3 2 17 5" xfId="50200" xr:uid="{00000000-0005-0000-0000-000018C40000}"/>
    <cellStyle name="Total 2 4 3 2 18" xfId="50201" xr:uid="{00000000-0005-0000-0000-000019C40000}"/>
    <cellStyle name="Total 2 4 3 2 18 2" xfId="50202" xr:uid="{00000000-0005-0000-0000-00001AC40000}"/>
    <cellStyle name="Total 2 4 3 2 18 3" xfId="50203" xr:uid="{00000000-0005-0000-0000-00001BC40000}"/>
    <cellStyle name="Total 2 4 3 2 18 4" xfId="50204" xr:uid="{00000000-0005-0000-0000-00001CC40000}"/>
    <cellStyle name="Total 2 4 3 2 18 5" xfId="50205" xr:uid="{00000000-0005-0000-0000-00001DC40000}"/>
    <cellStyle name="Total 2 4 3 2 19" xfId="50206" xr:uid="{00000000-0005-0000-0000-00001EC40000}"/>
    <cellStyle name="Total 2 4 3 2 2" xfId="50207" xr:uid="{00000000-0005-0000-0000-00001FC40000}"/>
    <cellStyle name="Total 2 4 3 2 2 10" xfId="50208" xr:uid="{00000000-0005-0000-0000-000020C40000}"/>
    <cellStyle name="Total 2 4 3 2 2 10 2" xfId="50209" xr:uid="{00000000-0005-0000-0000-000021C40000}"/>
    <cellStyle name="Total 2 4 3 2 2 10 3" xfId="50210" xr:uid="{00000000-0005-0000-0000-000022C40000}"/>
    <cellStyle name="Total 2 4 3 2 2 10 4" xfId="50211" xr:uid="{00000000-0005-0000-0000-000023C40000}"/>
    <cellStyle name="Total 2 4 3 2 2 10 5" xfId="50212" xr:uid="{00000000-0005-0000-0000-000024C40000}"/>
    <cellStyle name="Total 2 4 3 2 2 11" xfId="50213" xr:uid="{00000000-0005-0000-0000-000025C40000}"/>
    <cellStyle name="Total 2 4 3 2 2 11 2" xfId="50214" xr:uid="{00000000-0005-0000-0000-000026C40000}"/>
    <cellStyle name="Total 2 4 3 2 2 11 3" xfId="50215" xr:uid="{00000000-0005-0000-0000-000027C40000}"/>
    <cellStyle name="Total 2 4 3 2 2 11 4" xfId="50216" xr:uid="{00000000-0005-0000-0000-000028C40000}"/>
    <cellStyle name="Total 2 4 3 2 2 11 5" xfId="50217" xr:uid="{00000000-0005-0000-0000-000029C40000}"/>
    <cellStyle name="Total 2 4 3 2 2 12" xfId="50218" xr:uid="{00000000-0005-0000-0000-00002AC40000}"/>
    <cellStyle name="Total 2 4 3 2 2 12 2" xfId="50219" xr:uid="{00000000-0005-0000-0000-00002BC40000}"/>
    <cellStyle name="Total 2 4 3 2 2 12 3" xfId="50220" xr:uid="{00000000-0005-0000-0000-00002CC40000}"/>
    <cellStyle name="Total 2 4 3 2 2 12 4" xfId="50221" xr:uid="{00000000-0005-0000-0000-00002DC40000}"/>
    <cellStyle name="Total 2 4 3 2 2 12 5" xfId="50222" xr:uid="{00000000-0005-0000-0000-00002EC40000}"/>
    <cellStyle name="Total 2 4 3 2 2 13" xfId="50223" xr:uid="{00000000-0005-0000-0000-00002FC40000}"/>
    <cellStyle name="Total 2 4 3 2 2 13 2" xfId="50224" xr:uid="{00000000-0005-0000-0000-000030C40000}"/>
    <cellStyle name="Total 2 4 3 2 2 13 3" xfId="50225" xr:uid="{00000000-0005-0000-0000-000031C40000}"/>
    <cellStyle name="Total 2 4 3 2 2 13 4" xfId="50226" xr:uid="{00000000-0005-0000-0000-000032C40000}"/>
    <cellStyle name="Total 2 4 3 2 2 13 5" xfId="50227" xr:uid="{00000000-0005-0000-0000-000033C40000}"/>
    <cellStyle name="Total 2 4 3 2 2 14" xfId="50228" xr:uid="{00000000-0005-0000-0000-000034C40000}"/>
    <cellStyle name="Total 2 4 3 2 2 14 2" xfId="50229" xr:uid="{00000000-0005-0000-0000-000035C40000}"/>
    <cellStyle name="Total 2 4 3 2 2 14 3" xfId="50230" xr:uid="{00000000-0005-0000-0000-000036C40000}"/>
    <cellStyle name="Total 2 4 3 2 2 14 4" xfId="50231" xr:uid="{00000000-0005-0000-0000-000037C40000}"/>
    <cellStyle name="Total 2 4 3 2 2 14 5" xfId="50232" xr:uid="{00000000-0005-0000-0000-000038C40000}"/>
    <cellStyle name="Total 2 4 3 2 2 15" xfId="50233" xr:uid="{00000000-0005-0000-0000-000039C40000}"/>
    <cellStyle name="Total 2 4 3 2 2 15 2" xfId="50234" xr:uid="{00000000-0005-0000-0000-00003AC40000}"/>
    <cellStyle name="Total 2 4 3 2 2 15 3" xfId="50235" xr:uid="{00000000-0005-0000-0000-00003BC40000}"/>
    <cellStyle name="Total 2 4 3 2 2 15 4" xfId="50236" xr:uid="{00000000-0005-0000-0000-00003CC40000}"/>
    <cellStyle name="Total 2 4 3 2 2 15 5" xfId="50237" xr:uid="{00000000-0005-0000-0000-00003DC40000}"/>
    <cellStyle name="Total 2 4 3 2 2 16" xfId="50238" xr:uid="{00000000-0005-0000-0000-00003EC40000}"/>
    <cellStyle name="Total 2 4 3 2 2 16 2" xfId="50239" xr:uid="{00000000-0005-0000-0000-00003FC40000}"/>
    <cellStyle name="Total 2 4 3 2 2 16 3" xfId="50240" xr:uid="{00000000-0005-0000-0000-000040C40000}"/>
    <cellStyle name="Total 2 4 3 2 2 16 4" xfId="50241" xr:uid="{00000000-0005-0000-0000-000041C40000}"/>
    <cellStyle name="Total 2 4 3 2 2 16 5" xfId="50242" xr:uid="{00000000-0005-0000-0000-000042C40000}"/>
    <cellStyle name="Total 2 4 3 2 2 17" xfId="50243" xr:uid="{00000000-0005-0000-0000-000043C40000}"/>
    <cellStyle name="Total 2 4 3 2 2 17 2" xfId="50244" xr:uid="{00000000-0005-0000-0000-000044C40000}"/>
    <cellStyle name="Total 2 4 3 2 2 17 3" xfId="50245" xr:uid="{00000000-0005-0000-0000-000045C40000}"/>
    <cellStyle name="Total 2 4 3 2 2 17 4" xfId="50246" xr:uid="{00000000-0005-0000-0000-000046C40000}"/>
    <cellStyle name="Total 2 4 3 2 2 17 5" xfId="50247" xr:uid="{00000000-0005-0000-0000-000047C40000}"/>
    <cellStyle name="Total 2 4 3 2 2 18" xfId="50248" xr:uid="{00000000-0005-0000-0000-000048C40000}"/>
    <cellStyle name="Total 2 4 3 2 2 18 2" xfId="50249" xr:uid="{00000000-0005-0000-0000-000049C40000}"/>
    <cellStyle name="Total 2 4 3 2 2 18 3" xfId="50250" xr:uid="{00000000-0005-0000-0000-00004AC40000}"/>
    <cellStyle name="Total 2 4 3 2 2 18 4" xfId="50251" xr:uid="{00000000-0005-0000-0000-00004BC40000}"/>
    <cellStyle name="Total 2 4 3 2 2 18 5" xfId="50252" xr:uid="{00000000-0005-0000-0000-00004CC40000}"/>
    <cellStyle name="Total 2 4 3 2 2 19" xfId="50253" xr:uid="{00000000-0005-0000-0000-00004DC40000}"/>
    <cellStyle name="Total 2 4 3 2 2 2" xfId="50254" xr:uid="{00000000-0005-0000-0000-00004EC40000}"/>
    <cellStyle name="Total 2 4 3 2 2 2 2" xfId="50255" xr:uid="{00000000-0005-0000-0000-00004FC40000}"/>
    <cellStyle name="Total 2 4 3 2 2 2 2 2" xfId="50256" xr:uid="{00000000-0005-0000-0000-000050C40000}"/>
    <cellStyle name="Total 2 4 3 2 2 2 2 3" xfId="50257" xr:uid="{00000000-0005-0000-0000-000051C40000}"/>
    <cellStyle name="Total 2 4 3 2 2 2 2 4" xfId="50258" xr:uid="{00000000-0005-0000-0000-000052C40000}"/>
    <cellStyle name="Total 2 4 3 2 2 2 2 5" xfId="50259" xr:uid="{00000000-0005-0000-0000-000053C40000}"/>
    <cellStyle name="Total 2 4 3 2 2 2 2 6" xfId="50260" xr:uid="{00000000-0005-0000-0000-000054C40000}"/>
    <cellStyle name="Total 2 4 3 2 2 2 2 7" xfId="50261" xr:uid="{00000000-0005-0000-0000-000055C40000}"/>
    <cellStyle name="Total 2 4 3 2 2 2 3" xfId="50262" xr:uid="{00000000-0005-0000-0000-000056C40000}"/>
    <cellStyle name="Total 2 4 3 2 2 2 4" xfId="50263" xr:uid="{00000000-0005-0000-0000-000057C40000}"/>
    <cellStyle name="Total 2 4 3 2 2 2 5" xfId="50264" xr:uid="{00000000-0005-0000-0000-000058C40000}"/>
    <cellStyle name="Total 2 4 3 2 2 3" xfId="50265" xr:uid="{00000000-0005-0000-0000-000059C40000}"/>
    <cellStyle name="Total 2 4 3 2 2 3 2" xfId="50266" xr:uid="{00000000-0005-0000-0000-00005AC40000}"/>
    <cellStyle name="Total 2 4 3 2 2 3 2 2" xfId="50267" xr:uid="{00000000-0005-0000-0000-00005BC40000}"/>
    <cellStyle name="Total 2 4 3 2 2 3 2 3" xfId="50268" xr:uid="{00000000-0005-0000-0000-00005CC40000}"/>
    <cellStyle name="Total 2 4 3 2 2 3 2 4" xfId="50269" xr:uid="{00000000-0005-0000-0000-00005DC40000}"/>
    <cellStyle name="Total 2 4 3 2 2 3 2 5" xfId="50270" xr:uid="{00000000-0005-0000-0000-00005EC40000}"/>
    <cellStyle name="Total 2 4 3 2 2 3 2 6" xfId="50271" xr:uid="{00000000-0005-0000-0000-00005FC40000}"/>
    <cellStyle name="Total 2 4 3 2 2 3 2 7" xfId="50272" xr:uid="{00000000-0005-0000-0000-000060C40000}"/>
    <cellStyle name="Total 2 4 3 2 2 3 3" xfId="50273" xr:uid="{00000000-0005-0000-0000-000061C40000}"/>
    <cellStyle name="Total 2 4 3 2 2 3 4" xfId="50274" xr:uid="{00000000-0005-0000-0000-000062C40000}"/>
    <cellStyle name="Total 2 4 3 2 2 3 5" xfId="50275" xr:uid="{00000000-0005-0000-0000-000063C40000}"/>
    <cellStyle name="Total 2 4 3 2 2 4" xfId="50276" xr:uid="{00000000-0005-0000-0000-000064C40000}"/>
    <cellStyle name="Total 2 4 3 2 2 4 2" xfId="50277" xr:uid="{00000000-0005-0000-0000-000065C40000}"/>
    <cellStyle name="Total 2 4 3 2 2 4 2 2" xfId="50278" xr:uid="{00000000-0005-0000-0000-000066C40000}"/>
    <cellStyle name="Total 2 4 3 2 2 4 2 3" xfId="50279" xr:uid="{00000000-0005-0000-0000-000067C40000}"/>
    <cellStyle name="Total 2 4 3 2 2 4 2 4" xfId="50280" xr:uid="{00000000-0005-0000-0000-000068C40000}"/>
    <cellStyle name="Total 2 4 3 2 2 4 2 5" xfId="50281" xr:uid="{00000000-0005-0000-0000-000069C40000}"/>
    <cellStyle name="Total 2 4 3 2 2 4 2 6" xfId="50282" xr:uid="{00000000-0005-0000-0000-00006AC40000}"/>
    <cellStyle name="Total 2 4 3 2 2 4 2 7" xfId="50283" xr:uid="{00000000-0005-0000-0000-00006BC40000}"/>
    <cellStyle name="Total 2 4 3 2 2 4 3" xfId="50284" xr:uid="{00000000-0005-0000-0000-00006CC40000}"/>
    <cellStyle name="Total 2 4 3 2 2 4 4" xfId="50285" xr:uid="{00000000-0005-0000-0000-00006DC40000}"/>
    <cellStyle name="Total 2 4 3 2 2 4 5" xfId="50286" xr:uid="{00000000-0005-0000-0000-00006EC40000}"/>
    <cellStyle name="Total 2 4 3 2 2 5" xfId="50287" xr:uid="{00000000-0005-0000-0000-00006FC40000}"/>
    <cellStyle name="Total 2 4 3 2 2 5 2" xfId="50288" xr:uid="{00000000-0005-0000-0000-000070C40000}"/>
    <cellStyle name="Total 2 4 3 2 2 5 3" xfId="50289" xr:uid="{00000000-0005-0000-0000-000071C40000}"/>
    <cellStyle name="Total 2 4 3 2 2 5 4" xfId="50290" xr:uid="{00000000-0005-0000-0000-000072C40000}"/>
    <cellStyle name="Total 2 4 3 2 2 5 5" xfId="50291" xr:uid="{00000000-0005-0000-0000-000073C40000}"/>
    <cellStyle name="Total 2 4 3 2 2 5 6" xfId="50292" xr:uid="{00000000-0005-0000-0000-000074C40000}"/>
    <cellStyle name="Total 2 4 3 2 2 5 7" xfId="50293" xr:uid="{00000000-0005-0000-0000-000075C40000}"/>
    <cellStyle name="Total 2 4 3 2 2 5 8" xfId="50294" xr:uid="{00000000-0005-0000-0000-000076C40000}"/>
    <cellStyle name="Total 2 4 3 2 2 6" xfId="50295" xr:uid="{00000000-0005-0000-0000-000077C40000}"/>
    <cellStyle name="Total 2 4 3 2 2 6 2" xfId="50296" xr:uid="{00000000-0005-0000-0000-000078C40000}"/>
    <cellStyle name="Total 2 4 3 2 2 6 3" xfId="50297" xr:uid="{00000000-0005-0000-0000-000079C40000}"/>
    <cellStyle name="Total 2 4 3 2 2 6 4" xfId="50298" xr:uid="{00000000-0005-0000-0000-00007AC40000}"/>
    <cellStyle name="Total 2 4 3 2 2 6 5" xfId="50299" xr:uid="{00000000-0005-0000-0000-00007BC40000}"/>
    <cellStyle name="Total 2 4 3 2 2 6 6" xfId="50300" xr:uid="{00000000-0005-0000-0000-00007CC40000}"/>
    <cellStyle name="Total 2 4 3 2 2 6 7" xfId="50301" xr:uid="{00000000-0005-0000-0000-00007DC40000}"/>
    <cellStyle name="Total 2 4 3 2 2 7" xfId="50302" xr:uid="{00000000-0005-0000-0000-00007EC40000}"/>
    <cellStyle name="Total 2 4 3 2 2 7 2" xfId="50303" xr:uid="{00000000-0005-0000-0000-00007FC40000}"/>
    <cellStyle name="Total 2 4 3 2 2 7 3" xfId="50304" xr:uid="{00000000-0005-0000-0000-000080C40000}"/>
    <cellStyle name="Total 2 4 3 2 2 7 4" xfId="50305" xr:uid="{00000000-0005-0000-0000-000081C40000}"/>
    <cellStyle name="Total 2 4 3 2 2 7 5" xfId="50306" xr:uid="{00000000-0005-0000-0000-000082C40000}"/>
    <cellStyle name="Total 2 4 3 2 2 8" xfId="50307" xr:uid="{00000000-0005-0000-0000-000083C40000}"/>
    <cellStyle name="Total 2 4 3 2 2 8 2" xfId="50308" xr:uid="{00000000-0005-0000-0000-000084C40000}"/>
    <cellStyle name="Total 2 4 3 2 2 8 3" xfId="50309" xr:uid="{00000000-0005-0000-0000-000085C40000}"/>
    <cellStyle name="Total 2 4 3 2 2 8 4" xfId="50310" xr:uid="{00000000-0005-0000-0000-000086C40000}"/>
    <cellStyle name="Total 2 4 3 2 2 8 5" xfId="50311" xr:uid="{00000000-0005-0000-0000-000087C40000}"/>
    <cellStyle name="Total 2 4 3 2 2 9" xfId="50312" xr:uid="{00000000-0005-0000-0000-000088C40000}"/>
    <cellStyle name="Total 2 4 3 2 2 9 2" xfId="50313" xr:uid="{00000000-0005-0000-0000-000089C40000}"/>
    <cellStyle name="Total 2 4 3 2 2 9 3" xfId="50314" xr:uid="{00000000-0005-0000-0000-00008AC40000}"/>
    <cellStyle name="Total 2 4 3 2 2 9 4" xfId="50315" xr:uid="{00000000-0005-0000-0000-00008BC40000}"/>
    <cellStyle name="Total 2 4 3 2 2 9 5" xfId="50316" xr:uid="{00000000-0005-0000-0000-00008CC40000}"/>
    <cellStyle name="Total 2 4 3 2 3" xfId="50317" xr:uid="{00000000-0005-0000-0000-00008DC40000}"/>
    <cellStyle name="Total 2 4 3 2 3 10" xfId="50318" xr:uid="{00000000-0005-0000-0000-00008EC40000}"/>
    <cellStyle name="Total 2 4 3 2 3 2" xfId="50319" xr:uid="{00000000-0005-0000-0000-00008FC40000}"/>
    <cellStyle name="Total 2 4 3 2 3 2 2" xfId="50320" xr:uid="{00000000-0005-0000-0000-000090C40000}"/>
    <cellStyle name="Total 2 4 3 2 3 2 2 2" xfId="50321" xr:uid="{00000000-0005-0000-0000-000091C40000}"/>
    <cellStyle name="Total 2 4 3 2 3 2 2 3" xfId="50322" xr:uid="{00000000-0005-0000-0000-000092C40000}"/>
    <cellStyle name="Total 2 4 3 2 3 2 2 4" xfId="50323" xr:uid="{00000000-0005-0000-0000-000093C40000}"/>
    <cellStyle name="Total 2 4 3 2 3 2 2 5" xfId="50324" xr:uid="{00000000-0005-0000-0000-000094C40000}"/>
    <cellStyle name="Total 2 4 3 2 3 2 2 6" xfId="50325" xr:uid="{00000000-0005-0000-0000-000095C40000}"/>
    <cellStyle name="Total 2 4 3 2 3 2 2 7" xfId="50326" xr:uid="{00000000-0005-0000-0000-000096C40000}"/>
    <cellStyle name="Total 2 4 3 2 3 2 3" xfId="50327" xr:uid="{00000000-0005-0000-0000-000097C40000}"/>
    <cellStyle name="Total 2 4 3 2 3 2 4" xfId="50328" xr:uid="{00000000-0005-0000-0000-000098C40000}"/>
    <cellStyle name="Total 2 4 3 2 3 3" xfId="50329" xr:uid="{00000000-0005-0000-0000-000099C40000}"/>
    <cellStyle name="Total 2 4 3 2 3 3 2" xfId="50330" xr:uid="{00000000-0005-0000-0000-00009AC40000}"/>
    <cellStyle name="Total 2 4 3 2 3 3 2 2" xfId="50331" xr:uid="{00000000-0005-0000-0000-00009BC40000}"/>
    <cellStyle name="Total 2 4 3 2 3 3 2 3" xfId="50332" xr:uid="{00000000-0005-0000-0000-00009CC40000}"/>
    <cellStyle name="Total 2 4 3 2 3 3 2 4" xfId="50333" xr:uid="{00000000-0005-0000-0000-00009DC40000}"/>
    <cellStyle name="Total 2 4 3 2 3 3 2 5" xfId="50334" xr:uid="{00000000-0005-0000-0000-00009EC40000}"/>
    <cellStyle name="Total 2 4 3 2 3 3 2 6" xfId="50335" xr:uid="{00000000-0005-0000-0000-00009FC40000}"/>
    <cellStyle name="Total 2 4 3 2 3 3 2 7" xfId="50336" xr:uid="{00000000-0005-0000-0000-0000A0C40000}"/>
    <cellStyle name="Total 2 4 3 2 3 3 3" xfId="50337" xr:uid="{00000000-0005-0000-0000-0000A1C40000}"/>
    <cellStyle name="Total 2 4 3 2 3 3 4" xfId="50338" xr:uid="{00000000-0005-0000-0000-0000A2C40000}"/>
    <cellStyle name="Total 2 4 3 2 3 4" xfId="50339" xr:uid="{00000000-0005-0000-0000-0000A3C40000}"/>
    <cellStyle name="Total 2 4 3 2 3 4 2" xfId="50340" xr:uid="{00000000-0005-0000-0000-0000A4C40000}"/>
    <cellStyle name="Total 2 4 3 2 3 4 2 2" xfId="50341" xr:uid="{00000000-0005-0000-0000-0000A5C40000}"/>
    <cellStyle name="Total 2 4 3 2 3 4 2 3" xfId="50342" xr:uid="{00000000-0005-0000-0000-0000A6C40000}"/>
    <cellStyle name="Total 2 4 3 2 3 4 2 4" xfId="50343" xr:uid="{00000000-0005-0000-0000-0000A7C40000}"/>
    <cellStyle name="Total 2 4 3 2 3 4 2 5" xfId="50344" xr:uid="{00000000-0005-0000-0000-0000A8C40000}"/>
    <cellStyle name="Total 2 4 3 2 3 4 2 6" xfId="50345" xr:uid="{00000000-0005-0000-0000-0000A9C40000}"/>
    <cellStyle name="Total 2 4 3 2 3 4 2 7" xfId="50346" xr:uid="{00000000-0005-0000-0000-0000AAC40000}"/>
    <cellStyle name="Total 2 4 3 2 3 4 3" xfId="50347" xr:uid="{00000000-0005-0000-0000-0000ABC40000}"/>
    <cellStyle name="Total 2 4 3 2 3 4 4" xfId="50348" xr:uid="{00000000-0005-0000-0000-0000ACC40000}"/>
    <cellStyle name="Total 2 4 3 2 3 5" xfId="50349" xr:uid="{00000000-0005-0000-0000-0000ADC40000}"/>
    <cellStyle name="Total 2 4 3 2 3 5 2" xfId="50350" xr:uid="{00000000-0005-0000-0000-0000AEC40000}"/>
    <cellStyle name="Total 2 4 3 2 3 5 3" xfId="50351" xr:uid="{00000000-0005-0000-0000-0000AFC40000}"/>
    <cellStyle name="Total 2 4 3 2 3 5 4" xfId="50352" xr:uid="{00000000-0005-0000-0000-0000B0C40000}"/>
    <cellStyle name="Total 2 4 3 2 3 5 5" xfId="50353" xr:uid="{00000000-0005-0000-0000-0000B1C40000}"/>
    <cellStyle name="Total 2 4 3 2 3 5 6" xfId="50354" xr:uid="{00000000-0005-0000-0000-0000B2C40000}"/>
    <cellStyle name="Total 2 4 3 2 3 5 7" xfId="50355" xr:uid="{00000000-0005-0000-0000-0000B3C40000}"/>
    <cellStyle name="Total 2 4 3 2 3 5 8" xfId="50356" xr:uid="{00000000-0005-0000-0000-0000B4C40000}"/>
    <cellStyle name="Total 2 4 3 2 3 6" xfId="50357" xr:uid="{00000000-0005-0000-0000-0000B5C40000}"/>
    <cellStyle name="Total 2 4 3 2 3 6 2" xfId="50358" xr:uid="{00000000-0005-0000-0000-0000B6C40000}"/>
    <cellStyle name="Total 2 4 3 2 3 6 3" xfId="50359" xr:uid="{00000000-0005-0000-0000-0000B7C40000}"/>
    <cellStyle name="Total 2 4 3 2 3 6 4" xfId="50360" xr:uid="{00000000-0005-0000-0000-0000B8C40000}"/>
    <cellStyle name="Total 2 4 3 2 3 6 5" xfId="50361" xr:uid="{00000000-0005-0000-0000-0000B9C40000}"/>
    <cellStyle name="Total 2 4 3 2 3 6 6" xfId="50362" xr:uid="{00000000-0005-0000-0000-0000BAC40000}"/>
    <cellStyle name="Total 2 4 3 2 3 6 7" xfId="50363" xr:uid="{00000000-0005-0000-0000-0000BBC40000}"/>
    <cellStyle name="Total 2 4 3 2 3 7" xfId="50364" xr:uid="{00000000-0005-0000-0000-0000BCC40000}"/>
    <cellStyle name="Total 2 4 3 2 3 8" xfId="50365" xr:uid="{00000000-0005-0000-0000-0000BDC40000}"/>
    <cellStyle name="Total 2 4 3 2 3 9" xfId="50366" xr:uid="{00000000-0005-0000-0000-0000BEC40000}"/>
    <cellStyle name="Total 2 4 3 2 4" xfId="50367" xr:uid="{00000000-0005-0000-0000-0000BFC40000}"/>
    <cellStyle name="Total 2 4 3 2 4 2" xfId="50368" xr:uid="{00000000-0005-0000-0000-0000C0C40000}"/>
    <cellStyle name="Total 2 4 3 2 4 2 2" xfId="50369" xr:uid="{00000000-0005-0000-0000-0000C1C40000}"/>
    <cellStyle name="Total 2 4 3 2 4 2 3" xfId="50370" xr:uid="{00000000-0005-0000-0000-0000C2C40000}"/>
    <cellStyle name="Total 2 4 3 2 4 2 4" xfId="50371" xr:uid="{00000000-0005-0000-0000-0000C3C40000}"/>
    <cellStyle name="Total 2 4 3 2 4 2 5" xfId="50372" xr:uid="{00000000-0005-0000-0000-0000C4C40000}"/>
    <cellStyle name="Total 2 4 3 2 4 2 6" xfId="50373" xr:uid="{00000000-0005-0000-0000-0000C5C40000}"/>
    <cellStyle name="Total 2 4 3 2 4 2 7" xfId="50374" xr:uid="{00000000-0005-0000-0000-0000C6C40000}"/>
    <cellStyle name="Total 2 4 3 2 4 3" xfId="50375" xr:uid="{00000000-0005-0000-0000-0000C7C40000}"/>
    <cellStyle name="Total 2 4 3 2 4 4" xfId="50376" xr:uid="{00000000-0005-0000-0000-0000C8C40000}"/>
    <cellStyle name="Total 2 4 3 2 4 5" xfId="50377" xr:uid="{00000000-0005-0000-0000-0000C9C40000}"/>
    <cellStyle name="Total 2 4 3 2 5" xfId="50378" xr:uid="{00000000-0005-0000-0000-0000CAC40000}"/>
    <cellStyle name="Total 2 4 3 2 5 2" xfId="50379" xr:uid="{00000000-0005-0000-0000-0000CBC40000}"/>
    <cellStyle name="Total 2 4 3 2 5 2 2" xfId="50380" xr:uid="{00000000-0005-0000-0000-0000CCC40000}"/>
    <cellStyle name="Total 2 4 3 2 5 2 3" xfId="50381" xr:uid="{00000000-0005-0000-0000-0000CDC40000}"/>
    <cellStyle name="Total 2 4 3 2 5 2 4" xfId="50382" xr:uid="{00000000-0005-0000-0000-0000CEC40000}"/>
    <cellStyle name="Total 2 4 3 2 5 2 5" xfId="50383" xr:uid="{00000000-0005-0000-0000-0000CFC40000}"/>
    <cellStyle name="Total 2 4 3 2 5 2 6" xfId="50384" xr:uid="{00000000-0005-0000-0000-0000D0C40000}"/>
    <cellStyle name="Total 2 4 3 2 5 2 7" xfId="50385" xr:uid="{00000000-0005-0000-0000-0000D1C40000}"/>
    <cellStyle name="Total 2 4 3 2 5 3" xfId="50386" xr:uid="{00000000-0005-0000-0000-0000D2C40000}"/>
    <cellStyle name="Total 2 4 3 2 5 4" xfId="50387" xr:uid="{00000000-0005-0000-0000-0000D3C40000}"/>
    <cellStyle name="Total 2 4 3 2 5 5" xfId="50388" xr:uid="{00000000-0005-0000-0000-0000D4C40000}"/>
    <cellStyle name="Total 2 4 3 2 6" xfId="50389" xr:uid="{00000000-0005-0000-0000-0000D5C40000}"/>
    <cellStyle name="Total 2 4 3 2 6 2" xfId="50390" xr:uid="{00000000-0005-0000-0000-0000D6C40000}"/>
    <cellStyle name="Total 2 4 3 2 6 2 2" xfId="50391" xr:uid="{00000000-0005-0000-0000-0000D7C40000}"/>
    <cellStyle name="Total 2 4 3 2 6 2 3" xfId="50392" xr:uid="{00000000-0005-0000-0000-0000D8C40000}"/>
    <cellStyle name="Total 2 4 3 2 6 2 4" xfId="50393" xr:uid="{00000000-0005-0000-0000-0000D9C40000}"/>
    <cellStyle name="Total 2 4 3 2 6 2 5" xfId="50394" xr:uid="{00000000-0005-0000-0000-0000DAC40000}"/>
    <cellStyle name="Total 2 4 3 2 6 2 6" xfId="50395" xr:uid="{00000000-0005-0000-0000-0000DBC40000}"/>
    <cellStyle name="Total 2 4 3 2 6 2 7" xfId="50396" xr:uid="{00000000-0005-0000-0000-0000DCC40000}"/>
    <cellStyle name="Total 2 4 3 2 6 3" xfId="50397" xr:uid="{00000000-0005-0000-0000-0000DDC40000}"/>
    <cellStyle name="Total 2 4 3 2 6 4" xfId="50398" xr:uid="{00000000-0005-0000-0000-0000DEC40000}"/>
    <cellStyle name="Total 2 4 3 2 6 5" xfId="50399" xr:uid="{00000000-0005-0000-0000-0000DFC40000}"/>
    <cellStyle name="Total 2 4 3 2 7" xfId="50400" xr:uid="{00000000-0005-0000-0000-0000E0C40000}"/>
    <cellStyle name="Total 2 4 3 2 7 2" xfId="50401" xr:uid="{00000000-0005-0000-0000-0000E1C40000}"/>
    <cellStyle name="Total 2 4 3 2 7 2 2" xfId="50402" xr:uid="{00000000-0005-0000-0000-0000E2C40000}"/>
    <cellStyle name="Total 2 4 3 2 7 2 3" xfId="50403" xr:uid="{00000000-0005-0000-0000-0000E3C40000}"/>
    <cellStyle name="Total 2 4 3 2 7 2 4" xfId="50404" xr:uid="{00000000-0005-0000-0000-0000E4C40000}"/>
    <cellStyle name="Total 2 4 3 2 7 2 5" xfId="50405" xr:uid="{00000000-0005-0000-0000-0000E5C40000}"/>
    <cellStyle name="Total 2 4 3 2 7 2 6" xfId="50406" xr:uid="{00000000-0005-0000-0000-0000E6C40000}"/>
    <cellStyle name="Total 2 4 3 2 7 2 7" xfId="50407" xr:uid="{00000000-0005-0000-0000-0000E7C40000}"/>
    <cellStyle name="Total 2 4 3 2 7 3" xfId="50408" xr:uid="{00000000-0005-0000-0000-0000E8C40000}"/>
    <cellStyle name="Total 2 4 3 2 7 4" xfId="50409" xr:uid="{00000000-0005-0000-0000-0000E9C40000}"/>
    <cellStyle name="Total 2 4 3 2 7 5" xfId="50410" xr:uid="{00000000-0005-0000-0000-0000EAC40000}"/>
    <cellStyle name="Total 2 4 3 2 8" xfId="50411" xr:uid="{00000000-0005-0000-0000-0000EBC40000}"/>
    <cellStyle name="Total 2 4 3 2 8 2" xfId="50412" xr:uid="{00000000-0005-0000-0000-0000ECC40000}"/>
    <cellStyle name="Total 2 4 3 2 8 3" xfId="50413" xr:uid="{00000000-0005-0000-0000-0000EDC40000}"/>
    <cellStyle name="Total 2 4 3 2 8 4" xfId="50414" xr:uid="{00000000-0005-0000-0000-0000EEC40000}"/>
    <cellStyle name="Total 2 4 3 2 8 5" xfId="50415" xr:uid="{00000000-0005-0000-0000-0000EFC40000}"/>
    <cellStyle name="Total 2 4 3 2 8 6" xfId="50416" xr:uid="{00000000-0005-0000-0000-0000F0C40000}"/>
    <cellStyle name="Total 2 4 3 2 8 7" xfId="50417" xr:uid="{00000000-0005-0000-0000-0000F1C40000}"/>
    <cellStyle name="Total 2 4 3 2 8 8" xfId="50418" xr:uid="{00000000-0005-0000-0000-0000F2C40000}"/>
    <cellStyle name="Total 2 4 3 2 9" xfId="50419" xr:uid="{00000000-0005-0000-0000-0000F3C40000}"/>
    <cellStyle name="Total 2 4 3 2 9 2" xfId="50420" xr:uid="{00000000-0005-0000-0000-0000F4C40000}"/>
    <cellStyle name="Total 2 4 3 2 9 3" xfId="50421" xr:uid="{00000000-0005-0000-0000-0000F5C40000}"/>
    <cellStyle name="Total 2 4 3 2 9 4" xfId="50422" xr:uid="{00000000-0005-0000-0000-0000F6C40000}"/>
    <cellStyle name="Total 2 4 3 2 9 5" xfId="50423" xr:uid="{00000000-0005-0000-0000-0000F7C40000}"/>
    <cellStyle name="Total 2 4 3 2 9 6" xfId="50424" xr:uid="{00000000-0005-0000-0000-0000F8C40000}"/>
    <cellStyle name="Total 2 4 3 2 9 7" xfId="50425" xr:uid="{00000000-0005-0000-0000-0000F9C40000}"/>
    <cellStyle name="Total 2 4 3 3" xfId="50426" xr:uid="{00000000-0005-0000-0000-0000FAC40000}"/>
    <cellStyle name="Total 2 4 3 3 10" xfId="50427" xr:uid="{00000000-0005-0000-0000-0000FBC40000}"/>
    <cellStyle name="Total 2 4 3 3 10 2" xfId="50428" xr:uid="{00000000-0005-0000-0000-0000FCC40000}"/>
    <cellStyle name="Total 2 4 3 3 10 3" xfId="50429" xr:uid="{00000000-0005-0000-0000-0000FDC40000}"/>
    <cellStyle name="Total 2 4 3 3 10 4" xfId="50430" xr:uid="{00000000-0005-0000-0000-0000FEC40000}"/>
    <cellStyle name="Total 2 4 3 3 10 5" xfId="50431" xr:uid="{00000000-0005-0000-0000-0000FFC40000}"/>
    <cellStyle name="Total 2 4 3 3 11" xfId="50432" xr:uid="{00000000-0005-0000-0000-000000C50000}"/>
    <cellStyle name="Total 2 4 3 3 11 2" xfId="50433" xr:uid="{00000000-0005-0000-0000-000001C50000}"/>
    <cellStyle name="Total 2 4 3 3 11 3" xfId="50434" xr:uid="{00000000-0005-0000-0000-000002C50000}"/>
    <cellStyle name="Total 2 4 3 3 11 4" xfId="50435" xr:uid="{00000000-0005-0000-0000-000003C50000}"/>
    <cellStyle name="Total 2 4 3 3 11 5" xfId="50436" xr:uid="{00000000-0005-0000-0000-000004C50000}"/>
    <cellStyle name="Total 2 4 3 3 12" xfId="50437" xr:uid="{00000000-0005-0000-0000-000005C50000}"/>
    <cellStyle name="Total 2 4 3 3 12 2" xfId="50438" xr:uid="{00000000-0005-0000-0000-000006C50000}"/>
    <cellStyle name="Total 2 4 3 3 12 3" xfId="50439" xr:uid="{00000000-0005-0000-0000-000007C50000}"/>
    <cellStyle name="Total 2 4 3 3 12 4" xfId="50440" xr:uid="{00000000-0005-0000-0000-000008C50000}"/>
    <cellStyle name="Total 2 4 3 3 12 5" xfId="50441" xr:uid="{00000000-0005-0000-0000-000009C50000}"/>
    <cellStyle name="Total 2 4 3 3 13" xfId="50442" xr:uid="{00000000-0005-0000-0000-00000AC50000}"/>
    <cellStyle name="Total 2 4 3 3 13 2" xfId="50443" xr:uid="{00000000-0005-0000-0000-00000BC50000}"/>
    <cellStyle name="Total 2 4 3 3 13 3" xfId="50444" xr:uid="{00000000-0005-0000-0000-00000CC50000}"/>
    <cellStyle name="Total 2 4 3 3 13 4" xfId="50445" xr:uid="{00000000-0005-0000-0000-00000DC50000}"/>
    <cellStyle name="Total 2 4 3 3 13 5" xfId="50446" xr:uid="{00000000-0005-0000-0000-00000EC50000}"/>
    <cellStyle name="Total 2 4 3 3 14" xfId="50447" xr:uid="{00000000-0005-0000-0000-00000FC50000}"/>
    <cellStyle name="Total 2 4 3 3 14 2" xfId="50448" xr:uid="{00000000-0005-0000-0000-000010C50000}"/>
    <cellStyle name="Total 2 4 3 3 14 3" xfId="50449" xr:uid="{00000000-0005-0000-0000-000011C50000}"/>
    <cellStyle name="Total 2 4 3 3 14 4" xfId="50450" xr:uid="{00000000-0005-0000-0000-000012C50000}"/>
    <cellStyle name="Total 2 4 3 3 14 5" xfId="50451" xr:uid="{00000000-0005-0000-0000-000013C50000}"/>
    <cellStyle name="Total 2 4 3 3 15" xfId="50452" xr:uid="{00000000-0005-0000-0000-000014C50000}"/>
    <cellStyle name="Total 2 4 3 3 15 2" xfId="50453" xr:uid="{00000000-0005-0000-0000-000015C50000}"/>
    <cellStyle name="Total 2 4 3 3 15 3" xfId="50454" xr:uid="{00000000-0005-0000-0000-000016C50000}"/>
    <cellStyle name="Total 2 4 3 3 15 4" xfId="50455" xr:uid="{00000000-0005-0000-0000-000017C50000}"/>
    <cellStyle name="Total 2 4 3 3 15 5" xfId="50456" xr:uid="{00000000-0005-0000-0000-000018C50000}"/>
    <cellStyle name="Total 2 4 3 3 16" xfId="50457" xr:uid="{00000000-0005-0000-0000-000019C50000}"/>
    <cellStyle name="Total 2 4 3 3 16 2" xfId="50458" xr:uid="{00000000-0005-0000-0000-00001AC50000}"/>
    <cellStyle name="Total 2 4 3 3 16 3" xfId="50459" xr:uid="{00000000-0005-0000-0000-00001BC50000}"/>
    <cellStyle name="Total 2 4 3 3 16 4" xfId="50460" xr:uid="{00000000-0005-0000-0000-00001CC50000}"/>
    <cellStyle name="Total 2 4 3 3 16 5" xfId="50461" xr:uid="{00000000-0005-0000-0000-00001DC50000}"/>
    <cellStyle name="Total 2 4 3 3 17" xfId="50462" xr:uid="{00000000-0005-0000-0000-00001EC50000}"/>
    <cellStyle name="Total 2 4 3 3 17 2" xfId="50463" xr:uid="{00000000-0005-0000-0000-00001FC50000}"/>
    <cellStyle name="Total 2 4 3 3 17 3" xfId="50464" xr:uid="{00000000-0005-0000-0000-000020C50000}"/>
    <cellStyle name="Total 2 4 3 3 17 4" xfId="50465" xr:uid="{00000000-0005-0000-0000-000021C50000}"/>
    <cellStyle name="Total 2 4 3 3 17 5" xfId="50466" xr:uid="{00000000-0005-0000-0000-000022C50000}"/>
    <cellStyle name="Total 2 4 3 3 18" xfId="50467" xr:uid="{00000000-0005-0000-0000-000023C50000}"/>
    <cellStyle name="Total 2 4 3 3 18 2" xfId="50468" xr:uid="{00000000-0005-0000-0000-000024C50000}"/>
    <cellStyle name="Total 2 4 3 3 18 3" xfId="50469" xr:uid="{00000000-0005-0000-0000-000025C50000}"/>
    <cellStyle name="Total 2 4 3 3 18 4" xfId="50470" xr:uid="{00000000-0005-0000-0000-000026C50000}"/>
    <cellStyle name="Total 2 4 3 3 18 5" xfId="50471" xr:uid="{00000000-0005-0000-0000-000027C50000}"/>
    <cellStyle name="Total 2 4 3 3 19" xfId="50472" xr:uid="{00000000-0005-0000-0000-000028C50000}"/>
    <cellStyle name="Total 2 4 3 3 2" xfId="50473" xr:uid="{00000000-0005-0000-0000-000029C50000}"/>
    <cellStyle name="Total 2 4 3 3 2 10" xfId="50474" xr:uid="{00000000-0005-0000-0000-00002AC50000}"/>
    <cellStyle name="Total 2 4 3 3 2 10 2" xfId="50475" xr:uid="{00000000-0005-0000-0000-00002BC50000}"/>
    <cellStyle name="Total 2 4 3 3 2 10 3" xfId="50476" xr:uid="{00000000-0005-0000-0000-00002CC50000}"/>
    <cellStyle name="Total 2 4 3 3 2 10 4" xfId="50477" xr:uid="{00000000-0005-0000-0000-00002DC50000}"/>
    <cellStyle name="Total 2 4 3 3 2 10 5" xfId="50478" xr:uid="{00000000-0005-0000-0000-00002EC50000}"/>
    <cellStyle name="Total 2 4 3 3 2 11" xfId="50479" xr:uid="{00000000-0005-0000-0000-00002FC50000}"/>
    <cellStyle name="Total 2 4 3 3 2 11 2" xfId="50480" xr:uid="{00000000-0005-0000-0000-000030C50000}"/>
    <cellStyle name="Total 2 4 3 3 2 11 3" xfId="50481" xr:uid="{00000000-0005-0000-0000-000031C50000}"/>
    <cellStyle name="Total 2 4 3 3 2 11 4" xfId="50482" xr:uid="{00000000-0005-0000-0000-000032C50000}"/>
    <cellStyle name="Total 2 4 3 3 2 11 5" xfId="50483" xr:uid="{00000000-0005-0000-0000-000033C50000}"/>
    <cellStyle name="Total 2 4 3 3 2 12" xfId="50484" xr:uid="{00000000-0005-0000-0000-000034C50000}"/>
    <cellStyle name="Total 2 4 3 3 2 12 2" xfId="50485" xr:uid="{00000000-0005-0000-0000-000035C50000}"/>
    <cellStyle name="Total 2 4 3 3 2 12 3" xfId="50486" xr:uid="{00000000-0005-0000-0000-000036C50000}"/>
    <cellStyle name="Total 2 4 3 3 2 12 4" xfId="50487" xr:uid="{00000000-0005-0000-0000-000037C50000}"/>
    <cellStyle name="Total 2 4 3 3 2 12 5" xfId="50488" xr:uid="{00000000-0005-0000-0000-000038C50000}"/>
    <cellStyle name="Total 2 4 3 3 2 13" xfId="50489" xr:uid="{00000000-0005-0000-0000-000039C50000}"/>
    <cellStyle name="Total 2 4 3 3 2 13 2" xfId="50490" xr:uid="{00000000-0005-0000-0000-00003AC50000}"/>
    <cellStyle name="Total 2 4 3 3 2 13 3" xfId="50491" xr:uid="{00000000-0005-0000-0000-00003BC50000}"/>
    <cellStyle name="Total 2 4 3 3 2 13 4" xfId="50492" xr:uid="{00000000-0005-0000-0000-00003CC50000}"/>
    <cellStyle name="Total 2 4 3 3 2 13 5" xfId="50493" xr:uid="{00000000-0005-0000-0000-00003DC50000}"/>
    <cellStyle name="Total 2 4 3 3 2 14" xfId="50494" xr:uid="{00000000-0005-0000-0000-00003EC50000}"/>
    <cellStyle name="Total 2 4 3 3 2 14 2" xfId="50495" xr:uid="{00000000-0005-0000-0000-00003FC50000}"/>
    <cellStyle name="Total 2 4 3 3 2 14 3" xfId="50496" xr:uid="{00000000-0005-0000-0000-000040C50000}"/>
    <cellStyle name="Total 2 4 3 3 2 14 4" xfId="50497" xr:uid="{00000000-0005-0000-0000-000041C50000}"/>
    <cellStyle name="Total 2 4 3 3 2 14 5" xfId="50498" xr:uid="{00000000-0005-0000-0000-000042C50000}"/>
    <cellStyle name="Total 2 4 3 3 2 15" xfId="50499" xr:uid="{00000000-0005-0000-0000-000043C50000}"/>
    <cellStyle name="Total 2 4 3 3 2 15 2" xfId="50500" xr:uid="{00000000-0005-0000-0000-000044C50000}"/>
    <cellStyle name="Total 2 4 3 3 2 15 3" xfId="50501" xr:uid="{00000000-0005-0000-0000-000045C50000}"/>
    <cellStyle name="Total 2 4 3 3 2 15 4" xfId="50502" xr:uid="{00000000-0005-0000-0000-000046C50000}"/>
    <cellStyle name="Total 2 4 3 3 2 15 5" xfId="50503" xr:uid="{00000000-0005-0000-0000-000047C50000}"/>
    <cellStyle name="Total 2 4 3 3 2 16" xfId="50504" xr:uid="{00000000-0005-0000-0000-000048C50000}"/>
    <cellStyle name="Total 2 4 3 3 2 16 2" xfId="50505" xr:uid="{00000000-0005-0000-0000-000049C50000}"/>
    <cellStyle name="Total 2 4 3 3 2 16 3" xfId="50506" xr:uid="{00000000-0005-0000-0000-00004AC50000}"/>
    <cellStyle name="Total 2 4 3 3 2 16 4" xfId="50507" xr:uid="{00000000-0005-0000-0000-00004BC50000}"/>
    <cellStyle name="Total 2 4 3 3 2 16 5" xfId="50508" xr:uid="{00000000-0005-0000-0000-00004CC50000}"/>
    <cellStyle name="Total 2 4 3 3 2 17" xfId="50509" xr:uid="{00000000-0005-0000-0000-00004DC50000}"/>
    <cellStyle name="Total 2 4 3 3 2 17 2" xfId="50510" xr:uid="{00000000-0005-0000-0000-00004EC50000}"/>
    <cellStyle name="Total 2 4 3 3 2 17 3" xfId="50511" xr:uid="{00000000-0005-0000-0000-00004FC50000}"/>
    <cellStyle name="Total 2 4 3 3 2 17 4" xfId="50512" xr:uid="{00000000-0005-0000-0000-000050C50000}"/>
    <cellStyle name="Total 2 4 3 3 2 17 5" xfId="50513" xr:uid="{00000000-0005-0000-0000-000051C50000}"/>
    <cellStyle name="Total 2 4 3 3 2 18" xfId="50514" xr:uid="{00000000-0005-0000-0000-000052C50000}"/>
    <cellStyle name="Total 2 4 3 3 2 18 2" xfId="50515" xr:uid="{00000000-0005-0000-0000-000053C50000}"/>
    <cellStyle name="Total 2 4 3 3 2 18 3" xfId="50516" xr:uid="{00000000-0005-0000-0000-000054C50000}"/>
    <cellStyle name="Total 2 4 3 3 2 18 4" xfId="50517" xr:uid="{00000000-0005-0000-0000-000055C50000}"/>
    <cellStyle name="Total 2 4 3 3 2 18 5" xfId="50518" xr:uid="{00000000-0005-0000-0000-000056C50000}"/>
    <cellStyle name="Total 2 4 3 3 2 19" xfId="50519" xr:uid="{00000000-0005-0000-0000-000057C50000}"/>
    <cellStyle name="Total 2 4 3 3 2 2" xfId="50520" xr:uid="{00000000-0005-0000-0000-000058C50000}"/>
    <cellStyle name="Total 2 4 3 3 2 2 2" xfId="50521" xr:uid="{00000000-0005-0000-0000-000059C50000}"/>
    <cellStyle name="Total 2 4 3 3 2 2 2 2" xfId="50522" xr:uid="{00000000-0005-0000-0000-00005AC50000}"/>
    <cellStyle name="Total 2 4 3 3 2 2 2 3" xfId="50523" xr:uid="{00000000-0005-0000-0000-00005BC50000}"/>
    <cellStyle name="Total 2 4 3 3 2 2 2 4" xfId="50524" xr:uid="{00000000-0005-0000-0000-00005CC50000}"/>
    <cellStyle name="Total 2 4 3 3 2 2 2 5" xfId="50525" xr:uid="{00000000-0005-0000-0000-00005DC50000}"/>
    <cellStyle name="Total 2 4 3 3 2 2 2 6" xfId="50526" xr:uid="{00000000-0005-0000-0000-00005EC50000}"/>
    <cellStyle name="Total 2 4 3 3 2 2 2 7" xfId="50527" xr:uid="{00000000-0005-0000-0000-00005FC50000}"/>
    <cellStyle name="Total 2 4 3 3 2 2 3" xfId="50528" xr:uid="{00000000-0005-0000-0000-000060C50000}"/>
    <cellStyle name="Total 2 4 3 3 2 2 4" xfId="50529" xr:uid="{00000000-0005-0000-0000-000061C50000}"/>
    <cellStyle name="Total 2 4 3 3 2 2 5" xfId="50530" xr:uid="{00000000-0005-0000-0000-000062C50000}"/>
    <cellStyle name="Total 2 4 3 3 2 3" xfId="50531" xr:uid="{00000000-0005-0000-0000-000063C50000}"/>
    <cellStyle name="Total 2 4 3 3 2 3 2" xfId="50532" xr:uid="{00000000-0005-0000-0000-000064C50000}"/>
    <cellStyle name="Total 2 4 3 3 2 3 2 2" xfId="50533" xr:uid="{00000000-0005-0000-0000-000065C50000}"/>
    <cellStyle name="Total 2 4 3 3 2 3 2 3" xfId="50534" xr:uid="{00000000-0005-0000-0000-000066C50000}"/>
    <cellStyle name="Total 2 4 3 3 2 3 2 4" xfId="50535" xr:uid="{00000000-0005-0000-0000-000067C50000}"/>
    <cellStyle name="Total 2 4 3 3 2 3 2 5" xfId="50536" xr:uid="{00000000-0005-0000-0000-000068C50000}"/>
    <cellStyle name="Total 2 4 3 3 2 3 2 6" xfId="50537" xr:uid="{00000000-0005-0000-0000-000069C50000}"/>
    <cellStyle name="Total 2 4 3 3 2 3 2 7" xfId="50538" xr:uid="{00000000-0005-0000-0000-00006AC50000}"/>
    <cellStyle name="Total 2 4 3 3 2 3 3" xfId="50539" xr:uid="{00000000-0005-0000-0000-00006BC50000}"/>
    <cellStyle name="Total 2 4 3 3 2 3 4" xfId="50540" xr:uid="{00000000-0005-0000-0000-00006CC50000}"/>
    <cellStyle name="Total 2 4 3 3 2 3 5" xfId="50541" xr:uid="{00000000-0005-0000-0000-00006DC50000}"/>
    <cellStyle name="Total 2 4 3 3 2 4" xfId="50542" xr:uid="{00000000-0005-0000-0000-00006EC50000}"/>
    <cellStyle name="Total 2 4 3 3 2 4 2" xfId="50543" xr:uid="{00000000-0005-0000-0000-00006FC50000}"/>
    <cellStyle name="Total 2 4 3 3 2 4 2 2" xfId="50544" xr:uid="{00000000-0005-0000-0000-000070C50000}"/>
    <cellStyle name="Total 2 4 3 3 2 4 2 3" xfId="50545" xr:uid="{00000000-0005-0000-0000-000071C50000}"/>
    <cellStyle name="Total 2 4 3 3 2 4 2 4" xfId="50546" xr:uid="{00000000-0005-0000-0000-000072C50000}"/>
    <cellStyle name="Total 2 4 3 3 2 4 2 5" xfId="50547" xr:uid="{00000000-0005-0000-0000-000073C50000}"/>
    <cellStyle name="Total 2 4 3 3 2 4 2 6" xfId="50548" xr:uid="{00000000-0005-0000-0000-000074C50000}"/>
    <cellStyle name="Total 2 4 3 3 2 4 2 7" xfId="50549" xr:uid="{00000000-0005-0000-0000-000075C50000}"/>
    <cellStyle name="Total 2 4 3 3 2 4 3" xfId="50550" xr:uid="{00000000-0005-0000-0000-000076C50000}"/>
    <cellStyle name="Total 2 4 3 3 2 4 4" xfId="50551" xr:uid="{00000000-0005-0000-0000-000077C50000}"/>
    <cellStyle name="Total 2 4 3 3 2 4 5" xfId="50552" xr:uid="{00000000-0005-0000-0000-000078C50000}"/>
    <cellStyle name="Total 2 4 3 3 2 5" xfId="50553" xr:uid="{00000000-0005-0000-0000-000079C50000}"/>
    <cellStyle name="Total 2 4 3 3 2 5 2" xfId="50554" xr:uid="{00000000-0005-0000-0000-00007AC50000}"/>
    <cellStyle name="Total 2 4 3 3 2 5 3" xfId="50555" xr:uid="{00000000-0005-0000-0000-00007BC50000}"/>
    <cellStyle name="Total 2 4 3 3 2 5 4" xfId="50556" xr:uid="{00000000-0005-0000-0000-00007CC50000}"/>
    <cellStyle name="Total 2 4 3 3 2 5 5" xfId="50557" xr:uid="{00000000-0005-0000-0000-00007DC50000}"/>
    <cellStyle name="Total 2 4 3 3 2 5 6" xfId="50558" xr:uid="{00000000-0005-0000-0000-00007EC50000}"/>
    <cellStyle name="Total 2 4 3 3 2 5 7" xfId="50559" xr:uid="{00000000-0005-0000-0000-00007FC50000}"/>
    <cellStyle name="Total 2 4 3 3 2 5 8" xfId="50560" xr:uid="{00000000-0005-0000-0000-000080C50000}"/>
    <cellStyle name="Total 2 4 3 3 2 6" xfId="50561" xr:uid="{00000000-0005-0000-0000-000081C50000}"/>
    <cellStyle name="Total 2 4 3 3 2 6 2" xfId="50562" xr:uid="{00000000-0005-0000-0000-000082C50000}"/>
    <cellStyle name="Total 2 4 3 3 2 6 3" xfId="50563" xr:uid="{00000000-0005-0000-0000-000083C50000}"/>
    <cellStyle name="Total 2 4 3 3 2 6 4" xfId="50564" xr:uid="{00000000-0005-0000-0000-000084C50000}"/>
    <cellStyle name="Total 2 4 3 3 2 6 5" xfId="50565" xr:uid="{00000000-0005-0000-0000-000085C50000}"/>
    <cellStyle name="Total 2 4 3 3 2 6 6" xfId="50566" xr:uid="{00000000-0005-0000-0000-000086C50000}"/>
    <cellStyle name="Total 2 4 3 3 2 6 7" xfId="50567" xr:uid="{00000000-0005-0000-0000-000087C50000}"/>
    <cellStyle name="Total 2 4 3 3 2 7" xfId="50568" xr:uid="{00000000-0005-0000-0000-000088C50000}"/>
    <cellStyle name="Total 2 4 3 3 2 7 2" xfId="50569" xr:uid="{00000000-0005-0000-0000-000089C50000}"/>
    <cellStyle name="Total 2 4 3 3 2 7 3" xfId="50570" xr:uid="{00000000-0005-0000-0000-00008AC50000}"/>
    <cellStyle name="Total 2 4 3 3 2 7 4" xfId="50571" xr:uid="{00000000-0005-0000-0000-00008BC50000}"/>
    <cellStyle name="Total 2 4 3 3 2 7 5" xfId="50572" xr:uid="{00000000-0005-0000-0000-00008CC50000}"/>
    <cellStyle name="Total 2 4 3 3 2 8" xfId="50573" xr:uid="{00000000-0005-0000-0000-00008DC50000}"/>
    <cellStyle name="Total 2 4 3 3 2 8 2" xfId="50574" xr:uid="{00000000-0005-0000-0000-00008EC50000}"/>
    <cellStyle name="Total 2 4 3 3 2 8 3" xfId="50575" xr:uid="{00000000-0005-0000-0000-00008FC50000}"/>
    <cellStyle name="Total 2 4 3 3 2 8 4" xfId="50576" xr:uid="{00000000-0005-0000-0000-000090C50000}"/>
    <cellStyle name="Total 2 4 3 3 2 8 5" xfId="50577" xr:uid="{00000000-0005-0000-0000-000091C50000}"/>
    <cellStyle name="Total 2 4 3 3 2 9" xfId="50578" xr:uid="{00000000-0005-0000-0000-000092C50000}"/>
    <cellStyle name="Total 2 4 3 3 2 9 2" xfId="50579" xr:uid="{00000000-0005-0000-0000-000093C50000}"/>
    <cellStyle name="Total 2 4 3 3 2 9 3" xfId="50580" xr:uid="{00000000-0005-0000-0000-000094C50000}"/>
    <cellStyle name="Total 2 4 3 3 2 9 4" xfId="50581" xr:uid="{00000000-0005-0000-0000-000095C50000}"/>
    <cellStyle name="Total 2 4 3 3 2 9 5" xfId="50582" xr:uid="{00000000-0005-0000-0000-000096C50000}"/>
    <cellStyle name="Total 2 4 3 3 3" xfId="50583" xr:uid="{00000000-0005-0000-0000-000097C50000}"/>
    <cellStyle name="Total 2 4 3 3 3 10" xfId="50584" xr:uid="{00000000-0005-0000-0000-000098C50000}"/>
    <cellStyle name="Total 2 4 3 3 3 2" xfId="50585" xr:uid="{00000000-0005-0000-0000-000099C50000}"/>
    <cellStyle name="Total 2 4 3 3 3 2 2" xfId="50586" xr:uid="{00000000-0005-0000-0000-00009AC50000}"/>
    <cellStyle name="Total 2 4 3 3 3 2 2 2" xfId="50587" xr:uid="{00000000-0005-0000-0000-00009BC50000}"/>
    <cellStyle name="Total 2 4 3 3 3 2 2 3" xfId="50588" xr:uid="{00000000-0005-0000-0000-00009CC50000}"/>
    <cellStyle name="Total 2 4 3 3 3 2 2 4" xfId="50589" xr:uid="{00000000-0005-0000-0000-00009DC50000}"/>
    <cellStyle name="Total 2 4 3 3 3 2 2 5" xfId="50590" xr:uid="{00000000-0005-0000-0000-00009EC50000}"/>
    <cellStyle name="Total 2 4 3 3 3 2 2 6" xfId="50591" xr:uid="{00000000-0005-0000-0000-00009FC50000}"/>
    <cellStyle name="Total 2 4 3 3 3 2 2 7" xfId="50592" xr:uid="{00000000-0005-0000-0000-0000A0C50000}"/>
    <cellStyle name="Total 2 4 3 3 3 2 3" xfId="50593" xr:uid="{00000000-0005-0000-0000-0000A1C50000}"/>
    <cellStyle name="Total 2 4 3 3 3 2 4" xfId="50594" xr:uid="{00000000-0005-0000-0000-0000A2C50000}"/>
    <cellStyle name="Total 2 4 3 3 3 3" xfId="50595" xr:uid="{00000000-0005-0000-0000-0000A3C50000}"/>
    <cellStyle name="Total 2 4 3 3 3 3 2" xfId="50596" xr:uid="{00000000-0005-0000-0000-0000A4C50000}"/>
    <cellStyle name="Total 2 4 3 3 3 3 2 2" xfId="50597" xr:uid="{00000000-0005-0000-0000-0000A5C50000}"/>
    <cellStyle name="Total 2 4 3 3 3 3 2 3" xfId="50598" xr:uid="{00000000-0005-0000-0000-0000A6C50000}"/>
    <cellStyle name="Total 2 4 3 3 3 3 2 4" xfId="50599" xr:uid="{00000000-0005-0000-0000-0000A7C50000}"/>
    <cellStyle name="Total 2 4 3 3 3 3 2 5" xfId="50600" xr:uid="{00000000-0005-0000-0000-0000A8C50000}"/>
    <cellStyle name="Total 2 4 3 3 3 3 2 6" xfId="50601" xr:uid="{00000000-0005-0000-0000-0000A9C50000}"/>
    <cellStyle name="Total 2 4 3 3 3 3 2 7" xfId="50602" xr:uid="{00000000-0005-0000-0000-0000AAC50000}"/>
    <cellStyle name="Total 2 4 3 3 3 3 3" xfId="50603" xr:uid="{00000000-0005-0000-0000-0000ABC50000}"/>
    <cellStyle name="Total 2 4 3 3 3 3 4" xfId="50604" xr:uid="{00000000-0005-0000-0000-0000ACC50000}"/>
    <cellStyle name="Total 2 4 3 3 3 4" xfId="50605" xr:uid="{00000000-0005-0000-0000-0000ADC50000}"/>
    <cellStyle name="Total 2 4 3 3 3 4 2" xfId="50606" xr:uid="{00000000-0005-0000-0000-0000AEC50000}"/>
    <cellStyle name="Total 2 4 3 3 3 4 2 2" xfId="50607" xr:uid="{00000000-0005-0000-0000-0000AFC50000}"/>
    <cellStyle name="Total 2 4 3 3 3 4 2 3" xfId="50608" xr:uid="{00000000-0005-0000-0000-0000B0C50000}"/>
    <cellStyle name="Total 2 4 3 3 3 4 2 4" xfId="50609" xr:uid="{00000000-0005-0000-0000-0000B1C50000}"/>
    <cellStyle name="Total 2 4 3 3 3 4 2 5" xfId="50610" xr:uid="{00000000-0005-0000-0000-0000B2C50000}"/>
    <cellStyle name="Total 2 4 3 3 3 4 2 6" xfId="50611" xr:uid="{00000000-0005-0000-0000-0000B3C50000}"/>
    <cellStyle name="Total 2 4 3 3 3 4 2 7" xfId="50612" xr:uid="{00000000-0005-0000-0000-0000B4C50000}"/>
    <cellStyle name="Total 2 4 3 3 3 4 3" xfId="50613" xr:uid="{00000000-0005-0000-0000-0000B5C50000}"/>
    <cellStyle name="Total 2 4 3 3 3 4 4" xfId="50614" xr:uid="{00000000-0005-0000-0000-0000B6C50000}"/>
    <cellStyle name="Total 2 4 3 3 3 5" xfId="50615" xr:uid="{00000000-0005-0000-0000-0000B7C50000}"/>
    <cellStyle name="Total 2 4 3 3 3 5 2" xfId="50616" xr:uid="{00000000-0005-0000-0000-0000B8C50000}"/>
    <cellStyle name="Total 2 4 3 3 3 5 3" xfId="50617" xr:uid="{00000000-0005-0000-0000-0000B9C50000}"/>
    <cellStyle name="Total 2 4 3 3 3 5 4" xfId="50618" xr:uid="{00000000-0005-0000-0000-0000BAC50000}"/>
    <cellStyle name="Total 2 4 3 3 3 5 5" xfId="50619" xr:uid="{00000000-0005-0000-0000-0000BBC50000}"/>
    <cellStyle name="Total 2 4 3 3 3 5 6" xfId="50620" xr:uid="{00000000-0005-0000-0000-0000BCC50000}"/>
    <cellStyle name="Total 2 4 3 3 3 5 7" xfId="50621" xr:uid="{00000000-0005-0000-0000-0000BDC50000}"/>
    <cellStyle name="Total 2 4 3 3 3 5 8" xfId="50622" xr:uid="{00000000-0005-0000-0000-0000BEC50000}"/>
    <cellStyle name="Total 2 4 3 3 3 6" xfId="50623" xr:uid="{00000000-0005-0000-0000-0000BFC50000}"/>
    <cellStyle name="Total 2 4 3 3 3 6 2" xfId="50624" xr:uid="{00000000-0005-0000-0000-0000C0C50000}"/>
    <cellStyle name="Total 2 4 3 3 3 6 3" xfId="50625" xr:uid="{00000000-0005-0000-0000-0000C1C50000}"/>
    <cellStyle name="Total 2 4 3 3 3 6 4" xfId="50626" xr:uid="{00000000-0005-0000-0000-0000C2C50000}"/>
    <cellStyle name="Total 2 4 3 3 3 6 5" xfId="50627" xr:uid="{00000000-0005-0000-0000-0000C3C50000}"/>
    <cellStyle name="Total 2 4 3 3 3 6 6" xfId="50628" xr:uid="{00000000-0005-0000-0000-0000C4C50000}"/>
    <cellStyle name="Total 2 4 3 3 3 6 7" xfId="50629" xr:uid="{00000000-0005-0000-0000-0000C5C50000}"/>
    <cellStyle name="Total 2 4 3 3 3 7" xfId="50630" xr:uid="{00000000-0005-0000-0000-0000C6C50000}"/>
    <cellStyle name="Total 2 4 3 3 3 8" xfId="50631" xr:uid="{00000000-0005-0000-0000-0000C7C50000}"/>
    <cellStyle name="Total 2 4 3 3 3 9" xfId="50632" xr:uid="{00000000-0005-0000-0000-0000C8C50000}"/>
    <cellStyle name="Total 2 4 3 3 4" xfId="50633" xr:uid="{00000000-0005-0000-0000-0000C9C50000}"/>
    <cellStyle name="Total 2 4 3 3 4 2" xfId="50634" xr:uid="{00000000-0005-0000-0000-0000CAC50000}"/>
    <cellStyle name="Total 2 4 3 3 4 2 2" xfId="50635" xr:uid="{00000000-0005-0000-0000-0000CBC50000}"/>
    <cellStyle name="Total 2 4 3 3 4 2 3" xfId="50636" xr:uid="{00000000-0005-0000-0000-0000CCC50000}"/>
    <cellStyle name="Total 2 4 3 3 4 2 4" xfId="50637" xr:uid="{00000000-0005-0000-0000-0000CDC50000}"/>
    <cellStyle name="Total 2 4 3 3 4 2 5" xfId="50638" xr:uid="{00000000-0005-0000-0000-0000CEC50000}"/>
    <cellStyle name="Total 2 4 3 3 4 2 6" xfId="50639" xr:uid="{00000000-0005-0000-0000-0000CFC50000}"/>
    <cellStyle name="Total 2 4 3 3 4 2 7" xfId="50640" xr:uid="{00000000-0005-0000-0000-0000D0C50000}"/>
    <cellStyle name="Total 2 4 3 3 4 3" xfId="50641" xr:uid="{00000000-0005-0000-0000-0000D1C50000}"/>
    <cellStyle name="Total 2 4 3 3 4 4" xfId="50642" xr:uid="{00000000-0005-0000-0000-0000D2C50000}"/>
    <cellStyle name="Total 2 4 3 3 4 5" xfId="50643" xr:uid="{00000000-0005-0000-0000-0000D3C50000}"/>
    <cellStyle name="Total 2 4 3 3 5" xfId="50644" xr:uid="{00000000-0005-0000-0000-0000D4C50000}"/>
    <cellStyle name="Total 2 4 3 3 5 2" xfId="50645" xr:uid="{00000000-0005-0000-0000-0000D5C50000}"/>
    <cellStyle name="Total 2 4 3 3 5 2 2" xfId="50646" xr:uid="{00000000-0005-0000-0000-0000D6C50000}"/>
    <cellStyle name="Total 2 4 3 3 5 2 3" xfId="50647" xr:uid="{00000000-0005-0000-0000-0000D7C50000}"/>
    <cellStyle name="Total 2 4 3 3 5 2 4" xfId="50648" xr:uid="{00000000-0005-0000-0000-0000D8C50000}"/>
    <cellStyle name="Total 2 4 3 3 5 2 5" xfId="50649" xr:uid="{00000000-0005-0000-0000-0000D9C50000}"/>
    <cellStyle name="Total 2 4 3 3 5 2 6" xfId="50650" xr:uid="{00000000-0005-0000-0000-0000DAC50000}"/>
    <cellStyle name="Total 2 4 3 3 5 2 7" xfId="50651" xr:uid="{00000000-0005-0000-0000-0000DBC50000}"/>
    <cellStyle name="Total 2 4 3 3 5 3" xfId="50652" xr:uid="{00000000-0005-0000-0000-0000DCC50000}"/>
    <cellStyle name="Total 2 4 3 3 5 4" xfId="50653" xr:uid="{00000000-0005-0000-0000-0000DDC50000}"/>
    <cellStyle name="Total 2 4 3 3 5 5" xfId="50654" xr:uid="{00000000-0005-0000-0000-0000DEC50000}"/>
    <cellStyle name="Total 2 4 3 3 6" xfId="50655" xr:uid="{00000000-0005-0000-0000-0000DFC50000}"/>
    <cellStyle name="Total 2 4 3 3 6 2" xfId="50656" xr:uid="{00000000-0005-0000-0000-0000E0C50000}"/>
    <cellStyle name="Total 2 4 3 3 6 2 2" xfId="50657" xr:uid="{00000000-0005-0000-0000-0000E1C50000}"/>
    <cellStyle name="Total 2 4 3 3 6 2 3" xfId="50658" xr:uid="{00000000-0005-0000-0000-0000E2C50000}"/>
    <cellStyle name="Total 2 4 3 3 6 2 4" xfId="50659" xr:uid="{00000000-0005-0000-0000-0000E3C50000}"/>
    <cellStyle name="Total 2 4 3 3 6 2 5" xfId="50660" xr:uid="{00000000-0005-0000-0000-0000E4C50000}"/>
    <cellStyle name="Total 2 4 3 3 6 2 6" xfId="50661" xr:uid="{00000000-0005-0000-0000-0000E5C50000}"/>
    <cellStyle name="Total 2 4 3 3 6 2 7" xfId="50662" xr:uid="{00000000-0005-0000-0000-0000E6C50000}"/>
    <cellStyle name="Total 2 4 3 3 6 3" xfId="50663" xr:uid="{00000000-0005-0000-0000-0000E7C50000}"/>
    <cellStyle name="Total 2 4 3 3 6 4" xfId="50664" xr:uid="{00000000-0005-0000-0000-0000E8C50000}"/>
    <cellStyle name="Total 2 4 3 3 6 5" xfId="50665" xr:uid="{00000000-0005-0000-0000-0000E9C50000}"/>
    <cellStyle name="Total 2 4 3 3 7" xfId="50666" xr:uid="{00000000-0005-0000-0000-0000EAC50000}"/>
    <cellStyle name="Total 2 4 3 3 7 2" xfId="50667" xr:uid="{00000000-0005-0000-0000-0000EBC50000}"/>
    <cellStyle name="Total 2 4 3 3 7 2 2" xfId="50668" xr:uid="{00000000-0005-0000-0000-0000ECC50000}"/>
    <cellStyle name="Total 2 4 3 3 7 2 3" xfId="50669" xr:uid="{00000000-0005-0000-0000-0000EDC50000}"/>
    <cellStyle name="Total 2 4 3 3 7 2 4" xfId="50670" xr:uid="{00000000-0005-0000-0000-0000EEC50000}"/>
    <cellStyle name="Total 2 4 3 3 7 2 5" xfId="50671" xr:uid="{00000000-0005-0000-0000-0000EFC50000}"/>
    <cellStyle name="Total 2 4 3 3 7 2 6" xfId="50672" xr:uid="{00000000-0005-0000-0000-0000F0C50000}"/>
    <cellStyle name="Total 2 4 3 3 7 2 7" xfId="50673" xr:uid="{00000000-0005-0000-0000-0000F1C50000}"/>
    <cellStyle name="Total 2 4 3 3 7 3" xfId="50674" xr:uid="{00000000-0005-0000-0000-0000F2C50000}"/>
    <cellStyle name="Total 2 4 3 3 7 4" xfId="50675" xr:uid="{00000000-0005-0000-0000-0000F3C50000}"/>
    <cellStyle name="Total 2 4 3 3 7 5" xfId="50676" xr:uid="{00000000-0005-0000-0000-0000F4C50000}"/>
    <cellStyle name="Total 2 4 3 3 8" xfId="50677" xr:uid="{00000000-0005-0000-0000-0000F5C50000}"/>
    <cellStyle name="Total 2 4 3 3 8 2" xfId="50678" xr:uid="{00000000-0005-0000-0000-0000F6C50000}"/>
    <cellStyle name="Total 2 4 3 3 8 3" xfId="50679" xr:uid="{00000000-0005-0000-0000-0000F7C50000}"/>
    <cellStyle name="Total 2 4 3 3 8 4" xfId="50680" xr:uid="{00000000-0005-0000-0000-0000F8C50000}"/>
    <cellStyle name="Total 2 4 3 3 8 5" xfId="50681" xr:uid="{00000000-0005-0000-0000-0000F9C50000}"/>
    <cellStyle name="Total 2 4 3 3 8 6" xfId="50682" xr:uid="{00000000-0005-0000-0000-0000FAC50000}"/>
    <cellStyle name="Total 2 4 3 3 8 7" xfId="50683" xr:uid="{00000000-0005-0000-0000-0000FBC50000}"/>
    <cellStyle name="Total 2 4 3 3 8 8" xfId="50684" xr:uid="{00000000-0005-0000-0000-0000FCC50000}"/>
    <cellStyle name="Total 2 4 3 3 9" xfId="50685" xr:uid="{00000000-0005-0000-0000-0000FDC50000}"/>
    <cellStyle name="Total 2 4 3 3 9 2" xfId="50686" xr:uid="{00000000-0005-0000-0000-0000FEC50000}"/>
    <cellStyle name="Total 2 4 3 3 9 3" xfId="50687" xr:uid="{00000000-0005-0000-0000-0000FFC50000}"/>
    <cellStyle name="Total 2 4 3 3 9 4" xfId="50688" xr:uid="{00000000-0005-0000-0000-000000C60000}"/>
    <cellStyle name="Total 2 4 3 3 9 5" xfId="50689" xr:uid="{00000000-0005-0000-0000-000001C60000}"/>
    <cellStyle name="Total 2 4 3 3 9 6" xfId="50690" xr:uid="{00000000-0005-0000-0000-000002C60000}"/>
    <cellStyle name="Total 2 4 3 3 9 7" xfId="50691" xr:uid="{00000000-0005-0000-0000-000003C60000}"/>
    <cellStyle name="Total 2 4 3 4" xfId="50692" xr:uid="{00000000-0005-0000-0000-000004C60000}"/>
    <cellStyle name="Total 2 4 3 4 10" xfId="50693" xr:uid="{00000000-0005-0000-0000-000005C60000}"/>
    <cellStyle name="Total 2 4 3 4 10 2" xfId="50694" xr:uid="{00000000-0005-0000-0000-000006C60000}"/>
    <cellStyle name="Total 2 4 3 4 10 3" xfId="50695" xr:uid="{00000000-0005-0000-0000-000007C60000}"/>
    <cellStyle name="Total 2 4 3 4 10 4" xfId="50696" xr:uid="{00000000-0005-0000-0000-000008C60000}"/>
    <cellStyle name="Total 2 4 3 4 10 5" xfId="50697" xr:uid="{00000000-0005-0000-0000-000009C60000}"/>
    <cellStyle name="Total 2 4 3 4 11" xfId="50698" xr:uid="{00000000-0005-0000-0000-00000AC60000}"/>
    <cellStyle name="Total 2 4 3 4 11 2" xfId="50699" xr:uid="{00000000-0005-0000-0000-00000BC60000}"/>
    <cellStyle name="Total 2 4 3 4 11 3" xfId="50700" xr:uid="{00000000-0005-0000-0000-00000CC60000}"/>
    <cellStyle name="Total 2 4 3 4 11 4" xfId="50701" xr:uid="{00000000-0005-0000-0000-00000DC60000}"/>
    <cellStyle name="Total 2 4 3 4 11 5" xfId="50702" xr:uid="{00000000-0005-0000-0000-00000EC60000}"/>
    <cellStyle name="Total 2 4 3 4 12" xfId="50703" xr:uid="{00000000-0005-0000-0000-00000FC60000}"/>
    <cellStyle name="Total 2 4 3 4 12 2" xfId="50704" xr:uid="{00000000-0005-0000-0000-000010C60000}"/>
    <cellStyle name="Total 2 4 3 4 12 3" xfId="50705" xr:uid="{00000000-0005-0000-0000-000011C60000}"/>
    <cellStyle name="Total 2 4 3 4 12 4" xfId="50706" xr:uid="{00000000-0005-0000-0000-000012C60000}"/>
    <cellStyle name="Total 2 4 3 4 12 5" xfId="50707" xr:uid="{00000000-0005-0000-0000-000013C60000}"/>
    <cellStyle name="Total 2 4 3 4 13" xfId="50708" xr:uid="{00000000-0005-0000-0000-000014C60000}"/>
    <cellStyle name="Total 2 4 3 4 13 2" xfId="50709" xr:uid="{00000000-0005-0000-0000-000015C60000}"/>
    <cellStyle name="Total 2 4 3 4 13 3" xfId="50710" xr:uid="{00000000-0005-0000-0000-000016C60000}"/>
    <cellStyle name="Total 2 4 3 4 13 4" xfId="50711" xr:uid="{00000000-0005-0000-0000-000017C60000}"/>
    <cellStyle name="Total 2 4 3 4 13 5" xfId="50712" xr:uid="{00000000-0005-0000-0000-000018C60000}"/>
    <cellStyle name="Total 2 4 3 4 14" xfId="50713" xr:uid="{00000000-0005-0000-0000-000019C60000}"/>
    <cellStyle name="Total 2 4 3 4 14 2" xfId="50714" xr:uid="{00000000-0005-0000-0000-00001AC60000}"/>
    <cellStyle name="Total 2 4 3 4 14 3" xfId="50715" xr:uid="{00000000-0005-0000-0000-00001BC60000}"/>
    <cellStyle name="Total 2 4 3 4 14 4" xfId="50716" xr:uid="{00000000-0005-0000-0000-00001CC60000}"/>
    <cellStyle name="Total 2 4 3 4 14 5" xfId="50717" xr:uid="{00000000-0005-0000-0000-00001DC60000}"/>
    <cellStyle name="Total 2 4 3 4 15" xfId="50718" xr:uid="{00000000-0005-0000-0000-00001EC60000}"/>
    <cellStyle name="Total 2 4 3 4 15 2" xfId="50719" xr:uid="{00000000-0005-0000-0000-00001FC60000}"/>
    <cellStyle name="Total 2 4 3 4 15 3" xfId="50720" xr:uid="{00000000-0005-0000-0000-000020C60000}"/>
    <cellStyle name="Total 2 4 3 4 15 4" xfId="50721" xr:uid="{00000000-0005-0000-0000-000021C60000}"/>
    <cellStyle name="Total 2 4 3 4 15 5" xfId="50722" xr:uid="{00000000-0005-0000-0000-000022C60000}"/>
    <cellStyle name="Total 2 4 3 4 16" xfId="50723" xr:uid="{00000000-0005-0000-0000-000023C60000}"/>
    <cellStyle name="Total 2 4 3 4 16 2" xfId="50724" xr:uid="{00000000-0005-0000-0000-000024C60000}"/>
    <cellStyle name="Total 2 4 3 4 16 3" xfId="50725" xr:uid="{00000000-0005-0000-0000-000025C60000}"/>
    <cellStyle name="Total 2 4 3 4 16 4" xfId="50726" xr:uid="{00000000-0005-0000-0000-000026C60000}"/>
    <cellStyle name="Total 2 4 3 4 16 5" xfId="50727" xr:uid="{00000000-0005-0000-0000-000027C60000}"/>
    <cellStyle name="Total 2 4 3 4 17" xfId="50728" xr:uid="{00000000-0005-0000-0000-000028C60000}"/>
    <cellStyle name="Total 2 4 3 4 17 2" xfId="50729" xr:uid="{00000000-0005-0000-0000-000029C60000}"/>
    <cellStyle name="Total 2 4 3 4 17 3" xfId="50730" xr:uid="{00000000-0005-0000-0000-00002AC60000}"/>
    <cellStyle name="Total 2 4 3 4 17 4" xfId="50731" xr:uid="{00000000-0005-0000-0000-00002BC60000}"/>
    <cellStyle name="Total 2 4 3 4 17 5" xfId="50732" xr:uid="{00000000-0005-0000-0000-00002CC60000}"/>
    <cellStyle name="Total 2 4 3 4 18" xfId="50733" xr:uid="{00000000-0005-0000-0000-00002DC60000}"/>
    <cellStyle name="Total 2 4 3 4 18 2" xfId="50734" xr:uid="{00000000-0005-0000-0000-00002EC60000}"/>
    <cellStyle name="Total 2 4 3 4 18 3" xfId="50735" xr:uid="{00000000-0005-0000-0000-00002FC60000}"/>
    <cellStyle name="Total 2 4 3 4 18 4" xfId="50736" xr:uid="{00000000-0005-0000-0000-000030C60000}"/>
    <cellStyle name="Total 2 4 3 4 18 5" xfId="50737" xr:uid="{00000000-0005-0000-0000-000031C60000}"/>
    <cellStyle name="Total 2 4 3 4 19" xfId="50738" xr:uid="{00000000-0005-0000-0000-000032C60000}"/>
    <cellStyle name="Total 2 4 3 4 2" xfId="50739" xr:uid="{00000000-0005-0000-0000-000033C60000}"/>
    <cellStyle name="Total 2 4 3 4 2 2" xfId="50740" xr:uid="{00000000-0005-0000-0000-000034C60000}"/>
    <cellStyle name="Total 2 4 3 4 2 2 2" xfId="50741" xr:uid="{00000000-0005-0000-0000-000035C60000}"/>
    <cellStyle name="Total 2 4 3 4 2 2 3" xfId="50742" xr:uid="{00000000-0005-0000-0000-000036C60000}"/>
    <cellStyle name="Total 2 4 3 4 2 2 4" xfId="50743" xr:uid="{00000000-0005-0000-0000-000037C60000}"/>
    <cellStyle name="Total 2 4 3 4 2 2 5" xfId="50744" xr:uid="{00000000-0005-0000-0000-000038C60000}"/>
    <cellStyle name="Total 2 4 3 4 2 2 6" xfId="50745" xr:uid="{00000000-0005-0000-0000-000039C60000}"/>
    <cellStyle name="Total 2 4 3 4 2 2 7" xfId="50746" xr:uid="{00000000-0005-0000-0000-00003AC60000}"/>
    <cellStyle name="Total 2 4 3 4 2 3" xfId="50747" xr:uid="{00000000-0005-0000-0000-00003BC60000}"/>
    <cellStyle name="Total 2 4 3 4 2 4" xfId="50748" xr:uid="{00000000-0005-0000-0000-00003CC60000}"/>
    <cellStyle name="Total 2 4 3 4 2 5" xfId="50749" xr:uid="{00000000-0005-0000-0000-00003DC60000}"/>
    <cellStyle name="Total 2 4 3 4 3" xfId="50750" xr:uid="{00000000-0005-0000-0000-00003EC60000}"/>
    <cellStyle name="Total 2 4 3 4 3 2" xfId="50751" xr:uid="{00000000-0005-0000-0000-00003FC60000}"/>
    <cellStyle name="Total 2 4 3 4 3 2 2" xfId="50752" xr:uid="{00000000-0005-0000-0000-000040C60000}"/>
    <cellStyle name="Total 2 4 3 4 3 2 3" xfId="50753" xr:uid="{00000000-0005-0000-0000-000041C60000}"/>
    <cellStyle name="Total 2 4 3 4 3 2 4" xfId="50754" xr:uid="{00000000-0005-0000-0000-000042C60000}"/>
    <cellStyle name="Total 2 4 3 4 3 2 5" xfId="50755" xr:uid="{00000000-0005-0000-0000-000043C60000}"/>
    <cellStyle name="Total 2 4 3 4 3 2 6" xfId="50756" xr:uid="{00000000-0005-0000-0000-000044C60000}"/>
    <cellStyle name="Total 2 4 3 4 3 2 7" xfId="50757" xr:uid="{00000000-0005-0000-0000-000045C60000}"/>
    <cellStyle name="Total 2 4 3 4 3 3" xfId="50758" xr:uid="{00000000-0005-0000-0000-000046C60000}"/>
    <cellStyle name="Total 2 4 3 4 3 4" xfId="50759" xr:uid="{00000000-0005-0000-0000-000047C60000}"/>
    <cellStyle name="Total 2 4 3 4 3 5" xfId="50760" xr:uid="{00000000-0005-0000-0000-000048C60000}"/>
    <cellStyle name="Total 2 4 3 4 4" xfId="50761" xr:uid="{00000000-0005-0000-0000-000049C60000}"/>
    <cellStyle name="Total 2 4 3 4 4 2" xfId="50762" xr:uid="{00000000-0005-0000-0000-00004AC60000}"/>
    <cellStyle name="Total 2 4 3 4 4 2 2" xfId="50763" xr:uid="{00000000-0005-0000-0000-00004BC60000}"/>
    <cellStyle name="Total 2 4 3 4 4 2 3" xfId="50764" xr:uid="{00000000-0005-0000-0000-00004CC60000}"/>
    <cellStyle name="Total 2 4 3 4 4 2 4" xfId="50765" xr:uid="{00000000-0005-0000-0000-00004DC60000}"/>
    <cellStyle name="Total 2 4 3 4 4 2 5" xfId="50766" xr:uid="{00000000-0005-0000-0000-00004EC60000}"/>
    <cellStyle name="Total 2 4 3 4 4 2 6" xfId="50767" xr:uid="{00000000-0005-0000-0000-00004FC60000}"/>
    <cellStyle name="Total 2 4 3 4 4 2 7" xfId="50768" xr:uid="{00000000-0005-0000-0000-000050C60000}"/>
    <cellStyle name="Total 2 4 3 4 4 3" xfId="50769" xr:uid="{00000000-0005-0000-0000-000051C60000}"/>
    <cellStyle name="Total 2 4 3 4 4 4" xfId="50770" xr:uid="{00000000-0005-0000-0000-000052C60000}"/>
    <cellStyle name="Total 2 4 3 4 4 5" xfId="50771" xr:uid="{00000000-0005-0000-0000-000053C60000}"/>
    <cellStyle name="Total 2 4 3 4 5" xfId="50772" xr:uid="{00000000-0005-0000-0000-000054C60000}"/>
    <cellStyle name="Total 2 4 3 4 5 2" xfId="50773" xr:uid="{00000000-0005-0000-0000-000055C60000}"/>
    <cellStyle name="Total 2 4 3 4 5 3" xfId="50774" xr:uid="{00000000-0005-0000-0000-000056C60000}"/>
    <cellStyle name="Total 2 4 3 4 5 4" xfId="50775" xr:uid="{00000000-0005-0000-0000-000057C60000}"/>
    <cellStyle name="Total 2 4 3 4 5 5" xfId="50776" xr:uid="{00000000-0005-0000-0000-000058C60000}"/>
    <cellStyle name="Total 2 4 3 4 5 6" xfId="50777" xr:uid="{00000000-0005-0000-0000-000059C60000}"/>
    <cellStyle name="Total 2 4 3 4 5 7" xfId="50778" xr:uid="{00000000-0005-0000-0000-00005AC60000}"/>
    <cellStyle name="Total 2 4 3 4 5 8" xfId="50779" xr:uid="{00000000-0005-0000-0000-00005BC60000}"/>
    <cellStyle name="Total 2 4 3 4 6" xfId="50780" xr:uid="{00000000-0005-0000-0000-00005CC60000}"/>
    <cellStyle name="Total 2 4 3 4 6 2" xfId="50781" xr:uid="{00000000-0005-0000-0000-00005DC60000}"/>
    <cellStyle name="Total 2 4 3 4 6 3" xfId="50782" xr:uid="{00000000-0005-0000-0000-00005EC60000}"/>
    <cellStyle name="Total 2 4 3 4 6 4" xfId="50783" xr:uid="{00000000-0005-0000-0000-00005FC60000}"/>
    <cellStyle name="Total 2 4 3 4 6 5" xfId="50784" xr:uid="{00000000-0005-0000-0000-000060C60000}"/>
    <cellStyle name="Total 2 4 3 4 6 6" xfId="50785" xr:uid="{00000000-0005-0000-0000-000061C60000}"/>
    <cellStyle name="Total 2 4 3 4 6 7" xfId="50786" xr:uid="{00000000-0005-0000-0000-000062C60000}"/>
    <cellStyle name="Total 2 4 3 4 7" xfId="50787" xr:uid="{00000000-0005-0000-0000-000063C60000}"/>
    <cellStyle name="Total 2 4 3 4 7 2" xfId="50788" xr:uid="{00000000-0005-0000-0000-000064C60000}"/>
    <cellStyle name="Total 2 4 3 4 7 3" xfId="50789" xr:uid="{00000000-0005-0000-0000-000065C60000}"/>
    <cellStyle name="Total 2 4 3 4 7 4" xfId="50790" xr:uid="{00000000-0005-0000-0000-000066C60000}"/>
    <cellStyle name="Total 2 4 3 4 7 5" xfId="50791" xr:uid="{00000000-0005-0000-0000-000067C60000}"/>
    <cellStyle name="Total 2 4 3 4 8" xfId="50792" xr:uid="{00000000-0005-0000-0000-000068C60000}"/>
    <cellStyle name="Total 2 4 3 4 8 2" xfId="50793" xr:uid="{00000000-0005-0000-0000-000069C60000}"/>
    <cellStyle name="Total 2 4 3 4 8 3" xfId="50794" xr:uid="{00000000-0005-0000-0000-00006AC60000}"/>
    <cellStyle name="Total 2 4 3 4 8 4" xfId="50795" xr:uid="{00000000-0005-0000-0000-00006BC60000}"/>
    <cellStyle name="Total 2 4 3 4 8 5" xfId="50796" xr:uid="{00000000-0005-0000-0000-00006CC60000}"/>
    <cellStyle name="Total 2 4 3 4 9" xfId="50797" xr:uid="{00000000-0005-0000-0000-00006DC60000}"/>
    <cellStyle name="Total 2 4 3 4 9 2" xfId="50798" xr:uid="{00000000-0005-0000-0000-00006EC60000}"/>
    <cellStyle name="Total 2 4 3 4 9 3" xfId="50799" xr:uid="{00000000-0005-0000-0000-00006FC60000}"/>
    <cellStyle name="Total 2 4 3 4 9 4" xfId="50800" xr:uid="{00000000-0005-0000-0000-000070C60000}"/>
    <cellStyle name="Total 2 4 3 4 9 5" xfId="50801" xr:uid="{00000000-0005-0000-0000-000071C60000}"/>
    <cellStyle name="Total 2 4 3 5" xfId="50802" xr:uid="{00000000-0005-0000-0000-000072C60000}"/>
    <cellStyle name="Total 2 4 3 5 10" xfId="50803" xr:uid="{00000000-0005-0000-0000-000073C60000}"/>
    <cellStyle name="Total 2 4 3 5 2" xfId="50804" xr:uid="{00000000-0005-0000-0000-000074C60000}"/>
    <cellStyle name="Total 2 4 3 5 2 2" xfId="50805" xr:uid="{00000000-0005-0000-0000-000075C60000}"/>
    <cellStyle name="Total 2 4 3 5 2 2 2" xfId="50806" xr:uid="{00000000-0005-0000-0000-000076C60000}"/>
    <cellStyle name="Total 2 4 3 5 2 2 3" xfId="50807" xr:uid="{00000000-0005-0000-0000-000077C60000}"/>
    <cellStyle name="Total 2 4 3 5 2 2 4" xfId="50808" xr:uid="{00000000-0005-0000-0000-000078C60000}"/>
    <cellStyle name="Total 2 4 3 5 2 2 5" xfId="50809" xr:uid="{00000000-0005-0000-0000-000079C60000}"/>
    <cellStyle name="Total 2 4 3 5 2 2 6" xfId="50810" xr:uid="{00000000-0005-0000-0000-00007AC60000}"/>
    <cellStyle name="Total 2 4 3 5 2 2 7" xfId="50811" xr:uid="{00000000-0005-0000-0000-00007BC60000}"/>
    <cellStyle name="Total 2 4 3 5 2 3" xfId="50812" xr:uid="{00000000-0005-0000-0000-00007CC60000}"/>
    <cellStyle name="Total 2 4 3 5 2 4" xfId="50813" xr:uid="{00000000-0005-0000-0000-00007DC60000}"/>
    <cellStyle name="Total 2 4 3 5 3" xfId="50814" xr:uid="{00000000-0005-0000-0000-00007EC60000}"/>
    <cellStyle name="Total 2 4 3 5 3 2" xfId="50815" xr:uid="{00000000-0005-0000-0000-00007FC60000}"/>
    <cellStyle name="Total 2 4 3 5 3 2 2" xfId="50816" xr:uid="{00000000-0005-0000-0000-000080C60000}"/>
    <cellStyle name="Total 2 4 3 5 3 2 3" xfId="50817" xr:uid="{00000000-0005-0000-0000-000081C60000}"/>
    <cellStyle name="Total 2 4 3 5 3 2 4" xfId="50818" xr:uid="{00000000-0005-0000-0000-000082C60000}"/>
    <cellStyle name="Total 2 4 3 5 3 2 5" xfId="50819" xr:uid="{00000000-0005-0000-0000-000083C60000}"/>
    <cellStyle name="Total 2 4 3 5 3 2 6" xfId="50820" xr:uid="{00000000-0005-0000-0000-000084C60000}"/>
    <cellStyle name="Total 2 4 3 5 3 2 7" xfId="50821" xr:uid="{00000000-0005-0000-0000-000085C60000}"/>
    <cellStyle name="Total 2 4 3 5 3 3" xfId="50822" xr:uid="{00000000-0005-0000-0000-000086C60000}"/>
    <cellStyle name="Total 2 4 3 5 3 4" xfId="50823" xr:uid="{00000000-0005-0000-0000-000087C60000}"/>
    <cellStyle name="Total 2 4 3 5 4" xfId="50824" xr:uid="{00000000-0005-0000-0000-000088C60000}"/>
    <cellStyle name="Total 2 4 3 5 4 2" xfId="50825" xr:uid="{00000000-0005-0000-0000-000089C60000}"/>
    <cellStyle name="Total 2 4 3 5 4 2 2" xfId="50826" xr:uid="{00000000-0005-0000-0000-00008AC60000}"/>
    <cellStyle name="Total 2 4 3 5 4 2 3" xfId="50827" xr:uid="{00000000-0005-0000-0000-00008BC60000}"/>
    <cellStyle name="Total 2 4 3 5 4 2 4" xfId="50828" xr:uid="{00000000-0005-0000-0000-00008CC60000}"/>
    <cellStyle name="Total 2 4 3 5 4 2 5" xfId="50829" xr:uid="{00000000-0005-0000-0000-00008DC60000}"/>
    <cellStyle name="Total 2 4 3 5 4 2 6" xfId="50830" xr:uid="{00000000-0005-0000-0000-00008EC60000}"/>
    <cellStyle name="Total 2 4 3 5 4 2 7" xfId="50831" xr:uid="{00000000-0005-0000-0000-00008FC60000}"/>
    <cellStyle name="Total 2 4 3 5 4 3" xfId="50832" xr:uid="{00000000-0005-0000-0000-000090C60000}"/>
    <cellStyle name="Total 2 4 3 5 4 4" xfId="50833" xr:uid="{00000000-0005-0000-0000-000091C60000}"/>
    <cellStyle name="Total 2 4 3 5 5" xfId="50834" xr:uid="{00000000-0005-0000-0000-000092C60000}"/>
    <cellStyle name="Total 2 4 3 5 5 2" xfId="50835" xr:uid="{00000000-0005-0000-0000-000093C60000}"/>
    <cellStyle name="Total 2 4 3 5 5 3" xfId="50836" xr:uid="{00000000-0005-0000-0000-000094C60000}"/>
    <cellStyle name="Total 2 4 3 5 5 4" xfId="50837" xr:uid="{00000000-0005-0000-0000-000095C60000}"/>
    <cellStyle name="Total 2 4 3 5 5 5" xfId="50838" xr:uid="{00000000-0005-0000-0000-000096C60000}"/>
    <cellStyle name="Total 2 4 3 5 5 6" xfId="50839" xr:uid="{00000000-0005-0000-0000-000097C60000}"/>
    <cellStyle name="Total 2 4 3 5 5 7" xfId="50840" xr:uid="{00000000-0005-0000-0000-000098C60000}"/>
    <cellStyle name="Total 2 4 3 5 5 8" xfId="50841" xr:uid="{00000000-0005-0000-0000-000099C60000}"/>
    <cellStyle name="Total 2 4 3 5 6" xfId="50842" xr:uid="{00000000-0005-0000-0000-00009AC60000}"/>
    <cellStyle name="Total 2 4 3 5 6 2" xfId="50843" xr:uid="{00000000-0005-0000-0000-00009BC60000}"/>
    <cellStyle name="Total 2 4 3 5 6 3" xfId="50844" xr:uid="{00000000-0005-0000-0000-00009CC60000}"/>
    <cellStyle name="Total 2 4 3 5 6 4" xfId="50845" xr:uid="{00000000-0005-0000-0000-00009DC60000}"/>
    <cellStyle name="Total 2 4 3 5 6 5" xfId="50846" xr:uid="{00000000-0005-0000-0000-00009EC60000}"/>
    <cellStyle name="Total 2 4 3 5 6 6" xfId="50847" xr:uid="{00000000-0005-0000-0000-00009FC60000}"/>
    <cellStyle name="Total 2 4 3 5 6 7" xfId="50848" xr:uid="{00000000-0005-0000-0000-0000A0C60000}"/>
    <cellStyle name="Total 2 4 3 5 7" xfId="50849" xr:uid="{00000000-0005-0000-0000-0000A1C60000}"/>
    <cellStyle name="Total 2 4 3 5 8" xfId="50850" xr:uid="{00000000-0005-0000-0000-0000A2C60000}"/>
    <cellStyle name="Total 2 4 3 5 9" xfId="50851" xr:uid="{00000000-0005-0000-0000-0000A3C60000}"/>
    <cellStyle name="Total 2 4 3 6" xfId="50852" xr:uid="{00000000-0005-0000-0000-0000A4C60000}"/>
    <cellStyle name="Total 2 4 3 6 2" xfId="50853" xr:uid="{00000000-0005-0000-0000-0000A5C60000}"/>
    <cellStyle name="Total 2 4 3 6 2 2" xfId="50854" xr:uid="{00000000-0005-0000-0000-0000A6C60000}"/>
    <cellStyle name="Total 2 4 3 6 2 3" xfId="50855" xr:uid="{00000000-0005-0000-0000-0000A7C60000}"/>
    <cellStyle name="Total 2 4 3 6 2 4" xfId="50856" xr:uid="{00000000-0005-0000-0000-0000A8C60000}"/>
    <cellStyle name="Total 2 4 3 6 2 5" xfId="50857" xr:uid="{00000000-0005-0000-0000-0000A9C60000}"/>
    <cellStyle name="Total 2 4 3 6 2 6" xfId="50858" xr:uid="{00000000-0005-0000-0000-0000AAC60000}"/>
    <cellStyle name="Total 2 4 3 6 2 7" xfId="50859" xr:uid="{00000000-0005-0000-0000-0000ABC60000}"/>
    <cellStyle name="Total 2 4 3 6 3" xfId="50860" xr:uid="{00000000-0005-0000-0000-0000ACC60000}"/>
    <cellStyle name="Total 2 4 3 6 4" xfId="50861" xr:uid="{00000000-0005-0000-0000-0000ADC60000}"/>
    <cellStyle name="Total 2 4 3 6 5" xfId="50862" xr:uid="{00000000-0005-0000-0000-0000AEC60000}"/>
    <cellStyle name="Total 2 4 3 7" xfId="50863" xr:uid="{00000000-0005-0000-0000-0000AFC60000}"/>
    <cellStyle name="Total 2 4 3 7 2" xfId="50864" xr:uid="{00000000-0005-0000-0000-0000B0C60000}"/>
    <cellStyle name="Total 2 4 3 7 2 2" xfId="50865" xr:uid="{00000000-0005-0000-0000-0000B1C60000}"/>
    <cellStyle name="Total 2 4 3 7 2 3" xfId="50866" xr:uid="{00000000-0005-0000-0000-0000B2C60000}"/>
    <cellStyle name="Total 2 4 3 7 2 4" xfId="50867" xr:uid="{00000000-0005-0000-0000-0000B3C60000}"/>
    <cellStyle name="Total 2 4 3 7 2 5" xfId="50868" xr:uid="{00000000-0005-0000-0000-0000B4C60000}"/>
    <cellStyle name="Total 2 4 3 7 2 6" xfId="50869" xr:uid="{00000000-0005-0000-0000-0000B5C60000}"/>
    <cellStyle name="Total 2 4 3 7 2 7" xfId="50870" xr:uid="{00000000-0005-0000-0000-0000B6C60000}"/>
    <cellStyle name="Total 2 4 3 7 3" xfId="50871" xr:uid="{00000000-0005-0000-0000-0000B7C60000}"/>
    <cellStyle name="Total 2 4 3 7 4" xfId="50872" xr:uid="{00000000-0005-0000-0000-0000B8C60000}"/>
    <cellStyle name="Total 2 4 3 7 5" xfId="50873" xr:uid="{00000000-0005-0000-0000-0000B9C60000}"/>
    <cellStyle name="Total 2 4 3 8" xfId="50874" xr:uid="{00000000-0005-0000-0000-0000BAC60000}"/>
    <cellStyle name="Total 2 4 3 8 2" xfId="50875" xr:uid="{00000000-0005-0000-0000-0000BBC60000}"/>
    <cellStyle name="Total 2 4 3 8 2 2" xfId="50876" xr:uid="{00000000-0005-0000-0000-0000BCC60000}"/>
    <cellStyle name="Total 2 4 3 8 2 3" xfId="50877" xr:uid="{00000000-0005-0000-0000-0000BDC60000}"/>
    <cellStyle name="Total 2 4 3 8 2 4" xfId="50878" xr:uid="{00000000-0005-0000-0000-0000BEC60000}"/>
    <cellStyle name="Total 2 4 3 8 2 5" xfId="50879" xr:uid="{00000000-0005-0000-0000-0000BFC60000}"/>
    <cellStyle name="Total 2 4 3 8 2 6" xfId="50880" xr:uid="{00000000-0005-0000-0000-0000C0C60000}"/>
    <cellStyle name="Total 2 4 3 8 2 7" xfId="50881" xr:uid="{00000000-0005-0000-0000-0000C1C60000}"/>
    <cellStyle name="Total 2 4 3 8 3" xfId="50882" xr:uid="{00000000-0005-0000-0000-0000C2C60000}"/>
    <cellStyle name="Total 2 4 3 8 4" xfId="50883" xr:uid="{00000000-0005-0000-0000-0000C3C60000}"/>
    <cellStyle name="Total 2 4 3 8 5" xfId="50884" xr:uid="{00000000-0005-0000-0000-0000C4C60000}"/>
    <cellStyle name="Total 2 4 3 9" xfId="50885" xr:uid="{00000000-0005-0000-0000-0000C5C60000}"/>
    <cellStyle name="Total 2 4 3 9 2" xfId="50886" xr:uid="{00000000-0005-0000-0000-0000C6C60000}"/>
    <cellStyle name="Total 2 4 3 9 2 2" xfId="50887" xr:uid="{00000000-0005-0000-0000-0000C7C60000}"/>
    <cellStyle name="Total 2 4 3 9 2 3" xfId="50888" xr:uid="{00000000-0005-0000-0000-0000C8C60000}"/>
    <cellStyle name="Total 2 4 3 9 2 4" xfId="50889" xr:uid="{00000000-0005-0000-0000-0000C9C60000}"/>
    <cellStyle name="Total 2 4 3 9 2 5" xfId="50890" xr:uid="{00000000-0005-0000-0000-0000CAC60000}"/>
    <cellStyle name="Total 2 4 3 9 2 6" xfId="50891" xr:uid="{00000000-0005-0000-0000-0000CBC60000}"/>
    <cellStyle name="Total 2 4 3 9 2 7" xfId="50892" xr:uid="{00000000-0005-0000-0000-0000CCC60000}"/>
    <cellStyle name="Total 2 4 3 9 3" xfId="50893" xr:uid="{00000000-0005-0000-0000-0000CDC60000}"/>
    <cellStyle name="Total 2 4 3 9 4" xfId="50894" xr:uid="{00000000-0005-0000-0000-0000CEC60000}"/>
    <cellStyle name="Total 2 4 3 9 5" xfId="50895" xr:uid="{00000000-0005-0000-0000-0000CFC60000}"/>
    <cellStyle name="Total 2 4 4" xfId="50896" xr:uid="{00000000-0005-0000-0000-0000D0C60000}"/>
    <cellStyle name="Total 2 4 4 10" xfId="50897" xr:uid="{00000000-0005-0000-0000-0000D1C60000}"/>
    <cellStyle name="Total 2 4 4 10 2" xfId="50898" xr:uid="{00000000-0005-0000-0000-0000D2C60000}"/>
    <cellStyle name="Total 2 4 4 10 3" xfId="50899" xr:uid="{00000000-0005-0000-0000-0000D3C60000}"/>
    <cellStyle name="Total 2 4 4 10 4" xfId="50900" xr:uid="{00000000-0005-0000-0000-0000D4C60000}"/>
    <cellStyle name="Total 2 4 4 10 5" xfId="50901" xr:uid="{00000000-0005-0000-0000-0000D5C60000}"/>
    <cellStyle name="Total 2 4 4 11" xfId="50902" xr:uid="{00000000-0005-0000-0000-0000D6C60000}"/>
    <cellStyle name="Total 2 4 4 11 2" xfId="50903" xr:uid="{00000000-0005-0000-0000-0000D7C60000}"/>
    <cellStyle name="Total 2 4 4 11 3" xfId="50904" xr:uid="{00000000-0005-0000-0000-0000D8C60000}"/>
    <cellStyle name="Total 2 4 4 11 4" xfId="50905" xr:uid="{00000000-0005-0000-0000-0000D9C60000}"/>
    <cellStyle name="Total 2 4 4 11 5" xfId="50906" xr:uid="{00000000-0005-0000-0000-0000DAC60000}"/>
    <cellStyle name="Total 2 4 4 12" xfId="50907" xr:uid="{00000000-0005-0000-0000-0000DBC60000}"/>
    <cellStyle name="Total 2 4 4 12 2" xfId="50908" xr:uid="{00000000-0005-0000-0000-0000DCC60000}"/>
    <cellStyle name="Total 2 4 4 12 3" xfId="50909" xr:uid="{00000000-0005-0000-0000-0000DDC60000}"/>
    <cellStyle name="Total 2 4 4 12 4" xfId="50910" xr:uid="{00000000-0005-0000-0000-0000DEC60000}"/>
    <cellStyle name="Total 2 4 4 12 5" xfId="50911" xr:uid="{00000000-0005-0000-0000-0000DFC60000}"/>
    <cellStyle name="Total 2 4 4 13" xfId="50912" xr:uid="{00000000-0005-0000-0000-0000E0C60000}"/>
    <cellStyle name="Total 2 4 4 13 2" xfId="50913" xr:uid="{00000000-0005-0000-0000-0000E1C60000}"/>
    <cellStyle name="Total 2 4 4 13 3" xfId="50914" xr:uid="{00000000-0005-0000-0000-0000E2C60000}"/>
    <cellStyle name="Total 2 4 4 13 4" xfId="50915" xr:uid="{00000000-0005-0000-0000-0000E3C60000}"/>
    <cellStyle name="Total 2 4 4 13 5" xfId="50916" xr:uid="{00000000-0005-0000-0000-0000E4C60000}"/>
    <cellStyle name="Total 2 4 4 14" xfId="50917" xr:uid="{00000000-0005-0000-0000-0000E5C60000}"/>
    <cellStyle name="Total 2 4 4 14 2" xfId="50918" xr:uid="{00000000-0005-0000-0000-0000E6C60000}"/>
    <cellStyle name="Total 2 4 4 14 3" xfId="50919" xr:uid="{00000000-0005-0000-0000-0000E7C60000}"/>
    <cellStyle name="Total 2 4 4 14 4" xfId="50920" xr:uid="{00000000-0005-0000-0000-0000E8C60000}"/>
    <cellStyle name="Total 2 4 4 14 5" xfId="50921" xr:uid="{00000000-0005-0000-0000-0000E9C60000}"/>
    <cellStyle name="Total 2 4 4 15" xfId="50922" xr:uid="{00000000-0005-0000-0000-0000EAC60000}"/>
    <cellStyle name="Total 2 4 4 15 2" xfId="50923" xr:uid="{00000000-0005-0000-0000-0000EBC60000}"/>
    <cellStyle name="Total 2 4 4 15 3" xfId="50924" xr:uid="{00000000-0005-0000-0000-0000ECC60000}"/>
    <cellStyle name="Total 2 4 4 15 4" xfId="50925" xr:uid="{00000000-0005-0000-0000-0000EDC60000}"/>
    <cellStyle name="Total 2 4 4 15 5" xfId="50926" xr:uid="{00000000-0005-0000-0000-0000EEC60000}"/>
    <cellStyle name="Total 2 4 4 16" xfId="50927" xr:uid="{00000000-0005-0000-0000-0000EFC60000}"/>
    <cellStyle name="Total 2 4 4 16 2" xfId="50928" xr:uid="{00000000-0005-0000-0000-0000F0C60000}"/>
    <cellStyle name="Total 2 4 4 16 3" xfId="50929" xr:uid="{00000000-0005-0000-0000-0000F1C60000}"/>
    <cellStyle name="Total 2 4 4 16 4" xfId="50930" xr:uid="{00000000-0005-0000-0000-0000F2C60000}"/>
    <cellStyle name="Total 2 4 4 16 5" xfId="50931" xr:uid="{00000000-0005-0000-0000-0000F3C60000}"/>
    <cellStyle name="Total 2 4 4 17" xfId="50932" xr:uid="{00000000-0005-0000-0000-0000F4C60000}"/>
    <cellStyle name="Total 2 4 4 17 2" xfId="50933" xr:uid="{00000000-0005-0000-0000-0000F5C60000}"/>
    <cellStyle name="Total 2 4 4 17 3" xfId="50934" xr:uid="{00000000-0005-0000-0000-0000F6C60000}"/>
    <cellStyle name="Total 2 4 4 17 4" xfId="50935" xr:uid="{00000000-0005-0000-0000-0000F7C60000}"/>
    <cellStyle name="Total 2 4 4 17 5" xfId="50936" xr:uid="{00000000-0005-0000-0000-0000F8C60000}"/>
    <cellStyle name="Total 2 4 4 18" xfId="50937" xr:uid="{00000000-0005-0000-0000-0000F9C60000}"/>
    <cellStyle name="Total 2 4 4 18 2" xfId="50938" xr:uid="{00000000-0005-0000-0000-0000FAC60000}"/>
    <cellStyle name="Total 2 4 4 18 3" xfId="50939" xr:uid="{00000000-0005-0000-0000-0000FBC60000}"/>
    <cellStyle name="Total 2 4 4 18 4" xfId="50940" xr:uid="{00000000-0005-0000-0000-0000FCC60000}"/>
    <cellStyle name="Total 2 4 4 18 5" xfId="50941" xr:uid="{00000000-0005-0000-0000-0000FDC60000}"/>
    <cellStyle name="Total 2 4 4 19" xfId="50942" xr:uid="{00000000-0005-0000-0000-0000FEC60000}"/>
    <cellStyle name="Total 2 4 4 2" xfId="50943" xr:uid="{00000000-0005-0000-0000-0000FFC60000}"/>
    <cellStyle name="Total 2 4 4 2 10" xfId="50944" xr:uid="{00000000-0005-0000-0000-000000C70000}"/>
    <cellStyle name="Total 2 4 4 2 10 2" xfId="50945" xr:uid="{00000000-0005-0000-0000-000001C70000}"/>
    <cellStyle name="Total 2 4 4 2 10 3" xfId="50946" xr:uid="{00000000-0005-0000-0000-000002C70000}"/>
    <cellStyle name="Total 2 4 4 2 10 4" xfId="50947" xr:uid="{00000000-0005-0000-0000-000003C70000}"/>
    <cellStyle name="Total 2 4 4 2 10 5" xfId="50948" xr:uid="{00000000-0005-0000-0000-000004C70000}"/>
    <cellStyle name="Total 2 4 4 2 11" xfId="50949" xr:uid="{00000000-0005-0000-0000-000005C70000}"/>
    <cellStyle name="Total 2 4 4 2 11 2" xfId="50950" xr:uid="{00000000-0005-0000-0000-000006C70000}"/>
    <cellStyle name="Total 2 4 4 2 11 3" xfId="50951" xr:uid="{00000000-0005-0000-0000-000007C70000}"/>
    <cellStyle name="Total 2 4 4 2 11 4" xfId="50952" xr:uid="{00000000-0005-0000-0000-000008C70000}"/>
    <cellStyle name="Total 2 4 4 2 11 5" xfId="50953" xr:uid="{00000000-0005-0000-0000-000009C70000}"/>
    <cellStyle name="Total 2 4 4 2 12" xfId="50954" xr:uid="{00000000-0005-0000-0000-00000AC70000}"/>
    <cellStyle name="Total 2 4 4 2 12 2" xfId="50955" xr:uid="{00000000-0005-0000-0000-00000BC70000}"/>
    <cellStyle name="Total 2 4 4 2 12 3" xfId="50956" xr:uid="{00000000-0005-0000-0000-00000CC70000}"/>
    <cellStyle name="Total 2 4 4 2 12 4" xfId="50957" xr:uid="{00000000-0005-0000-0000-00000DC70000}"/>
    <cellStyle name="Total 2 4 4 2 12 5" xfId="50958" xr:uid="{00000000-0005-0000-0000-00000EC70000}"/>
    <cellStyle name="Total 2 4 4 2 13" xfId="50959" xr:uid="{00000000-0005-0000-0000-00000FC70000}"/>
    <cellStyle name="Total 2 4 4 2 13 2" xfId="50960" xr:uid="{00000000-0005-0000-0000-000010C70000}"/>
    <cellStyle name="Total 2 4 4 2 13 3" xfId="50961" xr:uid="{00000000-0005-0000-0000-000011C70000}"/>
    <cellStyle name="Total 2 4 4 2 13 4" xfId="50962" xr:uid="{00000000-0005-0000-0000-000012C70000}"/>
    <cellStyle name="Total 2 4 4 2 13 5" xfId="50963" xr:uid="{00000000-0005-0000-0000-000013C70000}"/>
    <cellStyle name="Total 2 4 4 2 14" xfId="50964" xr:uid="{00000000-0005-0000-0000-000014C70000}"/>
    <cellStyle name="Total 2 4 4 2 14 2" xfId="50965" xr:uid="{00000000-0005-0000-0000-000015C70000}"/>
    <cellStyle name="Total 2 4 4 2 14 3" xfId="50966" xr:uid="{00000000-0005-0000-0000-000016C70000}"/>
    <cellStyle name="Total 2 4 4 2 14 4" xfId="50967" xr:uid="{00000000-0005-0000-0000-000017C70000}"/>
    <cellStyle name="Total 2 4 4 2 14 5" xfId="50968" xr:uid="{00000000-0005-0000-0000-000018C70000}"/>
    <cellStyle name="Total 2 4 4 2 15" xfId="50969" xr:uid="{00000000-0005-0000-0000-000019C70000}"/>
    <cellStyle name="Total 2 4 4 2 15 2" xfId="50970" xr:uid="{00000000-0005-0000-0000-00001AC70000}"/>
    <cellStyle name="Total 2 4 4 2 15 3" xfId="50971" xr:uid="{00000000-0005-0000-0000-00001BC70000}"/>
    <cellStyle name="Total 2 4 4 2 15 4" xfId="50972" xr:uid="{00000000-0005-0000-0000-00001CC70000}"/>
    <cellStyle name="Total 2 4 4 2 15 5" xfId="50973" xr:uid="{00000000-0005-0000-0000-00001DC70000}"/>
    <cellStyle name="Total 2 4 4 2 16" xfId="50974" xr:uid="{00000000-0005-0000-0000-00001EC70000}"/>
    <cellStyle name="Total 2 4 4 2 16 2" xfId="50975" xr:uid="{00000000-0005-0000-0000-00001FC70000}"/>
    <cellStyle name="Total 2 4 4 2 16 3" xfId="50976" xr:uid="{00000000-0005-0000-0000-000020C70000}"/>
    <cellStyle name="Total 2 4 4 2 16 4" xfId="50977" xr:uid="{00000000-0005-0000-0000-000021C70000}"/>
    <cellStyle name="Total 2 4 4 2 16 5" xfId="50978" xr:uid="{00000000-0005-0000-0000-000022C70000}"/>
    <cellStyle name="Total 2 4 4 2 17" xfId="50979" xr:uid="{00000000-0005-0000-0000-000023C70000}"/>
    <cellStyle name="Total 2 4 4 2 17 2" xfId="50980" xr:uid="{00000000-0005-0000-0000-000024C70000}"/>
    <cellStyle name="Total 2 4 4 2 17 3" xfId="50981" xr:uid="{00000000-0005-0000-0000-000025C70000}"/>
    <cellStyle name="Total 2 4 4 2 17 4" xfId="50982" xr:uid="{00000000-0005-0000-0000-000026C70000}"/>
    <cellStyle name="Total 2 4 4 2 17 5" xfId="50983" xr:uid="{00000000-0005-0000-0000-000027C70000}"/>
    <cellStyle name="Total 2 4 4 2 18" xfId="50984" xr:uid="{00000000-0005-0000-0000-000028C70000}"/>
    <cellStyle name="Total 2 4 4 2 18 2" xfId="50985" xr:uid="{00000000-0005-0000-0000-000029C70000}"/>
    <cellStyle name="Total 2 4 4 2 18 3" xfId="50986" xr:uid="{00000000-0005-0000-0000-00002AC70000}"/>
    <cellStyle name="Total 2 4 4 2 18 4" xfId="50987" xr:uid="{00000000-0005-0000-0000-00002BC70000}"/>
    <cellStyle name="Total 2 4 4 2 18 5" xfId="50988" xr:uid="{00000000-0005-0000-0000-00002CC70000}"/>
    <cellStyle name="Total 2 4 4 2 19" xfId="50989" xr:uid="{00000000-0005-0000-0000-00002DC70000}"/>
    <cellStyle name="Total 2 4 4 2 2" xfId="50990" xr:uid="{00000000-0005-0000-0000-00002EC70000}"/>
    <cellStyle name="Total 2 4 4 2 2 2" xfId="50991" xr:uid="{00000000-0005-0000-0000-00002FC70000}"/>
    <cellStyle name="Total 2 4 4 2 2 2 2" xfId="50992" xr:uid="{00000000-0005-0000-0000-000030C70000}"/>
    <cellStyle name="Total 2 4 4 2 2 2 3" xfId="50993" xr:uid="{00000000-0005-0000-0000-000031C70000}"/>
    <cellStyle name="Total 2 4 4 2 2 2 4" xfId="50994" xr:uid="{00000000-0005-0000-0000-000032C70000}"/>
    <cellStyle name="Total 2 4 4 2 2 2 5" xfId="50995" xr:uid="{00000000-0005-0000-0000-000033C70000}"/>
    <cellStyle name="Total 2 4 4 2 2 2 6" xfId="50996" xr:uid="{00000000-0005-0000-0000-000034C70000}"/>
    <cellStyle name="Total 2 4 4 2 2 2 7" xfId="50997" xr:uid="{00000000-0005-0000-0000-000035C70000}"/>
    <cellStyle name="Total 2 4 4 2 2 3" xfId="50998" xr:uid="{00000000-0005-0000-0000-000036C70000}"/>
    <cellStyle name="Total 2 4 4 2 2 4" xfId="50999" xr:uid="{00000000-0005-0000-0000-000037C70000}"/>
    <cellStyle name="Total 2 4 4 2 2 5" xfId="51000" xr:uid="{00000000-0005-0000-0000-000038C70000}"/>
    <cellStyle name="Total 2 4 4 2 3" xfId="51001" xr:uid="{00000000-0005-0000-0000-000039C70000}"/>
    <cellStyle name="Total 2 4 4 2 3 2" xfId="51002" xr:uid="{00000000-0005-0000-0000-00003AC70000}"/>
    <cellStyle name="Total 2 4 4 2 3 2 2" xfId="51003" xr:uid="{00000000-0005-0000-0000-00003BC70000}"/>
    <cellStyle name="Total 2 4 4 2 3 2 3" xfId="51004" xr:uid="{00000000-0005-0000-0000-00003CC70000}"/>
    <cellStyle name="Total 2 4 4 2 3 2 4" xfId="51005" xr:uid="{00000000-0005-0000-0000-00003DC70000}"/>
    <cellStyle name="Total 2 4 4 2 3 2 5" xfId="51006" xr:uid="{00000000-0005-0000-0000-00003EC70000}"/>
    <cellStyle name="Total 2 4 4 2 3 2 6" xfId="51007" xr:uid="{00000000-0005-0000-0000-00003FC70000}"/>
    <cellStyle name="Total 2 4 4 2 3 2 7" xfId="51008" xr:uid="{00000000-0005-0000-0000-000040C70000}"/>
    <cellStyle name="Total 2 4 4 2 3 3" xfId="51009" xr:uid="{00000000-0005-0000-0000-000041C70000}"/>
    <cellStyle name="Total 2 4 4 2 3 4" xfId="51010" xr:uid="{00000000-0005-0000-0000-000042C70000}"/>
    <cellStyle name="Total 2 4 4 2 3 5" xfId="51011" xr:uid="{00000000-0005-0000-0000-000043C70000}"/>
    <cellStyle name="Total 2 4 4 2 4" xfId="51012" xr:uid="{00000000-0005-0000-0000-000044C70000}"/>
    <cellStyle name="Total 2 4 4 2 4 2" xfId="51013" xr:uid="{00000000-0005-0000-0000-000045C70000}"/>
    <cellStyle name="Total 2 4 4 2 4 2 2" xfId="51014" xr:uid="{00000000-0005-0000-0000-000046C70000}"/>
    <cellStyle name="Total 2 4 4 2 4 2 3" xfId="51015" xr:uid="{00000000-0005-0000-0000-000047C70000}"/>
    <cellStyle name="Total 2 4 4 2 4 2 4" xfId="51016" xr:uid="{00000000-0005-0000-0000-000048C70000}"/>
    <cellStyle name="Total 2 4 4 2 4 2 5" xfId="51017" xr:uid="{00000000-0005-0000-0000-000049C70000}"/>
    <cellStyle name="Total 2 4 4 2 4 2 6" xfId="51018" xr:uid="{00000000-0005-0000-0000-00004AC70000}"/>
    <cellStyle name="Total 2 4 4 2 4 2 7" xfId="51019" xr:uid="{00000000-0005-0000-0000-00004BC70000}"/>
    <cellStyle name="Total 2 4 4 2 4 3" xfId="51020" xr:uid="{00000000-0005-0000-0000-00004CC70000}"/>
    <cellStyle name="Total 2 4 4 2 4 4" xfId="51021" xr:uid="{00000000-0005-0000-0000-00004DC70000}"/>
    <cellStyle name="Total 2 4 4 2 4 5" xfId="51022" xr:uid="{00000000-0005-0000-0000-00004EC70000}"/>
    <cellStyle name="Total 2 4 4 2 5" xfId="51023" xr:uid="{00000000-0005-0000-0000-00004FC70000}"/>
    <cellStyle name="Total 2 4 4 2 5 2" xfId="51024" xr:uid="{00000000-0005-0000-0000-000050C70000}"/>
    <cellStyle name="Total 2 4 4 2 5 3" xfId="51025" xr:uid="{00000000-0005-0000-0000-000051C70000}"/>
    <cellStyle name="Total 2 4 4 2 5 4" xfId="51026" xr:uid="{00000000-0005-0000-0000-000052C70000}"/>
    <cellStyle name="Total 2 4 4 2 5 5" xfId="51027" xr:uid="{00000000-0005-0000-0000-000053C70000}"/>
    <cellStyle name="Total 2 4 4 2 5 6" xfId="51028" xr:uid="{00000000-0005-0000-0000-000054C70000}"/>
    <cellStyle name="Total 2 4 4 2 5 7" xfId="51029" xr:uid="{00000000-0005-0000-0000-000055C70000}"/>
    <cellStyle name="Total 2 4 4 2 5 8" xfId="51030" xr:uid="{00000000-0005-0000-0000-000056C70000}"/>
    <cellStyle name="Total 2 4 4 2 6" xfId="51031" xr:uid="{00000000-0005-0000-0000-000057C70000}"/>
    <cellStyle name="Total 2 4 4 2 6 2" xfId="51032" xr:uid="{00000000-0005-0000-0000-000058C70000}"/>
    <cellStyle name="Total 2 4 4 2 6 3" xfId="51033" xr:uid="{00000000-0005-0000-0000-000059C70000}"/>
    <cellStyle name="Total 2 4 4 2 6 4" xfId="51034" xr:uid="{00000000-0005-0000-0000-00005AC70000}"/>
    <cellStyle name="Total 2 4 4 2 6 5" xfId="51035" xr:uid="{00000000-0005-0000-0000-00005BC70000}"/>
    <cellStyle name="Total 2 4 4 2 6 6" xfId="51036" xr:uid="{00000000-0005-0000-0000-00005CC70000}"/>
    <cellStyle name="Total 2 4 4 2 6 7" xfId="51037" xr:uid="{00000000-0005-0000-0000-00005DC70000}"/>
    <cellStyle name="Total 2 4 4 2 7" xfId="51038" xr:uid="{00000000-0005-0000-0000-00005EC70000}"/>
    <cellStyle name="Total 2 4 4 2 7 2" xfId="51039" xr:uid="{00000000-0005-0000-0000-00005FC70000}"/>
    <cellStyle name="Total 2 4 4 2 7 3" xfId="51040" xr:uid="{00000000-0005-0000-0000-000060C70000}"/>
    <cellStyle name="Total 2 4 4 2 7 4" xfId="51041" xr:uid="{00000000-0005-0000-0000-000061C70000}"/>
    <cellStyle name="Total 2 4 4 2 7 5" xfId="51042" xr:uid="{00000000-0005-0000-0000-000062C70000}"/>
    <cellStyle name="Total 2 4 4 2 8" xfId="51043" xr:uid="{00000000-0005-0000-0000-000063C70000}"/>
    <cellStyle name="Total 2 4 4 2 8 2" xfId="51044" xr:uid="{00000000-0005-0000-0000-000064C70000}"/>
    <cellStyle name="Total 2 4 4 2 8 3" xfId="51045" xr:uid="{00000000-0005-0000-0000-000065C70000}"/>
    <cellStyle name="Total 2 4 4 2 8 4" xfId="51046" xr:uid="{00000000-0005-0000-0000-000066C70000}"/>
    <cellStyle name="Total 2 4 4 2 8 5" xfId="51047" xr:uid="{00000000-0005-0000-0000-000067C70000}"/>
    <cellStyle name="Total 2 4 4 2 9" xfId="51048" xr:uid="{00000000-0005-0000-0000-000068C70000}"/>
    <cellStyle name="Total 2 4 4 2 9 2" xfId="51049" xr:uid="{00000000-0005-0000-0000-000069C70000}"/>
    <cellStyle name="Total 2 4 4 2 9 3" xfId="51050" xr:uid="{00000000-0005-0000-0000-00006AC70000}"/>
    <cellStyle name="Total 2 4 4 2 9 4" xfId="51051" xr:uid="{00000000-0005-0000-0000-00006BC70000}"/>
    <cellStyle name="Total 2 4 4 2 9 5" xfId="51052" xr:uid="{00000000-0005-0000-0000-00006CC70000}"/>
    <cellStyle name="Total 2 4 4 3" xfId="51053" xr:uid="{00000000-0005-0000-0000-00006DC70000}"/>
    <cellStyle name="Total 2 4 4 3 10" xfId="51054" xr:uid="{00000000-0005-0000-0000-00006EC70000}"/>
    <cellStyle name="Total 2 4 4 3 2" xfId="51055" xr:uid="{00000000-0005-0000-0000-00006FC70000}"/>
    <cellStyle name="Total 2 4 4 3 2 2" xfId="51056" xr:uid="{00000000-0005-0000-0000-000070C70000}"/>
    <cellStyle name="Total 2 4 4 3 2 2 2" xfId="51057" xr:uid="{00000000-0005-0000-0000-000071C70000}"/>
    <cellStyle name="Total 2 4 4 3 2 2 3" xfId="51058" xr:uid="{00000000-0005-0000-0000-000072C70000}"/>
    <cellStyle name="Total 2 4 4 3 2 2 4" xfId="51059" xr:uid="{00000000-0005-0000-0000-000073C70000}"/>
    <cellStyle name="Total 2 4 4 3 2 2 5" xfId="51060" xr:uid="{00000000-0005-0000-0000-000074C70000}"/>
    <cellStyle name="Total 2 4 4 3 2 2 6" xfId="51061" xr:uid="{00000000-0005-0000-0000-000075C70000}"/>
    <cellStyle name="Total 2 4 4 3 2 2 7" xfId="51062" xr:uid="{00000000-0005-0000-0000-000076C70000}"/>
    <cellStyle name="Total 2 4 4 3 2 3" xfId="51063" xr:uid="{00000000-0005-0000-0000-000077C70000}"/>
    <cellStyle name="Total 2 4 4 3 2 4" xfId="51064" xr:uid="{00000000-0005-0000-0000-000078C70000}"/>
    <cellStyle name="Total 2 4 4 3 3" xfId="51065" xr:uid="{00000000-0005-0000-0000-000079C70000}"/>
    <cellStyle name="Total 2 4 4 3 3 2" xfId="51066" xr:uid="{00000000-0005-0000-0000-00007AC70000}"/>
    <cellStyle name="Total 2 4 4 3 3 2 2" xfId="51067" xr:uid="{00000000-0005-0000-0000-00007BC70000}"/>
    <cellStyle name="Total 2 4 4 3 3 2 3" xfId="51068" xr:uid="{00000000-0005-0000-0000-00007CC70000}"/>
    <cellStyle name="Total 2 4 4 3 3 2 4" xfId="51069" xr:uid="{00000000-0005-0000-0000-00007DC70000}"/>
    <cellStyle name="Total 2 4 4 3 3 2 5" xfId="51070" xr:uid="{00000000-0005-0000-0000-00007EC70000}"/>
    <cellStyle name="Total 2 4 4 3 3 2 6" xfId="51071" xr:uid="{00000000-0005-0000-0000-00007FC70000}"/>
    <cellStyle name="Total 2 4 4 3 3 2 7" xfId="51072" xr:uid="{00000000-0005-0000-0000-000080C70000}"/>
    <cellStyle name="Total 2 4 4 3 3 3" xfId="51073" xr:uid="{00000000-0005-0000-0000-000081C70000}"/>
    <cellStyle name="Total 2 4 4 3 3 4" xfId="51074" xr:uid="{00000000-0005-0000-0000-000082C70000}"/>
    <cellStyle name="Total 2 4 4 3 4" xfId="51075" xr:uid="{00000000-0005-0000-0000-000083C70000}"/>
    <cellStyle name="Total 2 4 4 3 4 2" xfId="51076" xr:uid="{00000000-0005-0000-0000-000084C70000}"/>
    <cellStyle name="Total 2 4 4 3 4 2 2" xfId="51077" xr:uid="{00000000-0005-0000-0000-000085C70000}"/>
    <cellStyle name="Total 2 4 4 3 4 2 3" xfId="51078" xr:uid="{00000000-0005-0000-0000-000086C70000}"/>
    <cellStyle name="Total 2 4 4 3 4 2 4" xfId="51079" xr:uid="{00000000-0005-0000-0000-000087C70000}"/>
    <cellStyle name="Total 2 4 4 3 4 2 5" xfId="51080" xr:uid="{00000000-0005-0000-0000-000088C70000}"/>
    <cellStyle name="Total 2 4 4 3 4 2 6" xfId="51081" xr:uid="{00000000-0005-0000-0000-000089C70000}"/>
    <cellStyle name="Total 2 4 4 3 4 2 7" xfId="51082" xr:uid="{00000000-0005-0000-0000-00008AC70000}"/>
    <cellStyle name="Total 2 4 4 3 4 3" xfId="51083" xr:uid="{00000000-0005-0000-0000-00008BC70000}"/>
    <cellStyle name="Total 2 4 4 3 4 4" xfId="51084" xr:uid="{00000000-0005-0000-0000-00008CC70000}"/>
    <cellStyle name="Total 2 4 4 3 5" xfId="51085" xr:uid="{00000000-0005-0000-0000-00008DC70000}"/>
    <cellStyle name="Total 2 4 4 3 5 2" xfId="51086" xr:uid="{00000000-0005-0000-0000-00008EC70000}"/>
    <cellStyle name="Total 2 4 4 3 5 3" xfId="51087" xr:uid="{00000000-0005-0000-0000-00008FC70000}"/>
    <cellStyle name="Total 2 4 4 3 5 4" xfId="51088" xr:uid="{00000000-0005-0000-0000-000090C70000}"/>
    <cellStyle name="Total 2 4 4 3 5 5" xfId="51089" xr:uid="{00000000-0005-0000-0000-000091C70000}"/>
    <cellStyle name="Total 2 4 4 3 5 6" xfId="51090" xr:uid="{00000000-0005-0000-0000-000092C70000}"/>
    <cellStyle name="Total 2 4 4 3 5 7" xfId="51091" xr:uid="{00000000-0005-0000-0000-000093C70000}"/>
    <cellStyle name="Total 2 4 4 3 5 8" xfId="51092" xr:uid="{00000000-0005-0000-0000-000094C70000}"/>
    <cellStyle name="Total 2 4 4 3 6" xfId="51093" xr:uid="{00000000-0005-0000-0000-000095C70000}"/>
    <cellStyle name="Total 2 4 4 3 6 2" xfId="51094" xr:uid="{00000000-0005-0000-0000-000096C70000}"/>
    <cellStyle name="Total 2 4 4 3 6 3" xfId="51095" xr:uid="{00000000-0005-0000-0000-000097C70000}"/>
    <cellStyle name="Total 2 4 4 3 6 4" xfId="51096" xr:uid="{00000000-0005-0000-0000-000098C70000}"/>
    <cellStyle name="Total 2 4 4 3 6 5" xfId="51097" xr:uid="{00000000-0005-0000-0000-000099C70000}"/>
    <cellStyle name="Total 2 4 4 3 6 6" xfId="51098" xr:uid="{00000000-0005-0000-0000-00009AC70000}"/>
    <cellStyle name="Total 2 4 4 3 6 7" xfId="51099" xr:uid="{00000000-0005-0000-0000-00009BC70000}"/>
    <cellStyle name="Total 2 4 4 3 7" xfId="51100" xr:uid="{00000000-0005-0000-0000-00009CC70000}"/>
    <cellStyle name="Total 2 4 4 3 8" xfId="51101" xr:uid="{00000000-0005-0000-0000-00009DC70000}"/>
    <cellStyle name="Total 2 4 4 3 9" xfId="51102" xr:uid="{00000000-0005-0000-0000-00009EC70000}"/>
    <cellStyle name="Total 2 4 4 4" xfId="51103" xr:uid="{00000000-0005-0000-0000-00009FC70000}"/>
    <cellStyle name="Total 2 4 4 4 2" xfId="51104" xr:uid="{00000000-0005-0000-0000-0000A0C70000}"/>
    <cellStyle name="Total 2 4 4 4 2 2" xfId="51105" xr:uid="{00000000-0005-0000-0000-0000A1C70000}"/>
    <cellStyle name="Total 2 4 4 4 2 3" xfId="51106" xr:uid="{00000000-0005-0000-0000-0000A2C70000}"/>
    <cellStyle name="Total 2 4 4 4 2 4" xfId="51107" xr:uid="{00000000-0005-0000-0000-0000A3C70000}"/>
    <cellStyle name="Total 2 4 4 4 2 5" xfId="51108" xr:uid="{00000000-0005-0000-0000-0000A4C70000}"/>
    <cellStyle name="Total 2 4 4 4 2 6" xfId="51109" xr:uid="{00000000-0005-0000-0000-0000A5C70000}"/>
    <cellStyle name="Total 2 4 4 4 2 7" xfId="51110" xr:uid="{00000000-0005-0000-0000-0000A6C70000}"/>
    <cellStyle name="Total 2 4 4 4 3" xfId="51111" xr:uid="{00000000-0005-0000-0000-0000A7C70000}"/>
    <cellStyle name="Total 2 4 4 4 4" xfId="51112" xr:uid="{00000000-0005-0000-0000-0000A8C70000}"/>
    <cellStyle name="Total 2 4 4 4 5" xfId="51113" xr:uid="{00000000-0005-0000-0000-0000A9C70000}"/>
    <cellStyle name="Total 2 4 4 5" xfId="51114" xr:uid="{00000000-0005-0000-0000-0000AAC70000}"/>
    <cellStyle name="Total 2 4 4 5 2" xfId="51115" xr:uid="{00000000-0005-0000-0000-0000ABC70000}"/>
    <cellStyle name="Total 2 4 4 5 2 2" xfId="51116" xr:uid="{00000000-0005-0000-0000-0000ACC70000}"/>
    <cellStyle name="Total 2 4 4 5 2 3" xfId="51117" xr:uid="{00000000-0005-0000-0000-0000ADC70000}"/>
    <cellStyle name="Total 2 4 4 5 2 4" xfId="51118" xr:uid="{00000000-0005-0000-0000-0000AEC70000}"/>
    <cellStyle name="Total 2 4 4 5 2 5" xfId="51119" xr:uid="{00000000-0005-0000-0000-0000AFC70000}"/>
    <cellStyle name="Total 2 4 4 5 2 6" xfId="51120" xr:uid="{00000000-0005-0000-0000-0000B0C70000}"/>
    <cellStyle name="Total 2 4 4 5 2 7" xfId="51121" xr:uid="{00000000-0005-0000-0000-0000B1C70000}"/>
    <cellStyle name="Total 2 4 4 5 3" xfId="51122" xr:uid="{00000000-0005-0000-0000-0000B2C70000}"/>
    <cellStyle name="Total 2 4 4 5 4" xfId="51123" xr:uid="{00000000-0005-0000-0000-0000B3C70000}"/>
    <cellStyle name="Total 2 4 4 5 5" xfId="51124" xr:uid="{00000000-0005-0000-0000-0000B4C70000}"/>
    <cellStyle name="Total 2 4 4 6" xfId="51125" xr:uid="{00000000-0005-0000-0000-0000B5C70000}"/>
    <cellStyle name="Total 2 4 4 6 2" xfId="51126" xr:uid="{00000000-0005-0000-0000-0000B6C70000}"/>
    <cellStyle name="Total 2 4 4 6 2 2" xfId="51127" xr:uid="{00000000-0005-0000-0000-0000B7C70000}"/>
    <cellStyle name="Total 2 4 4 6 2 3" xfId="51128" xr:uid="{00000000-0005-0000-0000-0000B8C70000}"/>
    <cellStyle name="Total 2 4 4 6 2 4" xfId="51129" xr:uid="{00000000-0005-0000-0000-0000B9C70000}"/>
    <cellStyle name="Total 2 4 4 6 2 5" xfId="51130" xr:uid="{00000000-0005-0000-0000-0000BAC70000}"/>
    <cellStyle name="Total 2 4 4 6 2 6" xfId="51131" xr:uid="{00000000-0005-0000-0000-0000BBC70000}"/>
    <cellStyle name="Total 2 4 4 6 2 7" xfId="51132" xr:uid="{00000000-0005-0000-0000-0000BCC70000}"/>
    <cellStyle name="Total 2 4 4 6 3" xfId="51133" xr:uid="{00000000-0005-0000-0000-0000BDC70000}"/>
    <cellStyle name="Total 2 4 4 6 4" xfId="51134" xr:uid="{00000000-0005-0000-0000-0000BEC70000}"/>
    <cellStyle name="Total 2 4 4 6 5" xfId="51135" xr:uid="{00000000-0005-0000-0000-0000BFC70000}"/>
    <cellStyle name="Total 2 4 4 7" xfId="51136" xr:uid="{00000000-0005-0000-0000-0000C0C70000}"/>
    <cellStyle name="Total 2 4 4 7 2" xfId="51137" xr:uid="{00000000-0005-0000-0000-0000C1C70000}"/>
    <cellStyle name="Total 2 4 4 7 2 2" xfId="51138" xr:uid="{00000000-0005-0000-0000-0000C2C70000}"/>
    <cellStyle name="Total 2 4 4 7 2 3" xfId="51139" xr:uid="{00000000-0005-0000-0000-0000C3C70000}"/>
    <cellStyle name="Total 2 4 4 7 2 4" xfId="51140" xr:uid="{00000000-0005-0000-0000-0000C4C70000}"/>
    <cellStyle name="Total 2 4 4 7 2 5" xfId="51141" xr:uid="{00000000-0005-0000-0000-0000C5C70000}"/>
    <cellStyle name="Total 2 4 4 7 2 6" xfId="51142" xr:uid="{00000000-0005-0000-0000-0000C6C70000}"/>
    <cellStyle name="Total 2 4 4 7 2 7" xfId="51143" xr:uid="{00000000-0005-0000-0000-0000C7C70000}"/>
    <cellStyle name="Total 2 4 4 7 3" xfId="51144" xr:uid="{00000000-0005-0000-0000-0000C8C70000}"/>
    <cellStyle name="Total 2 4 4 7 4" xfId="51145" xr:uid="{00000000-0005-0000-0000-0000C9C70000}"/>
    <cellStyle name="Total 2 4 4 7 5" xfId="51146" xr:uid="{00000000-0005-0000-0000-0000CAC70000}"/>
    <cellStyle name="Total 2 4 4 8" xfId="51147" xr:uid="{00000000-0005-0000-0000-0000CBC70000}"/>
    <cellStyle name="Total 2 4 4 8 2" xfId="51148" xr:uid="{00000000-0005-0000-0000-0000CCC70000}"/>
    <cellStyle name="Total 2 4 4 8 3" xfId="51149" xr:uid="{00000000-0005-0000-0000-0000CDC70000}"/>
    <cellStyle name="Total 2 4 4 8 4" xfId="51150" xr:uid="{00000000-0005-0000-0000-0000CEC70000}"/>
    <cellStyle name="Total 2 4 4 8 5" xfId="51151" xr:uid="{00000000-0005-0000-0000-0000CFC70000}"/>
    <cellStyle name="Total 2 4 4 8 6" xfId="51152" xr:uid="{00000000-0005-0000-0000-0000D0C70000}"/>
    <cellStyle name="Total 2 4 4 8 7" xfId="51153" xr:uid="{00000000-0005-0000-0000-0000D1C70000}"/>
    <cellStyle name="Total 2 4 4 8 8" xfId="51154" xr:uid="{00000000-0005-0000-0000-0000D2C70000}"/>
    <cellStyle name="Total 2 4 4 9" xfId="51155" xr:uid="{00000000-0005-0000-0000-0000D3C70000}"/>
    <cellStyle name="Total 2 4 4 9 2" xfId="51156" xr:uid="{00000000-0005-0000-0000-0000D4C70000}"/>
    <cellStyle name="Total 2 4 4 9 3" xfId="51157" xr:uid="{00000000-0005-0000-0000-0000D5C70000}"/>
    <cellStyle name="Total 2 4 4 9 4" xfId="51158" xr:uid="{00000000-0005-0000-0000-0000D6C70000}"/>
    <cellStyle name="Total 2 4 4 9 5" xfId="51159" xr:uid="{00000000-0005-0000-0000-0000D7C70000}"/>
    <cellStyle name="Total 2 4 4 9 6" xfId="51160" xr:uid="{00000000-0005-0000-0000-0000D8C70000}"/>
    <cellStyle name="Total 2 4 4 9 7" xfId="51161" xr:uid="{00000000-0005-0000-0000-0000D9C70000}"/>
    <cellStyle name="Total 2 4 5" xfId="51162" xr:uid="{00000000-0005-0000-0000-0000DAC70000}"/>
    <cellStyle name="Total 2 4 5 10" xfId="51163" xr:uid="{00000000-0005-0000-0000-0000DBC70000}"/>
    <cellStyle name="Total 2 4 5 10 2" xfId="51164" xr:uid="{00000000-0005-0000-0000-0000DCC70000}"/>
    <cellStyle name="Total 2 4 5 10 3" xfId="51165" xr:uid="{00000000-0005-0000-0000-0000DDC70000}"/>
    <cellStyle name="Total 2 4 5 10 4" xfId="51166" xr:uid="{00000000-0005-0000-0000-0000DEC70000}"/>
    <cellStyle name="Total 2 4 5 10 5" xfId="51167" xr:uid="{00000000-0005-0000-0000-0000DFC70000}"/>
    <cellStyle name="Total 2 4 5 11" xfId="51168" xr:uid="{00000000-0005-0000-0000-0000E0C70000}"/>
    <cellStyle name="Total 2 4 5 11 2" xfId="51169" xr:uid="{00000000-0005-0000-0000-0000E1C70000}"/>
    <cellStyle name="Total 2 4 5 11 3" xfId="51170" xr:uid="{00000000-0005-0000-0000-0000E2C70000}"/>
    <cellStyle name="Total 2 4 5 11 4" xfId="51171" xr:uid="{00000000-0005-0000-0000-0000E3C70000}"/>
    <cellStyle name="Total 2 4 5 11 5" xfId="51172" xr:uid="{00000000-0005-0000-0000-0000E4C70000}"/>
    <cellStyle name="Total 2 4 5 12" xfId="51173" xr:uid="{00000000-0005-0000-0000-0000E5C70000}"/>
    <cellStyle name="Total 2 4 5 12 2" xfId="51174" xr:uid="{00000000-0005-0000-0000-0000E6C70000}"/>
    <cellStyle name="Total 2 4 5 12 3" xfId="51175" xr:uid="{00000000-0005-0000-0000-0000E7C70000}"/>
    <cellStyle name="Total 2 4 5 12 4" xfId="51176" xr:uid="{00000000-0005-0000-0000-0000E8C70000}"/>
    <cellStyle name="Total 2 4 5 12 5" xfId="51177" xr:uid="{00000000-0005-0000-0000-0000E9C70000}"/>
    <cellStyle name="Total 2 4 5 13" xfId="51178" xr:uid="{00000000-0005-0000-0000-0000EAC70000}"/>
    <cellStyle name="Total 2 4 5 13 2" xfId="51179" xr:uid="{00000000-0005-0000-0000-0000EBC70000}"/>
    <cellStyle name="Total 2 4 5 13 3" xfId="51180" xr:uid="{00000000-0005-0000-0000-0000ECC70000}"/>
    <cellStyle name="Total 2 4 5 13 4" xfId="51181" xr:uid="{00000000-0005-0000-0000-0000EDC70000}"/>
    <cellStyle name="Total 2 4 5 13 5" xfId="51182" xr:uid="{00000000-0005-0000-0000-0000EEC70000}"/>
    <cellStyle name="Total 2 4 5 14" xfId="51183" xr:uid="{00000000-0005-0000-0000-0000EFC70000}"/>
    <cellStyle name="Total 2 4 5 14 2" xfId="51184" xr:uid="{00000000-0005-0000-0000-0000F0C70000}"/>
    <cellStyle name="Total 2 4 5 14 3" xfId="51185" xr:uid="{00000000-0005-0000-0000-0000F1C70000}"/>
    <cellStyle name="Total 2 4 5 14 4" xfId="51186" xr:uid="{00000000-0005-0000-0000-0000F2C70000}"/>
    <cellStyle name="Total 2 4 5 14 5" xfId="51187" xr:uid="{00000000-0005-0000-0000-0000F3C70000}"/>
    <cellStyle name="Total 2 4 5 15" xfId="51188" xr:uid="{00000000-0005-0000-0000-0000F4C70000}"/>
    <cellStyle name="Total 2 4 5 15 2" xfId="51189" xr:uid="{00000000-0005-0000-0000-0000F5C70000}"/>
    <cellStyle name="Total 2 4 5 15 3" xfId="51190" xr:uid="{00000000-0005-0000-0000-0000F6C70000}"/>
    <cellStyle name="Total 2 4 5 15 4" xfId="51191" xr:uid="{00000000-0005-0000-0000-0000F7C70000}"/>
    <cellStyle name="Total 2 4 5 15 5" xfId="51192" xr:uid="{00000000-0005-0000-0000-0000F8C70000}"/>
    <cellStyle name="Total 2 4 5 16" xfId="51193" xr:uid="{00000000-0005-0000-0000-0000F9C70000}"/>
    <cellStyle name="Total 2 4 5 16 2" xfId="51194" xr:uid="{00000000-0005-0000-0000-0000FAC70000}"/>
    <cellStyle name="Total 2 4 5 16 3" xfId="51195" xr:uid="{00000000-0005-0000-0000-0000FBC70000}"/>
    <cellStyle name="Total 2 4 5 16 4" xfId="51196" xr:uid="{00000000-0005-0000-0000-0000FCC70000}"/>
    <cellStyle name="Total 2 4 5 16 5" xfId="51197" xr:uid="{00000000-0005-0000-0000-0000FDC70000}"/>
    <cellStyle name="Total 2 4 5 17" xfId="51198" xr:uid="{00000000-0005-0000-0000-0000FEC70000}"/>
    <cellStyle name="Total 2 4 5 17 2" xfId="51199" xr:uid="{00000000-0005-0000-0000-0000FFC70000}"/>
    <cellStyle name="Total 2 4 5 17 3" xfId="51200" xr:uid="{00000000-0005-0000-0000-000000C80000}"/>
    <cellStyle name="Total 2 4 5 17 4" xfId="51201" xr:uid="{00000000-0005-0000-0000-000001C80000}"/>
    <cellStyle name="Total 2 4 5 17 5" xfId="51202" xr:uid="{00000000-0005-0000-0000-000002C80000}"/>
    <cellStyle name="Total 2 4 5 18" xfId="51203" xr:uid="{00000000-0005-0000-0000-000003C80000}"/>
    <cellStyle name="Total 2 4 5 18 2" xfId="51204" xr:uid="{00000000-0005-0000-0000-000004C80000}"/>
    <cellStyle name="Total 2 4 5 18 3" xfId="51205" xr:uid="{00000000-0005-0000-0000-000005C80000}"/>
    <cellStyle name="Total 2 4 5 18 4" xfId="51206" xr:uid="{00000000-0005-0000-0000-000006C80000}"/>
    <cellStyle name="Total 2 4 5 18 5" xfId="51207" xr:uid="{00000000-0005-0000-0000-000007C80000}"/>
    <cellStyle name="Total 2 4 5 19" xfId="51208" xr:uid="{00000000-0005-0000-0000-000008C80000}"/>
    <cellStyle name="Total 2 4 5 2" xfId="51209" xr:uid="{00000000-0005-0000-0000-000009C80000}"/>
    <cellStyle name="Total 2 4 5 2 10" xfId="51210" xr:uid="{00000000-0005-0000-0000-00000AC80000}"/>
    <cellStyle name="Total 2 4 5 2 10 2" xfId="51211" xr:uid="{00000000-0005-0000-0000-00000BC80000}"/>
    <cellStyle name="Total 2 4 5 2 10 3" xfId="51212" xr:uid="{00000000-0005-0000-0000-00000CC80000}"/>
    <cellStyle name="Total 2 4 5 2 10 4" xfId="51213" xr:uid="{00000000-0005-0000-0000-00000DC80000}"/>
    <cellStyle name="Total 2 4 5 2 10 5" xfId="51214" xr:uid="{00000000-0005-0000-0000-00000EC80000}"/>
    <cellStyle name="Total 2 4 5 2 11" xfId="51215" xr:uid="{00000000-0005-0000-0000-00000FC80000}"/>
    <cellStyle name="Total 2 4 5 2 11 2" xfId="51216" xr:uid="{00000000-0005-0000-0000-000010C80000}"/>
    <cellStyle name="Total 2 4 5 2 11 3" xfId="51217" xr:uid="{00000000-0005-0000-0000-000011C80000}"/>
    <cellStyle name="Total 2 4 5 2 11 4" xfId="51218" xr:uid="{00000000-0005-0000-0000-000012C80000}"/>
    <cellStyle name="Total 2 4 5 2 11 5" xfId="51219" xr:uid="{00000000-0005-0000-0000-000013C80000}"/>
    <cellStyle name="Total 2 4 5 2 12" xfId="51220" xr:uid="{00000000-0005-0000-0000-000014C80000}"/>
    <cellStyle name="Total 2 4 5 2 12 2" xfId="51221" xr:uid="{00000000-0005-0000-0000-000015C80000}"/>
    <cellStyle name="Total 2 4 5 2 12 3" xfId="51222" xr:uid="{00000000-0005-0000-0000-000016C80000}"/>
    <cellStyle name="Total 2 4 5 2 12 4" xfId="51223" xr:uid="{00000000-0005-0000-0000-000017C80000}"/>
    <cellStyle name="Total 2 4 5 2 12 5" xfId="51224" xr:uid="{00000000-0005-0000-0000-000018C80000}"/>
    <cellStyle name="Total 2 4 5 2 13" xfId="51225" xr:uid="{00000000-0005-0000-0000-000019C80000}"/>
    <cellStyle name="Total 2 4 5 2 13 2" xfId="51226" xr:uid="{00000000-0005-0000-0000-00001AC80000}"/>
    <cellStyle name="Total 2 4 5 2 13 3" xfId="51227" xr:uid="{00000000-0005-0000-0000-00001BC80000}"/>
    <cellStyle name="Total 2 4 5 2 13 4" xfId="51228" xr:uid="{00000000-0005-0000-0000-00001CC80000}"/>
    <cellStyle name="Total 2 4 5 2 13 5" xfId="51229" xr:uid="{00000000-0005-0000-0000-00001DC80000}"/>
    <cellStyle name="Total 2 4 5 2 14" xfId="51230" xr:uid="{00000000-0005-0000-0000-00001EC80000}"/>
    <cellStyle name="Total 2 4 5 2 14 2" xfId="51231" xr:uid="{00000000-0005-0000-0000-00001FC80000}"/>
    <cellStyle name="Total 2 4 5 2 14 3" xfId="51232" xr:uid="{00000000-0005-0000-0000-000020C80000}"/>
    <cellStyle name="Total 2 4 5 2 14 4" xfId="51233" xr:uid="{00000000-0005-0000-0000-000021C80000}"/>
    <cellStyle name="Total 2 4 5 2 14 5" xfId="51234" xr:uid="{00000000-0005-0000-0000-000022C80000}"/>
    <cellStyle name="Total 2 4 5 2 15" xfId="51235" xr:uid="{00000000-0005-0000-0000-000023C80000}"/>
    <cellStyle name="Total 2 4 5 2 15 2" xfId="51236" xr:uid="{00000000-0005-0000-0000-000024C80000}"/>
    <cellStyle name="Total 2 4 5 2 15 3" xfId="51237" xr:uid="{00000000-0005-0000-0000-000025C80000}"/>
    <cellStyle name="Total 2 4 5 2 15 4" xfId="51238" xr:uid="{00000000-0005-0000-0000-000026C80000}"/>
    <cellStyle name="Total 2 4 5 2 15 5" xfId="51239" xr:uid="{00000000-0005-0000-0000-000027C80000}"/>
    <cellStyle name="Total 2 4 5 2 16" xfId="51240" xr:uid="{00000000-0005-0000-0000-000028C80000}"/>
    <cellStyle name="Total 2 4 5 2 16 2" xfId="51241" xr:uid="{00000000-0005-0000-0000-000029C80000}"/>
    <cellStyle name="Total 2 4 5 2 16 3" xfId="51242" xr:uid="{00000000-0005-0000-0000-00002AC80000}"/>
    <cellStyle name="Total 2 4 5 2 16 4" xfId="51243" xr:uid="{00000000-0005-0000-0000-00002BC80000}"/>
    <cellStyle name="Total 2 4 5 2 16 5" xfId="51244" xr:uid="{00000000-0005-0000-0000-00002CC80000}"/>
    <cellStyle name="Total 2 4 5 2 17" xfId="51245" xr:uid="{00000000-0005-0000-0000-00002DC80000}"/>
    <cellStyle name="Total 2 4 5 2 17 2" xfId="51246" xr:uid="{00000000-0005-0000-0000-00002EC80000}"/>
    <cellStyle name="Total 2 4 5 2 17 3" xfId="51247" xr:uid="{00000000-0005-0000-0000-00002FC80000}"/>
    <cellStyle name="Total 2 4 5 2 17 4" xfId="51248" xr:uid="{00000000-0005-0000-0000-000030C80000}"/>
    <cellStyle name="Total 2 4 5 2 17 5" xfId="51249" xr:uid="{00000000-0005-0000-0000-000031C80000}"/>
    <cellStyle name="Total 2 4 5 2 18" xfId="51250" xr:uid="{00000000-0005-0000-0000-000032C80000}"/>
    <cellStyle name="Total 2 4 5 2 18 2" xfId="51251" xr:uid="{00000000-0005-0000-0000-000033C80000}"/>
    <cellStyle name="Total 2 4 5 2 18 3" xfId="51252" xr:uid="{00000000-0005-0000-0000-000034C80000}"/>
    <cellStyle name="Total 2 4 5 2 18 4" xfId="51253" xr:uid="{00000000-0005-0000-0000-000035C80000}"/>
    <cellStyle name="Total 2 4 5 2 18 5" xfId="51254" xr:uid="{00000000-0005-0000-0000-000036C80000}"/>
    <cellStyle name="Total 2 4 5 2 19" xfId="51255" xr:uid="{00000000-0005-0000-0000-000037C80000}"/>
    <cellStyle name="Total 2 4 5 2 2" xfId="51256" xr:uid="{00000000-0005-0000-0000-000038C80000}"/>
    <cellStyle name="Total 2 4 5 2 2 2" xfId="51257" xr:uid="{00000000-0005-0000-0000-000039C80000}"/>
    <cellStyle name="Total 2 4 5 2 2 2 2" xfId="51258" xr:uid="{00000000-0005-0000-0000-00003AC80000}"/>
    <cellStyle name="Total 2 4 5 2 2 2 3" xfId="51259" xr:uid="{00000000-0005-0000-0000-00003BC80000}"/>
    <cellStyle name="Total 2 4 5 2 2 2 4" xfId="51260" xr:uid="{00000000-0005-0000-0000-00003CC80000}"/>
    <cellStyle name="Total 2 4 5 2 2 2 5" xfId="51261" xr:uid="{00000000-0005-0000-0000-00003DC80000}"/>
    <cellStyle name="Total 2 4 5 2 2 2 6" xfId="51262" xr:uid="{00000000-0005-0000-0000-00003EC80000}"/>
    <cellStyle name="Total 2 4 5 2 2 2 7" xfId="51263" xr:uid="{00000000-0005-0000-0000-00003FC80000}"/>
    <cellStyle name="Total 2 4 5 2 2 3" xfId="51264" xr:uid="{00000000-0005-0000-0000-000040C80000}"/>
    <cellStyle name="Total 2 4 5 2 2 4" xfId="51265" xr:uid="{00000000-0005-0000-0000-000041C80000}"/>
    <cellStyle name="Total 2 4 5 2 2 5" xfId="51266" xr:uid="{00000000-0005-0000-0000-000042C80000}"/>
    <cellStyle name="Total 2 4 5 2 3" xfId="51267" xr:uid="{00000000-0005-0000-0000-000043C80000}"/>
    <cellStyle name="Total 2 4 5 2 3 2" xfId="51268" xr:uid="{00000000-0005-0000-0000-000044C80000}"/>
    <cellStyle name="Total 2 4 5 2 3 2 2" xfId="51269" xr:uid="{00000000-0005-0000-0000-000045C80000}"/>
    <cellStyle name="Total 2 4 5 2 3 2 3" xfId="51270" xr:uid="{00000000-0005-0000-0000-000046C80000}"/>
    <cellStyle name="Total 2 4 5 2 3 2 4" xfId="51271" xr:uid="{00000000-0005-0000-0000-000047C80000}"/>
    <cellStyle name="Total 2 4 5 2 3 2 5" xfId="51272" xr:uid="{00000000-0005-0000-0000-000048C80000}"/>
    <cellStyle name="Total 2 4 5 2 3 2 6" xfId="51273" xr:uid="{00000000-0005-0000-0000-000049C80000}"/>
    <cellStyle name="Total 2 4 5 2 3 2 7" xfId="51274" xr:uid="{00000000-0005-0000-0000-00004AC80000}"/>
    <cellStyle name="Total 2 4 5 2 3 3" xfId="51275" xr:uid="{00000000-0005-0000-0000-00004BC80000}"/>
    <cellStyle name="Total 2 4 5 2 3 4" xfId="51276" xr:uid="{00000000-0005-0000-0000-00004CC80000}"/>
    <cellStyle name="Total 2 4 5 2 3 5" xfId="51277" xr:uid="{00000000-0005-0000-0000-00004DC80000}"/>
    <cellStyle name="Total 2 4 5 2 4" xfId="51278" xr:uid="{00000000-0005-0000-0000-00004EC80000}"/>
    <cellStyle name="Total 2 4 5 2 4 2" xfId="51279" xr:uid="{00000000-0005-0000-0000-00004FC80000}"/>
    <cellStyle name="Total 2 4 5 2 4 2 2" xfId="51280" xr:uid="{00000000-0005-0000-0000-000050C80000}"/>
    <cellStyle name="Total 2 4 5 2 4 2 3" xfId="51281" xr:uid="{00000000-0005-0000-0000-000051C80000}"/>
    <cellStyle name="Total 2 4 5 2 4 2 4" xfId="51282" xr:uid="{00000000-0005-0000-0000-000052C80000}"/>
    <cellStyle name="Total 2 4 5 2 4 2 5" xfId="51283" xr:uid="{00000000-0005-0000-0000-000053C80000}"/>
    <cellStyle name="Total 2 4 5 2 4 2 6" xfId="51284" xr:uid="{00000000-0005-0000-0000-000054C80000}"/>
    <cellStyle name="Total 2 4 5 2 4 2 7" xfId="51285" xr:uid="{00000000-0005-0000-0000-000055C80000}"/>
    <cellStyle name="Total 2 4 5 2 4 3" xfId="51286" xr:uid="{00000000-0005-0000-0000-000056C80000}"/>
    <cellStyle name="Total 2 4 5 2 4 4" xfId="51287" xr:uid="{00000000-0005-0000-0000-000057C80000}"/>
    <cellStyle name="Total 2 4 5 2 4 5" xfId="51288" xr:uid="{00000000-0005-0000-0000-000058C80000}"/>
    <cellStyle name="Total 2 4 5 2 5" xfId="51289" xr:uid="{00000000-0005-0000-0000-000059C80000}"/>
    <cellStyle name="Total 2 4 5 2 5 2" xfId="51290" xr:uid="{00000000-0005-0000-0000-00005AC80000}"/>
    <cellStyle name="Total 2 4 5 2 5 3" xfId="51291" xr:uid="{00000000-0005-0000-0000-00005BC80000}"/>
    <cellStyle name="Total 2 4 5 2 5 4" xfId="51292" xr:uid="{00000000-0005-0000-0000-00005CC80000}"/>
    <cellStyle name="Total 2 4 5 2 5 5" xfId="51293" xr:uid="{00000000-0005-0000-0000-00005DC80000}"/>
    <cellStyle name="Total 2 4 5 2 5 6" xfId="51294" xr:uid="{00000000-0005-0000-0000-00005EC80000}"/>
    <cellStyle name="Total 2 4 5 2 5 7" xfId="51295" xr:uid="{00000000-0005-0000-0000-00005FC80000}"/>
    <cellStyle name="Total 2 4 5 2 5 8" xfId="51296" xr:uid="{00000000-0005-0000-0000-000060C80000}"/>
    <cellStyle name="Total 2 4 5 2 6" xfId="51297" xr:uid="{00000000-0005-0000-0000-000061C80000}"/>
    <cellStyle name="Total 2 4 5 2 6 2" xfId="51298" xr:uid="{00000000-0005-0000-0000-000062C80000}"/>
    <cellStyle name="Total 2 4 5 2 6 3" xfId="51299" xr:uid="{00000000-0005-0000-0000-000063C80000}"/>
    <cellStyle name="Total 2 4 5 2 6 4" xfId="51300" xr:uid="{00000000-0005-0000-0000-000064C80000}"/>
    <cellStyle name="Total 2 4 5 2 6 5" xfId="51301" xr:uid="{00000000-0005-0000-0000-000065C80000}"/>
    <cellStyle name="Total 2 4 5 2 6 6" xfId="51302" xr:uid="{00000000-0005-0000-0000-000066C80000}"/>
    <cellStyle name="Total 2 4 5 2 6 7" xfId="51303" xr:uid="{00000000-0005-0000-0000-000067C80000}"/>
    <cellStyle name="Total 2 4 5 2 7" xfId="51304" xr:uid="{00000000-0005-0000-0000-000068C80000}"/>
    <cellStyle name="Total 2 4 5 2 7 2" xfId="51305" xr:uid="{00000000-0005-0000-0000-000069C80000}"/>
    <cellStyle name="Total 2 4 5 2 7 3" xfId="51306" xr:uid="{00000000-0005-0000-0000-00006AC80000}"/>
    <cellStyle name="Total 2 4 5 2 7 4" xfId="51307" xr:uid="{00000000-0005-0000-0000-00006BC80000}"/>
    <cellStyle name="Total 2 4 5 2 7 5" xfId="51308" xr:uid="{00000000-0005-0000-0000-00006CC80000}"/>
    <cellStyle name="Total 2 4 5 2 8" xfId="51309" xr:uid="{00000000-0005-0000-0000-00006DC80000}"/>
    <cellStyle name="Total 2 4 5 2 8 2" xfId="51310" xr:uid="{00000000-0005-0000-0000-00006EC80000}"/>
    <cellStyle name="Total 2 4 5 2 8 3" xfId="51311" xr:uid="{00000000-0005-0000-0000-00006FC80000}"/>
    <cellStyle name="Total 2 4 5 2 8 4" xfId="51312" xr:uid="{00000000-0005-0000-0000-000070C80000}"/>
    <cellStyle name="Total 2 4 5 2 8 5" xfId="51313" xr:uid="{00000000-0005-0000-0000-000071C80000}"/>
    <cellStyle name="Total 2 4 5 2 9" xfId="51314" xr:uid="{00000000-0005-0000-0000-000072C80000}"/>
    <cellStyle name="Total 2 4 5 2 9 2" xfId="51315" xr:uid="{00000000-0005-0000-0000-000073C80000}"/>
    <cellStyle name="Total 2 4 5 2 9 3" xfId="51316" xr:uid="{00000000-0005-0000-0000-000074C80000}"/>
    <cellStyle name="Total 2 4 5 2 9 4" xfId="51317" xr:uid="{00000000-0005-0000-0000-000075C80000}"/>
    <cellStyle name="Total 2 4 5 2 9 5" xfId="51318" xr:uid="{00000000-0005-0000-0000-000076C80000}"/>
    <cellStyle name="Total 2 4 5 3" xfId="51319" xr:uid="{00000000-0005-0000-0000-000077C80000}"/>
    <cellStyle name="Total 2 4 5 3 10" xfId="51320" xr:uid="{00000000-0005-0000-0000-000078C80000}"/>
    <cellStyle name="Total 2 4 5 3 2" xfId="51321" xr:uid="{00000000-0005-0000-0000-000079C80000}"/>
    <cellStyle name="Total 2 4 5 3 2 2" xfId="51322" xr:uid="{00000000-0005-0000-0000-00007AC80000}"/>
    <cellStyle name="Total 2 4 5 3 2 2 2" xfId="51323" xr:uid="{00000000-0005-0000-0000-00007BC80000}"/>
    <cellStyle name="Total 2 4 5 3 2 2 3" xfId="51324" xr:uid="{00000000-0005-0000-0000-00007CC80000}"/>
    <cellStyle name="Total 2 4 5 3 2 2 4" xfId="51325" xr:uid="{00000000-0005-0000-0000-00007DC80000}"/>
    <cellStyle name="Total 2 4 5 3 2 2 5" xfId="51326" xr:uid="{00000000-0005-0000-0000-00007EC80000}"/>
    <cellStyle name="Total 2 4 5 3 2 2 6" xfId="51327" xr:uid="{00000000-0005-0000-0000-00007FC80000}"/>
    <cellStyle name="Total 2 4 5 3 2 2 7" xfId="51328" xr:uid="{00000000-0005-0000-0000-000080C80000}"/>
    <cellStyle name="Total 2 4 5 3 2 3" xfId="51329" xr:uid="{00000000-0005-0000-0000-000081C80000}"/>
    <cellStyle name="Total 2 4 5 3 2 4" xfId="51330" xr:uid="{00000000-0005-0000-0000-000082C80000}"/>
    <cellStyle name="Total 2 4 5 3 3" xfId="51331" xr:uid="{00000000-0005-0000-0000-000083C80000}"/>
    <cellStyle name="Total 2 4 5 3 3 2" xfId="51332" xr:uid="{00000000-0005-0000-0000-000084C80000}"/>
    <cellStyle name="Total 2 4 5 3 3 2 2" xfId="51333" xr:uid="{00000000-0005-0000-0000-000085C80000}"/>
    <cellStyle name="Total 2 4 5 3 3 2 3" xfId="51334" xr:uid="{00000000-0005-0000-0000-000086C80000}"/>
    <cellStyle name="Total 2 4 5 3 3 2 4" xfId="51335" xr:uid="{00000000-0005-0000-0000-000087C80000}"/>
    <cellStyle name="Total 2 4 5 3 3 2 5" xfId="51336" xr:uid="{00000000-0005-0000-0000-000088C80000}"/>
    <cellStyle name="Total 2 4 5 3 3 2 6" xfId="51337" xr:uid="{00000000-0005-0000-0000-000089C80000}"/>
    <cellStyle name="Total 2 4 5 3 3 2 7" xfId="51338" xr:uid="{00000000-0005-0000-0000-00008AC80000}"/>
    <cellStyle name="Total 2 4 5 3 3 3" xfId="51339" xr:uid="{00000000-0005-0000-0000-00008BC80000}"/>
    <cellStyle name="Total 2 4 5 3 3 4" xfId="51340" xr:uid="{00000000-0005-0000-0000-00008CC80000}"/>
    <cellStyle name="Total 2 4 5 3 4" xfId="51341" xr:uid="{00000000-0005-0000-0000-00008DC80000}"/>
    <cellStyle name="Total 2 4 5 3 4 2" xfId="51342" xr:uid="{00000000-0005-0000-0000-00008EC80000}"/>
    <cellStyle name="Total 2 4 5 3 4 2 2" xfId="51343" xr:uid="{00000000-0005-0000-0000-00008FC80000}"/>
    <cellStyle name="Total 2 4 5 3 4 2 3" xfId="51344" xr:uid="{00000000-0005-0000-0000-000090C80000}"/>
    <cellStyle name="Total 2 4 5 3 4 2 4" xfId="51345" xr:uid="{00000000-0005-0000-0000-000091C80000}"/>
    <cellStyle name="Total 2 4 5 3 4 2 5" xfId="51346" xr:uid="{00000000-0005-0000-0000-000092C80000}"/>
    <cellStyle name="Total 2 4 5 3 4 2 6" xfId="51347" xr:uid="{00000000-0005-0000-0000-000093C80000}"/>
    <cellStyle name="Total 2 4 5 3 4 2 7" xfId="51348" xr:uid="{00000000-0005-0000-0000-000094C80000}"/>
    <cellStyle name="Total 2 4 5 3 4 3" xfId="51349" xr:uid="{00000000-0005-0000-0000-000095C80000}"/>
    <cellStyle name="Total 2 4 5 3 4 4" xfId="51350" xr:uid="{00000000-0005-0000-0000-000096C80000}"/>
    <cellStyle name="Total 2 4 5 3 5" xfId="51351" xr:uid="{00000000-0005-0000-0000-000097C80000}"/>
    <cellStyle name="Total 2 4 5 3 5 2" xfId="51352" xr:uid="{00000000-0005-0000-0000-000098C80000}"/>
    <cellStyle name="Total 2 4 5 3 5 3" xfId="51353" xr:uid="{00000000-0005-0000-0000-000099C80000}"/>
    <cellStyle name="Total 2 4 5 3 5 4" xfId="51354" xr:uid="{00000000-0005-0000-0000-00009AC80000}"/>
    <cellStyle name="Total 2 4 5 3 5 5" xfId="51355" xr:uid="{00000000-0005-0000-0000-00009BC80000}"/>
    <cellStyle name="Total 2 4 5 3 5 6" xfId="51356" xr:uid="{00000000-0005-0000-0000-00009CC80000}"/>
    <cellStyle name="Total 2 4 5 3 5 7" xfId="51357" xr:uid="{00000000-0005-0000-0000-00009DC80000}"/>
    <cellStyle name="Total 2 4 5 3 5 8" xfId="51358" xr:uid="{00000000-0005-0000-0000-00009EC80000}"/>
    <cellStyle name="Total 2 4 5 3 6" xfId="51359" xr:uid="{00000000-0005-0000-0000-00009FC80000}"/>
    <cellStyle name="Total 2 4 5 3 6 2" xfId="51360" xr:uid="{00000000-0005-0000-0000-0000A0C80000}"/>
    <cellStyle name="Total 2 4 5 3 6 3" xfId="51361" xr:uid="{00000000-0005-0000-0000-0000A1C80000}"/>
    <cellStyle name="Total 2 4 5 3 6 4" xfId="51362" xr:uid="{00000000-0005-0000-0000-0000A2C80000}"/>
    <cellStyle name="Total 2 4 5 3 6 5" xfId="51363" xr:uid="{00000000-0005-0000-0000-0000A3C80000}"/>
    <cellStyle name="Total 2 4 5 3 6 6" xfId="51364" xr:uid="{00000000-0005-0000-0000-0000A4C80000}"/>
    <cellStyle name="Total 2 4 5 3 6 7" xfId="51365" xr:uid="{00000000-0005-0000-0000-0000A5C80000}"/>
    <cellStyle name="Total 2 4 5 3 7" xfId="51366" xr:uid="{00000000-0005-0000-0000-0000A6C80000}"/>
    <cellStyle name="Total 2 4 5 3 8" xfId="51367" xr:uid="{00000000-0005-0000-0000-0000A7C80000}"/>
    <cellStyle name="Total 2 4 5 3 9" xfId="51368" xr:uid="{00000000-0005-0000-0000-0000A8C80000}"/>
    <cellStyle name="Total 2 4 5 4" xfId="51369" xr:uid="{00000000-0005-0000-0000-0000A9C80000}"/>
    <cellStyle name="Total 2 4 5 4 2" xfId="51370" xr:uid="{00000000-0005-0000-0000-0000AAC80000}"/>
    <cellStyle name="Total 2 4 5 4 2 2" xfId="51371" xr:uid="{00000000-0005-0000-0000-0000ABC80000}"/>
    <cellStyle name="Total 2 4 5 4 2 3" xfId="51372" xr:uid="{00000000-0005-0000-0000-0000ACC80000}"/>
    <cellStyle name="Total 2 4 5 4 2 4" xfId="51373" xr:uid="{00000000-0005-0000-0000-0000ADC80000}"/>
    <cellStyle name="Total 2 4 5 4 2 5" xfId="51374" xr:uid="{00000000-0005-0000-0000-0000AEC80000}"/>
    <cellStyle name="Total 2 4 5 4 2 6" xfId="51375" xr:uid="{00000000-0005-0000-0000-0000AFC80000}"/>
    <cellStyle name="Total 2 4 5 4 2 7" xfId="51376" xr:uid="{00000000-0005-0000-0000-0000B0C80000}"/>
    <cellStyle name="Total 2 4 5 4 3" xfId="51377" xr:uid="{00000000-0005-0000-0000-0000B1C80000}"/>
    <cellStyle name="Total 2 4 5 4 4" xfId="51378" xr:uid="{00000000-0005-0000-0000-0000B2C80000}"/>
    <cellStyle name="Total 2 4 5 4 5" xfId="51379" xr:uid="{00000000-0005-0000-0000-0000B3C80000}"/>
    <cellStyle name="Total 2 4 5 5" xfId="51380" xr:uid="{00000000-0005-0000-0000-0000B4C80000}"/>
    <cellStyle name="Total 2 4 5 5 2" xfId="51381" xr:uid="{00000000-0005-0000-0000-0000B5C80000}"/>
    <cellStyle name="Total 2 4 5 5 2 2" xfId="51382" xr:uid="{00000000-0005-0000-0000-0000B6C80000}"/>
    <cellStyle name="Total 2 4 5 5 2 3" xfId="51383" xr:uid="{00000000-0005-0000-0000-0000B7C80000}"/>
    <cellStyle name="Total 2 4 5 5 2 4" xfId="51384" xr:uid="{00000000-0005-0000-0000-0000B8C80000}"/>
    <cellStyle name="Total 2 4 5 5 2 5" xfId="51385" xr:uid="{00000000-0005-0000-0000-0000B9C80000}"/>
    <cellStyle name="Total 2 4 5 5 2 6" xfId="51386" xr:uid="{00000000-0005-0000-0000-0000BAC80000}"/>
    <cellStyle name="Total 2 4 5 5 2 7" xfId="51387" xr:uid="{00000000-0005-0000-0000-0000BBC80000}"/>
    <cellStyle name="Total 2 4 5 5 3" xfId="51388" xr:uid="{00000000-0005-0000-0000-0000BCC80000}"/>
    <cellStyle name="Total 2 4 5 5 4" xfId="51389" xr:uid="{00000000-0005-0000-0000-0000BDC80000}"/>
    <cellStyle name="Total 2 4 5 5 5" xfId="51390" xr:uid="{00000000-0005-0000-0000-0000BEC80000}"/>
    <cellStyle name="Total 2 4 5 6" xfId="51391" xr:uid="{00000000-0005-0000-0000-0000BFC80000}"/>
    <cellStyle name="Total 2 4 5 6 2" xfId="51392" xr:uid="{00000000-0005-0000-0000-0000C0C80000}"/>
    <cellStyle name="Total 2 4 5 6 2 2" xfId="51393" xr:uid="{00000000-0005-0000-0000-0000C1C80000}"/>
    <cellStyle name="Total 2 4 5 6 2 3" xfId="51394" xr:uid="{00000000-0005-0000-0000-0000C2C80000}"/>
    <cellStyle name="Total 2 4 5 6 2 4" xfId="51395" xr:uid="{00000000-0005-0000-0000-0000C3C80000}"/>
    <cellStyle name="Total 2 4 5 6 2 5" xfId="51396" xr:uid="{00000000-0005-0000-0000-0000C4C80000}"/>
    <cellStyle name="Total 2 4 5 6 2 6" xfId="51397" xr:uid="{00000000-0005-0000-0000-0000C5C80000}"/>
    <cellStyle name="Total 2 4 5 6 2 7" xfId="51398" xr:uid="{00000000-0005-0000-0000-0000C6C80000}"/>
    <cellStyle name="Total 2 4 5 6 3" xfId="51399" xr:uid="{00000000-0005-0000-0000-0000C7C80000}"/>
    <cellStyle name="Total 2 4 5 6 4" xfId="51400" xr:uid="{00000000-0005-0000-0000-0000C8C80000}"/>
    <cellStyle name="Total 2 4 5 6 5" xfId="51401" xr:uid="{00000000-0005-0000-0000-0000C9C80000}"/>
    <cellStyle name="Total 2 4 5 7" xfId="51402" xr:uid="{00000000-0005-0000-0000-0000CAC80000}"/>
    <cellStyle name="Total 2 4 5 7 2" xfId="51403" xr:uid="{00000000-0005-0000-0000-0000CBC80000}"/>
    <cellStyle name="Total 2 4 5 7 2 2" xfId="51404" xr:uid="{00000000-0005-0000-0000-0000CCC80000}"/>
    <cellStyle name="Total 2 4 5 7 2 3" xfId="51405" xr:uid="{00000000-0005-0000-0000-0000CDC80000}"/>
    <cellStyle name="Total 2 4 5 7 2 4" xfId="51406" xr:uid="{00000000-0005-0000-0000-0000CEC80000}"/>
    <cellStyle name="Total 2 4 5 7 2 5" xfId="51407" xr:uid="{00000000-0005-0000-0000-0000CFC80000}"/>
    <cellStyle name="Total 2 4 5 7 2 6" xfId="51408" xr:uid="{00000000-0005-0000-0000-0000D0C80000}"/>
    <cellStyle name="Total 2 4 5 7 2 7" xfId="51409" xr:uid="{00000000-0005-0000-0000-0000D1C80000}"/>
    <cellStyle name="Total 2 4 5 7 3" xfId="51410" xr:uid="{00000000-0005-0000-0000-0000D2C80000}"/>
    <cellStyle name="Total 2 4 5 7 4" xfId="51411" xr:uid="{00000000-0005-0000-0000-0000D3C80000}"/>
    <cellStyle name="Total 2 4 5 7 5" xfId="51412" xr:uid="{00000000-0005-0000-0000-0000D4C80000}"/>
    <cellStyle name="Total 2 4 5 8" xfId="51413" xr:uid="{00000000-0005-0000-0000-0000D5C80000}"/>
    <cellStyle name="Total 2 4 5 8 2" xfId="51414" xr:uid="{00000000-0005-0000-0000-0000D6C80000}"/>
    <cellStyle name="Total 2 4 5 8 3" xfId="51415" xr:uid="{00000000-0005-0000-0000-0000D7C80000}"/>
    <cellStyle name="Total 2 4 5 8 4" xfId="51416" xr:uid="{00000000-0005-0000-0000-0000D8C80000}"/>
    <cellStyle name="Total 2 4 5 8 5" xfId="51417" xr:uid="{00000000-0005-0000-0000-0000D9C80000}"/>
    <cellStyle name="Total 2 4 5 8 6" xfId="51418" xr:uid="{00000000-0005-0000-0000-0000DAC80000}"/>
    <cellStyle name="Total 2 4 5 8 7" xfId="51419" xr:uid="{00000000-0005-0000-0000-0000DBC80000}"/>
    <cellStyle name="Total 2 4 5 8 8" xfId="51420" xr:uid="{00000000-0005-0000-0000-0000DCC80000}"/>
    <cellStyle name="Total 2 4 5 9" xfId="51421" xr:uid="{00000000-0005-0000-0000-0000DDC80000}"/>
    <cellStyle name="Total 2 4 5 9 2" xfId="51422" xr:uid="{00000000-0005-0000-0000-0000DEC80000}"/>
    <cellStyle name="Total 2 4 5 9 3" xfId="51423" xr:uid="{00000000-0005-0000-0000-0000DFC80000}"/>
    <cellStyle name="Total 2 4 5 9 4" xfId="51424" xr:uid="{00000000-0005-0000-0000-0000E0C80000}"/>
    <cellStyle name="Total 2 4 5 9 5" xfId="51425" xr:uid="{00000000-0005-0000-0000-0000E1C80000}"/>
    <cellStyle name="Total 2 4 5 9 6" xfId="51426" xr:uid="{00000000-0005-0000-0000-0000E2C80000}"/>
    <cellStyle name="Total 2 4 5 9 7" xfId="51427" xr:uid="{00000000-0005-0000-0000-0000E3C80000}"/>
    <cellStyle name="Total 2 4 6" xfId="51428" xr:uid="{00000000-0005-0000-0000-0000E4C80000}"/>
    <cellStyle name="Total 2 4 6 10" xfId="51429" xr:uid="{00000000-0005-0000-0000-0000E5C80000}"/>
    <cellStyle name="Total 2 4 6 10 2" xfId="51430" xr:uid="{00000000-0005-0000-0000-0000E6C80000}"/>
    <cellStyle name="Total 2 4 6 10 3" xfId="51431" xr:uid="{00000000-0005-0000-0000-0000E7C80000}"/>
    <cellStyle name="Total 2 4 6 10 4" xfId="51432" xr:uid="{00000000-0005-0000-0000-0000E8C80000}"/>
    <cellStyle name="Total 2 4 6 10 5" xfId="51433" xr:uid="{00000000-0005-0000-0000-0000E9C80000}"/>
    <cellStyle name="Total 2 4 6 11" xfId="51434" xr:uid="{00000000-0005-0000-0000-0000EAC80000}"/>
    <cellStyle name="Total 2 4 6 11 2" xfId="51435" xr:uid="{00000000-0005-0000-0000-0000EBC80000}"/>
    <cellStyle name="Total 2 4 6 11 3" xfId="51436" xr:uid="{00000000-0005-0000-0000-0000ECC80000}"/>
    <cellStyle name="Total 2 4 6 11 4" xfId="51437" xr:uid="{00000000-0005-0000-0000-0000EDC80000}"/>
    <cellStyle name="Total 2 4 6 11 5" xfId="51438" xr:uid="{00000000-0005-0000-0000-0000EEC80000}"/>
    <cellStyle name="Total 2 4 6 12" xfId="51439" xr:uid="{00000000-0005-0000-0000-0000EFC80000}"/>
    <cellStyle name="Total 2 4 6 12 2" xfId="51440" xr:uid="{00000000-0005-0000-0000-0000F0C80000}"/>
    <cellStyle name="Total 2 4 6 12 3" xfId="51441" xr:uid="{00000000-0005-0000-0000-0000F1C80000}"/>
    <cellStyle name="Total 2 4 6 12 4" xfId="51442" xr:uid="{00000000-0005-0000-0000-0000F2C80000}"/>
    <cellStyle name="Total 2 4 6 12 5" xfId="51443" xr:uid="{00000000-0005-0000-0000-0000F3C80000}"/>
    <cellStyle name="Total 2 4 6 13" xfId="51444" xr:uid="{00000000-0005-0000-0000-0000F4C80000}"/>
    <cellStyle name="Total 2 4 6 13 2" xfId="51445" xr:uid="{00000000-0005-0000-0000-0000F5C80000}"/>
    <cellStyle name="Total 2 4 6 13 3" xfId="51446" xr:uid="{00000000-0005-0000-0000-0000F6C80000}"/>
    <cellStyle name="Total 2 4 6 13 4" xfId="51447" xr:uid="{00000000-0005-0000-0000-0000F7C80000}"/>
    <cellStyle name="Total 2 4 6 13 5" xfId="51448" xr:uid="{00000000-0005-0000-0000-0000F8C80000}"/>
    <cellStyle name="Total 2 4 6 14" xfId="51449" xr:uid="{00000000-0005-0000-0000-0000F9C80000}"/>
    <cellStyle name="Total 2 4 6 14 2" xfId="51450" xr:uid="{00000000-0005-0000-0000-0000FAC80000}"/>
    <cellStyle name="Total 2 4 6 14 3" xfId="51451" xr:uid="{00000000-0005-0000-0000-0000FBC80000}"/>
    <cellStyle name="Total 2 4 6 14 4" xfId="51452" xr:uid="{00000000-0005-0000-0000-0000FCC80000}"/>
    <cellStyle name="Total 2 4 6 14 5" xfId="51453" xr:uid="{00000000-0005-0000-0000-0000FDC80000}"/>
    <cellStyle name="Total 2 4 6 15" xfId="51454" xr:uid="{00000000-0005-0000-0000-0000FEC80000}"/>
    <cellStyle name="Total 2 4 6 15 2" xfId="51455" xr:uid="{00000000-0005-0000-0000-0000FFC80000}"/>
    <cellStyle name="Total 2 4 6 15 3" xfId="51456" xr:uid="{00000000-0005-0000-0000-000000C90000}"/>
    <cellStyle name="Total 2 4 6 15 4" xfId="51457" xr:uid="{00000000-0005-0000-0000-000001C90000}"/>
    <cellStyle name="Total 2 4 6 15 5" xfId="51458" xr:uid="{00000000-0005-0000-0000-000002C90000}"/>
    <cellStyle name="Total 2 4 6 16" xfId="51459" xr:uid="{00000000-0005-0000-0000-000003C90000}"/>
    <cellStyle name="Total 2 4 6 16 2" xfId="51460" xr:uid="{00000000-0005-0000-0000-000004C90000}"/>
    <cellStyle name="Total 2 4 6 16 3" xfId="51461" xr:uid="{00000000-0005-0000-0000-000005C90000}"/>
    <cellStyle name="Total 2 4 6 16 4" xfId="51462" xr:uid="{00000000-0005-0000-0000-000006C90000}"/>
    <cellStyle name="Total 2 4 6 16 5" xfId="51463" xr:uid="{00000000-0005-0000-0000-000007C90000}"/>
    <cellStyle name="Total 2 4 6 17" xfId="51464" xr:uid="{00000000-0005-0000-0000-000008C90000}"/>
    <cellStyle name="Total 2 4 6 17 2" xfId="51465" xr:uid="{00000000-0005-0000-0000-000009C90000}"/>
    <cellStyle name="Total 2 4 6 17 3" xfId="51466" xr:uid="{00000000-0005-0000-0000-00000AC90000}"/>
    <cellStyle name="Total 2 4 6 17 4" xfId="51467" xr:uid="{00000000-0005-0000-0000-00000BC90000}"/>
    <cellStyle name="Total 2 4 6 17 5" xfId="51468" xr:uid="{00000000-0005-0000-0000-00000CC90000}"/>
    <cellStyle name="Total 2 4 6 18" xfId="51469" xr:uid="{00000000-0005-0000-0000-00000DC90000}"/>
    <cellStyle name="Total 2 4 6 18 2" xfId="51470" xr:uid="{00000000-0005-0000-0000-00000EC90000}"/>
    <cellStyle name="Total 2 4 6 18 3" xfId="51471" xr:uid="{00000000-0005-0000-0000-00000FC90000}"/>
    <cellStyle name="Total 2 4 6 18 4" xfId="51472" xr:uid="{00000000-0005-0000-0000-000010C90000}"/>
    <cellStyle name="Total 2 4 6 18 5" xfId="51473" xr:uid="{00000000-0005-0000-0000-000011C90000}"/>
    <cellStyle name="Total 2 4 6 19" xfId="51474" xr:uid="{00000000-0005-0000-0000-000012C90000}"/>
    <cellStyle name="Total 2 4 6 2" xfId="51475" xr:uid="{00000000-0005-0000-0000-000013C90000}"/>
    <cellStyle name="Total 2 4 6 2 2" xfId="51476" xr:uid="{00000000-0005-0000-0000-000014C90000}"/>
    <cellStyle name="Total 2 4 6 2 2 2" xfId="51477" xr:uid="{00000000-0005-0000-0000-000015C90000}"/>
    <cellStyle name="Total 2 4 6 2 2 3" xfId="51478" xr:uid="{00000000-0005-0000-0000-000016C90000}"/>
    <cellStyle name="Total 2 4 6 2 2 4" xfId="51479" xr:uid="{00000000-0005-0000-0000-000017C90000}"/>
    <cellStyle name="Total 2 4 6 2 2 5" xfId="51480" xr:uid="{00000000-0005-0000-0000-000018C90000}"/>
    <cellStyle name="Total 2 4 6 2 2 6" xfId="51481" xr:uid="{00000000-0005-0000-0000-000019C90000}"/>
    <cellStyle name="Total 2 4 6 2 2 7" xfId="51482" xr:uid="{00000000-0005-0000-0000-00001AC90000}"/>
    <cellStyle name="Total 2 4 6 2 3" xfId="51483" xr:uid="{00000000-0005-0000-0000-00001BC90000}"/>
    <cellStyle name="Total 2 4 6 2 4" xfId="51484" xr:uid="{00000000-0005-0000-0000-00001CC90000}"/>
    <cellStyle name="Total 2 4 6 2 5" xfId="51485" xr:uid="{00000000-0005-0000-0000-00001DC90000}"/>
    <cellStyle name="Total 2 4 6 3" xfId="51486" xr:uid="{00000000-0005-0000-0000-00001EC90000}"/>
    <cellStyle name="Total 2 4 6 3 2" xfId="51487" xr:uid="{00000000-0005-0000-0000-00001FC90000}"/>
    <cellStyle name="Total 2 4 6 3 2 2" xfId="51488" xr:uid="{00000000-0005-0000-0000-000020C90000}"/>
    <cellStyle name="Total 2 4 6 3 2 3" xfId="51489" xr:uid="{00000000-0005-0000-0000-000021C90000}"/>
    <cellStyle name="Total 2 4 6 3 2 4" xfId="51490" xr:uid="{00000000-0005-0000-0000-000022C90000}"/>
    <cellStyle name="Total 2 4 6 3 2 5" xfId="51491" xr:uid="{00000000-0005-0000-0000-000023C90000}"/>
    <cellStyle name="Total 2 4 6 3 2 6" xfId="51492" xr:uid="{00000000-0005-0000-0000-000024C90000}"/>
    <cellStyle name="Total 2 4 6 3 2 7" xfId="51493" xr:uid="{00000000-0005-0000-0000-000025C90000}"/>
    <cellStyle name="Total 2 4 6 3 3" xfId="51494" xr:uid="{00000000-0005-0000-0000-000026C90000}"/>
    <cellStyle name="Total 2 4 6 3 4" xfId="51495" xr:uid="{00000000-0005-0000-0000-000027C90000}"/>
    <cellStyle name="Total 2 4 6 3 5" xfId="51496" xr:uid="{00000000-0005-0000-0000-000028C90000}"/>
    <cellStyle name="Total 2 4 6 4" xfId="51497" xr:uid="{00000000-0005-0000-0000-000029C90000}"/>
    <cellStyle name="Total 2 4 6 4 2" xfId="51498" xr:uid="{00000000-0005-0000-0000-00002AC90000}"/>
    <cellStyle name="Total 2 4 6 4 2 2" xfId="51499" xr:uid="{00000000-0005-0000-0000-00002BC90000}"/>
    <cellStyle name="Total 2 4 6 4 2 3" xfId="51500" xr:uid="{00000000-0005-0000-0000-00002CC90000}"/>
    <cellStyle name="Total 2 4 6 4 2 4" xfId="51501" xr:uid="{00000000-0005-0000-0000-00002DC90000}"/>
    <cellStyle name="Total 2 4 6 4 2 5" xfId="51502" xr:uid="{00000000-0005-0000-0000-00002EC90000}"/>
    <cellStyle name="Total 2 4 6 4 2 6" xfId="51503" xr:uid="{00000000-0005-0000-0000-00002FC90000}"/>
    <cellStyle name="Total 2 4 6 4 2 7" xfId="51504" xr:uid="{00000000-0005-0000-0000-000030C90000}"/>
    <cellStyle name="Total 2 4 6 4 3" xfId="51505" xr:uid="{00000000-0005-0000-0000-000031C90000}"/>
    <cellStyle name="Total 2 4 6 4 4" xfId="51506" xr:uid="{00000000-0005-0000-0000-000032C90000}"/>
    <cellStyle name="Total 2 4 6 4 5" xfId="51507" xr:uid="{00000000-0005-0000-0000-000033C90000}"/>
    <cellStyle name="Total 2 4 6 5" xfId="51508" xr:uid="{00000000-0005-0000-0000-000034C90000}"/>
    <cellStyle name="Total 2 4 6 5 2" xfId="51509" xr:uid="{00000000-0005-0000-0000-000035C90000}"/>
    <cellStyle name="Total 2 4 6 5 3" xfId="51510" xr:uid="{00000000-0005-0000-0000-000036C90000}"/>
    <cellStyle name="Total 2 4 6 5 4" xfId="51511" xr:uid="{00000000-0005-0000-0000-000037C90000}"/>
    <cellStyle name="Total 2 4 6 5 5" xfId="51512" xr:uid="{00000000-0005-0000-0000-000038C90000}"/>
    <cellStyle name="Total 2 4 6 5 6" xfId="51513" xr:uid="{00000000-0005-0000-0000-000039C90000}"/>
    <cellStyle name="Total 2 4 6 5 7" xfId="51514" xr:uid="{00000000-0005-0000-0000-00003AC90000}"/>
    <cellStyle name="Total 2 4 6 5 8" xfId="51515" xr:uid="{00000000-0005-0000-0000-00003BC90000}"/>
    <cellStyle name="Total 2 4 6 6" xfId="51516" xr:uid="{00000000-0005-0000-0000-00003CC90000}"/>
    <cellStyle name="Total 2 4 6 6 2" xfId="51517" xr:uid="{00000000-0005-0000-0000-00003DC90000}"/>
    <cellStyle name="Total 2 4 6 6 3" xfId="51518" xr:uid="{00000000-0005-0000-0000-00003EC90000}"/>
    <cellStyle name="Total 2 4 6 6 4" xfId="51519" xr:uid="{00000000-0005-0000-0000-00003FC90000}"/>
    <cellStyle name="Total 2 4 6 6 5" xfId="51520" xr:uid="{00000000-0005-0000-0000-000040C90000}"/>
    <cellStyle name="Total 2 4 6 6 6" xfId="51521" xr:uid="{00000000-0005-0000-0000-000041C90000}"/>
    <cellStyle name="Total 2 4 6 6 7" xfId="51522" xr:uid="{00000000-0005-0000-0000-000042C90000}"/>
    <cellStyle name="Total 2 4 6 7" xfId="51523" xr:uid="{00000000-0005-0000-0000-000043C90000}"/>
    <cellStyle name="Total 2 4 6 7 2" xfId="51524" xr:uid="{00000000-0005-0000-0000-000044C90000}"/>
    <cellStyle name="Total 2 4 6 7 3" xfId="51525" xr:uid="{00000000-0005-0000-0000-000045C90000}"/>
    <cellStyle name="Total 2 4 6 7 4" xfId="51526" xr:uid="{00000000-0005-0000-0000-000046C90000}"/>
    <cellStyle name="Total 2 4 6 7 5" xfId="51527" xr:uid="{00000000-0005-0000-0000-000047C90000}"/>
    <cellStyle name="Total 2 4 6 8" xfId="51528" xr:uid="{00000000-0005-0000-0000-000048C90000}"/>
    <cellStyle name="Total 2 4 6 8 2" xfId="51529" xr:uid="{00000000-0005-0000-0000-000049C90000}"/>
    <cellStyle name="Total 2 4 6 8 3" xfId="51530" xr:uid="{00000000-0005-0000-0000-00004AC90000}"/>
    <cellStyle name="Total 2 4 6 8 4" xfId="51531" xr:uid="{00000000-0005-0000-0000-00004BC90000}"/>
    <cellStyle name="Total 2 4 6 8 5" xfId="51532" xr:uid="{00000000-0005-0000-0000-00004CC90000}"/>
    <cellStyle name="Total 2 4 6 9" xfId="51533" xr:uid="{00000000-0005-0000-0000-00004DC90000}"/>
    <cellStyle name="Total 2 4 6 9 2" xfId="51534" xr:uid="{00000000-0005-0000-0000-00004EC90000}"/>
    <cellStyle name="Total 2 4 6 9 3" xfId="51535" xr:uid="{00000000-0005-0000-0000-00004FC90000}"/>
    <cellStyle name="Total 2 4 6 9 4" xfId="51536" xr:uid="{00000000-0005-0000-0000-000050C90000}"/>
    <cellStyle name="Total 2 4 6 9 5" xfId="51537" xr:uid="{00000000-0005-0000-0000-000051C90000}"/>
    <cellStyle name="Total 2 4 7" xfId="51538" xr:uid="{00000000-0005-0000-0000-000052C90000}"/>
    <cellStyle name="Total 2 4 7 10" xfId="51539" xr:uid="{00000000-0005-0000-0000-000053C90000}"/>
    <cellStyle name="Total 2 4 7 2" xfId="51540" xr:uid="{00000000-0005-0000-0000-000054C90000}"/>
    <cellStyle name="Total 2 4 7 2 2" xfId="51541" xr:uid="{00000000-0005-0000-0000-000055C90000}"/>
    <cellStyle name="Total 2 4 7 2 2 2" xfId="51542" xr:uid="{00000000-0005-0000-0000-000056C90000}"/>
    <cellStyle name="Total 2 4 7 2 2 3" xfId="51543" xr:uid="{00000000-0005-0000-0000-000057C90000}"/>
    <cellStyle name="Total 2 4 7 2 2 4" xfId="51544" xr:uid="{00000000-0005-0000-0000-000058C90000}"/>
    <cellStyle name="Total 2 4 7 2 2 5" xfId="51545" xr:uid="{00000000-0005-0000-0000-000059C90000}"/>
    <cellStyle name="Total 2 4 7 2 2 6" xfId="51546" xr:uid="{00000000-0005-0000-0000-00005AC90000}"/>
    <cellStyle name="Total 2 4 7 2 2 7" xfId="51547" xr:uid="{00000000-0005-0000-0000-00005BC90000}"/>
    <cellStyle name="Total 2 4 7 2 3" xfId="51548" xr:uid="{00000000-0005-0000-0000-00005CC90000}"/>
    <cellStyle name="Total 2 4 7 2 4" xfId="51549" xr:uid="{00000000-0005-0000-0000-00005DC90000}"/>
    <cellStyle name="Total 2 4 7 3" xfId="51550" xr:uid="{00000000-0005-0000-0000-00005EC90000}"/>
    <cellStyle name="Total 2 4 7 3 2" xfId="51551" xr:uid="{00000000-0005-0000-0000-00005FC90000}"/>
    <cellStyle name="Total 2 4 7 3 2 2" xfId="51552" xr:uid="{00000000-0005-0000-0000-000060C90000}"/>
    <cellStyle name="Total 2 4 7 3 2 3" xfId="51553" xr:uid="{00000000-0005-0000-0000-000061C90000}"/>
    <cellStyle name="Total 2 4 7 3 2 4" xfId="51554" xr:uid="{00000000-0005-0000-0000-000062C90000}"/>
    <cellStyle name="Total 2 4 7 3 2 5" xfId="51555" xr:uid="{00000000-0005-0000-0000-000063C90000}"/>
    <cellStyle name="Total 2 4 7 3 2 6" xfId="51556" xr:uid="{00000000-0005-0000-0000-000064C90000}"/>
    <cellStyle name="Total 2 4 7 3 2 7" xfId="51557" xr:uid="{00000000-0005-0000-0000-000065C90000}"/>
    <cellStyle name="Total 2 4 7 3 3" xfId="51558" xr:uid="{00000000-0005-0000-0000-000066C90000}"/>
    <cellStyle name="Total 2 4 7 3 4" xfId="51559" xr:uid="{00000000-0005-0000-0000-000067C90000}"/>
    <cellStyle name="Total 2 4 7 4" xfId="51560" xr:uid="{00000000-0005-0000-0000-000068C90000}"/>
    <cellStyle name="Total 2 4 7 4 2" xfId="51561" xr:uid="{00000000-0005-0000-0000-000069C90000}"/>
    <cellStyle name="Total 2 4 7 4 2 2" xfId="51562" xr:uid="{00000000-0005-0000-0000-00006AC90000}"/>
    <cellStyle name="Total 2 4 7 4 2 3" xfId="51563" xr:uid="{00000000-0005-0000-0000-00006BC90000}"/>
    <cellStyle name="Total 2 4 7 4 2 4" xfId="51564" xr:uid="{00000000-0005-0000-0000-00006CC90000}"/>
    <cellStyle name="Total 2 4 7 4 2 5" xfId="51565" xr:uid="{00000000-0005-0000-0000-00006DC90000}"/>
    <cellStyle name="Total 2 4 7 4 2 6" xfId="51566" xr:uid="{00000000-0005-0000-0000-00006EC90000}"/>
    <cellStyle name="Total 2 4 7 4 2 7" xfId="51567" xr:uid="{00000000-0005-0000-0000-00006FC90000}"/>
    <cellStyle name="Total 2 4 7 4 3" xfId="51568" xr:uid="{00000000-0005-0000-0000-000070C90000}"/>
    <cellStyle name="Total 2 4 7 4 4" xfId="51569" xr:uid="{00000000-0005-0000-0000-000071C90000}"/>
    <cellStyle name="Total 2 4 7 5" xfId="51570" xr:uid="{00000000-0005-0000-0000-000072C90000}"/>
    <cellStyle name="Total 2 4 7 5 2" xfId="51571" xr:uid="{00000000-0005-0000-0000-000073C90000}"/>
    <cellStyle name="Total 2 4 7 5 3" xfId="51572" xr:uid="{00000000-0005-0000-0000-000074C90000}"/>
    <cellStyle name="Total 2 4 7 5 4" xfId="51573" xr:uid="{00000000-0005-0000-0000-000075C90000}"/>
    <cellStyle name="Total 2 4 7 5 5" xfId="51574" xr:uid="{00000000-0005-0000-0000-000076C90000}"/>
    <cellStyle name="Total 2 4 7 5 6" xfId="51575" xr:uid="{00000000-0005-0000-0000-000077C90000}"/>
    <cellStyle name="Total 2 4 7 5 7" xfId="51576" xr:uid="{00000000-0005-0000-0000-000078C90000}"/>
    <cellStyle name="Total 2 4 7 5 8" xfId="51577" xr:uid="{00000000-0005-0000-0000-000079C90000}"/>
    <cellStyle name="Total 2 4 7 6" xfId="51578" xr:uid="{00000000-0005-0000-0000-00007AC90000}"/>
    <cellStyle name="Total 2 4 7 6 2" xfId="51579" xr:uid="{00000000-0005-0000-0000-00007BC90000}"/>
    <cellStyle name="Total 2 4 7 6 3" xfId="51580" xr:uid="{00000000-0005-0000-0000-00007CC90000}"/>
    <cellStyle name="Total 2 4 7 6 4" xfId="51581" xr:uid="{00000000-0005-0000-0000-00007DC90000}"/>
    <cellStyle name="Total 2 4 7 6 5" xfId="51582" xr:uid="{00000000-0005-0000-0000-00007EC90000}"/>
    <cellStyle name="Total 2 4 7 6 6" xfId="51583" xr:uid="{00000000-0005-0000-0000-00007FC90000}"/>
    <cellStyle name="Total 2 4 7 6 7" xfId="51584" xr:uid="{00000000-0005-0000-0000-000080C90000}"/>
    <cellStyle name="Total 2 4 7 7" xfId="51585" xr:uid="{00000000-0005-0000-0000-000081C90000}"/>
    <cellStyle name="Total 2 4 7 8" xfId="51586" xr:uid="{00000000-0005-0000-0000-000082C90000}"/>
    <cellStyle name="Total 2 4 7 9" xfId="51587" xr:uid="{00000000-0005-0000-0000-000083C90000}"/>
    <cellStyle name="Total 2 4 8" xfId="51588" xr:uid="{00000000-0005-0000-0000-000084C90000}"/>
    <cellStyle name="Total 2 4 8 2" xfId="51589" xr:uid="{00000000-0005-0000-0000-000085C90000}"/>
    <cellStyle name="Total 2 4 8 2 2" xfId="51590" xr:uid="{00000000-0005-0000-0000-000086C90000}"/>
    <cellStyle name="Total 2 4 8 2 3" xfId="51591" xr:uid="{00000000-0005-0000-0000-000087C90000}"/>
    <cellStyle name="Total 2 4 8 2 4" xfId="51592" xr:uid="{00000000-0005-0000-0000-000088C90000}"/>
    <cellStyle name="Total 2 4 8 2 5" xfId="51593" xr:uid="{00000000-0005-0000-0000-000089C90000}"/>
    <cellStyle name="Total 2 4 8 2 6" xfId="51594" xr:uid="{00000000-0005-0000-0000-00008AC90000}"/>
    <cellStyle name="Total 2 4 8 2 7" xfId="51595" xr:uid="{00000000-0005-0000-0000-00008BC90000}"/>
    <cellStyle name="Total 2 4 8 3" xfId="51596" xr:uid="{00000000-0005-0000-0000-00008CC90000}"/>
    <cellStyle name="Total 2 4 8 4" xfId="51597" xr:uid="{00000000-0005-0000-0000-00008DC90000}"/>
    <cellStyle name="Total 2 4 8 5" xfId="51598" xr:uid="{00000000-0005-0000-0000-00008EC90000}"/>
    <cellStyle name="Total 2 4 9" xfId="51599" xr:uid="{00000000-0005-0000-0000-00008FC90000}"/>
    <cellStyle name="Total 2 4 9 2" xfId="51600" xr:uid="{00000000-0005-0000-0000-000090C90000}"/>
    <cellStyle name="Total 2 4 9 2 2" xfId="51601" xr:uid="{00000000-0005-0000-0000-000091C90000}"/>
    <cellStyle name="Total 2 4 9 2 3" xfId="51602" xr:uid="{00000000-0005-0000-0000-000092C90000}"/>
    <cellStyle name="Total 2 4 9 2 4" xfId="51603" xr:uid="{00000000-0005-0000-0000-000093C90000}"/>
    <cellStyle name="Total 2 4 9 2 5" xfId="51604" xr:uid="{00000000-0005-0000-0000-000094C90000}"/>
    <cellStyle name="Total 2 4 9 2 6" xfId="51605" xr:uid="{00000000-0005-0000-0000-000095C90000}"/>
    <cellStyle name="Total 2 4 9 2 7" xfId="51606" xr:uid="{00000000-0005-0000-0000-000096C90000}"/>
    <cellStyle name="Total 2 4 9 3" xfId="51607" xr:uid="{00000000-0005-0000-0000-000097C90000}"/>
    <cellStyle name="Total 2 4 9 4" xfId="51608" xr:uid="{00000000-0005-0000-0000-000098C90000}"/>
    <cellStyle name="Total 2 4 9 5" xfId="51609" xr:uid="{00000000-0005-0000-0000-000099C90000}"/>
    <cellStyle name="Total 2 5" xfId="51610" xr:uid="{00000000-0005-0000-0000-00009AC90000}"/>
    <cellStyle name="Total 2 5 10" xfId="51611" xr:uid="{00000000-0005-0000-0000-00009BC90000}"/>
    <cellStyle name="Total 2 5 10 2" xfId="51612" xr:uid="{00000000-0005-0000-0000-00009CC90000}"/>
    <cellStyle name="Total 2 5 10 2 2" xfId="51613" xr:uid="{00000000-0005-0000-0000-00009DC90000}"/>
    <cellStyle name="Total 2 5 10 2 3" xfId="51614" xr:uid="{00000000-0005-0000-0000-00009EC90000}"/>
    <cellStyle name="Total 2 5 10 2 4" xfId="51615" xr:uid="{00000000-0005-0000-0000-00009FC90000}"/>
    <cellStyle name="Total 2 5 10 2 5" xfId="51616" xr:uid="{00000000-0005-0000-0000-0000A0C90000}"/>
    <cellStyle name="Total 2 5 10 2 6" xfId="51617" xr:uid="{00000000-0005-0000-0000-0000A1C90000}"/>
    <cellStyle name="Total 2 5 10 2 7" xfId="51618" xr:uid="{00000000-0005-0000-0000-0000A2C90000}"/>
    <cellStyle name="Total 2 5 10 3" xfId="51619" xr:uid="{00000000-0005-0000-0000-0000A3C90000}"/>
    <cellStyle name="Total 2 5 10 4" xfId="51620" xr:uid="{00000000-0005-0000-0000-0000A4C90000}"/>
    <cellStyle name="Total 2 5 10 5" xfId="51621" xr:uid="{00000000-0005-0000-0000-0000A5C90000}"/>
    <cellStyle name="Total 2 5 11" xfId="51622" xr:uid="{00000000-0005-0000-0000-0000A6C90000}"/>
    <cellStyle name="Total 2 5 11 2" xfId="51623" xr:uid="{00000000-0005-0000-0000-0000A7C90000}"/>
    <cellStyle name="Total 2 5 11 2 2" xfId="51624" xr:uid="{00000000-0005-0000-0000-0000A8C90000}"/>
    <cellStyle name="Total 2 5 11 2 3" xfId="51625" xr:uid="{00000000-0005-0000-0000-0000A9C90000}"/>
    <cellStyle name="Total 2 5 11 2 4" xfId="51626" xr:uid="{00000000-0005-0000-0000-0000AAC90000}"/>
    <cellStyle name="Total 2 5 11 2 5" xfId="51627" xr:uid="{00000000-0005-0000-0000-0000ABC90000}"/>
    <cellStyle name="Total 2 5 11 2 6" xfId="51628" xr:uid="{00000000-0005-0000-0000-0000ACC90000}"/>
    <cellStyle name="Total 2 5 11 2 7" xfId="51629" xr:uid="{00000000-0005-0000-0000-0000ADC90000}"/>
    <cellStyle name="Total 2 5 11 3" xfId="51630" xr:uid="{00000000-0005-0000-0000-0000AEC90000}"/>
    <cellStyle name="Total 2 5 11 4" xfId="51631" xr:uid="{00000000-0005-0000-0000-0000AFC90000}"/>
    <cellStyle name="Total 2 5 11 5" xfId="51632" xr:uid="{00000000-0005-0000-0000-0000B0C90000}"/>
    <cellStyle name="Total 2 5 12" xfId="51633" xr:uid="{00000000-0005-0000-0000-0000B1C90000}"/>
    <cellStyle name="Total 2 5 12 2" xfId="51634" xr:uid="{00000000-0005-0000-0000-0000B2C90000}"/>
    <cellStyle name="Total 2 5 12 3" xfId="51635" xr:uid="{00000000-0005-0000-0000-0000B3C90000}"/>
    <cellStyle name="Total 2 5 12 4" xfId="51636" xr:uid="{00000000-0005-0000-0000-0000B4C90000}"/>
    <cellStyle name="Total 2 5 12 5" xfId="51637" xr:uid="{00000000-0005-0000-0000-0000B5C90000}"/>
    <cellStyle name="Total 2 5 12 6" xfId="51638" xr:uid="{00000000-0005-0000-0000-0000B6C90000}"/>
    <cellStyle name="Total 2 5 12 7" xfId="51639" xr:uid="{00000000-0005-0000-0000-0000B7C90000}"/>
    <cellStyle name="Total 2 5 12 8" xfId="51640" xr:uid="{00000000-0005-0000-0000-0000B8C90000}"/>
    <cellStyle name="Total 2 5 13" xfId="51641" xr:uid="{00000000-0005-0000-0000-0000B9C90000}"/>
    <cellStyle name="Total 2 5 13 2" xfId="51642" xr:uid="{00000000-0005-0000-0000-0000BAC90000}"/>
    <cellStyle name="Total 2 5 13 3" xfId="51643" xr:uid="{00000000-0005-0000-0000-0000BBC90000}"/>
    <cellStyle name="Total 2 5 13 4" xfId="51644" xr:uid="{00000000-0005-0000-0000-0000BCC90000}"/>
    <cellStyle name="Total 2 5 13 5" xfId="51645" xr:uid="{00000000-0005-0000-0000-0000BDC90000}"/>
    <cellStyle name="Total 2 5 13 6" xfId="51646" xr:uid="{00000000-0005-0000-0000-0000BEC90000}"/>
    <cellStyle name="Total 2 5 13 7" xfId="51647" xr:uid="{00000000-0005-0000-0000-0000BFC90000}"/>
    <cellStyle name="Total 2 5 14" xfId="51648" xr:uid="{00000000-0005-0000-0000-0000C0C90000}"/>
    <cellStyle name="Total 2 5 14 2" xfId="51649" xr:uid="{00000000-0005-0000-0000-0000C1C90000}"/>
    <cellStyle name="Total 2 5 14 3" xfId="51650" xr:uid="{00000000-0005-0000-0000-0000C2C90000}"/>
    <cellStyle name="Total 2 5 14 4" xfId="51651" xr:uid="{00000000-0005-0000-0000-0000C3C90000}"/>
    <cellStyle name="Total 2 5 14 5" xfId="51652" xr:uid="{00000000-0005-0000-0000-0000C4C90000}"/>
    <cellStyle name="Total 2 5 15" xfId="51653" xr:uid="{00000000-0005-0000-0000-0000C5C90000}"/>
    <cellStyle name="Total 2 5 15 2" xfId="51654" xr:uid="{00000000-0005-0000-0000-0000C6C90000}"/>
    <cellStyle name="Total 2 5 15 3" xfId="51655" xr:uid="{00000000-0005-0000-0000-0000C7C90000}"/>
    <cellStyle name="Total 2 5 15 4" xfId="51656" xr:uid="{00000000-0005-0000-0000-0000C8C90000}"/>
    <cellStyle name="Total 2 5 15 5" xfId="51657" xr:uid="{00000000-0005-0000-0000-0000C9C90000}"/>
    <cellStyle name="Total 2 5 16" xfId="51658" xr:uid="{00000000-0005-0000-0000-0000CAC90000}"/>
    <cellStyle name="Total 2 5 16 2" xfId="51659" xr:uid="{00000000-0005-0000-0000-0000CBC90000}"/>
    <cellStyle name="Total 2 5 16 3" xfId="51660" xr:uid="{00000000-0005-0000-0000-0000CCC90000}"/>
    <cellStyle name="Total 2 5 16 4" xfId="51661" xr:uid="{00000000-0005-0000-0000-0000CDC90000}"/>
    <cellStyle name="Total 2 5 16 5" xfId="51662" xr:uid="{00000000-0005-0000-0000-0000CEC90000}"/>
    <cellStyle name="Total 2 5 17" xfId="51663" xr:uid="{00000000-0005-0000-0000-0000CFC90000}"/>
    <cellStyle name="Total 2 5 17 2" xfId="51664" xr:uid="{00000000-0005-0000-0000-0000D0C90000}"/>
    <cellStyle name="Total 2 5 17 3" xfId="51665" xr:uid="{00000000-0005-0000-0000-0000D1C90000}"/>
    <cellStyle name="Total 2 5 17 4" xfId="51666" xr:uid="{00000000-0005-0000-0000-0000D2C90000}"/>
    <cellStyle name="Total 2 5 17 5" xfId="51667" xr:uid="{00000000-0005-0000-0000-0000D3C90000}"/>
    <cellStyle name="Total 2 5 18" xfId="51668" xr:uid="{00000000-0005-0000-0000-0000D4C90000}"/>
    <cellStyle name="Total 2 5 18 2" xfId="51669" xr:uid="{00000000-0005-0000-0000-0000D5C90000}"/>
    <cellStyle name="Total 2 5 18 3" xfId="51670" xr:uid="{00000000-0005-0000-0000-0000D6C90000}"/>
    <cellStyle name="Total 2 5 18 4" xfId="51671" xr:uid="{00000000-0005-0000-0000-0000D7C90000}"/>
    <cellStyle name="Total 2 5 18 5" xfId="51672" xr:uid="{00000000-0005-0000-0000-0000D8C90000}"/>
    <cellStyle name="Total 2 5 19" xfId="51673" xr:uid="{00000000-0005-0000-0000-0000D9C90000}"/>
    <cellStyle name="Total 2 5 19 2" xfId="51674" xr:uid="{00000000-0005-0000-0000-0000DAC90000}"/>
    <cellStyle name="Total 2 5 19 3" xfId="51675" xr:uid="{00000000-0005-0000-0000-0000DBC90000}"/>
    <cellStyle name="Total 2 5 19 4" xfId="51676" xr:uid="{00000000-0005-0000-0000-0000DCC90000}"/>
    <cellStyle name="Total 2 5 19 5" xfId="51677" xr:uid="{00000000-0005-0000-0000-0000DDC90000}"/>
    <cellStyle name="Total 2 5 2" xfId="51678" xr:uid="{00000000-0005-0000-0000-0000DEC90000}"/>
    <cellStyle name="Total 2 5 2 10" xfId="51679" xr:uid="{00000000-0005-0000-0000-0000DFC90000}"/>
    <cellStyle name="Total 2 5 2 10 2" xfId="51680" xr:uid="{00000000-0005-0000-0000-0000E0C90000}"/>
    <cellStyle name="Total 2 5 2 10 3" xfId="51681" xr:uid="{00000000-0005-0000-0000-0000E1C90000}"/>
    <cellStyle name="Total 2 5 2 10 4" xfId="51682" xr:uid="{00000000-0005-0000-0000-0000E2C90000}"/>
    <cellStyle name="Total 2 5 2 10 5" xfId="51683" xr:uid="{00000000-0005-0000-0000-0000E3C90000}"/>
    <cellStyle name="Total 2 5 2 10 6" xfId="51684" xr:uid="{00000000-0005-0000-0000-0000E4C90000}"/>
    <cellStyle name="Total 2 5 2 10 7" xfId="51685" xr:uid="{00000000-0005-0000-0000-0000E5C90000}"/>
    <cellStyle name="Total 2 5 2 10 8" xfId="51686" xr:uid="{00000000-0005-0000-0000-0000E6C90000}"/>
    <cellStyle name="Total 2 5 2 11" xfId="51687" xr:uid="{00000000-0005-0000-0000-0000E7C90000}"/>
    <cellStyle name="Total 2 5 2 11 2" xfId="51688" xr:uid="{00000000-0005-0000-0000-0000E8C90000}"/>
    <cellStyle name="Total 2 5 2 11 3" xfId="51689" xr:uid="{00000000-0005-0000-0000-0000E9C90000}"/>
    <cellStyle name="Total 2 5 2 11 4" xfId="51690" xr:uid="{00000000-0005-0000-0000-0000EAC90000}"/>
    <cellStyle name="Total 2 5 2 11 5" xfId="51691" xr:uid="{00000000-0005-0000-0000-0000EBC90000}"/>
    <cellStyle name="Total 2 5 2 11 6" xfId="51692" xr:uid="{00000000-0005-0000-0000-0000ECC90000}"/>
    <cellStyle name="Total 2 5 2 11 7" xfId="51693" xr:uid="{00000000-0005-0000-0000-0000EDC90000}"/>
    <cellStyle name="Total 2 5 2 12" xfId="51694" xr:uid="{00000000-0005-0000-0000-0000EEC90000}"/>
    <cellStyle name="Total 2 5 2 12 2" xfId="51695" xr:uid="{00000000-0005-0000-0000-0000EFC90000}"/>
    <cellStyle name="Total 2 5 2 12 3" xfId="51696" xr:uid="{00000000-0005-0000-0000-0000F0C90000}"/>
    <cellStyle name="Total 2 5 2 12 4" xfId="51697" xr:uid="{00000000-0005-0000-0000-0000F1C90000}"/>
    <cellStyle name="Total 2 5 2 12 5" xfId="51698" xr:uid="{00000000-0005-0000-0000-0000F2C90000}"/>
    <cellStyle name="Total 2 5 2 13" xfId="51699" xr:uid="{00000000-0005-0000-0000-0000F3C90000}"/>
    <cellStyle name="Total 2 5 2 13 2" xfId="51700" xr:uid="{00000000-0005-0000-0000-0000F4C90000}"/>
    <cellStyle name="Total 2 5 2 13 3" xfId="51701" xr:uid="{00000000-0005-0000-0000-0000F5C90000}"/>
    <cellStyle name="Total 2 5 2 13 4" xfId="51702" xr:uid="{00000000-0005-0000-0000-0000F6C90000}"/>
    <cellStyle name="Total 2 5 2 13 5" xfId="51703" xr:uid="{00000000-0005-0000-0000-0000F7C90000}"/>
    <cellStyle name="Total 2 5 2 14" xfId="51704" xr:uid="{00000000-0005-0000-0000-0000F8C90000}"/>
    <cellStyle name="Total 2 5 2 14 2" xfId="51705" xr:uid="{00000000-0005-0000-0000-0000F9C90000}"/>
    <cellStyle name="Total 2 5 2 14 3" xfId="51706" xr:uid="{00000000-0005-0000-0000-0000FAC90000}"/>
    <cellStyle name="Total 2 5 2 14 4" xfId="51707" xr:uid="{00000000-0005-0000-0000-0000FBC90000}"/>
    <cellStyle name="Total 2 5 2 14 5" xfId="51708" xr:uid="{00000000-0005-0000-0000-0000FCC90000}"/>
    <cellStyle name="Total 2 5 2 15" xfId="51709" xr:uid="{00000000-0005-0000-0000-0000FDC90000}"/>
    <cellStyle name="Total 2 5 2 15 2" xfId="51710" xr:uid="{00000000-0005-0000-0000-0000FEC90000}"/>
    <cellStyle name="Total 2 5 2 15 3" xfId="51711" xr:uid="{00000000-0005-0000-0000-0000FFC90000}"/>
    <cellStyle name="Total 2 5 2 15 4" xfId="51712" xr:uid="{00000000-0005-0000-0000-000000CA0000}"/>
    <cellStyle name="Total 2 5 2 15 5" xfId="51713" xr:uid="{00000000-0005-0000-0000-000001CA0000}"/>
    <cellStyle name="Total 2 5 2 16" xfId="51714" xr:uid="{00000000-0005-0000-0000-000002CA0000}"/>
    <cellStyle name="Total 2 5 2 16 2" xfId="51715" xr:uid="{00000000-0005-0000-0000-000003CA0000}"/>
    <cellStyle name="Total 2 5 2 16 3" xfId="51716" xr:uid="{00000000-0005-0000-0000-000004CA0000}"/>
    <cellStyle name="Total 2 5 2 16 4" xfId="51717" xr:uid="{00000000-0005-0000-0000-000005CA0000}"/>
    <cellStyle name="Total 2 5 2 16 5" xfId="51718" xr:uid="{00000000-0005-0000-0000-000006CA0000}"/>
    <cellStyle name="Total 2 5 2 17" xfId="51719" xr:uid="{00000000-0005-0000-0000-000007CA0000}"/>
    <cellStyle name="Total 2 5 2 17 2" xfId="51720" xr:uid="{00000000-0005-0000-0000-000008CA0000}"/>
    <cellStyle name="Total 2 5 2 17 3" xfId="51721" xr:uid="{00000000-0005-0000-0000-000009CA0000}"/>
    <cellStyle name="Total 2 5 2 17 4" xfId="51722" xr:uid="{00000000-0005-0000-0000-00000ACA0000}"/>
    <cellStyle name="Total 2 5 2 17 5" xfId="51723" xr:uid="{00000000-0005-0000-0000-00000BCA0000}"/>
    <cellStyle name="Total 2 5 2 18" xfId="51724" xr:uid="{00000000-0005-0000-0000-00000CCA0000}"/>
    <cellStyle name="Total 2 5 2 2" xfId="51725" xr:uid="{00000000-0005-0000-0000-00000DCA0000}"/>
    <cellStyle name="Total 2 5 2 2 10" xfId="51726" xr:uid="{00000000-0005-0000-0000-00000ECA0000}"/>
    <cellStyle name="Total 2 5 2 2 10 2" xfId="51727" xr:uid="{00000000-0005-0000-0000-00000FCA0000}"/>
    <cellStyle name="Total 2 5 2 2 10 3" xfId="51728" xr:uid="{00000000-0005-0000-0000-000010CA0000}"/>
    <cellStyle name="Total 2 5 2 2 10 4" xfId="51729" xr:uid="{00000000-0005-0000-0000-000011CA0000}"/>
    <cellStyle name="Total 2 5 2 2 10 5" xfId="51730" xr:uid="{00000000-0005-0000-0000-000012CA0000}"/>
    <cellStyle name="Total 2 5 2 2 11" xfId="51731" xr:uid="{00000000-0005-0000-0000-000013CA0000}"/>
    <cellStyle name="Total 2 5 2 2 11 2" xfId="51732" xr:uid="{00000000-0005-0000-0000-000014CA0000}"/>
    <cellStyle name="Total 2 5 2 2 11 3" xfId="51733" xr:uid="{00000000-0005-0000-0000-000015CA0000}"/>
    <cellStyle name="Total 2 5 2 2 11 4" xfId="51734" xr:uid="{00000000-0005-0000-0000-000016CA0000}"/>
    <cellStyle name="Total 2 5 2 2 11 5" xfId="51735" xr:uid="{00000000-0005-0000-0000-000017CA0000}"/>
    <cellStyle name="Total 2 5 2 2 12" xfId="51736" xr:uid="{00000000-0005-0000-0000-000018CA0000}"/>
    <cellStyle name="Total 2 5 2 2 12 2" xfId="51737" xr:uid="{00000000-0005-0000-0000-000019CA0000}"/>
    <cellStyle name="Total 2 5 2 2 12 3" xfId="51738" xr:uid="{00000000-0005-0000-0000-00001ACA0000}"/>
    <cellStyle name="Total 2 5 2 2 12 4" xfId="51739" xr:uid="{00000000-0005-0000-0000-00001BCA0000}"/>
    <cellStyle name="Total 2 5 2 2 12 5" xfId="51740" xr:uid="{00000000-0005-0000-0000-00001CCA0000}"/>
    <cellStyle name="Total 2 5 2 2 13" xfId="51741" xr:uid="{00000000-0005-0000-0000-00001DCA0000}"/>
    <cellStyle name="Total 2 5 2 2 13 2" xfId="51742" xr:uid="{00000000-0005-0000-0000-00001ECA0000}"/>
    <cellStyle name="Total 2 5 2 2 13 3" xfId="51743" xr:uid="{00000000-0005-0000-0000-00001FCA0000}"/>
    <cellStyle name="Total 2 5 2 2 13 4" xfId="51744" xr:uid="{00000000-0005-0000-0000-000020CA0000}"/>
    <cellStyle name="Total 2 5 2 2 13 5" xfId="51745" xr:uid="{00000000-0005-0000-0000-000021CA0000}"/>
    <cellStyle name="Total 2 5 2 2 14" xfId="51746" xr:uid="{00000000-0005-0000-0000-000022CA0000}"/>
    <cellStyle name="Total 2 5 2 2 14 2" xfId="51747" xr:uid="{00000000-0005-0000-0000-000023CA0000}"/>
    <cellStyle name="Total 2 5 2 2 14 3" xfId="51748" xr:uid="{00000000-0005-0000-0000-000024CA0000}"/>
    <cellStyle name="Total 2 5 2 2 14 4" xfId="51749" xr:uid="{00000000-0005-0000-0000-000025CA0000}"/>
    <cellStyle name="Total 2 5 2 2 14 5" xfId="51750" xr:uid="{00000000-0005-0000-0000-000026CA0000}"/>
    <cellStyle name="Total 2 5 2 2 15" xfId="51751" xr:uid="{00000000-0005-0000-0000-000027CA0000}"/>
    <cellStyle name="Total 2 5 2 2 15 2" xfId="51752" xr:uid="{00000000-0005-0000-0000-000028CA0000}"/>
    <cellStyle name="Total 2 5 2 2 15 3" xfId="51753" xr:uid="{00000000-0005-0000-0000-000029CA0000}"/>
    <cellStyle name="Total 2 5 2 2 15 4" xfId="51754" xr:uid="{00000000-0005-0000-0000-00002ACA0000}"/>
    <cellStyle name="Total 2 5 2 2 15 5" xfId="51755" xr:uid="{00000000-0005-0000-0000-00002BCA0000}"/>
    <cellStyle name="Total 2 5 2 2 16" xfId="51756" xr:uid="{00000000-0005-0000-0000-00002CCA0000}"/>
    <cellStyle name="Total 2 5 2 2 16 2" xfId="51757" xr:uid="{00000000-0005-0000-0000-00002DCA0000}"/>
    <cellStyle name="Total 2 5 2 2 16 3" xfId="51758" xr:uid="{00000000-0005-0000-0000-00002ECA0000}"/>
    <cellStyle name="Total 2 5 2 2 16 4" xfId="51759" xr:uid="{00000000-0005-0000-0000-00002FCA0000}"/>
    <cellStyle name="Total 2 5 2 2 16 5" xfId="51760" xr:uid="{00000000-0005-0000-0000-000030CA0000}"/>
    <cellStyle name="Total 2 5 2 2 17" xfId="51761" xr:uid="{00000000-0005-0000-0000-000031CA0000}"/>
    <cellStyle name="Total 2 5 2 2 17 2" xfId="51762" xr:uid="{00000000-0005-0000-0000-000032CA0000}"/>
    <cellStyle name="Total 2 5 2 2 17 3" xfId="51763" xr:uid="{00000000-0005-0000-0000-000033CA0000}"/>
    <cellStyle name="Total 2 5 2 2 17 4" xfId="51764" xr:uid="{00000000-0005-0000-0000-000034CA0000}"/>
    <cellStyle name="Total 2 5 2 2 17 5" xfId="51765" xr:uid="{00000000-0005-0000-0000-000035CA0000}"/>
    <cellStyle name="Total 2 5 2 2 18" xfId="51766" xr:uid="{00000000-0005-0000-0000-000036CA0000}"/>
    <cellStyle name="Total 2 5 2 2 18 2" xfId="51767" xr:uid="{00000000-0005-0000-0000-000037CA0000}"/>
    <cellStyle name="Total 2 5 2 2 18 3" xfId="51768" xr:uid="{00000000-0005-0000-0000-000038CA0000}"/>
    <cellStyle name="Total 2 5 2 2 18 4" xfId="51769" xr:uid="{00000000-0005-0000-0000-000039CA0000}"/>
    <cellStyle name="Total 2 5 2 2 18 5" xfId="51770" xr:uid="{00000000-0005-0000-0000-00003ACA0000}"/>
    <cellStyle name="Total 2 5 2 2 19" xfId="51771" xr:uid="{00000000-0005-0000-0000-00003BCA0000}"/>
    <cellStyle name="Total 2 5 2 2 2" xfId="51772" xr:uid="{00000000-0005-0000-0000-00003CCA0000}"/>
    <cellStyle name="Total 2 5 2 2 2 10" xfId="51773" xr:uid="{00000000-0005-0000-0000-00003DCA0000}"/>
    <cellStyle name="Total 2 5 2 2 2 10 2" xfId="51774" xr:uid="{00000000-0005-0000-0000-00003ECA0000}"/>
    <cellStyle name="Total 2 5 2 2 2 10 3" xfId="51775" xr:uid="{00000000-0005-0000-0000-00003FCA0000}"/>
    <cellStyle name="Total 2 5 2 2 2 10 4" xfId="51776" xr:uid="{00000000-0005-0000-0000-000040CA0000}"/>
    <cellStyle name="Total 2 5 2 2 2 10 5" xfId="51777" xr:uid="{00000000-0005-0000-0000-000041CA0000}"/>
    <cellStyle name="Total 2 5 2 2 2 11" xfId="51778" xr:uid="{00000000-0005-0000-0000-000042CA0000}"/>
    <cellStyle name="Total 2 5 2 2 2 11 2" xfId="51779" xr:uid="{00000000-0005-0000-0000-000043CA0000}"/>
    <cellStyle name="Total 2 5 2 2 2 11 3" xfId="51780" xr:uid="{00000000-0005-0000-0000-000044CA0000}"/>
    <cellStyle name="Total 2 5 2 2 2 11 4" xfId="51781" xr:uid="{00000000-0005-0000-0000-000045CA0000}"/>
    <cellStyle name="Total 2 5 2 2 2 11 5" xfId="51782" xr:uid="{00000000-0005-0000-0000-000046CA0000}"/>
    <cellStyle name="Total 2 5 2 2 2 12" xfId="51783" xr:uid="{00000000-0005-0000-0000-000047CA0000}"/>
    <cellStyle name="Total 2 5 2 2 2 12 2" xfId="51784" xr:uid="{00000000-0005-0000-0000-000048CA0000}"/>
    <cellStyle name="Total 2 5 2 2 2 12 3" xfId="51785" xr:uid="{00000000-0005-0000-0000-000049CA0000}"/>
    <cellStyle name="Total 2 5 2 2 2 12 4" xfId="51786" xr:uid="{00000000-0005-0000-0000-00004ACA0000}"/>
    <cellStyle name="Total 2 5 2 2 2 12 5" xfId="51787" xr:uid="{00000000-0005-0000-0000-00004BCA0000}"/>
    <cellStyle name="Total 2 5 2 2 2 13" xfId="51788" xr:uid="{00000000-0005-0000-0000-00004CCA0000}"/>
    <cellStyle name="Total 2 5 2 2 2 13 2" xfId="51789" xr:uid="{00000000-0005-0000-0000-00004DCA0000}"/>
    <cellStyle name="Total 2 5 2 2 2 13 3" xfId="51790" xr:uid="{00000000-0005-0000-0000-00004ECA0000}"/>
    <cellStyle name="Total 2 5 2 2 2 13 4" xfId="51791" xr:uid="{00000000-0005-0000-0000-00004FCA0000}"/>
    <cellStyle name="Total 2 5 2 2 2 13 5" xfId="51792" xr:uid="{00000000-0005-0000-0000-000050CA0000}"/>
    <cellStyle name="Total 2 5 2 2 2 14" xfId="51793" xr:uid="{00000000-0005-0000-0000-000051CA0000}"/>
    <cellStyle name="Total 2 5 2 2 2 14 2" xfId="51794" xr:uid="{00000000-0005-0000-0000-000052CA0000}"/>
    <cellStyle name="Total 2 5 2 2 2 14 3" xfId="51795" xr:uid="{00000000-0005-0000-0000-000053CA0000}"/>
    <cellStyle name="Total 2 5 2 2 2 14 4" xfId="51796" xr:uid="{00000000-0005-0000-0000-000054CA0000}"/>
    <cellStyle name="Total 2 5 2 2 2 14 5" xfId="51797" xr:uid="{00000000-0005-0000-0000-000055CA0000}"/>
    <cellStyle name="Total 2 5 2 2 2 15" xfId="51798" xr:uid="{00000000-0005-0000-0000-000056CA0000}"/>
    <cellStyle name="Total 2 5 2 2 2 15 2" xfId="51799" xr:uid="{00000000-0005-0000-0000-000057CA0000}"/>
    <cellStyle name="Total 2 5 2 2 2 15 3" xfId="51800" xr:uid="{00000000-0005-0000-0000-000058CA0000}"/>
    <cellStyle name="Total 2 5 2 2 2 15 4" xfId="51801" xr:uid="{00000000-0005-0000-0000-000059CA0000}"/>
    <cellStyle name="Total 2 5 2 2 2 15 5" xfId="51802" xr:uid="{00000000-0005-0000-0000-00005ACA0000}"/>
    <cellStyle name="Total 2 5 2 2 2 16" xfId="51803" xr:uid="{00000000-0005-0000-0000-00005BCA0000}"/>
    <cellStyle name="Total 2 5 2 2 2 16 2" xfId="51804" xr:uid="{00000000-0005-0000-0000-00005CCA0000}"/>
    <cellStyle name="Total 2 5 2 2 2 16 3" xfId="51805" xr:uid="{00000000-0005-0000-0000-00005DCA0000}"/>
    <cellStyle name="Total 2 5 2 2 2 16 4" xfId="51806" xr:uid="{00000000-0005-0000-0000-00005ECA0000}"/>
    <cellStyle name="Total 2 5 2 2 2 16 5" xfId="51807" xr:uid="{00000000-0005-0000-0000-00005FCA0000}"/>
    <cellStyle name="Total 2 5 2 2 2 17" xfId="51808" xr:uid="{00000000-0005-0000-0000-000060CA0000}"/>
    <cellStyle name="Total 2 5 2 2 2 17 2" xfId="51809" xr:uid="{00000000-0005-0000-0000-000061CA0000}"/>
    <cellStyle name="Total 2 5 2 2 2 17 3" xfId="51810" xr:uid="{00000000-0005-0000-0000-000062CA0000}"/>
    <cellStyle name="Total 2 5 2 2 2 17 4" xfId="51811" xr:uid="{00000000-0005-0000-0000-000063CA0000}"/>
    <cellStyle name="Total 2 5 2 2 2 17 5" xfId="51812" xr:uid="{00000000-0005-0000-0000-000064CA0000}"/>
    <cellStyle name="Total 2 5 2 2 2 18" xfId="51813" xr:uid="{00000000-0005-0000-0000-000065CA0000}"/>
    <cellStyle name="Total 2 5 2 2 2 18 2" xfId="51814" xr:uid="{00000000-0005-0000-0000-000066CA0000}"/>
    <cellStyle name="Total 2 5 2 2 2 18 3" xfId="51815" xr:uid="{00000000-0005-0000-0000-000067CA0000}"/>
    <cellStyle name="Total 2 5 2 2 2 18 4" xfId="51816" xr:uid="{00000000-0005-0000-0000-000068CA0000}"/>
    <cellStyle name="Total 2 5 2 2 2 18 5" xfId="51817" xr:uid="{00000000-0005-0000-0000-000069CA0000}"/>
    <cellStyle name="Total 2 5 2 2 2 19" xfId="51818" xr:uid="{00000000-0005-0000-0000-00006ACA0000}"/>
    <cellStyle name="Total 2 5 2 2 2 2" xfId="51819" xr:uid="{00000000-0005-0000-0000-00006BCA0000}"/>
    <cellStyle name="Total 2 5 2 2 2 2 2" xfId="51820" xr:uid="{00000000-0005-0000-0000-00006CCA0000}"/>
    <cellStyle name="Total 2 5 2 2 2 2 2 2" xfId="51821" xr:uid="{00000000-0005-0000-0000-00006DCA0000}"/>
    <cellStyle name="Total 2 5 2 2 2 2 2 3" xfId="51822" xr:uid="{00000000-0005-0000-0000-00006ECA0000}"/>
    <cellStyle name="Total 2 5 2 2 2 2 2 4" xfId="51823" xr:uid="{00000000-0005-0000-0000-00006FCA0000}"/>
    <cellStyle name="Total 2 5 2 2 2 2 2 5" xfId="51824" xr:uid="{00000000-0005-0000-0000-000070CA0000}"/>
    <cellStyle name="Total 2 5 2 2 2 2 2 6" xfId="51825" xr:uid="{00000000-0005-0000-0000-000071CA0000}"/>
    <cellStyle name="Total 2 5 2 2 2 2 2 7" xfId="51826" xr:uid="{00000000-0005-0000-0000-000072CA0000}"/>
    <cellStyle name="Total 2 5 2 2 2 2 3" xfId="51827" xr:uid="{00000000-0005-0000-0000-000073CA0000}"/>
    <cellStyle name="Total 2 5 2 2 2 2 4" xfId="51828" xr:uid="{00000000-0005-0000-0000-000074CA0000}"/>
    <cellStyle name="Total 2 5 2 2 2 2 5" xfId="51829" xr:uid="{00000000-0005-0000-0000-000075CA0000}"/>
    <cellStyle name="Total 2 5 2 2 2 3" xfId="51830" xr:uid="{00000000-0005-0000-0000-000076CA0000}"/>
    <cellStyle name="Total 2 5 2 2 2 3 2" xfId="51831" xr:uid="{00000000-0005-0000-0000-000077CA0000}"/>
    <cellStyle name="Total 2 5 2 2 2 3 2 2" xfId="51832" xr:uid="{00000000-0005-0000-0000-000078CA0000}"/>
    <cellStyle name="Total 2 5 2 2 2 3 2 3" xfId="51833" xr:uid="{00000000-0005-0000-0000-000079CA0000}"/>
    <cellStyle name="Total 2 5 2 2 2 3 2 4" xfId="51834" xr:uid="{00000000-0005-0000-0000-00007ACA0000}"/>
    <cellStyle name="Total 2 5 2 2 2 3 2 5" xfId="51835" xr:uid="{00000000-0005-0000-0000-00007BCA0000}"/>
    <cellStyle name="Total 2 5 2 2 2 3 2 6" xfId="51836" xr:uid="{00000000-0005-0000-0000-00007CCA0000}"/>
    <cellStyle name="Total 2 5 2 2 2 3 2 7" xfId="51837" xr:uid="{00000000-0005-0000-0000-00007DCA0000}"/>
    <cellStyle name="Total 2 5 2 2 2 3 3" xfId="51838" xr:uid="{00000000-0005-0000-0000-00007ECA0000}"/>
    <cellStyle name="Total 2 5 2 2 2 3 4" xfId="51839" xr:uid="{00000000-0005-0000-0000-00007FCA0000}"/>
    <cellStyle name="Total 2 5 2 2 2 3 5" xfId="51840" xr:uid="{00000000-0005-0000-0000-000080CA0000}"/>
    <cellStyle name="Total 2 5 2 2 2 4" xfId="51841" xr:uid="{00000000-0005-0000-0000-000081CA0000}"/>
    <cellStyle name="Total 2 5 2 2 2 4 2" xfId="51842" xr:uid="{00000000-0005-0000-0000-000082CA0000}"/>
    <cellStyle name="Total 2 5 2 2 2 4 2 2" xfId="51843" xr:uid="{00000000-0005-0000-0000-000083CA0000}"/>
    <cellStyle name="Total 2 5 2 2 2 4 2 3" xfId="51844" xr:uid="{00000000-0005-0000-0000-000084CA0000}"/>
    <cellStyle name="Total 2 5 2 2 2 4 2 4" xfId="51845" xr:uid="{00000000-0005-0000-0000-000085CA0000}"/>
    <cellStyle name="Total 2 5 2 2 2 4 2 5" xfId="51846" xr:uid="{00000000-0005-0000-0000-000086CA0000}"/>
    <cellStyle name="Total 2 5 2 2 2 4 2 6" xfId="51847" xr:uid="{00000000-0005-0000-0000-000087CA0000}"/>
    <cellStyle name="Total 2 5 2 2 2 4 2 7" xfId="51848" xr:uid="{00000000-0005-0000-0000-000088CA0000}"/>
    <cellStyle name="Total 2 5 2 2 2 4 3" xfId="51849" xr:uid="{00000000-0005-0000-0000-000089CA0000}"/>
    <cellStyle name="Total 2 5 2 2 2 4 4" xfId="51850" xr:uid="{00000000-0005-0000-0000-00008ACA0000}"/>
    <cellStyle name="Total 2 5 2 2 2 4 5" xfId="51851" xr:uid="{00000000-0005-0000-0000-00008BCA0000}"/>
    <cellStyle name="Total 2 5 2 2 2 5" xfId="51852" xr:uid="{00000000-0005-0000-0000-00008CCA0000}"/>
    <cellStyle name="Total 2 5 2 2 2 5 2" xfId="51853" xr:uid="{00000000-0005-0000-0000-00008DCA0000}"/>
    <cellStyle name="Total 2 5 2 2 2 5 3" xfId="51854" xr:uid="{00000000-0005-0000-0000-00008ECA0000}"/>
    <cellStyle name="Total 2 5 2 2 2 5 4" xfId="51855" xr:uid="{00000000-0005-0000-0000-00008FCA0000}"/>
    <cellStyle name="Total 2 5 2 2 2 5 5" xfId="51856" xr:uid="{00000000-0005-0000-0000-000090CA0000}"/>
    <cellStyle name="Total 2 5 2 2 2 5 6" xfId="51857" xr:uid="{00000000-0005-0000-0000-000091CA0000}"/>
    <cellStyle name="Total 2 5 2 2 2 5 7" xfId="51858" xr:uid="{00000000-0005-0000-0000-000092CA0000}"/>
    <cellStyle name="Total 2 5 2 2 2 5 8" xfId="51859" xr:uid="{00000000-0005-0000-0000-000093CA0000}"/>
    <cellStyle name="Total 2 5 2 2 2 6" xfId="51860" xr:uid="{00000000-0005-0000-0000-000094CA0000}"/>
    <cellStyle name="Total 2 5 2 2 2 6 2" xfId="51861" xr:uid="{00000000-0005-0000-0000-000095CA0000}"/>
    <cellStyle name="Total 2 5 2 2 2 6 3" xfId="51862" xr:uid="{00000000-0005-0000-0000-000096CA0000}"/>
    <cellStyle name="Total 2 5 2 2 2 6 4" xfId="51863" xr:uid="{00000000-0005-0000-0000-000097CA0000}"/>
    <cellStyle name="Total 2 5 2 2 2 6 5" xfId="51864" xr:uid="{00000000-0005-0000-0000-000098CA0000}"/>
    <cellStyle name="Total 2 5 2 2 2 6 6" xfId="51865" xr:uid="{00000000-0005-0000-0000-000099CA0000}"/>
    <cellStyle name="Total 2 5 2 2 2 6 7" xfId="51866" xr:uid="{00000000-0005-0000-0000-00009ACA0000}"/>
    <cellStyle name="Total 2 5 2 2 2 7" xfId="51867" xr:uid="{00000000-0005-0000-0000-00009BCA0000}"/>
    <cellStyle name="Total 2 5 2 2 2 7 2" xfId="51868" xr:uid="{00000000-0005-0000-0000-00009CCA0000}"/>
    <cellStyle name="Total 2 5 2 2 2 7 3" xfId="51869" xr:uid="{00000000-0005-0000-0000-00009DCA0000}"/>
    <cellStyle name="Total 2 5 2 2 2 7 4" xfId="51870" xr:uid="{00000000-0005-0000-0000-00009ECA0000}"/>
    <cellStyle name="Total 2 5 2 2 2 7 5" xfId="51871" xr:uid="{00000000-0005-0000-0000-00009FCA0000}"/>
    <cellStyle name="Total 2 5 2 2 2 8" xfId="51872" xr:uid="{00000000-0005-0000-0000-0000A0CA0000}"/>
    <cellStyle name="Total 2 5 2 2 2 8 2" xfId="51873" xr:uid="{00000000-0005-0000-0000-0000A1CA0000}"/>
    <cellStyle name="Total 2 5 2 2 2 8 3" xfId="51874" xr:uid="{00000000-0005-0000-0000-0000A2CA0000}"/>
    <cellStyle name="Total 2 5 2 2 2 8 4" xfId="51875" xr:uid="{00000000-0005-0000-0000-0000A3CA0000}"/>
    <cellStyle name="Total 2 5 2 2 2 8 5" xfId="51876" xr:uid="{00000000-0005-0000-0000-0000A4CA0000}"/>
    <cellStyle name="Total 2 5 2 2 2 9" xfId="51877" xr:uid="{00000000-0005-0000-0000-0000A5CA0000}"/>
    <cellStyle name="Total 2 5 2 2 2 9 2" xfId="51878" xr:uid="{00000000-0005-0000-0000-0000A6CA0000}"/>
    <cellStyle name="Total 2 5 2 2 2 9 3" xfId="51879" xr:uid="{00000000-0005-0000-0000-0000A7CA0000}"/>
    <cellStyle name="Total 2 5 2 2 2 9 4" xfId="51880" xr:uid="{00000000-0005-0000-0000-0000A8CA0000}"/>
    <cellStyle name="Total 2 5 2 2 2 9 5" xfId="51881" xr:uid="{00000000-0005-0000-0000-0000A9CA0000}"/>
    <cellStyle name="Total 2 5 2 2 3" xfId="51882" xr:uid="{00000000-0005-0000-0000-0000AACA0000}"/>
    <cellStyle name="Total 2 5 2 2 3 10" xfId="51883" xr:uid="{00000000-0005-0000-0000-0000ABCA0000}"/>
    <cellStyle name="Total 2 5 2 2 3 2" xfId="51884" xr:uid="{00000000-0005-0000-0000-0000ACCA0000}"/>
    <cellStyle name="Total 2 5 2 2 3 2 2" xfId="51885" xr:uid="{00000000-0005-0000-0000-0000ADCA0000}"/>
    <cellStyle name="Total 2 5 2 2 3 2 2 2" xfId="51886" xr:uid="{00000000-0005-0000-0000-0000AECA0000}"/>
    <cellStyle name="Total 2 5 2 2 3 2 2 3" xfId="51887" xr:uid="{00000000-0005-0000-0000-0000AFCA0000}"/>
    <cellStyle name="Total 2 5 2 2 3 2 2 4" xfId="51888" xr:uid="{00000000-0005-0000-0000-0000B0CA0000}"/>
    <cellStyle name="Total 2 5 2 2 3 2 2 5" xfId="51889" xr:uid="{00000000-0005-0000-0000-0000B1CA0000}"/>
    <cellStyle name="Total 2 5 2 2 3 2 2 6" xfId="51890" xr:uid="{00000000-0005-0000-0000-0000B2CA0000}"/>
    <cellStyle name="Total 2 5 2 2 3 2 2 7" xfId="51891" xr:uid="{00000000-0005-0000-0000-0000B3CA0000}"/>
    <cellStyle name="Total 2 5 2 2 3 2 3" xfId="51892" xr:uid="{00000000-0005-0000-0000-0000B4CA0000}"/>
    <cellStyle name="Total 2 5 2 2 3 2 4" xfId="51893" xr:uid="{00000000-0005-0000-0000-0000B5CA0000}"/>
    <cellStyle name="Total 2 5 2 2 3 3" xfId="51894" xr:uid="{00000000-0005-0000-0000-0000B6CA0000}"/>
    <cellStyle name="Total 2 5 2 2 3 3 2" xfId="51895" xr:uid="{00000000-0005-0000-0000-0000B7CA0000}"/>
    <cellStyle name="Total 2 5 2 2 3 3 2 2" xfId="51896" xr:uid="{00000000-0005-0000-0000-0000B8CA0000}"/>
    <cellStyle name="Total 2 5 2 2 3 3 2 3" xfId="51897" xr:uid="{00000000-0005-0000-0000-0000B9CA0000}"/>
    <cellStyle name="Total 2 5 2 2 3 3 2 4" xfId="51898" xr:uid="{00000000-0005-0000-0000-0000BACA0000}"/>
    <cellStyle name="Total 2 5 2 2 3 3 2 5" xfId="51899" xr:uid="{00000000-0005-0000-0000-0000BBCA0000}"/>
    <cellStyle name="Total 2 5 2 2 3 3 2 6" xfId="51900" xr:uid="{00000000-0005-0000-0000-0000BCCA0000}"/>
    <cellStyle name="Total 2 5 2 2 3 3 2 7" xfId="51901" xr:uid="{00000000-0005-0000-0000-0000BDCA0000}"/>
    <cellStyle name="Total 2 5 2 2 3 3 3" xfId="51902" xr:uid="{00000000-0005-0000-0000-0000BECA0000}"/>
    <cellStyle name="Total 2 5 2 2 3 3 4" xfId="51903" xr:uid="{00000000-0005-0000-0000-0000BFCA0000}"/>
    <cellStyle name="Total 2 5 2 2 3 4" xfId="51904" xr:uid="{00000000-0005-0000-0000-0000C0CA0000}"/>
    <cellStyle name="Total 2 5 2 2 3 4 2" xfId="51905" xr:uid="{00000000-0005-0000-0000-0000C1CA0000}"/>
    <cellStyle name="Total 2 5 2 2 3 4 2 2" xfId="51906" xr:uid="{00000000-0005-0000-0000-0000C2CA0000}"/>
    <cellStyle name="Total 2 5 2 2 3 4 2 3" xfId="51907" xr:uid="{00000000-0005-0000-0000-0000C3CA0000}"/>
    <cellStyle name="Total 2 5 2 2 3 4 2 4" xfId="51908" xr:uid="{00000000-0005-0000-0000-0000C4CA0000}"/>
    <cellStyle name="Total 2 5 2 2 3 4 2 5" xfId="51909" xr:uid="{00000000-0005-0000-0000-0000C5CA0000}"/>
    <cellStyle name="Total 2 5 2 2 3 4 2 6" xfId="51910" xr:uid="{00000000-0005-0000-0000-0000C6CA0000}"/>
    <cellStyle name="Total 2 5 2 2 3 4 2 7" xfId="51911" xr:uid="{00000000-0005-0000-0000-0000C7CA0000}"/>
    <cellStyle name="Total 2 5 2 2 3 4 3" xfId="51912" xr:uid="{00000000-0005-0000-0000-0000C8CA0000}"/>
    <cellStyle name="Total 2 5 2 2 3 4 4" xfId="51913" xr:uid="{00000000-0005-0000-0000-0000C9CA0000}"/>
    <cellStyle name="Total 2 5 2 2 3 5" xfId="51914" xr:uid="{00000000-0005-0000-0000-0000CACA0000}"/>
    <cellStyle name="Total 2 5 2 2 3 5 2" xfId="51915" xr:uid="{00000000-0005-0000-0000-0000CBCA0000}"/>
    <cellStyle name="Total 2 5 2 2 3 5 3" xfId="51916" xr:uid="{00000000-0005-0000-0000-0000CCCA0000}"/>
    <cellStyle name="Total 2 5 2 2 3 5 4" xfId="51917" xr:uid="{00000000-0005-0000-0000-0000CDCA0000}"/>
    <cellStyle name="Total 2 5 2 2 3 5 5" xfId="51918" xr:uid="{00000000-0005-0000-0000-0000CECA0000}"/>
    <cellStyle name="Total 2 5 2 2 3 5 6" xfId="51919" xr:uid="{00000000-0005-0000-0000-0000CFCA0000}"/>
    <cellStyle name="Total 2 5 2 2 3 5 7" xfId="51920" xr:uid="{00000000-0005-0000-0000-0000D0CA0000}"/>
    <cellStyle name="Total 2 5 2 2 3 5 8" xfId="51921" xr:uid="{00000000-0005-0000-0000-0000D1CA0000}"/>
    <cellStyle name="Total 2 5 2 2 3 6" xfId="51922" xr:uid="{00000000-0005-0000-0000-0000D2CA0000}"/>
    <cellStyle name="Total 2 5 2 2 3 6 2" xfId="51923" xr:uid="{00000000-0005-0000-0000-0000D3CA0000}"/>
    <cellStyle name="Total 2 5 2 2 3 6 3" xfId="51924" xr:uid="{00000000-0005-0000-0000-0000D4CA0000}"/>
    <cellStyle name="Total 2 5 2 2 3 6 4" xfId="51925" xr:uid="{00000000-0005-0000-0000-0000D5CA0000}"/>
    <cellStyle name="Total 2 5 2 2 3 6 5" xfId="51926" xr:uid="{00000000-0005-0000-0000-0000D6CA0000}"/>
    <cellStyle name="Total 2 5 2 2 3 6 6" xfId="51927" xr:uid="{00000000-0005-0000-0000-0000D7CA0000}"/>
    <cellStyle name="Total 2 5 2 2 3 6 7" xfId="51928" xr:uid="{00000000-0005-0000-0000-0000D8CA0000}"/>
    <cellStyle name="Total 2 5 2 2 3 7" xfId="51929" xr:uid="{00000000-0005-0000-0000-0000D9CA0000}"/>
    <cellStyle name="Total 2 5 2 2 3 8" xfId="51930" xr:uid="{00000000-0005-0000-0000-0000DACA0000}"/>
    <cellStyle name="Total 2 5 2 2 3 9" xfId="51931" xr:uid="{00000000-0005-0000-0000-0000DBCA0000}"/>
    <cellStyle name="Total 2 5 2 2 4" xfId="51932" xr:uid="{00000000-0005-0000-0000-0000DCCA0000}"/>
    <cellStyle name="Total 2 5 2 2 4 2" xfId="51933" xr:uid="{00000000-0005-0000-0000-0000DDCA0000}"/>
    <cellStyle name="Total 2 5 2 2 4 2 2" xfId="51934" xr:uid="{00000000-0005-0000-0000-0000DECA0000}"/>
    <cellStyle name="Total 2 5 2 2 4 2 3" xfId="51935" xr:uid="{00000000-0005-0000-0000-0000DFCA0000}"/>
    <cellStyle name="Total 2 5 2 2 4 2 4" xfId="51936" xr:uid="{00000000-0005-0000-0000-0000E0CA0000}"/>
    <cellStyle name="Total 2 5 2 2 4 2 5" xfId="51937" xr:uid="{00000000-0005-0000-0000-0000E1CA0000}"/>
    <cellStyle name="Total 2 5 2 2 4 2 6" xfId="51938" xr:uid="{00000000-0005-0000-0000-0000E2CA0000}"/>
    <cellStyle name="Total 2 5 2 2 4 2 7" xfId="51939" xr:uid="{00000000-0005-0000-0000-0000E3CA0000}"/>
    <cellStyle name="Total 2 5 2 2 4 3" xfId="51940" xr:uid="{00000000-0005-0000-0000-0000E4CA0000}"/>
    <cellStyle name="Total 2 5 2 2 4 4" xfId="51941" xr:uid="{00000000-0005-0000-0000-0000E5CA0000}"/>
    <cellStyle name="Total 2 5 2 2 4 5" xfId="51942" xr:uid="{00000000-0005-0000-0000-0000E6CA0000}"/>
    <cellStyle name="Total 2 5 2 2 5" xfId="51943" xr:uid="{00000000-0005-0000-0000-0000E7CA0000}"/>
    <cellStyle name="Total 2 5 2 2 5 2" xfId="51944" xr:uid="{00000000-0005-0000-0000-0000E8CA0000}"/>
    <cellStyle name="Total 2 5 2 2 5 2 2" xfId="51945" xr:uid="{00000000-0005-0000-0000-0000E9CA0000}"/>
    <cellStyle name="Total 2 5 2 2 5 2 3" xfId="51946" xr:uid="{00000000-0005-0000-0000-0000EACA0000}"/>
    <cellStyle name="Total 2 5 2 2 5 2 4" xfId="51947" xr:uid="{00000000-0005-0000-0000-0000EBCA0000}"/>
    <cellStyle name="Total 2 5 2 2 5 2 5" xfId="51948" xr:uid="{00000000-0005-0000-0000-0000ECCA0000}"/>
    <cellStyle name="Total 2 5 2 2 5 2 6" xfId="51949" xr:uid="{00000000-0005-0000-0000-0000EDCA0000}"/>
    <cellStyle name="Total 2 5 2 2 5 2 7" xfId="51950" xr:uid="{00000000-0005-0000-0000-0000EECA0000}"/>
    <cellStyle name="Total 2 5 2 2 5 3" xfId="51951" xr:uid="{00000000-0005-0000-0000-0000EFCA0000}"/>
    <cellStyle name="Total 2 5 2 2 5 4" xfId="51952" xr:uid="{00000000-0005-0000-0000-0000F0CA0000}"/>
    <cellStyle name="Total 2 5 2 2 5 5" xfId="51953" xr:uid="{00000000-0005-0000-0000-0000F1CA0000}"/>
    <cellStyle name="Total 2 5 2 2 6" xfId="51954" xr:uid="{00000000-0005-0000-0000-0000F2CA0000}"/>
    <cellStyle name="Total 2 5 2 2 6 2" xfId="51955" xr:uid="{00000000-0005-0000-0000-0000F3CA0000}"/>
    <cellStyle name="Total 2 5 2 2 6 2 2" xfId="51956" xr:uid="{00000000-0005-0000-0000-0000F4CA0000}"/>
    <cellStyle name="Total 2 5 2 2 6 2 3" xfId="51957" xr:uid="{00000000-0005-0000-0000-0000F5CA0000}"/>
    <cellStyle name="Total 2 5 2 2 6 2 4" xfId="51958" xr:uid="{00000000-0005-0000-0000-0000F6CA0000}"/>
    <cellStyle name="Total 2 5 2 2 6 2 5" xfId="51959" xr:uid="{00000000-0005-0000-0000-0000F7CA0000}"/>
    <cellStyle name="Total 2 5 2 2 6 2 6" xfId="51960" xr:uid="{00000000-0005-0000-0000-0000F8CA0000}"/>
    <cellStyle name="Total 2 5 2 2 6 2 7" xfId="51961" xr:uid="{00000000-0005-0000-0000-0000F9CA0000}"/>
    <cellStyle name="Total 2 5 2 2 6 3" xfId="51962" xr:uid="{00000000-0005-0000-0000-0000FACA0000}"/>
    <cellStyle name="Total 2 5 2 2 6 4" xfId="51963" xr:uid="{00000000-0005-0000-0000-0000FBCA0000}"/>
    <cellStyle name="Total 2 5 2 2 6 5" xfId="51964" xr:uid="{00000000-0005-0000-0000-0000FCCA0000}"/>
    <cellStyle name="Total 2 5 2 2 7" xfId="51965" xr:uid="{00000000-0005-0000-0000-0000FDCA0000}"/>
    <cellStyle name="Total 2 5 2 2 7 2" xfId="51966" xr:uid="{00000000-0005-0000-0000-0000FECA0000}"/>
    <cellStyle name="Total 2 5 2 2 7 2 2" xfId="51967" xr:uid="{00000000-0005-0000-0000-0000FFCA0000}"/>
    <cellStyle name="Total 2 5 2 2 7 2 3" xfId="51968" xr:uid="{00000000-0005-0000-0000-000000CB0000}"/>
    <cellStyle name="Total 2 5 2 2 7 2 4" xfId="51969" xr:uid="{00000000-0005-0000-0000-000001CB0000}"/>
    <cellStyle name="Total 2 5 2 2 7 2 5" xfId="51970" xr:uid="{00000000-0005-0000-0000-000002CB0000}"/>
    <cellStyle name="Total 2 5 2 2 7 2 6" xfId="51971" xr:uid="{00000000-0005-0000-0000-000003CB0000}"/>
    <cellStyle name="Total 2 5 2 2 7 2 7" xfId="51972" xr:uid="{00000000-0005-0000-0000-000004CB0000}"/>
    <cellStyle name="Total 2 5 2 2 7 3" xfId="51973" xr:uid="{00000000-0005-0000-0000-000005CB0000}"/>
    <cellStyle name="Total 2 5 2 2 7 4" xfId="51974" xr:uid="{00000000-0005-0000-0000-000006CB0000}"/>
    <cellStyle name="Total 2 5 2 2 7 5" xfId="51975" xr:uid="{00000000-0005-0000-0000-000007CB0000}"/>
    <cellStyle name="Total 2 5 2 2 8" xfId="51976" xr:uid="{00000000-0005-0000-0000-000008CB0000}"/>
    <cellStyle name="Total 2 5 2 2 8 2" xfId="51977" xr:uid="{00000000-0005-0000-0000-000009CB0000}"/>
    <cellStyle name="Total 2 5 2 2 8 3" xfId="51978" xr:uid="{00000000-0005-0000-0000-00000ACB0000}"/>
    <cellStyle name="Total 2 5 2 2 8 4" xfId="51979" xr:uid="{00000000-0005-0000-0000-00000BCB0000}"/>
    <cellStyle name="Total 2 5 2 2 8 5" xfId="51980" xr:uid="{00000000-0005-0000-0000-00000CCB0000}"/>
    <cellStyle name="Total 2 5 2 2 8 6" xfId="51981" xr:uid="{00000000-0005-0000-0000-00000DCB0000}"/>
    <cellStyle name="Total 2 5 2 2 8 7" xfId="51982" xr:uid="{00000000-0005-0000-0000-00000ECB0000}"/>
    <cellStyle name="Total 2 5 2 2 8 8" xfId="51983" xr:uid="{00000000-0005-0000-0000-00000FCB0000}"/>
    <cellStyle name="Total 2 5 2 2 9" xfId="51984" xr:uid="{00000000-0005-0000-0000-000010CB0000}"/>
    <cellStyle name="Total 2 5 2 2 9 2" xfId="51985" xr:uid="{00000000-0005-0000-0000-000011CB0000}"/>
    <cellStyle name="Total 2 5 2 2 9 3" xfId="51986" xr:uid="{00000000-0005-0000-0000-000012CB0000}"/>
    <cellStyle name="Total 2 5 2 2 9 4" xfId="51987" xr:uid="{00000000-0005-0000-0000-000013CB0000}"/>
    <cellStyle name="Total 2 5 2 2 9 5" xfId="51988" xr:uid="{00000000-0005-0000-0000-000014CB0000}"/>
    <cellStyle name="Total 2 5 2 2 9 6" xfId="51989" xr:uid="{00000000-0005-0000-0000-000015CB0000}"/>
    <cellStyle name="Total 2 5 2 2 9 7" xfId="51990" xr:uid="{00000000-0005-0000-0000-000016CB0000}"/>
    <cellStyle name="Total 2 5 2 3" xfId="51991" xr:uid="{00000000-0005-0000-0000-000017CB0000}"/>
    <cellStyle name="Total 2 5 2 3 10" xfId="51992" xr:uid="{00000000-0005-0000-0000-000018CB0000}"/>
    <cellStyle name="Total 2 5 2 3 10 2" xfId="51993" xr:uid="{00000000-0005-0000-0000-000019CB0000}"/>
    <cellStyle name="Total 2 5 2 3 10 3" xfId="51994" xr:uid="{00000000-0005-0000-0000-00001ACB0000}"/>
    <cellStyle name="Total 2 5 2 3 10 4" xfId="51995" xr:uid="{00000000-0005-0000-0000-00001BCB0000}"/>
    <cellStyle name="Total 2 5 2 3 10 5" xfId="51996" xr:uid="{00000000-0005-0000-0000-00001CCB0000}"/>
    <cellStyle name="Total 2 5 2 3 11" xfId="51997" xr:uid="{00000000-0005-0000-0000-00001DCB0000}"/>
    <cellStyle name="Total 2 5 2 3 11 2" xfId="51998" xr:uid="{00000000-0005-0000-0000-00001ECB0000}"/>
    <cellStyle name="Total 2 5 2 3 11 3" xfId="51999" xr:uid="{00000000-0005-0000-0000-00001FCB0000}"/>
    <cellStyle name="Total 2 5 2 3 11 4" xfId="52000" xr:uid="{00000000-0005-0000-0000-000020CB0000}"/>
    <cellStyle name="Total 2 5 2 3 11 5" xfId="52001" xr:uid="{00000000-0005-0000-0000-000021CB0000}"/>
    <cellStyle name="Total 2 5 2 3 12" xfId="52002" xr:uid="{00000000-0005-0000-0000-000022CB0000}"/>
    <cellStyle name="Total 2 5 2 3 12 2" xfId="52003" xr:uid="{00000000-0005-0000-0000-000023CB0000}"/>
    <cellStyle name="Total 2 5 2 3 12 3" xfId="52004" xr:uid="{00000000-0005-0000-0000-000024CB0000}"/>
    <cellStyle name="Total 2 5 2 3 12 4" xfId="52005" xr:uid="{00000000-0005-0000-0000-000025CB0000}"/>
    <cellStyle name="Total 2 5 2 3 12 5" xfId="52006" xr:uid="{00000000-0005-0000-0000-000026CB0000}"/>
    <cellStyle name="Total 2 5 2 3 13" xfId="52007" xr:uid="{00000000-0005-0000-0000-000027CB0000}"/>
    <cellStyle name="Total 2 5 2 3 13 2" xfId="52008" xr:uid="{00000000-0005-0000-0000-000028CB0000}"/>
    <cellStyle name="Total 2 5 2 3 13 3" xfId="52009" xr:uid="{00000000-0005-0000-0000-000029CB0000}"/>
    <cellStyle name="Total 2 5 2 3 13 4" xfId="52010" xr:uid="{00000000-0005-0000-0000-00002ACB0000}"/>
    <cellStyle name="Total 2 5 2 3 13 5" xfId="52011" xr:uid="{00000000-0005-0000-0000-00002BCB0000}"/>
    <cellStyle name="Total 2 5 2 3 14" xfId="52012" xr:uid="{00000000-0005-0000-0000-00002CCB0000}"/>
    <cellStyle name="Total 2 5 2 3 14 2" xfId="52013" xr:uid="{00000000-0005-0000-0000-00002DCB0000}"/>
    <cellStyle name="Total 2 5 2 3 14 3" xfId="52014" xr:uid="{00000000-0005-0000-0000-00002ECB0000}"/>
    <cellStyle name="Total 2 5 2 3 14 4" xfId="52015" xr:uid="{00000000-0005-0000-0000-00002FCB0000}"/>
    <cellStyle name="Total 2 5 2 3 14 5" xfId="52016" xr:uid="{00000000-0005-0000-0000-000030CB0000}"/>
    <cellStyle name="Total 2 5 2 3 15" xfId="52017" xr:uid="{00000000-0005-0000-0000-000031CB0000}"/>
    <cellStyle name="Total 2 5 2 3 15 2" xfId="52018" xr:uid="{00000000-0005-0000-0000-000032CB0000}"/>
    <cellStyle name="Total 2 5 2 3 15 3" xfId="52019" xr:uid="{00000000-0005-0000-0000-000033CB0000}"/>
    <cellStyle name="Total 2 5 2 3 15 4" xfId="52020" xr:uid="{00000000-0005-0000-0000-000034CB0000}"/>
    <cellStyle name="Total 2 5 2 3 15 5" xfId="52021" xr:uid="{00000000-0005-0000-0000-000035CB0000}"/>
    <cellStyle name="Total 2 5 2 3 16" xfId="52022" xr:uid="{00000000-0005-0000-0000-000036CB0000}"/>
    <cellStyle name="Total 2 5 2 3 16 2" xfId="52023" xr:uid="{00000000-0005-0000-0000-000037CB0000}"/>
    <cellStyle name="Total 2 5 2 3 16 3" xfId="52024" xr:uid="{00000000-0005-0000-0000-000038CB0000}"/>
    <cellStyle name="Total 2 5 2 3 16 4" xfId="52025" xr:uid="{00000000-0005-0000-0000-000039CB0000}"/>
    <cellStyle name="Total 2 5 2 3 16 5" xfId="52026" xr:uid="{00000000-0005-0000-0000-00003ACB0000}"/>
    <cellStyle name="Total 2 5 2 3 17" xfId="52027" xr:uid="{00000000-0005-0000-0000-00003BCB0000}"/>
    <cellStyle name="Total 2 5 2 3 17 2" xfId="52028" xr:uid="{00000000-0005-0000-0000-00003CCB0000}"/>
    <cellStyle name="Total 2 5 2 3 17 3" xfId="52029" xr:uid="{00000000-0005-0000-0000-00003DCB0000}"/>
    <cellStyle name="Total 2 5 2 3 17 4" xfId="52030" xr:uid="{00000000-0005-0000-0000-00003ECB0000}"/>
    <cellStyle name="Total 2 5 2 3 17 5" xfId="52031" xr:uid="{00000000-0005-0000-0000-00003FCB0000}"/>
    <cellStyle name="Total 2 5 2 3 18" xfId="52032" xr:uid="{00000000-0005-0000-0000-000040CB0000}"/>
    <cellStyle name="Total 2 5 2 3 18 2" xfId="52033" xr:uid="{00000000-0005-0000-0000-000041CB0000}"/>
    <cellStyle name="Total 2 5 2 3 18 3" xfId="52034" xr:uid="{00000000-0005-0000-0000-000042CB0000}"/>
    <cellStyle name="Total 2 5 2 3 18 4" xfId="52035" xr:uid="{00000000-0005-0000-0000-000043CB0000}"/>
    <cellStyle name="Total 2 5 2 3 18 5" xfId="52036" xr:uid="{00000000-0005-0000-0000-000044CB0000}"/>
    <cellStyle name="Total 2 5 2 3 19" xfId="52037" xr:uid="{00000000-0005-0000-0000-000045CB0000}"/>
    <cellStyle name="Total 2 5 2 3 2" xfId="52038" xr:uid="{00000000-0005-0000-0000-000046CB0000}"/>
    <cellStyle name="Total 2 5 2 3 2 10" xfId="52039" xr:uid="{00000000-0005-0000-0000-000047CB0000}"/>
    <cellStyle name="Total 2 5 2 3 2 10 2" xfId="52040" xr:uid="{00000000-0005-0000-0000-000048CB0000}"/>
    <cellStyle name="Total 2 5 2 3 2 10 3" xfId="52041" xr:uid="{00000000-0005-0000-0000-000049CB0000}"/>
    <cellStyle name="Total 2 5 2 3 2 10 4" xfId="52042" xr:uid="{00000000-0005-0000-0000-00004ACB0000}"/>
    <cellStyle name="Total 2 5 2 3 2 10 5" xfId="52043" xr:uid="{00000000-0005-0000-0000-00004BCB0000}"/>
    <cellStyle name="Total 2 5 2 3 2 11" xfId="52044" xr:uid="{00000000-0005-0000-0000-00004CCB0000}"/>
    <cellStyle name="Total 2 5 2 3 2 11 2" xfId="52045" xr:uid="{00000000-0005-0000-0000-00004DCB0000}"/>
    <cellStyle name="Total 2 5 2 3 2 11 3" xfId="52046" xr:uid="{00000000-0005-0000-0000-00004ECB0000}"/>
    <cellStyle name="Total 2 5 2 3 2 11 4" xfId="52047" xr:uid="{00000000-0005-0000-0000-00004FCB0000}"/>
    <cellStyle name="Total 2 5 2 3 2 11 5" xfId="52048" xr:uid="{00000000-0005-0000-0000-000050CB0000}"/>
    <cellStyle name="Total 2 5 2 3 2 12" xfId="52049" xr:uid="{00000000-0005-0000-0000-000051CB0000}"/>
    <cellStyle name="Total 2 5 2 3 2 12 2" xfId="52050" xr:uid="{00000000-0005-0000-0000-000052CB0000}"/>
    <cellStyle name="Total 2 5 2 3 2 12 3" xfId="52051" xr:uid="{00000000-0005-0000-0000-000053CB0000}"/>
    <cellStyle name="Total 2 5 2 3 2 12 4" xfId="52052" xr:uid="{00000000-0005-0000-0000-000054CB0000}"/>
    <cellStyle name="Total 2 5 2 3 2 12 5" xfId="52053" xr:uid="{00000000-0005-0000-0000-000055CB0000}"/>
    <cellStyle name="Total 2 5 2 3 2 13" xfId="52054" xr:uid="{00000000-0005-0000-0000-000056CB0000}"/>
    <cellStyle name="Total 2 5 2 3 2 13 2" xfId="52055" xr:uid="{00000000-0005-0000-0000-000057CB0000}"/>
    <cellStyle name="Total 2 5 2 3 2 13 3" xfId="52056" xr:uid="{00000000-0005-0000-0000-000058CB0000}"/>
    <cellStyle name="Total 2 5 2 3 2 13 4" xfId="52057" xr:uid="{00000000-0005-0000-0000-000059CB0000}"/>
    <cellStyle name="Total 2 5 2 3 2 13 5" xfId="52058" xr:uid="{00000000-0005-0000-0000-00005ACB0000}"/>
    <cellStyle name="Total 2 5 2 3 2 14" xfId="52059" xr:uid="{00000000-0005-0000-0000-00005BCB0000}"/>
    <cellStyle name="Total 2 5 2 3 2 14 2" xfId="52060" xr:uid="{00000000-0005-0000-0000-00005CCB0000}"/>
    <cellStyle name="Total 2 5 2 3 2 14 3" xfId="52061" xr:uid="{00000000-0005-0000-0000-00005DCB0000}"/>
    <cellStyle name="Total 2 5 2 3 2 14 4" xfId="52062" xr:uid="{00000000-0005-0000-0000-00005ECB0000}"/>
    <cellStyle name="Total 2 5 2 3 2 14 5" xfId="52063" xr:uid="{00000000-0005-0000-0000-00005FCB0000}"/>
    <cellStyle name="Total 2 5 2 3 2 15" xfId="52064" xr:uid="{00000000-0005-0000-0000-000060CB0000}"/>
    <cellStyle name="Total 2 5 2 3 2 15 2" xfId="52065" xr:uid="{00000000-0005-0000-0000-000061CB0000}"/>
    <cellStyle name="Total 2 5 2 3 2 15 3" xfId="52066" xr:uid="{00000000-0005-0000-0000-000062CB0000}"/>
    <cellStyle name="Total 2 5 2 3 2 15 4" xfId="52067" xr:uid="{00000000-0005-0000-0000-000063CB0000}"/>
    <cellStyle name="Total 2 5 2 3 2 15 5" xfId="52068" xr:uid="{00000000-0005-0000-0000-000064CB0000}"/>
    <cellStyle name="Total 2 5 2 3 2 16" xfId="52069" xr:uid="{00000000-0005-0000-0000-000065CB0000}"/>
    <cellStyle name="Total 2 5 2 3 2 16 2" xfId="52070" xr:uid="{00000000-0005-0000-0000-000066CB0000}"/>
    <cellStyle name="Total 2 5 2 3 2 16 3" xfId="52071" xr:uid="{00000000-0005-0000-0000-000067CB0000}"/>
    <cellStyle name="Total 2 5 2 3 2 16 4" xfId="52072" xr:uid="{00000000-0005-0000-0000-000068CB0000}"/>
    <cellStyle name="Total 2 5 2 3 2 16 5" xfId="52073" xr:uid="{00000000-0005-0000-0000-000069CB0000}"/>
    <cellStyle name="Total 2 5 2 3 2 17" xfId="52074" xr:uid="{00000000-0005-0000-0000-00006ACB0000}"/>
    <cellStyle name="Total 2 5 2 3 2 17 2" xfId="52075" xr:uid="{00000000-0005-0000-0000-00006BCB0000}"/>
    <cellStyle name="Total 2 5 2 3 2 17 3" xfId="52076" xr:uid="{00000000-0005-0000-0000-00006CCB0000}"/>
    <cellStyle name="Total 2 5 2 3 2 17 4" xfId="52077" xr:uid="{00000000-0005-0000-0000-00006DCB0000}"/>
    <cellStyle name="Total 2 5 2 3 2 17 5" xfId="52078" xr:uid="{00000000-0005-0000-0000-00006ECB0000}"/>
    <cellStyle name="Total 2 5 2 3 2 18" xfId="52079" xr:uid="{00000000-0005-0000-0000-00006FCB0000}"/>
    <cellStyle name="Total 2 5 2 3 2 18 2" xfId="52080" xr:uid="{00000000-0005-0000-0000-000070CB0000}"/>
    <cellStyle name="Total 2 5 2 3 2 18 3" xfId="52081" xr:uid="{00000000-0005-0000-0000-000071CB0000}"/>
    <cellStyle name="Total 2 5 2 3 2 18 4" xfId="52082" xr:uid="{00000000-0005-0000-0000-000072CB0000}"/>
    <cellStyle name="Total 2 5 2 3 2 18 5" xfId="52083" xr:uid="{00000000-0005-0000-0000-000073CB0000}"/>
    <cellStyle name="Total 2 5 2 3 2 19" xfId="52084" xr:uid="{00000000-0005-0000-0000-000074CB0000}"/>
    <cellStyle name="Total 2 5 2 3 2 2" xfId="52085" xr:uid="{00000000-0005-0000-0000-000075CB0000}"/>
    <cellStyle name="Total 2 5 2 3 2 2 2" xfId="52086" xr:uid="{00000000-0005-0000-0000-000076CB0000}"/>
    <cellStyle name="Total 2 5 2 3 2 2 2 2" xfId="52087" xr:uid="{00000000-0005-0000-0000-000077CB0000}"/>
    <cellStyle name="Total 2 5 2 3 2 2 2 3" xfId="52088" xr:uid="{00000000-0005-0000-0000-000078CB0000}"/>
    <cellStyle name="Total 2 5 2 3 2 2 2 4" xfId="52089" xr:uid="{00000000-0005-0000-0000-000079CB0000}"/>
    <cellStyle name="Total 2 5 2 3 2 2 2 5" xfId="52090" xr:uid="{00000000-0005-0000-0000-00007ACB0000}"/>
    <cellStyle name="Total 2 5 2 3 2 2 2 6" xfId="52091" xr:uid="{00000000-0005-0000-0000-00007BCB0000}"/>
    <cellStyle name="Total 2 5 2 3 2 2 2 7" xfId="52092" xr:uid="{00000000-0005-0000-0000-00007CCB0000}"/>
    <cellStyle name="Total 2 5 2 3 2 2 3" xfId="52093" xr:uid="{00000000-0005-0000-0000-00007DCB0000}"/>
    <cellStyle name="Total 2 5 2 3 2 2 4" xfId="52094" xr:uid="{00000000-0005-0000-0000-00007ECB0000}"/>
    <cellStyle name="Total 2 5 2 3 2 2 5" xfId="52095" xr:uid="{00000000-0005-0000-0000-00007FCB0000}"/>
    <cellStyle name="Total 2 5 2 3 2 3" xfId="52096" xr:uid="{00000000-0005-0000-0000-000080CB0000}"/>
    <cellStyle name="Total 2 5 2 3 2 3 2" xfId="52097" xr:uid="{00000000-0005-0000-0000-000081CB0000}"/>
    <cellStyle name="Total 2 5 2 3 2 3 2 2" xfId="52098" xr:uid="{00000000-0005-0000-0000-000082CB0000}"/>
    <cellStyle name="Total 2 5 2 3 2 3 2 3" xfId="52099" xr:uid="{00000000-0005-0000-0000-000083CB0000}"/>
    <cellStyle name="Total 2 5 2 3 2 3 2 4" xfId="52100" xr:uid="{00000000-0005-0000-0000-000084CB0000}"/>
    <cellStyle name="Total 2 5 2 3 2 3 2 5" xfId="52101" xr:uid="{00000000-0005-0000-0000-000085CB0000}"/>
    <cellStyle name="Total 2 5 2 3 2 3 2 6" xfId="52102" xr:uid="{00000000-0005-0000-0000-000086CB0000}"/>
    <cellStyle name="Total 2 5 2 3 2 3 2 7" xfId="52103" xr:uid="{00000000-0005-0000-0000-000087CB0000}"/>
    <cellStyle name="Total 2 5 2 3 2 3 3" xfId="52104" xr:uid="{00000000-0005-0000-0000-000088CB0000}"/>
    <cellStyle name="Total 2 5 2 3 2 3 4" xfId="52105" xr:uid="{00000000-0005-0000-0000-000089CB0000}"/>
    <cellStyle name="Total 2 5 2 3 2 3 5" xfId="52106" xr:uid="{00000000-0005-0000-0000-00008ACB0000}"/>
    <cellStyle name="Total 2 5 2 3 2 4" xfId="52107" xr:uid="{00000000-0005-0000-0000-00008BCB0000}"/>
    <cellStyle name="Total 2 5 2 3 2 4 2" xfId="52108" xr:uid="{00000000-0005-0000-0000-00008CCB0000}"/>
    <cellStyle name="Total 2 5 2 3 2 4 2 2" xfId="52109" xr:uid="{00000000-0005-0000-0000-00008DCB0000}"/>
    <cellStyle name="Total 2 5 2 3 2 4 2 3" xfId="52110" xr:uid="{00000000-0005-0000-0000-00008ECB0000}"/>
    <cellStyle name="Total 2 5 2 3 2 4 2 4" xfId="52111" xr:uid="{00000000-0005-0000-0000-00008FCB0000}"/>
    <cellStyle name="Total 2 5 2 3 2 4 2 5" xfId="52112" xr:uid="{00000000-0005-0000-0000-000090CB0000}"/>
    <cellStyle name="Total 2 5 2 3 2 4 2 6" xfId="52113" xr:uid="{00000000-0005-0000-0000-000091CB0000}"/>
    <cellStyle name="Total 2 5 2 3 2 4 2 7" xfId="52114" xr:uid="{00000000-0005-0000-0000-000092CB0000}"/>
    <cellStyle name="Total 2 5 2 3 2 4 3" xfId="52115" xr:uid="{00000000-0005-0000-0000-000093CB0000}"/>
    <cellStyle name="Total 2 5 2 3 2 4 4" xfId="52116" xr:uid="{00000000-0005-0000-0000-000094CB0000}"/>
    <cellStyle name="Total 2 5 2 3 2 4 5" xfId="52117" xr:uid="{00000000-0005-0000-0000-000095CB0000}"/>
    <cellStyle name="Total 2 5 2 3 2 5" xfId="52118" xr:uid="{00000000-0005-0000-0000-000096CB0000}"/>
    <cellStyle name="Total 2 5 2 3 2 5 2" xfId="52119" xr:uid="{00000000-0005-0000-0000-000097CB0000}"/>
    <cellStyle name="Total 2 5 2 3 2 5 3" xfId="52120" xr:uid="{00000000-0005-0000-0000-000098CB0000}"/>
    <cellStyle name="Total 2 5 2 3 2 5 4" xfId="52121" xr:uid="{00000000-0005-0000-0000-000099CB0000}"/>
    <cellStyle name="Total 2 5 2 3 2 5 5" xfId="52122" xr:uid="{00000000-0005-0000-0000-00009ACB0000}"/>
    <cellStyle name="Total 2 5 2 3 2 5 6" xfId="52123" xr:uid="{00000000-0005-0000-0000-00009BCB0000}"/>
    <cellStyle name="Total 2 5 2 3 2 5 7" xfId="52124" xr:uid="{00000000-0005-0000-0000-00009CCB0000}"/>
    <cellStyle name="Total 2 5 2 3 2 5 8" xfId="52125" xr:uid="{00000000-0005-0000-0000-00009DCB0000}"/>
    <cellStyle name="Total 2 5 2 3 2 6" xfId="52126" xr:uid="{00000000-0005-0000-0000-00009ECB0000}"/>
    <cellStyle name="Total 2 5 2 3 2 6 2" xfId="52127" xr:uid="{00000000-0005-0000-0000-00009FCB0000}"/>
    <cellStyle name="Total 2 5 2 3 2 6 3" xfId="52128" xr:uid="{00000000-0005-0000-0000-0000A0CB0000}"/>
    <cellStyle name="Total 2 5 2 3 2 6 4" xfId="52129" xr:uid="{00000000-0005-0000-0000-0000A1CB0000}"/>
    <cellStyle name="Total 2 5 2 3 2 6 5" xfId="52130" xr:uid="{00000000-0005-0000-0000-0000A2CB0000}"/>
    <cellStyle name="Total 2 5 2 3 2 6 6" xfId="52131" xr:uid="{00000000-0005-0000-0000-0000A3CB0000}"/>
    <cellStyle name="Total 2 5 2 3 2 6 7" xfId="52132" xr:uid="{00000000-0005-0000-0000-0000A4CB0000}"/>
    <cellStyle name="Total 2 5 2 3 2 7" xfId="52133" xr:uid="{00000000-0005-0000-0000-0000A5CB0000}"/>
    <cellStyle name="Total 2 5 2 3 2 7 2" xfId="52134" xr:uid="{00000000-0005-0000-0000-0000A6CB0000}"/>
    <cellStyle name="Total 2 5 2 3 2 7 3" xfId="52135" xr:uid="{00000000-0005-0000-0000-0000A7CB0000}"/>
    <cellStyle name="Total 2 5 2 3 2 7 4" xfId="52136" xr:uid="{00000000-0005-0000-0000-0000A8CB0000}"/>
    <cellStyle name="Total 2 5 2 3 2 7 5" xfId="52137" xr:uid="{00000000-0005-0000-0000-0000A9CB0000}"/>
    <cellStyle name="Total 2 5 2 3 2 8" xfId="52138" xr:uid="{00000000-0005-0000-0000-0000AACB0000}"/>
    <cellStyle name="Total 2 5 2 3 2 8 2" xfId="52139" xr:uid="{00000000-0005-0000-0000-0000ABCB0000}"/>
    <cellStyle name="Total 2 5 2 3 2 8 3" xfId="52140" xr:uid="{00000000-0005-0000-0000-0000ACCB0000}"/>
    <cellStyle name="Total 2 5 2 3 2 8 4" xfId="52141" xr:uid="{00000000-0005-0000-0000-0000ADCB0000}"/>
    <cellStyle name="Total 2 5 2 3 2 8 5" xfId="52142" xr:uid="{00000000-0005-0000-0000-0000AECB0000}"/>
    <cellStyle name="Total 2 5 2 3 2 9" xfId="52143" xr:uid="{00000000-0005-0000-0000-0000AFCB0000}"/>
    <cellStyle name="Total 2 5 2 3 2 9 2" xfId="52144" xr:uid="{00000000-0005-0000-0000-0000B0CB0000}"/>
    <cellStyle name="Total 2 5 2 3 2 9 3" xfId="52145" xr:uid="{00000000-0005-0000-0000-0000B1CB0000}"/>
    <cellStyle name="Total 2 5 2 3 2 9 4" xfId="52146" xr:uid="{00000000-0005-0000-0000-0000B2CB0000}"/>
    <cellStyle name="Total 2 5 2 3 2 9 5" xfId="52147" xr:uid="{00000000-0005-0000-0000-0000B3CB0000}"/>
    <cellStyle name="Total 2 5 2 3 3" xfId="52148" xr:uid="{00000000-0005-0000-0000-0000B4CB0000}"/>
    <cellStyle name="Total 2 5 2 3 3 10" xfId="52149" xr:uid="{00000000-0005-0000-0000-0000B5CB0000}"/>
    <cellStyle name="Total 2 5 2 3 3 2" xfId="52150" xr:uid="{00000000-0005-0000-0000-0000B6CB0000}"/>
    <cellStyle name="Total 2 5 2 3 3 2 2" xfId="52151" xr:uid="{00000000-0005-0000-0000-0000B7CB0000}"/>
    <cellStyle name="Total 2 5 2 3 3 2 2 2" xfId="52152" xr:uid="{00000000-0005-0000-0000-0000B8CB0000}"/>
    <cellStyle name="Total 2 5 2 3 3 2 2 3" xfId="52153" xr:uid="{00000000-0005-0000-0000-0000B9CB0000}"/>
    <cellStyle name="Total 2 5 2 3 3 2 2 4" xfId="52154" xr:uid="{00000000-0005-0000-0000-0000BACB0000}"/>
    <cellStyle name="Total 2 5 2 3 3 2 2 5" xfId="52155" xr:uid="{00000000-0005-0000-0000-0000BBCB0000}"/>
    <cellStyle name="Total 2 5 2 3 3 2 2 6" xfId="52156" xr:uid="{00000000-0005-0000-0000-0000BCCB0000}"/>
    <cellStyle name="Total 2 5 2 3 3 2 2 7" xfId="52157" xr:uid="{00000000-0005-0000-0000-0000BDCB0000}"/>
    <cellStyle name="Total 2 5 2 3 3 2 3" xfId="52158" xr:uid="{00000000-0005-0000-0000-0000BECB0000}"/>
    <cellStyle name="Total 2 5 2 3 3 2 4" xfId="52159" xr:uid="{00000000-0005-0000-0000-0000BFCB0000}"/>
    <cellStyle name="Total 2 5 2 3 3 3" xfId="52160" xr:uid="{00000000-0005-0000-0000-0000C0CB0000}"/>
    <cellStyle name="Total 2 5 2 3 3 3 2" xfId="52161" xr:uid="{00000000-0005-0000-0000-0000C1CB0000}"/>
    <cellStyle name="Total 2 5 2 3 3 3 2 2" xfId="52162" xr:uid="{00000000-0005-0000-0000-0000C2CB0000}"/>
    <cellStyle name="Total 2 5 2 3 3 3 2 3" xfId="52163" xr:uid="{00000000-0005-0000-0000-0000C3CB0000}"/>
    <cellStyle name="Total 2 5 2 3 3 3 2 4" xfId="52164" xr:uid="{00000000-0005-0000-0000-0000C4CB0000}"/>
    <cellStyle name="Total 2 5 2 3 3 3 2 5" xfId="52165" xr:uid="{00000000-0005-0000-0000-0000C5CB0000}"/>
    <cellStyle name="Total 2 5 2 3 3 3 2 6" xfId="52166" xr:uid="{00000000-0005-0000-0000-0000C6CB0000}"/>
    <cellStyle name="Total 2 5 2 3 3 3 2 7" xfId="52167" xr:uid="{00000000-0005-0000-0000-0000C7CB0000}"/>
    <cellStyle name="Total 2 5 2 3 3 3 3" xfId="52168" xr:uid="{00000000-0005-0000-0000-0000C8CB0000}"/>
    <cellStyle name="Total 2 5 2 3 3 3 4" xfId="52169" xr:uid="{00000000-0005-0000-0000-0000C9CB0000}"/>
    <cellStyle name="Total 2 5 2 3 3 4" xfId="52170" xr:uid="{00000000-0005-0000-0000-0000CACB0000}"/>
    <cellStyle name="Total 2 5 2 3 3 4 2" xfId="52171" xr:uid="{00000000-0005-0000-0000-0000CBCB0000}"/>
    <cellStyle name="Total 2 5 2 3 3 4 2 2" xfId="52172" xr:uid="{00000000-0005-0000-0000-0000CCCB0000}"/>
    <cellStyle name="Total 2 5 2 3 3 4 2 3" xfId="52173" xr:uid="{00000000-0005-0000-0000-0000CDCB0000}"/>
    <cellStyle name="Total 2 5 2 3 3 4 2 4" xfId="52174" xr:uid="{00000000-0005-0000-0000-0000CECB0000}"/>
    <cellStyle name="Total 2 5 2 3 3 4 2 5" xfId="52175" xr:uid="{00000000-0005-0000-0000-0000CFCB0000}"/>
    <cellStyle name="Total 2 5 2 3 3 4 2 6" xfId="52176" xr:uid="{00000000-0005-0000-0000-0000D0CB0000}"/>
    <cellStyle name="Total 2 5 2 3 3 4 2 7" xfId="52177" xr:uid="{00000000-0005-0000-0000-0000D1CB0000}"/>
    <cellStyle name="Total 2 5 2 3 3 4 3" xfId="52178" xr:uid="{00000000-0005-0000-0000-0000D2CB0000}"/>
    <cellStyle name="Total 2 5 2 3 3 4 4" xfId="52179" xr:uid="{00000000-0005-0000-0000-0000D3CB0000}"/>
    <cellStyle name="Total 2 5 2 3 3 5" xfId="52180" xr:uid="{00000000-0005-0000-0000-0000D4CB0000}"/>
    <cellStyle name="Total 2 5 2 3 3 5 2" xfId="52181" xr:uid="{00000000-0005-0000-0000-0000D5CB0000}"/>
    <cellStyle name="Total 2 5 2 3 3 5 3" xfId="52182" xr:uid="{00000000-0005-0000-0000-0000D6CB0000}"/>
    <cellStyle name="Total 2 5 2 3 3 5 4" xfId="52183" xr:uid="{00000000-0005-0000-0000-0000D7CB0000}"/>
    <cellStyle name="Total 2 5 2 3 3 5 5" xfId="52184" xr:uid="{00000000-0005-0000-0000-0000D8CB0000}"/>
    <cellStyle name="Total 2 5 2 3 3 5 6" xfId="52185" xr:uid="{00000000-0005-0000-0000-0000D9CB0000}"/>
    <cellStyle name="Total 2 5 2 3 3 5 7" xfId="52186" xr:uid="{00000000-0005-0000-0000-0000DACB0000}"/>
    <cellStyle name="Total 2 5 2 3 3 5 8" xfId="52187" xr:uid="{00000000-0005-0000-0000-0000DBCB0000}"/>
    <cellStyle name="Total 2 5 2 3 3 6" xfId="52188" xr:uid="{00000000-0005-0000-0000-0000DCCB0000}"/>
    <cellStyle name="Total 2 5 2 3 3 6 2" xfId="52189" xr:uid="{00000000-0005-0000-0000-0000DDCB0000}"/>
    <cellStyle name="Total 2 5 2 3 3 6 3" xfId="52190" xr:uid="{00000000-0005-0000-0000-0000DECB0000}"/>
    <cellStyle name="Total 2 5 2 3 3 6 4" xfId="52191" xr:uid="{00000000-0005-0000-0000-0000DFCB0000}"/>
    <cellStyle name="Total 2 5 2 3 3 6 5" xfId="52192" xr:uid="{00000000-0005-0000-0000-0000E0CB0000}"/>
    <cellStyle name="Total 2 5 2 3 3 6 6" xfId="52193" xr:uid="{00000000-0005-0000-0000-0000E1CB0000}"/>
    <cellStyle name="Total 2 5 2 3 3 6 7" xfId="52194" xr:uid="{00000000-0005-0000-0000-0000E2CB0000}"/>
    <cellStyle name="Total 2 5 2 3 3 7" xfId="52195" xr:uid="{00000000-0005-0000-0000-0000E3CB0000}"/>
    <cellStyle name="Total 2 5 2 3 3 8" xfId="52196" xr:uid="{00000000-0005-0000-0000-0000E4CB0000}"/>
    <cellStyle name="Total 2 5 2 3 3 9" xfId="52197" xr:uid="{00000000-0005-0000-0000-0000E5CB0000}"/>
    <cellStyle name="Total 2 5 2 3 4" xfId="52198" xr:uid="{00000000-0005-0000-0000-0000E6CB0000}"/>
    <cellStyle name="Total 2 5 2 3 4 2" xfId="52199" xr:uid="{00000000-0005-0000-0000-0000E7CB0000}"/>
    <cellStyle name="Total 2 5 2 3 4 2 2" xfId="52200" xr:uid="{00000000-0005-0000-0000-0000E8CB0000}"/>
    <cellStyle name="Total 2 5 2 3 4 2 3" xfId="52201" xr:uid="{00000000-0005-0000-0000-0000E9CB0000}"/>
    <cellStyle name="Total 2 5 2 3 4 2 4" xfId="52202" xr:uid="{00000000-0005-0000-0000-0000EACB0000}"/>
    <cellStyle name="Total 2 5 2 3 4 2 5" xfId="52203" xr:uid="{00000000-0005-0000-0000-0000EBCB0000}"/>
    <cellStyle name="Total 2 5 2 3 4 2 6" xfId="52204" xr:uid="{00000000-0005-0000-0000-0000ECCB0000}"/>
    <cellStyle name="Total 2 5 2 3 4 2 7" xfId="52205" xr:uid="{00000000-0005-0000-0000-0000EDCB0000}"/>
    <cellStyle name="Total 2 5 2 3 4 3" xfId="52206" xr:uid="{00000000-0005-0000-0000-0000EECB0000}"/>
    <cellStyle name="Total 2 5 2 3 4 4" xfId="52207" xr:uid="{00000000-0005-0000-0000-0000EFCB0000}"/>
    <cellStyle name="Total 2 5 2 3 4 5" xfId="52208" xr:uid="{00000000-0005-0000-0000-0000F0CB0000}"/>
    <cellStyle name="Total 2 5 2 3 5" xfId="52209" xr:uid="{00000000-0005-0000-0000-0000F1CB0000}"/>
    <cellStyle name="Total 2 5 2 3 5 2" xfId="52210" xr:uid="{00000000-0005-0000-0000-0000F2CB0000}"/>
    <cellStyle name="Total 2 5 2 3 5 2 2" xfId="52211" xr:uid="{00000000-0005-0000-0000-0000F3CB0000}"/>
    <cellStyle name="Total 2 5 2 3 5 2 3" xfId="52212" xr:uid="{00000000-0005-0000-0000-0000F4CB0000}"/>
    <cellStyle name="Total 2 5 2 3 5 2 4" xfId="52213" xr:uid="{00000000-0005-0000-0000-0000F5CB0000}"/>
    <cellStyle name="Total 2 5 2 3 5 2 5" xfId="52214" xr:uid="{00000000-0005-0000-0000-0000F6CB0000}"/>
    <cellStyle name="Total 2 5 2 3 5 2 6" xfId="52215" xr:uid="{00000000-0005-0000-0000-0000F7CB0000}"/>
    <cellStyle name="Total 2 5 2 3 5 2 7" xfId="52216" xr:uid="{00000000-0005-0000-0000-0000F8CB0000}"/>
    <cellStyle name="Total 2 5 2 3 5 3" xfId="52217" xr:uid="{00000000-0005-0000-0000-0000F9CB0000}"/>
    <cellStyle name="Total 2 5 2 3 5 4" xfId="52218" xr:uid="{00000000-0005-0000-0000-0000FACB0000}"/>
    <cellStyle name="Total 2 5 2 3 5 5" xfId="52219" xr:uid="{00000000-0005-0000-0000-0000FBCB0000}"/>
    <cellStyle name="Total 2 5 2 3 6" xfId="52220" xr:uid="{00000000-0005-0000-0000-0000FCCB0000}"/>
    <cellStyle name="Total 2 5 2 3 6 2" xfId="52221" xr:uid="{00000000-0005-0000-0000-0000FDCB0000}"/>
    <cellStyle name="Total 2 5 2 3 6 2 2" xfId="52222" xr:uid="{00000000-0005-0000-0000-0000FECB0000}"/>
    <cellStyle name="Total 2 5 2 3 6 2 3" xfId="52223" xr:uid="{00000000-0005-0000-0000-0000FFCB0000}"/>
    <cellStyle name="Total 2 5 2 3 6 2 4" xfId="52224" xr:uid="{00000000-0005-0000-0000-000000CC0000}"/>
    <cellStyle name="Total 2 5 2 3 6 2 5" xfId="52225" xr:uid="{00000000-0005-0000-0000-000001CC0000}"/>
    <cellStyle name="Total 2 5 2 3 6 2 6" xfId="52226" xr:uid="{00000000-0005-0000-0000-000002CC0000}"/>
    <cellStyle name="Total 2 5 2 3 6 2 7" xfId="52227" xr:uid="{00000000-0005-0000-0000-000003CC0000}"/>
    <cellStyle name="Total 2 5 2 3 6 3" xfId="52228" xr:uid="{00000000-0005-0000-0000-000004CC0000}"/>
    <cellStyle name="Total 2 5 2 3 6 4" xfId="52229" xr:uid="{00000000-0005-0000-0000-000005CC0000}"/>
    <cellStyle name="Total 2 5 2 3 6 5" xfId="52230" xr:uid="{00000000-0005-0000-0000-000006CC0000}"/>
    <cellStyle name="Total 2 5 2 3 7" xfId="52231" xr:uid="{00000000-0005-0000-0000-000007CC0000}"/>
    <cellStyle name="Total 2 5 2 3 7 2" xfId="52232" xr:uid="{00000000-0005-0000-0000-000008CC0000}"/>
    <cellStyle name="Total 2 5 2 3 7 2 2" xfId="52233" xr:uid="{00000000-0005-0000-0000-000009CC0000}"/>
    <cellStyle name="Total 2 5 2 3 7 2 3" xfId="52234" xr:uid="{00000000-0005-0000-0000-00000ACC0000}"/>
    <cellStyle name="Total 2 5 2 3 7 2 4" xfId="52235" xr:uid="{00000000-0005-0000-0000-00000BCC0000}"/>
    <cellStyle name="Total 2 5 2 3 7 2 5" xfId="52236" xr:uid="{00000000-0005-0000-0000-00000CCC0000}"/>
    <cellStyle name="Total 2 5 2 3 7 2 6" xfId="52237" xr:uid="{00000000-0005-0000-0000-00000DCC0000}"/>
    <cellStyle name="Total 2 5 2 3 7 2 7" xfId="52238" xr:uid="{00000000-0005-0000-0000-00000ECC0000}"/>
    <cellStyle name="Total 2 5 2 3 7 3" xfId="52239" xr:uid="{00000000-0005-0000-0000-00000FCC0000}"/>
    <cellStyle name="Total 2 5 2 3 7 4" xfId="52240" xr:uid="{00000000-0005-0000-0000-000010CC0000}"/>
    <cellStyle name="Total 2 5 2 3 7 5" xfId="52241" xr:uid="{00000000-0005-0000-0000-000011CC0000}"/>
    <cellStyle name="Total 2 5 2 3 8" xfId="52242" xr:uid="{00000000-0005-0000-0000-000012CC0000}"/>
    <cellStyle name="Total 2 5 2 3 8 2" xfId="52243" xr:uid="{00000000-0005-0000-0000-000013CC0000}"/>
    <cellStyle name="Total 2 5 2 3 8 3" xfId="52244" xr:uid="{00000000-0005-0000-0000-000014CC0000}"/>
    <cellStyle name="Total 2 5 2 3 8 4" xfId="52245" xr:uid="{00000000-0005-0000-0000-000015CC0000}"/>
    <cellStyle name="Total 2 5 2 3 8 5" xfId="52246" xr:uid="{00000000-0005-0000-0000-000016CC0000}"/>
    <cellStyle name="Total 2 5 2 3 8 6" xfId="52247" xr:uid="{00000000-0005-0000-0000-000017CC0000}"/>
    <cellStyle name="Total 2 5 2 3 8 7" xfId="52248" xr:uid="{00000000-0005-0000-0000-000018CC0000}"/>
    <cellStyle name="Total 2 5 2 3 8 8" xfId="52249" xr:uid="{00000000-0005-0000-0000-000019CC0000}"/>
    <cellStyle name="Total 2 5 2 3 9" xfId="52250" xr:uid="{00000000-0005-0000-0000-00001ACC0000}"/>
    <cellStyle name="Total 2 5 2 3 9 2" xfId="52251" xr:uid="{00000000-0005-0000-0000-00001BCC0000}"/>
    <cellStyle name="Total 2 5 2 3 9 3" xfId="52252" xr:uid="{00000000-0005-0000-0000-00001CCC0000}"/>
    <cellStyle name="Total 2 5 2 3 9 4" xfId="52253" xr:uid="{00000000-0005-0000-0000-00001DCC0000}"/>
    <cellStyle name="Total 2 5 2 3 9 5" xfId="52254" xr:uid="{00000000-0005-0000-0000-00001ECC0000}"/>
    <cellStyle name="Total 2 5 2 3 9 6" xfId="52255" xr:uid="{00000000-0005-0000-0000-00001FCC0000}"/>
    <cellStyle name="Total 2 5 2 3 9 7" xfId="52256" xr:uid="{00000000-0005-0000-0000-000020CC0000}"/>
    <cellStyle name="Total 2 5 2 4" xfId="52257" xr:uid="{00000000-0005-0000-0000-000021CC0000}"/>
    <cellStyle name="Total 2 5 2 4 10" xfId="52258" xr:uid="{00000000-0005-0000-0000-000022CC0000}"/>
    <cellStyle name="Total 2 5 2 4 10 2" xfId="52259" xr:uid="{00000000-0005-0000-0000-000023CC0000}"/>
    <cellStyle name="Total 2 5 2 4 10 3" xfId="52260" xr:uid="{00000000-0005-0000-0000-000024CC0000}"/>
    <cellStyle name="Total 2 5 2 4 10 4" xfId="52261" xr:uid="{00000000-0005-0000-0000-000025CC0000}"/>
    <cellStyle name="Total 2 5 2 4 10 5" xfId="52262" xr:uid="{00000000-0005-0000-0000-000026CC0000}"/>
    <cellStyle name="Total 2 5 2 4 11" xfId="52263" xr:uid="{00000000-0005-0000-0000-000027CC0000}"/>
    <cellStyle name="Total 2 5 2 4 11 2" xfId="52264" xr:uid="{00000000-0005-0000-0000-000028CC0000}"/>
    <cellStyle name="Total 2 5 2 4 11 3" xfId="52265" xr:uid="{00000000-0005-0000-0000-000029CC0000}"/>
    <cellStyle name="Total 2 5 2 4 11 4" xfId="52266" xr:uid="{00000000-0005-0000-0000-00002ACC0000}"/>
    <cellStyle name="Total 2 5 2 4 11 5" xfId="52267" xr:uid="{00000000-0005-0000-0000-00002BCC0000}"/>
    <cellStyle name="Total 2 5 2 4 12" xfId="52268" xr:uid="{00000000-0005-0000-0000-00002CCC0000}"/>
    <cellStyle name="Total 2 5 2 4 12 2" xfId="52269" xr:uid="{00000000-0005-0000-0000-00002DCC0000}"/>
    <cellStyle name="Total 2 5 2 4 12 3" xfId="52270" xr:uid="{00000000-0005-0000-0000-00002ECC0000}"/>
    <cellStyle name="Total 2 5 2 4 12 4" xfId="52271" xr:uid="{00000000-0005-0000-0000-00002FCC0000}"/>
    <cellStyle name="Total 2 5 2 4 12 5" xfId="52272" xr:uid="{00000000-0005-0000-0000-000030CC0000}"/>
    <cellStyle name="Total 2 5 2 4 13" xfId="52273" xr:uid="{00000000-0005-0000-0000-000031CC0000}"/>
    <cellStyle name="Total 2 5 2 4 13 2" xfId="52274" xr:uid="{00000000-0005-0000-0000-000032CC0000}"/>
    <cellStyle name="Total 2 5 2 4 13 3" xfId="52275" xr:uid="{00000000-0005-0000-0000-000033CC0000}"/>
    <cellStyle name="Total 2 5 2 4 13 4" xfId="52276" xr:uid="{00000000-0005-0000-0000-000034CC0000}"/>
    <cellStyle name="Total 2 5 2 4 13 5" xfId="52277" xr:uid="{00000000-0005-0000-0000-000035CC0000}"/>
    <cellStyle name="Total 2 5 2 4 14" xfId="52278" xr:uid="{00000000-0005-0000-0000-000036CC0000}"/>
    <cellStyle name="Total 2 5 2 4 14 2" xfId="52279" xr:uid="{00000000-0005-0000-0000-000037CC0000}"/>
    <cellStyle name="Total 2 5 2 4 14 3" xfId="52280" xr:uid="{00000000-0005-0000-0000-000038CC0000}"/>
    <cellStyle name="Total 2 5 2 4 14 4" xfId="52281" xr:uid="{00000000-0005-0000-0000-000039CC0000}"/>
    <cellStyle name="Total 2 5 2 4 14 5" xfId="52282" xr:uid="{00000000-0005-0000-0000-00003ACC0000}"/>
    <cellStyle name="Total 2 5 2 4 15" xfId="52283" xr:uid="{00000000-0005-0000-0000-00003BCC0000}"/>
    <cellStyle name="Total 2 5 2 4 15 2" xfId="52284" xr:uid="{00000000-0005-0000-0000-00003CCC0000}"/>
    <cellStyle name="Total 2 5 2 4 15 3" xfId="52285" xr:uid="{00000000-0005-0000-0000-00003DCC0000}"/>
    <cellStyle name="Total 2 5 2 4 15 4" xfId="52286" xr:uid="{00000000-0005-0000-0000-00003ECC0000}"/>
    <cellStyle name="Total 2 5 2 4 15 5" xfId="52287" xr:uid="{00000000-0005-0000-0000-00003FCC0000}"/>
    <cellStyle name="Total 2 5 2 4 16" xfId="52288" xr:uid="{00000000-0005-0000-0000-000040CC0000}"/>
    <cellStyle name="Total 2 5 2 4 16 2" xfId="52289" xr:uid="{00000000-0005-0000-0000-000041CC0000}"/>
    <cellStyle name="Total 2 5 2 4 16 3" xfId="52290" xr:uid="{00000000-0005-0000-0000-000042CC0000}"/>
    <cellStyle name="Total 2 5 2 4 16 4" xfId="52291" xr:uid="{00000000-0005-0000-0000-000043CC0000}"/>
    <cellStyle name="Total 2 5 2 4 16 5" xfId="52292" xr:uid="{00000000-0005-0000-0000-000044CC0000}"/>
    <cellStyle name="Total 2 5 2 4 17" xfId="52293" xr:uid="{00000000-0005-0000-0000-000045CC0000}"/>
    <cellStyle name="Total 2 5 2 4 17 2" xfId="52294" xr:uid="{00000000-0005-0000-0000-000046CC0000}"/>
    <cellStyle name="Total 2 5 2 4 17 3" xfId="52295" xr:uid="{00000000-0005-0000-0000-000047CC0000}"/>
    <cellStyle name="Total 2 5 2 4 17 4" xfId="52296" xr:uid="{00000000-0005-0000-0000-000048CC0000}"/>
    <cellStyle name="Total 2 5 2 4 17 5" xfId="52297" xr:uid="{00000000-0005-0000-0000-000049CC0000}"/>
    <cellStyle name="Total 2 5 2 4 18" xfId="52298" xr:uid="{00000000-0005-0000-0000-00004ACC0000}"/>
    <cellStyle name="Total 2 5 2 4 18 2" xfId="52299" xr:uid="{00000000-0005-0000-0000-00004BCC0000}"/>
    <cellStyle name="Total 2 5 2 4 18 3" xfId="52300" xr:uid="{00000000-0005-0000-0000-00004CCC0000}"/>
    <cellStyle name="Total 2 5 2 4 18 4" xfId="52301" xr:uid="{00000000-0005-0000-0000-00004DCC0000}"/>
    <cellStyle name="Total 2 5 2 4 18 5" xfId="52302" xr:uid="{00000000-0005-0000-0000-00004ECC0000}"/>
    <cellStyle name="Total 2 5 2 4 19" xfId="52303" xr:uid="{00000000-0005-0000-0000-00004FCC0000}"/>
    <cellStyle name="Total 2 5 2 4 2" xfId="52304" xr:uid="{00000000-0005-0000-0000-000050CC0000}"/>
    <cellStyle name="Total 2 5 2 4 2 2" xfId="52305" xr:uid="{00000000-0005-0000-0000-000051CC0000}"/>
    <cellStyle name="Total 2 5 2 4 2 2 2" xfId="52306" xr:uid="{00000000-0005-0000-0000-000052CC0000}"/>
    <cellStyle name="Total 2 5 2 4 2 2 3" xfId="52307" xr:uid="{00000000-0005-0000-0000-000053CC0000}"/>
    <cellStyle name="Total 2 5 2 4 2 2 4" xfId="52308" xr:uid="{00000000-0005-0000-0000-000054CC0000}"/>
    <cellStyle name="Total 2 5 2 4 2 2 5" xfId="52309" xr:uid="{00000000-0005-0000-0000-000055CC0000}"/>
    <cellStyle name="Total 2 5 2 4 2 2 6" xfId="52310" xr:uid="{00000000-0005-0000-0000-000056CC0000}"/>
    <cellStyle name="Total 2 5 2 4 2 2 7" xfId="52311" xr:uid="{00000000-0005-0000-0000-000057CC0000}"/>
    <cellStyle name="Total 2 5 2 4 2 3" xfId="52312" xr:uid="{00000000-0005-0000-0000-000058CC0000}"/>
    <cellStyle name="Total 2 5 2 4 2 4" xfId="52313" xr:uid="{00000000-0005-0000-0000-000059CC0000}"/>
    <cellStyle name="Total 2 5 2 4 2 5" xfId="52314" xr:uid="{00000000-0005-0000-0000-00005ACC0000}"/>
    <cellStyle name="Total 2 5 2 4 3" xfId="52315" xr:uid="{00000000-0005-0000-0000-00005BCC0000}"/>
    <cellStyle name="Total 2 5 2 4 3 2" xfId="52316" xr:uid="{00000000-0005-0000-0000-00005CCC0000}"/>
    <cellStyle name="Total 2 5 2 4 3 2 2" xfId="52317" xr:uid="{00000000-0005-0000-0000-00005DCC0000}"/>
    <cellStyle name="Total 2 5 2 4 3 2 3" xfId="52318" xr:uid="{00000000-0005-0000-0000-00005ECC0000}"/>
    <cellStyle name="Total 2 5 2 4 3 2 4" xfId="52319" xr:uid="{00000000-0005-0000-0000-00005FCC0000}"/>
    <cellStyle name="Total 2 5 2 4 3 2 5" xfId="52320" xr:uid="{00000000-0005-0000-0000-000060CC0000}"/>
    <cellStyle name="Total 2 5 2 4 3 2 6" xfId="52321" xr:uid="{00000000-0005-0000-0000-000061CC0000}"/>
    <cellStyle name="Total 2 5 2 4 3 2 7" xfId="52322" xr:uid="{00000000-0005-0000-0000-000062CC0000}"/>
    <cellStyle name="Total 2 5 2 4 3 3" xfId="52323" xr:uid="{00000000-0005-0000-0000-000063CC0000}"/>
    <cellStyle name="Total 2 5 2 4 3 4" xfId="52324" xr:uid="{00000000-0005-0000-0000-000064CC0000}"/>
    <cellStyle name="Total 2 5 2 4 3 5" xfId="52325" xr:uid="{00000000-0005-0000-0000-000065CC0000}"/>
    <cellStyle name="Total 2 5 2 4 4" xfId="52326" xr:uid="{00000000-0005-0000-0000-000066CC0000}"/>
    <cellStyle name="Total 2 5 2 4 4 2" xfId="52327" xr:uid="{00000000-0005-0000-0000-000067CC0000}"/>
    <cellStyle name="Total 2 5 2 4 4 2 2" xfId="52328" xr:uid="{00000000-0005-0000-0000-000068CC0000}"/>
    <cellStyle name="Total 2 5 2 4 4 2 3" xfId="52329" xr:uid="{00000000-0005-0000-0000-000069CC0000}"/>
    <cellStyle name="Total 2 5 2 4 4 2 4" xfId="52330" xr:uid="{00000000-0005-0000-0000-00006ACC0000}"/>
    <cellStyle name="Total 2 5 2 4 4 2 5" xfId="52331" xr:uid="{00000000-0005-0000-0000-00006BCC0000}"/>
    <cellStyle name="Total 2 5 2 4 4 2 6" xfId="52332" xr:uid="{00000000-0005-0000-0000-00006CCC0000}"/>
    <cellStyle name="Total 2 5 2 4 4 2 7" xfId="52333" xr:uid="{00000000-0005-0000-0000-00006DCC0000}"/>
    <cellStyle name="Total 2 5 2 4 4 3" xfId="52334" xr:uid="{00000000-0005-0000-0000-00006ECC0000}"/>
    <cellStyle name="Total 2 5 2 4 4 4" xfId="52335" xr:uid="{00000000-0005-0000-0000-00006FCC0000}"/>
    <cellStyle name="Total 2 5 2 4 4 5" xfId="52336" xr:uid="{00000000-0005-0000-0000-000070CC0000}"/>
    <cellStyle name="Total 2 5 2 4 5" xfId="52337" xr:uid="{00000000-0005-0000-0000-000071CC0000}"/>
    <cellStyle name="Total 2 5 2 4 5 2" xfId="52338" xr:uid="{00000000-0005-0000-0000-000072CC0000}"/>
    <cellStyle name="Total 2 5 2 4 5 3" xfId="52339" xr:uid="{00000000-0005-0000-0000-000073CC0000}"/>
    <cellStyle name="Total 2 5 2 4 5 4" xfId="52340" xr:uid="{00000000-0005-0000-0000-000074CC0000}"/>
    <cellStyle name="Total 2 5 2 4 5 5" xfId="52341" xr:uid="{00000000-0005-0000-0000-000075CC0000}"/>
    <cellStyle name="Total 2 5 2 4 5 6" xfId="52342" xr:uid="{00000000-0005-0000-0000-000076CC0000}"/>
    <cellStyle name="Total 2 5 2 4 5 7" xfId="52343" xr:uid="{00000000-0005-0000-0000-000077CC0000}"/>
    <cellStyle name="Total 2 5 2 4 5 8" xfId="52344" xr:uid="{00000000-0005-0000-0000-000078CC0000}"/>
    <cellStyle name="Total 2 5 2 4 6" xfId="52345" xr:uid="{00000000-0005-0000-0000-000079CC0000}"/>
    <cellStyle name="Total 2 5 2 4 6 2" xfId="52346" xr:uid="{00000000-0005-0000-0000-00007ACC0000}"/>
    <cellStyle name="Total 2 5 2 4 6 3" xfId="52347" xr:uid="{00000000-0005-0000-0000-00007BCC0000}"/>
    <cellStyle name="Total 2 5 2 4 6 4" xfId="52348" xr:uid="{00000000-0005-0000-0000-00007CCC0000}"/>
    <cellStyle name="Total 2 5 2 4 6 5" xfId="52349" xr:uid="{00000000-0005-0000-0000-00007DCC0000}"/>
    <cellStyle name="Total 2 5 2 4 6 6" xfId="52350" xr:uid="{00000000-0005-0000-0000-00007ECC0000}"/>
    <cellStyle name="Total 2 5 2 4 6 7" xfId="52351" xr:uid="{00000000-0005-0000-0000-00007FCC0000}"/>
    <cellStyle name="Total 2 5 2 4 7" xfId="52352" xr:uid="{00000000-0005-0000-0000-000080CC0000}"/>
    <cellStyle name="Total 2 5 2 4 7 2" xfId="52353" xr:uid="{00000000-0005-0000-0000-000081CC0000}"/>
    <cellStyle name="Total 2 5 2 4 7 3" xfId="52354" xr:uid="{00000000-0005-0000-0000-000082CC0000}"/>
    <cellStyle name="Total 2 5 2 4 7 4" xfId="52355" xr:uid="{00000000-0005-0000-0000-000083CC0000}"/>
    <cellStyle name="Total 2 5 2 4 7 5" xfId="52356" xr:uid="{00000000-0005-0000-0000-000084CC0000}"/>
    <cellStyle name="Total 2 5 2 4 8" xfId="52357" xr:uid="{00000000-0005-0000-0000-000085CC0000}"/>
    <cellStyle name="Total 2 5 2 4 8 2" xfId="52358" xr:uid="{00000000-0005-0000-0000-000086CC0000}"/>
    <cellStyle name="Total 2 5 2 4 8 3" xfId="52359" xr:uid="{00000000-0005-0000-0000-000087CC0000}"/>
    <cellStyle name="Total 2 5 2 4 8 4" xfId="52360" xr:uid="{00000000-0005-0000-0000-000088CC0000}"/>
    <cellStyle name="Total 2 5 2 4 8 5" xfId="52361" xr:uid="{00000000-0005-0000-0000-000089CC0000}"/>
    <cellStyle name="Total 2 5 2 4 9" xfId="52362" xr:uid="{00000000-0005-0000-0000-00008ACC0000}"/>
    <cellStyle name="Total 2 5 2 4 9 2" xfId="52363" xr:uid="{00000000-0005-0000-0000-00008BCC0000}"/>
    <cellStyle name="Total 2 5 2 4 9 3" xfId="52364" xr:uid="{00000000-0005-0000-0000-00008CCC0000}"/>
    <cellStyle name="Total 2 5 2 4 9 4" xfId="52365" xr:uid="{00000000-0005-0000-0000-00008DCC0000}"/>
    <cellStyle name="Total 2 5 2 4 9 5" xfId="52366" xr:uid="{00000000-0005-0000-0000-00008ECC0000}"/>
    <cellStyle name="Total 2 5 2 5" xfId="52367" xr:uid="{00000000-0005-0000-0000-00008FCC0000}"/>
    <cellStyle name="Total 2 5 2 5 10" xfId="52368" xr:uid="{00000000-0005-0000-0000-000090CC0000}"/>
    <cellStyle name="Total 2 5 2 5 2" xfId="52369" xr:uid="{00000000-0005-0000-0000-000091CC0000}"/>
    <cellStyle name="Total 2 5 2 5 2 2" xfId="52370" xr:uid="{00000000-0005-0000-0000-000092CC0000}"/>
    <cellStyle name="Total 2 5 2 5 2 2 2" xfId="52371" xr:uid="{00000000-0005-0000-0000-000093CC0000}"/>
    <cellStyle name="Total 2 5 2 5 2 2 3" xfId="52372" xr:uid="{00000000-0005-0000-0000-000094CC0000}"/>
    <cellStyle name="Total 2 5 2 5 2 2 4" xfId="52373" xr:uid="{00000000-0005-0000-0000-000095CC0000}"/>
    <cellStyle name="Total 2 5 2 5 2 2 5" xfId="52374" xr:uid="{00000000-0005-0000-0000-000096CC0000}"/>
    <cellStyle name="Total 2 5 2 5 2 2 6" xfId="52375" xr:uid="{00000000-0005-0000-0000-000097CC0000}"/>
    <cellStyle name="Total 2 5 2 5 2 2 7" xfId="52376" xr:uid="{00000000-0005-0000-0000-000098CC0000}"/>
    <cellStyle name="Total 2 5 2 5 2 3" xfId="52377" xr:uid="{00000000-0005-0000-0000-000099CC0000}"/>
    <cellStyle name="Total 2 5 2 5 2 4" xfId="52378" xr:uid="{00000000-0005-0000-0000-00009ACC0000}"/>
    <cellStyle name="Total 2 5 2 5 3" xfId="52379" xr:uid="{00000000-0005-0000-0000-00009BCC0000}"/>
    <cellStyle name="Total 2 5 2 5 3 2" xfId="52380" xr:uid="{00000000-0005-0000-0000-00009CCC0000}"/>
    <cellStyle name="Total 2 5 2 5 3 2 2" xfId="52381" xr:uid="{00000000-0005-0000-0000-00009DCC0000}"/>
    <cellStyle name="Total 2 5 2 5 3 2 3" xfId="52382" xr:uid="{00000000-0005-0000-0000-00009ECC0000}"/>
    <cellStyle name="Total 2 5 2 5 3 2 4" xfId="52383" xr:uid="{00000000-0005-0000-0000-00009FCC0000}"/>
    <cellStyle name="Total 2 5 2 5 3 2 5" xfId="52384" xr:uid="{00000000-0005-0000-0000-0000A0CC0000}"/>
    <cellStyle name="Total 2 5 2 5 3 2 6" xfId="52385" xr:uid="{00000000-0005-0000-0000-0000A1CC0000}"/>
    <cellStyle name="Total 2 5 2 5 3 2 7" xfId="52386" xr:uid="{00000000-0005-0000-0000-0000A2CC0000}"/>
    <cellStyle name="Total 2 5 2 5 3 3" xfId="52387" xr:uid="{00000000-0005-0000-0000-0000A3CC0000}"/>
    <cellStyle name="Total 2 5 2 5 3 4" xfId="52388" xr:uid="{00000000-0005-0000-0000-0000A4CC0000}"/>
    <cellStyle name="Total 2 5 2 5 4" xfId="52389" xr:uid="{00000000-0005-0000-0000-0000A5CC0000}"/>
    <cellStyle name="Total 2 5 2 5 4 2" xfId="52390" xr:uid="{00000000-0005-0000-0000-0000A6CC0000}"/>
    <cellStyle name="Total 2 5 2 5 4 2 2" xfId="52391" xr:uid="{00000000-0005-0000-0000-0000A7CC0000}"/>
    <cellStyle name="Total 2 5 2 5 4 2 3" xfId="52392" xr:uid="{00000000-0005-0000-0000-0000A8CC0000}"/>
    <cellStyle name="Total 2 5 2 5 4 2 4" xfId="52393" xr:uid="{00000000-0005-0000-0000-0000A9CC0000}"/>
    <cellStyle name="Total 2 5 2 5 4 2 5" xfId="52394" xr:uid="{00000000-0005-0000-0000-0000AACC0000}"/>
    <cellStyle name="Total 2 5 2 5 4 2 6" xfId="52395" xr:uid="{00000000-0005-0000-0000-0000ABCC0000}"/>
    <cellStyle name="Total 2 5 2 5 4 2 7" xfId="52396" xr:uid="{00000000-0005-0000-0000-0000ACCC0000}"/>
    <cellStyle name="Total 2 5 2 5 4 3" xfId="52397" xr:uid="{00000000-0005-0000-0000-0000ADCC0000}"/>
    <cellStyle name="Total 2 5 2 5 4 4" xfId="52398" xr:uid="{00000000-0005-0000-0000-0000AECC0000}"/>
    <cellStyle name="Total 2 5 2 5 5" xfId="52399" xr:uid="{00000000-0005-0000-0000-0000AFCC0000}"/>
    <cellStyle name="Total 2 5 2 5 5 2" xfId="52400" xr:uid="{00000000-0005-0000-0000-0000B0CC0000}"/>
    <cellStyle name="Total 2 5 2 5 5 3" xfId="52401" xr:uid="{00000000-0005-0000-0000-0000B1CC0000}"/>
    <cellStyle name="Total 2 5 2 5 5 4" xfId="52402" xr:uid="{00000000-0005-0000-0000-0000B2CC0000}"/>
    <cellStyle name="Total 2 5 2 5 5 5" xfId="52403" xr:uid="{00000000-0005-0000-0000-0000B3CC0000}"/>
    <cellStyle name="Total 2 5 2 5 5 6" xfId="52404" xr:uid="{00000000-0005-0000-0000-0000B4CC0000}"/>
    <cellStyle name="Total 2 5 2 5 5 7" xfId="52405" xr:uid="{00000000-0005-0000-0000-0000B5CC0000}"/>
    <cellStyle name="Total 2 5 2 5 5 8" xfId="52406" xr:uid="{00000000-0005-0000-0000-0000B6CC0000}"/>
    <cellStyle name="Total 2 5 2 5 6" xfId="52407" xr:uid="{00000000-0005-0000-0000-0000B7CC0000}"/>
    <cellStyle name="Total 2 5 2 5 6 2" xfId="52408" xr:uid="{00000000-0005-0000-0000-0000B8CC0000}"/>
    <cellStyle name="Total 2 5 2 5 6 3" xfId="52409" xr:uid="{00000000-0005-0000-0000-0000B9CC0000}"/>
    <cellStyle name="Total 2 5 2 5 6 4" xfId="52410" xr:uid="{00000000-0005-0000-0000-0000BACC0000}"/>
    <cellStyle name="Total 2 5 2 5 6 5" xfId="52411" xr:uid="{00000000-0005-0000-0000-0000BBCC0000}"/>
    <cellStyle name="Total 2 5 2 5 6 6" xfId="52412" xr:uid="{00000000-0005-0000-0000-0000BCCC0000}"/>
    <cellStyle name="Total 2 5 2 5 6 7" xfId="52413" xr:uid="{00000000-0005-0000-0000-0000BDCC0000}"/>
    <cellStyle name="Total 2 5 2 5 7" xfId="52414" xr:uid="{00000000-0005-0000-0000-0000BECC0000}"/>
    <cellStyle name="Total 2 5 2 5 8" xfId="52415" xr:uid="{00000000-0005-0000-0000-0000BFCC0000}"/>
    <cellStyle name="Total 2 5 2 5 9" xfId="52416" xr:uid="{00000000-0005-0000-0000-0000C0CC0000}"/>
    <cellStyle name="Total 2 5 2 6" xfId="52417" xr:uid="{00000000-0005-0000-0000-0000C1CC0000}"/>
    <cellStyle name="Total 2 5 2 6 2" xfId="52418" xr:uid="{00000000-0005-0000-0000-0000C2CC0000}"/>
    <cellStyle name="Total 2 5 2 6 2 2" xfId="52419" xr:uid="{00000000-0005-0000-0000-0000C3CC0000}"/>
    <cellStyle name="Total 2 5 2 6 2 3" xfId="52420" xr:uid="{00000000-0005-0000-0000-0000C4CC0000}"/>
    <cellStyle name="Total 2 5 2 6 2 4" xfId="52421" xr:uid="{00000000-0005-0000-0000-0000C5CC0000}"/>
    <cellStyle name="Total 2 5 2 6 2 5" xfId="52422" xr:uid="{00000000-0005-0000-0000-0000C6CC0000}"/>
    <cellStyle name="Total 2 5 2 6 2 6" xfId="52423" xr:uid="{00000000-0005-0000-0000-0000C7CC0000}"/>
    <cellStyle name="Total 2 5 2 6 2 7" xfId="52424" xr:uid="{00000000-0005-0000-0000-0000C8CC0000}"/>
    <cellStyle name="Total 2 5 2 6 3" xfId="52425" xr:uid="{00000000-0005-0000-0000-0000C9CC0000}"/>
    <cellStyle name="Total 2 5 2 6 4" xfId="52426" xr:uid="{00000000-0005-0000-0000-0000CACC0000}"/>
    <cellStyle name="Total 2 5 2 6 5" xfId="52427" xr:uid="{00000000-0005-0000-0000-0000CBCC0000}"/>
    <cellStyle name="Total 2 5 2 7" xfId="52428" xr:uid="{00000000-0005-0000-0000-0000CCCC0000}"/>
    <cellStyle name="Total 2 5 2 7 2" xfId="52429" xr:uid="{00000000-0005-0000-0000-0000CDCC0000}"/>
    <cellStyle name="Total 2 5 2 7 2 2" xfId="52430" xr:uid="{00000000-0005-0000-0000-0000CECC0000}"/>
    <cellStyle name="Total 2 5 2 7 2 3" xfId="52431" xr:uid="{00000000-0005-0000-0000-0000CFCC0000}"/>
    <cellStyle name="Total 2 5 2 7 2 4" xfId="52432" xr:uid="{00000000-0005-0000-0000-0000D0CC0000}"/>
    <cellStyle name="Total 2 5 2 7 2 5" xfId="52433" xr:uid="{00000000-0005-0000-0000-0000D1CC0000}"/>
    <cellStyle name="Total 2 5 2 7 2 6" xfId="52434" xr:uid="{00000000-0005-0000-0000-0000D2CC0000}"/>
    <cellStyle name="Total 2 5 2 7 2 7" xfId="52435" xr:uid="{00000000-0005-0000-0000-0000D3CC0000}"/>
    <cellStyle name="Total 2 5 2 7 3" xfId="52436" xr:uid="{00000000-0005-0000-0000-0000D4CC0000}"/>
    <cellStyle name="Total 2 5 2 7 4" xfId="52437" xr:uid="{00000000-0005-0000-0000-0000D5CC0000}"/>
    <cellStyle name="Total 2 5 2 7 5" xfId="52438" xr:uid="{00000000-0005-0000-0000-0000D6CC0000}"/>
    <cellStyle name="Total 2 5 2 8" xfId="52439" xr:uid="{00000000-0005-0000-0000-0000D7CC0000}"/>
    <cellStyle name="Total 2 5 2 8 2" xfId="52440" xr:uid="{00000000-0005-0000-0000-0000D8CC0000}"/>
    <cellStyle name="Total 2 5 2 8 2 2" xfId="52441" xr:uid="{00000000-0005-0000-0000-0000D9CC0000}"/>
    <cellStyle name="Total 2 5 2 8 2 3" xfId="52442" xr:uid="{00000000-0005-0000-0000-0000DACC0000}"/>
    <cellStyle name="Total 2 5 2 8 2 4" xfId="52443" xr:uid="{00000000-0005-0000-0000-0000DBCC0000}"/>
    <cellStyle name="Total 2 5 2 8 2 5" xfId="52444" xr:uid="{00000000-0005-0000-0000-0000DCCC0000}"/>
    <cellStyle name="Total 2 5 2 8 2 6" xfId="52445" xr:uid="{00000000-0005-0000-0000-0000DDCC0000}"/>
    <cellStyle name="Total 2 5 2 8 2 7" xfId="52446" xr:uid="{00000000-0005-0000-0000-0000DECC0000}"/>
    <cellStyle name="Total 2 5 2 8 3" xfId="52447" xr:uid="{00000000-0005-0000-0000-0000DFCC0000}"/>
    <cellStyle name="Total 2 5 2 8 4" xfId="52448" xr:uid="{00000000-0005-0000-0000-0000E0CC0000}"/>
    <cellStyle name="Total 2 5 2 8 5" xfId="52449" xr:uid="{00000000-0005-0000-0000-0000E1CC0000}"/>
    <cellStyle name="Total 2 5 2 9" xfId="52450" xr:uid="{00000000-0005-0000-0000-0000E2CC0000}"/>
    <cellStyle name="Total 2 5 2 9 2" xfId="52451" xr:uid="{00000000-0005-0000-0000-0000E3CC0000}"/>
    <cellStyle name="Total 2 5 2 9 2 2" xfId="52452" xr:uid="{00000000-0005-0000-0000-0000E4CC0000}"/>
    <cellStyle name="Total 2 5 2 9 2 3" xfId="52453" xr:uid="{00000000-0005-0000-0000-0000E5CC0000}"/>
    <cellStyle name="Total 2 5 2 9 2 4" xfId="52454" xr:uid="{00000000-0005-0000-0000-0000E6CC0000}"/>
    <cellStyle name="Total 2 5 2 9 2 5" xfId="52455" xr:uid="{00000000-0005-0000-0000-0000E7CC0000}"/>
    <cellStyle name="Total 2 5 2 9 2 6" xfId="52456" xr:uid="{00000000-0005-0000-0000-0000E8CC0000}"/>
    <cellStyle name="Total 2 5 2 9 2 7" xfId="52457" xr:uid="{00000000-0005-0000-0000-0000E9CC0000}"/>
    <cellStyle name="Total 2 5 2 9 3" xfId="52458" xr:uid="{00000000-0005-0000-0000-0000EACC0000}"/>
    <cellStyle name="Total 2 5 2 9 4" xfId="52459" xr:uid="{00000000-0005-0000-0000-0000EBCC0000}"/>
    <cellStyle name="Total 2 5 2 9 5" xfId="52460" xr:uid="{00000000-0005-0000-0000-0000ECCC0000}"/>
    <cellStyle name="Total 2 5 20" xfId="52461" xr:uid="{00000000-0005-0000-0000-0000EDCC0000}"/>
    <cellStyle name="Total 2 5 3" xfId="52462" xr:uid="{00000000-0005-0000-0000-0000EECC0000}"/>
    <cellStyle name="Total 2 5 3 10" xfId="52463" xr:uid="{00000000-0005-0000-0000-0000EFCC0000}"/>
    <cellStyle name="Total 2 5 3 10 2" xfId="52464" xr:uid="{00000000-0005-0000-0000-0000F0CC0000}"/>
    <cellStyle name="Total 2 5 3 10 3" xfId="52465" xr:uid="{00000000-0005-0000-0000-0000F1CC0000}"/>
    <cellStyle name="Total 2 5 3 10 4" xfId="52466" xr:uid="{00000000-0005-0000-0000-0000F2CC0000}"/>
    <cellStyle name="Total 2 5 3 10 5" xfId="52467" xr:uid="{00000000-0005-0000-0000-0000F3CC0000}"/>
    <cellStyle name="Total 2 5 3 10 6" xfId="52468" xr:uid="{00000000-0005-0000-0000-0000F4CC0000}"/>
    <cellStyle name="Total 2 5 3 10 7" xfId="52469" xr:uid="{00000000-0005-0000-0000-0000F5CC0000}"/>
    <cellStyle name="Total 2 5 3 10 8" xfId="52470" xr:uid="{00000000-0005-0000-0000-0000F6CC0000}"/>
    <cellStyle name="Total 2 5 3 11" xfId="52471" xr:uid="{00000000-0005-0000-0000-0000F7CC0000}"/>
    <cellStyle name="Total 2 5 3 11 2" xfId="52472" xr:uid="{00000000-0005-0000-0000-0000F8CC0000}"/>
    <cellStyle name="Total 2 5 3 11 3" xfId="52473" xr:uid="{00000000-0005-0000-0000-0000F9CC0000}"/>
    <cellStyle name="Total 2 5 3 11 4" xfId="52474" xr:uid="{00000000-0005-0000-0000-0000FACC0000}"/>
    <cellStyle name="Total 2 5 3 11 5" xfId="52475" xr:uid="{00000000-0005-0000-0000-0000FBCC0000}"/>
    <cellStyle name="Total 2 5 3 11 6" xfId="52476" xr:uid="{00000000-0005-0000-0000-0000FCCC0000}"/>
    <cellStyle name="Total 2 5 3 11 7" xfId="52477" xr:uid="{00000000-0005-0000-0000-0000FDCC0000}"/>
    <cellStyle name="Total 2 5 3 12" xfId="52478" xr:uid="{00000000-0005-0000-0000-0000FECC0000}"/>
    <cellStyle name="Total 2 5 3 12 2" xfId="52479" xr:uid="{00000000-0005-0000-0000-0000FFCC0000}"/>
    <cellStyle name="Total 2 5 3 12 3" xfId="52480" xr:uid="{00000000-0005-0000-0000-000000CD0000}"/>
    <cellStyle name="Total 2 5 3 12 4" xfId="52481" xr:uid="{00000000-0005-0000-0000-000001CD0000}"/>
    <cellStyle name="Total 2 5 3 12 5" xfId="52482" xr:uid="{00000000-0005-0000-0000-000002CD0000}"/>
    <cellStyle name="Total 2 5 3 13" xfId="52483" xr:uid="{00000000-0005-0000-0000-000003CD0000}"/>
    <cellStyle name="Total 2 5 3 13 2" xfId="52484" xr:uid="{00000000-0005-0000-0000-000004CD0000}"/>
    <cellStyle name="Total 2 5 3 13 3" xfId="52485" xr:uid="{00000000-0005-0000-0000-000005CD0000}"/>
    <cellStyle name="Total 2 5 3 13 4" xfId="52486" xr:uid="{00000000-0005-0000-0000-000006CD0000}"/>
    <cellStyle name="Total 2 5 3 13 5" xfId="52487" xr:uid="{00000000-0005-0000-0000-000007CD0000}"/>
    <cellStyle name="Total 2 5 3 14" xfId="52488" xr:uid="{00000000-0005-0000-0000-000008CD0000}"/>
    <cellStyle name="Total 2 5 3 14 2" xfId="52489" xr:uid="{00000000-0005-0000-0000-000009CD0000}"/>
    <cellStyle name="Total 2 5 3 14 3" xfId="52490" xr:uid="{00000000-0005-0000-0000-00000ACD0000}"/>
    <cellStyle name="Total 2 5 3 14 4" xfId="52491" xr:uid="{00000000-0005-0000-0000-00000BCD0000}"/>
    <cellStyle name="Total 2 5 3 14 5" xfId="52492" xr:uid="{00000000-0005-0000-0000-00000CCD0000}"/>
    <cellStyle name="Total 2 5 3 15" xfId="52493" xr:uid="{00000000-0005-0000-0000-00000DCD0000}"/>
    <cellStyle name="Total 2 5 3 15 2" xfId="52494" xr:uid="{00000000-0005-0000-0000-00000ECD0000}"/>
    <cellStyle name="Total 2 5 3 15 3" xfId="52495" xr:uid="{00000000-0005-0000-0000-00000FCD0000}"/>
    <cellStyle name="Total 2 5 3 15 4" xfId="52496" xr:uid="{00000000-0005-0000-0000-000010CD0000}"/>
    <cellStyle name="Total 2 5 3 15 5" xfId="52497" xr:uid="{00000000-0005-0000-0000-000011CD0000}"/>
    <cellStyle name="Total 2 5 3 16" xfId="52498" xr:uid="{00000000-0005-0000-0000-000012CD0000}"/>
    <cellStyle name="Total 2 5 3 16 2" xfId="52499" xr:uid="{00000000-0005-0000-0000-000013CD0000}"/>
    <cellStyle name="Total 2 5 3 16 3" xfId="52500" xr:uid="{00000000-0005-0000-0000-000014CD0000}"/>
    <cellStyle name="Total 2 5 3 16 4" xfId="52501" xr:uid="{00000000-0005-0000-0000-000015CD0000}"/>
    <cellStyle name="Total 2 5 3 16 5" xfId="52502" xr:uid="{00000000-0005-0000-0000-000016CD0000}"/>
    <cellStyle name="Total 2 5 3 17" xfId="52503" xr:uid="{00000000-0005-0000-0000-000017CD0000}"/>
    <cellStyle name="Total 2 5 3 17 2" xfId="52504" xr:uid="{00000000-0005-0000-0000-000018CD0000}"/>
    <cellStyle name="Total 2 5 3 17 3" xfId="52505" xr:uid="{00000000-0005-0000-0000-000019CD0000}"/>
    <cellStyle name="Total 2 5 3 17 4" xfId="52506" xr:uid="{00000000-0005-0000-0000-00001ACD0000}"/>
    <cellStyle name="Total 2 5 3 17 5" xfId="52507" xr:uid="{00000000-0005-0000-0000-00001BCD0000}"/>
    <cellStyle name="Total 2 5 3 18" xfId="52508" xr:uid="{00000000-0005-0000-0000-00001CCD0000}"/>
    <cellStyle name="Total 2 5 3 2" xfId="52509" xr:uid="{00000000-0005-0000-0000-00001DCD0000}"/>
    <cellStyle name="Total 2 5 3 2 10" xfId="52510" xr:uid="{00000000-0005-0000-0000-00001ECD0000}"/>
    <cellStyle name="Total 2 5 3 2 10 2" xfId="52511" xr:uid="{00000000-0005-0000-0000-00001FCD0000}"/>
    <cellStyle name="Total 2 5 3 2 10 3" xfId="52512" xr:uid="{00000000-0005-0000-0000-000020CD0000}"/>
    <cellStyle name="Total 2 5 3 2 10 4" xfId="52513" xr:uid="{00000000-0005-0000-0000-000021CD0000}"/>
    <cellStyle name="Total 2 5 3 2 10 5" xfId="52514" xr:uid="{00000000-0005-0000-0000-000022CD0000}"/>
    <cellStyle name="Total 2 5 3 2 11" xfId="52515" xr:uid="{00000000-0005-0000-0000-000023CD0000}"/>
    <cellStyle name="Total 2 5 3 2 11 2" xfId="52516" xr:uid="{00000000-0005-0000-0000-000024CD0000}"/>
    <cellStyle name="Total 2 5 3 2 11 3" xfId="52517" xr:uid="{00000000-0005-0000-0000-000025CD0000}"/>
    <cellStyle name="Total 2 5 3 2 11 4" xfId="52518" xr:uid="{00000000-0005-0000-0000-000026CD0000}"/>
    <cellStyle name="Total 2 5 3 2 11 5" xfId="52519" xr:uid="{00000000-0005-0000-0000-000027CD0000}"/>
    <cellStyle name="Total 2 5 3 2 12" xfId="52520" xr:uid="{00000000-0005-0000-0000-000028CD0000}"/>
    <cellStyle name="Total 2 5 3 2 12 2" xfId="52521" xr:uid="{00000000-0005-0000-0000-000029CD0000}"/>
    <cellStyle name="Total 2 5 3 2 12 3" xfId="52522" xr:uid="{00000000-0005-0000-0000-00002ACD0000}"/>
    <cellStyle name="Total 2 5 3 2 12 4" xfId="52523" xr:uid="{00000000-0005-0000-0000-00002BCD0000}"/>
    <cellStyle name="Total 2 5 3 2 12 5" xfId="52524" xr:uid="{00000000-0005-0000-0000-00002CCD0000}"/>
    <cellStyle name="Total 2 5 3 2 13" xfId="52525" xr:uid="{00000000-0005-0000-0000-00002DCD0000}"/>
    <cellStyle name="Total 2 5 3 2 13 2" xfId="52526" xr:uid="{00000000-0005-0000-0000-00002ECD0000}"/>
    <cellStyle name="Total 2 5 3 2 13 3" xfId="52527" xr:uid="{00000000-0005-0000-0000-00002FCD0000}"/>
    <cellStyle name="Total 2 5 3 2 13 4" xfId="52528" xr:uid="{00000000-0005-0000-0000-000030CD0000}"/>
    <cellStyle name="Total 2 5 3 2 13 5" xfId="52529" xr:uid="{00000000-0005-0000-0000-000031CD0000}"/>
    <cellStyle name="Total 2 5 3 2 14" xfId="52530" xr:uid="{00000000-0005-0000-0000-000032CD0000}"/>
    <cellStyle name="Total 2 5 3 2 14 2" xfId="52531" xr:uid="{00000000-0005-0000-0000-000033CD0000}"/>
    <cellStyle name="Total 2 5 3 2 14 3" xfId="52532" xr:uid="{00000000-0005-0000-0000-000034CD0000}"/>
    <cellStyle name="Total 2 5 3 2 14 4" xfId="52533" xr:uid="{00000000-0005-0000-0000-000035CD0000}"/>
    <cellStyle name="Total 2 5 3 2 14 5" xfId="52534" xr:uid="{00000000-0005-0000-0000-000036CD0000}"/>
    <cellStyle name="Total 2 5 3 2 15" xfId="52535" xr:uid="{00000000-0005-0000-0000-000037CD0000}"/>
    <cellStyle name="Total 2 5 3 2 15 2" xfId="52536" xr:uid="{00000000-0005-0000-0000-000038CD0000}"/>
    <cellStyle name="Total 2 5 3 2 15 3" xfId="52537" xr:uid="{00000000-0005-0000-0000-000039CD0000}"/>
    <cellStyle name="Total 2 5 3 2 15 4" xfId="52538" xr:uid="{00000000-0005-0000-0000-00003ACD0000}"/>
    <cellStyle name="Total 2 5 3 2 15 5" xfId="52539" xr:uid="{00000000-0005-0000-0000-00003BCD0000}"/>
    <cellStyle name="Total 2 5 3 2 16" xfId="52540" xr:uid="{00000000-0005-0000-0000-00003CCD0000}"/>
    <cellStyle name="Total 2 5 3 2 16 2" xfId="52541" xr:uid="{00000000-0005-0000-0000-00003DCD0000}"/>
    <cellStyle name="Total 2 5 3 2 16 3" xfId="52542" xr:uid="{00000000-0005-0000-0000-00003ECD0000}"/>
    <cellStyle name="Total 2 5 3 2 16 4" xfId="52543" xr:uid="{00000000-0005-0000-0000-00003FCD0000}"/>
    <cellStyle name="Total 2 5 3 2 16 5" xfId="52544" xr:uid="{00000000-0005-0000-0000-000040CD0000}"/>
    <cellStyle name="Total 2 5 3 2 17" xfId="52545" xr:uid="{00000000-0005-0000-0000-000041CD0000}"/>
    <cellStyle name="Total 2 5 3 2 17 2" xfId="52546" xr:uid="{00000000-0005-0000-0000-000042CD0000}"/>
    <cellStyle name="Total 2 5 3 2 17 3" xfId="52547" xr:uid="{00000000-0005-0000-0000-000043CD0000}"/>
    <cellStyle name="Total 2 5 3 2 17 4" xfId="52548" xr:uid="{00000000-0005-0000-0000-000044CD0000}"/>
    <cellStyle name="Total 2 5 3 2 17 5" xfId="52549" xr:uid="{00000000-0005-0000-0000-000045CD0000}"/>
    <cellStyle name="Total 2 5 3 2 18" xfId="52550" xr:uid="{00000000-0005-0000-0000-000046CD0000}"/>
    <cellStyle name="Total 2 5 3 2 18 2" xfId="52551" xr:uid="{00000000-0005-0000-0000-000047CD0000}"/>
    <cellStyle name="Total 2 5 3 2 18 3" xfId="52552" xr:uid="{00000000-0005-0000-0000-000048CD0000}"/>
    <cellStyle name="Total 2 5 3 2 18 4" xfId="52553" xr:uid="{00000000-0005-0000-0000-000049CD0000}"/>
    <cellStyle name="Total 2 5 3 2 18 5" xfId="52554" xr:uid="{00000000-0005-0000-0000-00004ACD0000}"/>
    <cellStyle name="Total 2 5 3 2 19" xfId="52555" xr:uid="{00000000-0005-0000-0000-00004BCD0000}"/>
    <cellStyle name="Total 2 5 3 2 2" xfId="52556" xr:uid="{00000000-0005-0000-0000-00004CCD0000}"/>
    <cellStyle name="Total 2 5 3 2 2 10" xfId="52557" xr:uid="{00000000-0005-0000-0000-00004DCD0000}"/>
    <cellStyle name="Total 2 5 3 2 2 10 2" xfId="52558" xr:uid="{00000000-0005-0000-0000-00004ECD0000}"/>
    <cellStyle name="Total 2 5 3 2 2 10 3" xfId="52559" xr:uid="{00000000-0005-0000-0000-00004FCD0000}"/>
    <cellStyle name="Total 2 5 3 2 2 10 4" xfId="52560" xr:uid="{00000000-0005-0000-0000-000050CD0000}"/>
    <cellStyle name="Total 2 5 3 2 2 10 5" xfId="52561" xr:uid="{00000000-0005-0000-0000-000051CD0000}"/>
    <cellStyle name="Total 2 5 3 2 2 11" xfId="52562" xr:uid="{00000000-0005-0000-0000-000052CD0000}"/>
    <cellStyle name="Total 2 5 3 2 2 11 2" xfId="52563" xr:uid="{00000000-0005-0000-0000-000053CD0000}"/>
    <cellStyle name="Total 2 5 3 2 2 11 3" xfId="52564" xr:uid="{00000000-0005-0000-0000-000054CD0000}"/>
    <cellStyle name="Total 2 5 3 2 2 11 4" xfId="52565" xr:uid="{00000000-0005-0000-0000-000055CD0000}"/>
    <cellStyle name="Total 2 5 3 2 2 11 5" xfId="52566" xr:uid="{00000000-0005-0000-0000-000056CD0000}"/>
    <cellStyle name="Total 2 5 3 2 2 12" xfId="52567" xr:uid="{00000000-0005-0000-0000-000057CD0000}"/>
    <cellStyle name="Total 2 5 3 2 2 12 2" xfId="52568" xr:uid="{00000000-0005-0000-0000-000058CD0000}"/>
    <cellStyle name="Total 2 5 3 2 2 12 3" xfId="52569" xr:uid="{00000000-0005-0000-0000-000059CD0000}"/>
    <cellStyle name="Total 2 5 3 2 2 12 4" xfId="52570" xr:uid="{00000000-0005-0000-0000-00005ACD0000}"/>
    <cellStyle name="Total 2 5 3 2 2 12 5" xfId="52571" xr:uid="{00000000-0005-0000-0000-00005BCD0000}"/>
    <cellStyle name="Total 2 5 3 2 2 13" xfId="52572" xr:uid="{00000000-0005-0000-0000-00005CCD0000}"/>
    <cellStyle name="Total 2 5 3 2 2 13 2" xfId="52573" xr:uid="{00000000-0005-0000-0000-00005DCD0000}"/>
    <cellStyle name="Total 2 5 3 2 2 13 3" xfId="52574" xr:uid="{00000000-0005-0000-0000-00005ECD0000}"/>
    <cellStyle name="Total 2 5 3 2 2 13 4" xfId="52575" xr:uid="{00000000-0005-0000-0000-00005FCD0000}"/>
    <cellStyle name="Total 2 5 3 2 2 13 5" xfId="52576" xr:uid="{00000000-0005-0000-0000-000060CD0000}"/>
    <cellStyle name="Total 2 5 3 2 2 14" xfId="52577" xr:uid="{00000000-0005-0000-0000-000061CD0000}"/>
    <cellStyle name="Total 2 5 3 2 2 14 2" xfId="52578" xr:uid="{00000000-0005-0000-0000-000062CD0000}"/>
    <cellStyle name="Total 2 5 3 2 2 14 3" xfId="52579" xr:uid="{00000000-0005-0000-0000-000063CD0000}"/>
    <cellStyle name="Total 2 5 3 2 2 14 4" xfId="52580" xr:uid="{00000000-0005-0000-0000-000064CD0000}"/>
    <cellStyle name="Total 2 5 3 2 2 14 5" xfId="52581" xr:uid="{00000000-0005-0000-0000-000065CD0000}"/>
    <cellStyle name="Total 2 5 3 2 2 15" xfId="52582" xr:uid="{00000000-0005-0000-0000-000066CD0000}"/>
    <cellStyle name="Total 2 5 3 2 2 15 2" xfId="52583" xr:uid="{00000000-0005-0000-0000-000067CD0000}"/>
    <cellStyle name="Total 2 5 3 2 2 15 3" xfId="52584" xr:uid="{00000000-0005-0000-0000-000068CD0000}"/>
    <cellStyle name="Total 2 5 3 2 2 15 4" xfId="52585" xr:uid="{00000000-0005-0000-0000-000069CD0000}"/>
    <cellStyle name="Total 2 5 3 2 2 15 5" xfId="52586" xr:uid="{00000000-0005-0000-0000-00006ACD0000}"/>
    <cellStyle name="Total 2 5 3 2 2 16" xfId="52587" xr:uid="{00000000-0005-0000-0000-00006BCD0000}"/>
    <cellStyle name="Total 2 5 3 2 2 16 2" xfId="52588" xr:uid="{00000000-0005-0000-0000-00006CCD0000}"/>
    <cellStyle name="Total 2 5 3 2 2 16 3" xfId="52589" xr:uid="{00000000-0005-0000-0000-00006DCD0000}"/>
    <cellStyle name="Total 2 5 3 2 2 16 4" xfId="52590" xr:uid="{00000000-0005-0000-0000-00006ECD0000}"/>
    <cellStyle name="Total 2 5 3 2 2 16 5" xfId="52591" xr:uid="{00000000-0005-0000-0000-00006FCD0000}"/>
    <cellStyle name="Total 2 5 3 2 2 17" xfId="52592" xr:uid="{00000000-0005-0000-0000-000070CD0000}"/>
    <cellStyle name="Total 2 5 3 2 2 17 2" xfId="52593" xr:uid="{00000000-0005-0000-0000-000071CD0000}"/>
    <cellStyle name="Total 2 5 3 2 2 17 3" xfId="52594" xr:uid="{00000000-0005-0000-0000-000072CD0000}"/>
    <cellStyle name="Total 2 5 3 2 2 17 4" xfId="52595" xr:uid="{00000000-0005-0000-0000-000073CD0000}"/>
    <cellStyle name="Total 2 5 3 2 2 17 5" xfId="52596" xr:uid="{00000000-0005-0000-0000-000074CD0000}"/>
    <cellStyle name="Total 2 5 3 2 2 18" xfId="52597" xr:uid="{00000000-0005-0000-0000-000075CD0000}"/>
    <cellStyle name="Total 2 5 3 2 2 18 2" xfId="52598" xr:uid="{00000000-0005-0000-0000-000076CD0000}"/>
    <cellStyle name="Total 2 5 3 2 2 18 3" xfId="52599" xr:uid="{00000000-0005-0000-0000-000077CD0000}"/>
    <cellStyle name="Total 2 5 3 2 2 18 4" xfId="52600" xr:uid="{00000000-0005-0000-0000-000078CD0000}"/>
    <cellStyle name="Total 2 5 3 2 2 18 5" xfId="52601" xr:uid="{00000000-0005-0000-0000-000079CD0000}"/>
    <cellStyle name="Total 2 5 3 2 2 19" xfId="52602" xr:uid="{00000000-0005-0000-0000-00007ACD0000}"/>
    <cellStyle name="Total 2 5 3 2 2 2" xfId="52603" xr:uid="{00000000-0005-0000-0000-00007BCD0000}"/>
    <cellStyle name="Total 2 5 3 2 2 2 2" xfId="52604" xr:uid="{00000000-0005-0000-0000-00007CCD0000}"/>
    <cellStyle name="Total 2 5 3 2 2 2 2 2" xfId="52605" xr:uid="{00000000-0005-0000-0000-00007DCD0000}"/>
    <cellStyle name="Total 2 5 3 2 2 2 2 3" xfId="52606" xr:uid="{00000000-0005-0000-0000-00007ECD0000}"/>
    <cellStyle name="Total 2 5 3 2 2 2 2 4" xfId="52607" xr:uid="{00000000-0005-0000-0000-00007FCD0000}"/>
    <cellStyle name="Total 2 5 3 2 2 2 2 5" xfId="52608" xr:uid="{00000000-0005-0000-0000-000080CD0000}"/>
    <cellStyle name="Total 2 5 3 2 2 2 2 6" xfId="52609" xr:uid="{00000000-0005-0000-0000-000081CD0000}"/>
    <cellStyle name="Total 2 5 3 2 2 2 2 7" xfId="52610" xr:uid="{00000000-0005-0000-0000-000082CD0000}"/>
    <cellStyle name="Total 2 5 3 2 2 2 3" xfId="52611" xr:uid="{00000000-0005-0000-0000-000083CD0000}"/>
    <cellStyle name="Total 2 5 3 2 2 2 4" xfId="52612" xr:uid="{00000000-0005-0000-0000-000084CD0000}"/>
    <cellStyle name="Total 2 5 3 2 2 2 5" xfId="52613" xr:uid="{00000000-0005-0000-0000-000085CD0000}"/>
    <cellStyle name="Total 2 5 3 2 2 3" xfId="52614" xr:uid="{00000000-0005-0000-0000-000086CD0000}"/>
    <cellStyle name="Total 2 5 3 2 2 3 2" xfId="52615" xr:uid="{00000000-0005-0000-0000-000087CD0000}"/>
    <cellStyle name="Total 2 5 3 2 2 3 2 2" xfId="52616" xr:uid="{00000000-0005-0000-0000-000088CD0000}"/>
    <cellStyle name="Total 2 5 3 2 2 3 2 3" xfId="52617" xr:uid="{00000000-0005-0000-0000-000089CD0000}"/>
    <cellStyle name="Total 2 5 3 2 2 3 2 4" xfId="52618" xr:uid="{00000000-0005-0000-0000-00008ACD0000}"/>
    <cellStyle name="Total 2 5 3 2 2 3 2 5" xfId="52619" xr:uid="{00000000-0005-0000-0000-00008BCD0000}"/>
    <cellStyle name="Total 2 5 3 2 2 3 2 6" xfId="52620" xr:uid="{00000000-0005-0000-0000-00008CCD0000}"/>
    <cellStyle name="Total 2 5 3 2 2 3 2 7" xfId="52621" xr:uid="{00000000-0005-0000-0000-00008DCD0000}"/>
    <cellStyle name="Total 2 5 3 2 2 3 3" xfId="52622" xr:uid="{00000000-0005-0000-0000-00008ECD0000}"/>
    <cellStyle name="Total 2 5 3 2 2 3 4" xfId="52623" xr:uid="{00000000-0005-0000-0000-00008FCD0000}"/>
    <cellStyle name="Total 2 5 3 2 2 3 5" xfId="52624" xr:uid="{00000000-0005-0000-0000-000090CD0000}"/>
    <cellStyle name="Total 2 5 3 2 2 4" xfId="52625" xr:uid="{00000000-0005-0000-0000-000091CD0000}"/>
    <cellStyle name="Total 2 5 3 2 2 4 2" xfId="52626" xr:uid="{00000000-0005-0000-0000-000092CD0000}"/>
    <cellStyle name="Total 2 5 3 2 2 4 2 2" xfId="52627" xr:uid="{00000000-0005-0000-0000-000093CD0000}"/>
    <cellStyle name="Total 2 5 3 2 2 4 2 3" xfId="52628" xr:uid="{00000000-0005-0000-0000-000094CD0000}"/>
    <cellStyle name="Total 2 5 3 2 2 4 2 4" xfId="52629" xr:uid="{00000000-0005-0000-0000-000095CD0000}"/>
    <cellStyle name="Total 2 5 3 2 2 4 2 5" xfId="52630" xr:uid="{00000000-0005-0000-0000-000096CD0000}"/>
    <cellStyle name="Total 2 5 3 2 2 4 2 6" xfId="52631" xr:uid="{00000000-0005-0000-0000-000097CD0000}"/>
    <cellStyle name="Total 2 5 3 2 2 4 2 7" xfId="52632" xr:uid="{00000000-0005-0000-0000-000098CD0000}"/>
    <cellStyle name="Total 2 5 3 2 2 4 3" xfId="52633" xr:uid="{00000000-0005-0000-0000-000099CD0000}"/>
    <cellStyle name="Total 2 5 3 2 2 4 4" xfId="52634" xr:uid="{00000000-0005-0000-0000-00009ACD0000}"/>
    <cellStyle name="Total 2 5 3 2 2 4 5" xfId="52635" xr:uid="{00000000-0005-0000-0000-00009BCD0000}"/>
    <cellStyle name="Total 2 5 3 2 2 5" xfId="52636" xr:uid="{00000000-0005-0000-0000-00009CCD0000}"/>
    <cellStyle name="Total 2 5 3 2 2 5 2" xfId="52637" xr:uid="{00000000-0005-0000-0000-00009DCD0000}"/>
    <cellStyle name="Total 2 5 3 2 2 5 3" xfId="52638" xr:uid="{00000000-0005-0000-0000-00009ECD0000}"/>
    <cellStyle name="Total 2 5 3 2 2 5 4" xfId="52639" xr:uid="{00000000-0005-0000-0000-00009FCD0000}"/>
    <cellStyle name="Total 2 5 3 2 2 5 5" xfId="52640" xr:uid="{00000000-0005-0000-0000-0000A0CD0000}"/>
    <cellStyle name="Total 2 5 3 2 2 5 6" xfId="52641" xr:uid="{00000000-0005-0000-0000-0000A1CD0000}"/>
    <cellStyle name="Total 2 5 3 2 2 5 7" xfId="52642" xr:uid="{00000000-0005-0000-0000-0000A2CD0000}"/>
    <cellStyle name="Total 2 5 3 2 2 5 8" xfId="52643" xr:uid="{00000000-0005-0000-0000-0000A3CD0000}"/>
    <cellStyle name="Total 2 5 3 2 2 6" xfId="52644" xr:uid="{00000000-0005-0000-0000-0000A4CD0000}"/>
    <cellStyle name="Total 2 5 3 2 2 6 2" xfId="52645" xr:uid="{00000000-0005-0000-0000-0000A5CD0000}"/>
    <cellStyle name="Total 2 5 3 2 2 6 3" xfId="52646" xr:uid="{00000000-0005-0000-0000-0000A6CD0000}"/>
    <cellStyle name="Total 2 5 3 2 2 6 4" xfId="52647" xr:uid="{00000000-0005-0000-0000-0000A7CD0000}"/>
    <cellStyle name="Total 2 5 3 2 2 6 5" xfId="52648" xr:uid="{00000000-0005-0000-0000-0000A8CD0000}"/>
    <cellStyle name="Total 2 5 3 2 2 6 6" xfId="52649" xr:uid="{00000000-0005-0000-0000-0000A9CD0000}"/>
    <cellStyle name="Total 2 5 3 2 2 6 7" xfId="52650" xr:uid="{00000000-0005-0000-0000-0000AACD0000}"/>
    <cellStyle name="Total 2 5 3 2 2 7" xfId="52651" xr:uid="{00000000-0005-0000-0000-0000ABCD0000}"/>
    <cellStyle name="Total 2 5 3 2 2 7 2" xfId="52652" xr:uid="{00000000-0005-0000-0000-0000ACCD0000}"/>
    <cellStyle name="Total 2 5 3 2 2 7 3" xfId="52653" xr:uid="{00000000-0005-0000-0000-0000ADCD0000}"/>
    <cellStyle name="Total 2 5 3 2 2 7 4" xfId="52654" xr:uid="{00000000-0005-0000-0000-0000AECD0000}"/>
    <cellStyle name="Total 2 5 3 2 2 7 5" xfId="52655" xr:uid="{00000000-0005-0000-0000-0000AFCD0000}"/>
    <cellStyle name="Total 2 5 3 2 2 8" xfId="52656" xr:uid="{00000000-0005-0000-0000-0000B0CD0000}"/>
    <cellStyle name="Total 2 5 3 2 2 8 2" xfId="52657" xr:uid="{00000000-0005-0000-0000-0000B1CD0000}"/>
    <cellStyle name="Total 2 5 3 2 2 8 3" xfId="52658" xr:uid="{00000000-0005-0000-0000-0000B2CD0000}"/>
    <cellStyle name="Total 2 5 3 2 2 8 4" xfId="52659" xr:uid="{00000000-0005-0000-0000-0000B3CD0000}"/>
    <cellStyle name="Total 2 5 3 2 2 8 5" xfId="52660" xr:uid="{00000000-0005-0000-0000-0000B4CD0000}"/>
    <cellStyle name="Total 2 5 3 2 2 9" xfId="52661" xr:uid="{00000000-0005-0000-0000-0000B5CD0000}"/>
    <cellStyle name="Total 2 5 3 2 2 9 2" xfId="52662" xr:uid="{00000000-0005-0000-0000-0000B6CD0000}"/>
    <cellStyle name="Total 2 5 3 2 2 9 3" xfId="52663" xr:uid="{00000000-0005-0000-0000-0000B7CD0000}"/>
    <cellStyle name="Total 2 5 3 2 2 9 4" xfId="52664" xr:uid="{00000000-0005-0000-0000-0000B8CD0000}"/>
    <cellStyle name="Total 2 5 3 2 2 9 5" xfId="52665" xr:uid="{00000000-0005-0000-0000-0000B9CD0000}"/>
    <cellStyle name="Total 2 5 3 2 3" xfId="52666" xr:uid="{00000000-0005-0000-0000-0000BACD0000}"/>
    <cellStyle name="Total 2 5 3 2 3 10" xfId="52667" xr:uid="{00000000-0005-0000-0000-0000BBCD0000}"/>
    <cellStyle name="Total 2 5 3 2 3 2" xfId="52668" xr:uid="{00000000-0005-0000-0000-0000BCCD0000}"/>
    <cellStyle name="Total 2 5 3 2 3 2 2" xfId="52669" xr:uid="{00000000-0005-0000-0000-0000BDCD0000}"/>
    <cellStyle name="Total 2 5 3 2 3 2 2 2" xfId="52670" xr:uid="{00000000-0005-0000-0000-0000BECD0000}"/>
    <cellStyle name="Total 2 5 3 2 3 2 2 3" xfId="52671" xr:uid="{00000000-0005-0000-0000-0000BFCD0000}"/>
    <cellStyle name="Total 2 5 3 2 3 2 2 4" xfId="52672" xr:uid="{00000000-0005-0000-0000-0000C0CD0000}"/>
    <cellStyle name="Total 2 5 3 2 3 2 2 5" xfId="52673" xr:uid="{00000000-0005-0000-0000-0000C1CD0000}"/>
    <cellStyle name="Total 2 5 3 2 3 2 2 6" xfId="52674" xr:uid="{00000000-0005-0000-0000-0000C2CD0000}"/>
    <cellStyle name="Total 2 5 3 2 3 2 2 7" xfId="52675" xr:uid="{00000000-0005-0000-0000-0000C3CD0000}"/>
    <cellStyle name="Total 2 5 3 2 3 2 3" xfId="52676" xr:uid="{00000000-0005-0000-0000-0000C4CD0000}"/>
    <cellStyle name="Total 2 5 3 2 3 2 4" xfId="52677" xr:uid="{00000000-0005-0000-0000-0000C5CD0000}"/>
    <cellStyle name="Total 2 5 3 2 3 3" xfId="52678" xr:uid="{00000000-0005-0000-0000-0000C6CD0000}"/>
    <cellStyle name="Total 2 5 3 2 3 3 2" xfId="52679" xr:uid="{00000000-0005-0000-0000-0000C7CD0000}"/>
    <cellStyle name="Total 2 5 3 2 3 3 2 2" xfId="52680" xr:uid="{00000000-0005-0000-0000-0000C8CD0000}"/>
    <cellStyle name="Total 2 5 3 2 3 3 2 3" xfId="52681" xr:uid="{00000000-0005-0000-0000-0000C9CD0000}"/>
    <cellStyle name="Total 2 5 3 2 3 3 2 4" xfId="52682" xr:uid="{00000000-0005-0000-0000-0000CACD0000}"/>
    <cellStyle name="Total 2 5 3 2 3 3 2 5" xfId="52683" xr:uid="{00000000-0005-0000-0000-0000CBCD0000}"/>
    <cellStyle name="Total 2 5 3 2 3 3 2 6" xfId="52684" xr:uid="{00000000-0005-0000-0000-0000CCCD0000}"/>
    <cellStyle name="Total 2 5 3 2 3 3 2 7" xfId="52685" xr:uid="{00000000-0005-0000-0000-0000CDCD0000}"/>
    <cellStyle name="Total 2 5 3 2 3 3 3" xfId="52686" xr:uid="{00000000-0005-0000-0000-0000CECD0000}"/>
    <cellStyle name="Total 2 5 3 2 3 3 4" xfId="52687" xr:uid="{00000000-0005-0000-0000-0000CFCD0000}"/>
    <cellStyle name="Total 2 5 3 2 3 4" xfId="52688" xr:uid="{00000000-0005-0000-0000-0000D0CD0000}"/>
    <cellStyle name="Total 2 5 3 2 3 4 2" xfId="52689" xr:uid="{00000000-0005-0000-0000-0000D1CD0000}"/>
    <cellStyle name="Total 2 5 3 2 3 4 2 2" xfId="52690" xr:uid="{00000000-0005-0000-0000-0000D2CD0000}"/>
    <cellStyle name="Total 2 5 3 2 3 4 2 3" xfId="52691" xr:uid="{00000000-0005-0000-0000-0000D3CD0000}"/>
    <cellStyle name="Total 2 5 3 2 3 4 2 4" xfId="52692" xr:uid="{00000000-0005-0000-0000-0000D4CD0000}"/>
    <cellStyle name="Total 2 5 3 2 3 4 2 5" xfId="52693" xr:uid="{00000000-0005-0000-0000-0000D5CD0000}"/>
    <cellStyle name="Total 2 5 3 2 3 4 2 6" xfId="52694" xr:uid="{00000000-0005-0000-0000-0000D6CD0000}"/>
    <cellStyle name="Total 2 5 3 2 3 4 2 7" xfId="52695" xr:uid="{00000000-0005-0000-0000-0000D7CD0000}"/>
    <cellStyle name="Total 2 5 3 2 3 4 3" xfId="52696" xr:uid="{00000000-0005-0000-0000-0000D8CD0000}"/>
    <cellStyle name="Total 2 5 3 2 3 4 4" xfId="52697" xr:uid="{00000000-0005-0000-0000-0000D9CD0000}"/>
    <cellStyle name="Total 2 5 3 2 3 5" xfId="52698" xr:uid="{00000000-0005-0000-0000-0000DACD0000}"/>
    <cellStyle name="Total 2 5 3 2 3 5 2" xfId="52699" xr:uid="{00000000-0005-0000-0000-0000DBCD0000}"/>
    <cellStyle name="Total 2 5 3 2 3 5 3" xfId="52700" xr:uid="{00000000-0005-0000-0000-0000DCCD0000}"/>
    <cellStyle name="Total 2 5 3 2 3 5 4" xfId="52701" xr:uid="{00000000-0005-0000-0000-0000DDCD0000}"/>
    <cellStyle name="Total 2 5 3 2 3 5 5" xfId="52702" xr:uid="{00000000-0005-0000-0000-0000DECD0000}"/>
    <cellStyle name="Total 2 5 3 2 3 5 6" xfId="52703" xr:uid="{00000000-0005-0000-0000-0000DFCD0000}"/>
    <cellStyle name="Total 2 5 3 2 3 5 7" xfId="52704" xr:uid="{00000000-0005-0000-0000-0000E0CD0000}"/>
    <cellStyle name="Total 2 5 3 2 3 5 8" xfId="52705" xr:uid="{00000000-0005-0000-0000-0000E1CD0000}"/>
    <cellStyle name="Total 2 5 3 2 3 6" xfId="52706" xr:uid="{00000000-0005-0000-0000-0000E2CD0000}"/>
    <cellStyle name="Total 2 5 3 2 3 6 2" xfId="52707" xr:uid="{00000000-0005-0000-0000-0000E3CD0000}"/>
    <cellStyle name="Total 2 5 3 2 3 6 3" xfId="52708" xr:uid="{00000000-0005-0000-0000-0000E4CD0000}"/>
    <cellStyle name="Total 2 5 3 2 3 6 4" xfId="52709" xr:uid="{00000000-0005-0000-0000-0000E5CD0000}"/>
    <cellStyle name="Total 2 5 3 2 3 6 5" xfId="52710" xr:uid="{00000000-0005-0000-0000-0000E6CD0000}"/>
    <cellStyle name="Total 2 5 3 2 3 6 6" xfId="52711" xr:uid="{00000000-0005-0000-0000-0000E7CD0000}"/>
    <cellStyle name="Total 2 5 3 2 3 6 7" xfId="52712" xr:uid="{00000000-0005-0000-0000-0000E8CD0000}"/>
    <cellStyle name="Total 2 5 3 2 3 7" xfId="52713" xr:uid="{00000000-0005-0000-0000-0000E9CD0000}"/>
    <cellStyle name="Total 2 5 3 2 3 8" xfId="52714" xr:uid="{00000000-0005-0000-0000-0000EACD0000}"/>
    <cellStyle name="Total 2 5 3 2 3 9" xfId="52715" xr:uid="{00000000-0005-0000-0000-0000EBCD0000}"/>
    <cellStyle name="Total 2 5 3 2 4" xfId="52716" xr:uid="{00000000-0005-0000-0000-0000ECCD0000}"/>
    <cellStyle name="Total 2 5 3 2 4 2" xfId="52717" xr:uid="{00000000-0005-0000-0000-0000EDCD0000}"/>
    <cellStyle name="Total 2 5 3 2 4 2 2" xfId="52718" xr:uid="{00000000-0005-0000-0000-0000EECD0000}"/>
    <cellStyle name="Total 2 5 3 2 4 2 3" xfId="52719" xr:uid="{00000000-0005-0000-0000-0000EFCD0000}"/>
    <cellStyle name="Total 2 5 3 2 4 2 4" xfId="52720" xr:uid="{00000000-0005-0000-0000-0000F0CD0000}"/>
    <cellStyle name="Total 2 5 3 2 4 2 5" xfId="52721" xr:uid="{00000000-0005-0000-0000-0000F1CD0000}"/>
    <cellStyle name="Total 2 5 3 2 4 2 6" xfId="52722" xr:uid="{00000000-0005-0000-0000-0000F2CD0000}"/>
    <cellStyle name="Total 2 5 3 2 4 2 7" xfId="52723" xr:uid="{00000000-0005-0000-0000-0000F3CD0000}"/>
    <cellStyle name="Total 2 5 3 2 4 3" xfId="52724" xr:uid="{00000000-0005-0000-0000-0000F4CD0000}"/>
    <cellStyle name="Total 2 5 3 2 4 4" xfId="52725" xr:uid="{00000000-0005-0000-0000-0000F5CD0000}"/>
    <cellStyle name="Total 2 5 3 2 4 5" xfId="52726" xr:uid="{00000000-0005-0000-0000-0000F6CD0000}"/>
    <cellStyle name="Total 2 5 3 2 5" xfId="52727" xr:uid="{00000000-0005-0000-0000-0000F7CD0000}"/>
    <cellStyle name="Total 2 5 3 2 5 2" xfId="52728" xr:uid="{00000000-0005-0000-0000-0000F8CD0000}"/>
    <cellStyle name="Total 2 5 3 2 5 2 2" xfId="52729" xr:uid="{00000000-0005-0000-0000-0000F9CD0000}"/>
    <cellStyle name="Total 2 5 3 2 5 2 3" xfId="52730" xr:uid="{00000000-0005-0000-0000-0000FACD0000}"/>
    <cellStyle name="Total 2 5 3 2 5 2 4" xfId="52731" xr:uid="{00000000-0005-0000-0000-0000FBCD0000}"/>
    <cellStyle name="Total 2 5 3 2 5 2 5" xfId="52732" xr:uid="{00000000-0005-0000-0000-0000FCCD0000}"/>
    <cellStyle name="Total 2 5 3 2 5 2 6" xfId="52733" xr:uid="{00000000-0005-0000-0000-0000FDCD0000}"/>
    <cellStyle name="Total 2 5 3 2 5 2 7" xfId="52734" xr:uid="{00000000-0005-0000-0000-0000FECD0000}"/>
    <cellStyle name="Total 2 5 3 2 5 3" xfId="52735" xr:uid="{00000000-0005-0000-0000-0000FFCD0000}"/>
    <cellStyle name="Total 2 5 3 2 5 4" xfId="52736" xr:uid="{00000000-0005-0000-0000-000000CE0000}"/>
    <cellStyle name="Total 2 5 3 2 5 5" xfId="52737" xr:uid="{00000000-0005-0000-0000-000001CE0000}"/>
    <cellStyle name="Total 2 5 3 2 6" xfId="52738" xr:uid="{00000000-0005-0000-0000-000002CE0000}"/>
    <cellStyle name="Total 2 5 3 2 6 2" xfId="52739" xr:uid="{00000000-0005-0000-0000-000003CE0000}"/>
    <cellStyle name="Total 2 5 3 2 6 2 2" xfId="52740" xr:uid="{00000000-0005-0000-0000-000004CE0000}"/>
    <cellStyle name="Total 2 5 3 2 6 2 3" xfId="52741" xr:uid="{00000000-0005-0000-0000-000005CE0000}"/>
    <cellStyle name="Total 2 5 3 2 6 2 4" xfId="52742" xr:uid="{00000000-0005-0000-0000-000006CE0000}"/>
    <cellStyle name="Total 2 5 3 2 6 2 5" xfId="52743" xr:uid="{00000000-0005-0000-0000-000007CE0000}"/>
    <cellStyle name="Total 2 5 3 2 6 2 6" xfId="52744" xr:uid="{00000000-0005-0000-0000-000008CE0000}"/>
    <cellStyle name="Total 2 5 3 2 6 2 7" xfId="52745" xr:uid="{00000000-0005-0000-0000-000009CE0000}"/>
    <cellStyle name="Total 2 5 3 2 6 3" xfId="52746" xr:uid="{00000000-0005-0000-0000-00000ACE0000}"/>
    <cellStyle name="Total 2 5 3 2 6 4" xfId="52747" xr:uid="{00000000-0005-0000-0000-00000BCE0000}"/>
    <cellStyle name="Total 2 5 3 2 6 5" xfId="52748" xr:uid="{00000000-0005-0000-0000-00000CCE0000}"/>
    <cellStyle name="Total 2 5 3 2 7" xfId="52749" xr:uid="{00000000-0005-0000-0000-00000DCE0000}"/>
    <cellStyle name="Total 2 5 3 2 7 2" xfId="52750" xr:uid="{00000000-0005-0000-0000-00000ECE0000}"/>
    <cellStyle name="Total 2 5 3 2 7 2 2" xfId="52751" xr:uid="{00000000-0005-0000-0000-00000FCE0000}"/>
    <cellStyle name="Total 2 5 3 2 7 2 3" xfId="52752" xr:uid="{00000000-0005-0000-0000-000010CE0000}"/>
    <cellStyle name="Total 2 5 3 2 7 2 4" xfId="52753" xr:uid="{00000000-0005-0000-0000-000011CE0000}"/>
    <cellStyle name="Total 2 5 3 2 7 2 5" xfId="52754" xr:uid="{00000000-0005-0000-0000-000012CE0000}"/>
    <cellStyle name="Total 2 5 3 2 7 2 6" xfId="52755" xr:uid="{00000000-0005-0000-0000-000013CE0000}"/>
    <cellStyle name="Total 2 5 3 2 7 2 7" xfId="52756" xr:uid="{00000000-0005-0000-0000-000014CE0000}"/>
    <cellStyle name="Total 2 5 3 2 7 3" xfId="52757" xr:uid="{00000000-0005-0000-0000-000015CE0000}"/>
    <cellStyle name="Total 2 5 3 2 7 4" xfId="52758" xr:uid="{00000000-0005-0000-0000-000016CE0000}"/>
    <cellStyle name="Total 2 5 3 2 7 5" xfId="52759" xr:uid="{00000000-0005-0000-0000-000017CE0000}"/>
    <cellStyle name="Total 2 5 3 2 8" xfId="52760" xr:uid="{00000000-0005-0000-0000-000018CE0000}"/>
    <cellStyle name="Total 2 5 3 2 8 2" xfId="52761" xr:uid="{00000000-0005-0000-0000-000019CE0000}"/>
    <cellStyle name="Total 2 5 3 2 8 3" xfId="52762" xr:uid="{00000000-0005-0000-0000-00001ACE0000}"/>
    <cellStyle name="Total 2 5 3 2 8 4" xfId="52763" xr:uid="{00000000-0005-0000-0000-00001BCE0000}"/>
    <cellStyle name="Total 2 5 3 2 8 5" xfId="52764" xr:uid="{00000000-0005-0000-0000-00001CCE0000}"/>
    <cellStyle name="Total 2 5 3 2 8 6" xfId="52765" xr:uid="{00000000-0005-0000-0000-00001DCE0000}"/>
    <cellStyle name="Total 2 5 3 2 8 7" xfId="52766" xr:uid="{00000000-0005-0000-0000-00001ECE0000}"/>
    <cellStyle name="Total 2 5 3 2 8 8" xfId="52767" xr:uid="{00000000-0005-0000-0000-00001FCE0000}"/>
    <cellStyle name="Total 2 5 3 2 9" xfId="52768" xr:uid="{00000000-0005-0000-0000-000020CE0000}"/>
    <cellStyle name="Total 2 5 3 2 9 2" xfId="52769" xr:uid="{00000000-0005-0000-0000-000021CE0000}"/>
    <cellStyle name="Total 2 5 3 2 9 3" xfId="52770" xr:uid="{00000000-0005-0000-0000-000022CE0000}"/>
    <cellStyle name="Total 2 5 3 2 9 4" xfId="52771" xr:uid="{00000000-0005-0000-0000-000023CE0000}"/>
    <cellStyle name="Total 2 5 3 2 9 5" xfId="52772" xr:uid="{00000000-0005-0000-0000-000024CE0000}"/>
    <cellStyle name="Total 2 5 3 2 9 6" xfId="52773" xr:uid="{00000000-0005-0000-0000-000025CE0000}"/>
    <cellStyle name="Total 2 5 3 2 9 7" xfId="52774" xr:uid="{00000000-0005-0000-0000-000026CE0000}"/>
    <cellStyle name="Total 2 5 3 3" xfId="52775" xr:uid="{00000000-0005-0000-0000-000027CE0000}"/>
    <cellStyle name="Total 2 5 3 3 10" xfId="52776" xr:uid="{00000000-0005-0000-0000-000028CE0000}"/>
    <cellStyle name="Total 2 5 3 3 10 2" xfId="52777" xr:uid="{00000000-0005-0000-0000-000029CE0000}"/>
    <cellStyle name="Total 2 5 3 3 10 3" xfId="52778" xr:uid="{00000000-0005-0000-0000-00002ACE0000}"/>
    <cellStyle name="Total 2 5 3 3 10 4" xfId="52779" xr:uid="{00000000-0005-0000-0000-00002BCE0000}"/>
    <cellStyle name="Total 2 5 3 3 10 5" xfId="52780" xr:uid="{00000000-0005-0000-0000-00002CCE0000}"/>
    <cellStyle name="Total 2 5 3 3 11" xfId="52781" xr:uid="{00000000-0005-0000-0000-00002DCE0000}"/>
    <cellStyle name="Total 2 5 3 3 11 2" xfId="52782" xr:uid="{00000000-0005-0000-0000-00002ECE0000}"/>
    <cellStyle name="Total 2 5 3 3 11 3" xfId="52783" xr:uid="{00000000-0005-0000-0000-00002FCE0000}"/>
    <cellStyle name="Total 2 5 3 3 11 4" xfId="52784" xr:uid="{00000000-0005-0000-0000-000030CE0000}"/>
    <cellStyle name="Total 2 5 3 3 11 5" xfId="52785" xr:uid="{00000000-0005-0000-0000-000031CE0000}"/>
    <cellStyle name="Total 2 5 3 3 12" xfId="52786" xr:uid="{00000000-0005-0000-0000-000032CE0000}"/>
    <cellStyle name="Total 2 5 3 3 12 2" xfId="52787" xr:uid="{00000000-0005-0000-0000-000033CE0000}"/>
    <cellStyle name="Total 2 5 3 3 12 3" xfId="52788" xr:uid="{00000000-0005-0000-0000-000034CE0000}"/>
    <cellStyle name="Total 2 5 3 3 12 4" xfId="52789" xr:uid="{00000000-0005-0000-0000-000035CE0000}"/>
    <cellStyle name="Total 2 5 3 3 12 5" xfId="52790" xr:uid="{00000000-0005-0000-0000-000036CE0000}"/>
    <cellStyle name="Total 2 5 3 3 13" xfId="52791" xr:uid="{00000000-0005-0000-0000-000037CE0000}"/>
    <cellStyle name="Total 2 5 3 3 13 2" xfId="52792" xr:uid="{00000000-0005-0000-0000-000038CE0000}"/>
    <cellStyle name="Total 2 5 3 3 13 3" xfId="52793" xr:uid="{00000000-0005-0000-0000-000039CE0000}"/>
    <cellStyle name="Total 2 5 3 3 13 4" xfId="52794" xr:uid="{00000000-0005-0000-0000-00003ACE0000}"/>
    <cellStyle name="Total 2 5 3 3 13 5" xfId="52795" xr:uid="{00000000-0005-0000-0000-00003BCE0000}"/>
    <cellStyle name="Total 2 5 3 3 14" xfId="52796" xr:uid="{00000000-0005-0000-0000-00003CCE0000}"/>
    <cellStyle name="Total 2 5 3 3 14 2" xfId="52797" xr:uid="{00000000-0005-0000-0000-00003DCE0000}"/>
    <cellStyle name="Total 2 5 3 3 14 3" xfId="52798" xr:uid="{00000000-0005-0000-0000-00003ECE0000}"/>
    <cellStyle name="Total 2 5 3 3 14 4" xfId="52799" xr:uid="{00000000-0005-0000-0000-00003FCE0000}"/>
    <cellStyle name="Total 2 5 3 3 14 5" xfId="52800" xr:uid="{00000000-0005-0000-0000-000040CE0000}"/>
    <cellStyle name="Total 2 5 3 3 15" xfId="52801" xr:uid="{00000000-0005-0000-0000-000041CE0000}"/>
    <cellStyle name="Total 2 5 3 3 15 2" xfId="52802" xr:uid="{00000000-0005-0000-0000-000042CE0000}"/>
    <cellStyle name="Total 2 5 3 3 15 3" xfId="52803" xr:uid="{00000000-0005-0000-0000-000043CE0000}"/>
    <cellStyle name="Total 2 5 3 3 15 4" xfId="52804" xr:uid="{00000000-0005-0000-0000-000044CE0000}"/>
    <cellStyle name="Total 2 5 3 3 15 5" xfId="52805" xr:uid="{00000000-0005-0000-0000-000045CE0000}"/>
    <cellStyle name="Total 2 5 3 3 16" xfId="52806" xr:uid="{00000000-0005-0000-0000-000046CE0000}"/>
    <cellStyle name="Total 2 5 3 3 16 2" xfId="52807" xr:uid="{00000000-0005-0000-0000-000047CE0000}"/>
    <cellStyle name="Total 2 5 3 3 16 3" xfId="52808" xr:uid="{00000000-0005-0000-0000-000048CE0000}"/>
    <cellStyle name="Total 2 5 3 3 16 4" xfId="52809" xr:uid="{00000000-0005-0000-0000-000049CE0000}"/>
    <cellStyle name="Total 2 5 3 3 16 5" xfId="52810" xr:uid="{00000000-0005-0000-0000-00004ACE0000}"/>
    <cellStyle name="Total 2 5 3 3 17" xfId="52811" xr:uid="{00000000-0005-0000-0000-00004BCE0000}"/>
    <cellStyle name="Total 2 5 3 3 17 2" xfId="52812" xr:uid="{00000000-0005-0000-0000-00004CCE0000}"/>
    <cellStyle name="Total 2 5 3 3 17 3" xfId="52813" xr:uid="{00000000-0005-0000-0000-00004DCE0000}"/>
    <cellStyle name="Total 2 5 3 3 17 4" xfId="52814" xr:uid="{00000000-0005-0000-0000-00004ECE0000}"/>
    <cellStyle name="Total 2 5 3 3 17 5" xfId="52815" xr:uid="{00000000-0005-0000-0000-00004FCE0000}"/>
    <cellStyle name="Total 2 5 3 3 18" xfId="52816" xr:uid="{00000000-0005-0000-0000-000050CE0000}"/>
    <cellStyle name="Total 2 5 3 3 18 2" xfId="52817" xr:uid="{00000000-0005-0000-0000-000051CE0000}"/>
    <cellStyle name="Total 2 5 3 3 18 3" xfId="52818" xr:uid="{00000000-0005-0000-0000-000052CE0000}"/>
    <cellStyle name="Total 2 5 3 3 18 4" xfId="52819" xr:uid="{00000000-0005-0000-0000-000053CE0000}"/>
    <cellStyle name="Total 2 5 3 3 18 5" xfId="52820" xr:uid="{00000000-0005-0000-0000-000054CE0000}"/>
    <cellStyle name="Total 2 5 3 3 19" xfId="52821" xr:uid="{00000000-0005-0000-0000-000055CE0000}"/>
    <cellStyle name="Total 2 5 3 3 2" xfId="52822" xr:uid="{00000000-0005-0000-0000-000056CE0000}"/>
    <cellStyle name="Total 2 5 3 3 2 10" xfId="52823" xr:uid="{00000000-0005-0000-0000-000057CE0000}"/>
    <cellStyle name="Total 2 5 3 3 2 10 2" xfId="52824" xr:uid="{00000000-0005-0000-0000-000058CE0000}"/>
    <cellStyle name="Total 2 5 3 3 2 10 3" xfId="52825" xr:uid="{00000000-0005-0000-0000-000059CE0000}"/>
    <cellStyle name="Total 2 5 3 3 2 10 4" xfId="52826" xr:uid="{00000000-0005-0000-0000-00005ACE0000}"/>
    <cellStyle name="Total 2 5 3 3 2 10 5" xfId="52827" xr:uid="{00000000-0005-0000-0000-00005BCE0000}"/>
    <cellStyle name="Total 2 5 3 3 2 11" xfId="52828" xr:uid="{00000000-0005-0000-0000-00005CCE0000}"/>
    <cellStyle name="Total 2 5 3 3 2 11 2" xfId="52829" xr:uid="{00000000-0005-0000-0000-00005DCE0000}"/>
    <cellStyle name="Total 2 5 3 3 2 11 3" xfId="52830" xr:uid="{00000000-0005-0000-0000-00005ECE0000}"/>
    <cellStyle name="Total 2 5 3 3 2 11 4" xfId="52831" xr:uid="{00000000-0005-0000-0000-00005FCE0000}"/>
    <cellStyle name="Total 2 5 3 3 2 11 5" xfId="52832" xr:uid="{00000000-0005-0000-0000-000060CE0000}"/>
    <cellStyle name="Total 2 5 3 3 2 12" xfId="52833" xr:uid="{00000000-0005-0000-0000-000061CE0000}"/>
    <cellStyle name="Total 2 5 3 3 2 12 2" xfId="52834" xr:uid="{00000000-0005-0000-0000-000062CE0000}"/>
    <cellStyle name="Total 2 5 3 3 2 12 3" xfId="52835" xr:uid="{00000000-0005-0000-0000-000063CE0000}"/>
    <cellStyle name="Total 2 5 3 3 2 12 4" xfId="52836" xr:uid="{00000000-0005-0000-0000-000064CE0000}"/>
    <cellStyle name="Total 2 5 3 3 2 12 5" xfId="52837" xr:uid="{00000000-0005-0000-0000-000065CE0000}"/>
    <cellStyle name="Total 2 5 3 3 2 13" xfId="52838" xr:uid="{00000000-0005-0000-0000-000066CE0000}"/>
    <cellStyle name="Total 2 5 3 3 2 13 2" xfId="52839" xr:uid="{00000000-0005-0000-0000-000067CE0000}"/>
    <cellStyle name="Total 2 5 3 3 2 13 3" xfId="52840" xr:uid="{00000000-0005-0000-0000-000068CE0000}"/>
    <cellStyle name="Total 2 5 3 3 2 13 4" xfId="52841" xr:uid="{00000000-0005-0000-0000-000069CE0000}"/>
    <cellStyle name="Total 2 5 3 3 2 13 5" xfId="52842" xr:uid="{00000000-0005-0000-0000-00006ACE0000}"/>
    <cellStyle name="Total 2 5 3 3 2 14" xfId="52843" xr:uid="{00000000-0005-0000-0000-00006BCE0000}"/>
    <cellStyle name="Total 2 5 3 3 2 14 2" xfId="52844" xr:uid="{00000000-0005-0000-0000-00006CCE0000}"/>
    <cellStyle name="Total 2 5 3 3 2 14 3" xfId="52845" xr:uid="{00000000-0005-0000-0000-00006DCE0000}"/>
    <cellStyle name="Total 2 5 3 3 2 14 4" xfId="52846" xr:uid="{00000000-0005-0000-0000-00006ECE0000}"/>
    <cellStyle name="Total 2 5 3 3 2 14 5" xfId="52847" xr:uid="{00000000-0005-0000-0000-00006FCE0000}"/>
    <cellStyle name="Total 2 5 3 3 2 15" xfId="52848" xr:uid="{00000000-0005-0000-0000-000070CE0000}"/>
    <cellStyle name="Total 2 5 3 3 2 15 2" xfId="52849" xr:uid="{00000000-0005-0000-0000-000071CE0000}"/>
    <cellStyle name="Total 2 5 3 3 2 15 3" xfId="52850" xr:uid="{00000000-0005-0000-0000-000072CE0000}"/>
    <cellStyle name="Total 2 5 3 3 2 15 4" xfId="52851" xr:uid="{00000000-0005-0000-0000-000073CE0000}"/>
    <cellStyle name="Total 2 5 3 3 2 15 5" xfId="52852" xr:uid="{00000000-0005-0000-0000-000074CE0000}"/>
    <cellStyle name="Total 2 5 3 3 2 16" xfId="52853" xr:uid="{00000000-0005-0000-0000-000075CE0000}"/>
    <cellStyle name="Total 2 5 3 3 2 16 2" xfId="52854" xr:uid="{00000000-0005-0000-0000-000076CE0000}"/>
    <cellStyle name="Total 2 5 3 3 2 16 3" xfId="52855" xr:uid="{00000000-0005-0000-0000-000077CE0000}"/>
    <cellStyle name="Total 2 5 3 3 2 16 4" xfId="52856" xr:uid="{00000000-0005-0000-0000-000078CE0000}"/>
    <cellStyle name="Total 2 5 3 3 2 16 5" xfId="52857" xr:uid="{00000000-0005-0000-0000-000079CE0000}"/>
    <cellStyle name="Total 2 5 3 3 2 17" xfId="52858" xr:uid="{00000000-0005-0000-0000-00007ACE0000}"/>
    <cellStyle name="Total 2 5 3 3 2 17 2" xfId="52859" xr:uid="{00000000-0005-0000-0000-00007BCE0000}"/>
    <cellStyle name="Total 2 5 3 3 2 17 3" xfId="52860" xr:uid="{00000000-0005-0000-0000-00007CCE0000}"/>
    <cellStyle name="Total 2 5 3 3 2 17 4" xfId="52861" xr:uid="{00000000-0005-0000-0000-00007DCE0000}"/>
    <cellStyle name="Total 2 5 3 3 2 17 5" xfId="52862" xr:uid="{00000000-0005-0000-0000-00007ECE0000}"/>
    <cellStyle name="Total 2 5 3 3 2 18" xfId="52863" xr:uid="{00000000-0005-0000-0000-00007FCE0000}"/>
    <cellStyle name="Total 2 5 3 3 2 18 2" xfId="52864" xr:uid="{00000000-0005-0000-0000-000080CE0000}"/>
    <cellStyle name="Total 2 5 3 3 2 18 3" xfId="52865" xr:uid="{00000000-0005-0000-0000-000081CE0000}"/>
    <cellStyle name="Total 2 5 3 3 2 18 4" xfId="52866" xr:uid="{00000000-0005-0000-0000-000082CE0000}"/>
    <cellStyle name="Total 2 5 3 3 2 18 5" xfId="52867" xr:uid="{00000000-0005-0000-0000-000083CE0000}"/>
    <cellStyle name="Total 2 5 3 3 2 19" xfId="52868" xr:uid="{00000000-0005-0000-0000-000084CE0000}"/>
    <cellStyle name="Total 2 5 3 3 2 2" xfId="52869" xr:uid="{00000000-0005-0000-0000-000085CE0000}"/>
    <cellStyle name="Total 2 5 3 3 2 2 2" xfId="52870" xr:uid="{00000000-0005-0000-0000-000086CE0000}"/>
    <cellStyle name="Total 2 5 3 3 2 2 2 2" xfId="52871" xr:uid="{00000000-0005-0000-0000-000087CE0000}"/>
    <cellStyle name="Total 2 5 3 3 2 2 2 3" xfId="52872" xr:uid="{00000000-0005-0000-0000-000088CE0000}"/>
    <cellStyle name="Total 2 5 3 3 2 2 2 4" xfId="52873" xr:uid="{00000000-0005-0000-0000-000089CE0000}"/>
    <cellStyle name="Total 2 5 3 3 2 2 2 5" xfId="52874" xr:uid="{00000000-0005-0000-0000-00008ACE0000}"/>
    <cellStyle name="Total 2 5 3 3 2 2 2 6" xfId="52875" xr:uid="{00000000-0005-0000-0000-00008BCE0000}"/>
    <cellStyle name="Total 2 5 3 3 2 2 2 7" xfId="52876" xr:uid="{00000000-0005-0000-0000-00008CCE0000}"/>
    <cellStyle name="Total 2 5 3 3 2 2 3" xfId="52877" xr:uid="{00000000-0005-0000-0000-00008DCE0000}"/>
    <cellStyle name="Total 2 5 3 3 2 2 4" xfId="52878" xr:uid="{00000000-0005-0000-0000-00008ECE0000}"/>
    <cellStyle name="Total 2 5 3 3 2 2 5" xfId="52879" xr:uid="{00000000-0005-0000-0000-00008FCE0000}"/>
    <cellStyle name="Total 2 5 3 3 2 3" xfId="52880" xr:uid="{00000000-0005-0000-0000-000090CE0000}"/>
    <cellStyle name="Total 2 5 3 3 2 3 2" xfId="52881" xr:uid="{00000000-0005-0000-0000-000091CE0000}"/>
    <cellStyle name="Total 2 5 3 3 2 3 2 2" xfId="52882" xr:uid="{00000000-0005-0000-0000-000092CE0000}"/>
    <cellStyle name="Total 2 5 3 3 2 3 2 3" xfId="52883" xr:uid="{00000000-0005-0000-0000-000093CE0000}"/>
    <cellStyle name="Total 2 5 3 3 2 3 2 4" xfId="52884" xr:uid="{00000000-0005-0000-0000-000094CE0000}"/>
    <cellStyle name="Total 2 5 3 3 2 3 2 5" xfId="52885" xr:uid="{00000000-0005-0000-0000-000095CE0000}"/>
    <cellStyle name="Total 2 5 3 3 2 3 2 6" xfId="52886" xr:uid="{00000000-0005-0000-0000-000096CE0000}"/>
    <cellStyle name="Total 2 5 3 3 2 3 2 7" xfId="52887" xr:uid="{00000000-0005-0000-0000-000097CE0000}"/>
    <cellStyle name="Total 2 5 3 3 2 3 3" xfId="52888" xr:uid="{00000000-0005-0000-0000-000098CE0000}"/>
    <cellStyle name="Total 2 5 3 3 2 3 4" xfId="52889" xr:uid="{00000000-0005-0000-0000-000099CE0000}"/>
    <cellStyle name="Total 2 5 3 3 2 3 5" xfId="52890" xr:uid="{00000000-0005-0000-0000-00009ACE0000}"/>
    <cellStyle name="Total 2 5 3 3 2 4" xfId="52891" xr:uid="{00000000-0005-0000-0000-00009BCE0000}"/>
    <cellStyle name="Total 2 5 3 3 2 4 2" xfId="52892" xr:uid="{00000000-0005-0000-0000-00009CCE0000}"/>
    <cellStyle name="Total 2 5 3 3 2 4 2 2" xfId="52893" xr:uid="{00000000-0005-0000-0000-00009DCE0000}"/>
    <cellStyle name="Total 2 5 3 3 2 4 2 3" xfId="52894" xr:uid="{00000000-0005-0000-0000-00009ECE0000}"/>
    <cellStyle name="Total 2 5 3 3 2 4 2 4" xfId="52895" xr:uid="{00000000-0005-0000-0000-00009FCE0000}"/>
    <cellStyle name="Total 2 5 3 3 2 4 2 5" xfId="52896" xr:uid="{00000000-0005-0000-0000-0000A0CE0000}"/>
    <cellStyle name="Total 2 5 3 3 2 4 2 6" xfId="52897" xr:uid="{00000000-0005-0000-0000-0000A1CE0000}"/>
    <cellStyle name="Total 2 5 3 3 2 4 2 7" xfId="52898" xr:uid="{00000000-0005-0000-0000-0000A2CE0000}"/>
    <cellStyle name="Total 2 5 3 3 2 4 3" xfId="52899" xr:uid="{00000000-0005-0000-0000-0000A3CE0000}"/>
    <cellStyle name="Total 2 5 3 3 2 4 4" xfId="52900" xr:uid="{00000000-0005-0000-0000-0000A4CE0000}"/>
    <cellStyle name="Total 2 5 3 3 2 4 5" xfId="52901" xr:uid="{00000000-0005-0000-0000-0000A5CE0000}"/>
    <cellStyle name="Total 2 5 3 3 2 5" xfId="52902" xr:uid="{00000000-0005-0000-0000-0000A6CE0000}"/>
    <cellStyle name="Total 2 5 3 3 2 5 2" xfId="52903" xr:uid="{00000000-0005-0000-0000-0000A7CE0000}"/>
    <cellStyle name="Total 2 5 3 3 2 5 3" xfId="52904" xr:uid="{00000000-0005-0000-0000-0000A8CE0000}"/>
    <cellStyle name="Total 2 5 3 3 2 5 4" xfId="52905" xr:uid="{00000000-0005-0000-0000-0000A9CE0000}"/>
    <cellStyle name="Total 2 5 3 3 2 5 5" xfId="52906" xr:uid="{00000000-0005-0000-0000-0000AACE0000}"/>
    <cellStyle name="Total 2 5 3 3 2 5 6" xfId="52907" xr:uid="{00000000-0005-0000-0000-0000ABCE0000}"/>
    <cellStyle name="Total 2 5 3 3 2 5 7" xfId="52908" xr:uid="{00000000-0005-0000-0000-0000ACCE0000}"/>
    <cellStyle name="Total 2 5 3 3 2 5 8" xfId="52909" xr:uid="{00000000-0005-0000-0000-0000ADCE0000}"/>
    <cellStyle name="Total 2 5 3 3 2 6" xfId="52910" xr:uid="{00000000-0005-0000-0000-0000AECE0000}"/>
    <cellStyle name="Total 2 5 3 3 2 6 2" xfId="52911" xr:uid="{00000000-0005-0000-0000-0000AFCE0000}"/>
    <cellStyle name="Total 2 5 3 3 2 6 3" xfId="52912" xr:uid="{00000000-0005-0000-0000-0000B0CE0000}"/>
    <cellStyle name="Total 2 5 3 3 2 6 4" xfId="52913" xr:uid="{00000000-0005-0000-0000-0000B1CE0000}"/>
    <cellStyle name="Total 2 5 3 3 2 6 5" xfId="52914" xr:uid="{00000000-0005-0000-0000-0000B2CE0000}"/>
    <cellStyle name="Total 2 5 3 3 2 6 6" xfId="52915" xr:uid="{00000000-0005-0000-0000-0000B3CE0000}"/>
    <cellStyle name="Total 2 5 3 3 2 6 7" xfId="52916" xr:uid="{00000000-0005-0000-0000-0000B4CE0000}"/>
    <cellStyle name="Total 2 5 3 3 2 7" xfId="52917" xr:uid="{00000000-0005-0000-0000-0000B5CE0000}"/>
    <cellStyle name="Total 2 5 3 3 2 7 2" xfId="52918" xr:uid="{00000000-0005-0000-0000-0000B6CE0000}"/>
    <cellStyle name="Total 2 5 3 3 2 7 3" xfId="52919" xr:uid="{00000000-0005-0000-0000-0000B7CE0000}"/>
    <cellStyle name="Total 2 5 3 3 2 7 4" xfId="52920" xr:uid="{00000000-0005-0000-0000-0000B8CE0000}"/>
    <cellStyle name="Total 2 5 3 3 2 7 5" xfId="52921" xr:uid="{00000000-0005-0000-0000-0000B9CE0000}"/>
    <cellStyle name="Total 2 5 3 3 2 8" xfId="52922" xr:uid="{00000000-0005-0000-0000-0000BACE0000}"/>
    <cellStyle name="Total 2 5 3 3 2 8 2" xfId="52923" xr:uid="{00000000-0005-0000-0000-0000BBCE0000}"/>
    <cellStyle name="Total 2 5 3 3 2 8 3" xfId="52924" xr:uid="{00000000-0005-0000-0000-0000BCCE0000}"/>
    <cellStyle name="Total 2 5 3 3 2 8 4" xfId="52925" xr:uid="{00000000-0005-0000-0000-0000BDCE0000}"/>
    <cellStyle name="Total 2 5 3 3 2 8 5" xfId="52926" xr:uid="{00000000-0005-0000-0000-0000BECE0000}"/>
    <cellStyle name="Total 2 5 3 3 2 9" xfId="52927" xr:uid="{00000000-0005-0000-0000-0000BFCE0000}"/>
    <cellStyle name="Total 2 5 3 3 2 9 2" xfId="52928" xr:uid="{00000000-0005-0000-0000-0000C0CE0000}"/>
    <cellStyle name="Total 2 5 3 3 2 9 3" xfId="52929" xr:uid="{00000000-0005-0000-0000-0000C1CE0000}"/>
    <cellStyle name="Total 2 5 3 3 2 9 4" xfId="52930" xr:uid="{00000000-0005-0000-0000-0000C2CE0000}"/>
    <cellStyle name="Total 2 5 3 3 2 9 5" xfId="52931" xr:uid="{00000000-0005-0000-0000-0000C3CE0000}"/>
    <cellStyle name="Total 2 5 3 3 3" xfId="52932" xr:uid="{00000000-0005-0000-0000-0000C4CE0000}"/>
    <cellStyle name="Total 2 5 3 3 3 10" xfId="52933" xr:uid="{00000000-0005-0000-0000-0000C5CE0000}"/>
    <cellStyle name="Total 2 5 3 3 3 2" xfId="52934" xr:uid="{00000000-0005-0000-0000-0000C6CE0000}"/>
    <cellStyle name="Total 2 5 3 3 3 2 2" xfId="52935" xr:uid="{00000000-0005-0000-0000-0000C7CE0000}"/>
    <cellStyle name="Total 2 5 3 3 3 2 2 2" xfId="52936" xr:uid="{00000000-0005-0000-0000-0000C8CE0000}"/>
    <cellStyle name="Total 2 5 3 3 3 2 2 3" xfId="52937" xr:uid="{00000000-0005-0000-0000-0000C9CE0000}"/>
    <cellStyle name="Total 2 5 3 3 3 2 2 4" xfId="52938" xr:uid="{00000000-0005-0000-0000-0000CACE0000}"/>
    <cellStyle name="Total 2 5 3 3 3 2 2 5" xfId="52939" xr:uid="{00000000-0005-0000-0000-0000CBCE0000}"/>
    <cellStyle name="Total 2 5 3 3 3 2 2 6" xfId="52940" xr:uid="{00000000-0005-0000-0000-0000CCCE0000}"/>
    <cellStyle name="Total 2 5 3 3 3 2 2 7" xfId="52941" xr:uid="{00000000-0005-0000-0000-0000CDCE0000}"/>
    <cellStyle name="Total 2 5 3 3 3 2 3" xfId="52942" xr:uid="{00000000-0005-0000-0000-0000CECE0000}"/>
    <cellStyle name="Total 2 5 3 3 3 2 4" xfId="52943" xr:uid="{00000000-0005-0000-0000-0000CFCE0000}"/>
    <cellStyle name="Total 2 5 3 3 3 3" xfId="52944" xr:uid="{00000000-0005-0000-0000-0000D0CE0000}"/>
    <cellStyle name="Total 2 5 3 3 3 3 2" xfId="52945" xr:uid="{00000000-0005-0000-0000-0000D1CE0000}"/>
    <cellStyle name="Total 2 5 3 3 3 3 2 2" xfId="52946" xr:uid="{00000000-0005-0000-0000-0000D2CE0000}"/>
    <cellStyle name="Total 2 5 3 3 3 3 2 3" xfId="52947" xr:uid="{00000000-0005-0000-0000-0000D3CE0000}"/>
    <cellStyle name="Total 2 5 3 3 3 3 2 4" xfId="52948" xr:uid="{00000000-0005-0000-0000-0000D4CE0000}"/>
    <cellStyle name="Total 2 5 3 3 3 3 2 5" xfId="52949" xr:uid="{00000000-0005-0000-0000-0000D5CE0000}"/>
    <cellStyle name="Total 2 5 3 3 3 3 2 6" xfId="52950" xr:uid="{00000000-0005-0000-0000-0000D6CE0000}"/>
    <cellStyle name="Total 2 5 3 3 3 3 2 7" xfId="52951" xr:uid="{00000000-0005-0000-0000-0000D7CE0000}"/>
    <cellStyle name="Total 2 5 3 3 3 3 3" xfId="52952" xr:uid="{00000000-0005-0000-0000-0000D8CE0000}"/>
    <cellStyle name="Total 2 5 3 3 3 3 4" xfId="52953" xr:uid="{00000000-0005-0000-0000-0000D9CE0000}"/>
    <cellStyle name="Total 2 5 3 3 3 4" xfId="52954" xr:uid="{00000000-0005-0000-0000-0000DACE0000}"/>
    <cellStyle name="Total 2 5 3 3 3 4 2" xfId="52955" xr:uid="{00000000-0005-0000-0000-0000DBCE0000}"/>
    <cellStyle name="Total 2 5 3 3 3 4 2 2" xfId="52956" xr:uid="{00000000-0005-0000-0000-0000DCCE0000}"/>
    <cellStyle name="Total 2 5 3 3 3 4 2 3" xfId="52957" xr:uid="{00000000-0005-0000-0000-0000DDCE0000}"/>
    <cellStyle name="Total 2 5 3 3 3 4 2 4" xfId="52958" xr:uid="{00000000-0005-0000-0000-0000DECE0000}"/>
    <cellStyle name="Total 2 5 3 3 3 4 2 5" xfId="52959" xr:uid="{00000000-0005-0000-0000-0000DFCE0000}"/>
    <cellStyle name="Total 2 5 3 3 3 4 2 6" xfId="52960" xr:uid="{00000000-0005-0000-0000-0000E0CE0000}"/>
    <cellStyle name="Total 2 5 3 3 3 4 2 7" xfId="52961" xr:uid="{00000000-0005-0000-0000-0000E1CE0000}"/>
    <cellStyle name="Total 2 5 3 3 3 4 3" xfId="52962" xr:uid="{00000000-0005-0000-0000-0000E2CE0000}"/>
    <cellStyle name="Total 2 5 3 3 3 4 4" xfId="52963" xr:uid="{00000000-0005-0000-0000-0000E3CE0000}"/>
    <cellStyle name="Total 2 5 3 3 3 5" xfId="52964" xr:uid="{00000000-0005-0000-0000-0000E4CE0000}"/>
    <cellStyle name="Total 2 5 3 3 3 5 2" xfId="52965" xr:uid="{00000000-0005-0000-0000-0000E5CE0000}"/>
    <cellStyle name="Total 2 5 3 3 3 5 3" xfId="52966" xr:uid="{00000000-0005-0000-0000-0000E6CE0000}"/>
    <cellStyle name="Total 2 5 3 3 3 5 4" xfId="52967" xr:uid="{00000000-0005-0000-0000-0000E7CE0000}"/>
    <cellStyle name="Total 2 5 3 3 3 5 5" xfId="52968" xr:uid="{00000000-0005-0000-0000-0000E8CE0000}"/>
    <cellStyle name="Total 2 5 3 3 3 5 6" xfId="52969" xr:uid="{00000000-0005-0000-0000-0000E9CE0000}"/>
    <cellStyle name="Total 2 5 3 3 3 5 7" xfId="52970" xr:uid="{00000000-0005-0000-0000-0000EACE0000}"/>
    <cellStyle name="Total 2 5 3 3 3 5 8" xfId="52971" xr:uid="{00000000-0005-0000-0000-0000EBCE0000}"/>
    <cellStyle name="Total 2 5 3 3 3 6" xfId="52972" xr:uid="{00000000-0005-0000-0000-0000ECCE0000}"/>
    <cellStyle name="Total 2 5 3 3 3 6 2" xfId="52973" xr:uid="{00000000-0005-0000-0000-0000EDCE0000}"/>
    <cellStyle name="Total 2 5 3 3 3 6 3" xfId="52974" xr:uid="{00000000-0005-0000-0000-0000EECE0000}"/>
    <cellStyle name="Total 2 5 3 3 3 6 4" xfId="52975" xr:uid="{00000000-0005-0000-0000-0000EFCE0000}"/>
    <cellStyle name="Total 2 5 3 3 3 6 5" xfId="52976" xr:uid="{00000000-0005-0000-0000-0000F0CE0000}"/>
    <cellStyle name="Total 2 5 3 3 3 6 6" xfId="52977" xr:uid="{00000000-0005-0000-0000-0000F1CE0000}"/>
    <cellStyle name="Total 2 5 3 3 3 6 7" xfId="52978" xr:uid="{00000000-0005-0000-0000-0000F2CE0000}"/>
    <cellStyle name="Total 2 5 3 3 3 7" xfId="52979" xr:uid="{00000000-0005-0000-0000-0000F3CE0000}"/>
    <cellStyle name="Total 2 5 3 3 3 8" xfId="52980" xr:uid="{00000000-0005-0000-0000-0000F4CE0000}"/>
    <cellStyle name="Total 2 5 3 3 3 9" xfId="52981" xr:uid="{00000000-0005-0000-0000-0000F5CE0000}"/>
    <cellStyle name="Total 2 5 3 3 4" xfId="52982" xr:uid="{00000000-0005-0000-0000-0000F6CE0000}"/>
    <cellStyle name="Total 2 5 3 3 4 2" xfId="52983" xr:uid="{00000000-0005-0000-0000-0000F7CE0000}"/>
    <cellStyle name="Total 2 5 3 3 4 2 2" xfId="52984" xr:uid="{00000000-0005-0000-0000-0000F8CE0000}"/>
    <cellStyle name="Total 2 5 3 3 4 2 3" xfId="52985" xr:uid="{00000000-0005-0000-0000-0000F9CE0000}"/>
    <cellStyle name="Total 2 5 3 3 4 2 4" xfId="52986" xr:uid="{00000000-0005-0000-0000-0000FACE0000}"/>
    <cellStyle name="Total 2 5 3 3 4 2 5" xfId="52987" xr:uid="{00000000-0005-0000-0000-0000FBCE0000}"/>
    <cellStyle name="Total 2 5 3 3 4 2 6" xfId="52988" xr:uid="{00000000-0005-0000-0000-0000FCCE0000}"/>
    <cellStyle name="Total 2 5 3 3 4 2 7" xfId="52989" xr:uid="{00000000-0005-0000-0000-0000FDCE0000}"/>
    <cellStyle name="Total 2 5 3 3 4 3" xfId="52990" xr:uid="{00000000-0005-0000-0000-0000FECE0000}"/>
    <cellStyle name="Total 2 5 3 3 4 4" xfId="52991" xr:uid="{00000000-0005-0000-0000-0000FFCE0000}"/>
    <cellStyle name="Total 2 5 3 3 4 5" xfId="52992" xr:uid="{00000000-0005-0000-0000-000000CF0000}"/>
    <cellStyle name="Total 2 5 3 3 5" xfId="52993" xr:uid="{00000000-0005-0000-0000-000001CF0000}"/>
    <cellStyle name="Total 2 5 3 3 5 2" xfId="52994" xr:uid="{00000000-0005-0000-0000-000002CF0000}"/>
    <cellStyle name="Total 2 5 3 3 5 2 2" xfId="52995" xr:uid="{00000000-0005-0000-0000-000003CF0000}"/>
    <cellStyle name="Total 2 5 3 3 5 2 3" xfId="52996" xr:uid="{00000000-0005-0000-0000-000004CF0000}"/>
    <cellStyle name="Total 2 5 3 3 5 2 4" xfId="52997" xr:uid="{00000000-0005-0000-0000-000005CF0000}"/>
    <cellStyle name="Total 2 5 3 3 5 2 5" xfId="52998" xr:uid="{00000000-0005-0000-0000-000006CF0000}"/>
    <cellStyle name="Total 2 5 3 3 5 2 6" xfId="52999" xr:uid="{00000000-0005-0000-0000-000007CF0000}"/>
    <cellStyle name="Total 2 5 3 3 5 2 7" xfId="53000" xr:uid="{00000000-0005-0000-0000-000008CF0000}"/>
    <cellStyle name="Total 2 5 3 3 5 3" xfId="53001" xr:uid="{00000000-0005-0000-0000-000009CF0000}"/>
    <cellStyle name="Total 2 5 3 3 5 4" xfId="53002" xr:uid="{00000000-0005-0000-0000-00000ACF0000}"/>
    <cellStyle name="Total 2 5 3 3 5 5" xfId="53003" xr:uid="{00000000-0005-0000-0000-00000BCF0000}"/>
    <cellStyle name="Total 2 5 3 3 6" xfId="53004" xr:uid="{00000000-0005-0000-0000-00000CCF0000}"/>
    <cellStyle name="Total 2 5 3 3 6 2" xfId="53005" xr:uid="{00000000-0005-0000-0000-00000DCF0000}"/>
    <cellStyle name="Total 2 5 3 3 6 2 2" xfId="53006" xr:uid="{00000000-0005-0000-0000-00000ECF0000}"/>
    <cellStyle name="Total 2 5 3 3 6 2 3" xfId="53007" xr:uid="{00000000-0005-0000-0000-00000FCF0000}"/>
    <cellStyle name="Total 2 5 3 3 6 2 4" xfId="53008" xr:uid="{00000000-0005-0000-0000-000010CF0000}"/>
    <cellStyle name="Total 2 5 3 3 6 2 5" xfId="53009" xr:uid="{00000000-0005-0000-0000-000011CF0000}"/>
    <cellStyle name="Total 2 5 3 3 6 2 6" xfId="53010" xr:uid="{00000000-0005-0000-0000-000012CF0000}"/>
    <cellStyle name="Total 2 5 3 3 6 2 7" xfId="53011" xr:uid="{00000000-0005-0000-0000-000013CF0000}"/>
    <cellStyle name="Total 2 5 3 3 6 3" xfId="53012" xr:uid="{00000000-0005-0000-0000-000014CF0000}"/>
    <cellStyle name="Total 2 5 3 3 6 4" xfId="53013" xr:uid="{00000000-0005-0000-0000-000015CF0000}"/>
    <cellStyle name="Total 2 5 3 3 6 5" xfId="53014" xr:uid="{00000000-0005-0000-0000-000016CF0000}"/>
    <cellStyle name="Total 2 5 3 3 7" xfId="53015" xr:uid="{00000000-0005-0000-0000-000017CF0000}"/>
    <cellStyle name="Total 2 5 3 3 7 2" xfId="53016" xr:uid="{00000000-0005-0000-0000-000018CF0000}"/>
    <cellStyle name="Total 2 5 3 3 7 2 2" xfId="53017" xr:uid="{00000000-0005-0000-0000-000019CF0000}"/>
    <cellStyle name="Total 2 5 3 3 7 2 3" xfId="53018" xr:uid="{00000000-0005-0000-0000-00001ACF0000}"/>
    <cellStyle name="Total 2 5 3 3 7 2 4" xfId="53019" xr:uid="{00000000-0005-0000-0000-00001BCF0000}"/>
    <cellStyle name="Total 2 5 3 3 7 2 5" xfId="53020" xr:uid="{00000000-0005-0000-0000-00001CCF0000}"/>
    <cellStyle name="Total 2 5 3 3 7 2 6" xfId="53021" xr:uid="{00000000-0005-0000-0000-00001DCF0000}"/>
    <cellStyle name="Total 2 5 3 3 7 2 7" xfId="53022" xr:uid="{00000000-0005-0000-0000-00001ECF0000}"/>
    <cellStyle name="Total 2 5 3 3 7 3" xfId="53023" xr:uid="{00000000-0005-0000-0000-00001FCF0000}"/>
    <cellStyle name="Total 2 5 3 3 7 4" xfId="53024" xr:uid="{00000000-0005-0000-0000-000020CF0000}"/>
    <cellStyle name="Total 2 5 3 3 7 5" xfId="53025" xr:uid="{00000000-0005-0000-0000-000021CF0000}"/>
    <cellStyle name="Total 2 5 3 3 8" xfId="53026" xr:uid="{00000000-0005-0000-0000-000022CF0000}"/>
    <cellStyle name="Total 2 5 3 3 8 2" xfId="53027" xr:uid="{00000000-0005-0000-0000-000023CF0000}"/>
    <cellStyle name="Total 2 5 3 3 8 3" xfId="53028" xr:uid="{00000000-0005-0000-0000-000024CF0000}"/>
    <cellStyle name="Total 2 5 3 3 8 4" xfId="53029" xr:uid="{00000000-0005-0000-0000-000025CF0000}"/>
    <cellStyle name="Total 2 5 3 3 8 5" xfId="53030" xr:uid="{00000000-0005-0000-0000-000026CF0000}"/>
    <cellStyle name="Total 2 5 3 3 8 6" xfId="53031" xr:uid="{00000000-0005-0000-0000-000027CF0000}"/>
    <cellStyle name="Total 2 5 3 3 8 7" xfId="53032" xr:uid="{00000000-0005-0000-0000-000028CF0000}"/>
    <cellStyle name="Total 2 5 3 3 8 8" xfId="53033" xr:uid="{00000000-0005-0000-0000-000029CF0000}"/>
    <cellStyle name="Total 2 5 3 3 9" xfId="53034" xr:uid="{00000000-0005-0000-0000-00002ACF0000}"/>
    <cellStyle name="Total 2 5 3 3 9 2" xfId="53035" xr:uid="{00000000-0005-0000-0000-00002BCF0000}"/>
    <cellStyle name="Total 2 5 3 3 9 3" xfId="53036" xr:uid="{00000000-0005-0000-0000-00002CCF0000}"/>
    <cellStyle name="Total 2 5 3 3 9 4" xfId="53037" xr:uid="{00000000-0005-0000-0000-00002DCF0000}"/>
    <cellStyle name="Total 2 5 3 3 9 5" xfId="53038" xr:uid="{00000000-0005-0000-0000-00002ECF0000}"/>
    <cellStyle name="Total 2 5 3 3 9 6" xfId="53039" xr:uid="{00000000-0005-0000-0000-00002FCF0000}"/>
    <cellStyle name="Total 2 5 3 3 9 7" xfId="53040" xr:uid="{00000000-0005-0000-0000-000030CF0000}"/>
    <cellStyle name="Total 2 5 3 4" xfId="53041" xr:uid="{00000000-0005-0000-0000-000031CF0000}"/>
    <cellStyle name="Total 2 5 3 4 10" xfId="53042" xr:uid="{00000000-0005-0000-0000-000032CF0000}"/>
    <cellStyle name="Total 2 5 3 4 10 2" xfId="53043" xr:uid="{00000000-0005-0000-0000-000033CF0000}"/>
    <cellStyle name="Total 2 5 3 4 10 3" xfId="53044" xr:uid="{00000000-0005-0000-0000-000034CF0000}"/>
    <cellStyle name="Total 2 5 3 4 10 4" xfId="53045" xr:uid="{00000000-0005-0000-0000-000035CF0000}"/>
    <cellStyle name="Total 2 5 3 4 10 5" xfId="53046" xr:uid="{00000000-0005-0000-0000-000036CF0000}"/>
    <cellStyle name="Total 2 5 3 4 11" xfId="53047" xr:uid="{00000000-0005-0000-0000-000037CF0000}"/>
    <cellStyle name="Total 2 5 3 4 11 2" xfId="53048" xr:uid="{00000000-0005-0000-0000-000038CF0000}"/>
    <cellStyle name="Total 2 5 3 4 11 3" xfId="53049" xr:uid="{00000000-0005-0000-0000-000039CF0000}"/>
    <cellStyle name="Total 2 5 3 4 11 4" xfId="53050" xr:uid="{00000000-0005-0000-0000-00003ACF0000}"/>
    <cellStyle name="Total 2 5 3 4 11 5" xfId="53051" xr:uid="{00000000-0005-0000-0000-00003BCF0000}"/>
    <cellStyle name="Total 2 5 3 4 12" xfId="53052" xr:uid="{00000000-0005-0000-0000-00003CCF0000}"/>
    <cellStyle name="Total 2 5 3 4 12 2" xfId="53053" xr:uid="{00000000-0005-0000-0000-00003DCF0000}"/>
    <cellStyle name="Total 2 5 3 4 12 3" xfId="53054" xr:uid="{00000000-0005-0000-0000-00003ECF0000}"/>
    <cellStyle name="Total 2 5 3 4 12 4" xfId="53055" xr:uid="{00000000-0005-0000-0000-00003FCF0000}"/>
    <cellStyle name="Total 2 5 3 4 12 5" xfId="53056" xr:uid="{00000000-0005-0000-0000-000040CF0000}"/>
    <cellStyle name="Total 2 5 3 4 13" xfId="53057" xr:uid="{00000000-0005-0000-0000-000041CF0000}"/>
    <cellStyle name="Total 2 5 3 4 13 2" xfId="53058" xr:uid="{00000000-0005-0000-0000-000042CF0000}"/>
    <cellStyle name="Total 2 5 3 4 13 3" xfId="53059" xr:uid="{00000000-0005-0000-0000-000043CF0000}"/>
    <cellStyle name="Total 2 5 3 4 13 4" xfId="53060" xr:uid="{00000000-0005-0000-0000-000044CF0000}"/>
    <cellStyle name="Total 2 5 3 4 13 5" xfId="53061" xr:uid="{00000000-0005-0000-0000-000045CF0000}"/>
    <cellStyle name="Total 2 5 3 4 14" xfId="53062" xr:uid="{00000000-0005-0000-0000-000046CF0000}"/>
    <cellStyle name="Total 2 5 3 4 14 2" xfId="53063" xr:uid="{00000000-0005-0000-0000-000047CF0000}"/>
    <cellStyle name="Total 2 5 3 4 14 3" xfId="53064" xr:uid="{00000000-0005-0000-0000-000048CF0000}"/>
    <cellStyle name="Total 2 5 3 4 14 4" xfId="53065" xr:uid="{00000000-0005-0000-0000-000049CF0000}"/>
    <cellStyle name="Total 2 5 3 4 14 5" xfId="53066" xr:uid="{00000000-0005-0000-0000-00004ACF0000}"/>
    <cellStyle name="Total 2 5 3 4 15" xfId="53067" xr:uid="{00000000-0005-0000-0000-00004BCF0000}"/>
    <cellStyle name="Total 2 5 3 4 15 2" xfId="53068" xr:uid="{00000000-0005-0000-0000-00004CCF0000}"/>
    <cellStyle name="Total 2 5 3 4 15 3" xfId="53069" xr:uid="{00000000-0005-0000-0000-00004DCF0000}"/>
    <cellStyle name="Total 2 5 3 4 15 4" xfId="53070" xr:uid="{00000000-0005-0000-0000-00004ECF0000}"/>
    <cellStyle name="Total 2 5 3 4 15 5" xfId="53071" xr:uid="{00000000-0005-0000-0000-00004FCF0000}"/>
    <cellStyle name="Total 2 5 3 4 16" xfId="53072" xr:uid="{00000000-0005-0000-0000-000050CF0000}"/>
    <cellStyle name="Total 2 5 3 4 16 2" xfId="53073" xr:uid="{00000000-0005-0000-0000-000051CF0000}"/>
    <cellStyle name="Total 2 5 3 4 16 3" xfId="53074" xr:uid="{00000000-0005-0000-0000-000052CF0000}"/>
    <cellStyle name="Total 2 5 3 4 16 4" xfId="53075" xr:uid="{00000000-0005-0000-0000-000053CF0000}"/>
    <cellStyle name="Total 2 5 3 4 16 5" xfId="53076" xr:uid="{00000000-0005-0000-0000-000054CF0000}"/>
    <cellStyle name="Total 2 5 3 4 17" xfId="53077" xr:uid="{00000000-0005-0000-0000-000055CF0000}"/>
    <cellStyle name="Total 2 5 3 4 17 2" xfId="53078" xr:uid="{00000000-0005-0000-0000-000056CF0000}"/>
    <cellStyle name="Total 2 5 3 4 17 3" xfId="53079" xr:uid="{00000000-0005-0000-0000-000057CF0000}"/>
    <cellStyle name="Total 2 5 3 4 17 4" xfId="53080" xr:uid="{00000000-0005-0000-0000-000058CF0000}"/>
    <cellStyle name="Total 2 5 3 4 17 5" xfId="53081" xr:uid="{00000000-0005-0000-0000-000059CF0000}"/>
    <cellStyle name="Total 2 5 3 4 18" xfId="53082" xr:uid="{00000000-0005-0000-0000-00005ACF0000}"/>
    <cellStyle name="Total 2 5 3 4 18 2" xfId="53083" xr:uid="{00000000-0005-0000-0000-00005BCF0000}"/>
    <cellStyle name="Total 2 5 3 4 18 3" xfId="53084" xr:uid="{00000000-0005-0000-0000-00005CCF0000}"/>
    <cellStyle name="Total 2 5 3 4 18 4" xfId="53085" xr:uid="{00000000-0005-0000-0000-00005DCF0000}"/>
    <cellStyle name="Total 2 5 3 4 18 5" xfId="53086" xr:uid="{00000000-0005-0000-0000-00005ECF0000}"/>
    <cellStyle name="Total 2 5 3 4 19" xfId="53087" xr:uid="{00000000-0005-0000-0000-00005FCF0000}"/>
    <cellStyle name="Total 2 5 3 4 2" xfId="53088" xr:uid="{00000000-0005-0000-0000-000060CF0000}"/>
    <cellStyle name="Total 2 5 3 4 2 2" xfId="53089" xr:uid="{00000000-0005-0000-0000-000061CF0000}"/>
    <cellStyle name="Total 2 5 3 4 2 2 2" xfId="53090" xr:uid="{00000000-0005-0000-0000-000062CF0000}"/>
    <cellStyle name="Total 2 5 3 4 2 2 3" xfId="53091" xr:uid="{00000000-0005-0000-0000-000063CF0000}"/>
    <cellStyle name="Total 2 5 3 4 2 2 4" xfId="53092" xr:uid="{00000000-0005-0000-0000-000064CF0000}"/>
    <cellStyle name="Total 2 5 3 4 2 2 5" xfId="53093" xr:uid="{00000000-0005-0000-0000-000065CF0000}"/>
    <cellStyle name="Total 2 5 3 4 2 2 6" xfId="53094" xr:uid="{00000000-0005-0000-0000-000066CF0000}"/>
    <cellStyle name="Total 2 5 3 4 2 2 7" xfId="53095" xr:uid="{00000000-0005-0000-0000-000067CF0000}"/>
    <cellStyle name="Total 2 5 3 4 2 3" xfId="53096" xr:uid="{00000000-0005-0000-0000-000068CF0000}"/>
    <cellStyle name="Total 2 5 3 4 2 4" xfId="53097" xr:uid="{00000000-0005-0000-0000-000069CF0000}"/>
    <cellStyle name="Total 2 5 3 4 2 5" xfId="53098" xr:uid="{00000000-0005-0000-0000-00006ACF0000}"/>
    <cellStyle name="Total 2 5 3 4 3" xfId="53099" xr:uid="{00000000-0005-0000-0000-00006BCF0000}"/>
    <cellStyle name="Total 2 5 3 4 3 2" xfId="53100" xr:uid="{00000000-0005-0000-0000-00006CCF0000}"/>
    <cellStyle name="Total 2 5 3 4 3 2 2" xfId="53101" xr:uid="{00000000-0005-0000-0000-00006DCF0000}"/>
    <cellStyle name="Total 2 5 3 4 3 2 3" xfId="53102" xr:uid="{00000000-0005-0000-0000-00006ECF0000}"/>
    <cellStyle name="Total 2 5 3 4 3 2 4" xfId="53103" xr:uid="{00000000-0005-0000-0000-00006FCF0000}"/>
    <cellStyle name="Total 2 5 3 4 3 2 5" xfId="53104" xr:uid="{00000000-0005-0000-0000-000070CF0000}"/>
    <cellStyle name="Total 2 5 3 4 3 2 6" xfId="53105" xr:uid="{00000000-0005-0000-0000-000071CF0000}"/>
    <cellStyle name="Total 2 5 3 4 3 2 7" xfId="53106" xr:uid="{00000000-0005-0000-0000-000072CF0000}"/>
    <cellStyle name="Total 2 5 3 4 3 3" xfId="53107" xr:uid="{00000000-0005-0000-0000-000073CF0000}"/>
    <cellStyle name="Total 2 5 3 4 3 4" xfId="53108" xr:uid="{00000000-0005-0000-0000-000074CF0000}"/>
    <cellStyle name="Total 2 5 3 4 3 5" xfId="53109" xr:uid="{00000000-0005-0000-0000-000075CF0000}"/>
    <cellStyle name="Total 2 5 3 4 4" xfId="53110" xr:uid="{00000000-0005-0000-0000-000076CF0000}"/>
    <cellStyle name="Total 2 5 3 4 4 2" xfId="53111" xr:uid="{00000000-0005-0000-0000-000077CF0000}"/>
    <cellStyle name="Total 2 5 3 4 4 2 2" xfId="53112" xr:uid="{00000000-0005-0000-0000-000078CF0000}"/>
    <cellStyle name="Total 2 5 3 4 4 2 3" xfId="53113" xr:uid="{00000000-0005-0000-0000-000079CF0000}"/>
    <cellStyle name="Total 2 5 3 4 4 2 4" xfId="53114" xr:uid="{00000000-0005-0000-0000-00007ACF0000}"/>
    <cellStyle name="Total 2 5 3 4 4 2 5" xfId="53115" xr:uid="{00000000-0005-0000-0000-00007BCF0000}"/>
    <cellStyle name="Total 2 5 3 4 4 2 6" xfId="53116" xr:uid="{00000000-0005-0000-0000-00007CCF0000}"/>
    <cellStyle name="Total 2 5 3 4 4 2 7" xfId="53117" xr:uid="{00000000-0005-0000-0000-00007DCF0000}"/>
    <cellStyle name="Total 2 5 3 4 4 3" xfId="53118" xr:uid="{00000000-0005-0000-0000-00007ECF0000}"/>
    <cellStyle name="Total 2 5 3 4 4 4" xfId="53119" xr:uid="{00000000-0005-0000-0000-00007FCF0000}"/>
    <cellStyle name="Total 2 5 3 4 4 5" xfId="53120" xr:uid="{00000000-0005-0000-0000-000080CF0000}"/>
    <cellStyle name="Total 2 5 3 4 5" xfId="53121" xr:uid="{00000000-0005-0000-0000-000081CF0000}"/>
    <cellStyle name="Total 2 5 3 4 5 2" xfId="53122" xr:uid="{00000000-0005-0000-0000-000082CF0000}"/>
    <cellStyle name="Total 2 5 3 4 5 3" xfId="53123" xr:uid="{00000000-0005-0000-0000-000083CF0000}"/>
    <cellStyle name="Total 2 5 3 4 5 4" xfId="53124" xr:uid="{00000000-0005-0000-0000-000084CF0000}"/>
    <cellStyle name="Total 2 5 3 4 5 5" xfId="53125" xr:uid="{00000000-0005-0000-0000-000085CF0000}"/>
    <cellStyle name="Total 2 5 3 4 5 6" xfId="53126" xr:uid="{00000000-0005-0000-0000-000086CF0000}"/>
    <cellStyle name="Total 2 5 3 4 5 7" xfId="53127" xr:uid="{00000000-0005-0000-0000-000087CF0000}"/>
    <cellStyle name="Total 2 5 3 4 5 8" xfId="53128" xr:uid="{00000000-0005-0000-0000-000088CF0000}"/>
    <cellStyle name="Total 2 5 3 4 6" xfId="53129" xr:uid="{00000000-0005-0000-0000-000089CF0000}"/>
    <cellStyle name="Total 2 5 3 4 6 2" xfId="53130" xr:uid="{00000000-0005-0000-0000-00008ACF0000}"/>
    <cellStyle name="Total 2 5 3 4 6 3" xfId="53131" xr:uid="{00000000-0005-0000-0000-00008BCF0000}"/>
    <cellStyle name="Total 2 5 3 4 6 4" xfId="53132" xr:uid="{00000000-0005-0000-0000-00008CCF0000}"/>
    <cellStyle name="Total 2 5 3 4 6 5" xfId="53133" xr:uid="{00000000-0005-0000-0000-00008DCF0000}"/>
    <cellStyle name="Total 2 5 3 4 6 6" xfId="53134" xr:uid="{00000000-0005-0000-0000-00008ECF0000}"/>
    <cellStyle name="Total 2 5 3 4 6 7" xfId="53135" xr:uid="{00000000-0005-0000-0000-00008FCF0000}"/>
    <cellStyle name="Total 2 5 3 4 7" xfId="53136" xr:uid="{00000000-0005-0000-0000-000090CF0000}"/>
    <cellStyle name="Total 2 5 3 4 7 2" xfId="53137" xr:uid="{00000000-0005-0000-0000-000091CF0000}"/>
    <cellStyle name="Total 2 5 3 4 7 3" xfId="53138" xr:uid="{00000000-0005-0000-0000-000092CF0000}"/>
    <cellStyle name="Total 2 5 3 4 7 4" xfId="53139" xr:uid="{00000000-0005-0000-0000-000093CF0000}"/>
    <cellStyle name="Total 2 5 3 4 7 5" xfId="53140" xr:uid="{00000000-0005-0000-0000-000094CF0000}"/>
    <cellStyle name="Total 2 5 3 4 8" xfId="53141" xr:uid="{00000000-0005-0000-0000-000095CF0000}"/>
    <cellStyle name="Total 2 5 3 4 8 2" xfId="53142" xr:uid="{00000000-0005-0000-0000-000096CF0000}"/>
    <cellStyle name="Total 2 5 3 4 8 3" xfId="53143" xr:uid="{00000000-0005-0000-0000-000097CF0000}"/>
    <cellStyle name="Total 2 5 3 4 8 4" xfId="53144" xr:uid="{00000000-0005-0000-0000-000098CF0000}"/>
    <cellStyle name="Total 2 5 3 4 8 5" xfId="53145" xr:uid="{00000000-0005-0000-0000-000099CF0000}"/>
    <cellStyle name="Total 2 5 3 4 9" xfId="53146" xr:uid="{00000000-0005-0000-0000-00009ACF0000}"/>
    <cellStyle name="Total 2 5 3 4 9 2" xfId="53147" xr:uid="{00000000-0005-0000-0000-00009BCF0000}"/>
    <cellStyle name="Total 2 5 3 4 9 3" xfId="53148" xr:uid="{00000000-0005-0000-0000-00009CCF0000}"/>
    <cellStyle name="Total 2 5 3 4 9 4" xfId="53149" xr:uid="{00000000-0005-0000-0000-00009DCF0000}"/>
    <cellStyle name="Total 2 5 3 4 9 5" xfId="53150" xr:uid="{00000000-0005-0000-0000-00009ECF0000}"/>
    <cellStyle name="Total 2 5 3 5" xfId="53151" xr:uid="{00000000-0005-0000-0000-00009FCF0000}"/>
    <cellStyle name="Total 2 5 3 5 10" xfId="53152" xr:uid="{00000000-0005-0000-0000-0000A0CF0000}"/>
    <cellStyle name="Total 2 5 3 5 2" xfId="53153" xr:uid="{00000000-0005-0000-0000-0000A1CF0000}"/>
    <cellStyle name="Total 2 5 3 5 2 2" xfId="53154" xr:uid="{00000000-0005-0000-0000-0000A2CF0000}"/>
    <cellStyle name="Total 2 5 3 5 2 2 2" xfId="53155" xr:uid="{00000000-0005-0000-0000-0000A3CF0000}"/>
    <cellStyle name="Total 2 5 3 5 2 2 3" xfId="53156" xr:uid="{00000000-0005-0000-0000-0000A4CF0000}"/>
    <cellStyle name="Total 2 5 3 5 2 2 4" xfId="53157" xr:uid="{00000000-0005-0000-0000-0000A5CF0000}"/>
    <cellStyle name="Total 2 5 3 5 2 2 5" xfId="53158" xr:uid="{00000000-0005-0000-0000-0000A6CF0000}"/>
    <cellStyle name="Total 2 5 3 5 2 2 6" xfId="53159" xr:uid="{00000000-0005-0000-0000-0000A7CF0000}"/>
    <cellStyle name="Total 2 5 3 5 2 2 7" xfId="53160" xr:uid="{00000000-0005-0000-0000-0000A8CF0000}"/>
    <cellStyle name="Total 2 5 3 5 2 3" xfId="53161" xr:uid="{00000000-0005-0000-0000-0000A9CF0000}"/>
    <cellStyle name="Total 2 5 3 5 2 4" xfId="53162" xr:uid="{00000000-0005-0000-0000-0000AACF0000}"/>
    <cellStyle name="Total 2 5 3 5 3" xfId="53163" xr:uid="{00000000-0005-0000-0000-0000ABCF0000}"/>
    <cellStyle name="Total 2 5 3 5 3 2" xfId="53164" xr:uid="{00000000-0005-0000-0000-0000ACCF0000}"/>
    <cellStyle name="Total 2 5 3 5 3 2 2" xfId="53165" xr:uid="{00000000-0005-0000-0000-0000ADCF0000}"/>
    <cellStyle name="Total 2 5 3 5 3 2 3" xfId="53166" xr:uid="{00000000-0005-0000-0000-0000AECF0000}"/>
    <cellStyle name="Total 2 5 3 5 3 2 4" xfId="53167" xr:uid="{00000000-0005-0000-0000-0000AFCF0000}"/>
    <cellStyle name="Total 2 5 3 5 3 2 5" xfId="53168" xr:uid="{00000000-0005-0000-0000-0000B0CF0000}"/>
    <cellStyle name="Total 2 5 3 5 3 2 6" xfId="53169" xr:uid="{00000000-0005-0000-0000-0000B1CF0000}"/>
    <cellStyle name="Total 2 5 3 5 3 2 7" xfId="53170" xr:uid="{00000000-0005-0000-0000-0000B2CF0000}"/>
    <cellStyle name="Total 2 5 3 5 3 3" xfId="53171" xr:uid="{00000000-0005-0000-0000-0000B3CF0000}"/>
    <cellStyle name="Total 2 5 3 5 3 4" xfId="53172" xr:uid="{00000000-0005-0000-0000-0000B4CF0000}"/>
    <cellStyle name="Total 2 5 3 5 4" xfId="53173" xr:uid="{00000000-0005-0000-0000-0000B5CF0000}"/>
    <cellStyle name="Total 2 5 3 5 4 2" xfId="53174" xr:uid="{00000000-0005-0000-0000-0000B6CF0000}"/>
    <cellStyle name="Total 2 5 3 5 4 2 2" xfId="53175" xr:uid="{00000000-0005-0000-0000-0000B7CF0000}"/>
    <cellStyle name="Total 2 5 3 5 4 2 3" xfId="53176" xr:uid="{00000000-0005-0000-0000-0000B8CF0000}"/>
    <cellStyle name="Total 2 5 3 5 4 2 4" xfId="53177" xr:uid="{00000000-0005-0000-0000-0000B9CF0000}"/>
    <cellStyle name="Total 2 5 3 5 4 2 5" xfId="53178" xr:uid="{00000000-0005-0000-0000-0000BACF0000}"/>
    <cellStyle name="Total 2 5 3 5 4 2 6" xfId="53179" xr:uid="{00000000-0005-0000-0000-0000BBCF0000}"/>
    <cellStyle name="Total 2 5 3 5 4 2 7" xfId="53180" xr:uid="{00000000-0005-0000-0000-0000BCCF0000}"/>
    <cellStyle name="Total 2 5 3 5 4 3" xfId="53181" xr:uid="{00000000-0005-0000-0000-0000BDCF0000}"/>
    <cellStyle name="Total 2 5 3 5 4 4" xfId="53182" xr:uid="{00000000-0005-0000-0000-0000BECF0000}"/>
    <cellStyle name="Total 2 5 3 5 5" xfId="53183" xr:uid="{00000000-0005-0000-0000-0000BFCF0000}"/>
    <cellStyle name="Total 2 5 3 5 5 2" xfId="53184" xr:uid="{00000000-0005-0000-0000-0000C0CF0000}"/>
    <cellStyle name="Total 2 5 3 5 5 3" xfId="53185" xr:uid="{00000000-0005-0000-0000-0000C1CF0000}"/>
    <cellStyle name="Total 2 5 3 5 5 4" xfId="53186" xr:uid="{00000000-0005-0000-0000-0000C2CF0000}"/>
    <cellStyle name="Total 2 5 3 5 5 5" xfId="53187" xr:uid="{00000000-0005-0000-0000-0000C3CF0000}"/>
    <cellStyle name="Total 2 5 3 5 5 6" xfId="53188" xr:uid="{00000000-0005-0000-0000-0000C4CF0000}"/>
    <cellStyle name="Total 2 5 3 5 5 7" xfId="53189" xr:uid="{00000000-0005-0000-0000-0000C5CF0000}"/>
    <cellStyle name="Total 2 5 3 5 5 8" xfId="53190" xr:uid="{00000000-0005-0000-0000-0000C6CF0000}"/>
    <cellStyle name="Total 2 5 3 5 6" xfId="53191" xr:uid="{00000000-0005-0000-0000-0000C7CF0000}"/>
    <cellStyle name="Total 2 5 3 5 6 2" xfId="53192" xr:uid="{00000000-0005-0000-0000-0000C8CF0000}"/>
    <cellStyle name="Total 2 5 3 5 6 3" xfId="53193" xr:uid="{00000000-0005-0000-0000-0000C9CF0000}"/>
    <cellStyle name="Total 2 5 3 5 6 4" xfId="53194" xr:uid="{00000000-0005-0000-0000-0000CACF0000}"/>
    <cellStyle name="Total 2 5 3 5 6 5" xfId="53195" xr:uid="{00000000-0005-0000-0000-0000CBCF0000}"/>
    <cellStyle name="Total 2 5 3 5 6 6" xfId="53196" xr:uid="{00000000-0005-0000-0000-0000CCCF0000}"/>
    <cellStyle name="Total 2 5 3 5 6 7" xfId="53197" xr:uid="{00000000-0005-0000-0000-0000CDCF0000}"/>
    <cellStyle name="Total 2 5 3 5 7" xfId="53198" xr:uid="{00000000-0005-0000-0000-0000CECF0000}"/>
    <cellStyle name="Total 2 5 3 5 8" xfId="53199" xr:uid="{00000000-0005-0000-0000-0000CFCF0000}"/>
    <cellStyle name="Total 2 5 3 5 9" xfId="53200" xr:uid="{00000000-0005-0000-0000-0000D0CF0000}"/>
    <cellStyle name="Total 2 5 3 6" xfId="53201" xr:uid="{00000000-0005-0000-0000-0000D1CF0000}"/>
    <cellStyle name="Total 2 5 3 6 2" xfId="53202" xr:uid="{00000000-0005-0000-0000-0000D2CF0000}"/>
    <cellStyle name="Total 2 5 3 6 2 2" xfId="53203" xr:uid="{00000000-0005-0000-0000-0000D3CF0000}"/>
    <cellStyle name="Total 2 5 3 6 2 3" xfId="53204" xr:uid="{00000000-0005-0000-0000-0000D4CF0000}"/>
    <cellStyle name="Total 2 5 3 6 2 4" xfId="53205" xr:uid="{00000000-0005-0000-0000-0000D5CF0000}"/>
    <cellStyle name="Total 2 5 3 6 2 5" xfId="53206" xr:uid="{00000000-0005-0000-0000-0000D6CF0000}"/>
    <cellStyle name="Total 2 5 3 6 2 6" xfId="53207" xr:uid="{00000000-0005-0000-0000-0000D7CF0000}"/>
    <cellStyle name="Total 2 5 3 6 2 7" xfId="53208" xr:uid="{00000000-0005-0000-0000-0000D8CF0000}"/>
    <cellStyle name="Total 2 5 3 6 3" xfId="53209" xr:uid="{00000000-0005-0000-0000-0000D9CF0000}"/>
    <cellStyle name="Total 2 5 3 6 4" xfId="53210" xr:uid="{00000000-0005-0000-0000-0000DACF0000}"/>
    <cellStyle name="Total 2 5 3 6 5" xfId="53211" xr:uid="{00000000-0005-0000-0000-0000DBCF0000}"/>
    <cellStyle name="Total 2 5 3 7" xfId="53212" xr:uid="{00000000-0005-0000-0000-0000DCCF0000}"/>
    <cellStyle name="Total 2 5 3 7 2" xfId="53213" xr:uid="{00000000-0005-0000-0000-0000DDCF0000}"/>
    <cellStyle name="Total 2 5 3 7 2 2" xfId="53214" xr:uid="{00000000-0005-0000-0000-0000DECF0000}"/>
    <cellStyle name="Total 2 5 3 7 2 3" xfId="53215" xr:uid="{00000000-0005-0000-0000-0000DFCF0000}"/>
    <cellStyle name="Total 2 5 3 7 2 4" xfId="53216" xr:uid="{00000000-0005-0000-0000-0000E0CF0000}"/>
    <cellStyle name="Total 2 5 3 7 2 5" xfId="53217" xr:uid="{00000000-0005-0000-0000-0000E1CF0000}"/>
    <cellStyle name="Total 2 5 3 7 2 6" xfId="53218" xr:uid="{00000000-0005-0000-0000-0000E2CF0000}"/>
    <cellStyle name="Total 2 5 3 7 2 7" xfId="53219" xr:uid="{00000000-0005-0000-0000-0000E3CF0000}"/>
    <cellStyle name="Total 2 5 3 7 3" xfId="53220" xr:uid="{00000000-0005-0000-0000-0000E4CF0000}"/>
    <cellStyle name="Total 2 5 3 7 4" xfId="53221" xr:uid="{00000000-0005-0000-0000-0000E5CF0000}"/>
    <cellStyle name="Total 2 5 3 7 5" xfId="53222" xr:uid="{00000000-0005-0000-0000-0000E6CF0000}"/>
    <cellStyle name="Total 2 5 3 8" xfId="53223" xr:uid="{00000000-0005-0000-0000-0000E7CF0000}"/>
    <cellStyle name="Total 2 5 3 8 2" xfId="53224" xr:uid="{00000000-0005-0000-0000-0000E8CF0000}"/>
    <cellStyle name="Total 2 5 3 8 2 2" xfId="53225" xr:uid="{00000000-0005-0000-0000-0000E9CF0000}"/>
    <cellStyle name="Total 2 5 3 8 2 3" xfId="53226" xr:uid="{00000000-0005-0000-0000-0000EACF0000}"/>
    <cellStyle name="Total 2 5 3 8 2 4" xfId="53227" xr:uid="{00000000-0005-0000-0000-0000EBCF0000}"/>
    <cellStyle name="Total 2 5 3 8 2 5" xfId="53228" xr:uid="{00000000-0005-0000-0000-0000ECCF0000}"/>
    <cellStyle name="Total 2 5 3 8 2 6" xfId="53229" xr:uid="{00000000-0005-0000-0000-0000EDCF0000}"/>
    <cellStyle name="Total 2 5 3 8 2 7" xfId="53230" xr:uid="{00000000-0005-0000-0000-0000EECF0000}"/>
    <cellStyle name="Total 2 5 3 8 3" xfId="53231" xr:uid="{00000000-0005-0000-0000-0000EFCF0000}"/>
    <cellStyle name="Total 2 5 3 8 4" xfId="53232" xr:uid="{00000000-0005-0000-0000-0000F0CF0000}"/>
    <cellStyle name="Total 2 5 3 8 5" xfId="53233" xr:uid="{00000000-0005-0000-0000-0000F1CF0000}"/>
    <cellStyle name="Total 2 5 3 9" xfId="53234" xr:uid="{00000000-0005-0000-0000-0000F2CF0000}"/>
    <cellStyle name="Total 2 5 3 9 2" xfId="53235" xr:uid="{00000000-0005-0000-0000-0000F3CF0000}"/>
    <cellStyle name="Total 2 5 3 9 2 2" xfId="53236" xr:uid="{00000000-0005-0000-0000-0000F4CF0000}"/>
    <cellStyle name="Total 2 5 3 9 2 3" xfId="53237" xr:uid="{00000000-0005-0000-0000-0000F5CF0000}"/>
    <cellStyle name="Total 2 5 3 9 2 4" xfId="53238" xr:uid="{00000000-0005-0000-0000-0000F6CF0000}"/>
    <cellStyle name="Total 2 5 3 9 2 5" xfId="53239" xr:uid="{00000000-0005-0000-0000-0000F7CF0000}"/>
    <cellStyle name="Total 2 5 3 9 2 6" xfId="53240" xr:uid="{00000000-0005-0000-0000-0000F8CF0000}"/>
    <cellStyle name="Total 2 5 3 9 2 7" xfId="53241" xr:uid="{00000000-0005-0000-0000-0000F9CF0000}"/>
    <cellStyle name="Total 2 5 3 9 3" xfId="53242" xr:uid="{00000000-0005-0000-0000-0000FACF0000}"/>
    <cellStyle name="Total 2 5 3 9 4" xfId="53243" xr:uid="{00000000-0005-0000-0000-0000FBCF0000}"/>
    <cellStyle name="Total 2 5 3 9 5" xfId="53244" xr:uid="{00000000-0005-0000-0000-0000FCCF0000}"/>
    <cellStyle name="Total 2 5 4" xfId="53245" xr:uid="{00000000-0005-0000-0000-0000FDCF0000}"/>
    <cellStyle name="Total 2 5 4 10" xfId="53246" xr:uid="{00000000-0005-0000-0000-0000FECF0000}"/>
    <cellStyle name="Total 2 5 4 10 2" xfId="53247" xr:uid="{00000000-0005-0000-0000-0000FFCF0000}"/>
    <cellStyle name="Total 2 5 4 10 3" xfId="53248" xr:uid="{00000000-0005-0000-0000-000000D00000}"/>
    <cellStyle name="Total 2 5 4 10 4" xfId="53249" xr:uid="{00000000-0005-0000-0000-000001D00000}"/>
    <cellStyle name="Total 2 5 4 10 5" xfId="53250" xr:uid="{00000000-0005-0000-0000-000002D00000}"/>
    <cellStyle name="Total 2 5 4 11" xfId="53251" xr:uid="{00000000-0005-0000-0000-000003D00000}"/>
    <cellStyle name="Total 2 5 4 11 2" xfId="53252" xr:uid="{00000000-0005-0000-0000-000004D00000}"/>
    <cellStyle name="Total 2 5 4 11 3" xfId="53253" xr:uid="{00000000-0005-0000-0000-000005D00000}"/>
    <cellStyle name="Total 2 5 4 11 4" xfId="53254" xr:uid="{00000000-0005-0000-0000-000006D00000}"/>
    <cellStyle name="Total 2 5 4 11 5" xfId="53255" xr:uid="{00000000-0005-0000-0000-000007D00000}"/>
    <cellStyle name="Total 2 5 4 12" xfId="53256" xr:uid="{00000000-0005-0000-0000-000008D00000}"/>
    <cellStyle name="Total 2 5 4 12 2" xfId="53257" xr:uid="{00000000-0005-0000-0000-000009D00000}"/>
    <cellStyle name="Total 2 5 4 12 3" xfId="53258" xr:uid="{00000000-0005-0000-0000-00000AD00000}"/>
    <cellStyle name="Total 2 5 4 12 4" xfId="53259" xr:uid="{00000000-0005-0000-0000-00000BD00000}"/>
    <cellStyle name="Total 2 5 4 12 5" xfId="53260" xr:uid="{00000000-0005-0000-0000-00000CD00000}"/>
    <cellStyle name="Total 2 5 4 13" xfId="53261" xr:uid="{00000000-0005-0000-0000-00000DD00000}"/>
    <cellStyle name="Total 2 5 4 13 2" xfId="53262" xr:uid="{00000000-0005-0000-0000-00000ED00000}"/>
    <cellStyle name="Total 2 5 4 13 3" xfId="53263" xr:uid="{00000000-0005-0000-0000-00000FD00000}"/>
    <cellStyle name="Total 2 5 4 13 4" xfId="53264" xr:uid="{00000000-0005-0000-0000-000010D00000}"/>
    <cellStyle name="Total 2 5 4 13 5" xfId="53265" xr:uid="{00000000-0005-0000-0000-000011D00000}"/>
    <cellStyle name="Total 2 5 4 14" xfId="53266" xr:uid="{00000000-0005-0000-0000-000012D00000}"/>
    <cellStyle name="Total 2 5 4 14 2" xfId="53267" xr:uid="{00000000-0005-0000-0000-000013D00000}"/>
    <cellStyle name="Total 2 5 4 14 3" xfId="53268" xr:uid="{00000000-0005-0000-0000-000014D00000}"/>
    <cellStyle name="Total 2 5 4 14 4" xfId="53269" xr:uid="{00000000-0005-0000-0000-000015D00000}"/>
    <cellStyle name="Total 2 5 4 14 5" xfId="53270" xr:uid="{00000000-0005-0000-0000-000016D00000}"/>
    <cellStyle name="Total 2 5 4 15" xfId="53271" xr:uid="{00000000-0005-0000-0000-000017D00000}"/>
    <cellStyle name="Total 2 5 4 15 2" xfId="53272" xr:uid="{00000000-0005-0000-0000-000018D00000}"/>
    <cellStyle name="Total 2 5 4 15 3" xfId="53273" xr:uid="{00000000-0005-0000-0000-000019D00000}"/>
    <cellStyle name="Total 2 5 4 15 4" xfId="53274" xr:uid="{00000000-0005-0000-0000-00001AD00000}"/>
    <cellStyle name="Total 2 5 4 15 5" xfId="53275" xr:uid="{00000000-0005-0000-0000-00001BD00000}"/>
    <cellStyle name="Total 2 5 4 16" xfId="53276" xr:uid="{00000000-0005-0000-0000-00001CD00000}"/>
    <cellStyle name="Total 2 5 4 16 2" xfId="53277" xr:uid="{00000000-0005-0000-0000-00001DD00000}"/>
    <cellStyle name="Total 2 5 4 16 3" xfId="53278" xr:uid="{00000000-0005-0000-0000-00001ED00000}"/>
    <cellStyle name="Total 2 5 4 16 4" xfId="53279" xr:uid="{00000000-0005-0000-0000-00001FD00000}"/>
    <cellStyle name="Total 2 5 4 16 5" xfId="53280" xr:uid="{00000000-0005-0000-0000-000020D00000}"/>
    <cellStyle name="Total 2 5 4 17" xfId="53281" xr:uid="{00000000-0005-0000-0000-000021D00000}"/>
    <cellStyle name="Total 2 5 4 17 2" xfId="53282" xr:uid="{00000000-0005-0000-0000-000022D00000}"/>
    <cellStyle name="Total 2 5 4 17 3" xfId="53283" xr:uid="{00000000-0005-0000-0000-000023D00000}"/>
    <cellStyle name="Total 2 5 4 17 4" xfId="53284" xr:uid="{00000000-0005-0000-0000-000024D00000}"/>
    <cellStyle name="Total 2 5 4 17 5" xfId="53285" xr:uid="{00000000-0005-0000-0000-000025D00000}"/>
    <cellStyle name="Total 2 5 4 18" xfId="53286" xr:uid="{00000000-0005-0000-0000-000026D00000}"/>
    <cellStyle name="Total 2 5 4 18 2" xfId="53287" xr:uid="{00000000-0005-0000-0000-000027D00000}"/>
    <cellStyle name="Total 2 5 4 18 3" xfId="53288" xr:uid="{00000000-0005-0000-0000-000028D00000}"/>
    <cellStyle name="Total 2 5 4 18 4" xfId="53289" xr:uid="{00000000-0005-0000-0000-000029D00000}"/>
    <cellStyle name="Total 2 5 4 18 5" xfId="53290" xr:uid="{00000000-0005-0000-0000-00002AD00000}"/>
    <cellStyle name="Total 2 5 4 19" xfId="53291" xr:uid="{00000000-0005-0000-0000-00002BD00000}"/>
    <cellStyle name="Total 2 5 4 2" xfId="53292" xr:uid="{00000000-0005-0000-0000-00002CD00000}"/>
    <cellStyle name="Total 2 5 4 2 10" xfId="53293" xr:uid="{00000000-0005-0000-0000-00002DD00000}"/>
    <cellStyle name="Total 2 5 4 2 10 2" xfId="53294" xr:uid="{00000000-0005-0000-0000-00002ED00000}"/>
    <cellStyle name="Total 2 5 4 2 10 3" xfId="53295" xr:uid="{00000000-0005-0000-0000-00002FD00000}"/>
    <cellStyle name="Total 2 5 4 2 10 4" xfId="53296" xr:uid="{00000000-0005-0000-0000-000030D00000}"/>
    <cellStyle name="Total 2 5 4 2 10 5" xfId="53297" xr:uid="{00000000-0005-0000-0000-000031D00000}"/>
    <cellStyle name="Total 2 5 4 2 11" xfId="53298" xr:uid="{00000000-0005-0000-0000-000032D00000}"/>
    <cellStyle name="Total 2 5 4 2 11 2" xfId="53299" xr:uid="{00000000-0005-0000-0000-000033D00000}"/>
    <cellStyle name="Total 2 5 4 2 11 3" xfId="53300" xr:uid="{00000000-0005-0000-0000-000034D00000}"/>
    <cellStyle name="Total 2 5 4 2 11 4" xfId="53301" xr:uid="{00000000-0005-0000-0000-000035D00000}"/>
    <cellStyle name="Total 2 5 4 2 11 5" xfId="53302" xr:uid="{00000000-0005-0000-0000-000036D00000}"/>
    <cellStyle name="Total 2 5 4 2 12" xfId="53303" xr:uid="{00000000-0005-0000-0000-000037D00000}"/>
    <cellStyle name="Total 2 5 4 2 12 2" xfId="53304" xr:uid="{00000000-0005-0000-0000-000038D00000}"/>
    <cellStyle name="Total 2 5 4 2 12 3" xfId="53305" xr:uid="{00000000-0005-0000-0000-000039D00000}"/>
    <cellStyle name="Total 2 5 4 2 12 4" xfId="53306" xr:uid="{00000000-0005-0000-0000-00003AD00000}"/>
    <cellStyle name="Total 2 5 4 2 12 5" xfId="53307" xr:uid="{00000000-0005-0000-0000-00003BD00000}"/>
    <cellStyle name="Total 2 5 4 2 13" xfId="53308" xr:uid="{00000000-0005-0000-0000-00003CD00000}"/>
    <cellStyle name="Total 2 5 4 2 13 2" xfId="53309" xr:uid="{00000000-0005-0000-0000-00003DD00000}"/>
    <cellStyle name="Total 2 5 4 2 13 3" xfId="53310" xr:uid="{00000000-0005-0000-0000-00003ED00000}"/>
    <cellStyle name="Total 2 5 4 2 13 4" xfId="53311" xr:uid="{00000000-0005-0000-0000-00003FD00000}"/>
    <cellStyle name="Total 2 5 4 2 13 5" xfId="53312" xr:uid="{00000000-0005-0000-0000-000040D00000}"/>
    <cellStyle name="Total 2 5 4 2 14" xfId="53313" xr:uid="{00000000-0005-0000-0000-000041D00000}"/>
    <cellStyle name="Total 2 5 4 2 14 2" xfId="53314" xr:uid="{00000000-0005-0000-0000-000042D00000}"/>
    <cellStyle name="Total 2 5 4 2 14 3" xfId="53315" xr:uid="{00000000-0005-0000-0000-000043D00000}"/>
    <cellStyle name="Total 2 5 4 2 14 4" xfId="53316" xr:uid="{00000000-0005-0000-0000-000044D00000}"/>
    <cellStyle name="Total 2 5 4 2 14 5" xfId="53317" xr:uid="{00000000-0005-0000-0000-000045D00000}"/>
    <cellStyle name="Total 2 5 4 2 15" xfId="53318" xr:uid="{00000000-0005-0000-0000-000046D00000}"/>
    <cellStyle name="Total 2 5 4 2 15 2" xfId="53319" xr:uid="{00000000-0005-0000-0000-000047D00000}"/>
    <cellStyle name="Total 2 5 4 2 15 3" xfId="53320" xr:uid="{00000000-0005-0000-0000-000048D00000}"/>
    <cellStyle name="Total 2 5 4 2 15 4" xfId="53321" xr:uid="{00000000-0005-0000-0000-000049D00000}"/>
    <cellStyle name="Total 2 5 4 2 15 5" xfId="53322" xr:uid="{00000000-0005-0000-0000-00004AD00000}"/>
    <cellStyle name="Total 2 5 4 2 16" xfId="53323" xr:uid="{00000000-0005-0000-0000-00004BD00000}"/>
    <cellStyle name="Total 2 5 4 2 16 2" xfId="53324" xr:uid="{00000000-0005-0000-0000-00004CD00000}"/>
    <cellStyle name="Total 2 5 4 2 16 3" xfId="53325" xr:uid="{00000000-0005-0000-0000-00004DD00000}"/>
    <cellStyle name="Total 2 5 4 2 16 4" xfId="53326" xr:uid="{00000000-0005-0000-0000-00004ED00000}"/>
    <cellStyle name="Total 2 5 4 2 16 5" xfId="53327" xr:uid="{00000000-0005-0000-0000-00004FD00000}"/>
    <cellStyle name="Total 2 5 4 2 17" xfId="53328" xr:uid="{00000000-0005-0000-0000-000050D00000}"/>
    <cellStyle name="Total 2 5 4 2 17 2" xfId="53329" xr:uid="{00000000-0005-0000-0000-000051D00000}"/>
    <cellStyle name="Total 2 5 4 2 17 3" xfId="53330" xr:uid="{00000000-0005-0000-0000-000052D00000}"/>
    <cellStyle name="Total 2 5 4 2 17 4" xfId="53331" xr:uid="{00000000-0005-0000-0000-000053D00000}"/>
    <cellStyle name="Total 2 5 4 2 17 5" xfId="53332" xr:uid="{00000000-0005-0000-0000-000054D00000}"/>
    <cellStyle name="Total 2 5 4 2 18" xfId="53333" xr:uid="{00000000-0005-0000-0000-000055D00000}"/>
    <cellStyle name="Total 2 5 4 2 18 2" xfId="53334" xr:uid="{00000000-0005-0000-0000-000056D00000}"/>
    <cellStyle name="Total 2 5 4 2 18 3" xfId="53335" xr:uid="{00000000-0005-0000-0000-000057D00000}"/>
    <cellStyle name="Total 2 5 4 2 18 4" xfId="53336" xr:uid="{00000000-0005-0000-0000-000058D00000}"/>
    <cellStyle name="Total 2 5 4 2 18 5" xfId="53337" xr:uid="{00000000-0005-0000-0000-000059D00000}"/>
    <cellStyle name="Total 2 5 4 2 19" xfId="53338" xr:uid="{00000000-0005-0000-0000-00005AD00000}"/>
    <cellStyle name="Total 2 5 4 2 2" xfId="53339" xr:uid="{00000000-0005-0000-0000-00005BD00000}"/>
    <cellStyle name="Total 2 5 4 2 2 2" xfId="53340" xr:uid="{00000000-0005-0000-0000-00005CD00000}"/>
    <cellStyle name="Total 2 5 4 2 2 2 2" xfId="53341" xr:uid="{00000000-0005-0000-0000-00005DD00000}"/>
    <cellStyle name="Total 2 5 4 2 2 2 3" xfId="53342" xr:uid="{00000000-0005-0000-0000-00005ED00000}"/>
    <cellStyle name="Total 2 5 4 2 2 2 4" xfId="53343" xr:uid="{00000000-0005-0000-0000-00005FD00000}"/>
    <cellStyle name="Total 2 5 4 2 2 2 5" xfId="53344" xr:uid="{00000000-0005-0000-0000-000060D00000}"/>
    <cellStyle name="Total 2 5 4 2 2 2 6" xfId="53345" xr:uid="{00000000-0005-0000-0000-000061D00000}"/>
    <cellStyle name="Total 2 5 4 2 2 2 7" xfId="53346" xr:uid="{00000000-0005-0000-0000-000062D00000}"/>
    <cellStyle name="Total 2 5 4 2 2 3" xfId="53347" xr:uid="{00000000-0005-0000-0000-000063D00000}"/>
    <cellStyle name="Total 2 5 4 2 2 4" xfId="53348" xr:uid="{00000000-0005-0000-0000-000064D00000}"/>
    <cellStyle name="Total 2 5 4 2 2 5" xfId="53349" xr:uid="{00000000-0005-0000-0000-000065D00000}"/>
    <cellStyle name="Total 2 5 4 2 3" xfId="53350" xr:uid="{00000000-0005-0000-0000-000066D00000}"/>
    <cellStyle name="Total 2 5 4 2 3 2" xfId="53351" xr:uid="{00000000-0005-0000-0000-000067D00000}"/>
    <cellStyle name="Total 2 5 4 2 3 2 2" xfId="53352" xr:uid="{00000000-0005-0000-0000-000068D00000}"/>
    <cellStyle name="Total 2 5 4 2 3 2 3" xfId="53353" xr:uid="{00000000-0005-0000-0000-000069D00000}"/>
    <cellStyle name="Total 2 5 4 2 3 2 4" xfId="53354" xr:uid="{00000000-0005-0000-0000-00006AD00000}"/>
    <cellStyle name="Total 2 5 4 2 3 2 5" xfId="53355" xr:uid="{00000000-0005-0000-0000-00006BD00000}"/>
    <cellStyle name="Total 2 5 4 2 3 2 6" xfId="53356" xr:uid="{00000000-0005-0000-0000-00006CD00000}"/>
    <cellStyle name="Total 2 5 4 2 3 2 7" xfId="53357" xr:uid="{00000000-0005-0000-0000-00006DD00000}"/>
    <cellStyle name="Total 2 5 4 2 3 3" xfId="53358" xr:uid="{00000000-0005-0000-0000-00006ED00000}"/>
    <cellStyle name="Total 2 5 4 2 3 4" xfId="53359" xr:uid="{00000000-0005-0000-0000-00006FD00000}"/>
    <cellStyle name="Total 2 5 4 2 3 5" xfId="53360" xr:uid="{00000000-0005-0000-0000-000070D00000}"/>
    <cellStyle name="Total 2 5 4 2 4" xfId="53361" xr:uid="{00000000-0005-0000-0000-000071D00000}"/>
    <cellStyle name="Total 2 5 4 2 4 2" xfId="53362" xr:uid="{00000000-0005-0000-0000-000072D00000}"/>
    <cellStyle name="Total 2 5 4 2 4 2 2" xfId="53363" xr:uid="{00000000-0005-0000-0000-000073D00000}"/>
    <cellStyle name="Total 2 5 4 2 4 2 3" xfId="53364" xr:uid="{00000000-0005-0000-0000-000074D00000}"/>
    <cellStyle name="Total 2 5 4 2 4 2 4" xfId="53365" xr:uid="{00000000-0005-0000-0000-000075D00000}"/>
    <cellStyle name="Total 2 5 4 2 4 2 5" xfId="53366" xr:uid="{00000000-0005-0000-0000-000076D00000}"/>
    <cellStyle name="Total 2 5 4 2 4 2 6" xfId="53367" xr:uid="{00000000-0005-0000-0000-000077D00000}"/>
    <cellStyle name="Total 2 5 4 2 4 2 7" xfId="53368" xr:uid="{00000000-0005-0000-0000-000078D00000}"/>
    <cellStyle name="Total 2 5 4 2 4 3" xfId="53369" xr:uid="{00000000-0005-0000-0000-000079D00000}"/>
    <cellStyle name="Total 2 5 4 2 4 4" xfId="53370" xr:uid="{00000000-0005-0000-0000-00007AD00000}"/>
    <cellStyle name="Total 2 5 4 2 4 5" xfId="53371" xr:uid="{00000000-0005-0000-0000-00007BD00000}"/>
    <cellStyle name="Total 2 5 4 2 5" xfId="53372" xr:uid="{00000000-0005-0000-0000-00007CD00000}"/>
    <cellStyle name="Total 2 5 4 2 5 2" xfId="53373" xr:uid="{00000000-0005-0000-0000-00007DD00000}"/>
    <cellStyle name="Total 2 5 4 2 5 3" xfId="53374" xr:uid="{00000000-0005-0000-0000-00007ED00000}"/>
    <cellStyle name="Total 2 5 4 2 5 4" xfId="53375" xr:uid="{00000000-0005-0000-0000-00007FD00000}"/>
    <cellStyle name="Total 2 5 4 2 5 5" xfId="53376" xr:uid="{00000000-0005-0000-0000-000080D00000}"/>
    <cellStyle name="Total 2 5 4 2 5 6" xfId="53377" xr:uid="{00000000-0005-0000-0000-000081D00000}"/>
    <cellStyle name="Total 2 5 4 2 5 7" xfId="53378" xr:uid="{00000000-0005-0000-0000-000082D00000}"/>
    <cellStyle name="Total 2 5 4 2 5 8" xfId="53379" xr:uid="{00000000-0005-0000-0000-000083D00000}"/>
    <cellStyle name="Total 2 5 4 2 6" xfId="53380" xr:uid="{00000000-0005-0000-0000-000084D00000}"/>
    <cellStyle name="Total 2 5 4 2 6 2" xfId="53381" xr:uid="{00000000-0005-0000-0000-000085D00000}"/>
    <cellStyle name="Total 2 5 4 2 6 3" xfId="53382" xr:uid="{00000000-0005-0000-0000-000086D00000}"/>
    <cellStyle name="Total 2 5 4 2 6 4" xfId="53383" xr:uid="{00000000-0005-0000-0000-000087D00000}"/>
    <cellStyle name="Total 2 5 4 2 6 5" xfId="53384" xr:uid="{00000000-0005-0000-0000-000088D00000}"/>
    <cellStyle name="Total 2 5 4 2 6 6" xfId="53385" xr:uid="{00000000-0005-0000-0000-000089D00000}"/>
    <cellStyle name="Total 2 5 4 2 6 7" xfId="53386" xr:uid="{00000000-0005-0000-0000-00008AD00000}"/>
    <cellStyle name="Total 2 5 4 2 7" xfId="53387" xr:uid="{00000000-0005-0000-0000-00008BD00000}"/>
    <cellStyle name="Total 2 5 4 2 7 2" xfId="53388" xr:uid="{00000000-0005-0000-0000-00008CD00000}"/>
    <cellStyle name="Total 2 5 4 2 7 3" xfId="53389" xr:uid="{00000000-0005-0000-0000-00008DD00000}"/>
    <cellStyle name="Total 2 5 4 2 7 4" xfId="53390" xr:uid="{00000000-0005-0000-0000-00008ED00000}"/>
    <cellStyle name="Total 2 5 4 2 7 5" xfId="53391" xr:uid="{00000000-0005-0000-0000-00008FD00000}"/>
    <cellStyle name="Total 2 5 4 2 8" xfId="53392" xr:uid="{00000000-0005-0000-0000-000090D00000}"/>
    <cellStyle name="Total 2 5 4 2 8 2" xfId="53393" xr:uid="{00000000-0005-0000-0000-000091D00000}"/>
    <cellStyle name="Total 2 5 4 2 8 3" xfId="53394" xr:uid="{00000000-0005-0000-0000-000092D00000}"/>
    <cellStyle name="Total 2 5 4 2 8 4" xfId="53395" xr:uid="{00000000-0005-0000-0000-000093D00000}"/>
    <cellStyle name="Total 2 5 4 2 8 5" xfId="53396" xr:uid="{00000000-0005-0000-0000-000094D00000}"/>
    <cellStyle name="Total 2 5 4 2 9" xfId="53397" xr:uid="{00000000-0005-0000-0000-000095D00000}"/>
    <cellStyle name="Total 2 5 4 2 9 2" xfId="53398" xr:uid="{00000000-0005-0000-0000-000096D00000}"/>
    <cellStyle name="Total 2 5 4 2 9 3" xfId="53399" xr:uid="{00000000-0005-0000-0000-000097D00000}"/>
    <cellStyle name="Total 2 5 4 2 9 4" xfId="53400" xr:uid="{00000000-0005-0000-0000-000098D00000}"/>
    <cellStyle name="Total 2 5 4 2 9 5" xfId="53401" xr:uid="{00000000-0005-0000-0000-000099D00000}"/>
    <cellStyle name="Total 2 5 4 3" xfId="53402" xr:uid="{00000000-0005-0000-0000-00009AD00000}"/>
    <cellStyle name="Total 2 5 4 3 10" xfId="53403" xr:uid="{00000000-0005-0000-0000-00009BD00000}"/>
    <cellStyle name="Total 2 5 4 3 2" xfId="53404" xr:uid="{00000000-0005-0000-0000-00009CD00000}"/>
    <cellStyle name="Total 2 5 4 3 2 2" xfId="53405" xr:uid="{00000000-0005-0000-0000-00009DD00000}"/>
    <cellStyle name="Total 2 5 4 3 2 2 2" xfId="53406" xr:uid="{00000000-0005-0000-0000-00009ED00000}"/>
    <cellStyle name="Total 2 5 4 3 2 2 3" xfId="53407" xr:uid="{00000000-0005-0000-0000-00009FD00000}"/>
    <cellStyle name="Total 2 5 4 3 2 2 4" xfId="53408" xr:uid="{00000000-0005-0000-0000-0000A0D00000}"/>
    <cellStyle name="Total 2 5 4 3 2 2 5" xfId="53409" xr:uid="{00000000-0005-0000-0000-0000A1D00000}"/>
    <cellStyle name="Total 2 5 4 3 2 2 6" xfId="53410" xr:uid="{00000000-0005-0000-0000-0000A2D00000}"/>
    <cellStyle name="Total 2 5 4 3 2 2 7" xfId="53411" xr:uid="{00000000-0005-0000-0000-0000A3D00000}"/>
    <cellStyle name="Total 2 5 4 3 2 3" xfId="53412" xr:uid="{00000000-0005-0000-0000-0000A4D00000}"/>
    <cellStyle name="Total 2 5 4 3 2 4" xfId="53413" xr:uid="{00000000-0005-0000-0000-0000A5D00000}"/>
    <cellStyle name="Total 2 5 4 3 3" xfId="53414" xr:uid="{00000000-0005-0000-0000-0000A6D00000}"/>
    <cellStyle name="Total 2 5 4 3 3 2" xfId="53415" xr:uid="{00000000-0005-0000-0000-0000A7D00000}"/>
    <cellStyle name="Total 2 5 4 3 3 2 2" xfId="53416" xr:uid="{00000000-0005-0000-0000-0000A8D00000}"/>
    <cellStyle name="Total 2 5 4 3 3 2 3" xfId="53417" xr:uid="{00000000-0005-0000-0000-0000A9D00000}"/>
    <cellStyle name="Total 2 5 4 3 3 2 4" xfId="53418" xr:uid="{00000000-0005-0000-0000-0000AAD00000}"/>
    <cellStyle name="Total 2 5 4 3 3 2 5" xfId="53419" xr:uid="{00000000-0005-0000-0000-0000ABD00000}"/>
    <cellStyle name="Total 2 5 4 3 3 2 6" xfId="53420" xr:uid="{00000000-0005-0000-0000-0000ACD00000}"/>
    <cellStyle name="Total 2 5 4 3 3 2 7" xfId="53421" xr:uid="{00000000-0005-0000-0000-0000ADD00000}"/>
    <cellStyle name="Total 2 5 4 3 3 3" xfId="53422" xr:uid="{00000000-0005-0000-0000-0000AED00000}"/>
    <cellStyle name="Total 2 5 4 3 3 4" xfId="53423" xr:uid="{00000000-0005-0000-0000-0000AFD00000}"/>
    <cellStyle name="Total 2 5 4 3 4" xfId="53424" xr:uid="{00000000-0005-0000-0000-0000B0D00000}"/>
    <cellStyle name="Total 2 5 4 3 4 2" xfId="53425" xr:uid="{00000000-0005-0000-0000-0000B1D00000}"/>
    <cellStyle name="Total 2 5 4 3 4 2 2" xfId="53426" xr:uid="{00000000-0005-0000-0000-0000B2D00000}"/>
    <cellStyle name="Total 2 5 4 3 4 2 3" xfId="53427" xr:uid="{00000000-0005-0000-0000-0000B3D00000}"/>
    <cellStyle name="Total 2 5 4 3 4 2 4" xfId="53428" xr:uid="{00000000-0005-0000-0000-0000B4D00000}"/>
    <cellStyle name="Total 2 5 4 3 4 2 5" xfId="53429" xr:uid="{00000000-0005-0000-0000-0000B5D00000}"/>
    <cellStyle name="Total 2 5 4 3 4 2 6" xfId="53430" xr:uid="{00000000-0005-0000-0000-0000B6D00000}"/>
    <cellStyle name="Total 2 5 4 3 4 2 7" xfId="53431" xr:uid="{00000000-0005-0000-0000-0000B7D00000}"/>
    <cellStyle name="Total 2 5 4 3 4 3" xfId="53432" xr:uid="{00000000-0005-0000-0000-0000B8D00000}"/>
    <cellStyle name="Total 2 5 4 3 4 4" xfId="53433" xr:uid="{00000000-0005-0000-0000-0000B9D00000}"/>
    <cellStyle name="Total 2 5 4 3 5" xfId="53434" xr:uid="{00000000-0005-0000-0000-0000BAD00000}"/>
    <cellStyle name="Total 2 5 4 3 5 2" xfId="53435" xr:uid="{00000000-0005-0000-0000-0000BBD00000}"/>
    <cellStyle name="Total 2 5 4 3 5 3" xfId="53436" xr:uid="{00000000-0005-0000-0000-0000BCD00000}"/>
    <cellStyle name="Total 2 5 4 3 5 4" xfId="53437" xr:uid="{00000000-0005-0000-0000-0000BDD00000}"/>
    <cellStyle name="Total 2 5 4 3 5 5" xfId="53438" xr:uid="{00000000-0005-0000-0000-0000BED00000}"/>
    <cellStyle name="Total 2 5 4 3 5 6" xfId="53439" xr:uid="{00000000-0005-0000-0000-0000BFD00000}"/>
    <cellStyle name="Total 2 5 4 3 5 7" xfId="53440" xr:uid="{00000000-0005-0000-0000-0000C0D00000}"/>
    <cellStyle name="Total 2 5 4 3 5 8" xfId="53441" xr:uid="{00000000-0005-0000-0000-0000C1D00000}"/>
    <cellStyle name="Total 2 5 4 3 6" xfId="53442" xr:uid="{00000000-0005-0000-0000-0000C2D00000}"/>
    <cellStyle name="Total 2 5 4 3 6 2" xfId="53443" xr:uid="{00000000-0005-0000-0000-0000C3D00000}"/>
    <cellStyle name="Total 2 5 4 3 6 3" xfId="53444" xr:uid="{00000000-0005-0000-0000-0000C4D00000}"/>
    <cellStyle name="Total 2 5 4 3 6 4" xfId="53445" xr:uid="{00000000-0005-0000-0000-0000C5D00000}"/>
    <cellStyle name="Total 2 5 4 3 6 5" xfId="53446" xr:uid="{00000000-0005-0000-0000-0000C6D00000}"/>
    <cellStyle name="Total 2 5 4 3 6 6" xfId="53447" xr:uid="{00000000-0005-0000-0000-0000C7D00000}"/>
    <cellStyle name="Total 2 5 4 3 6 7" xfId="53448" xr:uid="{00000000-0005-0000-0000-0000C8D00000}"/>
    <cellStyle name="Total 2 5 4 3 7" xfId="53449" xr:uid="{00000000-0005-0000-0000-0000C9D00000}"/>
    <cellStyle name="Total 2 5 4 3 8" xfId="53450" xr:uid="{00000000-0005-0000-0000-0000CAD00000}"/>
    <cellStyle name="Total 2 5 4 3 9" xfId="53451" xr:uid="{00000000-0005-0000-0000-0000CBD00000}"/>
    <cellStyle name="Total 2 5 4 4" xfId="53452" xr:uid="{00000000-0005-0000-0000-0000CCD00000}"/>
    <cellStyle name="Total 2 5 4 4 2" xfId="53453" xr:uid="{00000000-0005-0000-0000-0000CDD00000}"/>
    <cellStyle name="Total 2 5 4 4 2 2" xfId="53454" xr:uid="{00000000-0005-0000-0000-0000CED00000}"/>
    <cellStyle name="Total 2 5 4 4 2 3" xfId="53455" xr:uid="{00000000-0005-0000-0000-0000CFD00000}"/>
    <cellStyle name="Total 2 5 4 4 2 4" xfId="53456" xr:uid="{00000000-0005-0000-0000-0000D0D00000}"/>
    <cellStyle name="Total 2 5 4 4 2 5" xfId="53457" xr:uid="{00000000-0005-0000-0000-0000D1D00000}"/>
    <cellStyle name="Total 2 5 4 4 2 6" xfId="53458" xr:uid="{00000000-0005-0000-0000-0000D2D00000}"/>
    <cellStyle name="Total 2 5 4 4 2 7" xfId="53459" xr:uid="{00000000-0005-0000-0000-0000D3D00000}"/>
    <cellStyle name="Total 2 5 4 4 3" xfId="53460" xr:uid="{00000000-0005-0000-0000-0000D4D00000}"/>
    <cellStyle name="Total 2 5 4 4 4" xfId="53461" xr:uid="{00000000-0005-0000-0000-0000D5D00000}"/>
    <cellStyle name="Total 2 5 4 4 5" xfId="53462" xr:uid="{00000000-0005-0000-0000-0000D6D00000}"/>
    <cellStyle name="Total 2 5 4 5" xfId="53463" xr:uid="{00000000-0005-0000-0000-0000D7D00000}"/>
    <cellStyle name="Total 2 5 4 5 2" xfId="53464" xr:uid="{00000000-0005-0000-0000-0000D8D00000}"/>
    <cellStyle name="Total 2 5 4 5 2 2" xfId="53465" xr:uid="{00000000-0005-0000-0000-0000D9D00000}"/>
    <cellStyle name="Total 2 5 4 5 2 3" xfId="53466" xr:uid="{00000000-0005-0000-0000-0000DAD00000}"/>
    <cellStyle name="Total 2 5 4 5 2 4" xfId="53467" xr:uid="{00000000-0005-0000-0000-0000DBD00000}"/>
    <cellStyle name="Total 2 5 4 5 2 5" xfId="53468" xr:uid="{00000000-0005-0000-0000-0000DCD00000}"/>
    <cellStyle name="Total 2 5 4 5 2 6" xfId="53469" xr:uid="{00000000-0005-0000-0000-0000DDD00000}"/>
    <cellStyle name="Total 2 5 4 5 2 7" xfId="53470" xr:uid="{00000000-0005-0000-0000-0000DED00000}"/>
    <cellStyle name="Total 2 5 4 5 3" xfId="53471" xr:uid="{00000000-0005-0000-0000-0000DFD00000}"/>
    <cellStyle name="Total 2 5 4 5 4" xfId="53472" xr:uid="{00000000-0005-0000-0000-0000E0D00000}"/>
    <cellStyle name="Total 2 5 4 5 5" xfId="53473" xr:uid="{00000000-0005-0000-0000-0000E1D00000}"/>
    <cellStyle name="Total 2 5 4 6" xfId="53474" xr:uid="{00000000-0005-0000-0000-0000E2D00000}"/>
    <cellStyle name="Total 2 5 4 6 2" xfId="53475" xr:uid="{00000000-0005-0000-0000-0000E3D00000}"/>
    <cellStyle name="Total 2 5 4 6 2 2" xfId="53476" xr:uid="{00000000-0005-0000-0000-0000E4D00000}"/>
    <cellStyle name="Total 2 5 4 6 2 3" xfId="53477" xr:uid="{00000000-0005-0000-0000-0000E5D00000}"/>
    <cellStyle name="Total 2 5 4 6 2 4" xfId="53478" xr:uid="{00000000-0005-0000-0000-0000E6D00000}"/>
    <cellStyle name="Total 2 5 4 6 2 5" xfId="53479" xr:uid="{00000000-0005-0000-0000-0000E7D00000}"/>
    <cellStyle name="Total 2 5 4 6 2 6" xfId="53480" xr:uid="{00000000-0005-0000-0000-0000E8D00000}"/>
    <cellStyle name="Total 2 5 4 6 2 7" xfId="53481" xr:uid="{00000000-0005-0000-0000-0000E9D00000}"/>
    <cellStyle name="Total 2 5 4 6 3" xfId="53482" xr:uid="{00000000-0005-0000-0000-0000EAD00000}"/>
    <cellStyle name="Total 2 5 4 6 4" xfId="53483" xr:uid="{00000000-0005-0000-0000-0000EBD00000}"/>
    <cellStyle name="Total 2 5 4 6 5" xfId="53484" xr:uid="{00000000-0005-0000-0000-0000ECD00000}"/>
    <cellStyle name="Total 2 5 4 7" xfId="53485" xr:uid="{00000000-0005-0000-0000-0000EDD00000}"/>
    <cellStyle name="Total 2 5 4 7 2" xfId="53486" xr:uid="{00000000-0005-0000-0000-0000EED00000}"/>
    <cellStyle name="Total 2 5 4 7 2 2" xfId="53487" xr:uid="{00000000-0005-0000-0000-0000EFD00000}"/>
    <cellStyle name="Total 2 5 4 7 2 3" xfId="53488" xr:uid="{00000000-0005-0000-0000-0000F0D00000}"/>
    <cellStyle name="Total 2 5 4 7 2 4" xfId="53489" xr:uid="{00000000-0005-0000-0000-0000F1D00000}"/>
    <cellStyle name="Total 2 5 4 7 2 5" xfId="53490" xr:uid="{00000000-0005-0000-0000-0000F2D00000}"/>
    <cellStyle name="Total 2 5 4 7 2 6" xfId="53491" xr:uid="{00000000-0005-0000-0000-0000F3D00000}"/>
    <cellStyle name="Total 2 5 4 7 2 7" xfId="53492" xr:uid="{00000000-0005-0000-0000-0000F4D00000}"/>
    <cellStyle name="Total 2 5 4 7 3" xfId="53493" xr:uid="{00000000-0005-0000-0000-0000F5D00000}"/>
    <cellStyle name="Total 2 5 4 7 4" xfId="53494" xr:uid="{00000000-0005-0000-0000-0000F6D00000}"/>
    <cellStyle name="Total 2 5 4 7 5" xfId="53495" xr:uid="{00000000-0005-0000-0000-0000F7D00000}"/>
    <cellStyle name="Total 2 5 4 8" xfId="53496" xr:uid="{00000000-0005-0000-0000-0000F8D00000}"/>
    <cellStyle name="Total 2 5 4 8 2" xfId="53497" xr:uid="{00000000-0005-0000-0000-0000F9D00000}"/>
    <cellStyle name="Total 2 5 4 8 3" xfId="53498" xr:uid="{00000000-0005-0000-0000-0000FAD00000}"/>
    <cellStyle name="Total 2 5 4 8 4" xfId="53499" xr:uid="{00000000-0005-0000-0000-0000FBD00000}"/>
    <cellStyle name="Total 2 5 4 8 5" xfId="53500" xr:uid="{00000000-0005-0000-0000-0000FCD00000}"/>
    <cellStyle name="Total 2 5 4 8 6" xfId="53501" xr:uid="{00000000-0005-0000-0000-0000FDD00000}"/>
    <cellStyle name="Total 2 5 4 8 7" xfId="53502" xr:uid="{00000000-0005-0000-0000-0000FED00000}"/>
    <cellStyle name="Total 2 5 4 8 8" xfId="53503" xr:uid="{00000000-0005-0000-0000-0000FFD00000}"/>
    <cellStyle name="Total 2 5 4 9" xfId="53504" xr:uid="{00000000-0005-0000-0000-000000D10000}"/>
    <cellStyle name="Total 2 5 4 9 2" xfId="53505" xr:uid="{00000000-0005-0000-0000-000001D10000}"/>
    <cellStyle name="Total 2 5 4 9 3" xfId="53506" xr:uid="{00000000-0005-0000-0000-000002D10000}"/>
    <cellStyle name="Total 2 5 4 9 4" xfId="53507" xr:uid="{00000000-0005-0000-0000-000003D10000}"/>
    <cellStyle name="Total 2 5 4 9 5" xfId="53508" xr:uid="{00000000-0005-0000-0000-000004D10000}"/>
    <cellStyle name="Total 2 5 4 9 6" xfId="53509" xr:uid="{00000000-0005-0000-0000-000005D10000}"/>
    <cellStyle name="Total 2 5 4 9 7" xfId="53510" xr:uid="{00000000-0005-0000-0000-000006D10000}"/>
    <cellStyle name="Total 2 5 5" xfId="53511" xr:uid="{00000000-0005-0000-0000-000007D10000}"/>
    <cellStyle name="Total 2 5 5 10" xfId="53512" xr:uid="{00000000-0005-0000-0000-000008D10000}"/>
    <cellStyle name="Total 2 5 5 10 2" xfId="53513" xr:uid="{00000000-0005-0000-0000-000009D10000}"/>
    <cellStyle name="Total 2 5 5 10 3" xfId="53514" xr:uid="{00000000-0005-0000-0000-00000AD10000}"/>
    <cellStyle name="Total 2 5 5 10 4" xfId="53515" xr:uid="{00000000-0005-0000-0000-00000BD10000}"/>
    <cellStyle name="Total 2 5 5 10 5" xfId="53516" xr:uid="{00000000-0005-0000-0000-00000CD10000}"/>
    <cellStyle name="Total 2 5 5 11" xfId="53517" xr:uid="{00000000-0005-0000-0000-00000DD10000}"/>
    <cellStyle name="Total 2 5 5 11 2" xfId="53518" xr:uid="{00000000-0005-0000-0000-00000ED10000}"/>
    <cellStyle name="Total 2 5 5 11 3" xfId="53519" xr:uid="{00000000-0005-0000-0000-00000FD10000}"/>
    <cellStyle name="Total 2 5 5 11 4" xfId="53520" xr:uid="{00000000-0005-0000-0000-000010D10000}"/>
    <cellStyle name="Total 2 5 5 11 5" xfId="53521" xr:uid="{00000000-0005-0000-0000-000011D10000}"/>
    <cellStyle name="Total 2 5 5 12" xfId="53522" xr:uid="{00000000-0005-0000-0000-000012D10000}"/>
    <cellStyle name="Total 2 5 5 12 2" xfId="53523" xr:uid="{00000000-0005-0000-0000-000013D10000}"/>
    <cellStyle name="Total 2 5 5 12 3" xfId="53524" xr:uid="{00000000-0005-0000-0000-000014D10000}"/>
    <cellStyle name="Total 2 5 5 12 4" xfId="53525" xr:uid="{00000000-0005-0000-0000-000015D10000}"/>
    <cellStyle name="Total 2 5 5 12 5" xfId="53526" xr:uid="{00000000-0005-0000-0000-000016D10000}"/>
    <cellStyle name="Total 2 5 5 13" xfId="53527" xr:uid="{00000000-0005-0000-0000-000017D10000}"/>
    <cellStyle name="Total 2 5 5 13 2" xfId="53528" xr:uid="{00000000-0005-0000-0000-000018D10000}"/>
    <cellStyle name="Total 2 5 5 13 3" xfId="53529" xr:uid="{00000000-0005-0000-0000-000019D10000}"/>
    <cellStyle name="Total 2 5 5 13 4" xfId="53530" xr:uid="{00000000-0005-0000-0000-00001AD10000}"/>
    <cellStyle name="Total 2 5 5 13 5" xfId="53531" xr:uid="{00000000-0005-0000-0000-00001BD10000}"/>
    <cellStyle name="Total 2 5 5 14" xfId="53532" xr:uid="{00000000-0005-0000-0000-00001CD10000}"/>
    <cellStyle name="Total 2 5 5 14 2" xfId="53533" xr:uid="{00000000-0005-0000-0000-00001DD10000}"/>
    <cellStyle name="Total 2 5 5 14 3" xfId="53534" xr:uid="{00000000-0005-0000-0000-00001ED10000}"/>
    <cellStyle name="Total 2 5 5 14 4" xfId="53535" xr:uid="{00000000-0005-0000-0000-00001FD10000}"/>
    <cellStyle name="Total 2 5 5 14 5" xfId="53536" xr:uid="{00000000-0005-0000-0000-000020D10000}"/>
    <cellStyle name="Total 2 5 5 15" xfId="53537" xr:uid="{00000000-0005-0000-0000-000021D10000}"/>
    <cellStyle name="Total 2 5 5 15 2" xfId="53538" xr:uid="{00000000-0005-0000-0000-000022D10000}"/>
    <cellStyle name="Total 2 5 5 15 3" xfId="53539" xr:uid="{00000000-0005-0000-0000-000023D10000}"/>
    <cellStyle name="Total 2 5 5 15 4" xfId="53540" xr:uid="{00000000-0005-0000-0000-000024D10000}"/>
    <cellStyle name="Total 2 5 5 15 5" xfId="53541" xr:uid="{00000000-0005-0000-0000-000025D10000}"/>
    <cellStyle name="Total 2 5 5 16" xfId="53542" xr:uid="{00000000-0005-0000-0000-000026D10000}"/>
    <cellStyle name="Total 2 5 5 16 2" xfId="53543" xr:uid="{00000000-0005-0000-0000-000027D10000}"/>
    <cellStyle name="Total 2 5 5 16 3" xfId="53544" xr:uid="{00000000-0005-0000-0000-000028D10000}"/>
    <cellStyle name="Total 2 5 5 16 4" xfId="53545" xr:uid="{00000000-0005-0000-0000-000029D10000}"/>
    <cellStyle name="Total 2 5 5 16 5" xfId="53546" xr:uid="{00000000-0005-0000-0000-00002AD10000}"/>
    <cellStyle name="Total 2 5 5 17" xfId="53547" xr:uid="{00000000-0005-0000-0000-00002BD10000}"/>
    <cellStyle name="Total 2 5 5 17 2" xfId="53548" xr:uid="{00000000-0005-0000-0000-00002CD10000}"/>
    <cellStyle name="Total 2 5 5 17 3" xfId="53549" xr:uid="{00000000-0005-0000-0000-00002DD10000}"/>
    <cellStyle name="Total 2 5 5 17 4" xfId="53550" xr:uid="{00000000-0005-0000-0000-00002ED10000}"/>
    <cellStyle name="Total 2 5 5 17 5" xfId="53551" xr:uid="{00000000-0005-0000-0000-00002FD10000}"/>
    <cellStyle name="Total 2 5 5 18" xfId="53552" xr:uid="{00000000-0005-0000-0000-000030D10000}"/>
    <cellStyle name="Total 2 5 5 18 2" xfId="53553" xr:uid="{00000000-0005-0000-0000-000031D10000}"/>
    <cellStyle name="Total 2 5 5 18 3" xfId="53554" xr:uid="{00000000-0005-0000-0000-000032D10000}"/>
    <cellStyle name="Total 2 5 5 18 4" xfId="53555" xr:uid="{00000000-0005-0000-0000-000033D10000}"/>
    <cellStyle name="Total 2 5 5 18 5" xfId="53556" xr:uid="{00000000-0005-0000-0000-000034D10000}"/>
    <cellStyle name="Total 2 5 5 19" xfId="53557" xr:uid="{00000000-0005-0000-0000-000035D10000}"/>
    <cellStyle name="Total 2 5 5 2" xfId="53558" xr:uid="{00000000-0005-0000-0000-000036D10000}"/>
    <cellStyle name="Total 2 5 5 2 10" xfId="53559" xr:uid="{00000000-0005-0000-0000-000037D10000}"/>
    <cellStyle name="Total 2 5 5 2 10 2" xfId="53560" xr:uid="{00000000-0005-0000-0000-000038D10000}"/>
    <cellStyle name="Total 2 5 5 2 10 3" xfId="53561" xr:uid="{00000000-0005-0000-0000-000039D10000}"/>
    <cellStyle name="Total 2 5 5 2 10 4" xfId="53562" xr:uid="{00000000-0005-0000-0000-00003AD10000}"/>
    <cellStyle name="Total 2 5 5 2 10 5" xfId="53563" xr:uid="{00000000-0005-0000-0000-00003BD10000}"/>
    <cellStyle name="Total 2 5 5 2 11" xfId="53564" xr:uid="{00000000-0005-0000-0000-00003CD10000}"/>
    <cellStyle name="Total 2 5 5 2 11 2" xfId="53565" xr:uid="{00000000-0005-0000-0000-00003DD10000}"/>
    <cellStyle name="Total 2 5 5 2 11 3" xfId="53566" xr:uid="{00000000-0005-0000-0000-00003ED10000}"/>
    <cellStyle name="Total 2 5 5 2 11 4" xfId="53567" xr:uid="{00000000-0005-0000-0000-00003FD10000}"/>
    <cellStyle name="Total 2 5 5 2 11 5" xfId="53568" xr:uid="{00000000-0005-0000-0000-000040D10000}"/>
    <cellStyle name="Total 2 5 5 2 12" xfId="53569" xr:uid="{00000000-0005-0000-0000-000041D10000}"/>
    <cellStyle name="Total 2 5 5 2 12 2" xfId="53570" xr:uid="{00000000-0005-0000-0000-000042D10000}"/>
    <cellStyle name="Total 2 5 5 2 12 3" xfId="53571" xr:uid="{00000000-0005-0000-0000-000043D10000}"/>
    <cellStyle name="Total 2 5 5 2 12 4" xfId="53572" xr:uid="{00000000-0005-0000-0000-000044D10000}"/>
    <cellStyle name="Total 2 5 5 2 12 5" xfId="53573" xr:uid="{00000000-0005-0000-0000-000045D10000}"/>
    <cellStyle name="Total 2 5 5 2 13" xfId="53574" xr:uid="{00000000-0005-0000-0000-000046D10000}"/>
    <cellStyle name="Total 2 5 5 2 13 2" xfId="53575" xr:uid="{00000000-0005-0000-0000-000047D10000}"/>
    <cellStyle name="Total 2 5 5 2 13 3" xfId="53576" xr:uid="{00000000-0005-0000-0000-000048D10000}"/>
    <cellStyle name="Total 2 5 5 2 13 4" xfId="53577" xr:uid="{00000000-0005-0000-0000-000049D10000}"/>
    <cellStyle name="Total 2 5 5 2 13 5" xfId="53578" xr:uid="{00000000-0005-0000-0000-00004AD10000}"/>
    <cellStyle name="Total 2 5 5 2 14" xfId="53579" xr:uid="{00000000-0005-0000-0000-00004BD10000}"/>
    <cellStyle name="Total 2 5 5 2 14 2" xfId="53580" xr:uid="{00000000-0005-0000-0000-00004CD10000}"/>
    <cellStyle name="Total 2 5 5 2 14 3" xfId="53581" xr:uid="{00000000-0005-0000-0000-00004DD10000}"/>
    <cellStyle name="Total 2 5 5 2 14 4" xfId="53582" xr:uid="{00000000-0005-0000-0000-00004ED10000}"/>
    <cellStyle name="Total 2 5 5 2 14 5" xfId="53583" xr:uid="{00000000-0005-0000-0000-00004FD10000}"/>
    <cellStyle name="Total 2 5 5 2 15" xfId="53584" xr:uid="{00000000-0005-0000-0000-000050D10000}"/>
    <cellStyle name="Total 2 5 5 2 15 2" xfId="53585" xr:uid="{00000000-0005-0000-0000-000051D10000}"/>
    <cellStyle name="Total 2 5 5 2 15 3" xfId="53586" xr:uid="{00000000-0005-0000-0000-000052D10000}"/>
    <cellStyle name="Total 2 5 5 2 15 4" xfId="53587" xr:uid="{00000000-0005-0000-0000-000053D10000}"/>
    <cellStyle name="Total 2 5 5 2 15 5" xfId="53588" xr:uid="{00000000-0005-0000-0000-000054D10000}"/>
    <cellStyle name="Total 2 5 5 2 16" xfId="53589" xr:uid="{00000000-0005-0000-0000-000055D10000}"/>
    <cellStyle name="Total 2 5 5 2 16 2" xfId="53590" xr:uid="{00000000-0005-0000-0000-000056D10000}"/>
    <cellStyle name="Total 2 5 5 2 16 3" xfId="53591" xr:uid="{00000000-0005-0000-0000-000057D10000}"/>
    <cellStyle name="Total 2 5 5 2 16 4" xfId="53592" xr:uid="{00000000-0005-0000-0000-000058D10000}"/>
    <cellStyle name="Total 2 5 5 2 16 5" xfId="53593" xr:uid="{00000000-0005-0000-0000-000059D10000}"/>
    <cellStyle name="Total 2 5 5 2 17" xfId="53594" xr:uid="{00000000-0005-0000-0000-00005AD10000}"/>
    <cellStyle name="Total 2 5 5 2 17 2" xfId="53595" xr:uid="{00000000-0005-0000-0000-00005BD10000}"/>
    <cellStyle name="Total 2 5 5 2 17 3" xfId="53596" xr:uid="{00000000-0005-0000-0000-00005CD10000}"/>
    <cellStyle name="Total 2 5 5 2 17 4" xfId="53597" xr:uid="{00000000-0005-0000-0000-00005DD10000}"/>
    <cellStyle name="Total 2 5 5 2 17 5" xfId="53598" xr:uid="{00000000-0005-0000-0000-00005ED10000}"/>
    <cellStyle name="Total 2 5 5 2 18" xfId="53599" xr:uid="{00000000-0005-0000-0000-00005FD10000}"/>
    <cellStyle name="Total 2 5 5 2 18 2" xfId="53600" xr:uid="{00000000-0005-0000-0000-000060D10000}"/>
    <cellStyle name="Total 2 5 5 2 18 3" xfId="53601" xr:uid="{00000000-0005-0000-0000-000061D10000}"/>
    <cellStyle name="Total 2 5 5 2 18 4" xfId="53602" xr:uid="{00000000-0005-0000-0000-000062D10000}"/>
    <cellStyle name="Total 2 5 5 2 18 5" xfId="53603" xr:uid="{00000000-0005-0000-0000-000063D10000}"/>
    <cellStyle name="Total 2 5 5 2 19" xfId="53604" xr:uid="{00000000-0005-0000-0000-000064D10000}"/>
    <cellStyle name="Total 2 5 5 2 2" xfId="53605" xr:uid="{00000000-0005-0000-0000-000065D10000}"/>
    <cellStyle name="Total 2 5 5 2 2 2" xfId="53606" xr:uid="{00000000-0005-0000-0000-000066D10000}"/>
    <cellStyle name="Total 2 5 5 2 2 2 2" xfId="53607" xr:uid="{00000000-0005-0000-0000-000067D10000}"/>
    <cellStyle name="Total 2 5 5 2 2 2 3" xfId="53608" xr:uid="{00000000-0005-0000-0000-000068D10000}"/>
    <cellStyle name="Total 2 5 5 2 2 2 4" xfId="53609" xr:uid="{00000000-0005-0000-0000-000069D10000}"/>
    <cellStyle name="Total 2 5 5 2 2 2 5" xfId="53610" xr:uid="{00000000-0005-0000-0000-00006AD10000}"/>
    <cellStyle name="Total 2 5 5 2 2 2 6" xfId="53611" xr:uid="{00000000-0005-0000-0000-00006BD10000}"/>
    <cellStyle name="Total 2 5 5 2 2 2 7" xfId="53612" xr:uid="{00000000-0005-0000-0000-00006CD10000}"/>
    <cellStyle name="Total 2 5 5 2 2 3" xfId="53613" xr:uid="{00000000-0005-0000-0000-00006DD10000}"/>
    <cellStyle name="Total 2 5 5 2 2 4" xfId="53614" xr:uid="{00000000-0005-0000-0000-00006ED10000}"/>
    <cellStyle name="Total 2 5 5 2 2 5" xfId="53615" xr:uid="{00000000-0005-0000-0000-00006FD10000}"/>
    <cellStyle name="Total 2 5 5 2 3" xfId="53616" xr:uid="{00000000-0005-0000-0000-000070D10000}"/>
    <cellStyle name="Total 2 5 5 2 3 2" xfId="53617" xr:uid="{00000000-0005-0000-0000-000071D10000}"/>
    <cellStyle name="Total 2 5 5 2 3 2 2" xfId="53618" xr:uid="{00000000-0005-0000-0000-000072D10000}"/>
    <cellStyle name="Total 2 5 5 2 3 2 3" xfId="53619" xr:uid="{00000000-0005-0000-0000-000073D10000}"/>
    <cellStyle name="Total 2 5 5 2 3 2 4" xfId="53620" xr:uid="{00000000-0005-0000-0000-000074D10000}"/>
    <cellStyle name="Total 2 5 5 2 3 2 5" xfId="53621" xr:uid="{00000000-0005-0000-0000-000075D10000}"/>
    <cellStyle name="Total 2 5 5 2 3 2 6" xfId="53622" xr:uid="{00000000-0005-0000-0000-000076D10000}"/>
    <cellStyle name="Total 2 5 5 2 3 2 7" xfId="53623" xr:uid="{00000000-0005-0000-0000-000077D10000}"/>
    <cellStyle name="Total 2 5 5 2 3 3" xfId="53624" xr:uid="{00000000-0005-0000-0000-000078D10000}"/>
    <cellStyle name="Total 2 5 5 2 3 4" xfId="53625" xr:uid="{00000000-0005-0000-0000-000079D10000}"/>
    <cellStyle name="Total 2 5 5 2 3 5" xfId="53626" xr:uid="{00000000-0005-0000-0000-00007AD10000}"/>
    <cellStyle name="Total 2 5 5 2 4" xfId="53627" xr:uid="{00000000-0005-0000-0000-00007BD10000}"/>
    <cellStyle name="Total 2 5 5 2 4 2" xfId="53628" xr:uid="{00000000-0005-0000-0000-00007CD10000}"/>
    <cellStyle name="Total 2 5 5 2 4 2 2" xfId="53629" xr:uid="{00000000-0005-0000-0000-00007DD10000}"/>
    <cellStyle name="Total 2 5 5 2 4 2 3" xfId="53630" xr:uid="{00000000-0005-0000-0000-00007ED10000}"/>
    <cellStyle name="Total 2 5 5 2 4 2 4" xfId="53631" xr:uid="{00000000-0005-0000-0000-00007FD10000}"/>
    <cellStyle name="Total 2 5 5 2 4 2 5" xfId="53632" xr:uid="{00000000-0005-0000-0000-000080D10000}"/>
    <cellStyle name="Total 2 5 5 2 4 2 6" xfId="53633" xr:uid="{00000000-0005-0000-0000-000081D10000}"/>
    <cellStyle name="Total 2 5 5 2 4 2 7" xfId="53634" xr:uid="{00000000-0005-0000-0000-000082D10000}"/>
    <cellStyle name="Total 2 5 5 2 4 3" xfId="53635" xr:uid="{00000000-0005-0000-0000-000083D10000}"/>
    <cellStyle name="Total 2 5 5 2 4 4" xfId="53636" xr:uid="{00000000-0005-0000-0000-000084D10000}"/>
    <cellStyle name="Total 2 5 5 2 4 5" xfId="53637" xr:uid="{00000000-0005-0000-0000-000085D10000}"/>
    <cellStyle name="Total 2 5 5 2 5" xfId="53638" xr:uid="{00000000-0005-0000-0000-000086D10000}"/>
    <cellStyle name="Total 2 5 5 2 5 2" xfId="53639" xr:uid="{00000000-0005-0000-0000-000087D10000}"/>
    <cellStyle name="Total 2 5 5 2 5 3" xfId="53640" xr:uid="{00000000-0005-0000-0000-000088D10000}"/>
    <cellStyle name="Total 2 5 5 2 5 4" xfId="53641" xr:uid="{00000000-0005-0000-0000-000089D10000}"/>
    <cellStyle name="Total 2 5 5 2 5 5" xfId="53642" xr:uid="{00000000-0005-0000-0000-00008AD10000}"/>
    <cellStyle name="Total 2 5 5 2 5 6" xfId="53643" xr:uid="{00000000-0005-0000-0000-00008BD10000}"/>
    <cellStyle name="Total 2 5 5 2 5 7" xfId="53644" xr:uid="{00000000-0005-0000-0000-00008CD10000}"/>
    <cellStyle name="Total 2 5 5 2 5 8" xfId="53645" xr:uid="{00000000-0005-0000-0000-00008DD10000}"/>
    <cellStyle name="Total 2 5 5 2 6" xfId="53646" xr:uid="{00000000-0005-0000-0000-00008ED10000}"/>
    <cellStyle name="Total 2 5 5 2 6 2" xfId="53647" xr:uid="{00000000-0005-0000-0000-00008FD10000}"/>
    <cellStyle name="Total 2 5 5 2 6 3" xfId="53648" xr:uid="{00000000-0005-0000-0000-000090D10000}"/>
    <cellStyle name="Total 2 5 5 2 6 4" xfId="53649" xr:uid="{00000000-0005-0000-0000-000091D10000}"/>
    <cellStyle name="Total 2 5 5 2 6 5" xfId="53650" xr:uid="{00000000-0005-0000-0000-000092D10000}"/>
    <cellStyle name="Total 2 5 5 2 6 6" xfId="53651" xr:uid="{00000000-0005-0000-0000-000093D10000}"/>
    <cellStyle name="Total 2 5 5 2 6 7" xfId="53652" xr:uid="{00000000-0005-0000-0000-000094D10000}"/>
    <cellStyle name="Total 2 5 5 2 7" xfId="53653" xr:uid="{00000000-0005-0000-0000-000095D10000}"/>
    <cellStyle name="Total 2 5 5 2 7 2" xfId="53654" xr:uid="{00000000-0005-0000-0000-000096D10000}"/>
    <cellStyle name="Total 2 5 5 2 7 3" xfId="53655" xr:uid="{00000000-0005-0000-0000-000097D10000}"/>
    <cellStyle name="Total 2 5 5 2 7 4" xfId="53656" xr:uid="{00000000-0005-0000-0000-000098D10000}"/>
    <cellStyle name="Total 2 5 5 2 7 5" xfId="53657" xr:uid="{00000000-0005-0000-0000-000099D10000}"/>
    <cellStyle name="Total 2 5 5 2 8" xfId="53658" xr:uid="{00000000-0005-0000-0000-00009AD10000}"/>
    <cellStyle name="Total 2 5 5 2 8 2" xfId="53659" xr:uid="{00000000-0005-0000-0000-00009BD10000}"/>
    <cellStyle name="Total 2 5 5 2 8 3" xfId="53660" xr:uid="{00000000-0005-0000-0000-00009CD10000}"/>
    <cellStyle name="Total 2 5 5 2 8 4" xfId="53661" xr:uid="{00000000-0005-0000-0000-00009DD10000}"/>
    <cellStyle name="Total 2 5 5 2 8 5" xfId="53662" xr:uid="{00000000-0005-0000-0000-00009ED10000}"/>
    <cellStyle name="Total 2 5 5 2 9" xfId="53663" xr:uid="{00000000-0005-0000-0000-00009FD10000}"/>
    <cellStyle name="Total 2 5 5 2 9 2" xfId="53664" xr:uid="{00000000-0005-0000-0000-0000A0D10000}"/>
    <cellStyle name="Total 2 5 5 2 9 3" xfId="53665" xr:uid="{00000000-0005-0000-0000-0000A1D10000}"/>
    <cellStyle name="Total 2 5 5 2 9 4" xfId="53666" xr:uid="{00000000-0005-0000-0000-0000A2D10000}"/>
    <cellStyle name="Total 2 5 5 2 9 5" xfId="53667" xr:uid="{00000000-0005-0000-0000-0000A3D10000}"/>
    <cellStyle name="Total 2 5 5 3" xfId="53668" xr:uid="{00000000-0005-0000-0000-0000A4D10000}"/>
    <cellStyle name="Total 2 5 5 3 10" xfId="53669" xr:uid="{00000000-0005-0000-0000-0000A5D10000}"/>
    <cellStyle name="Total 2 5 5 3 2" xfId="53670" xr:uid="{00000000-0005-0000-0000-0000A6D10000}"/>
    <cellStyle name="Total 2 5 5 3 2 2" xfId="53671" xr:uid="{00000000-0005-0000-0000-0000A7D10000}"/>
    <cellStyle name="Total 2 5 5 3 2 2 2" xfId="53672" xr:uid="{00000000-0005-0000-0000-0000A8D10000}"/>
    <cellStyle name="Total 2 5 5 3 2 2 3" xfId="53673" xr:uid="{00000000-0005-0000-0000-0000A9D10000}"/>
    <cellStyle name="Total 2 5 5 3 2 2 4" xfId="53674" xr:uid="{00000000-0005-0000-0000-0000AAD10000}"/>
    <cellStyle name="Total 2 5 5 3 2 2 5" xfId="53675" xr:uid="{00000000-0005-0000-0000-0000ABD10000}"/>
    <cellStyle name="Total 2 5 5 3 2 2 6" xfId="53676" xr:uid="{00000000-0005-0000-0000-0000ACD10000}"/>
    <cellStyle name="Total 2 5 5 3 2 2 7" xfId="53677" xr:uid="{00000000-0005-0000-0000-0000ADD10000}"/>
    <cellStyle name="Total 2 5 5 3 2 3" xfId="53678" xr:uid="{00000000-0005-0000-0000-0000AED10000}"/>
    <cellStyle name="Total 2 5 5 3 2 4" xfId="53679" xr:uid="{00000000-0005-0000-0000-0000AFD10000}"/>
    <cellStyle name="Total 2 5 5 3 3" xfId="53680" xr:uid="{00000000-0005-0000-0000-0000B0D10000}"/>
    <cellStyle name="Total 2 5 5 3 3 2" xfId="53681" xr:uid="{00000000-0005-0000-0000-0000B1D10000}"/>
    <cellStyle name="Total 2 5 5 3 3 2 2" xfId="53682" xr:uid="{00000000-0005-0000-0000-0000B2D10000}"/>
    <cellStyle name="Total 2 5 5 3 3 2 3" xfId="53683" xr:uid="{00000000-0005-0000-0000-0000B3D10000}"/>
    <cellStyle name="Total 2 5 5 3 3 2 4" xfId="53684" xr:uid="{00000000-0005-0000-0000-0000B4D10000}"/>
    <cellStyle name="Total 2 5 5 3 3 2 5" xfId="53685" xr:uid="{00000000-0005-0000-0000-0000B5D10000}"/>
    <cellStyle name="Total 2 5 5 3 3 2 6" xfId="53686" xr:uid="{00000000-0005-0000-0000-0000B6D10000}"/>
    <cellStyle name="Total 2 5 5 3 3 2 7" xfId="53687" xr:uid="{00000000-0005-0000-0000-0000B7D10000}"/>
    <cellStyle name="Total 2 5 5 3 3 3" xfId="53688" xr:uid="{00000000-0005-0000-0000-0000B8D10000}"/>
    <cellStyle name="Total 2 5 5 3 3 4" xfId="53689" xr:uid="{00000000-0005-0000-0000-0000B9D10000}"/>
    <cellStyle name="Total 2 5 5 3 4" xfId="53690" xr:uid="{00000000-0005-0000-0000-0000BAD10000}"/>
    <cellStyle name="Total 2 5 5 3 4 2" xfId="53691" xr:uid="{00000000-0005-0000-0000-0000BBD10000}"/>
    <cellStyle name="Total 2 5 5 3 4 2 2" xfId="53692" xr:uid="{00000000-0005-0000-0000-0000BCD10000}"/>
    <cellStyle name="Total 2 5 5 3 4 2 3" xfId="53693" xr:uid="{00000000-0005-0000-0000-0000BDD10000}"/>
    <cellStyle name="Total 2 5 5 3 4 2 4" xfId="53694" xr:uid="{00000000-0005-0000-0000-0000BED10000}"/>
    <cellStyle name="Total 2 5 5 3 4 2 5" xfId="53695" xr:uid="{00000000-0005-0000-0000-0000BFD10000}"/>
    <cellStyle name="Total 2 5 5 3 4 2 6" xfId="53696" xr:uid="{00000000-0005-0000-0000-0000C0D10000}"/>
    <cellStyle name="Total 2 5 5 3 4 2 7" xfId="53697" xr:uid="{00000000-0005-0000-0000-0000C1D10000}"/>
    <cellStyle name="Total 2 5 5 3 4 3" xfId="53698" xr:uid="{00000000-0005-0000-0000-0000C2D10000}"/>
    <cellStyle name="Total 2 5 5 3 4 4" xfId="53699" xr:uid="{00000000-0005-0000-0000-0000C3D10000}"/>
    <cellStyle name="Total 2 5 5 3 5" xfId="53700" xr:uid="{00000000-0005-0000-0000-0000C4D10000}"/>
    <cellStyle name="Total 2 5 5 3 5 2" xfId="53701" xr:uid="{00000000-0005-0000-0000-0000C5D10000}"/>
    <cellStyle name="Total 2 5 5 3 5 3" xfId="53702" xr:uid="{00000000-0005-0000-0000-0000C6D10000}"/>
    <cellStyle name="Total 2 5 5 3 5 4" xfId="53703" xr:uid="{00000000-0005-0000-0000-0000C7D10000}"/>
    <cellStyle name="Total 2 5 5 3 5 5" xfId="53704" xr:uid="{00000000-0005-0000-0000-0000C8D10000}"/>
    <cellStyle name="Total 2 5 5 3 5 6" xfId="53705" xr:uid="{00000000-0005-0000-0000-0000C9D10000}"/>
    <cellStyle name="Total 2 5 5 3 5 7" xfId="53706" xr:uid="{00000000-0005-0000-0000-0000CAD10000}"/>
    <cellStyle name="Total 2 5 5 3 5 8" xfId="53707" xr:uid="{00000000-0005-0000-0000-0000CBD10000}"/>
    <cellStyle name="Total 2 5 5 3 6" xfId="53708" xr:uid="{00000000-0005-0000-0000-0000CCD10000}"/>
    <cellStyle name="Total 2 5 5 3 6 2" xfId="53709" xr:uid="{00000000-0005-0000-0000-0000CDD10000}"/>
    <cellStyle name="Total 2 5 5 3 6 3" xfId="53710" xr:uid="{00000000-0005-0000-0000-0000CED10000}"/>
    <cellStyle name="Total 2 5 5 3 6 4" xfId="53711" xr:uid="{00000000-0005-0000-0000-0000CFD10000}"/>
    <cellStyle name="Total 2 5 5 3 6 5" xfId="53712" xr:uid="{00000000-0005-0000-0000-0000D0D10000}"/>
    <cellStyle name="Total 2 5 5 3 6 6" xfId="53713" xr:uid="{00000000-0005-0000-0000-0000D1D10000}"/>
    <cellStyle name="Total 2 5 5 3 6 7" xfId="53714" xr:uid="{00000000-0005-0000-0000-0000D2D10000}"/>
    <cellStyle name="Total 2 5 5 3 7" xfId="53715" xr:uid="{00000000-0005-0000-0000-0000D3D10000}"/>
    <cellStyle name="Total 2 5 5 3 8" xfId="53716" xr:uid="{00000000-0005-0000-0000-0000D4D10000}"/>
    <cellStyle name="Total 2 5 5 3 9" xfId="53717" xr:uid="{00000000-0005-0000-0000-0000D5D10000}"/>
    <cellStyle name="Total 2 5 5 4" xfId="53718" xr:uid="{00000000-0005-0000-0000-0000D6D10000}"/>
    <cellStyle name="Total 2 5 5 4 2" xfId="53719" xr:uid="{00000000-0005-0000-0000-0000D7D10000}"/>
    <cellStyle name="Total 2 5 5 4 2 2" xfId="53720" xr:uid="{00000000-0005-0000-0000-0000D8D10000}"/>
    <cellStyle name="Total 2 5 5 4 2 3" xfId="53721" xr:uid="{00000000-0005-0000-0000-0000D9D10000}"/>
    <cellStyle name="Total 2 5 5 4 2 4" xfId="53722" xr:uid="{00000000-0005-0000-0000-0000DAD10000}"/>
    <cellStyle name="Total 2 5 5 4 2 5" xfId="53723" xr:uid="{00000000-0005-0000-0000-0000DBD10000}"/>
    <cellStyle name="Total 2 5 5 4 2 6" xfId="53724" xr:uid="{00000000-0005-0000-0000-0000DCD10000}"/>
    <cellStyle name="Total 2 5 5 4 2 7" xfId="53725" xr:uid="{00000000-0005-0000-0000-0000DDD10000}"/>
    <cellStyle name="Total 2 5 5 4 3" xfId="53726" xr:uid="{00000000-0005-0000-0000-0000DED10000}"/>
    <cellStyle name="Total 2 5 5 4 4" xfId="53727" xr:uid="{00000000-0005-0000-0000-0000DFD10000}"/>
    <cellStyle name="Total 2 5 5 4 5" xfId="53728" xr:uid="{00000000-0005-0000-0000-0000E0D10000}"/>
    <cellStyle name="Total 2 5 5 5" xfId="53729" xr:uid="{00000000-0005-0000-0000-0000E1D10000}"/>
    <cellStyle name="Total 2 5 5 5 2" xfId="53730" xr:uid="{00000000-0005-0000-0000-0000E2D10000}"/>
    <cellStyle name="Total 2 5 5 5 2 2" xfId="53731" xr:uid="{00000000-0005-0000-0000-0000E3D10000}"/>
    <cellStyle name="Total 2 5 5 5 2 3" xfId="53732" xr:uid="{00000000-0005-0000-0000-0000E4D10000}"/>
    <cellStyle name="Total 2 5 5 5 2 4" xfId="53733" xr:uid="{00000000-0005-0000-0000-0000E5D10000}"/>
    <cellStyle name="Total 2 5 5 5 2 5" xfId="53734" xr:uid="{00000000-0005-0000-0000-0000E6D10000}"/>
    <cellStyle name="Total 2 5 5 5 2 6" xfId="53735" xr:uid="{00000000-0005-0000-0000-0000E7D10000}"/>
    <cellStyle name="Total 2 5 5 5 2 7" xfId="53736" xr:uid="{00000000-0005-0000-0000-0000E8D10000}"/>
    <cellStyle name="Total 2 5 5 5 3" xfId="53737" xr:uid="{00000000-0005-0000-0000-0000E9D10000}"/>
    <cellStyle name="Total 2 5 5 5 4" xfId="53738" xr:uid="{00000000-0005-0000-0000-0000EAD10000}"/>
    <cellStyle name="Total 2 5 5 5 5" xfId="53739" xr:uid="{00000000-0005-0000-0000-0000EBD10000}"/>
    <cellStyle name="Total 2 5 5 6" xfId="53740" xr:uid="{00000000-0005-0000-0000-0000ECD10000}"/>
    <cellStyle name="Total 2 5 5 6 2" xfId="53741" xr:uid="{00000000-0005-0000-0000-0000EDD10000}"/>
    <cellStyle name="Total 2 5 5 6 2 2" xfId="53742" xr:uid="{00000000-0005-0000-0000-0000EED10000}"/>
    <cellStyle name="Total 2 5 5 6 2 3" xfId="53743" xr:uid="{00000000-0005-0000-0000-0000EFD10000}"/>
    <cellStyle name="Total 2 5 5 6 2 4" xfId="53744" xr:uid="{00000000-0005-0000-0000-0000F0D10000}"/>
    <cellStyle name="Total 2 5 5 6 2 5" xfId="53745" xr:uid="{00000000-0005-0000-0000-0000F1D10000}"/>
    <cellStyle name="Total 2 5 5 6 2 6" xfId="53746" xr:uid="{00000000-0005-0000-0000-0000F2D10000}"/>
    <cellStyle name="Total 2 5 5 6 2 7" xfId="53747" xr:uid="{00000000-0005-0000-0000-0000F3D10000}"/>
    <cellStyle name="Total 2 5 5 6 3" xfId="53748" xr:uid="{00000000-0005-0000-0000-0000F4D10000}"/>
    <cellStyle name="Total 2 5 5 6 4" xfId="53749" xr:uid="{00000000-0005-0000-0000-0000F5D10000}"/>
    <cellStyle name="Total 2 5 5 6 5" xfId="53750" xr:uid="{00000000-0005-0000-0000-0000F6D10000}"/>
    <cellStyle name="Total 2 5 5 7" xfId="53751" xr:uid="{00000000-0005-0000-0000-0000F7D10000}"/>
    <cellStyle name="Total 2 5 5 7 2" xfId="53752" xr:uid="{00000000-0005-0000-0000-0000F8D10000}"/>
    <cellStyle name="Total 2 5 5 7 2 2" xfId="53753" xr:uid="{00000000-0005-0000-0000-0000F9D10000}"/>
    <cellStyle name="Total 2 5 5 7 2 3" xfId="53754" xr:uid="{00000000-0005-0000-0000-0000FAD10000}"/>
    <cellStyle name="Total 2 5 5 7 2 4" xfId="53755" xr:uid="{00000000-0005-0000-0000-0000FBD10000}"/>
    <cellStyle name="Total 2 5 5 7 2 5" xfId="53756" xr:uid="{00000000-0005-0000-0000-0000FCD10000}"/>
    <cellStyle name="Total 2 5 5 7 2 6" xfId="53757" xr:uid="{00000000-0005-0000-0000-0000FDD10000}"/>
    <cellStyle name="Total 2 5 5 7 2 7" xfId="53758" xr:uid="{00000000-0005-0000-0000-0000FED10000}"/>
    <cellStyle name="Total 2 5 5 7 3" xfId="53759" xr:uid="{00000000-0005-0000-0000-0000FFD10000}"/>
    <cellStyle name="Total 2 5 5 7 4" xfId="53760" xr:uid="{00000000-0005-0000-0000-000000D20000}"/>
    <cellStyle name="Total 2 5 5 7 5" xfId="53761" xr:uid="{00000000-0005-0000-0000-000001D20000}"/>
    <cellStyle name="Total 2 5 5 8" xfId="53762" xr:uid="{00000000-0005-0000-0000-000002D20000}"/>
    <cellStyle name="Total 2 5 5 8 2" xfId="53763" xr:uid="{00000000-0005-0000-0000-000003D20000}"/>
    <cellStyle name="Total 2 5 5 8 3" xfId="53764" xr:uid="{00000000-0005-0000-0000-000004D20000}"/>
    <cellStyle name="Total 2 5 5 8 4" xfId="53765" xr:uid="{00000000-0005-0000-0000-000005D20000}"/>
    <cellStyle name="Total 2 5 5 8 5" xfId="53766" xr:uid="{00000000-0005-0000-0000-000006D20000}"/>
    <cellStyle name="Total 2 5 5 8 6" xfId="53767" xr:uid="{00000000-0005-0000-0000-000007D20000}"/>
    <cellStyle name="Total 2 5 5 8 7" xfId="53768" xr:uid="{00000000-0005-0000-0000-000008D20000}"/>
    <cellStyle name="Total 2 5 5 8 8" xfId="53769" xr:uid="{00000000-0005-0000-0000-000009D20000}"/>
    <cellStyle name="Total 2 5 5 9" xfId="53770" xr:uid="{00000000-0005-0000-0000-00000AD20000}"/>
    <cellStyle name="Total 2 5 5 9 2" xfId="53771" xr:uid="{00000000-0005-0000-0000-00000BD20000}"/>
    <cellStyle name="Total 2 5 5 9 3" xfId="53772" xr:uid="{00000000-0005-0000-0000-00000CD20000}"/>
    <cellStyle name="Total 2 5 5 9 4" xfId="53773" xr:uid="{00000000-0005-0000-0000-00000DD20000}"/>
    <cellStyle name="Total 2 5 5 9 5" xfId="53774" xr:uid="{00000000-0005-0000-0000-00000ED20000}"/>
    <cellStyle name="Total 2 5 5 9 6" xfId="53775" xr:uid="{00000000-0005-0000-0000-00000FD20000}"/>
    <cellStyle name="Total 2 5 5 9 7" xfId="53776" xr:uid="{00000000-0005-0000-0000-000010D20000}"/>
    <cellStyle name="Total 2 5 6" xfId="53777" xr:uid="{00000000-0005-0000-0000-000011D20000}"/>
    <cellStyle name="Total 2 5 6 10" xfId="53778" xr:uid="{00000000-0005-0000-0000-000012D20000}"/>
    <cellStyle name="Total 2 5 6 10 2" xfId="53779" xr:uid="{00000000-0005-0000-0000-000013D20000}"/>
    <cellStyle name="Total 2 5 6 10 3" xfId="53780" xr:uid="{00000000-0005-0000-0000-000014D20000}"/>
    <cellStyle name="Total 2 5 6 10 4" xfId="53781" xr:uid="{00000000-0005-0000-0000-000015D20000}"/>
    <cellStyle name="Total 2 5 6 10 5" xfId="53782" xr:uid="{00000000-0005-0000-0000-000016D20000}"/>
    <cellStyle name="Total 2 5 6 11" xfId="53783" xr:uid="{00000000-0005-0000-0000-000017D20000}"/>
    <cellStyle name="Total 2 5 6 11 2" xfId="53784" xr:uid="{00000000-0005-0000-0000-000018D20000}"/>
    <cellStyle name="Total 2 5 6 11 3" xfId="53785" xr:uid="{00000000-0005-0000-0000-000019D20000}"/>
    <cellStyle name="Total 2 5 6 11 4" xfId="53786" xr:uid="{00000000-0005-0000-0000-00001AD20000}"/>
    <cellStyle name="Total 2 5 6 11 5" xfId="53787" xr:uid="{00000000-0005-0000-0000-00001BD20000}"/>
    <cellStyle name="Total 2 5 6 12" xfId="53788" xr:uid="{00000000-0005-0000-0000-00001CD20000}"/>
    <cellStyle name="Total 2 5 6 12 2" xfId="53789" xr:uid="{00000000-0005-0000-0000-00001DD20000}"/>
    <cellStyle name="Total 2 5 6 12 3" xfId="53790" xr:uid="{00000000-0005-0000-0000-00001ED20000}"/>
    <cellStyle name="Total 2 5 6 12 4" xfId="53791" xr:uid="{00000000-0005-0000-0000-00001FD20000}"/>
    <cellStyle name="Total 2 5 6 12 5" xfId="53792" xr:uid="{00000000-0005-0000-0000-000020D20000}"/>
    <cellStyle name="Total 2 5 6 13" xfId="53793" xr:uid="{00000000-0005-0000-0000-000021D20000}"/>
    <cellStyle name="Total 2 5 6 13 2" xfId="53794" xr:uid="{00000000-0005-0000-0000-000022D20000}"/>
    <cellStyle name="Total 2 5 6 13 3" xfId="53795" xr:uid="{00000000-0005-0000-0000-000023D20000}"/>
    <cellStyle name="Total 2 5 6 13 4" xfId="53796" xr:uid="{00000000-0005-0000-0000-000024D20000}"/>
    <cellStyle name="Total 2 5 6 13 5" xfId="53797" xr:uid="{00000000-0005-0000-0000-000025D20000}"/>
    <cellStyle name="Total 2 5 6 14" xfId="53798" xr:uid="{00000000-0005-0000-0000-000026D20000}"/>
    <cellStyle name="Total 2 5 6 14 2" xfId="53799" xr:uid="{00000000-0005-0000-0000-000027D20000}"/>
    <cellStyle name="Total 2 5 6 14 3" xfId="53800" xr:uid="{00000000-0005-0000-0000-000028D20000}"/>
    <cellStyle name="Total 2 5 6 14 4" xfId="53801" xr:uid="{00000000-0005-0000-0000-000029D20000}"/>
    <cellStyle name="Total 2 5 6 14 5" xfId="53802" xr:uid="{00000000-0005-0000-0000-00002AD20000}"/>
    <cellStyle name="Total 2 5 6 15" xfId="53803" xr:uid="{00000000-0005-0000-0000-00002BD20000}"/>
    <cellStyle name="Total 2 5 6 15 2" xfId="53804" xr:uid="{00000000-0005-0000-0000-00002CD20000}"/>
    <cellStyle name="Total 2 5 6 15 3" xfId="53805" xr:uid="{00000000-0005-0000-0000-00002DD20000}"/>
    <cellStyle name="Total 2 5 6 15 4" xfId="53806" xr:uid="{00000000-0005-0000-0000-00002ED20000}"/>
    <cellStyle name="Total 2 5 6 15 5" xfId="53807" xr:uid="{00000000-0005-0000-0000-00002FD20000}"/>
    <cellStyle name="Total 2 5 6 16" xfId="53808" xr:uid="{00000000-0005-0000-0000-000030D20000}"/>
    <cellStyle name="Total 2 5 6 16 2" xfId="53809" xr:uid="{00000000-0005-0000-0000-000031D20000}"/>
    <cellStyle name="Total 2 5 6 16 3" xfId="53810" xr:uid="{00000000-0005-0000-0000-000032D20000}"/>
    <cellStyle name="Total 2 5 6 16 4" xfId="53811" xr:uid="{00000000-0005-0000-0000-000033D20000}"/>
    <cellStyle name="Total 2 5 6 16 5" xfId="53812" xr:uid="{00000000-0005-0000-0000-000034D20000}"/>
    <cellStyle name="Total 2 5 6 17" xfId="53813" xr:uid="{00000000-0005-0000-0000-000035D20000}"/>
    <cellStyle name="Total 2 5 6 17 2" xfId="53814" xr:uid="{00000000-0005-0000-0000-000036D20000}"/>
    <cellStyle name="Total 2 5 6 17 3" xfId="53815" xr:uid="{00000000-0005-0000-0000-000037D20000}"/>
    <cellStyle name="Total 2 5 6 17 4" xfId="53816" xr:uid="{00000000-0005-0000-0000-000038D20000}"/>
    <cellStyle name="Total 2 5 6 17 5" xfId="53817" xr:uid="{00000000-0005-0000-0000-000039D20000}"/>
    <cellStyle name="Total 2 5 6 18" xfId="53818" xr:uid="{00000000-0005-0000-0000-00003AD20000}"/>
    <cellStyle name="Total 2 5 6 18 2" xfId="53819" xr:uid="{00000000-0005-0000-0000-00003BD20000}"/>
    <cellStyle name="Total 2 5 6 18 3" xfId="53820" xr:uid="{00000000-0005-0000-0000-00003CD20000}"/>
    <cellStyle name="Total 2 5 6 18 4" xfId="53821" xr:uid="{00000000-0005-0000-0000-00003DD20000}"/>
    <cellStyle name="Total 2 5 6 18 5" xfId="53822" xr:uid="{00000000-0005-0000-0000-00003ED20000}"/>
    <cellStyle name="Total 2 5 6 19" xfId="53823" xr:uid="{00000000-0005-0000-0000-00003FD20000}"/>
    <cellStyle name="Total 2 5 6 2" xfId="53824" xr:uid="{00000000-0005-0000-0000-000040D20000}"/>
    <cellStyle name="Total 2 5 6 2 2" xfId="53825" xr:uid="{00000000-0005-0000-0000-000041D20000}"/>
    <cellStyle name="Total 2 5 6 2 2 2" xfId="53826" xr:uid="{00000000-0005-0000-0000-000042D20000}"/>
    <cellStyle name="Total 2 5 6 2 2 3" xfId="53827" xr:uid="{00000000-0005-0000-0000-000043D20000}"/>
    <cellStyle name="Total 2 5 6 2 2 4" xfId="53828" xr:uid="{00000000-0005-0000-0000-000044D20000}"/>
    <cellStyle name="Total 2 5 6 2 2 5" xfId="53829" xr:uid="{00000000-0005-0000-0000-000045D20000}"/>
    <cellStyle name="Total 2 5 6 2 2 6" xfId="53830" xr:uid="{00000000-0005-0000-0000-000046D20000}"/>
    <cellStyle name="Total 2 5 6 2 2 7" xfId="53831" xr:uid="{00000000-0005-0000-0000-000047D20000}"/>
    <cellStyle name="Total 2 5 6 2 3" xfId="53832" xr:uid="{00000000-0005-0000-0000-000048D20000}"/>
    <cellStyle name="Total 2 5 6 2 4" xfId="53833" xr:uid="{00000000-0005-0000-0000-000049D20000}"/>
    <cellStyle name="Total 2 5 6 2 5" xfId="53834" xr:uid="{00000000-0005-0000-0000-00004AD20000}"/>
    <cellStyle name="Total 2 5 6 3" xfId="53835" xr:uid="{00000000-0005-0000-0000-00004BD20000}"/>
    <cellStyle name="Total 2 5 6 3 2" xfId="53836" xr:uid="{00000000-0005-0000-0000-00004CD20000}"/>
    <cellStyle name="Total 2 5 6 3 2 2" xfId="53837" xr:uid="{00000000-0005-0000-0000-00004DD20000}"/>
    <cellStyle name="Total 2 5 6 3 2 3" xfId="53838" xr:uid="{00000000-0005-0000-0000-00004ED20000}"/>
    <cellStyle name="Total 2 5 6 3 2 4" xfId="53839" xr:uid="{00000000-0005-0000-0000-00004FD20000}"/>
    <cellStyle name="Total 2 5 6 3 2 5" xfId="53840" xr:uid="{00000000-0005-0000-0000-000050D20000}"/>
    <cellStyle name="Total 2 5 6 3 2 6" xfId="53841" xr:uid="{00000000-0005-0000-0000-000051D20000}"/>
    <cellStyle name="Total 2 5 6 3 2 7" xfId="53842" xr:uid="{00000000-0005-0000-0000-000052D20000}"/>
    <cellStyle name="Total 2 5 6 3 3" xfId="53843" xr:uid="{00000000-0005-0000-0000-000053D20000}"/>
    <cellStyle name="Total 2 5 6 3 4" xfId="53844" xr:uid="{00000000-0005-0000-0000-000054D20000}"/>
    <cellStyle name="Total 2 5 6 3 5" xfId="53845" xr:uid="{00000000-0005-0000-0000-000055D20000}"/>
    <cellStyle name="Total 2 5 6 4" xfId="53846" xr:uid="{00000000-0005-0000-0000-000056D20000}"/>
    <cellStyle name="Total 2 5 6 4 2" xfId="53847" xr:uid="{00000000-0005-0000-0000-000057D20000}"/>
    <cellStyle name="Total 2 5 6 4 2 2" xfId="53848" xr:uid="{00000000-0005-0000-0000-000058D20000}"/>
    <cellStyle name="Total 2 5 6 4 2 3" xfId="53849" xr:uid="{00000000-0005-0000-0000-000059D20000}"/>
    <cellStyle name="Total 2 5 6 4 2 4" xfId="53850" xr:uid="{00000000-0005-0000-0000-00005AD20000}"/>
    <cellStyle name="Total 2 5 6 4 2 5" xfId="53851" xr:uid="{00000000-0005-0000-0000-00005BD20000}"/>
    <cellStyle name="Total 2 5 6 4 2 6" xfId="53852" xr:uid="{00000000-0005-0000-0000-00005CD20000}"/>
    <cellStyle name="Total 2 5 6 4 2 7" xfId="53853" xr:uid="{00000000-0005-0000-0000-00005DD20000}"/>
    <cellStyle name="Total 2 5 6 4 3" xfId="53854" xr:uid="{00000000-0005-0000-0000-00005ED20000}"/>
    <cellStyle name="Total 2 5 6 4 4" xfId="53855" xr:uid="{00000000-0005-0000-0000-00005FD20000}"/>
    <cellStyle name="Total 2 5 6 4 5" xfId="53856" xr:uid="{00000000-0005-0000-0000-000060D20000}"/>
    <cellStyle name="Total 2 5 6 5" xfId="53857" xr:uid="{00000000-0005-0000-0000-000061D20000}"/>
    <cellStyle name="Total 2 5 6 5 2" xfId="53858" xr:uid="{00000000-0005-0000-0000-000062D20000}"/>
    <cellStyle name="Total 2 5 6 5 3" xfId="53859" xr:uid="{00000000-0005-0000-0000-000063D20000}"/>
    <cellStyle name="Total 2 5 6 5 4" xfId="53860" xr:uid="{00000000-0005-0000-0000-000064D20000}"/>
    <cellStyle name="Total 2 5 6 5 5" xfId="53861" xr:uid="{00000000-0005-0000-0000-000065D20000}"/>
    <cellStyle name="Total 2 5 6 5 6" xfId="53862" xr:uid="{00000000-0005-0000-0000-000066D20000}"/>
    <cellStyle name="Total 2 5 6 5 7" xfId="53863" xr:uid="{00000000-0005-0000-0000-000067D20000}"/>
    <cellStyle name="Total 2 5 6 5 8" xfId="53864" xr:uid="{00000000-0005-0000-0000-000068D20000}"/>
    <cellStyle name="Total 2 5 6 6" xfId="53865" xr:uid="{00000000-0005-0000-0000-000069D20000}"/>
    <cellStyle name="Total 2 5 6 6 2" xfId="53866" xr:uid="{00000000-0005-0000-0000-00006AD20000}"/>
    <cellStyle name="Total 2 5 6 6 3" xfId="53867" xr:uid="{00000000-0005-0000-0000-00006BD20000}"/>
    <cellStyle name="Total 2 5 6 6 4" xfId="53868" xr:uid="{00000000-0005-0000-0000-00006CD20000}"/>
    <cellStyle name="Total 2 5 6 6 5" xfId="53869" xr:uid="{00000000-0005-0000-0000-00006DD20000}"/>
    <cellStyle name="Total 2 5 6 6 6" xfId="53870" xr:uid="{00000000-0005-0000-0000-00006ED20000}"/>
    <cellStyle name="Total 2 5 6 6 7" xfId="53871" xr:uid="{00000000-0005-0000-0000-00006FD20000}"/>
    <cellStyle name="Total 2 5 6 7" xfId="53872" xr:uid="{00000000-0005-0000-0000-000070D20000}"/>
    <cellStyle name="Total 2 5 6 7 2" xfId="53873" xr:uid="{00000000-0005-0000-0000-000071D20000}"/>
    <cellStyle name="Total 2 5 6 7 3" xfId="53874" xr:uid="{00000000-0005-0000-0000-000072D20000}"/>
    <cellStyle name="Total 2 5 6 7 4" xfId="53875" xr:uid="{00000000-0005-0000-0000-000073D20000}"/>
    <cellStyle name="Total 2 5 6 7 5" xfId="53876" xr:uid="{00000000-0005-0000-0000-000074D20000}"/>
    <cellStyle name="Total 2 5 6 8" xfId="53877" xr:uid="{00000000-0005-0000-0000-000075D20000}"/>
    <cellStyle name="Total 2 5 6 8 2" xfId="53878" xr:uid="{00000000-0005-0000-0000-000076D20000}"/>
    <cellStyle name="Total 2 5 6 8 3" xfId="53879" xr:uid="{00000000-0005-0000-0000-000077D20000}"/>
    <cellStyle name="Total 2 5 6 8 4" xfId="53880" xr:uid="{00000000-0005-0000-0000-000078D20000}"/>
    <cellStyle name="Total 2 5 6 8 5" xfId="53881" xr:uid="{00000000-0005-0000-0000-000079D20000}"/>
    <cellStyle name="Total 2 5 6 9" xfId="53882" xr:uid="{00000000-0005-0000-0000-00007AD20000}"/>
    <cellStyle name="Total 2 5 6 9 2" xfId="53883" xr:uid="{00000000-0005-0000-0000-00007BD20000}"/>
    <cellStyle name="Total 2 5 6 9 3" xfId="53884" xr:uid="{00000000-0005-0000-0000-00007CD20000}"/>
    <cellStyle name="Total 2 5 6 9 4" xfId="53885" xr:uid="{00000000-0005-0000-0000-00007DD20000}"/>
    <cellStyle name="Total 2 5 6 9 5" xfId="53886" xr:uid="{00000000-0005-0000-0000-00007ED20000}"/>
    <cellStyle name="Total 2 5 7" xfId="53887" xr:uid="{00000000-0005-0000-0000-00007FD20000}"/>
    <cellStyle name="Total 2 5 7 10" xfId="53888" xr:uid="{00000000-0005-0000-0000-000080D20000}"/>
    <cellStyle name="Total 2 5 7 2" xfId="53889" xr:uid="{00000000-0005-0000-0000-000081D20000}"/>
    <cellStyle name="Total 2 5 7 2 2" xfId="53890" xr:uid="{00000000-0005-0000-0000-000082D20000}"/>
    <cellStyle name="Total 2 5 7 2 2 2" xfId="53891" xr:uid="{00000000-0005-0000-0000-000083D20000}"/>
    <cellStyle name="Total 2 5 7 2 2 3" xfId="53892" xr:uid="{00000000-0005-0000-0000-000084D20000}"/>
    <cellStyle name="Total 2 5 7 2 2 4" xfId="53893" xr:uid="{00000000-0005-0000-0000-000085D20000}"/>
    <cellStyle name="Total 2 5 7 2 2 5" xfId="53894" xr:uid="{00000000-0005-0000-0000-000086D20000}"/>
    <cellStyle name="Total 2 5 7 2 2 6" xfId="53895" xr:uid="{00000000-0005-0000-0000-000087D20000}"/>
    <cellStyle name="Total 2 5 7 2 2 7" xfId="53896" xr:uid="{00000000-0005-0000-0000-000088D20000}"/>
    <cellStyle name="Total 2 5 7 2 3" xfId="53897" xr:uid="{00000000-0005-0000-0000-000089D20000}"/>
    <cellStyle name="Total 2 5 7 2 4" xfId="53898" xr:uid="{00000000-0005-0000-0000-00008AD20000}"/>
    <cellStyle name="Total 2 5 7 3" xfId="53899" xr:uid="{00000000-0005-0000-0000-00008BD20000}"/>
    <cellStyle name="Total 2 5 7 3 2" xfId="53900" xr:uid="{00000000-0005-0000-0000-00008CD20000}"/>
    <cellStyle name="Total 2 5 7 3 2 2" xfId="53901" xr:uid="{00000000-0005-0000-0000-00008DD20000}"/>
    <cellStyle name="Total 2 5 7 3 2 3" xfId="53902" xr:uid="{00000000-0005-0000-0000-00008ED20000}"/>
    <cellStyle name="Total 2 5 7 3 2 4" xfId="53903" xr:uid="{00000000-0005-0000-0000-00008FD20000}"/>
    <cellStyle name="Total 2 5 7 3 2 5" xfId="53904" xr:uid="{00000000-0005-0000-0000-000090D20000}"/>
    <cellStyle name="Total 2 5 7 3 2 6" xfId="53905" xr:uid="{00000000-0005-0000-0000-000091D20000}"/>
    <cellStyle name="Total 2 5 7 3 2 7" xfId="53906" xr:uid="{00000000-0005-0000-0000-000092D20000}"/>
    <cellStyle name="Total 2 5 7 3 3" xfId="53907" xr:uid="{00000000-0005-0000-0000-000093D20000}"/>
    <cellStyle name="Total 2 5 7 3 4" xfId="53908" xr:uid="{00000000-0005-0000-0000-000094D20000}"/>
    <cellStyle name="Total 2 5 7 4" xfId="53909" xr:uid="{00000000-0005-0000-0000-000095D20000}"/>
    <cellStyle name="Total 2 5 7 4 2" xfId="53910" xr:uid="{00000000-0005-0000-0000-000096D20000}"/>
    <cellStyle name="Total 2 5 7 4 2 2" xfId="53911" xr:uid="{00000000-0005-0000-0000-000097D20000}"/>
    <cellStyle name="Total 2 5 7 4 2 3" xfId="53912" xr:uid="{00000000-0005-0000-0000-000098D20000}"/>
    <cellStyle name="Total 2 5 7 4 2 4" xfId="53913" xr:uid="{00000000-0005-0000-0000-000099D20000}"/>
    <cellStyle name="Total 2 5 7 4 2 5" xfId="53914" xr:uid="{00000000-0005-0000-0000-00009AD20000}"/>
    <cellStyle name="Total 2 5 7 4 2 6" xfId="53915" xr:uid="{00000000-0005-0000-0000-00009BD20000}"/>
    <cellStyle name="Total 2 5 7 4 2 7" xfId="53916" xr:uid="{00000000-0005-0000-0000-00009CD20000}"/>
    <cellStyle name="Total 2 5 7 4 3" xfId="53917" xr:uid="{00000000-0005-0000-0000-00009DD20000}"/>
    <cellStyle name="Total 2 5 7 4 4" xfId="53918" xr:uid="{00000000-0005-0000-0000-00009ED20000}"/>
    <cellStyle name="Total 2 5 7 5" xfId="53919" xr:uid="{00000000-0005-0000-0000-00009FD20000}"/>
    <cellStyle name="Total 2 5 7 5 2" xfId="53920" xr:uid="{00000000-0005-0000-0000-0000A0D20000}"/>
    <cellStyle name="Total 2 5 7 5 3" xfId="53921" xr:uid="{00000000-0005-0000-0000-0000A1D20000}"/>
    <cellStyle name="Total 2 5 7 5 4" xfId="53922" xr:uid="{00000000-0005-0000-0000-0000A2D20000}"/>
    <cellStyle name="Total 2 5 7 5 5" xfId="53923" xr:uid="{00000000-0005-0000-0000-0000A3D20000}"/>
    <cellStyle name="Total 2 5 7 5 6" xfId="53924" xr:uid="{00000000-0005-0000-0000-0000A4D20000}"/>
    <cellStyle name="Total 2 5 7 5 7" xfId="53925" xr:uid="{00000000-0005-0000-0000-0000A5D20000}"/>
    <cellStyle name="Total 2 5 7 5 8" xfId="53926" xr:uid="{00000000-0005-0000-0000-0000A6D20000}"/>
    <cellStyle name="Total 2 5 7 6" xfId="53927" xr:uid="{00000000-0005-0000-0000-0000A7D20000}"/>
    <cellStyle name="Total 2 5 7 6 2" xfId="53928" xr:uid="{00000000-0005-0000-0000-0000A8D20000}"/>
    <cellStyle name="Total 2 5 7 6 3" xfId="53929" xr:uid="{00000000-0005-0000-0000-0000A9D20000}"/>
    <cellStyle name="Total 2 5 7 6 4" xfId="53930" xr:uid="{00000000-0005-0000-0000-0000AAD20000}"/>
    <cellStyle name="Total 2 5 7 6 5" xfId="53931" xr:uid="{00000000-0005-0000-0000-0000ABD20000}"/>
    <cellStyle name="Total 2 5 7 6 6" xfId="53932" xr:uid="{00000000-0005-0000-0000-0000ACD20000}"/>
    <cellStyle name="Total 2 5 7 6 7" xfId="53933" xr:uid="{00000000-0005-0000-0000-0000ADD20000}"/>
    <cellStyle name="Total 2 5 7 7" xfId="53934" xr:uid="{00000000-0005-0000-0000-0000AED20000}"/>
    <cellStyle name="Total 2 5 7 8" xfId="53935" xr:uid="{00000000-0005-0000-0000-0000AFD20000}"/>
    <cellStyle name="Total 2 5 7 9" xfId="53936" xr:uid="{00000000-0005-0000-0000-0000B0D20000}"/>
    <cellStyle name="Total 2 5 8" xfId="53937" xr:uid="{00000000-0005-0000-0000-0000B1D20000}"/>
    <cellStyle name="Total 2 5 8 2" xfId="53938" xr:uid="{00000000-0005-0000-0000-0000B2D20000}"/>
    <cellStyle name="Total 2 5 8 2 2" xfId="53939" xr:uid="{00000000-0005-0000-0000-0000B3D20000}"/>
    <cellStyle name="Total 2 5 8 2 3" xfId="53940" xr:uid="{00000000-0005-0000-0000-0000B4D20000}"/>
    <cellStyle name="Total 2 5 8 2 4" xfId="53941" xr:uid="{00000000-0005-0000-0000-0000B5D20000}"/>
    <cellStyle name="Total 2 5 8 2 5" xfId="53942" xr:uid="{00000000-0005-0000-0000-0000B6D20000}"/>
    <cellStyle name="Total 2 5 8 2 6" xfId="53943" xr:uid="{00000000-0005-0000-0000-0000B7D20000}"/>
    <cellStyle name="Total 2 5 8 2 7" xfId="53944" xr:uid="{00000000-0005-0000-0000-0000B8D20000}"/>
    <cellStyle name="Total 2 5 8 3" xfId="53945" xr:uid="{00000000-0005-0000-0000-0000B9D20000}"/>
    <cellStyle name="Total 2 5 8 4" xfId="53946" xr:uid="{00000000-0005-0000-0000-0000BAD20000}"/>
    <cellStyle name="Total 2 5 8 5" xfId="53947" xr:uid="{00000000-0005-0000-0000-0000BBD20000}"/>
    <cellStyle name="Total 2 5 9" xfId="53948" xr:uid="{00000000-0005-0000-0000-0000BCD20000}"/>
    <cellStyle name="Total 2 5 9 2" xfId="53949" xr:uid="{00000000-0005-0000-0000-0000BDD20000}"/>
    <cellStyle name="Total 2 5 9 2 2" xfId="53950" xr:uid="{00000000-0005-0000-0000-0000BED20000}"/>
    <cellStyle name="Total 2 5 9 2 3" xfId="53951" xr:uid="{00000000-0005-0000-0000-0000BFD20000}"/>
    <cellStyle name="Total 2 5 9 2 4" xfId="53952" xr:uid="{00000000-0005-0000-0000-0000C0D20000}"/>
    <cellStyle name="Total 2 5 9 2 5" xfId="53953" xr:uid="{00000000-0005-0000-0000-0000C1D20000}"/>
    <cellStyle name="Total 2 5 9 2 6" xfId="53954" xr:uid="{00000000-0005-0000-0000-0000C2D20000}"/>
    <cellStyle name="Total 2 5 9 2 7" xfId="53955" xr:uid="{00000000-0005-0000-0000-0000C3D20000}"/>
    <cellStyle name="Total 2 5 9 3" xfId="53956" xr:uid="{00000000-0005-0000-0000-0000C4D20000}"/>
    <cellStyle name="Total 2 5 9 4" xfId="53957" xr:uid="{00000000-0005-0000-0000-0000C5D20000}"/>
    <cellStyle name="Total 2 5 9 5" xfId="53958" xr:uid="{00000000-0005-0000-0000-0000C6D20000}"/>
    <cellStyle name="Total 2 6" xfId="53959" xr:uid="{00000000-0005-0000-0000-0000C7D20000}"/>
    <cellStyle name="Total 2 6 10" xfId="53960" xr:uid="{00000000-0005-0000-0000-0000C8D20000}"/>
    <cellStyle name="Total 2 6 10 2" xfId="53961" xr:uid="{00000000-0005-0000-0000-0000C9D20000}"/>
    <cellStyle name="Total 2 6 10 2 2" xfId="53962" xr:uid="{00000000-0005-0000-0000-0000CAD20000}"/>
    <cellStyle name="Total 2 6 10 2 3" xfId="53963" xr:uid="{00000000-0005-0000-0000-0000CBD20000}"/>
    <cellStyle name="Total 2 6 10 2 4" xfId="53964" xr:uid="{00000000-0005-0000-0000-0000CCD20000}"/>
    <cellStyle name="Total 2 6 10 2 5" xfId="53965" xr:uid="{00000000-0005-0000-0000-0000CDD20000}"/>
    <cellStyle name="Total 2 6 10 2 6" xfId="53966" xr:uid="{00000000-0005-0000-0000-0000CED20000}"/>
    <cellStyle name="Total 2 6 10 2 7" xfId="53967" xr:uid="{00000000-0005-0000-0000-0000CFD20000}"/>
    <cellStyle name="Total 2 6 10 3" xfId="53968" xr:uid="{00000000-0005-0000-0000-0000D0D20000}"/>
    <cellStyle name="Total 2 6 10 4" xfId="53969" xr:uid="{00000000-0005-0000-0000-0000D1D20000}"/>
    <cellStyle name="Total 2 6 10 5" xfId="53970" xr:uid="{00000000-0005-0000-0000-0000D2D20000}"/>
    <cellStyle name="Total 2 6 11" xfId="53971" xr:uid="{00000000-0005-0000-0000-0000D3D20000}"/>
    <cellStyle name="Total 2 6 11 2" xfId="53972" xr:uid="{00000000-0005-0000-0000-0000D4D20000}"/>
    <cellStyle name="Total 2 6 11 2 2" xfId="53973" xr:uid="{00000000-0005-0000-0000-0000D5D20000}"/>
    <cellStyle name="Total 2 6 11 2 3" xfId="53974" xr:uid="{00000000-0005-0000-0000-0000D6D20000}"/>
    <cellStyle name="Total 2 6 11 2 4" xfId="53975" xr:uid="{00000000-0005-0000-0000-0000D7D20000}"/>
    <cellStyle name="Total 2 6 11 2 5" xfId="53976" xr:uid="{00000000-0005-0000-0000-0000D8D20000}"/>
    <cellStyle name="Total 2 6 11 2 6" xfId="53977" xr:uid="{00000000-0005-0000-0000-0000D9D20000}"/>
    <cellStyle name="Total 2 6 11 2 7" xfId="53978" xr:uid="{00000000-0005-0000-0000-0000DAD20000}"/>
    <cellStyle name="Total 2 6 11 3" xfId="53979" xr:uid="{00000000-0005-0000-0000-0000DBD20000}"/>
    <cellStyle name="Total 2 6 11 4" xfId="53980" xr:uid="{00000000-0005-0000-0000-0000DCD20000}"/>
    <cellStyle name="Total 2 6 11 5" xfId="53981" xr:uid="{00000000-0005-0000-0000-0000DDD20000}"/>
    <cellStyle name="Total 2 6 12" xfId="53982" xr:uid="{00000000-0005-0000-0000-0000DED20000}"/>
    <cellStyle name="Total 2 6 12 2" xfId="53983" xr:uid="{00000000-0005-0000-0000-0000DFD20000}"/>
    <cellStyle name="Total 2 6 12 3" xfId="53984" xr:uid="{00000000-0005-0000-0000-0000E0D20000}"/>
    <cellStyle name="Total 2 6 12 4" xfId="53985" xr:uid="{00000000-0005-0000-0000-0000E1D20000}"/>
    <cellStyle name="Total 2 6 12 5" xfId="53986" xr:uid="{00000000-0005-0000-0000-0000E2D20000}"/>
    <cellStyle name="Total 2 6 12 6" xfId="53987" xr:uid="{00000000-0005-0000-0000-0000E3D20000}"/>
    <cellStyle name="Total 2 6 12 7" xfId="53988" xr:uid="{00000000-0005-0000-0000-0000E4D20000}"/>
    <cellStyle name="Total 2 6 12 8" xfId="53989" xr:uid="{00000000-0005-0000-0000-0000E5D20000}"/>
    <cellStyle name="Total 2 6 13" xfId="53990" xr:uid="{00000000-0005-0000-0000-0000E6D20000}"/>
    <cellStyle name="Total 2 6 13 2" xfId="53991" xr:uid="{00000000-0005-0000-0000-0000E7D20000}"/>
    <cellStyle name="Total 2 6 13 3" xfId="53992" xr:uid="{00000000-0005-0000-0000-0000E8D20000}"/>
    <cellStyle name="Total 2 6 13 4" xfId="53993" xr:uid="{00000000-0005-0000-0000-0000E9D20000}"/>
    <cellStyle name="Total 2 6 13 5" xfId="53994" xr:uid="{00000000-0005-0000-0000-0000EAD20000}"/>
    <cellStyle name="Total 2 6 13 6" xfId="53995" xr:uid="{00000000-0005-0000-0000-0000EBD20000}"/>
    <cellStyle name="Total 2 6 13 7" xfId="53996" xr:uid="{00000000-0005-0000-0000-0000ECD20000}"/>
    <cellStyle name="Total 2 6 14" xfId="53997" xr:uid="{00000000-0005-0000-0000-0000EDD20000}"/>
    <cellStyle name="Total 2 6 14 2" xfId="53998" xr:uid="{00000000-0005-0000-0000-0000EED20000}"/>
    <cellStyle name="Total 2 6 14 3" xfId="53999" xr:uid="{00000000-0005-0000-0000-0000EFD20000}"/>
    <cellStyle name="Total 2 6 14 4" xfId="54000" xr:uid="{00000000-0005-0000-0000-0000F0D20000}"/>
    <cellStyle name="Total 2 6 14 5" xfId="54001" xr:uid="{00000000-0005-0000-0000-0000F1D20000}"/>
    <cellStyle name="Total 2 6 15" xfId="54002" xr:uid="{00000000-0005-0000-0000-0000F2D20000}"/>
    <cellStyle name="Total 2 6 15 2" xfId="54003" xr:uid="{00000000-0005-0000-0000-0000F3D20000}"/>
    <cellStyle name="Total 2 6 15 3" xfId="54004" xr:uid="{00000000-0005-0000-0000-0000F4D20000}"/>
    <cellStyle name="Total 2 6 15 4" xfId="54005" xr:uid="{00000000-0005-0000-0000-0000F5D20000}"/>
    <cellStyle name="Total 2 6 15 5" xfId="54006" xr:uid="{00000000-0005-0000-0000-0000F6D20000}"/>
    <cellStyle name="Total 2 6 16" xfId="54007" xr:uid="{00000000-0005-0000-0000-0000F7D20000}"/>
    <cellStyle name="Total 2 6 16 2" xfId="54008" xr:uid="{00000000-0005-0000-0000-0000F8D20000}"/>
    <cellStyle name="Total 2 6 16 3" xfId="54009" xr:uid="{00000000-0005-0000-0000-0000F9D20000}"/>
    <cellStyle name="Total 2 6 16 4" xfId="54010" xr:uid="{00000000-0005-0000-0000-0000FAD20000}"/>
    <cellStyle name="Total 2 6 16 5" xfId="54011" xr:uid="{00000000-0005-0000-0000-0000FBD20000}"/>
    <cellStyle name="Total 2 6 17" xfId="54012" xr:uid="{00000000-0005-0000-0000-0000FCD20000}"/>
    <cellStyle name="Total 2 6 17 2" xfId="54013" xr:uid="{00000000-0005-0000-0000-0000FDD20000}"/>
    <cellStyle name="Total 2 6 17 3" xfId="54014" xr:uid="{00000000-0005-0000-0000-0000FED20000}"/>
    <cellStyle name="Total 2 6 17 4" xfId="54015" xr:uid="{00000000-0005-0000-0000-0000FFD20000}"/>
    <cellStyle name="Total 2 6 17 5" xfId="54016" xr:uid="{00000000-0005-0000-0000-000000D30000}"/>
    <cellStyle name="Total 2 6 18" xfId="54017" xr:uid="{00000000-0005-0000-0000-000001D30000}"/>
    <cellStyle name="Total 2 6 18 2" xfId="54018" xr:uid="{00000000-0005-0000-0000-000002D30000}"/>
    <cellStyle name="Total 2 6 18 3" xfId="54019" xr:uid="{00000000-0005-0000-0000-000003D30000}"/>
    <cellStyle name="Total 2 6 18 4" xfId="54020" xr:uid="{00000000-0005-0000-0000-000004D30000}"/>
    <cellStyle name="Total 2 6 18 5" xfId="54021" xr:uid="{00000000-0005-0000-0000-000005D30000}"/>
    <cellStyle name="Total 2 6 19" xfId="54022" xr:uid="{00000000-0005-0000-0000-000006D30000}"/>
    <cellStyle name="Total 2 6 19 2" xfId="54023" xr:uid="{00000000-0005-0000-0000-000007D30000}"/>
    <cellStyle name="Total 2 6 19 3" xfId="54024" xr:uid="{00000000-0005-0000-0000-000008D30000}"/>
    <cellStyle name="Total 2 6 19 4" xfId="54025" xr:uid="{00000000-0005-0000-0000-000009D30000}"/>
    <cellStyle name="Total 2 6 19 5" xfId="54026" xr:uid="{00000000-0005-0000-0000-00000AD30000}"/>
    <cellStyle name="Total 2 6 2" xfId="54027" xr:uid="{00000000-0005-0000-0000-00000BD30000}"/>
    <cellStyle name="Total 2 6 2 10" xfId="54028" xr:uid="{00000000-0005-0000-0000-00000CD30000}"/>
    <cellStyle name="Total 2 6 2 10 2" xfId="54029" xr:uid="{00000000-0005-0000-0000-00000DD30000}"/>
    <cellStyle name="Total 2 6 2 10 3" xfId="54030" xr:uid="{00000000-0005-0000-0000-00000ED30000}"/>
    <cellStyle name="Total 2 6 2 10 4" xfId="54031" xr:uid="{00000000-0005-0000-0000-00000FD30000}"/>
    <cellStyle name="Total 2 6 2 10 5" xfId="54032" xr:uid="{00000000-0005-0000-0000-000010D30000}"/>
    <cellStyle name="Total 2 6 2 10 6" xfId="54033" xr:uid="{00000000-0005-0000-0000-000011D30000}"/>
    <cellStyle name="Total 2 6 2 10 7" xfId="54034" xr:uid="{00000000-0005-0000-0000-000012D30000}"/>
    <cellStyle name="Total 2 6 2 10 8" xfId="54035" xr:uid="{00000000-0005-0000-0000-000013D30000}"/>
    <cellStyle name="Total 2 6 2 11" xfId="54036" xr:uid="{00000000-0005-0000-0000-000014D30000}"/>
    <cellStyle name="Total 2 6 2 11 2" xfId="54037" xr:uid="{00000000-0005-0000-0000-000015D30000}"/>
    <cellStyle name="Total 2 6 2 11 3" xfId="54038" xr:uid="{00000000-0005-0000-0000-000016D30000}"/>
    <cellStyle name="Total 2 6 2 11 4" xfId="54039" xr:uid="{00000000-0005-0000-0000-000017D30000}"/>
    <cellStyle name="Total 2 6 2 11 5" xfId="54040" xr:uid="{00000000-0005-0000-0000-000018D30000}"/>
    <cellStyle name="Total 2 6 2 11 6" xfId="54041" xr:uid="{00000000-0005-0000-0000-000019D30000}"/>
    <cellStyle name="Total 2 6 2 11 7" xfId="54042" xr:uid="{00000000-0005-0000-0000-00001AD30000}"/>
    <cellStyle name="Total 2 6 2 12" xfId="54043" xr:uid="{00000000-0005-0000-0000-00001BD30000}"/>
    <cellStyle name="Total 2 6 2 12 2" xfId="54044" xr:uid="{00000000-0005-0000-0000-00001CD30000}"/>
    <cellStyle name="Total 2 6 2 12 3" xfId="54045" xr:uid="{00000000-0005-0000-0000-00001DD30000}"/>
    <cellStyle name="Total 2 6 2 12 4" xfId="54046" xr:uid="{00000000-0005-0000-0000-00001ED30000}"/>
    <cellStyle name="Total 2 6 2 12 5" xfId="54047" xr:uid="{00000000-0005-0000-0000-00001FD30000}"/>
    <cellStyle name="Total 2 6 2 13" xfId="54048" xr:uid="{00000000-0005-0000-0000-000020D30000}"/>
    <cellStyle name="Total 2 6 2 13 2" xfId="54049" xr:uid="{00000000-0005-0000-0000-000021D30000}"/>
    <cellStyle name="Total 2 6 2 13 3" xfId="54050" xr:uid="{00000000-0005-0000-0000-000022D30000}"/>
    <cellStyle name="Total 2 6 2 13 4" xfId="54051" xr:uid="{00000000-0005-0000-0000-000023D30000}"/>
    <cellStyle name="Total 2 6 2 13 5" xfId="54052" xr:uid="{00000000-0005-0000-0000-000024D30000}"/>
    <cellStyle name="Total 2 6 2 14" xfId="54053" xr:uid="{00000000-0005-0000-0000-000025D30000}"/>
    <cellStyle name="Total 2 6 2 14 2" xfId="54054" xr:uid="{00000000-0005-0000-0000-000026D30000}"/>
    <cellStyle name="Total 2 6 2 14 3" xfId="54055" xr:uid="{00000000-0005-0000-0000-000027D30000}"/>
    <cellStyle name="Total 2 6 2 14 4" xfId="54056" xr:uid="{00000000-0005-0000-0000-000028D30000}"/>
    <cellStyle name="Total 2 6 2 14 5" xfId="54057" xr:uid="{00000000-0005-0000-0000-000029D30000}"/>
    <cellStyle name="Total 2 6 2 15" xfId="54058" xr:uid="{00000000-0005-0000-0000-00002AD30000}"/>
    <cellStyle name="Total 2 6 2 15 2" xfId="54059" xr:uid="{00000000-0005-0000-0000-00002BD30000}"/>
    <cellStyle name="Total 2 6 2 15 3" xfId="54060" xr:uid="{00000000-0005-0000-0000-00002CD30000}"/>
    <cellStyle name="Total 2 6 2 15 4" xfId="54061" xr:uid="{00000000-0005-0000-0000-00002DD30000}"/>
    <cellStyle name="Total 2 6 2 15 5" xfId="54062" xr:uid="{00000000-0005-0000-0000-00002ED30000}"/>
    <cellStyle name="Total 2 6 2 16" xfId="54063" xr:uid="{00000000-0005-0000-0000-00002FD30000}"/>
    <cellStyle name="Total 2 6 2 16 2" xfId="54064" xr:uid="{00000000-0005-0000-0000-000030D30000}"/>
    <cellStyle name="Total 2 6 2 16 3" xfId="54065" xr:uid="{00000000-0005-0000-0000-000031D30000}"/>
    <cellStyle name="Total 2 6 2 16 4" xfId="54066" xr:uid="{00000000-0005-0000-0000-000032D30000}"/>
    <cellStyle name="Total 2 6 2 16 5" xfId="54067" xr:uid="{00000000-0005-0000-0000-000033D30000}"/>
    <cellStyle name="Total 2 6 2 17" xfId="54068" xr:uid="{00000000-0005-0000-0000-000034D30000}"/>
    <cellStyle name="Total 2 6 2 17 2" xfId="54069" xr:uid="{00000000-0005-0000-0000-000035D30000}"/>
    <cellStyle name="Total 2 6 2 17 3" xfId="54070" xr:uid="{00000000-0005-0000-0000-000036D30000}"/>
    <cellStyle name="Total 2 6 2 17 4" xfId="54071" xr:uid="{00000000-0005-0000-0000-000037D30000}"/>
    <cellStyle name="Total 2 6 2 17 5" xfId="54072" xr:uid="{00000000-0005-0000-0000-000038D30000}"/>
    <cellStyle name="Total 2 6 2 18" xfId="54073" xr:uid="{00000000-0005-0000-0000-000039D30000}"/>
    <cellStyle name="Total 2 6 2 2" xfId="54074" xr:uid="{00000000-0005-0000-0000-00003AD30000}"/>
    <cellStyle name="Total 2 6 2 2 10" xfId="54075" xr:uid="{00000000-0005-0000-0000-00003BD30000}"/>
    <cellStyle name="Total 2 6 2 2 10 2" xfId="54076" xr:uid="{00000000-0005-0000-0000-00003CD30000}"/>
    <cellStyle name="Total 2 6 2 2 10 3" xfId="54077" xr:uid="{00000000-0005-0000-0000-00003DD30000}"/>
    <cellStyle name="Total 2 6 2 2 10 4" xfId="54078" xr:uid="{00000000-0005-0000-0000-00003ED30000}"/>
    <cellStyle name="Total 2 6 2 2 10 5" xfId="54079" xr:uid="{00000000-0005-0000-0000-00003FD30000}"/>
    <cellStyle name="Total 2 6 2 2 11" xfId="54080" xr:uid="{00000000-0005-0000-0000-000040D30000}"/>
    <cellStyle name="Total 2 6 2 2 11 2" xfId="54081" xr:uid="{00000000-0005-0000-0000-000041D30000}"/>
    <cellStyle name="Total 2 6 2 2 11 3" xfId="54082" xr:uid="{00000000-0005-0000-0000-000042D30000}"/>
    <cellStyle name="Total 2 6 2 2 11 4" xfId="54083" xr:uid="{00000000-0005-0000-0000-000043D30000}"/>
    <cellStyle name="Total 2 6 2 2 11 5" xfId="54084" xr:uid="{00000000-0005-0000-0000-000044D30000}"/>
    <cellStyle name="Total 2 6 2 2 12" xfId="54085" xr:uid="{00000000-0005-0000-0000-000045D30000}"/>
    <cellStyle name="Total 2 6 2 2 12 2" xfId="54086" xr:uid="{00000000-0005-0000-0000-000046D30000}"/>
    <cellStyle name="Total 2 6 2 2 12 3" xfId="54087" xr:uid="{00000000-0005-0000-0000-000047D30000}"/>
    <cellStyle name="Total 2 6 2 2 12 4" xfId="54088" xr:uid="{00000000-0005-0000-0000-000048D30000}"/>
    <cellStyle name="Total 2 6 2 2 12 5" xfId="54089" xr:uid="{00000000-0005-0000-0000-000049D30000}"/>
    <cellStyle name="Total 2 6 2 2 13" xfId="54090" xr:uid="{00000000-0005-0000-0000-00004AD30000}"/>
    <cellStyle name="Total 2 6 2 2 13 2" xfId="54091" xr:uid="{00000000-0005-0000-0000-00004BD30000}"/>
    <cellStyle name="Total 2 6 2 2 13 3" xfId="54092" xr:uid="{00000000-0005-0000-0000-00004CD30000}"/>
    <cellStyle name="Total 2 6 2 2 13 4" xfId="54093" xr:uid="{00000000-0005-0000-0000-00004DD30000}"/>
    <cellStyle name="Total 2 6 2 2 13 5" xfId="54094" xr:uid="{00000000-0005-0000-0000-00004ED30000}"/>
    <cellStyle name="Total 2 6 2 2 14" xfId="54095" xr:uid="{00000000-0005-0000-0000-00004FD30000}"/>
    <cellStyle name="Total 2 6 2 2 14 2" xfId="54096" xr:uid="{00000000-0005-0000-0000-000050D30000}"/>
    <cellStyle name="Total 2 6 2 2 14 3" xfId="54097" xr:uid="{00000000-0005-0000-0000-000051D30000}"/>
    <cellStyle name="Total 2 6 2 2 14 4" xfId="54098" xr:uid="{00000000-0005-0000-0000-000052D30000}"/>
    <cellStyle name="Total 2 6 2 2 14 5" xfId="54099" xr:uid="{00000000-0005-0000-0000-000053D30000}"/>
    <cellStyle name="Total 2 6 2 2 15" xfId="54100" xr:uid="{00000000-0005-0000-0000-000054D30000}"/>
    <cellStyle name="Total 2 6 2 2 15 2" xfId="54101" xr:uid="{00000000-0005-0000-0000-000055D30000}"/>
    <cellStyle name="Total 2 6 2 2 15 3" xfId="54102" xr:uid="{00000000-0005-0000-0000-000056D30000}"/>
    <cellStyle name="Total 2 6 2 2 15 4" xfId="54103" xr:uid="{00000000-0005-0000-0000-000057D30000}"/>
    <cellStyle name="Total 2 6 2 2 15 5" xfId="54104" xr:uid="{00000000-0005-0000-0000-000058D30000}"/>
    <cellStyle name="Total 2 6 2 2 16" xfId="54105" xr:uid="{00000000-0005-0000-0000-000059D30000}"/>
    <cellStyle name="Total 2 6 2 2 16 2" xfId="54106" xr:uid="{00000000-0005-0000-0000-00005AD30000}"/>
    <cellStyle name="Total 2 6 2 2 16 3" xfId="54107" xr:uid="{00000000-0005-0000-0000-00005BD30000}"/>
    <cellStyle name="Total 2 6 2 2 16 4" xfId="54108" xr:uid="{00000000-0005-0000-0000-00005CD30000}"/>
    <cellStyle name="Total 2 6 2 2 16 5" xfId="54109" xr:uid="{00000000-0005-0000-0000-00005DD30000}"/>
    <cellStyle name="Total 2 6 2 2 17" xfId="54110" xr:uid="{00000000-0005-0000-0000-00005ED30000}"/>
    <cellStyle name="Total 2 6 2 2 17 2" xfId="54111" xr:uid="{00000000-0005-0000-0000-00005FD30000}"/>
    <cellStyle name="Total 2 6 2 2 17 3" xfId="54112" xr:uid="{00000000-0005-0000-0000-000060D30000}"/>
    <cellStyle name="Total 2 6 2 2 17 4" xfId="54113" xr:uid="{00000000-0005-0000-0000-000061D30000}"/>
    <cellStyle name="Total 2 6 2 2 17 5" xfId="54114" xr:uid="{00000000-0005-0000-0000-000062D30000}"/>
    <cellStyle name="Total 2 6 2 2 18" xfId="54115" xr:uid="{00000000-0005-0000-0000-000063D30000}"/>
    <cellStyle name="Total 2 6 2 2 18 2" xfId="54116" xr:uid="{00000000-0005-0000-0000-000064D30000}"/>
    <cellStyle name="Total 2 6 2 2 18 3" xfId="54117" xr:uid="{00000000-0005-0000-0000-000065D30000}"/>
    <cellStyle name="Total 2 6 2 2 18 4" xfId="54118" xr:uid="{00000000-0005-0000-0000-000066D30000}"/>
    <cellStyle name="Total 2 6 2 2 18 5" xfId="54119" xr:uid="{00000000-0005-0000-0000-000067D30000}"/>
    <cellStyle name="Total 2 6 2 2 19" xfId="54120" xr:uid="{00000000-0005-0000-0000-000068D30000}"/>
    <cellStyle name="Total 2 6 2 2 2" xfId="54121" xr:uid="{00000000-0005-0000-0000-000069D30000}"/>
    <cellStyle name="Total 2 6 2 2 2 10" xfId="54122" xr:uid="{00000000-0005-0000-0000-00006AD30000}"/>
    <cellStyle name="Total 2 6 2 2 2 10 2" xfId="54123" xr:uid="{00000000-0005-0000-0000-00006BD30000}"/>
    <cellStyle name="Total 2 6 2 2 2 10 3" xfId="54124" xr:uid="{00000000-0005-0000-0000-00006CD30000}"/>
    <cellStyle name="Total 2 6 2 2 2 10 4" xfId="54125" xr:uid="{00000000-0005-0000-0000-00006DD30000}"/>
    <cellStyle name="Total 2 6 2 2 2 10 5" xfId="54126" xr:uid="{00000000-0005-0000-0000-00006ED30000}"/>
    <cellStyle name="Total 2 6 2 2 2 11" xfId="54127" xr:uid="{00000000-0005-0000-0000-00006FD30000}"/>
    <cellStyle name="Total 2 6 2 2 2 11 2" xfId="54128" xr:uid="{00000000-0005-0000-0000-000070D30000}"/>
    <cellStyle name="Total 2 6 2 2 2 11 3" xfId="54129" xr:uid="{00000000-0005-0000-0000-000071D30000}"/>
    <cellStyle name="Total 2 6 2 2 2 11 4" xfId="54130" xr:uid="{00000000-0005-0000-0000-000072D30000}"/>
    <cellStyle name="Total 2 6 2 2 2 11 5" xfId="54131" xr:uid="{00000000-0005-0000-0000-000073D30000}"/>
    <cellStyle name="Total 2 6 2 2 2 12" xfId="54132" xr:uid="{00000000-0005-0000-0000-000074D30000}"/>
    <cellStyle name="Total 2 6 2 2 2 12 2" xfId="54133" xr:uid="{00000000-0005-0000-0000-000075D30000}"/>
    <cellStyle name="Total 2 6 2 2 2 12 3" xfId="54134" xr:uid="{00000000-0005-0000-0000-000076D30000}"/>
    <cellStyle name="Total 2 6 2 2 2 12 4" xfId="54135" xr:uid="{00000000-0005-0000-0000-000077D30000}"/>
    <cellStyle name="Total 2 6 2 2 2 12 5" xfId="54136" xr:uid="{00000000-0005-0000-0000-000078D30000}"/>
    <cellStyle name="Total 2 6 2 2 2 13" xfId="54137" xr:uid="{00000000-0005-0000-0000-000079D30000}"/>
    <cellStyle name="Total 2 6 2 2 2 13 2" xfId="54138" xr:uid="{00000000-0005-0000-0000-00007AD30000}"/>
    <cellStyle name="Total 2 6 2 2 2 13 3" xfId="54139" xr:uid="{00000000-0005-0000-0000-00007BD30000}"/>
    <cellStyle name="Total 2 6 2 2 2 13 4" xfId="54140" xr:uid="{00000000-0005-0000-0000-00007CD30000}"/>
    <cellStyle name="Total 2 6 2 2 2 13 5" xfId="54141" xr:uid="{00000000-0005-0000-0000-00007DD30000}"/>
    <cellStyle name="Total 2 6 2 2 2 14" xfId="54142" xr:uid="{00000000-0005-0000-0000-00007ED30000}"/>
    <cellStyle name="Total 2 6 2 2 2 14 2" xfId="54143" xr:uid="{00000000-0005-0000-0000-00007FD30000}"/>
    <cellStyle name="Total 2 6 2 2 2 14 3" xfId="54144" xr:uid="{00000000-0005-0000-0000-000080D30000}"/>
    <cellStyle name="Total 2 6 2 2 2 14 4" xfId="54145" xr:uid="{00000000-0005-0000-0000-000081D30000}"/>
    <cellStyle name="Total 2 6 2 2 2 14 5" xfId="54146" xr:uid="{00000000-0005-0000-0000-000082D30000}"/>
    <cellStyle name="Total 2 6 2 2 2 15" xfId="54147" xr:uid="{00000000-0005-0000-0000-000083D30000}"/>
    <cellStyle name="Total 2 6 2 2 2 15 2" xfId="54148" xr:uid="{00000000-0005-0000-0000-000084D30000}"/>
    <cellStyle name="Total 2 6 2 2 2 15 3" xfId="54149" xr:uid="{00000000-0005-0000-0000-000085D30000}"/>
    <cellStyle name="Total 2 6 2 2 2 15 4" xfId="54150" xr:uid="{00000000-0005-0000-0000-000086D30000}"/>
    <cellStyle name="Total 2 6 2 2 2 15 5" xfId="54151" xr:uid="{00000000-0005-0000-0000-000087D30000}"/>
    <cellStyle name="Total 2 6 2 2 2 16" xfId="54152" xr:uid="{00000000-0005-0000-0000-000088D30000}"/>
    <cellStyle name="Total 2 6 2 2 2 16 2" xfId="54153" xr:uid="{00000000-0005-0000-0000-000089D30000}"/>
    <cellStyle name="Total 2 6 2 2 2 16 3" xfId="54154" xr:uid="{00000000-0005-0000-0000-00008AD30000}"/>
    <cellStyle name="Total 2 6 2 2 2 16 4" xfId="54155" xr:uid="{00000000-0005-0000-0000-00008BD30000}"/>
    <cellStyle name="Total 2 6 2 2 2 16 5" xfId="54156" xr:uid="{00000000-0005-0000-0000-00008CD30000}"/>
    <cellStyle name="Total 2 6 2 2 2 17" xfId="54157" xr:uid="{00000000-0005-0000-0000-00008DD30000}"/>
    <cellStyle name="Total 2 6 2 2 2 17 2" xfId="54158" xr:uid="{00000000-0005-0000-0000-00008ED30000}"/>
    <cellStyle name="Total 2 6 2 2 2 17 3" xfId="54159" xr:uid="{00000000-0005-0000-0000-00008FD30000}"/>
    <cellStyle name="Total 2 6 2 2 2 17 4" xfId="54160" xr:uid="{00000000-0005-0000-0000-000090D30000}"/>
    <cellStyle name="Total 2 6 2 2 2 17 5" xfId="54161" xr:uid="{00000000-0005-0000-0000-000091D30000}"/>
    <cellStyle name="Total 2 6 2 2 2 18" xfId="54162" xr:uid="{00000000-0005-0000-0000-000092D30000}"/>
    <cellStyle name="Total 2 6 2 2 2 18 2" xfId="54163" xr:uid="{00000000-0005-0000-0000-000093D30000}"/>
    <cellStyle name="Total 2 6 2 2 2 18 3" xfId="54164" xr:uid="{00000000-0005-0000-0000-000094D30000}"/>
    <cellStyle name="Total 2 6 2 2 2 18 4" xfId="54165" xr:uid="{00000000-0005-0000-0000-000095D30000}"/>
    <cellStyle name="Total 2 6 2 2 2 18 5" xfId="54166" xr:uid="{00000000-0005-0000-0000-000096D30000}"/>
    <cellStyle name="Total 2 6 2 2 2 19" xfId="54167" xr:uid="{00000000-0005-0000-0000-000097D30000}"/>
    <cellStyle name="Total 2 6 2 2 2 2" xfId="54168" xr:uid="{00000000-0005-0000-0000-000098D30000}"/>
    <cellStyle name="Total 2 6 2 2 2 2 2" xfId="54169" xr:uid="{00000000-0005-0000-0000-000099D30000}"/>
    <cellStyle name="Total 2 6 2 2 2 2 2 2" xfId="54170" xr:uid="{00000000-0005-0000-0000-00009AD30000}"/>
    <cellStyle name="Total 2 6 2 2 2 2 2 3" xfId="54171" xr:uid="{00000000-0005-0000-0000-00009BD30000}"/>
    <cellStyle name="Total 2 6 2 2 2 2 2 4" xfId="54172" xr:uid="{00000000-0005-0000-0000-00009CD30000}"/>
    <cellStyle name="Total 2 6 2 2 2 2 2 5" xfId="54173" xr:uid="{00000000-0005-0000-0000-00009DD30000}"/>
    <cellStyle name="Total 2 6 2 2 2 2 2 6" xfId="54174" xr:uid="{00000000-0005-0000-0000-00009ED30000}"/>
    <cellStyle name="Total 2 6 2 2 2 2 2 7" xfId="54175" xr:uid="{00000000-0005-0000-0000-00009FD30000}"/>
    <cellStyle name="Total 2 6 2 2 2 2 3" xfId="54176" xr:uid="{00000000-0005-0000-0000-0000A0D30000}"/>
    <cellStyle name="Total 2 6 2 2 2 2 4" xfId="54177" xr:uid="{00000000-0005-0000-0000-0000A1D30000}"/>
    <cellStyle name="Total 2 6 2 2 2 2 5" xfId="54178" xr:uid="{00000000-0005-0000-0000-0000A2D30000}"/>
    <cellStyle name="Total 2 6 2 2 2 3" xfId="54179" xr:uid="{00000000-0005-0000-0000-0000A3D30000}"/>
    <cellStyle name="Total 2 6 2 2 2 3 2" xfId="54180" xr:uid="{00000000-0005-0000-0000-0000A4D30000}"/>
    <cellStyle name="Total 2 6 2 2 2 3 2 2" xfId="54181" xr:uid="{00000000-0005-0000-0000-0000A5D30000}"/>
    <cellStyle name="Total 2 6 2 2 2 3 2 3" xfId="54182" xr:uid="{00000000-0005-0000-0000-0000A6D30000}"/>
    <cellStyle name="Total 2 6 2 2 2 3 2 4" xfId="54183" xr:uid="{00000000-0005-0000-0000-0000A7D30000}"/>
    <cellStyle name="Total 2 6 2 2 2 3 2 5" xfId="54184" xr:uid="{00000000-0005-0000-0000-0000A8D30000}"/>
    <cellStyle name="Total 2 6 2 2 2 3 2 6" xfId="54185" xr:uid="{00000000-0005-0000-0000-0000A9D30000}"/>
    <cellStyle name="Total 2 6 2 2 2 3 2 7" xfId="54186" xr:uid="{00000000-0005-0000-0000-0000AAD30000}"/>
    <cellStyle name="Total 2 6 2 2 2 3 3" xfId="54187" xr:uid="{00000000-0005-0000-0000-0000ABD30000}"/>
    <cellStyle name="Total 2 6 2 2 2 3 4" xfId="54188" xr:uid="{00000000-0005-0000-0000-0000ACD30000}"/>
    <cellStyle name="Total 2 6 2 2 2 3 5" xfId="54189" xr:uid="{00000000-0005-0000-0000-0000ADD30000}"/>
    <cellStyle name="Total 2 6 2 2 2 4" xfId="54190" xr:uid="{00000000-0005-0000-0000-0000AED30000}"/>
    <cellStyle name="Total 2 6 2 2 2 4 2" xfId="54191" xr:uid="{00000000-0005-0000-0000-0000AFD30000}"/>
    <cellStyle name="Total 2 6 2 2 2 4 2 2" xfId="54192" xr:uid="{00000000-0005-0000-0000-0000B0D30000}"/>
    <cellStyle name="Total 2 6 2 2 2 4 2 3" xfId="54193" xr:uid="{00000000-0005-0000-0000-0000B1D30000}"/>
    <cellStyle name="Total 2 6 2 2 2 4 2 4" xfId="54194" xr:uid="{00000000-0005-0000-0000-0000B2D30000}"/>
    <cellStyle name="Total 2 6 2 2 2 4 2 5" xfId="54195" xr:uid="{00000000-0005-0000-0000-0000B3D30000}"/>
    <cellStyle name="Total 2 6 2 2 2 4 2 6" xfId="54196" xr:uid="{00000000-0005-0000-0000-0000B4D30000}"/>
    <cellStyle name="Total 2 6 2 2 2 4 2 7" xfId="54197" xr:uid="{00000000-0005-0000-0000-0000B5D30000}"/>
    <cellStyle name="Total 2 6 2 2 2 4 3" xfId="54198" xr:uid="{00000000-0005-0000-0000-0000B6D30000}"/>
    <cellStyle name="Total 2 6 2 2 2 4 4" xfId="54199" xr:uid="{00000000-0005-0000-0000-0000B7D30000}"/>
    <cellStyle name="Total 2 6 2 2 2 4 5" xfId="54200" xr:uid="{00000000-0005-0000-0000-0000B8D30000}"/>
    <cellStyle name="Total 2 6 2 2 2 5" xfId="54201" xr:uid="{00000000-0005-0000-0000-0000B9D30000}"/>
    <cellStyle name="Total 2 6 2 2 2 5 2" xfId="54202" xr:uid="{00000000-0005-0000-0000-0000BAD30000}"/>
    <cellStyle name="Total 2 6 2 2 2 5 3" xfId="54203" xr:uid="{00000000-0005-0000-0000-0000BBD30000}"/>
    <cellStyle name="Total 2 6 2 2 2 5 4" xfId="54204" xr:uid="{00000000-0005-0000-0000-0000BCD30000}"/>
    <cellStyle name="Total 2 6 2 2 2 5 5" xfId="54205" xr:uid="{00000000-0005-0000-0000-0000BDD30000}"/>
    <cellStyle name="Total 2 6 2 2 2 5 6" xfId="54206" xr:uid="{00000000-0005-0000-0000-0000BED30000}"/>
    <cellStyle name="Total 2 6 2 2 2 5 7" xfId="54207" xr:uid="{00000000-0005-0000-0000-0000BFD30000}"/>
    <cellStyle name="Total 2 6 2 2 2 5 8" xfId="54208" xr:uid="{00000000-0005-0000-0000-0000C0D30000}"/>
    <cellStyle name="Total 2 6 2 2 2 6" xfId="54209" xr:uid="{00000000-0005-0000-0000-0000C1D30000}"/>
    <cellStyle name="Total 2 6 2 2 2 6 2" xfId="54210" xr:uid="{00000000-0005-0000-0000-0000C2D30000}"/>
    <cellStyle name="Total 2 6 2 2 2 6 3" xfId="54211" xr:uid="{00000000-0005-0000-0000-0000C3D30000}"/>
    <cellStyle name="Total 2 6 2 2 2 6 4" xfId="54212" xr:uid="{00000000-0005-0000-0000-0000C4D30000}"/>
    <cellStyle name="Total 2 6 2 2 2 6 5" xfId="54213" xr:uid="{00000000-0005-0000-0000-0000C5D30000}"/>
    <cellStyle name="Total 2 6 2 2 2 6 6" xfId="54214" xr:uid="{00000000-0005-0000-0000-0000C6D30000}"/>
    <cellStyle name="Total 2 6 2 2 2 6 7" xfId="54215" xr:uid="{00000000-0005-0000-0000-0000C7D30000}"/>
    <cellStyle name="Total 2 6 2 2 2 7" xfId="54216" xr:uid="{00000000-0005-0000-0000-0000C8D30000}"/>
    <cellStyle name="Total 2 6 2 2 2 7 2" xfId="54217" xr:uid="{00000000-0005-0000-0000-0000C9D30000}"/>
    <cellStyle name="Total 2 6 2 2 2 7 3" xfId="54218" xr:uid="{00000000-0005-0000-0000-0000CAD30000}"/>
    <cellStyle name="Total 2 6 2 2 2 7 4" xfId="54219" xr:uid="{00000000-0005-0000-0000-0000CBD30000}"/>
    <cellStyle name="Total 2 6 2 2 2 7 5" xfId="54220" xr:uid="{00000000-0005-0000-0000-0000CCD30000}"/>
    <cellStyle name="Total 2 6 2 2 2 8" xfId="54221" xr:uid="{00000000-0005-0000-0000-0000CDD30000}"/>
    <cellStyle name="Total 2 6 2 2 2 8 2" xfId="54222" xr:uid="{00000000-0005-0000-0000-0000CED30000}"/>
    <cellStyle name="Total 2 6 2 2 2 8 3" xfId="54223" xr:uid="{00000000-0005-0000-0000-0000CFD30000}"/>
    <cellStyle name="Total 2 6 2 2 2 8 4" xfId="54224" xr:uid="{00000000-0005-0000-0000-0000D0D30000}"/>
    <cellStyle name="Total 2 6 2 2 2 8 5" xfId="54225" xr:uid="{00000000-0005-0000-0000-0000D1D30000}"/>
    <cellStyle name="Total 2 6 2 2 2 9" xfId="54226" xr:uid="{00000000-0005-0000-0000-0000D2D30000}"/>
    <cellStyle name="Total 2 6 2 2 2 9 2" xfId="54227" xr:uid="{00000000-0005-0000-0000-0000D3D30000}"/>
    <cellStyle name="Total 2 6 2 2 2 9 3" xfId="54228" xr:uid="{00000000-0005-0000-0000-0000D4D30000}"/>
    <cellStyle name="Total 2 6 2 2 2 9 4" xfId="54229" xr:uid="{00000000-0005-0000-0000-0000D5D30000}"/>
    <cellStyle name="Total 2 6 2 2 2 9 5" xfId="54230" xr:uid="{00000000-0005-0000-0000-0000D6D30000}"/>
    <cellStyle name="Total 2 6 2 2 3" xfId="54231" xr:uid="{00000000-0005-0000-0000-0000D7D30000}"/>
    <cellStyle name="Total 2 6 2 2 3 10" xfId="54232" xr:uid="{00000000-0005-0000-0000-0000D8D30000}"/>
    <cellStyle name="Total 2 6 2 2 3 2" xfId="54233" xr:uid="{00000000-0005-0000-0000-0000D9D30000}"/>
    <cellStyle name="Total 2 6 2 2 3 2 2" xfId="54234" xr:uid="{00000000-0005-0000-0000-0000DAD30000}"/>
    <cellStyle name="Total 2 6 2 2 3 2 2 2" xfId="54235" xr:uid="{00000000-0005-0000-0000-0000DBD30000}"/>
    <cellStyle name="Total 2 6 2 2 3 2 2 3" xfId="54236" xr:uid="{00000000-0005-0000-0000-0000DCD30000}"/>
    <cellStyle name="Total 2 6 2 2 3 2 2 4" xfId="54237" xr:uid="{00000000-0005-0000-0000-0000DDD30000}"/>
    <cellStyle name="Total 2 6 2 2 3 2 2 5" xfId="54238" xr:uid="{00000000-0005-0000-0000-0000DED30000}"/>
    <cellStyle name="Total 2 6 2 2 3 2 2 6" xfId="54239" xr:uid="{00000000-0005-0000-0000-0000DFD30000}"/>
    <cellStyle name="Total 2 6 2 2 3 2 2 7" xfId="54240" xr:uid="{00000000-0005-0000-0000-0000E0D30000}"/>
    <cellStyle name="Total 2 6 2 2 3 2 3" xfId="54241" xr:uid="{00000000-0005-0000-0000-0000E1D30000}"/>
    <cellStyle name="Total 2 6 2 2 3 2 4" xfId="54242" xr:uid="{00000000-0005-0000-0000-0000E2D30000}"/>
    <cellStyle name="Total 2 6 2 2 3 3" xfId="54243" xr:uid="{00000000-0005-0000-0000-0000E3D30000}"/>
    <cellStyle name="Total 2 6 2 2 3 3 2" xfId="54244" xr:uid="{00000000-0005-0000-0000-0000E4D30000}"/>
    <cellStyle name="Total 2 6 2 2 3 3 2 2" xfId="54245" xr:uid="{00000000-0005-0000-0000-0000E5D30000}"/>
    <cellStyle name="Total 2 6 2 2 3 3 2 3" xfId="54246" xr:uid="{00000000-0005-0000-0000-0000E6D30000}"/>
    <cellStyle name="Total 2 6 2 2 3 3 2 4" xfId="54247" xr:uid="{00000000-0005-0000-0000-0000E7D30000}"/>
    <cellStyle name="Total 2 6 2 2 3 3 2 5" xfId="54248" xr:uid="{00000000-0005-0000-0000-0000E8D30000}"/>
    <cellStyle name="Total 2 6 2 2 3 3 2 6" xfId="54249" xr:uid="{00000000-0005-0000-0000-0000E9D30000}"/>
    <cellStyle name="Total 2 6 2 2 3 3 2 7" xfId="54250" xr:uid="{00000000-0005-0000-0000-0000EAD30000}"/>
    <cellStyle name="Total 2 6 2 2 3 3 3" xfId="54251" xr:uid="{00000000-0005-0000-0000-0000EBD30000}"/>
    <cellStyle name="Total 2 6 2 2 3 3 4" xfId="54252" xr:uid="{00000000-0005-0000-0000-0000ECD30000}"/>
    <cellStyle name="Total 2 6 2 2 3 4" xfId="54253" xr:uid="{00000000-0005-0000-0000-0000EDD30000}"/>
    <cellStyle name="Total 2 6 2 2 3 4 2" xfId="54254" xr:uid="{00000000-0005-0000-0000-0000EED30000}"/>
    <cellStyle name="Total 2 6 2 2 3 4 2 2" xfId="54255" xr:uid="{00000000-0005-0000-0000-0000EFD30000}"/>
    <cellStyle name="Total 2 6 2 2 3 4 2 3" xfId="54256" xr:uid="{00000000-0005-0000-0000-0000F0D30000}"/>
    <cellStyle name="Total 2 6 2 2 3 4 2 4" xfId="54257" xr:uid="{00000000-0005-0000-0000-0000F1D30000}"/>
    <cellStyle name="Total 2 6 2 2 3 4 2 5" xfId="54258" xr:uid="{00000000-0005-0000-0000-0000F2D30000}"/>
    <cellStyle name="Total 2 6 2 2 3 4 2 6" xfId="54259" xr:uid="{00000000-0005-0000-0000-0000F3D30000}"/>
    <cellStyle name="Total 2 6 2 2 3 4 2 7" xfId="54260" xr:uid="{00000000-0005-0000-0000-0000F4D30000}"/>
    <cellStyle name="Total 2 6 2 2 3 4 3" xfId="54261" xr:uid="{00000000-0005-0000-0000-0000F5D30000}"/>
    <cellStyle name="Total 2 6 2 2 3 4 4" xfId="54262" xr:uid="{00000000-0005-0000-0000-0000F6D30000}"/>
    <cellStyle name="Total 2 6 2 2 3 5" xfId="54263" xr:uid="{00000000-0005-0000-0000-0000F7D30000}"/>
    <cellStyle name="Total 2 6 2 2 3 5 2" xfId="54264" xr:uid="{00000000-0005-0000-0000-0000F8D30000}"/>
    <cellStyle name="Total 2 6 2 2 3 5 3" xfId="54265" xr:uid="{00000000-0005-0000-0000-0000F9D30000}"/>
    <cellStyle name="Total 2 6 2 2 3 5 4" xfId="54266" xr:uid="{00000000-0005-0000-0000-0000FAD30000}"/>
    <cellStyle name="Total 2 6 2 2 3 5 5" xfId="54267" xr:uid="{00000000-0005-0000-0000-0000FBD30000}"/>
    <cellStyle name="Total 2 6 2 2 3 5 6" xfId="54268" xr:uid="{00000000-0005-0000-0000-0000FCD30000}"/>
    <cellStyle name="Total 2 6 2 2 3 5 7" xfId="54269" xr:uid="{00000000-0005-0000-0000-0000FDD30000}"/>
    <cellStyle name="Total 2 6 2 2 3 5 8" xfId="54270" xr:uid="{00000000-0005-0000-0000-0000FED30000}"/>
    <cellStyle name="Total 2 6 2 2 3 6" xfId="54271" xr:uid="{00000000-0005-0000-0000-0000FFD30000}"/>
    <cellStyle name="Total 2 6 2 2 3 6 2" xfId="54272" xr:uid="{00000000-0005-0000-0000-000000D40000}"/>
    <cellStyle name="Total 2 6 2 2 3 6 3" xfId="54273" xr:uid="{00000000-0005-0000-0000-000001D40000}"/>
    <cellStyle name="Total 2 6 2 2 3 6 4" xfId="54274" xr:uid="{00000000-0005-0000-0000-000002D40000}"/>
    <cellStyle name="Total 2 6 2 2 3 6 5" xfId="54275" xr:uid="{00000000-0005-0000-0000-000003D40000}"/>
    <cellStyle name="Total 2 6 2 2 3 6 6" xfId="54276" xr:uid="{00000000-0005-0000-0000-000004D40000}"/>
    <cellStyle name="Total 2 6 2 2 3 6 7" xfId="54277" xr:uid="{00000000-0005-0000-0000-000005D40000}"/>
    <cellStyle name="Total 2 6 2 2 3 7" xfId="54278" xr:uid="{00000000-0005-0000-0000-000006D40000}"/>
    <cellStyle name="Total 2 6 2 2 3 8" xfId="54279" xr:uid="{00000000-0005-0000-0000-000007D40000}"/>
    <cellStyle name="Total 2 6 2 2 3 9" xfId="54280" xr:uid="{00000000-0005-0000-0000-000008D40000}"/>
    <cellStyle name="Total 2 6 2 2 4" xfId="54281" xr:uid="{00000000-0005-0000-0000-000009D40000}"/>
    <cellStyle name="Total 2 6 2 2 4 2" xfId="54282" xr:uid="{00000000-0005-0000-0000-00000AD40000}"/>
    <cellStyle name="Total 2 6 2 2 4 2 2" xfId="54283" xr:uid="{00000000-0005-0000-0000-00000BD40000}"/>
    <cellStyle name="Total 2 6 2 2 4 2 3" xfId="54284" xr:uid="{00000000-0005-0000-0000-00000CD40000}"/>
    <cellStyle name="Total 2 6 2 2 4 2 4" xfId="54285" xr:uid="{00000000-0005-0000-0000-00000DD40000}"/>
    <cellStyle name="Total 2 6 2 2 4 2 5" xfId="54286" xr:uid="{00000000-0005-0000-0000-00000ED40000}"/>
    <cellStyle name="Total 2 6 2 2 4 2 6" xfId="54287" xr:uid="{00000000-0005-0000-0000-00000FD40000}"/>
    <cellStyle name="Total 2 6 2 2 4 2 7" xfId="54288" xr:uid="{00000000-0005-0000-0000-000010D40000}"/>
    <cellStyle name="Total 2 6 2 2 4 3" xfId="54289" xr:uid="{00000000-0005-0000-0000-000011D40000}"/>
    <cellStyle name="Total 2 6 2 2 4 4" xfId="54290" xr:uid="{00000000-0005-0000-0000-000012D40000}"/>
    <cellStyle name="Total 2 6 2 2 4 5" xfId="54291" xr:uid="{00000000-0005-0000-0000-000013D40000}"/>
    <cellStyle name="Total 2 6 2 2 5" xfId="54292" xr:uid="{00000000-0005-0000-0000-000014D40000}"/>
    <cellStyle name="Total 2 6 2 2 5 2" xfId="54293" xr:uid="{00000000-0005-0000-0000-000015D40000}"/>
    <cellStyle name="Total 2 6 2 2 5 2 2" xfId="54294" xr:uid="{00000000-0005-0000-0000-000016D40000}"/>
    <cellStyle name="Total 2 6 2 2 5 2 3" xfId="54295" xr:uid="{00000000-0005-0000-0000-000017D40000}"/>
    <cellStyle name="Total 2 6 2 2 5 2 4" xfId="54296" xr:uid="{00000000-0005-0000-0000-000018D40000}"/>
    <cellStyle name="Total 2 6 2 2 5 2 5" xfId="54297" xr:uid="{00000000-0005-0000-0000-000019D40000}"/>
    <cellStyle name="Total 2 6 2 2 5 2 6" xfId="54298" xr:uid="{00000000-0005-0000-0000-00001AD40000}"/>
    <cellStyle name="Total 2 6 2 2 5 2 7" xfId="54299" xr:uid="{00000000-0005-0000-0000-00001BD40000}"/>
    <cellStyle name="Total 2 6 2 2 5 3" xfId="54300" xr:uid="{00000000-0005-0000-0000-00001CD40000}"/>
    <cellStyle name="Total 2 6 2 2 5 4" xfId="54301" xr:uid="{00000000-0005-0000-0000-00001DD40000}"/>
    <cellStyle name="Total 2 6 2 2 5 5" xfId="54302" xr:uid="{00000000-0005-0000-0000-00001ED40000}"/>
    <cellStyle name="Total 2 6 2 2 6" xfId="54303" xr:uid="{00000000-0005-0000-0000-00001FD40000}"/>
    <cellStyle name="Total 2 6 2 2 6 2" xfId="54304" xr:uid="{00000000-0005-0000-0000-000020D40000}"/>
    <cellStyle name="Total 2 6 2 2 6 2 2" xfId="54305" xr:uid="{00000000-0005-0000-0000-000021D40000}"/>
    <cellStyle name="Total 2 6 2 2 6 2 3" xfId="54306" xr:uid="{00000000-0005-0000-0000-000022D40000}"/>
    <cellStyle name="Total 2 6 2 2 6 2 4" xfId="54307" xr:uid="{00000000-0005-0000-0000-000023D40000}"/>
    <cellStyle name="Total 2 6 2 2 6 2 5" xfId="54308" xr:uid="{00000000-0005-0000-0000-000024D40000}"/>
    <cellStyle name="Total 2 6 2 2 6 2 6" xfId="54309" xr:uid="{00000000-0005-0000-0000-000025D40000}"/>
    <cellStyle name="Total 2 6 2 2 6 2 7" xfId="54310" xr:uid="{00000000-0005-0000-0000-000026D40000}"/>
    <cellStyle name="Total 2 6 2 2 6 3" xfId="54311" xr:uid="{00000000-0005-0000-0000-000027D40000}"/>
    <cellStyle name="Total 2 6 2 2 6 4" xfId="54312" xr:uid="{00000000-0005-0000-0000-000028D40000}"/>
    <cellStyle name="Total 2 6 2 2 6 5" xfId="54313" xr:uid="{00000000-0005-0000-0000-000029D40000}"/>
    <cellStyle name="Total 2 6 2 2 7" xfId="54314" xr:uid="{00000000-0005-0000-0000-00002AD40000}"/>
    <cellStyle name="Total 2 6 2 2 7 2" xfId="54315" xr:uid="{00000000-0005-0000-0000-00002BD40000}"/>
    <cellStyle name="Total 2 6 2 2 7 2 2" xfId="54316" xr:uid="{00000000-0005-0000-0000-00002CD40000}"/>
    <cellStyle name="Total 2 6 2 2 7 2 3" xfId="54317" xr:uid="{00000000-0005-0000-0000-00002DD40000}"/>
    <cellStyle name="Total 2 6 2 2 7 2 4" xfId="54318" xr:uid="{00000000-0005-0000-0000-00002ED40000}"/>
    <cellStyle name="Total 2 6 2 2 7 2 5" xfId="54319" xr:uid="{00000000-0005-0000-0000-00002FD40000}"/>
    <cellStyle name="Total 2 6 2 2 7 2 6" xfId="54320" xr:uid="{00000000-0005-0000-0000-000030D40000}"/>
    <cellStyle name="Total 2 6 2 2 7 2 7" xfId="54321" xr:uid="{00000000-0005-0000-0000-000031D40000}"/>
    <cellStyle name="Total 2 6 2 2 7 3" xfId="54322" xr:uid="{00000000-0005-0000-0000-000032D40000}"/>
    <cellStyle name="Total 2 6 2 2 7 4" xfId="54323" xr:uid="{00000000-0005-0000-0000-000033D40000}"/>
    <cellStyle name="Total 2 6 2 2 7 5" xfId="54324" xr:uid="{00000000-0005-0000-0000-000034D40000}"/>
    <cellStyle name="Total 2 6 2 2 8" xfId="54325" xr:uid="{00000000-0005-0000-0000-000035D40000}"/>
    <cellStyle name="Total 2 6 2 2 8 2" xfId="54326" xr:uid="{00000000-0005-0000-0000-000036D40000}"/>
    <cellStyle name="Total 2 6 2 2 8 3" xfId="54327" xr:uid="{00000000-0005-0000-0000-000037D40000}"/>
    <cellStyle name="Total 2 6 2 2 8 4" xfId="54328" xr:uid="{00000000-0005-0000-0000-000038D40000}"/>
    <cellStyle name="Total 2 6 2 2 8 5" xfId="54329" xr:uid="{00000000-0005-0000-0000-000039D40000}"/>
    <cellStyle name="Total 2 6 2 2 8 6" xfId="54330" xr:uid="{00000000-0005-0000-0000-00003AD40000}"/>
    <cellStyle name="Total 2 6 2 2 8 7" xfId="54331" xr:uid="{00000000-0005-0000-0000-00003BD40000}"/>
    <cellStyle name="Total 2 6 2 2 8 8" xfId="54332" xr:uid="{00000000-0005-0000-0000-00003CD40000}"/>
    <cellStyle name="Total 2 6 2 2 9" xfId="54333" xr:uid="{00000000-0005-0000-0000-00003DD40000}"/>
    <cellStyle name="Total 2 6 2 2 9 2" xfId="54334" xr:uid="{00000000-0005-0000-0000-00003ED40000}"/>
    <cellStyle name="Total 2 6 2 2 9 3" xfId="54335" xr:uid="{00000000-0005-0000-0000-00003FD40000}"/>
    <cellStyle name="Total 2 6 2 2 9 4" xfId="54336" xr:uid="{00000000-0005-0000-0000-000040D40000}"/>
    <cellStyle name="Total 2 6 2 2 9 5" xfId="54337" xr:uid="{00000000-0005-0000-0000-000041D40000}"/>
    <cellStyle name="Total 2 6 2 2 9 6" xfId="54338" xr:uid="{00000000-0005-0000-0000-000042D40000}"/>
    <cellStyle name="Total 2 6 2 2 9 7" xfId="54339" xr:uid="{00000000-0005-0000-0000-000043D40000}"/>
    <cellStyle name="Total 2 6 2 3" xfId="54340" xr:uid="{00000000-0005-0000-0000-000044D40000}"/>
    <cellStyle name="Total 2 6 2 3 10" xfId="54341" xr:uid="{00000000-0005-0000-0000-000045D40000}"/>
    <cellStyle name="Total 2 6 2 3 10 2" xfId="54342" xr:uid="{00000000-0005-0000-0000-000046D40000}"/>
    <cellStyle name="Total 2 6 2 3 10 3" xfId="54343" xr:uid="{00000000-0005-0000-0000-000047D40000}"/>
    <cellStyle name="Total 2 6 2 3 10 4" xfId="54344" xr:uid="{00000000-0005-0000-0000-000048D40000}"/>
    <cellStyle name="Total 2 6 2 3 10 5" xfId="54345" xr:uid="{00000000-0005-0000-0000-000049D40000}"/>
    <cellStyle name="Total 2 6 2 3 11" xfId="54346" xr:uid="{00000000-0005-0000-0000-00004AD40000}"/>
    <cellStyle name="Total 2 6 2 3 11 2" xfId="54347" xr:uid="{00000000-0005-0000-0000-00004BD40000}"/>
    <cellStyle name="Total 2 6 2 3 11 3" xfId="54348" xr:uid="{00000000-0005-0000-0000-00004CD40000}"/>
    <cellStyle name="Total 2 6 2 3 11 4" xfId="54349" xr:uid="{00000000-0005-0000-0000-00004DD40000}"/>
    <cellStyle name="Total 2 6 2 3 11 5" xfId="54350" xr:uid="{00000000-0005-0000-0000-00004ED40000}"/>
    <cellStyle name="Total 2 6 2 3 12" xfId="54351" xr:uid="{00000000-0005-0000-0000-00004FD40000}"/>
    <cellStyle name="Total 2 6 2 3 12 2" xfId="54352" xr:uid="{00000000-0005-0000-0000-000050D40000}"/>
    <cellStyle name="Total 2 6 2 3 12 3" xfId="54353" xr:uid="{00000000-0005-0000-0000-000051D40000}"/>
    <cellStyle name="Total 2 6 2 3 12 4" xfId="54354" xr:uid="{00000000-0005-0000-0000-000052D40000}"/>
    <cellStyle name="Total 2 6 2 3 12 5" xfId="54355" xr:uid="{00000000-0005-0000-0000-000053D40000}"/>
    <cellStyle name="Total 2 6 2 3 13" xfId="54356" xr:uid="{00000000-0005-0000-0000-000054D40000}"/>
    <cellStyle name="Total 2 6 2 3 13 2" xfId="54357" xr:uid="{00000000-0005-0000-0000-000055D40000}"/>
    <cellStyle name="Total 2 6 2 3 13 3" xfId="54358" xr:uid="{00000000-0005-0000-0000-000056D40000}"/>
    <cellStyle name="Total 2 6 2 3 13 4" xfId="54359" xr:uid="{00000000-0005-0000-0000-000057D40000}"/>
    <cellStyle name="Total 2 6 2 3 13 5" xfId="54360" xr:uid="{00000000-0005-0000-0000-000058D40000}"/>
    <cellStyle name="Total 2 6 2 3 14" xfId="54361" xr:uid="{00000000-0005-0000-0000-000059D40000}"/>
    <cellStyle name="Total 2 6 2 3 14 2" xfId="54362" xr:uid="{00000000-0005-0000-0000-00005AD40000}"/>
    <cellStyle name="Total 2 6 2 3 14 3" xfId="54363" xr:uid="{00000000-0005-0000-0000-00005BD40000}"/>
    <cellStyle name="Total 2 6 2 3 14 4" xfId="54364" xr:uid="{00000000-0005-0000-0000-00005CD40000}"/>
    <cellStyle name="Total 2 6 2 3 14 5" xfId="54365" xr:uid="{00000000-0005-0000-0000-00005DD40000}"/>
    <cellStyle name="Total 2 6 2 3 15" xfId="54366" xr:uid="{00000000-0005-0000-0000-00005ED40000}"/>
    <cellStyle name="Total 2 6 2 3 15 2" xfId="54367" xr:uid="{00000000-0005-0000-0000-00005FD40000}"/>
    <cellStyle name="Total 2 6 2 3 15 3" xfId="54368" xr:uid="{00000000-0005-0000-0000-000060D40000}"/>
    <cellStyle name="Total 2 6 2 3 15 4" xfId="54369" xr:uid="{00000000-0005-0000-0000-000061D40000}"/>
    <cellStyle name="Total 2 6 2 3 15 5" xfId="54370" xr:uid="{00000000-0005-0000-0000-000062D40000}"/>
    <cellStyle name="Total 2 6 2 3 16" xfId="54371" xr:uid="{00000000-0005-0000-0000-000063D40000}"/>
    <cellStyle name="Total 2 6 2 3 16 2" xfId="54372" xr:uid="{00000000-0005-0000-0000-000064D40000}"/>
    <cellStyle name="Total 2 6 2 3 16 3" xfId="54373" xr:uid="{00000000-0005-0000-0000-000065D40000}"/>
    <cellStyle name="Total 2 6 2 3 16 4" xfId="54374" xr:uid="{00000000-0005-0000-0000-000066D40000}"/>
    <cellStyle name="Total 2 6 2 3 16 5" xfId="54375" xr:uid="{00000000-0005-0000-0000-000067D40000}"/>
    <cellStyle name="Total 2 6 2 3 17" xfId="54376" xr:uid="{00000000-0005-0000-0000-000068D40000}"/>
    <cellStyle name="Total 2 6 2 3 17 2" xfId="54377" xr:uid="{00000000-0005-0000-0000-000069D40000}"/>
    <cellStyle name="Total 2 6 2 3 17 3" xfId="54378" xr:uid="{00000000-0005-0000-0000-00006AD40000}"/>
    <cellStyle name="Total 2 6 2 3 17 4" xfId="54379" xr:uid="{00000000-0005-0000-0000-00006BD40000}"/>
    <cellStyle name="Total 2 6 2 3 17 5" xfId="54380" xr:uid="{00000000-0005-0000-0000-00006CD40000}"/>
    <cellStyle name="Total 2 6 2 3 18" xfId="54381" xr:uid="{00000000-0005-0000-0000-00006DD40000}"/>
    <cellStyle name="Total 2 6 2 3 18 2" xfId="54382" xr:uid="{00000000-0005-0000-0000-00006ED40000}"/>
    <cellStyle name="Total 2 6 2 3 18 3" xfId="54383" xr:uid="{00000000-0005-0000-0000-00006FD40000}"/>
    <cellStyle name="Total 2 6 2 3 18 4" xfId="54384" xr:uid="{00000000-0005-0000-0000-000070D40000}"/>
    <cellStyle name="Total 2 6 2 3 18 5" xfId="54385" xr:uid="{00000000-0005-0000-0000-000071D40000}"/>
    <cellStyle name="Total 2 6 2 3 19" xfId="54386" xr:uid="{00000000-0005-0000-0000-000072D40000}"/>
    <cellStyle name="Total 2 6 2 3 2" xfId="54387" xr:uid="{00000000-0005-0000-0000-000073D40000}"/>
    <cellStyle name="Total 2 6 2 3 2 10" xfId="54388" xr:uid="{00000000-0005-0000-0000-000074D40000}"/>
    <cellStyle name="Total 2 6 2 3 2 10 2" xfId="54389" xr:uid="{00000000-0005-0000-0000-000075D40000}"/>
    <cellStyle name="Total 2 6 2 3 2 10 3" xfId="54390" xr:uid="{00000000-0005-0000-0000-000076D40000}"/>
    <cellStyle name="Total 2 6 2 3 2 10 4" xfId="54391" xr:uid="{00000000-0005-0000-0000-000077D40000}"/>
    <cellStyle name="Total 2 6 2 3 2 10 5" xfId="54392" xr:uid="{00000000-0005-0000-0000-000078D40000}"/>
    <cellStyle name="Total 2 6 2 3 2 11" xfId="54393" xr:uid="{00000000-0005-0000-0000-000079D40000}"/>
    <cellStyle name="Total 2 6 2 3 2 11 2" xfId="54394" xr:uid="{00000000-0005-0000-0000-00007AD40000}"/>
    <cellStyle name="Total 2 6 2 3 2 11 3" xfId="54395" xr:uid="{00000000-0005-0000-0000-00007BD40000}"/>
    <cellStyle name="Total 2 6 2 3 2 11 4" xfId="54396" xr:uid="{00000000-0005-0000-0000-00007CD40000}"/>
    <cellStyle name="Total 2 6 2 3 2 11 5" xfId="54397" xr:uid="{00000000-0005-0000-0000-00007DD40000}"/>
    <cellStyle name="Total 2 6 2 3 2 12" xfId="54398" xr:uid="{00000000-0005-0000-0000-00007ED40000}"/>
    <cellStyle name="Total 2 6 2 3 2 12 2" xfId="54399" xr:uid="{00000000-0005-0000-0000-00007FD40000}"/>
    <cellStyle name="Total 2 6 2 3 2 12 3" xfId="54400" xr:uid="{00000000-0005-0000-0000-000080D40000}"/>
    <cellStyle name="Total 2 6 2 3 2 12 4" xfId="54401" xr:uid="{00000000-0005-0000-0000-000081D40000}"/>
    <cellStyle name="Total 2 6 2 3 2 12 5" xfId="54402" xr:uid="{00000000-0005-0000-0000-000082D40000}"/>
    <cellStyle name="Total 2 6 2 3 2 13" xfId="54403" xr:uid="{00000000-0005-0000-0000-000083D40000}"/>
    <cellStyle name="Total 2 6 2 3 2 13 2" xfId="54404" xr:uid="{00000000-0005-0000-0000-000084D40000}"/>
    <cellStyle name="Total 2 6 2 3 2 13 3" xfId="54405" xr:uid="{00000000-0005-0000-0000-000085D40000}"/>
    <cellStyle name="Total 2 6 2 3 2 13 4" xfId="54406" xr:uid="{00000000-0005-0000-0000-000086D40000}"/>
    <cellStyle name="Total 2 6 2 3 2 13 5" xfId="54407" xr:uid="{00000000-0005-0000-0000-000087D40000}"/>
    <cellStyle name="Total 2 6 2 3 2 14" xfId="54408" xr:uid="{00000000-0005-0000-0000-000088D40000}"/>
    <cellStyle name="Total 2 6 2 3 2 14 2" xfId="54409" xr:uid="{00000000-0005-0000-0000-000089D40000}"/>
    <cellStyle name="Total 2 6 2 3 2 14 3" xfId="54410" xr:uid="{00000000-0005-0000-0000-00008AD40000}"/>
    <cellStyle name="Total 2 6 2 3 2 14 4" xfId="54411" xr:uid="{00000000-0005-0000-0000-00008BD40000}"/>
    <cellStyle name="Total 2 6 2 3 2 14 5" xfId="54412" xr:uid="{00000000-0005-0000-0000-00008CD40000}"/>
    <cellStyle name="Total 2 6 2 3 2 15" xfId="54413" xr:uid="{00000000-0005-0000-0000-00008DD40000}"/>
    <cellStyle name="Total 2 6 2 3 2 15 2" xfId="54414" xr:uid="{00000000-0005-0000-0000-00008ED40000}"/>
    <cellStyle name="Total 2 6 2 3 2 15 3" xfId="54415" xr:uid="{00000000-0005-0000-0000-00008FD40000}"/>
    <cellStyle name="Total 2 6 2 3 2 15 4" xfId="54416" xr:uid="{00000000-0005-0000-0000-000090D40000}"/>
    <cellStyle name="Total 2 6 2 3 2 15 5" xfId="54417" xr:uid="{00000000-0005-0000-0000-000091D40000}"/>
    <cellStyle name="Total 2 6 2 3 2 16" xfId="54418" xr:uid="{00000000-0005-0000-0000-000092D40000}"/>
    <cellStyle name="Total 2 6 2 3 2 16 2" xfId="54419" xr:uid="{00000000-0005-0000-0000-000093D40000}"/>
    <cellStyle name="Total 2 6 2 3 2 16 3" xfId="54420" xr:uid="{00000000-0005-0000-0000-000094D40000}"/>
    <cellStyle name="Total 2 6 2 3 2 16 4" xfId="54421" xr:uid="{00000000-0005-0000-0000-000095D40000}"/>
    <cellStyle name="Total 2 6 2 3 2 16 5" xfId="54422" xr:uid="{00000000-0005-0000-0000-000096D40000}"/>
    <cellStyle name="Total 2 6 2 3 2 17" xfId="54423" xr:uid="{00000000-0005-0000-0000-000097D40000}"/>
    <cellStyle name="Total 2 6 2 3 2 17 2" xfId="54424" xr:uid="{00000000-0005-0000-0000-000098D40000}"/>
    <cellStyle name="Total 2 6 2 3 2 17 3" xfId="54425" xr:uid="{00000000-0005-0000-0000-000099D40000}"/>
    <cellStyle name="Total 2 6 2 3 2 17 4" xfId="54426" xr:uid="{00000000-0005-0000-0000-00009AD40000}"/>
    <cellStyle name="Total 2 6 2 3 2 17 5" xfId="54427" xr:uid="{00000000-0005-0000-0000-00009BD40000}"/>
    <cellStyle name="Total 2 6 2 3 2 18" xfId="54428" xr:uid="{00000000-0005-0000-0000-00009CD40000}"/>
    <cellStyle name="Total 2 6 2 3 2 18 2" xfId="54429" xr:uid="{00000000-0005-0000-0000-00009DD40000}"/>
    <cellStyle name="Total 2 6 2 3 2 18 3" xfId="54430" xr:uid="{00000000-0005-0000-0000-00009ED40000}"/>
    <cellStyle name="Total 2 6 2 3 2 18 4" xfId="54431" xr:uid="{00000000-0005-0000-0000-00009FD40000}"/>
    <cellStyle name="Total 2 6 2 3 2 18 5" xfId="54432" xr:uid="{00000000-0005-0000-0000-0000A0D40000}"/>
    <cellStyle name="Total 2 6 2 3 2 19" xfId="54433" xr:uid="{00000000-0005-0000-0000-0000A1D40000}"/>
    <cellStyle name="Total 2 6 2 3 2 2" xfId="54434" xr:uid="{00000000-0005-0000-0000-0000A2D40000}"/>
    <cellStyle name="Total 2 6 2 3 2 2 2" xfId="54435" xr:uid="{00000000-0005-0000-0000-0000A3D40000}"/>
    <cellStyle name="Total 2 6 2 3 2 2 2 2" xfId="54436" xr:uid="{00000000-0005-0000-0000-0000A4D40000}"/>
    <cellStyle name="Total 2 6 2 3 2 2 2 3" xfId="54437" xr:uid="{00000000-0005-0000-0000-0000A5D40000}"/>
    <cellStyle name="Total 2 6 2 3 2 2 2 4" xfId="54438" xr:uid="{00000000-0005-0000-0000-0000A6D40000}"/>
    <cellStyle name="Total 2 6 2 3 2 2 2 5" xfId="54439" xr:uid="{00000000-0005-0000-0000-0000A7D40000}"/>
    <cellStyle name="Total 2 6 2 3 2 2 2 6" xfId="54440" xr:uid="{00000000-0005-0000-0000-0000A8D40000}"/>
    <cellStyle name="Total 2 6 2 3 2 2 2 7" xfId="54441" xr:uid="{00000000-0005-0000-0000-0000A9D40000}"/>
    <cellStyle name="Total 2 6 2 3 2 2 3" xfId="54442" xr:uid="{00000000-0005-0000-0000-0000AAD40000}"/>
    <cellStyle name="Total 2 6 2 3 2 2 4" xfId="54443" xr:uid="{00000000-0005-0000-0000-0000ABD40000}"/>
    <cellStyle name="Total 2 6 2 3 2 2 5" xfId="54444" xr:uid="{00000000-0005-0000-0000-0000ACD40000}"/>
    <cellStyle name="Total 2 6 2 3 2 3" xfId="54445" xr:uid="{00000000-0005-0000-0000-0000ADD40000}"/>
    <cellStyle name="Total 2 6 2 3 2 3 2" xfId="54446" xr:uid="{00000000-0005-0000-0000-0000AED40000}"/>
    <cellStyle name="Total 2 6 2 3 2 3 2 2" xfId="54447" xr:uid="{00000000-0005-0000-0000-0000AFD40000}"/>
    <cellStyle name="Total 2 6 2 3 2 3 2 3" xfId="54448" xr:uid="{00000000-0005-0000-0000-0000B0D40000}"/>
    <cellStyle name="Total 2 6 2 3 2 3 2 4" xfId="54449" xr:uid="{00000000-0005-0000-0000-0000B1D40000}"/>
    <cellStyle name="Total 2 6 2 3 2 3 2 5" xfId="54450" xr:uid="{00000000-0005-0000-0000-0000B2D40000}"/>
    <cellStyle name="Total 2 6 2 3 2 3 2 6" xfId="54451" xr:uid="{00000000-0005-0000-0000-0000B3D40000}"/>
    <cellStyle name="Total 2 6 2 3 2 3 2 7" xfId="54452" xr:uid="{00000000-0005-0000-0000-0000B4D40000}"/>
    <cellStyle name="Total 2 6 2 3 2 3 3" xfId="54453" xr:uid="{00000000-0005-0000-0000-0000B5D40000}"/>
    <cellStyle name="Total 2 6 2 3 2 3 4" xfId="54454" xr:uid="{00000000-0005-0000-0000-0000B6D40000}"/>
    <cellStyle name="Total 2 6 2 3 2 3 5" xfId="54455" xr:uid="{00000000-0005-0000-0000-0000B7D40000}"/>
    <cellStyle name="Total 2 6 2 3 2 4" xfId="54456" xr:uid="{00000000-0005-0000-0000-0000B8D40000}"/>
    <cellStyle name="Total 2 6 2 3 2 4 2" xfId="54457" xr:uid="{00000000-0005-0000-0000-0000B9D40000}"/>
    <cellStyle name="Total 2 6 2 3 2 4 2 2" xfId="54458" xr:uid="{00000000-0005-0000-0000-0000BAD40000}"/>
    <cellStyle name="Total 2 6 2 3 2 4 2 3" xfId="54459" xr:uid="{00000000-0005-0000-0000-0000BBD40000}"/>
    <cellStyle name="Total 2 6 2 3 2 4 2 4" xfId="54460" xr:uid="{00000000-0005-0000-0000-0000BCD40000}"/>
    <cellStyle name="Total 2 6 2 3 2 4 2 5" xfId="54461" xr:uid="{00000000-0005-0000-0000-0000BDD40000}"/>
    <cellStyle name="Total 2 6 2 3 2 4 2 6" xfId="54462" xr:uid="{00000000-0005-0000-0000-0000BED40000}"/>
    <cellStyle name="Total 2 6 2 3 2 4 2 7" xfId="54463" xr:uid="{00000000-0005-0000-0000-0000BFD40000}"/>
    <cellStyle name="Total 2 6 2 3 2 4 3" xfId="54464" xr:uid="{00000000-0005-0000-0000-0000C0D40000}"/>
    <cellStyle name="Total 2 6 2 3 2 4 4" xfId="54465" xr:uid="{00000000-0005-0000-0000-0000C1D40000}"/>
    <cellStyle name="Total 2 6 2 3 2 4 5" xfId="54466" xr:uid="{00000000-0005-0000-0000-0000C2D40000}"/>
    <cellStyle name="Total 2 6 2 3 2 5" xfId="54467" xr:uid="{00000000-0005-0000-0000-0000C3D40000}"/>
    <cellStyle name="Total 2 6 2 3 2 5 2" xfId="54468" xr:uid="{00000000-0005-0000-0000-0000C4D40000}"/>
    <cellStyle name="Total 2 6 2 3 2 5 3" xfId="54469" xr:uid="{00000000-0005-0000-0000-0000C5D40000}"/>
    <cellStyle name="Total 2 6 2 3 2 5 4" xfId="54470" xr:uid="{00000000-0005-0000-0000-0000C6D40000}"/>
    <cellStyle name="Total 2 6 2 3 2 5 5" xfId="54471" xr:uid="{00000000-0005-0000-0000-0000C7D40000}"/>
    <cellStyle name="Total 2 6 2 3 2 5 6" xfId="54472" xr:uid="{00000000-0005-0000-0000-0000C8D40000}"/>
    <cellStyle name="Total 2 6 2 3 2 5 7" xfId="54473" xr:uid="{00000000-0005-0000-0000-0000C9D40000}"/>
    <cellStyle name="Total 2 6 2 3 2 5 8" xfId="54474" xr:uid="{00000000-0005-0000-0000-0000CAD40000}"/>
    <cellStyle name="Total 2 6 2 3 2 6" xfId="54475" xr:uid="{00000000-0005-0000-0000-0000CBD40000}"/>
    <cellStyle name="Total 2 6 2 3 2 6 2" xfId="54476" xr:uid="{00000000-0005-0000-0000-0000CCD40000}"/>
    <cellStyle name="Total 2 6 2 3 2 6 3" xfId="54477" xr:uid="{00000000-0005-0000-0000-0000CDD40000}"/>
    <cellStyle name="Total 2 6 2 3 2 6 4" xfId="54478" xr:uid="{00000000-0005-0000-0000-0000CED40000}"/>
    <cellStyle name="Total 2 6 2 3 2 6 5" xfId="54479" xr:uid="{00000000-0005-0000-0000-0000CFD40000}"/>
    <cellStyle name="Total 2 6 2 3 2 6 6" xfId="54480" xr:uid="{00000000-0005-0000-0000-0000D0D40000}"/>
    <cellStyle name="Total 2 6 2 3 2 6 7" xfId="54481" xr:uid="{00000000-0005-0000-0000-0000D1D40000}"/>
    <cellStyle name="Total 2 6 2 3 2 7" xfId="54482" xr:uid="{00000000-0005-0000-0000-0000D2D40000}"/>
    <cellStyle name="Total 2 6 2 3 2 7 2" xfId="54483" xr:uid="{00000000-0005-0000-0000-0000D3D40000}"/>
    <cellStyle name="Total 2 6 2 3 2 7 3" xfId="54484" xr:uid="{00000000-0005-0000-0000-0000D4D40000}"/>
    <cellStyle name="Total 2 6 2 3 2 7 4" xfId="54485" xr:uid="{00000000-0005-0000-0000-0000D5D40000}"/>
    <cellStyle name="Total 2 6 2 3 2 7 5" xfId="54486" xr:uid="{00000000-0005-0000-0000-0000D6D40000}"/>
    <cellStyle name="Total 2 6 2 3 2 8" xfId="54487" xr:uid="{00000000-0005-0000-0000-0000D7D40000}"/>
    <cellStyle name="Total 2 6 2 3 2 8 2" xfId="54488" xr:uid="{00000000-0005-0000-0000-0000D8D40000}"/>
    <cellStyle name="Total 2 6 2 3 2 8 3" xfId="54489" xr:uid="{00000000-0005-0000-0000-0000D9D40000}"/>
    <cellStyle name="Total 2 6 2 3 2 8 4" xfId="54490" xr:uid="{00000000-0005-0000-0000-0000DAD40000}"/>
    <cellStyle name="Total 2 6 2 3 2 8 5" xfId="54491" xr:uid="{00000000-0005-0000-0000-0000DBD40000}"/>
    <cellStyle name="Total 2 6 2 3 2 9" xfId="54492" xr:uid="{00000000-0005-0000-0000-0000DCD40000}"/>
    <cellStyle name="Total 2 6 2 3 2 9 2" xfId="54493" xr:uid="{00000000-0005-0000-0000-0000DDD40000}"/>
    <cellStyle name="Total 2 6 2 3 2 9 3" xfId="54494" xr:uid="{00000000-0005-0000-0000-0000DED40000}"/>
    <cellStyle name="Total 2 6 2 3 2 9 4" xfId="54495" xr:uid="{00000000-0005-0000-0000-0000DFD40000}"/>
    <cellStyle name="Total 2 6 2 3 2 9 5" xfId="54496" xr:uid="{00000000-0005-0000-0000-0000E0D40000}"/>
    <cellStyle name="Total 2 6 2 3 3" xfId="54497" xr:uid="{00000000-0005-0000-0000-0000E1D40000}"/>
    <cellStyle name="Total 2 6 2 3 3 10" xfId="54498" xr:uid="{00000000-0005-0000-0000-0000E2D40000}"/>
    <cellStyle name="Total 2 6 2 3 3 2" xfId="54499" xr:uid="{00000000-0005-0000-0000-0000E3D40000}"/>
    <cellStyle name="Total 2 6 2 3 3 2 2" xfId="54500" xr:uid="{00000000-0005-0000-0000-0000E4D40000}"/>
    <cellStyle name="Total 2 6 2 3 3 2 2 2" xfId="54501" xr:uid="{00000000-0005-0000-0000-0000E5D40000}"/>
    <cellStyle name="Total 2 6 2 3 3 2 2 3" xfId="54502" xr:uid="{00000000-0005-0000-0000-0000E6D40000}"/>
    <cellStyle name="Total 2 6 2 3 3 2 2 4" xfId="54503" xr:uid="{00000000-0005-0000-0000-0000E7D40000}"/>
    <cellStyle name="Total 2 6 2 3 3 2 2 5" xfId="54504" xr:uid="{00000000-0005-0000-0000-0000E8D40000}"/>
    <cellStyle name="Total 2 6 2 3 3 2 2 6" xfId="54505" xr:uid="{00000000-0005-0000-0000-0000E9D40000}"/>
    <cellStyle name="Total 2 6 2 3 3 2 2 7" xfId="54506" xr:uid="{00000000-0005-0000-0000-0000EAD40000}"/>
    <cellStyle name="Total 2 6 2 3 3 2 3" xfId="54507" xr:uid="{00000000-0005-0000-0000-0000EBD40000}"/>
    <cellStyle name="Total 2 6 2 3 3 2 4" xfId="54508" xr:uid="{00000000-0005-0000-0000-0000ECD40000}"/>
    <cellStyle name="Total 2 6 2 3 3 3" xfId="54509" xr:uid="{00000000-0005-0000-0000-0000EDD40000}"/>
    <cellStyle name="Total 2 6 2 3 3 3 2" xfId="54510" xr:uid="{00000000-0005-0000-0000-0000EED40000}"/>
    <cellStyle name="Total 2 6 2 3 3 3 2 2" xfId="54511" xr:uid="{00000000-0005-0000-0000-0000EFD40000}"/>
    <cellStyle name="Total 2 6 2 3 3 3 2 3" xfId="54512" xr:uid="{00000000-0005-0000-0000-0000F0D40000}"/>
    <cellStyle name="Total 2 6 2 3 3 3 2 4" xfId="54513" xr:uid="{00000000-0005-0000-0000-0000F1D40000}"/>
    <cellStyle name="Total 2 6 2 3 3 3 2 5" xfId="54514" xr:uid="{00000000-0005-0000-0000-0000F2D40000}"/>
    <cellStyle name="Total 2 6 2 3 3 3 2 6" xfId="54515" xr:uid="{00000000-0005-0000-0000-0000F3D40000}"/>
    <cellStyle name="Total 2 6 2 3 3 3 2 7" xfId="54516" xr:uid="{00000000-0005-0000-0000-0000F4D40000}"/>
    <cellStyle name="Total 2 6 2 3 3 3 3" xfId="54517" xr:uid="{00000000-0005-0000-0000-0000F5D40000}"/>
    <cellStyle name="Total 2 6 2 3 3 3 4" xfId="54518" xr:uid="{00000000-0005-0000-0000-0000F6D40000}"/>
    <cellStyle name="Total 2 6 2 3 3 4" xfId="54519" xr:uid="{00000000-0005-0000-0000-0000F7D40000}"/>
    <cellStyle name="Total 2 6 2 3 3 4 2" xfId="54520" xr:uid="{00000000-0005-0000-0000-0000F8D40000}"/>
    <cellStyle name="Total 2 6 2 3 3 4 2 2" xfId="54521" xr:uid="{00000000-0005-0000-0000-0000F9D40000}"/>
    <cellStyle name="Total 2 6 2 3 3 4 2 3" xfId="54522" xr:uid="{00000000-0005-0000-0000-0000FAD40000}"/>
    <cellStyle name="Total 2 6 2 3 3 4 2 4" xfId="54523" xr:uid="{00000000-0005-0000-0000-0000FBD40000}"/>
    <cellStyle name="Total 2 6 2 3 3 4 2 5" xfId="54524" xr:uid="{00000000-0005-0000-0000-0000FCD40000}"/>
    <cellStyle name="Total 2 6 2 3 3 4 2 6" xfId="54525" xr:uid="{00000000-0005-0000-0000-0000FDD40000}"/>
    <cellStyle name="Total 2 6 2 3 3 4 2 7" xfId="54526" xr:uid="{00000000-0005-0000-0000-0000FED40000}"/>
    <cellStyle name="Total 2 6 2 3 3 4 3" xfId="54527" xr:uid="{00000000-0005-0000-0000-0000FFD40000}"/>
    <cellStyle name="Total 2 6 2 3 3 4 4" xfId="54528" xr:uid="{00000000-0005-0000-0000-000000D50000}"/>
    <cellStyle name="Total 2 6 2 3 3 5" xfId="54529" xr:uid="{00000000-0005-0000-0000-000001D50000}"/>
    <cellStyle name="Total 2 6 2 3 3 5 2" xfId="54530" xr:uid="{00000000-0005-0000-0000-000002D50000}"/>
    <cellStyle name="Total 2 6 2 3 3 5 3" xfId="54531" xr:uid="{00000000-0005-0000-0000-000003D50000}"/>
    <cellStyle name="Total 2 6 2 3 3 5 4" xfId="54532" xr:uid="{00000000-0005-0000-0000-000004D50000}"/>
    <cellStyle name="Total 2 6 2 3 3 5 5" xfId="54533" xr:uid="{00000000-0005-0000-0000-000005D50000}"/>
    <cellStyle name="Total 2 6 2 3 3 5 6" xfId="54534" xr:uid="{00000000-0005-0000-0000-000006D50000}"/>
    <cellStyle name="Total 2 6 2 3 3 5 7" xfId="54535" xr:uid="{00000000-0005-0000-0000-000007D50000}"/>
    <cellStyle name="Total 2 6 2 3 3 5 8" xfId="54536" xr:uid="{00000000-0005-0000-0000-000008D50000}"/>
    <cellStyle name="Total 2 6 2 3 3 6" xfId="54537" xr:uid="{00000000-0005-0000-0000-000009D50000}"/>
    <cellStyle name="Total 2 6 2 3 3 6 2" xfId="54538" xr:uid="{00000000-0005-0000-0000-00000AD50000}"/>
    <cellStyle name="Total 2 6 2 3 3 6 3" xfId="54539" xr:uid="{00000000-0005-0000-0000-00000BD50000}"/>
    <cellStyle name="Total 2 6 2 3 3 6 4" xfId="54540" xr:uid="{00000000-0005-0000-0000-00000CD50000}"/>
    <cellStyle name="Total 2 6 2 3 3 6 5" xfId="54541" xr:uid="{00000000-0005-0000-0000-00000DD50000}"/>
    <cellStyle name="Total 2 6 2 3 3 6 6" xfId="54542" xr:uid="{00000000-0005-0000-0000-00000ED50000}"/>
    <cellStyle name="Total 2 6 2 3 3 6 7" xfId="54543" xr:uid="{00000000-0005-0000-0000-00000FD50000}"/>
    <cellStyle name="Total 2 6 2 3 3 7" xfId="54544" xr:uid="{00000000-0005-0000-0000-000010D50000}"/>
    <cellStyle name="Total 2 6 2 3 3 8" xfId="54545" xr:uid="{00000000-0005-0000-0000-000011D50000}"/>
    <cellStyle name="Total 2 6 2 3 3 9" xfId="54546" xr:uid="{00000000-0005-0000-0000-000012D50000}"/>
    <cellStyle name="Total 2 6 2 3 4" xfId="54547" xr:uid="{00000000-0005-0000-0000-000013D50000}"/>
    <cellStyle name="Total 2 6 2 3 4 2" xfId="54548" xr:uid="{00000000-0005-0000-0000-000014D50000}"/>
    <cellStyle name="Total 2 6 2 3 4 2 2" xfId="54549" xr:uid="{00000000-0005-0000-0000-000015D50000}"/>
    <cellStyle name="Total 2 6 2 3 4 2 3" xfId="54550" xr:uid="{00000000-0005-0000-0000-000016D50000}"/>
    <cellStyle name="Total 2 6 2 3 4 2 4" xfId="54551" xr:uid="{00000000-0005-0000-0000-000017D50000}"/>
    <cellStyle name="Total 2 6 2 3 4 2 5" xfId="54552" xr:uid="{00000000-0005-0000-0000-000018D50000}"/>
    <cellStyle name="Total 2 6 2 3 4 2 6" xfId="54553" xr:uid="{00000000-0005-0000-0000-000019D50000}"/>
    <cellStyle name="Total 2 6 2 3 4 2 7" xfId="54554" xr:uid="{00000000-0005-0000-0000-00001AD50000}"/>
    <cellStyle name="Total 2 6 2 3 4 3" xfId="54555" xr:uid="{00000000-0005-0000-0000-00001BD50000}"/>
    <cellStyle name="Total 2 6 2 3 4 4" xfId="54556" xr:uid="{00000000-0005-0000-0000-00001CD50000}"/>
    <cellStyle name="Total 2 6 2 3 4 5" xfId="54557" xr:uid="{00000000-0005-0000-0000-00001DD50000}"/>
    <cellStyle name="Total 2 6 2 3 5" xfId="54558" xr:uid="{00000000-0005-0000-0000-00001ED50000}"/>
    <cellStyle name="Total 2 6 2 3 5 2" xfId="54559" xr:uid="{00000000-0005-0000-0000-00001FD50000}"/>
    <cellStyle name="Total 2 6 2 3 5 2 2" xfId="54560" xr:uid="{00000000-0005-0000-0000-000020D50000}"/>
    <cellStyle name="Total 2 6 2 3 5 2 3" xfId="54561" xr:uid="{00000000-0005-0000-0000-000021D50000}"/>
    <cellStyle name="Total 2 6 2 3 5 2 4" xfId="54562" xr:uid="{00000000-0005-0000-0000-000022D50000}"/>
    <cellStyle name="Total 2 6 2 3 5 2 5" xfId="54563" xr:uid="{00000000-0005-0000-0000-000023D50000}"/>
    <cellStyle name="Total 2 6 2 3 5 2 6" xfId="54564" xr:uid="{00000000-0005-0000-0000-000024D50000}"/>
    <cellStyle name="Total 2 6 2 3 5 2 7" xfId="54565" xr:uid="{00000000-0005-0000-0000-000025D50000}"/>
    <cellStyle name="Total 2 6 2 3 5 3" xfId="54566" xr:uid="{00000000-0005-0000-0000-000026D50000}"/>
    <cellStyle name="Total 2 6 2 3 5 4" xfId="54567" xr:uid="{00000000-0005-0000-0000-000027D50000}"/>
    <cellStyle name="Total 2 6 2 3 5 5" xfId="54568" xr:uid="{00000000-0005-0000-0000-000028D50000}"/>
    <cellStyle name="Total 2 6 2 3 6" xfId="54569" xr:uid="{00000000-0005-0000-0000-000029D50000}"/>
    <cellStyle name="Total 2 6 2 3 6 2" xfId="54570" xr:uid="{00000000-0005-0000-0000-00002AD50000}"/>
    <cellStyle name="Total 2 6 2 3 6 2 2" xfId="54571" xr:uid="{00000000-0005-0000-0000-00002BD50000}"/>
    <cellStyle name="Total 2 6 2 3 6 2 3" xfId="54572" xr:uid="{00000000-0005-0000-0000-00002CD50000}"/>
    <cellStyle name="Total 2 6 2 3 6 2 4" xfId="54573" xr:uid="{00000000-0005-0000-0000-00002DD50000}"/>
    <cellStyle name="Total 2 6 2 3 6 2 5" xfId="54574" xr:uid="{00000000-0005-0000-0000-00002ED50000}"/>
    <cellStyle name="Total 2 6 2 3 6 2 6" xfId="54575" xr:uid="{00000000-0005-0000-0000-00002FD50000}"/>
    <cellStyle name="Total 2 6 2 3 6 2 7" xfId="54576" xr:uid="{00000000-0005-0000-0000-000030D50000}"/>
    <cellStyle name="Total 2 6 2 3 6 3" xfId="54577" xr:uid="{00000000-0005-0000-0000-000031D50000}"/>
    <cellStyle name="Total 2 6 2 3 6 4" xfId="54578" xr:uid="{00000000-0005-0000-0000-000032D50000}"/>
    <cellStyle name="Total 2 6 2 3 6 5" xfId="54579" xr:uid="{00000000-0005-0000-0000-000033D50000}"/>
    <cellStyle name="Total 2 6 2 3 7" xfId="54580" xr:uid="{00000000-0005-0000-0000-000034D50000}"/>
    <cellStyle name="Total 2 6 2 3 7 2" xfId="54581" xr:uid="{00000000-0005-0000-0000-000035D50000}"/>
    <cellStyle name="Total 2 6 2 3 7 2 2" xfId="54582" xr:uid="{00000000-0005-0000-0000-000036D50000}"/>
    <cellStyle name="Total 2 6 2 3 7 2 3" xfId="54583" xr:uid="{00000000-0005-0000-0000-000037D50000}"/>
    <cellStyle name="Total 2 6 2 3 7 2 4" xfId="54584" xr:uid="{00000000-0005-0000-0000-000038D50000}"/>
    <cellStyle name="Total 2 6 2 3 7 2 5" xfId="54585" xr:uid="{00000000-0005-0000-0000-000039D50000}"/>
    <cellStyle name="Total 2 6 2 3 7 2 6" xfId="54586" xr:uid="{00000000-0005-0000-0000-00003AD50000}"/>
    <cellStyle name="Total 2 6 2 3 7 2 7" xfId="54587" xr:uid="{00000000-0005-0000-0000-00003BD50000}"/>
    <cellStyle name="Total 2 6 2 3 7 3" xfId="54588" xr:uid="{00000000-0005-0000-0000-00003CD50000}"/>
    <cellStyle name="Total 2 6 2 3 7 4" xfId="54589" xr:uid="{00000000-0005-0000-0000-00003DD50000}"/>
    <cellStyle name="Total 2 6 2 3 7 5" xfId="54590" xr:uid="{00000000-0005-0000-0000-00003ED50000}"/>
    <cellStyle name="Total 2 6 2 3 8" xfId="54591" xr:uid="{00000000-0005-0000-0000-00003FD50000}"/>
    <cellStyle name="Total 2 6 2 3 8 2" xfId="54592" xr:uid="{00000000-0005-0000-0000-000040D50000}"/>
    <cellStyle name="Total 2 6 2 3 8 3" xfId="54593" xr:uid="{00000000-0005-0000-0000-000041D50000}"/>
    <cellStyle name="Total 2 6 2 3 8 4" xfId="54594" xr:uid="{00000000-0005-0000-0000-000042D50000}"/>
    <cellStyle name="Total 2 6 2 3 8 5" xfId="54595" xr:uid="{00000000-0005-0000-0000-000043D50000}"/>
    <cellStyle name="Total 2 6 2 3 8 6" xfId="54596" xr:uid="{00000000-0005-0000-0000-000044D50000}"/>
    <cellStyle name="Total 2 6 2 3 8 7" xfId="54597" xr:uid="{00000000-0005-0000-0000-000045D50000}"/>
    <cellStyle name="Total 2 6 2 3 8 8" xfId="54598" xr:uid="{00000000-0005-0000-0000-000046D50000}"/>
    <cellStyle name="Total 2 6 2 3 9" xfId="54599" xr:uid="{00000000-0005-0000-0000-000047D50000}"/>
    <cellStyle name="Total 2 6 2 3 9 2" xfId="54600" xr:uid="{00000000-0005-0000-0000-000048D50000}"/>
    <cellStyle name="Total 2 6 2 3 9 3" xfId="54601" xr:uid="{00000000-0005-0000-0000-000049D50000}"/>
    <cellStyle name="Total 2 6 2 3 9 4" xfId="54602" xr:uid="{00000000-0005-0000-0000-00004AD50000}"/>
    <cellStyle name="Total 2 6 2 3 9 5" xfId="54603" xr:uid="{00000000-0005-0000-0000-00004BD50000}"/>
    <cellStyle name="Total 2 6 2 3 9 6" xfId="54604" xr:uid="{00000000-0005-0000-0000-00004CD50000}"/>
    <cellStyle name="Total 2 6 2 3 9 7" xfId="54605" xr:uid="{00000000-0005-0000-0000-00004DD50000}"/>
    <cellStyle name="Total 2 6 2 4" xfId="54606" xr:uid="{00000000-0005-0000-0000-00004ED50000}"/>
    <cellStyle name="Total 2 6 2 4 10" xfId="54607" xr:uid="{00000000-0005-0000-0000-00004FD50000}"/>
    <cellStyle name="Total 2 6 2 4 10 2" xfId="54608" xr:uid="{00000000-0005-0000-0000-000050D50000}"/>
    <cellStyle name="Total 2 6 2 4 10 3" xfId="54609" xr:uid="{00000000-0005-0000-0000-000051D50000}"/>
    <cellStyle name="Total 2 6 2 4 10 4" xfId="54610" xr:uid="{00000000-0005-0000-0000-000052D50000}"/>
    <cellStyle name="Total 2 6 2 4 10 5" xfId="54611" xr:uid="{00000000-0005-0000-0000-000053D50000}"/>
    <cellStyle name="Total 2 6 2 4 11" xfId="54612" xr:uid="{00000000-0005-0000-0000-000054D50000}"/>
    <cellStyle name="Total 2 6 2 4 11 2" xfId="54613" xr:uid="{00000000-0005-0000-0000-000055D50000}"/>
    <cellStyle name="Total 2 6 2 4 11 3" xfId="54614" xr:uid="{00000000-0005-0000-0000-000056D50000}"/>
    <cellStyle name="Total 2 6 2 4 11 4" xfId="54615" xr:uid="{00000000-0005-0000-0000-000057D50000}"/>
    <cellStyle name="Total 2 6 2 4 11 5" xfId="54616" xr:uid="{00000000-0005-0000-0000-000058D50000}"/>
    <cellStyle name="Total 2 6 2 4 12" xfId="54617" xr:uid="{00000000-0005-0000-0000-000059D50000}"/>
    <cellStyle name="Total 2 6 2 4 12 2" xfId="54618" xr:uid="{00000000-0005-0000-0000-00005AD50000}"/>
    <cellStyle name="Total 2 6 2 4 12 3" xfId="54619" xr:uid="{00000000-0005-0000-0000-00005BD50000}"/>
    <cellStyle name="Total 2 6 2 4 12 4" xfId="54620" xr:uid="{00000000-0005-0000-0000-00005CD50000}"/>
    <cellStyle name="Total 2 6 2 4 12 5" xfId="54621" xr:uid="{00000000-0005-0000-0000-00005DD50000}"/>
    <cellStyle name="Total 2 6 2 4 13" xfId="54622" xr:uid="{00000000-0005-0000-0000-00005ED50000}"/>
    <cellStyle name="Total 2 6 2 4 13 2" xfId="54623" xr:uid="{00000000-0005-0000-0000-00005FD50000}"/>
    <cellStyle name="Total 2 6 2 4 13 3" xfId="54624" xr:uid="{00000000-0005-0000-0000-000060D50000}"/>
    <cellStyle name="Total 2 6 2 4 13 4" xfId="54625" xr:uid="{00000000-0005-0000-0000-000061D50000}"/>
    <cellStyle name="Total 2 6 2 4 13 5" xfId="54626" xr:uid="{00000000-0005-0000-0000-000062D50000}"/>
    <cellStyle name="Total 2 6 2 4 14" xfId="54627" xr:uid="{00000000-0005-0000-0000-000063D50000}"/>
    <cellStyle name="Total 2 6 2 4 14 2" xfId="54628" xr:uid="{00000000-0005-0000-0000-000064D50000}"/>
    <cellStyle name="Total 2 6 2 4 14 3" xfId="54629" xr:uid="{00000000-0005-0000-0000-000065D50000}"/>
    <cellStyle name="Total 2 6 2 4 14 4" xfId="54630" xr:uid="{00000000-0005-0000-0000-000066D50000}"/>
    <cellStyle name="Total 2 6 2 4 14 5" xfId="54631" xr:uid="{00000000-0005-0000-0000-000067D50000}"/>
    <cellStyle name="Total 2 6 2 4 15" xfId="54632" xr:uid="{00000000-0005-0000-0000-000068D50000}"/>
    <cellStyle name="Total 2 6 2 4 15 2" xfId="54633" xr:uid="{00000000-0005-0000-0000-000069D50000}"/>
    <cellStyle name="Total 2 6 2 4 15 3" xfId="54634" xr:uid="{00000000-0005-0000-0000-00006AD50000}"/>
    <cellStyle name="Total 2 6 2 4 15 4" xfId="54635" xr:uid="{00000000-0005-0000-0000-00006BD50000}"/>
    <cellStyle name="Total 2 6 2 4 15 5" xfId="54636" xr:uid="{00000000-0005-0000-0000-00006CD50000}"/>
    <cellStyle name="Total 2 6 2 4 16" xfId="54637" xr:uid="{00000000-0005-0000-0000-00006DD50000}"/>
    <cellStyle name="Total 2 6 2 4 16 2" xfId="54638" xr:uid="{00000000-0005-0000-0000-00006ED50000}"/>
    <cellStyle name="Total 2 6 2 4 16 3" xfId="54639" xr:uid="{00000000-0005-0000-0000-00006FD50000}"/>
    <cellStyle name="Total 2 6 2 4 16 4" xfId="54640" xr:uid="{00000000-0005-0000-0000-000070D50000}"/>
    <cellStyle name="Total 2 6 2 4 16 5" xfId="54641" xr:uid="{00000000-0005-0000-0000-000071D50000}"/>
    <cellStyle name="Total 2 6 2 4 17" xfId="54642" xr:uid="{00000000-0005-0000-0000-000072D50000}"/>
    <cellStyle name="Total 2 6 2 4 17 2" xfId="54643" xr:uid="{00000000-0005-0000-0000-000073D50000}"/>
    <cellStyle name="Total 2 6 2 4 17 3" xfId="54644" xr:uid="{00000000-0005-0000-0000-000074D50000}"/>
    <cellStyle name="Total 2 6 2 4 17 4" xfId="54645" xr:uid="{00000000-0005-0000-0000-000075D50000}"/>
    <cellStyle name="Total 2 6 2 4 17 5" xfId="54646" xr:uid="{00000000-0005-0000-0000-000076D50000}"/>
    <cellStyle name="Total 2 6 2 4 18" xfId="54647" xr:uid="{00000000-0005-0000-0000-000077D50000}"/>
    <cellStyle name="Total 2 6 2 4 18 2" xfId="54648" xr:uid="{00000000-0005-0000-0000-000078D50000}"/>
    <cellStyle name="Total 2 6 2 4 18 3" xfId="54649" xr:uid="{00000000-0005-0000-0000-000079D50000}"/>
    <cellStyle name="Total 2 6 2 4 18 4" xfId="54650" xr:uid="{00000000-0005-0000-0000-00007AD50000}"/>
    <cellStyle name="Total 2 6 2 4 18 5" xfId="54651" xr:uid="{00000000-0005-0000-0000-00007BD50000}"/>
    <cellStyle name="Total 2 6 2 4 19" xfId="54652" xr:uid="{00000000-0005-0000-0000-00007CD50000}"/>
    <cellStyle name="Total 2 6 2 4 2" xfId="54653" xr:uid="{00000000-0005-0000-0000-00007DD50000}"/>
    <cellStyle name="Total 2 6 2 4 2 2" xfId="54654" xr:uid="{00000000-0005-0000-0000-00007ED50000}"/>
    <cellStyle name="Total 2 6 2 4 2 2 2" xfId="54655" xr:uid="{00000000-0005-0000-0000-00007FD50000}"/>
    <cellStyle name="Total 2 6 2 4 2 2 3" xfId="54656" xr:uid="{00000000-0005-0000-0000-000080D50000}"/>
    <cellStyle name="Total 2 6 2 4 2 2 4" xfId="54657" xr:uid="{00000000-0005-0000-0000-000081D50000}"/>
    <cellStyle name="Total 2 6 2 4 2 2 5" xfId="54658" xr:uid="{00000000-0005-0000-0000-000082D50000}"/>
    <cellStyle name="Total 2 6 2 4 2 2 6" xfId="54659" xr:uid="{00000000-0005-0000-0000-000083D50000}"/>
    <cellStyle name="Total 2 6 2 4 2 2 7" xfId="54660" xr:uid="{00000000-0005-0000-0000-000084D50000}"/>
    <cellStyle name="Total 2 6 2 4 2 3" xfId="54661" xr:uid="{00000000-0005-0000-0000-000085D50000}"/>
    <cellStyle name="Total 2 6 2 4 2 4" xfId="54662" xr:uid="{00000000-0005-0000-0000-000086D50000}"/>
    <cellStyle name="Total 2 6 2 4 2 5" xfId="54663" xr:uid="{00000000-0005-0000-0000-000087D50000}"/>
    <cellStyle name="Total 2 6 2 4 3" xfId="54664" xr:uid="{00000000-0005-0000-0000-000088D50000}"/>
    <cellStyle name="Total 2 6 2 4 3 2" xfId="54665" xr:uid="{00000000-0005-0000-0000-000089D50000}"/>
    <cellStyle name="Total 2 6 2 4 3 2 2" xfId="54666" xr:uid="{00000000-0005-0000-0000-00008AD50000}"/>
    <cellStyle name="Total 2 6 2 4 3 2 3" xfId="54667" xr:uid="{00000000-0005-0000-0000-00008BD50000}"/>
    <cellStyle name="Total 2 6 2 4 3 2 4" xfId="54668" xr:uid="{00000000-0005-0000-0000-00008CD50000}"/>
    <cellStyle name="Total 2 6 2 4 3 2 5" xfId="54669" xr:uid="{00000000-0005-0000-0000-00008DD50000}"/>
    <cellStyle name="Total 2 6 2 4 3 2 6" xfId="54670" xr:uid="{00000000-0005-0000-0000-00008ED50000}"/>
    <cellStyle name="Total 2 6 2 4 3 2 7" xfId="54671" xr:uid="{00000000-0005-0000-0000-00008FD50000}"/>
    <cellStyle name="Total 2 6 2 4 3 3" xfId="54672" xr:uid="{00000000-0005-0000-0000-000090D50000}"/>
    <cellStyle name="Total 2 6 2 4 3 4" xfId="54673" xr:uid="{00000000-0005-0000-0000-000091D50000}"/>
    <cellStyle name="Total 2 6 2 4 3 5" xfId="54674" xr:uid="{00000000-0005-0000-0000-000092D50000}"/>
    <cellStyle name="Total 2 6 2 4 4" xfId="54675" xr:uid="{00000000-0005-0000-0000-000093D50000}"/>
    <cellStyle name="Total 2 6 2 4 4 2" xfId="54676" xr:uid="{00000000-0005-0000-0000-000094D50000}"/>
    <cellStyle name="Total 2 6 2 4 4 2 2" xfId="54677" xr:uid="{00000000-0005-0000-0000-000095D50000}"/>
    <cellStyle name="Total 2 6 2 4 4 2 3" xfId="54678" xr:uid="{00000000-0005-0000-0000-000096D50000}"/>
    <cellStyle name="Total 2 6 2 4 4 2 4" xfId="54679" xr:uid="{00000000-0005-0000-0000-000097D50000}"/>
    <cellStyle name="Total 2 6 2 4 4 2 5" xfId="54680" xr:uid="{00000000-0005-0000-0000-000098D50000}"/>
    <cellStyle name="Total 2 6 2 4 4 2 6" xfId="54681" xr:uid="{00000000-0005-0000-0000-000099D50000}"/>
    <cellStyle name="Total 2 6 2 4 4 2 7" xfId="54682" xr:uid="{00000000-0005-0000-0000-00009AD50000}"/>
    <cellStyle name="Total 2 6 2 4 4 3" xfId="54683" xr:uid="{00000000-0005-0000-0000-00009BD50000}"/>
    <cellStyle name="Total 2 6 2 4 4 4" xfId="54684" xr:uid="{00000000-0005-0000-0000-00009CD50000}"/>
    <cellStyle name="Total 2 6 2 4 4 5" xfId="54685" xr:uid="{00000000-0005-0000-0000-00009DD50000}"/>
    <cellStyle name="Total 2 6 2 4 5" xfId="54686" xr:uid="{00000000-0005-0000-0000-00009ED50000}"/>
    <cellStyle name="Total 2 6 2 4 5 2" xfId="54687" xr:uid="{00000000-0005-0000-0000-00009FD50000}"/>
    <cellStyle name="Total 2 6 2 4 5 3" xfId="54688" xr:uid="{00000000-0005-0000-0000-0000A0D50000}"/>
    <cellStyle name="Total 2 6 2 4 5 4" xfId="54689" xr:uid="{00000000-0005-0000-0000-0000A1D50000}"/>
    <cellStyle name="Total 2 6 2 4 5 5" xfId="54690" xr:uid="{00000000-0005-0000-0000-0000A2D50000}"/>
    <cellStyle name="Total 2 6 2 4 5 6" xfId="54691" xr:uid="{00000000-0005-0000-0000-0000A3D50000}"/>
    <cellStyle name="Total 2 6 2 4 5 7" xfId="54692" xr:uid="{00000000-0005-0000-0000-0000A4D50000}"/>
    <cellStyle name="Total 2 6 2 4 5 8" xfId="54693" xr:uid="{00000000-0005-0000-0000-0000A5D50000}"/>
    <cellStyle name="Total 2 6 2 4 6" xfId="54694" xr:uid="{00000000-0005-0000-0000-0000A6D50000}"/>
    <cellStyle name="Total 2 6 2 4 6 2" xfId="54695" xr:uid="{00000000-0005-0000-0000-0000A7D50000}"/>
    <cellStyle name="Total 2 6 2 4 6 3" xfId="54696" xr:uid="{00000000-0005-0000-0000-0000A8D50000}"/>
    <cellStyle name="Total 2 6 2 4 6 4" xfId="54697" xr:uid="{00000000-0005-0000-0000-0000A9D50000}"/>
    <cellStyle name="Total 2 6 2 4 6 5" xfId="54698" xr:uid="{00000000-0005-0000-0000-0000AAD50000}"/>
    <cellStyle name="Total 2 6 2 4 6 6" xfId="54699" xr:uid="{00000000-0005-0000-0000-0000ABD50000}"/>
    <cellStyle name="Total 2 6 2 4 6 7" xfId="54700" xr:uid="{00000000-0005-0000-0000-0000ACD50000}"/>
    <cellStyle name="Total 2 6 2 4 7" xfId="54701" xr:uid="{00000000-0005-0000-0000-0000ADD50000}"/>
    <cellStyle name="Total 2 6 2 4 7 2" xfId="54702" xr:uid="{00000000-0005-0000-0000-0000AED50000}"/>
    <cellStyle name="Total 2 6 2 4 7 3" xfId="54703" xr:uid="{00000000-0005-0000-0000-0000AFD50000}"/>
    <cellStyle name="Total 2 6 2 4 7 4" xfId="54704" xr:uid="{00000000-0005-0000-0000-0000B0D50000}"/>
    <cellStyle name="Total 2 6 2 4 7 5" xfId="54705" xr:uid="{00000000-0005-0000-0000-0000B1D50000}"/>
    <cellStyle name="Total 2 6 2 4 8" xfId="54706" xr:uid="{00000000-0005-0000-0000-0000B2D50000}"/>
    <cellStyle name="Total 2 6 2 4 8 2" xfId="54707" xr:uid="{00000000-0005-0000-0000-0000B3D50000}"/>
    <cellStyle name="Total 2 6 2 4 8 3" xfId="54708" xr:uid="{00000000-0005-0000-0000-0000B4D50000}"/>
    <cellStyle name="Total 2 6 2 4 8 4" xfId="54709" xr:uid="{00000000-0005-0000-0000-0000B5D50000}"/>
    <cellStyle name="Total 2 6 2 4 8 5" xfId="54710" xr:uid="{00000000-0005-0000-0000-0000B6D50000}"/>
    <cellStyle name="Total 2 6 2 4 9" xfId="54711" xr:uid="{00000000-0005-0000-0000-0000B7D50000}"/>
    <cellStyle name="Total 2 6 2 4 9 2" xfId="54712" xr:uid="{00000000-0005-0000-0000-0000B8D50000}"/>
    <cellStyle name="Total 2 6 2 4 9 3" xfId="54713" xr:uid="{00000000-0005-0000-0000-0000B9D50000}"/>
    <cellStyle name="Total 2 6 2 4 9 4" xfId="54714" xr:uid="{00000000-0005-0000-0000-0000BAD50000}"/>
    <cellStyle name="Total 2 6 2 4 9 5" xfId="54715" xr:uid="{00000000-0005-0000-0000-0000BBD50000}"/>
    <cellStyle name="Total 2 6 2 5" xfId="54716" xr:uid="{00000000-0005-0000-0000-0000BCD50000}"/>
    <cellStyle name="Total 2 6 2 5 10" xfId="54717" xr:uid="{00000000-0005-0000-0000-0000BDD50000}"/>
    <cellStyle name="Total 2 6 2 5 2" xfId="54718" xr:uid="{00000000-0005-0000-0000-0000BED50000}"/>
    <cellStyle name="Total 2 6 2 5 2 2" xfId="54719" xr:uid="{00000000-0005-0000-0000-0000BFD50000}"/>
    <cellStyle name="Total 2 6 2 5 2 2 2" xfId="54720" xr:uid="{00000000-0005-0000-0000-0000C0D50000}"/>
    <cellStyle name="Total 2 6 2 5 2 2 3" xfId="54721" xr:uid="{00000000-0005-0000-0000-0000C1D50000}"/>
    <cellStyle name="Total 2 6 2 5 2 2 4" xfId="54722" xr:uid="{00000000-0005-0000-0000-0000C2D50000}"/>
    <cellStyle name="Total 2 6 2 5 2 2 5" xfId="54723" xr:uid="{00000000-0005-0000-0000-0000C3D50000}"/>
    <cellStyle name="Total 2 6 2 5 2 2 6" xfId="54724" xr:uid="{00000000-0005-0000-0000-0000C4D50000}"/>
    <cellStyle name="Total 2 6 2 5 2 2 7" xfId="54725" xr:uid="{00000000-0005-0000-0000-0000C5D50000}"/>
    <cellStyle name="Total 2 6 2 5 2 3" xfId="54726" xr:uid="{00000000-0005-0000-0000-0000C6D50000}"/>
    <cellStyle name="Total 2 6 2 5 2 4" xfId="54727" xr:uid="{00000000-0005-0000-0000-0000C7D50000}"/>
    <cellStyle name="Total 2 6 2 5 3" xfId="54728" xr:uid="{00000000-0005-0000-0000-0000C8D50000}"/>
    <cellStyle name="Total 2 6 2 5 3 2" xfId="54729" xr:uid="{00000000-0005-0000-0000-0000C9D50000}"/>
    <cellStyle name="Total 2 6 2 5 3 2 2" xfId="54730" xr:uid="{00000000-0005-0000-0000-0000CAD50000}"/>
    <cellStyle name="Total 2 6 2 5 3 2 3" xfId="54731" xr:uid="{00000000-0005-0000-0000-0000CBD50000}"/>
    <cellStyle name="Total 2 6 2 5 3 2 4" xfId="54732" xr:uid="{00000000-0005-0000-0000-0000CCD50000}"/>
    <cellStyle name="Total 2 6 2 5 3 2 5" xfId="54733" xr:uid="{00000000-0005-0000-0000-0000CDD50000}"/>
    <cellStyle name="Total 2 6 2 5 3 2 6" xfId="54734" xr:uid="{00000000-0005-0000-0000-0000CED50000}"/>
    <cellStyle name="Total 2 6 2 5 3 2 7" xfId="54735" xr:uid="{00000000-0005-0000-0000-0000CFD50000}"/>
    <cellStyle name="Total 2 6 2 5 3 3" xfId="54736" xr:uid="{00000000-0005-0000-0000-0000D0D50000}"/>
    <cellStyle name="Total 2 6 2 5 3 4" xfId="54737" xr:uid="{00000000-0005-0000-0000-0000D1D50000}"/>
    <cellStyle name="Total 2 6 2 5 4" xfId="54738" xr:uid="{00000000-0005-0000-0000-0000D2D50000}"/>
    <cellStyle name="Total 2 6 2 5 4 2" xfId="54739" xr:uid="{00000000-0005-0000-0000-0000D3D50000}"/>
    <cellStyle name="Total 2 6 2 5 4 2 2" xfId="54740" xr:uid="{00000000-0005-0000-0000-0000D4D50000}"/>
    <cellStyle name="Total 2 6 2 5 4 2 3" xfId="54741" xr:uid="{00000000-0005-0000-0000-0000D5D50000}"/>
    <cellStyle name="Total 2 6 2 5 4 2 4" xfId="54742" xr:uid="{00000000-0005-0000-0000-0000D6D50000}"/>
    <cellStyle name="Total 2 6 2 5 4 2 5" xfId="54743" xr:uid="{00000000-0005-0000-0000-0000D7D50000}"/>
    <cellStyle name="Total 2 6 2 5 4 2 6" xfId="54744" xr:uid="{00000000-0005-0000-0000-0000D8D50000}"/>
    <cellStyle name="Total 2 6 2 5 4 2 7" xfId="54745" xr:uid="{00000000-0005-0000-0000-0000D9D50000}"/>
    <cellStyle name="Total 2 6 2 5 4 3" xfId="54746" xr:uid="{00000000-0005-0000-0000-0000DAD50000}"/>
    <cellStyle name="Total 2 6 2 5 4 4" xfId="54747" xr:uid="{00000000-0005-0000-0000-0000DBD50000}"/>
    <cellStyle name="Total 2 6 2 5 5" xfId="54748" xr:uid="{00000000-0005-0000-0000-0000DCD50000}"/>
    <cellStyle name="Total 2 6 2 5 5 2" xfId="54749" xr:uid="{00000000-0005-0000-0000-0000DDD50000}"/>
    <cellStyle name="Total 2 6 2 5 5 3" xfId="54750" xr:uid="{00000000-0005-0000-0000-0000DED50000}"/>
    <cellStyle name="Total 2 6 2 5 5 4" xfId="54751" xr:uid="{00000000-0005-0000-0000-0000DFD50000}"/>
    <cellStyle name="Total 2 6 2 5 5 5" xfId="54752" xr:uid="{00000000-0005-0000-0000-0000E0D50000}"/>
    <cellStyle name="Total 2 6 2 5 5 6" xfId="54753" xr:uid="{00000000-0005-0000-0000-0000E1D50000}"/>
    <cellStyle name="Total 2 6 2 5 5 7" xfId="54754" xr:uid="{00000000-0005-0000-0000-0000E2D50000}"/>
    <cellStyle name="Total 2 6 2 5 5 8" xfId="54755" xr:uid="{00000000-0005-0000-0000-0000E3D50000}"/>
    <cellStyle name="Total 2 6 2 5 6" xfId="54756" xr:uid="{00000000-0005-0000-0000-0000E4D50000}"/>
    <cellStyle name="Total 2 6 2 5 6 2" xfId="54757" xr:uid="{00000000-0005-0000-0000-0000E5D50000}"/>
    <cellStyle name="Total 2 6 2 5 6 3" xfId="54758" xr:uid="{00000000-0005-0000-0000-0000E6D50000}"/>
    <cellStyle name="Total 2 6 2 5 6 4" xfId="54759" xr:uid="{00000000-0005-0000-0000-0000E7D50000}"/>
    <cellStyle name="Total 2 6 2 5 6 5" xfId="54760" xr:uid="{00000000-0005-0000-0000-0000E8D50000}"/>
    <cellStyle name="Total 2 6 2 5 6 6" xfId="54761" xr:uid="{00000000-0005-0000-0000-0000E9D50000}"/>
    <cellStyle name="Total 2 6 2 5 6 7" xfId="54762" xr:uid="{00000000-0005-0000-0000-0000EAD50000}"/>
    <cellStyle name="Total 2 6 2 5 7" xfId="54763" xr:uid="{00000000-0005-0000-0000-0000EBD50000}"/>
    <cellStyle name="Total 2 6 2 5 8" xfId="54764" xr:uid="{00000000-0005-0000-0000-0000ECD50000}"/>
    <cellStyle name="Total 2 6 2 5 9" xfId="54765" xr:uid="{00000000-0005-0000-0000-0000EDD50000}"/>
    <cellStyle name="Total 2 6 2 6" xfId="54766" xr:uid="{00000000-0005-0000-0000-0000EED50000}"/>
    <cellStyle name="Total 2 6 2 6 2" xfId="54767" xr:uid="{00000000-0005-0000-0000-0000EFD50000}"/>
    <cellStyle name="Total 2 6 2 6 2 2" xfId="54768" xr:uid="{00000000-0005-0000-0000-0000F0D50000}"/>
    <cellStyle name="Total 2 6 2 6 2 3" xfId="54769" xr:uid="{00000000-0005-0000-0000-0000F1D50000}"/>
    <cellStyle name="Total 2 6 2 6 2 4" xfId="54770" xr:uid="{00000000-0005-0000-0000-0000F2D50000}"/>
    <cellStyle name="Total 2 6 2 6 2 5" xfId="54771" xr:uid="{00000000-0005-0000-0000-0000F3D50000}"/>
    <cellStyle name="Total 2 6 2 6 2 6" xfId="54772" xr:uid="{00000000-0005-0000-0000-0000F4D50000}"/>
    <cellStyle name="Total 2 6 2 6 2 7" xfId="54773" xr:uid="{00000000-0005-0000-0000-0000F5D50000}"/>
    <cellStyle name="Total 2 6 2 6 3" xfId="54774" xr:uid="{00000000-0005-0000-0000-0000F6D50000}"/>
    <cellStyle name="Total 2 6 2 6 4" xfId="54775" xr:uid="{00000000-0005-0000-0000-0000F7D50000}"/>
    <cellStyle name="Total 2 6 2 6 5" xfId="54776" xr:uid="{00000000-0005-0000-0000-0000F8D50000}"/>
    <cellStyle name="Total 2 6 2 7" xfId="54777" xr:uid="{00000000-0005-0000-0000-0000F9D50000}"/>
    <cellStyle name="Total 2 6 2 7 2" xfId="54778" xr:uid="{00000000-0005-0000-0000-0000FAD50000}"/>
    <cellStyle name="Total 2 6 2 7 2 2" xfId="54779" xr:uid="{00000000-0005-0000-0000-0000FBD50000}"/>
    <cellStyle name="Total 2 6 2 7 2 3" xfId="54780" xr:uid="{00000000-0005-0000-0000-0000FCD50000}"/>
    <cellStyle name="Total 2 6 2 7 2 4" xfId="54781" xr:uid="{00000000-0005-0000-0000-0000FDD50000}"/>
    <cellStyle name="Total 2 6 2 7 2 5" xfId="54782" xr:uid="{00000000-0005-0000-0000-0000FED50000}"/>
    <cellStyle name="Total 2 6 2 7 2 6" xfId="54783" xr:uid="{00000000-0005-0000-0000-0000FFD50000}"/>
    <cellStyle name="Total 2 6 2 7 2 7" xfId="54784" xr:uid="{00000000-0005-0000-0000-000000D60000}"/>
    <cellStyle name="Total 2 6 2 7 3" xfId="54785" xr:uid="{00000000-0005-0000-0000-000001D60000}"/>
    <cellStyle name="Total 2 6 2 7 4" xfId="54786" xr:uid="{00000000-0005-0000-0000-000002D60000}"/>
    <cellStyle name="Total 2 6 2 7 5" xfId="54787" xr:uid="{00000000-0005-0000-0000-000003D60000}"/>
    <cellStyle name="Total 2 6 2 8" xfId="54788" xr:uid="{00000000-0005-0000-0000-000004D60000}"/>
    <cellStyle name="Total 2 6 2 8 2" xfId="54789" xr:uid="{00000000-0005-0000-0000-000005D60000}"/>
    <cellStyle name="Total 2 6 2 8 2 2" xfId="54790" xr:uid="{00000000-0005-0000-0000-000006D60000}"/>
    <cellStyle name="Total 2 6 2 8 2 3" xfId="54791" xr:uid="{00000000-0005-0000-0000-000007D60000}"/>
    <cellStyle name="Total 2 6 2 8 2 4" xfId="54792" xr:uid="{00000000-0005-0000-0000-000008D60000}"/>
    <cellStyle name="Total 2 6 2 8 2 5" xfId="54793" xr:uid="{00000000-0005-0000-0000-000009D60000}"/>
    <cellStyle name="Total 2 6 2 8 2 6" xfId="54794" xr:uid="{00000000-0005-0000-0000-00000AD60000}"/>
    <cellStyle name="Total 2 6 2 8 2 7" xfId="54795" xr:uid="{00000000-0005-0000-0000-00000BD60000}"/>
    <cellStyle name="Total 2 6 2 8 3" xfId="54796" xr:uid="{00000000-0005-0000-0000-00000CD60000}"/>
    <cellStyle name="Total 2 6 2 8 4" xfId="54797" xr:uid="{00000000-0005-0000-0000-00000DD60000}"/>
    <cellStyle name="Total 2 6 2 8 5" xfId="54798" xr:uid="{00000000-0005-0000-0000-00000ED60000}"/>
    <cellStyle name="Total 2 6 2 9" xfId="54799" xr:uid="{00000000-0005-0000-0000-00000FD60000}"/>
    <cellStyle name="Total 2 6 2 9 2" xfId="54800" xr:uid="{00000000-0005-0000-0000-000010D60000}"/>
    <cellStyle name="Total 2 6 2 9 2 2" xfId="54801" xr:uid="{00000000-0005-0000-0000-000011D60000}"/>
    <cellStyle name="Total 2 6 2 9 2 3" xfId="54802" xr:uid="{00000000-0005-0000-0000-000012D60000}"/>
    <cellStyle name="Total 2 6 2 9 2 4" xfId="54803" xr:uid="{00000000-0005-0000-0000-000013D60000}"/>
    <cellStyle name="Total 2 6 2 9 2 5" xfId="54804" xr:uid="{00000000-0005-0000-0000-000014D60000}"/>
    <cellStyle name="Total 2 6 2 9 2 6" xfId="54805" xr:uid="{00000000-0005-0000-0000-000015D60000}"/>
    <cellStyle name="Total 2 6 2 9 2 7" xfId="54806" xr:uid="{00000000-0005-0000-0000-000016D60000}"/>
    <cellStyle name="Total 2 6 2 9 3" xfId="54807" xr:uid="{00000000-0005-0000-0000-000017D60000}"/>
    <cellStyle name="Total 2 6 2 9 4" xfId="54808" xr:uid="{00000000-0005-0000-0000-000018D60000}"/>
    <cellStyle name="Total 2 6 2 9 5" xfId="54809" xr:uid="{00000000-0005-0000-0000-000019D60000}"/>
    <cellStyle name="Total 2 6 20" xfId="54810" xr:uid="{00000000-0005-0000-0000-00001AD60000}"/>
    <cellStyle name="Total 2 6 3" xfId="54811" xr:uid="{00000000-0005-0000-0000-00001BD60000}"/>
    <cellStyle name="Total 2 6 3 10" xfId="54812" xr:uid="{00000000-0005-0000-0000-00001CD60000}"/>
    <cellStyle name="Total 2 6 3 10 2" xfId="54813" xr:uid="{00000000-0005-0000-0000-00001DD60000}"/>
    <cellStyle name="Total 2 6 3 10 3" xfId="54814" xr:uid="{00000000-0005-0000-0000-00001ED60000}"/>
    <cellStyle name="Total 2 6 3 10 4" xfId="54815" xr:uid="{00000000-0005-0000-0000-00001FD60000}"/>
    <cellStyle name="Total 2 6 3 10 5" xfId="54816" xr:uid="{00000000-0005-0000-0000-000020D60000}"/>
    <cellStyle name="Total 2 6 3 10 6" xfId="54817" xr:uid="{00000000-0005-0000-0000-000021D60000}"/>
    <cellStyle name="Total 2 6 3 10 7" xfId="54818" xr:uid="{00000000-0005-0000-0000-000022D60000}"/>
    <cellStyle name="Total 2 6 3 10 8" xfId="54819" xr:uid="{00000000-0005-0000-0000-000023D60000}"/>
    <cellStyle name="Total 2 6 3 11" xfId="54820" xr:uid="{00000000-0005-0000-0000-000024D60000}"/>
    <cellStyle name="Total 2 6 3 11 2" xfId="54821" xr:uid="{00000000-0005-0000-0000-000025D60000}"/>
    <cellStyle name="Total 2 6 3 11 3" xfId="54822" xr:uid="{00000000-0005-0000-0000-000026D60000}"/>
    <cellStyle name="Total 2 6 3 11 4" xfId="54823" xr:uid="{00000000-0005-0000-0000-000027D60000}"/>
    <cellStyle name="Total 2 6 3 11 5" xfId="54824" xr:uid="{00000000-0005-0000-0000-000028D60000}"/>
    <cellStyle name="Total 2 6 3 11 6" xfId="54825" xr:uid="{00000000-0005-0000-0000-000029D60000}"/>
    <cellStyle name="Total 2 6 3 11 7" xfId="54826" xr:uid="{00000000-0005-0000-0000-00002AD60000}"/>
    <cellStyle name="Total 2 6 3 12" xfId="54827" xr:uid="{00000000-0005-0000-0000-00002BD60000}"/>
    <cellStyle name="Total 2 6 3 12 2" xfId="54828" xr:uid="{00000000-0005-0000-0000-00002CD60000}"/>
    <cellStyle name="Total 2 6 3 12 3" xfId="54829" xr:uid="{00000000-0005-0000-0000-00002DD60000}"/>
    <cellStyle name="Total 2 6 3 12 4" xfId="54830" xr:uid="{00000000-0005-0000-0000-00002ED60000}"/>
    <cellStyle name="Total 2 6 3 12 5" xfId="54831" xr:uid="{00000000-0005-0000-0000-00002FD60000}"/>
    <cellStyle name="Total 2 6 3 13" xfId="54832" xr:uid="{00000000-0005-0000-0000-000030D60000}"/>
    <cellStyle name="Total 2 6 3 13 2" xfId="54833" xr:uid="{00000000-0005-0000-0000-000031D60000}"/>
    <cellStyle name="Total 2 6 3 13 3" xfId="54834" xr:uid="{00000000-0005-0000-0000-000032D60000}"/>
    <cellStyle name="Total 2 6 3 13 4" xfId="54835" xr:uid="{00000000-0005-0000-0000-000033D60000}"/>
    <cellStyle name="Total 2 6 3 13 5" xfId="54836" xr:uid="{00000000-0005-0000-0000-000034D60000}"/>
    <cellStyle name="Total 2 6 3 14" xfId="54837" xr:uid="{00000000-0005-0000-0000-000035D60000}"/>
    <cellStyle name="Total 2 6 3 14 2" xfId="54838" xr:uid="{00000000-0005-0000-0000-000036D60000}"/>
    <cellStyle name="Total 2 6 3 14 3" xfId="54839" xr:uid="{00000000-0005-0000-0000-000037D60000}"/>
    <cellStyle name="Total 2 6 3 14 4" xfId="54840" xr:uid="{00000000-0005-0000-0000-000038D60000}"/>
    <cellStyle name="Total 2 6 3 14 5" xfId="54841" xr:uid="{00000000-0005-0000-0000-000039D60000}"/>
    <cellStyle name="Total 2 6 3 15" xfId="54842" xr:uid="{00000000-0005-0000-0000-00003AD60000}"/>
    <cellStyle name="Total 2 6 3 15 2" xfId="54843" xr:uid="{00000000-0005-0000-0000-00003BD60000}"/>
    <cellStyle name="Total 2 6 3 15 3" xfId="54844" xr:uid="{00000000-0005-0000-0000-00003CD60000}"/>
    <cellStyle name="Total 2 6 3 15 4" xfId="54845" xr:uid="{00000000-0005-0000-0000-00003DD60000}"/>
    <cellStyle name="Total 2 6 3 15 5" xfId="54846" xr:uid="{00000000-0005-0000-0000-00003ED60000}"/>
    <cellStyle name="Total 2 6 3 16" xfId="54847" xr:uid="{00000000-0005-0000-0000-00003FD60000}"/>
    <cellStyle name="Total 2 6 3 16 2" xfId="54848" xr:uid="{00000000-0005-0000-0000-000040D60000}"/>
    <cellStyle name="Total 2 6 3 16 3" xfId="54849" xr:uid="{00000000-0005-0000-0000-000041D60000}"/>
    <cellStyle name="Total 2 6 3 16 4" xfId="54850" xr:uid="{00000000-0005-0000-0000-000042D60000}"/>
    <cellStyle name="Total 2 6 3 16 5" xfId="54851" xr:uid="{00000000-0005-0000-0000-000043D60000}"/>
    <cellStyle name="Total 2 6 3 17" xfId="54852" xr:uid="{00000000-0005-0000-0000-000044D60000}"/>
    <cellStyle name="Total 2 6 3 17 2" xfId="54853" xr:uid="{00000000-0005-0000-0000-000045D60000}"/>
    <cellStyle name="Total 2 6 3 17 3" xfId="54854" xr:uid="{00000000-0005-0000-0000-000046D60000}"/>
    <cellStyle name="Total 2 6 3 17 4" xfId="54855" xr:uid="{00000000-0005-0000-0000-000047D60000}"/>
    <cellStyle name="Total 2 6 3 17 5" xfId="54856" xr:uid="{00000000-0005-0000-0000-000048D60000}"/>
    <cellStyle name="Total 2 6 3 18" xfId="54857" xr:uid="{00000000-0005-0000-0000-000049D60000}"/>
    <cellStyle name="Total 2 6 3 2" xfId="54858" xr:uid="{00000000-0005-0000-0000-00004AD60000}"/>
    <cellStyle name="Total 2 6 3 2 10" xfId="54859" xr:uid="{00000000-0005-0000-0000-00004BD60000}"/>
    <cellStyle name="Total 2 6 3 2 10 2" xfId="54860" xr:uid="{00000000-0005-0000-0000-00004CD60000}"/>
    <cellStyle name="Total 2 6 3 2 10 3" xfId="54861" xr:uid="{00000000-0005-0000-0000-00004DD60000}"/>
    <cellStyle name="Total 2 6 3 2 10 4" xfId="54862" xr:uid="{00000000-0005-0000-0000-00004ED60000}"/>
    <cellStyle name="Total 2 6 3 2 10 5" xfId="54863" xr:uid="{00000000-0005-0000-0000-00004FD60000}"/>
    <cellStyle name="Total 2 6 3 2 11" xfId="54864" xr:uid="{00000000-0005-0000-0000-000050D60000}"/>
    <cellStyle name="Total 2 6 3 2 11 2" xfId="54865" xr:uid="{00000000-0005-0000-0000-000051D60000}"/>
    <cellStyle name="Total 2 6 3 2 11 3" xfId="54866" xr:uid="{00000000-0005-0000-0000-000052D60000}"/>
    <cellStyle name="Total 2 6 3 2 11 4" xfId="54867" xr:uid="{00000000-0005-0000-0000-000053D60000}"/>
    <cellStyle name="Total 2 6 3 2 11 5" xfId="54868" xr:uid="{00000000-0005-0000-0000-000054D60000}"/>
    <cellStyle name="Total 2 6 3 2 12" xfId="54869" xr:uid="{00000000-0005-0000-0000-000055D60000}"/>
    <cellStyle name="Total 2 6 3 2 12 2" xfId="54870" xr:uid="{00000000-0005-0000-0000-000056D60000}"/>
    <cellStyle name="Total 2 6 3 2 12 3" xfId="54871" xr:uid="{00000000-0005-0000-0000-000057D60000}"/>
    <cellStyle name="Total 2 6 3 2 12 4" xfId="54872" xr:uid="{00000000-0005-0000-0000-000058D60000}"/>
    <cellStyle name="Total 2 6 3 2 12 5" xfId="54873" xr:uid="{00000000-0005-0000-0000-000059D60000}"/>
    <cellStyle name="Total 2 6 3 2 13" xfId="54874" xr:uid="{00000000-0005-0000-0000-00005AD60000}"/>
    <cellStyle name="Total 2 6 3 2 13 2" xfId="54875" xr:uid="{00000000-0005-0000-0000-00005BD60000}"/>
    <cellStyle name="Total 2 6 3 2 13 3" xfId="54876" xr:uid="{00000000-0005-0000-0000-00005CD60000}"/>
    <cellStyle name="Total 2 6 3 2 13 4" xfId="54877" xr:uid="{00000000-0005-0000-0000-00005DD60000}"/>
    <cellStyle name="Total 2 6 3 2 13 5" xfId="54878" xr:uid="{00000000-0005-0000-0000-00005ED60000}"/>
    <cellStyle name="Total 2 6 3 2 14" xfId="54879" xr:uid="{00000000-0005-0000-0000-00005FD60000}"/>
    <cellStyle name="Total 2 6 3 2 14 2" xfId="54880" xr:uid="{00000000-0005-0000-0000-000060D60000}"/>
    <cellStyle name="Total 2 6 3 2 14 3" xfId="54881" xr:uid="{00000000-0005-0000-0000-000061D60000}"/>
    <cellStyle name="Total 2 6 3 2 14 4" xfId="54882" xr:uid="{00000000-0005-0000-0000-000062D60000}"/>
    <cellStyle name="Total 2 6 3 2 14 5" xfId="54883" xr:uid="{00000000-0005-0000-0000-000063D60000}"/>
    <cellStyle name="Total 2 6 3 2 15" xfId="54884" xr:uid="{00000000-0005-0000-0000-000064D60000}"/>
    <cellStyle name="Total 2 6 3 2 15 2" xfId="54885" xr:uid="{00000000-0005-0000-0000-000065D60000}"/>
    <cellStyle name="Total 2 6 3 2 15 3" xfId="54886" xr:uid="{00000000-0005-0000-0000-000066D60000}"/>
    <cellStyle name="Total 2 6 3 2 15 4" xfId="54887" xr:uid="{00000000-0005-0000-0000-000067D60000}"/>
    <cellStyle name="Total 2 6 3 2 15 5" xfId="54888" xr:uid="{00000000-0005-0000-0000-000068D60000}"/>
    <cellStyle name="Total 2 6 3 2 16" xfId="54889" xr:uid="{00000000-0005-0000-0000-000069D60000}"/>
    <cellStyle name="Total 2 6 3 2 16 2" xfId="54890" xr:uid="{00000000-0005-0000-0000-00006AD60000}"/>
    <cellStyle name="Total 2 6 3 2 16 3" xfId="54891" xr:uid="{00000000-0005-0000-0000-00006BD60000}"/>
    <cellStyle name="Total 2 6 3 2 16 4" xfId="54892" xr:uid="{00000000-0005-0000-0000-00006CD60000}"/>
    <cellStyle name="Total 2 6 3 2 16 5" xfId="54893" xr:uid="{00000000-0005-0000-0000-00006DD60000}"/>
    <cellStyle name="Total 2 6 3 2 17" xfId="54894" xr:uid="{00000000-0005-0000-0000-00006ED60000}"/>
    <cellStyle name="Total 2 6 3 2 17 2" xfId="54895" xr:uid="{00000000-0005-0000-0000-00006FD60000}"/>
    <cellStyle name="Total 2 6 3 2 17 3" xfId="54896" xr:uid="{00000000-0005-0000-0000-000070D60000}"/>
    <cellStyle name="Total 2 6 3 2 17 4" xfId="54897" xr:uid="{00000000-0005-0000-0000-000071D60000}"/>
    <cellStyle name="Total 2 6 3 2 17 5" xfId="54898" xr:uid="{00000000-0005-0000-0000-000072D60000}"/>
    <cellStyle name="Total 2 6 3 2 18" xfId="54899" xr:uid="{00000000-0005-0000-0000-000073D60000}"/>
    <cellStyle name="Total 2 6 3 2 18 2" xfId="54900" xr:uid="{00000000-0005-0000-0000-000074D60000}"/>
    <cellStyle name="Total 2 6 3 2 18 3" xfId="54901" xr:uid="{00000000-0005-0000-0000-000075D60000}"/>
    <cellStyle name="Total 2 6 3 2 18 4" xfId="54902" xr:uid="{00000000-0005-0000-0000-000076D60000}"/>
    <cellStyle name="Total 2 6 3 2 18 5" xfId="54903" xr:uid="{00000000-0005-0000-0000-000077D60000}"/>
    <cellStyle name="Total 2 6 3 2 19" xfId="54904" xr:uid="{00000000-0005-0000-0000-000078D60000}"/>
    <cellStyle name="Total 2 6 3 2 2" xfId="54905" xr:uid="{00000000-0005-0000-0000-000079D60000}"/>
    <cellStyle name="Total 2 6 3 2 2 10" xfId="54906" xr:uid="{00000000-0005-0000-0000-00007AD60000}"/>
    <cellStyle name="Total 2 6 3 2 2 10 2" xfId="54907" xr:uid="{00000000-0005-0000-0000-00007BD60000}"/>
    <cellStyle name="Total 2 6 3 2 2 10 3" xfId="54908" xr:uid="{00000000-0005-0000-0000-00007CD60000}"/>
    <cellStyle name="Total 2 6 3 2 2 10 4" xfId="54909" xr:uid="{00000000-0005-0000-0000-00007DD60000}"/>
    <cellStyle name="Total 2 6 3 2 2 10 5" xfId="54910" xr:uid="{00000000-0005-0000-0000-00007ED60000}"/>
    <cellStyle name="Total 2 6 3 2 2 11" xfId="54911" xr:uid="{00000000-0005-0000-0000-00007FD60000}"/>
    <cellStyle name="Total 2 6 3 2 2 11 2" xfId="54912" xr:uid="{00000000-0005-0000-0000-000080D60000}"/>
    <cellStyle name="Total 2 6 3 2 2 11 3" xfId="54913" xr:uid="{00000000-0005-0000-0000-000081D60000}"/>
    <cellStyle name="Total 2 6 3 2 2 11 4" xfId="54914" xr:uid="{00000000-0005-0000-0000-000082D60000}"/>
    <cellStyle name="Total 2 6 3 2 2 11 5" xfId="54915" xr:uid="{00000000-0005-0000-0000-000083D60000}"/>
    <cellStyle name="Total 2 6 3 2 2 12" xfId="54916" xr:uid="{00000000-0005-0000-0000-000084D60000}"/>
    <cellStyle name="Total 2 6 3 2 2 12 2" xfId="54917" xr:uid="{00000000-0005-0000-0000-000085D60000}"/>
    <cellStyle name="Total 2 6 3 2 2 12 3" xfId="54918" xr:uid="{00000000-0005-0000-0000-000086D60000}"/>
    <cellStyle name="Total 2 6 3 2 2 12 4" xfId="54919" xr:uid="{00000000-0005-0000-0000-000087D60000}"/>
    <cellStyle name="Total 2 6 3 2 2 12 5" xfId="54920" xr:uid="{00000000-0005-0000-0000-000088D60000}"/>
    <cellStyle name="Total 2 6 3 2 2 13" xfId="54921" xr:uid="{00000000-0005-0000-0000-000089D60000}"/>
    <cellStyle name="Total 2 6 3 2 2 13 2" xfId="54922" xr:uid="{00000000-0005-0000-0000-00008AD60000}"/>
    <cellStyle name="Total 2 6 3 2 2 13 3" xfId="54923" xr:uid="{00000000-0005-0000-0000-00008BD60000}"/>
    <cellStyle name="Total 2 6 3 2 2 13 4" xfId="54924" xr:uid="{00000000-0005-0000-0000-00008CD60000}"/>
    <cellStyle name="Total 2 6 3 2 2 13 5" xfId="54925" xr:uid="{00000000-0005-0000-0000-00008DD60000}"/>
    <cellStyle name="Total 2 6 3 2 2 14" xfId="54926" xr:uid="{00000000-0005-0000-0000-00008ED60000}"/>
    <cellStyle name="Total 2 6 3 2 2 14 2" xfId="54927" xr:uid="{00000000-0005-0000-0000-00008FD60000}"/>
    <cellStyle name="Total 2 6 3 2 2 14 3" xfId="54928" xr:uid="{00000000-0005-0000-0000-000090D60000}"/>
    <cellStyle name="Total 2 6 3 2 2 14 4" xfId="54929" xr:uid="{00000000-0005-0000-0000-000091D60000}"/>
    <cellStyle name="Total 2 6 3 2 2 14 5" xfId="54930" xr:uid="{00000000-0005-0000-0000-000092D60000}"/>
    <cellStyle name="Total 2 6 3 2 2 15" xfId="54931" xr:uid="{00000000-0005-0000-0000-000093D60000}"/>
    <cellStyle name="Total 2 6 3 2 2 15 2" xfId="54932" xr:uid="{00000000-0005-0000-0000-000094D60000}"/>
    <cellStyle name="Total 2 6 3 2 2 15 3" xfId="54933" xr:uid="{00000000-0005-0000-0000-000095D60000}"/>
    <cellStyle name="Total 2 6 3 2 2 15 4" xfId="54934" xr:uid="{00000000-0005-0000-0000-000096D60000}"/>
    <cellStyle name="Total 2 6 3 2 2 15 5" xfId="54935" xr:uid="{00000000-0005-0000-0000-000097D60000}"/>
    <cellStyle name="Total 2 6 3 2 2 16" xfId="54936" xr:uid="{00000000-0005-0000-0000-000098D60000}"/>
    <cellStyle name="Total 2 6 3 2 2 16 2" xfId="54937" xr:uid="{00000000-0005-0000-0000-000099D60000}"/>
    <cellStyle name="Total 2 6 3 2 2 16 3" xfId="54938" xr:uid="{00000000-0005-0000-0000-00009AD60000}"/>
    <cellStyle name="Total 2 6 3 2 2 16 4" xfId="54939" xr:uid="{00000000-0005-0000-0000-00009BD60000}"/>
    <cellStyle name="Total 2 6 3 2 2 16 5" xfId="54940" xr:uid="{00000000-0005-0000-0000-00009CD60000}"/>
    <cellStyle name="Total 2 6 3 2 2 17" xfId="54941" xr:uid="{00000000-0005-0000-0000-00009DD60000}"/>
    <cellStyle name="Total 2 6 3 2 2 17 2" xfId="54942" xr:uid="{00000000-0005-0000-0000-00009ED60000}"/>
    <cellStyle name="Total 2 6 3 2 2 17 3" xfId="54943" xr:uid="{00000000-0005-0000-0000-00009FD60000}"/>
    <cellStyle name="Total 2 6 3 2 2 17 4" xfId="54944" xr:uid="{00000000-0005-0000-0000-0000A0D60000}"/>
    <cellStyle name="Total 2 6 3 2 2 17 5" xfId="54945" xr:uid="{00000000-0005-0000-0000-0000A1D60000}"/>
    <cellStyle name="Total 2 6 3 2 2 18" xfId="54946" xr:uid="{00000000-0005-0000-0000-0000A2D60000}"/>
    <cellStyle name="Total 2 6 3 2 2 18 2" xfId="54947" xr:uid="{00000000-0005-0000-0000-0000A3D60000}"/>
    <cellStyle name="Total 2 6 3 2 2 18 3" xfId="54948" xr:uid="{00000000-0005-0000-0000-0000A4D60000}"/>
    <cellStyle name="Total 2 6 3 2 2 18 4" xfId="54949" xr:uid="{00000000-0005-0000-0000-0000A5D60000}"/>
    <cellStyle name="Total 2 6 3 2 2 18 5" xfId="54950" xr:uid="{00000000-0005-0000-0000-0000A6D60000}"/>
    <cellStyle name="Total 2 6 3 2 2 19" xfId="54951" xr:uid="{00000000-0005-0000-0000-0000A7D60000}"/>
    <cellStyle name="Total 2 6 3 2 2 2" xfId="54952" xr:uid="{00000000-0005-0000-0000-0000A8D60000}"/>
    <cellStyle name="Total 2 6 3 2 2 2 2" xfId="54953" xr:uid="{00000000-0005-0000-0000-0000A9D60000}"/>
    <cellStyle name="Total 2 6 3 2 2 2 2 2" xfId="54954" xr:uid="{00000000-0005-0000-0000-0000AAD60000}"/>
    <cellStyle name="Total 2 6 3 2 2 2 2 3" xfId="54955" xr:uid="{00000000-0005-0000-0000-0000ABD60000}"/>
    <cellStyle name="Total 2 6 3 2 2 2 2 4" xfId="54956" xr:uid="{00000000-0005-0000-0000-0000ACD60000}"/>
    <cellStyle name="Total 2 6 3 2 2 2 2 5" xfId="54957" xr:uid="{00000000-0005-0000-0000-0000ADD60000}"/>
    <cellStyle name="Total 2 6 3 2 2 2 2 6" xfId="54958" xr:uid="{00000000-0005-0000-0000-0000AED60000}"/>
    <cellStyle name="Total 2 6 3 2 2 2 2 7" xfId="54959" xr:uid="{00000000-0005-0000-0000-0000AFD60000}"/>
    <cellStyle name="Total 2 6 3 2 2 2 3" xfId="54960" xr:uid="{00000000-0005-0000-0000-0000B0D60000}"/>
    <cellStyle name="Total 2 6 3 2 2 2 4" xfId="54961" xr:uid="{00000000-0005-0000-0000-0000B1D60000}"/>
    <cellStyle name="Total 2 6 3 2 2 2 5" xfId="54962" xr:uid="{00000000-0005-0000-0000-0000B2D60000}"/>
    <cellStyle name="Total 2 6 3 2 2 3" xfId="54963" xr:uid="{00000000-0005-0000-0000-0000B3D60000}"/>
    <cellStyle name="Total 2 6 3 2 2 3 2" xfId="54964" xr:uid="{00000000-0005-0000-0000-0000B4D60000}"/>
    <cellStyle name="Total 2 6 3 2 2 3 2 2" xfId="54965" xr:uid="{00000000-0005-0000-0000-0000B5D60000}"/>
    <cellStyle name="Total 2 6 3 2 2 3 2 3" xfId="54966" xr:uid="{00000000-0005-0000-0000-0000B6D60000}"/>
    <cellStyle name="Total 2 6 3 2 2 3 2 4" xfId="54967" xr:uid="{00000000-0005-0000-0000-0000B7D60000}"/>
    <cellStyle name="Total 2 6 3 2 2 3 2 5" xfId="54968" xr:uid="{00000000-0005-0000-0000-0000B8D60000}"/>
    <cellStyle name="Total 2 6 3 2 2 3 2 6" xfId="54969" xr:uid="{00000000-0005-0000-0000-0000B9D60000}"/>
    <cellStyle name="Total 2 6 3 2 2 3 2 7" xfId="54970" xr:uid="{00000000-0005-0000-0000-0000BAD60000}"/>
    <cellStyle name="Total 2 6 3 2 2 3 3" xfId="54971" xr:uid="{00000000-0005-0000-0000-0000BBD60000}"/>
    <cellStyle name="Total 2 6 3 2 2 3 4" xfId="54972" xr:uid="{00000000-0005-0000-0000-0000BCD60000}"/>
    <cellStyle name="Total 2 6 3 2 2 3 5" xfId="54973" xr:uid="{00000000-0005-0000-0000-0000BDD60000}"/>
    <cellStyle name="Total 2 6 3 2 2 4" xfId="54974" xr:uid="{00000000-0005-0000-0000-0000BED60000}"/>
    <cellStyle name="Total 2 6 3 2 2 4 2" xfId="54975" xr:uid="{00000000-0005-0000-0000-0000BFD60000}"/>
    <cellStyle name="Total 2 6 3 2 2 4 2 2" xfId="54976" xr:uid="{00000000-0005-0000-0000-0000C0D60000}"/>
    <cellStyle name="Total 2 6 3 2 2 4 2 3" xfId="54977" xr:uid="{00000000-0005-0000-0000-0000C1D60000}"/>
    <cellStyle name="Total 2 6 3 2 2 4 2 4" xfId="54978" xr:uid="{00000000-0005-0000-0000-0000C2D60000}"/>
    <cellStyle name="Total 2 6 3 2 2 4 2 5" xfId="54979" xr:uid="{00000000-0005-0000-0000-0000C3D60000}"/>
    <cellStyle name="Total 2 6 3 2 2 4 2 6" xfId="54980" xr:uid="{00000000-0005-0000-0000-0000C4D60000}"/>
    <cellStyle name="Total 2 6 3 2 2 4 2 7" xfId="54981" xr:uid="{00000000-0005-0000-0000-0000C5D60000}"/>
    <cellStyle name="Total 2 6 3 2 2 4 3" xfId="54982" xr:uid="{00000000-0005-0000-0000-0000C6D60000}"/>
    <cellStyle name="Total 2 6 3 2 2 4 4" xfId="54983" xr:uid="{00000000-0005-0000-0000-0000C7D60000}"/>
    <cellStyle name="Total 2 6 3 2 2 4 5" xfId="54984" xr:uid="{00000000-0005-0000-0000-0000C8D60000}"/>
    <cellStyle name="Total 2 6 3 2 2 5" xfId="54985" xr:uid="{00000000-0005-0000-0000-0000C9D60000}"/>
    <cellStyle name="Total 2 6 3 2 2 5 2" xfId="54986" xr:uid="{00000000-0005-0000-0000-0000CAD60000}"/>
    <cellStyle name="Total 2 6 3 2 2 5 3" xfId="54987" xr:uid="{00000000-0005-0000-0000-0000CBD60000}"/>
    <cellStyle name="Total 2 6 3 2 2 5 4" xfId="54988" xr:uid="{00000000-0005-0000-0000-0000CCD60000}"/>
    <cellStyle name="Total 2 6 3 2 2 5 5" xfId="54989" xr:uid="{00000000-0005-0000-0000-0000CDD60000}"/>
    <cellStyle name="Total 2 6 3 2 2 5 6" xfId="54990" xr:uid="{00000000-0005-0000-0000-0000CED60000}"/>
    <cellStyle name="Total 2 6 3 2 2 5 7" xfId="54991" xr:uid="{00000000-0005-0000-0000-0000CFD60000}"/>
    <cellStyle name="Total 2 6 3 2 2 5 8" xfId="54992" xr:uid="{00000000-0005-0000-0000-0000D0D60000}"/>
    <cellStyle name="Total 2 6 3 2 2 6" xfId="54993" xr:uid="{00000000-0005-0000-0000-0000D1D60000}"/>
    <cellStyle name="Total 2 6 3 2 2 6 2" xfId="54994" xr:uid="{00000000-0005-0000-0000-0000D2D60000}"/>
    <cellStyle name="Total 2 6 3 2 2 6 3" xfId="54995" xr:uid="{00000000-0005-0000-0000-0000D3D60000}"/>
    <cellStyle name="Total 2 6 3 2 2 6 4" xfId="54996" xr:uid="{00000000-0005-0000-0000-0000D4D60000}"/>
    <cellStyle name="Total 2 6 3 2 2 6 5" xfId="54997" xr:uid="{00000000-0005-0000-0000-0000D5D60000}"/>
    <cellStyle name="Total 2 6 3 2 2 6 6" xfId="54998" xr:uid="{00000000-0005-0000-0000-0000D6D60000}"/>
    <cellStyle name="Total 2 6 3 2 2 6 7" xfId="54999" xr:uid="{00000000-0005-0000-0000-0000D7D60000}"/>
    <cellStyle name="Total 2 6 3 2 2 7" xfId="55000" xr:uid="{00000000-0005-0000-0000-0000D8D60000}"/>
    <cellStyle name="Total 2 6 3 2 2 7 2" xfId="55001" xr:uid="{00000000-0005-0000-0000-0000D9D60000}"/>
    <cellStyle name="Total 2 6 3 2 2 7 3" xfId="55002" xr:uid="{00000000-0005-0000-0000-0000DAD60000}"/>
    <cellStyle name="Total 2 6 3 2 2 7 4" xfId="55003" xr:uid="{00000000-0005-0000-0000-0000DBD60000}"/>
    <cellStyle name="Total 2 6 3 2 2 7 5" xfId="55004" xr:uid="{00000000-0005-0000-0000-0000DCD60000}"/>
    <cellStyle name="Total 2 6 3 2 2 8" xfId="55005" xr:uid="{00000000-0005-0000-0000-0000DDD60000}"/>
    <cellStyle name="Total 2 6 3 2 2 8 2" xfId="55006" xr:uid="{00000000-0005-0000-0000-0000DED60000}"/>
    <cellStyle name="Total 2 6 3 2 2 8 3" xfId="55007" xr:uid="{00000000-0005-0000-0000-0000DFD60000}"/>
    <cellStyle name="Total 2 6 3 2 2 8 4" xfId="55008" xr:uid="{00000000-0005-0000-0000-0000E0D60000}"/>
    <cellStyle name="Total 2 6 3 2 2 8 5" xfId="55009" xr:uid="{00000000-0005-0000-0000-0000E1D60000}"/>
    <cellStyle name="Total 2 6 3 2 2 9" xfId="55010" xr:uid="{00000000-0005-0000-0000-0000E2D60000}"/>
    <cellStyle name="Total 2 6 3 2 2 9 2" xfId="55011" xr:uid="{00000000-0005-0000-0000-0000E3D60000}"/>
    <cellStyle name="Total 2 6 3 2 2 9 3" xfId="55012" xr:uid="{00000000-0005-0000-0000-0000E4D60000}"/>
    <cellStyle name="Total 2 6 3 2 2 9 4" xfId="55013" xr:uid="{00000000-0005-0000-0000-0000E5D60000}"/>
    <cellStyle name="Total 2 6 3 2 2 9 5" xfId="55014" xr:uid="{00000000-0005-0000-0000-0000E6D60000}"/>
    <cellStyle name="Total 2 6 3 2 3" xfId="55015" xr:uid="{00000000-0005-0000-0000-0000E7D60000}"/>
    <cellStyle name="Total 2 6 3 2 3 10" xfId="55016" xr:uid="{00000000-0005-0000-0000-0000E8D60000}"/>
    <cellStyle name="Total 2 6 3 2 3 2" xfId="55017" xr:uid="{00000000-0005-0000-0000-0000E9D60000}"/>
    <cellStyle name="Total 2 6 3 2 3 2 2" xfId="55018" xr:uid="{00000000-0005-0000-0000-0000EAD60000}"/>
    <cellStyle name="Total 2 6 3 2 3 2 2 2" xfId="55019" xr:uid="{00000000-0005-0000-0000-0000EBD60000}"/>
    <cellStyle name="Total 2 6 3 2 3 2 2 3" xfId="55020" xr:uid="{00000000-0005-0000-0000-0000ECD60000}"/>
    <cellStyle name="Total 2 6 3 2 3 2 2 4" xfId="55021" xr:uid="{00000000-0005-0000-0000-0000EDD60000}"/>
    <cellStyle name="Total 2 6 3 2 3 2 2 5" xfId="55022" xr:uid="{00000000-0005-0000-0000-0000EED60000}"/>
    <cellStyle name="Total 2 6 3 2 3 2 2 6" xfId="55023" xr:uid="{00000000-0005-0000-0000-0000EFD60000}"/>
    <cellStyle name="Total 2 6 3 2 3 2 2 7" xfId="55024" xr:uid="{00000000-0005-0000-0000-0000F0D60000}"/>
    <cellStyle name="Total 2 6 3 2 3 2 3" xfId="55025" xr:uid="{00000000-0005-0000-0000-0000F1D60000}"/>
    <cellStyle name="Total 2 6 3 2 3 2 4" xfId="55026" xr:uid="{00000000-0005-0000-0000-0000F2D60000}"/>
    <cellStyle name="Total 2 6 3 2 3 3" xfId="55027" xr:uid="{00000000-0005-0000-0000-0000F3D60000}"/>
    <cellStyle name="Total 2 6 3 2 3 3 2" xfId="55028" xr:uid="{00000000-0005-0000-0000-0000F4D60000}"/>
    <cellStyle name="Total 2 6 3 2 3 3 2 2" xfId="55029" xr:uid="{00000000-0005-0000-0000-0000F5D60000}"/>
    <cellStyle name="Total 2 6 3 2 3 3 2 3" xfId="55030" xr:uid="{00000000-0005-0000-0000-0000F6D60000}"/>
    <cellStyle name="Total 2 6 3 2 3 3 2 4" xfId="55031" xr:uid="{00000000-0005-0000-0000-0000F7D60000}"/>
    <cellStyle name="Total 2 6 3 2 3 3 2 5" xfId="55032" xr:uid="{00000000-0005-0000-0000-0000F8D60000}"/>
    <cellStyle name="Total 2 6 3 2 3 3 2 6" xfId="55033" xr:uid="{00000000-0005-0000-0000-0000F9D60000}"/>
    <cellStyle name="Total 2 6 3 2 3 3 2 7" xfId="55034" xr:uid="{00000000-0005-0000-0000-0000FAD60000}"/>
    <cellStyle name="Total 2 6 3 2 3 3 3" xfId="55035" xr:uid="{00000000-0005-0000-0000-0000FBD60000}"/>
    <cellStyle name="Total 2 6 3 2 3 3 4" xfId="55036" xr:uid="{00000000-0005-0000-0000-0000FCD60000}"/>
    <cellStyle name="Total 2 6 3 2 3 4" xfId="55037" xr:uid="{00000000-0005-0000-0000-0000FDD60000}"/>
    <cellStyle name="Total 2 6 3 2 3 4 2" xfId="55038" xr:uid="{00000000-0005-0000-0000-0000FED60000}"/>
    <cellStyle name="Total 2 6 3 2 3 4 2 2" xfId="55039" xr:uid="{00000000-0005-0000-0000-0000FFD60000}"/>
    <cellStyle name="Total 2 6 3 2 3 4 2 3" xfId="55040" xr:uid="{00000000-0005-0000-0000-000000D70000}"/>
    <cellStyle name="Total 2 6 3 2 3 4 2 4" xfId="55041" xr:uid="{00000000-0005-0000-0000-000001D70000}"/>
    <cellStyle name="Total 2 6 3 2 3 4 2 5" xfId="55042" xr:uid="{00000000-0005-0000-0000-000002D70000}"/>
    <cellStyle name="Total 2 6 3 2 3 4 2 6" xfId="55043" xr:uid="{00000000-0005-0000-0000-000003D70000}"/>
    <cellStyle name="Total 2 6 3 2 3 4 2 7" xfId="55044" xr:uid="{00000000-0005-0000-0000-000004D70000}"/>
    <cellStyle name="Total 2 6 3 2 3 4 3" xfId="55045" xr:uid="{00000000-0005-0000-0000-000005D70000}"/>
    <cellStyle name="Total 2 6 3 2 3 4 4" xfId="55046" xr:uid="{00000000-0005-0000-0000-000006D70000}"/>
    <cellStyle name="Total 2 6 3 2 3 5" xfId="55047" xr:uid="{00000000-0005-0000-0000-000007D70000}"/>
    <cellStyle name="Total 2 6 3 2 3 5 2" xfId="55048" xr:uid="{00000000-0005-0000-0000-000008D70000}"/>
    <cellStyle name="Total 2 6 3 2 3 5 3" xfId="55049" xr:uid="{00000000-0005-0000-0000-000009D70000}"/>
    <cellStyle name="Total 2 6 3 2 3 5 4" xfId="55050" xr:uid="{00000000-0005-0000-0000-00000AD70000}"/>
    <cellStyle name="Total 2 6 3 2 3 5 5" xfId="55051" xr:uid="{00000000-0005-0000-0000-00000BD70000}"/>
    <cellStyle name="Total 2 6 3 2 3 5 6" xfId="55052" xr:uid="{00000000-0005-0000-0000-00000CD70000}"/>
    <cellStyle name="Total 2 6 3 2 3 5 7" xfId="55053" xr:uid="{00000000-0005-0000-0000-00000DD70000}"/>
    <cellStyle name="Total 2 6 3 2 3 5 8" xfId="55054" xr:uid="{00000000-0005-0000-0000-00000ED70000}"/>
    <cellStyle name="Total 2 6 3 2 3 6" xfId="55055" xr:uid="{00000000-0005-0000-0000-00000FD70000}"/>
    <cellStyle name="Total 2 6 3 2 3 6 2" xfId="55056" xr:uid="{00000000-0005-0000-0000-000010D70000}"/>
    <cellStyle name="Total 2 6 3 2 3 6 3" xfId="55057" xr:uid="{00000000-0005-0000-0000-000011D70000}"/>
    <cellStyle name="Total 2 6 3 2 3 6 4" xfId="55058" xr:uid="{00000000-0005-0000-0000-000012D70000}"/>
    <cellStyle name="Total 2 6 3 2 3 6 5" xfId="55059" xr:uid="{00000000-0005-0000-0000-000013D70000}"/>
    <cellStyle name="Total 2 6 3 2 3 6 6" xfId="55060" xr:uid="{00000000-0005-0000-0000-000014D70000}"/>
    <cellStyle name="Total 2 6 3 2 3 6 7" xfId="55061" xr:uid="{00000000-0005-0000-0000-000015D70000}"/>
    <cellStyle name="Total 2 6 3 2 3 7" xfId="55062" xr:uid="{00000000-0005-0000-0000-000016D70000}"/>
    <cellStyle name="Total 2 6 3 2 3 8" xfId="55063" xr:uid="{00000000-0005-0000-0000-000017D70000}"/>
    <cellStyle name="Total 2 6 3 2 3 9" xfId="55064" xr:uid="{00000000-0005-0000-0000-000018D70000}"/>
    <cellStyle name="Total 2 6 3 2 4" xfId="55065" xr:uid="{00000000-0005-0000-0000-000019D70000}"/>
    <cellStyle name="Total 2 6 3 2 4 2" xfId="55066" xr:uid="{00000000-0005-0000-0000-00001AD70000}"/>
    <cellStyle name="Total 2 6 3 2 4 2 2" xfId="55067" xr:uid="{00000000-0005-0000-0000-00001BD70000}"/>
    <cellStyle name="Total 2 6 3 2 4 2 3" xfId="55068" xr:uid="{00000000-0005-0000-0000-00001CD70000}"/>
    <cellStyle name="Total 2 6 3 2 4 2 4" xfId="55069" xr:uid="{00000000-0005-0000-0000-00001DD70000}"/>
    <cellStyle name="Total 2 6 3 2 4 2 5" xfId="55070" xr:uid="{00000000-0005-0000-0000-00001ED70000}"/>
    <cellStyle name="Total 2 6 3 2 4 2 6" xfId="55071" xr:uid="{00000000-0005-0000-0000-00001FD70000}"/>
    <cellStyle name="Total 2 6 3 2 4 2 7" xfId="55072" xr:uid="{00000000-0005-0000-0000-000020D70000}"/>
    <cellStyle name="Total 2 6 3 2 4 3" xfId="55073" xr:uid="{00000000-0005-0000-0000-000021D70000}"/>
    <cellStyle name="Total 2 6 3 2 4 4" xfId="55074" xr:uid="{00000000-0005-0000-0000-000022D70000}"/>
    <cellStyle name="Total 2 6 3 2 4 5" xfId="55075" xr:uid="{00000000-0005-0000-0000-000023D70000}"/>
    <cellStyle name="Total 2 6 3 2 5" xfId="55076" xr:uid="{00000000-0005-0000-0000-000024D70000}"/>
    <cellStyle name="Total 2 6 3 2 5 2" xfId="55077" xr:uid="{00000000-0005-0000-0000-000025D70000}"/>
    <cellStyle name="Total 2 6 3 2 5 2 2" xfId="55078" xr:uid="{00000000-0005-0000-0000-000026D70000}"/>
    <cellStyle name="Total 2 6 3 2 5 2 3" xfId="55079" xr:uid="{00000000-0005-0000-0000-000027D70000}"/>
    <cellStyle name="Total 2 6 3 2 5 2 4" xfId="55080" xr:uid="{00000000-0005-0000-0000-000028D70000}"/>
    <cellStyle name="Total 2 6 3 2 5 2 5" xfId="55081" xr:uid="{00000000-0005-0000-0000-000029D70000}"/>
    <cellStyle name="Total 2 6 3 2 5 2 6" xfId="55082" xr:uid="{00000000-0005-0000-0000-00002AD70000}"/>
    <cellStyle name="Total 2 6 3 2 5 2 7" xfId="55083" xr:uid="{00000000-0005-0000-0000-00002BD70000}"/>
    <cellStyle name="Total 2 6 3 2 5 3" xfId="55084" xr:uid="{00000000-0005-0000-0000-00002CD70000}"/>
    <cellStyle name="Total 2 6 3 2 5 4" xfId="55085" xr:uid="{00000000-0005-0000-0000-00002DD70000}"/>
    <cellStyle name="Total 2 6 3 2 5 5" xfId="55086" xr:uid="{00000000-0005-0000-0000-00002ED70000}"/>
    <cellStyle name="Total 2 6 3 2 6" xfId="55087" xr:uid="{00000000-0005-0000-0000-00002FD70000}"/>
    <cellStyle name="Total 2 6 3 2 6 2" xfId="55088" xr:uid="{00000000-0005-0000-0000-000030D70000}"/>
    <cellStyle name="Total 2 6 3 2 6 2 2" xfId="55089" xr:uid="{00000000-0005-0000-0000-000031D70000}"/>
    <cellStyle name="Total 2 6 3 2 6 2 3" xfId="55090" xr:uid="{00000000-0005-0000-0000-000032D70000}"/>
    <cellStyle name="Total 2 6 3 2 6 2 4" xfId="55091" xr:uid="{00000000-0005-0000-0000-000033D70000}"/>
    <cellStyle name="Total 2 6 3 2 6 2 5" xfId="55092" xr:uid="{00000000-0005-0000-0000-000034D70000}"/>
    <cellStyle name="Total 2 6 3 2 6 2 6" xfId="55093" xr:uid="{00000000-0005-0000-0000-000035D70000}"/>
    <cellStyle name="Total 2 6 3 2 6 2 7" xfId="55094" xr:uid="{00000000-0005-0000-0000-000036D70000}"/>
    <cellStyle name="Total 2 6 3 2 6 3" xfId="55095" xr:uid="{00000000-0005-0000-0000-000037D70000}"/>
    <cellStyle name="Total 2 6 3 2 6 4" xfId="55096" xr:uid="{00000000-0005-0000-0000-000038D70000}"/>
    <cellStyle name="Total 2 6 3 2 6 5" xfId="55097" xr:uid="{00000000-0005-0000-0000-000039D70000}"/>
    <cellStyle name="Total 2 6 3 2 7" xfId="55098" xr:uid="{00000000-0005-0000-0000-00003AD70000}"/>
    <cellStyle name="Total 2 6 3 2 7 2" xfId="55099" xr:uid="{00000000-0005-0000-0000-00003BD70000}"/>
    <cellStyle name="Total 2 6 3 2 7 2 2" xfId="55100" xr:uid="{00000000-0005-0000-0000-00003CD70000}"/>
    <cellStyle name="Total 2 6 3 2 7 2 3" xfId="55101" xr:uid="{00000000-0005-0000-0000-00003DD70000}"/>
    <cellStyle name="Total 2 6 3 2 7 2 4" xfId="55102" xr:uid="{00000000-0005-0000-0000-00003ED70000}"/>
    <cellStyle name="Total 2 6 3 2 7 2 5" xfId="55103" xr:uid="{00000000-0005-0000-0000-00003FD70000}"/>
    <cellStyle name="Total 2 6 3 2 7 2 6" xfId="55104" xr:uid="{00000000-0005-0000-0000-000040D70000}"/>
    <cellStyle name="Total 2 6 3 2 7 2 7" xfId="55105" xr:uid="{00000000-0005-0000-0000-000041D70000}"/>
    <cellStyle name="Total 2 6 3 2 7 3" xfId="55106" xr:uid="{00000000-0005-0000-0000-000042D70000}"/>
    <cellStyle name="Total 2 6 3 2 7 4" xfId="55107" xr:uid="{00000000-0005-0000-0000-000043D70000}"/>
    <cellStyle name="Total 2 6 3 2 7 5" xfId="55108" xr:uid="{00000000-0005-0000-0000-000044D70000}"/>
    <cellStyle name="Total 2 6 3 2 8" xfId="55109" xr:uid="{00000000-0005-0000-0000-000045D70000}"/>
    <cellStyle name="Total 2 6 3 2 8 2" xfId="55110" xr:uid="{00000000-0005-0000-0000-000046D70000}"/>
    <cellStyle name="Total 2 6 3 2 8 3" xfId="55111" xr:uid="{00000000-0005-0000-0000-000047D70000}"/>
    <cellStyle name="Total 2 6 3 2 8 4" xfId="55112" xr:uid="{00000000-0005-0000-0000-000048D70000}"/>
    <cellStyle name="Total 2 6 3 2 8 5" xfId="55113" xr:uid="{00000000-0005-0000-0000-000049D70000}"/>
    <cellStyle name="Total 2 6 3 2 8 6" xfId="55114" xr:uid="{00000000-0005-0000-0000-00004AD70000}"/>
    <cellStyle name="Total 2 6 3 2 8 7" xfId="55115" xr:uid="{00000000-0005-0000-0000-00004BD70000}"/>
    <cellStyle name="Total 2 6 3 2 8 8" xfId="55116" xr:uid="{00000000-0005-0000-0000-00004CD70000}"/>
    <cellStyle name="Total 2 6 3 2 9" xfId="55117" xr:uid="{00000000-0005-0000-0000-00004DD70000}"/>
    <cellStyle name="Total 2 6 3 2 9 2" xfId="55118" xr:uid="{00000000-0005-0000-0000-00004ED70000}"/>
    <cellStyle name="Total 2 6 3 2 9 3" xfId="55119" xr:uid="{00000000-0005-0000-0000-00004FD70000}"/>
    <cellStyle name="Total 2 6 3 2 9 4" xfId="55120" xr:uid="{00000000-0005-0000-0000-000050D70000}"/>
    <cellStyle name="Total 2 6 3 2 9 5" xfId="55121" xr:uid="{00000000-0005-0000-0000-000051D70000}"/>
    <cellStyle name="Total 2 6 3 2 9 6" xfId="55122" xr:uid="{00000000-0005-0000-0000-000052D70000}"/>
    <cellStyle name="Total 2 6 3 2 9 7" xfId="55123" xr:uid="{00000000-0005-0000-0000-000053D70000}"/>
    <cellStyle name="Total 2 6 3 3" xfId="55124" xr:uid="{00000000-0005-0000-0000-000054D70000}"/>
    <cellStyle name="Total 2 6 3 3 10" xfId="55125" xr:uid="{00000000-0005-0000-0000-000055D70000}"/>
    <cellStyle name="Total 2 6 3 3 10 2" xfId="55126" xr:uid="{00000000-0005-0000-0000-000056D70000}"/>
    <cellStyle name="Total 2 6 3 3 10 3" xfId="55127" xr:uid="{00000000-0005-0000-0000-000057D70000}"/>
    <cellStyle name="Total 2 6 3 3 10 4" xfId="55128" xr:uid="{00000000-0005-0000-0000-000058D70000}"/>
    <cellStyle name="Total 2 6 3 3 10 5" xfId="55129" xr:uid="{00000000-0005-0000-0000-000059D70000}"/>
    <cellStyle name="Total 2 6 3 3 11" xfId="55130" xr:uid="{00000000-0005-0000-0000-00005AD70000}"/>
    <cellStyle name="Total 2 6 3 3 11 2" xfId="55131" xr:uid="{00000000-0005-0000-0000-00005BD70000}"/>
    <cellStyle name="Total 2 6 3 3 11 3" xfId="55132" xr:uid="{00000000-0005-0000-0000-00005CD70000}"/>
    <cellStyle name="Total 2 6 3 3 11 4" xfId="55133" xr:uid="{00000000-0005-0000-0000-00005DD70000}"/>
    <cellStyle name="Total 2 6 3 3 11 5" xfId="55134" xr:uid="{00000000-0005-0000-0000-00005ED70000}"/>
    <cellStyle name="Total 2 6 3 3 12" xfId="55135" xr:uid="{00000000-0005-0000-0000-00005FD70000}"/>
    <cellStyle name="Total 2 6 3 3 12 2" xfId="55136" xr:uid="{00000000-0005-0000-0000-000060D70000}"/>
    <cellStyle name="Total 2 6 3 3 12 3" xfId="55137" xr:uid="{00000000-0005-0000-0000-000061D70000}"/>
    <cellStyle name="Total 2 6 3 3 12 4" xfId="55138" xr:uid="{00000000-0005-0000-0000-000062D70000}"/>
    <cellStyle name="Total 2 6 3 3 12 5" xfId="55139" xr:uid="{00000000-0005-0000-0000-000063D70000}"/>
    <cellStyle name="Total 2 6 3 3 13" xfId="55140" xr:uid="{00000000-0005-0000-0000-000064D70000}"/>
    <cellStyle name="Total 2 6 3 3 13 2" xfId="55141" xr:uid="{00000000-0005-0000-0000-000065D70000}"/>
    <cellStyle name="Total 2 6 3 3 13 3" xfId="55142" xr:uid="{00000000-0005-0000-0000-000066D70000}"/>
    <cellStyle name="Total 2 6 3 3 13 4" xfId="55143" xr:uid="{00000000-0005-0000-0000-000067D70000}"/>
    <cellStyle name="Total 2 6 3 3 13 5" xfId="55144" xr:uid="{00000000-0005-0000-0000-000068D70000}"/>
    <cellStyle name="Total 2 6 3 3 14" xfId="55145" xr:uid="{00000000-0005-0000-0000-000069D70000}"/>
    <cellStyle name="Total 2 6 3 3 14 2" xfId="55146" xr:uid="{00000000-0005-0000-0000-00006AD70000}"/>
    <cellStyle name="Total 2 6 3 3 14 3" xfId="55147" xr:uid="{00000000-0005-0000-0000-00006BD70000}"/>
    <cellStyle name="Total 2 6 3 3 14 4" xfId="55148" xr:uid="{00000000-0005-0000-0000-00006CD70000}"/>
    <cellStyle name="Total 2 6 3 3 14 5" xfId="55149" xr:uid="{00000000-0005-0000-0000-00006DD70000}"/>
    <cellStyle name="Total 2 6 3 3 15" xfId="55150" xr:uid="{00000000-0005-0000-0000-00006ED70000}"/>
    <cellStyle name="Total 2 6 3 3 15 2" xfId="55151" xr:uid="{00000000-0005-0000-0000-00006FD70000}"/>
    <cellStyle name="Total 2 6 3 3 15 3" xfId="55152" xr:uid="{00000000-0005-0000-0000-000070D70000}"/>
    <cellStyle name="Total 2 6 3 3 15 4" xfId="55153" xr:uid="{00000000-0005-0000-0000-000071D70000}"/>
    <cellStyle name="Total 2 6 3 3 15 5" xfId="55154" xr:uid="{00000000-0005-0000-0000-000072D70000}"/>
    <cellStyle name="Total 2 6 3 3 16" xfId="55155" xr:uid="{00000000-0005-0000-0000-000073D70000}"/>
    <cellStyle name="Total 2 6 3 3 16 2" xfId="55156" xr:uid="{00000000-0005-0000-0000-000074D70000}"/>
    <cellStyle name="Total 2 6 3 3 16 3" xfId="55157" xr:uid="{00000000-0005-0000-0000-000075D70000}"/>
    <cellStyle name="Total 2 6 3 3 16 4" xfId="55158" xr:uid="{00000000-0005-0000-0000-000076D70000}"/>
    <cellStyle name="Total 2 6 3 3 16 5" xfId="55159" xr:uid="{00000000-0005-0000-0000-000077D70000}"/>
    <cellStyle name="Total 2 6 3 3 17" xfId="55160" xr:uid="{00000000-0005-0000-0000-000078D70000}"/>
    <cellStyle name="Total 2 6 3 3 17 2" xfId="55161" xr:uid="{00000000-0005-0000-0000-000079D70000}"/>
    <cellStyle name="Total 2 6 3 3 17 3" xfId="55162" xr:uid="{00000000-0005-0000-0000-00007AD70000}"/>
    <cellStyle name="Total 2 6 3 3 17 4" xfId="55163" xr:uid="{00000000-0005-0000-0000-00007BD70000}"/>
    <cellStyle name="Total 2 6 3 3 17 5" xfId="55164" xr:uid="{00000000-0005-0000-0000-00007CD70000}"/>
    <cellStyle name="Total 2 6 3 3 18" xfId="55165" xr:uid="{00000000-0005-0000-0000-00007DD70000}"/>
    <cellStyle name="Total 2 6 3 3 18 2" xfId="55166" xr:uid="{00000000-0005-0000-0000-00007ED70000}"/>
    <cellStyle name="Total 2 6 3 3 18 3" xfId="55167" xr:uid="{00000000-0005-0000-0000-00007FD70000}"/>
    <cellStyle name="Total 2 6 3 3 18 4" xfId="55168" xr:uid="{00000000-0005-0000-0000-000080D70000}"/>
    <cellStyle name="Total 2 6 3 3 18 5" xfId="55169" xr:uid="{00000000-0005-0000-0000-000081D70000}"/>
    <cellStyle name="Total 2 6 3 3 19" xfId="55170" xr:uid="{00000000-0005-0000-0000-000082D70000}"/>
    <cellStyle name="Total 2 6 3 3 2" xfId="55171" xr:uid="{00000000-0005-0000-0000-000083D70000}"/>
    <cellStyle name="Total 2 6 3 3 2 10" xfId="55172" xr:uid="{00000000-0005-0000-0000-000084D70000}"/>
    <cellStyle name="Total 2 6 3 3 2 10 2" xfId="55173" xr:uid="{00000000-0005-0000-0000-000085D70000}"/>
    <cellStyle name="Total 2 6 3 3 2 10 3" xfId="55174" xr:uid="{00000000-0005-0000-0000-000086D70000}"/>
    <cellStyle name="Total 2 6 3 3 2 10 4" xfId="55175" xr:uid="{00000000-0005-0000-0000-000087D70000}"/>
    <cellStyle name="Total 2 6 3 3 2 10 5" xfId="55176" xr:uid="{00000000-0005-0000-0000-000088D70000}"/>
    <cellStyle name="Total 2 6 3 3 2 11" xfId="55177" xr:uid="{00000000-0005-0000-0000-000089D70000}"/>
    <cellStyle name="Total 2 6 3 3 2 11 2" xfId="55178" xr:uid="{00000000-0005-0000-0000-00008AD70000}"/>
    <cellStyle name="Total 2 6 3 3 2 11 3" xfId="55179" xr:uid="{00000000-0005-0000-0000-00008BD70000}"/>
    <cellStyle name="Total 2 6 3 3 2 11 4" xfId="55180" xr:uid="{00000000-0005-0000-0000-00008CD70000}"/>
    <cellStyle name="Total 2 6 3 3 2 11 5" xfId="55181" xr:uid="{00000000-0005-0000-0000-00008DD70000}"/>
    <cellStyle name="Total 2 6 3 3 2 12" xfId="55182" xr:uid="{00000000-0005-0000-0000-00008ED70000}"/>
    <cellStyle name="Total 2 6 3 3 2 12 2" xfId="55183" xr:uid="{00000000-0005-0000-0000-00008FD70000}"/>
    <cellStyle name="Total 2 6 3 3 2 12 3" xfId="55184" xr:uid="{00000000-0005-0000-0000-000090D70000}"/>
    <cellStyle name="Total 2 6 3 3 2 12 4" xfId="55185" xr:uid="{00000000-0005-0000-0000-000091D70000}"/>
    <cellStyle name="Total 2 6 3 3 2 12 5" xfId="55186" xr:uid="{00000000-0005-0000-0000-000092D70000}"/>
    <cellStyle name="Total 2 6 3 3 2 13" xfId="55187" xr:uid="{00000000-0005-0000-0000-000093D70000}"/>
    <cellStyle name="Total 2 6 3 3 2 13 2" xfId="55188" xr:uid="{00000000-0005-0000-0000-000094D70000}"/>
    <cellStyle name="Total 2 6 3 3 2 13 3" xfId="55189" xr:uid="{00000000-0005-0000-0000-000095D70000}"/>
    <cellStyle name="Total 2 6 3 3 2 13 4" xfId="55190" xr:uid="{00000000-0005-0000-0000-000096D70000}"/>
    <cellStyle name="Total 2 6 3 3 2 13 5" xfId="55191" xr:uid="{00000000-0005-0000-0000-000097D70000}"/>
    <cellStyle name="Total 2 6 3 3 2 14" xfId="55192" xr:uid="{00000000-0005-0000-0000-000098D70000}"/>
    <cellStyle name="Total 2 6 3 3 2 14 2" xfId="55193" xr:uid="{00000000-0005-0000-0000-000099D70000}"/>
    <cellStyle name="Total 2 6 3 3 2 14 3" xfId="55194" xr:uid="{00000000-0005-0000-0000-00009AD70000}"/>
    <cellStyle name="Total 2 6 3 3 2 14 4" xfId="55195" xr:uid="{00000000-0005-0000-0000-00009BD70000}"/>
    <cellStyle name="Total 2 6 3 3 2 14 5" xfId="55196" xr:uid="{00000000-0005-0000-0000-00009CD70000}"/>
    <cellStyle name="Total 2 6 3 3 2 15" xfId="55197" xr:uid="{00000000-0005-0000-0000-00009DD70000}"/>
    <cellStyle name="Total 2 6 3 3 2 15 2" xfId="55198" xr:uid="{00000000-0005-0000-0000-00009ED70000}"/>
    <cellStyle name="Total 2 6 3 3 2 15 3" xfId="55199" xr:uid="{00000000-0005-0000-0000-00009FD70000}"/>
    <cellStyle name="Total 2 6 3 3 2 15 4" xfId="55200" xr:uid="{00000000-0005-0000-0000-0000A0D70000}"/>
    <cellStyle name="Total 2 6 3 3 2 15 5" xfId="55201" xr:uid="{00000000-0005-0000-0000-0000A1D70000}"/>
    <cellStyle name="Total 2 6 3 3 2 16" xfId="55202" xr:uid="{00000000-0005-0000-0000-0000A2D70000}"/>
    <cellStyle name="Total 2 6 3 3 2 16 2" xfId="55203" xr:uid="{00000000-0005-0000-0000-0000A3D70000}"/>
    <cellStyle name="Total 2 6 3 3 2 16 3" xfId="55204" xr:uid="{00000000-0005-0000-0000-0000A4D70000}"/>
    <cellStyle name="Total 2 6 3 3 2 16 4" xfId="55205" xr:uid="{00000000-0005-0000-0000-0000A5D70000}"/>
    <cellStyle name="Total 2 6 3 3 2 16 5" xfId="55206" xr:uid="{00000000-0005-0000-0000-0000A6D70000}"/>
    <cellStyle name="Total 2 6 3 3 2 17" xfId="55207" xr:uid="{00000000-0005-0000-0000-0000A7D70000}"/>
    <cellStyle name="Total 2 6 3 3 2 17 2" xfId="55208" xr:uid="{00000000-0005-0000-0000-0000A8D70000}"/>
    <cellStyle name="Total 2 6 3 3 2 17 3" xfId="55209" xr:uid="{00000000-0005-0000-0000-0000A9D70000}"/>
    <cellStyle name="Total 2 6 3 3 2 17 4" xfId="55210" xr:uid="{00000000-0005-0000-0000-0000AAD70000}"/>
    <cellStyle name="Total 2 6 3 3 2 17 5" xfId="55211" xr:uid="{00000000-0005-0000-0000-0000ABD70000}"/>
    <cellStyle name="Total 2 6 3 3 2 18" xfId="55212" xr:uid="{00000000-0005-0000-0000-0000ACD70000}"/>
    <cellStyle name="Total 2 6 3 3 2 18 2" xfId="55213" xr:uid="{00000000-0005-0000-0000-0000ADD70000}"/>
    <cellStyle name="Total 2 6 3 3 2 18 3" xfId="55214" xr:uid="{00000000-0005-0000-0000-0000AED70000}"/>
    <cellStyle name="Total 2 6 3 3 2 18 4" xfId="55215" xr:uid="{00000000-0005-0000-0000-0000AFD70000}"/>
    <cellStyle name="Total 2 6 3 3 2 18 5" xfId="55216" xr:uid="{00000000-0005-0000-0000-0000B0D70000}"/>
    <cellStyle name="Total 2 6 3 3 2 19" xfId="55217" xr:uid="{00000000-0005-0000-0000-0000B1D70000}"/>
    <cellStyle name="Total 2 6 3 3 2 2" xfId="55218" xr:uid="{00000000-0005-0000-0000-0000B2D70000}"/>
    <cellStyle name="Total 2 6 3 3 2 2 2" xfId="55219" xr:uid="{00000000-0005-0000-0000-0000B3D70000}"/>
    <cellStyle name="Total 2 6 3 3 2 2 2 2" xfId="55220" xr:uid="{00000000-0005-0000-0000-0000B4D70000}"/>
    <cellStyle name="Total 2 6 3 3 2 2 2 3" xfId="55221" xr:uid="{00000000-0005-0000-0000-0000B5D70000}"/>
    <cellStyle name="Total 2 6 3 3 2 2 2 4" xfId="55222" xr:uid="{00000000-0005-0000-0000-0000B6D70000}"/>
    <cellStyle name="Total 2 6 3 3 2 2 2 5" xfId="55223" xr:uid="{00000000-0005-0000-0000-0000B7D70000}"/>
    <cellStyle name="Total 2 6 3 3 2 2 2 6" xfId="55224" xr:uid="{00000000-0005-0000-0000-0000B8D70000}"/>
    <cellStyle name="Total 2 6 3 3 2 2 2 7" xfId="55225" xr:uid="{00000000-0005-0000-0000-0000B9D70000}"/>
    <cellStyle name="Total 2 6 3 3 2 2 3" xfId="55226" xr:uid="{00000000-0005-0000-0000-0000BAD70000}"/>
    <cellStyle name="Total 2 6 3 3 2 2 4" xfId="55227" xr:uid="{00000000-0005-0000-0000-0000BBD70000}"/>
    <cellStyle name="Total 2 6 3 3 2 2 5" xfId="55228" xr:uid="{00000000-0005-0000-0000-0000BCD70000}"/>
    <cellStyle name="Total 2 6 3 3 2 3" xfId="55229" xr:uid="{00000000-0005-0000-0000-0000BDD70000}"/>
    <cellStyle name="Total 2 6 3 3 2 3 2" xfId="55230" xr:uid="{00000000-0005-0000-0000-0000BED70000}"/>
    <cellStyle name="Total 2 6 3 3 2 3 2 2" xfId="55231" xr:uid="{00000000-0005-0000-0000-0000BFD70000}"/>
    <cellStyle name="Total 2 6 3 3 2 3 2 3" xfId="55232" xr:uid="{00000000-0005-0000-0000-0000C0D70000}"/>
    <cellStyle name="Total 2 6 3 3 2 3 2 4" xfId="55233" xr:uid="{00000000-0005-0000-0000-0000C1D70000}"/>
    <cellStyle name="Total 2 6 3 3 2 3 2 5" xfId="55234" xr:uid="{00000000-0005-0000-0000-0000C2D70000}"/>
    <cellStyle name="Total 2 6 3 3 2 3 2 6" xfId="55235" xr:uid="{00000000-0005-0000-0000-0000C3D70000}"/>
    <cellStyle name="Total 2 6 3 3 2 3 2 7" xfId="55236" xr:uid="{00000000-0005-0000-0000-0000C4D70000}"/>
    <cellStyle name="Total 2 6 3 3 2 3 3" xfId="55237" xr:uid="{00000000-0005-0000-0000-0000C5D70000}"/>
    <cellStyle name="Total 2 6 3 3 2 3 4" xfId="55238" xr:uid="{00000000-0005-0000-0000-0000C6D70000}"/>
    <cellStyle name="Total 2 6 3 3 2 3 5" xfId="55239" xr:uid="{00000000-0005-0000-0000-0000C7D70000}"/>
    <cellStyle name="Total 2 6 3 3 2 4" xfId="55240" xr:uid="{00000000-0005-0000-0000-0000C8D70000}"/>
    <cellStyle name="Total 2 6 3 3 2 4 2" xfId="55241" xr:uid="{00000000-0005-0000-0000-0000C9D70000}"/>
    <cellStyle name="Total 2 6 3 3 2 4 2 2" xfId="55242" xr:uid="{00000000-0005-0000-0000-0000CAD70000}"/>
    <cellStyle name="Total 2 6 3 3 2 4 2 3" xfId="55243" xr:uid="{00000000-0005-0000-0000-0000CBD70000}"/>
    <cellStyle name="Total 2 6 3 3 2 4 2 4" xfId="55244" xr:uid="{00000000-0005-0000-0000-0000CCD70000}"/>
    <cellStyle name="Total 2 6 3 3 2 4 2 5" xfId="55245" xr:uid="{00000000-0005-0000-0000-0000CDD70000}"/>
    <cellStyle name="Total 2 6 3 3 2 4 2 6" xfId="55246" xr:uid="{00000000-0005-0000-0000-0000CED70000}"/>
    <cellStyle name="Total 2 6 3 3 2 4 2 7" xfId="55247" xr:uid="{00000000-0005-0000-0000-0000CFD70000}"/>
    <cellStyle name="Total 2 6 3 3 2 4 3" xfId="55248" xr:uid="{00000000-0005-0000-0000-0000D0D70000}"/>
    <cellStyle name="Total 2 6 3 3 2 4 4" xfId="55249" xr:uid="{00000000-0005-0000-0000-0000D1D70000}"/>
    <cellStyle name="Total 2 6 3 3 2 4 5" xfId="55250" xr:uid="{00000000-0005-0000-0000-0000D2D70000}"/>
    <cellStyle name="Total 2 6 3 3 2 5" xfId="55251" xr:uid="{00000000-0005-0000-0000-0000D3D70000}"/>
    <cellStyle name="Total 2 6 3 3 2 5 2" xfId="55252" xr:uid="{00000000-0005-0000-0000-0000D4D70000}"/>
    <cellStyle name="Total 2 6 3 3 2 5 3" xfId="55253" xr:uid="{00000000-0005-0000-0000-0000D5D70000}"/>
    <cellStyle name="Total 2 6 3 3 2 5 4" xfId="55254" xr:uid="{00000000-0005-0000-0000-0000D6D70000}"/>
    <cellStyle name="Total 2 6 3 3 2 5 5" xfId="55255" xr:uid="{00000000-0005-0000-0000-0000D7D70000}"/>
    <cellStyle name="Total 2 6 3 3 2 5 6" xfId="55256" xr:uid="{00000000-0005-0000-0000-0000D8D70000}"/>
    <cellStyle name="Total 2 6 3 3 2 5 7" xfId="55257" xr:uid="{00000000-0005-0000-0000-0000D9D70000}"/>
    <cellStyle name="Total 2 6 3 3 2 5 8" xfId="55258" xr:uid="{00000000-0005-0000-0000-0000DAD70000}"/>
    <cellStyle name="Total 2 6 3 3 2 6" xfId="55259" xr:uid="{00000000-0005-0000-0000-0000DBD70000}"/>
    <cellStyle name="Total 2 6 3 3 2 6 2" xfId="55260" xr:uid="{00000000-0005-0000-0000-0000DCD70000}"/>
    <cellStyle name="Total 2 6 3 3 2 6 3" xfId="55261" xr:uid="{00000000-0005-0000-0000-0000DDD70000}"/>
    <cellStyle name="Total 2 6 3 3 2 6 4" xfId="55262" xr:uid="{00000000-0005-0000-0000-0000DED70000}"/>
    <cellStyle name="Total 2 6 3 3 2 6 5" xfId="55263" xr:uid="{00000000-0005-0000-0000-0000DFD70000}"/>
    <cellStyle name="Total 2 6 3 3 2 6 6" xfId="55264" xr:uid="{00000000-0005-0000-0000-0000E0D70000}"/>
    <cellStyle name="Total 2 6 3 3 2 6 7" xfId="55265" xr:uid="{00000000-0005-0000-0000-0000E1D70000}"/>
    <cellStyle name="Total 2 6 3 3 2 7" xfId="55266" xr:uid="{00000000-0005-0000-0000-0000E2D70000}"/>
    <cellStyle name="Total 2 6 3 3 2 7 2" xfId="55267" xr:uid="{00000000-0005-0000-0000-0000E3D70000}"/>
    <cellStyle name="Total 2 6 3 3 2 7 3" xfId="55268" xr:uid="{00000000-0005-0000-0000-0000E4D70000}"/>
    <cellStyle name="Total 2 6 3 3 2 7 4" xfId="55269" xr:uid="{00000000-0005-0000-0000-0000E5D70000}"/>
    <cellStyle name="Total 2 6 3 3 2 7 5" xfId="55270" xr:uid="{00000000-0005-0000-0000-0000E6D70000}"/>
    <cellStyle name="Total 2 6 3 3 2 8" xfId="55271" xr:uid="{00000000-0005-0000-0000-0000E7D70000}"/>
    <cellStyle name="Total 2 6 3 3 2 8 2" xfId="55272" xr:uid="{00000000-0005-0000-0000-0000E8D70000}"/>
    <cellStyle name="Total 2 6 3 3 2 8 3" xfId="55273" xr:uid="{00000000-0005-0000-0000-0000E9D70000}"/>
    <cellStyle name="Total 2 6 3 3 2 8 4" xfId="55274" xr:uid="{00000000-0005-0000-0000-0000EAD70000}"/>
    <cellStyle name="Total 2 6 3 3 2 8 5" xfId="55275" xr:uid="{00000000-0005-0000-0000-0000EBD70000}"/>
    <cellStyle name="Total 2 6 3 3 2 9" xfId="55276" xr:uid="{00000000-0005-0000-0000-0000ECD70000}"/>
    <cellStyle name="Total 2 6 3 3 2 9 2" xfId="55277" xr:uid="{00000000-0005-0000-0000-0000EDD70000}"/>
    <cellStyle name="Total 2 6 3 3 2 9 3" xfId="55278" xr:uid="{00000000-0005-0000-0000-0000EED70000}"/>
    <cellStyle name="Total 2 6 3 3 2 9 4" xfId="55279" xr:uid="{00000000-0005-0000-0000-0000EFD70000}"/>
    <cellStyle name="Total 2 6 3 3 2 9 5" xfId="55280" xr:uid="{00000000-0005-0000-0000-0000F0D70000}"/>
    <cellStyle name="Total 2 6 3 3 3" xfId="55281" xr:uid="{00000000-0005-0000-0000-0000F1D70000}"/>
    <cellStyle name="Total 2 6 3 3 3 10" xfId="55282" xr:uid="{00000000-0005-0000-0000-0000F2D70000}"/>
    <cellStyle name="Total 2 6 3 3 3 2" xfId="55283" xr:uid="{00000000-0005-0000-0000-0000F3D70000}"/>
    <cellStyle name="Total 2 6 3 3 3 2 2" xfId="55284" xr:uid="{00000000-0005-0000-0000-0000F4D70000}"/>
    <cellStyle name="Total 2 6 3 3 3 2 2 2" xfId="55285" xr:uid="{00000000-0005-0000-0000-0000F5D70000}"/>
    <cellStyle name="Total 2 6 3 3 3 2 2 3" xfId="55286" xr:uid="{00000000-0005-0000-0000-0000F6D70000}"/>
    <cellStyle name="Total 2 6 3 3 3 2 2 4" xfId="55287" xr:uid="{00000000-0005-0000-0000-0000F7D70000}"/>
    <cellStyle name="Total 2 6 3 3 3 2 2 5" xfId="55288" xr:uid="{00000000-0005-0000-0000-0000F8D70000}"/>
    <cellStyle name="Total 2 6 3 3 3 2 2 6" xfId="55289" xr:uid="{00000000-0005-0000-0000-0000F9D70000}"/>
    <cellStyle name="Total 2 6 3 3 3 2 2 7" xfId="55290" xr:uid="{00000000-0005-0000-0000-0000FAD70000}"/>
    <cellStyle name="Total 2 6 3 3 3 2 3" xfId="55291" xr:uid="{00000000-0005-0000-0000-0000FBD70000}"/>
    <cellStyle name="Total 2 6 3 3 3 2 4" xfId="55292" xr:uid="{00000000-0005-0000-0000-0000FCD70000}"/>
    <cellStyle name="Total 2 6 3 3 3 3" xfId="55293" xr:uid="{00000000-0005-0000-0000-0000FDD70000}"/>
    <cellStyle name="Total 2 6 3 3 3 3 2" xfId="55294" xr:uid="{00000000-0005-0000-0000-0000FED70000}"/>
    <cellStyle name="Total 2 6 3 3 3 3 2 2" xfId="55295" xr:uid="{00000000-0005-0000-0000-0000FFD70000}"/>
    <cellStyle name="Total 2 6 3 3 3 3 2 3" xfId="55296" xr:uid="{00000000-0005-0000-0000-000000D80000}"/>
    <cellStyle name="Total 2 6 3 3 3 3 2 4" xfId="55297" xr:uid="{00000000-0005-0000-0000-000001D80000}"/>
    <cellStyle name="Total 2 6 3 3 3 3 2 5" xfId="55298" xr:uid="{00000000-0005-0000-0000-000002D80000}"/>
    <cellStyle name="Total 2 6 3 3 3 3 2 6" xfId="55299" xr:uid="{00000000-0005-0000-0000-000003D80000}"/>
    <cellStyle name="Total 2 6 3 3 3 3 2 7" xfId="55300" xr:uid="{00000000-0005-0000-0000-000004D80000}"/>
    <cellStyle name="Total 2 6 3 3 3 3 3" xfId="55301" xr:uid="{00000000-0005-0000-0000-000005D80000}"/>
    <cellStyle name="Total 2 6 3 3 3 3 4" xfId="55302" xr:uid="{00000000-0005-0000-0000-000006D80000}"/>
    <cellStyle name="Total 2 6 3 3 3 4" xfId="55303" xr:uid="{00000000-0005-0000-0000-000007D80000}"/>
    <cellStyle name="Total 2 6 3 3 3 4 2" xfId="55304" xr:uid="{00000000-0005-0000-0000-000008D80000}"/>
    <cellStyle name="Total 2 6 3 3 3 4 2 2" xfId="55305" xr:uid="{00000000-0005-0000-0000-000009D80000}"/>
    <cellStyle name="Total 2 6 3 3 3 4 2 3" xfId="55306" xr:uid="{00000000-0005-0000-0000-00000AD80000}"/>
    <cellStyle name="Total 2 6 3 3 3 4 2 4" xfId="55307" xr:uid="{00000000-0005-0000-0000-00000BD80000}"/>
    <cellStyle name="Total 2 6 3 3 3 4 2 5" xfId="55308" xr:uid="{00000000-0005-0000-0000-00000CD80000}"/>
    <cellStyle name="Total 2 6 3 3 3 4 2 6" xfId="55309" xr:uid="{00000000-0005-0000-0000-00000DD80000}"/>
    <cellStyle name="Total 2 6 3 3 3 4 2 7" xfId="55310" xr:uid="{00000000-0005-0000-0000-00000ED80000}"/>
    <cellStyle name="Total 2 6 3 3 3 4 3" xfId="55311" xr:uid="{00000000-0005-0000-0000-00000FD80000}"/>
    <cellStyle name="Total 2 6 3 3 3 4 4" xfId="55312" xr:uid="{00000000-0005-0000-0000-000010D80000}"/>
    <cellStyle name="Total 2 6 3 3 3 5" xfId="55313" xr:uid="{00000000-0005-0000-0000-000011D80000}"/>
    <cellStyle name="Total 2 6 3 3 3 5 2" xfId="55314" xr:uid="{00000000-0005-0000-0000-000012D80000}"/>
    <cellStyle name="Total 2 6 3 3 3 5 3" xfId="55315" xr:uid="{00000000-0005-0000-0000-000013D80000}"/>
    <cellStyle name="Total 2 6 3 3 3 5 4" xfId="55316" xr:uid="{00000000-0005-0000-0000-000014D80000}"/>
    <cellStyle name="Total 2 6 3 3 3 5 5" xfId="55317" xr:uid="{00000000-0005-0000-0000-000015D80000}"/>
    <cellStyle name="Total 2 6 3 3 3 5 6" xfId="55318" xr:uid="{00000000-0005-0000-0000-000016D80000}"/>
    <cellStyle name="Total 2 6 3 3 3 5 7" xfId="55319" xr:uid="{00000000-0005-0000-0000-000017D80000}"/>
    <cellStyle name="Total 2 6 3 3 3 5 8" xfId="55320" xr:uid="{00000000-0005-0000-0000-000018D80000}"/>
    <cellStyle name="Total 2 6 3 3 3 6" xfId="55321" xr:uid="{00000000-0005-0000-0000-000019D80000}"/>
    <cellStyle name="Total 2 6 3 3 3 6 2" xfId="55322" xr:uid="{00000000-0005-0000-0000-00001AD80000}"/>
    <cellStyle name="Total 2 6 3 3 3 6 3" xfId="55323" xr:uid="{00000000-0005-0000-0000-00001BD80000}"/>
    <cellStyle name="Total 2 6 3 3 3 6 4" xfId="55324" xr:uid="{00000000-0005-0000-0000-00001CD80000}"/>
    <cellStyle name="Total 2 6 3 3 3 6 5" xfId="55325" xr:uid="{00000000-0005-0000-0000-00001DD80000}"/>
    <cellStyle name="Total 2 6 3 3 3 6 6" xfId="55326" xr:uid="{00000000-0005-0000-0000-00001ED80000}"/>
    <cellStyle name="Total 2 6 3 3 3 6 7" xfId="55327" xr:uid="{00000000-0005-0000-0000-00001FD80000}"/>
    <cellStyle name="Total 2 6 3 3 3 7" xfId="55328" xr:uid="{00000000-0005-0000-0000-000020D80000}"/>
    <cellStyle name="Total 2 6 3 3 3 8" xfId="55329" xr:uid="{00000000-0005-0000-0000-000021D80000}"/>
    <cellStyle name="Total 2 6 3 3 3 9" xfId="55330" xr:uid="{00000000-0005-0000-0000-000022D80000}"/>
    <cellStyle name="Total 2 6 3 3 4" xfId="55331" xr:uid="{00000000-0005-0000-0000-000023D80000}"/>
    <cellStyle name="Total 2 6 3 3 4 2" xfId="55332" xr:uid="{00000000-0005-0000-0000-000024D80000}"/>
    <cellStyle name="Total 2 6 3 3 4 2 2" xfId="55333" xr:uid="{00000000-0005-0000-0000-000025D80000}"/>
    <cellStyle name="Total 2 6 3 3 4 2 3" xfId="55334" xr:uid="{00000000-0005-0000-0000-000026D80000}"/>
    <cellStyle name="Total 2 6 3 3 4 2 4" xfId="55335" xr:uid="{00000000-0005-0000-0000-000027D80000}"/>
    <cellStyle name="Total 2 6 3 3 4 2 5" xfId="55336" xr:uid="{00000000-0005-0000-0000-000028D80000}"/>
    <cellStyle name="Total 2 6 3 3 4 2 6" xfId="55337" xr:uid="{00000000-0005-0000-0000-000029D80000}"/>
    <cellStyle name="Total 2 6 3 3 4 2 7" xfId="55338" xr:uid="{00000000-0005-0000-0000-00002AD80000}"/>
    <cellStyle name="Total 2 6 3 3 4 3" xfId="55339" xr:uid="{00000000-0005-0000-0000-00002BD80000}"/>
    <cellStyle name="Total 2 6 3 3 4 4" xfId="55340" xr:uid="{00000000-0005-0000-0000-00002CD80000}"/>
    <cellStyle name="Total 2 6 3 3 4 5" xfId="55341" xr:uid="{00000000-0005-0000-0000-00002DD80000}"/>
    <cellStyle name="Total 2 6 3 3 5" xfId="55342" xr:uid="{00000000-0005-0000-0000-00002ED80000}"/>
    <cellStyle name="Total 2 6 3 3 5 2" xfId="55343" xr:uid="{00000000-0005-0000-0000-00002FD80000}"/>
    <cellStyle name="Total 2 6 3 3 5 2 2" xfId="55344" xr:uid="{00000000-0005-0000-0000-000030D80000}"/>
    <cellStyle name="Total 2 6 3 3 5 2 3" xfId="55345" xr:uid="{00000000-0005-0000-0000-000031D80000}"/>
    <cellStyle name="Total 2 6 3 3 5 2 4" xfId="55346" xr:uid="{00000000-0005-0000-0000-000032D80000}"/>
    <cellStyle name="Total 2 6 3 3 5 2 5" xfId="55347" xr:uid="{00000000-0005-0000-0000-000033D80000}"/>
    <cellStyle name="Total 2 6 3 3 5 2 6" xfId="55348" xr:uid="{00000000-0005-0000-0000-000034D80000}"/>
    <cellStyle name="Total 2 6 3 3 5 2 7" xfId="55349" xr:uid="{00000000-0005-0000-0000-000035D80000}"/>
    <cellStyle name="Total 2 6 3 3 5 3" xfId="55350" xr:uid="{00000000-0005-0000-0000-000036D80000}"/>
    <cellStyle name="Total 2 6 3 3 5 4" xfId="55351" xr:uid="{00000000-0005-0000-0000-000037D80000}"/>
    <cellStyle name="Total 2 6 3 3 5 5" xfId="55352" xr:uid="{00000000-0005-0000-0000-000038D80000}"/>
    <cellStyle name="Total 2 6 3 3 6" xfId="55353" xr:uid="{00000000-0005-0000-0000-000039D80000}"/>
    <cellStyle name="Total 2 6 3 3 6 2" xfId="55354" xr:uid="{00000000-0005-0000-0000-00003AD80000}"/>
    <cellStyle name="Total 2 6 3 3 6 2 2" xfId="55355" xr:uid="{00000000-0005-0000-0000-00003BD80000}"/>
    <cellStyle name="Total 2 6 3 3 6 2 3" xfId="55356" xr:uid="{00000000-0005-0000-0000-00003CD80000}"/>
    <cellStyle name="Total 2 6 3 3 6 2 4" xfId="55357" xr:uid="{00000000-0005-0000-0000-00003DD80000}"/>
    <cellStyle name="Total 2 6 3 3 6 2 5" xfId="55358" xr:uid="{00000000-0005-0000-0000-00003ED80000}"/>
    <cellStyle name="Total 2 6 3 3 6 2 6" xfId="55359" xr:uid="{00000000-0005-0000-0000-00003FD80000}"/>
    <cellStyle name="Total 2 6 3 3 6 2 7" xfId="55360" xr:uid="{00000000-0005-0000-0000-000040D80000}"/>
    <cellStyle name="Total 2 6 3 3 6 3" xfId="55361" xr:uid="{00000000-0005-0000-0000-000041D80000}"/>
    <cellStyle name="Total 2 6 3 3 6 4" xfId="55362" xr:uid="{00000000-0005-0000-0000-000042D80000}"/>
    <cellStyle name="Total 2 6 3 3 6 5" xfId="55363" xr:uid="{00000000-0005-0000-0000-000043D80000}"/>
    <cellStyle name="Total 2 6 3 3 7" xfId="55364" xr:uid="{00000000-0005-0000-0000-000044D80000}"/>
    <cellStyle name="Total 2 6 3 3 7 2" xfId="55365" xr:uid="{00000000-0005-0000-0000-000045D80000}"/>
    <cellStyle name="Total 2 6 3 3 7 2 2" xfId="55366" xr:uid="{00000000-0005-0000-0000-000046D80000}"/>
    <cellStyle name="Total 2 6 3 3 7 2 3" xfId="55367" xr:uid="{00000000-0005-0000-0000-000047D80000}"/>
    <cellStyle name="Total 2 6 3 3 7 2 4" xfId="55368" xr:uid="{00000000-0005-0000-0000-000048D80000}"/>
    <cellStyle name="Total 2 6 3 3 7 2 5" xfId="55369" xr:uid="{00000000-0005-0000-0000-000049D80000}"/>
    <cellStyle name="Total 2 6 3 3 7 2 6" xfId="55370" xr:uid="{00000000-0005-0000-0000-00004AD80000}"/>
    <cellStyle name="Total 2 6 3 3 7 2 7" xfId="55371" xr:uid="{00000000-0005-0000-0000-00004BD80000}"/>
    <cellStyle name="Total 2 6 3 3 7 3" xfId="55372" xr:uid="{00000000-0005-0000-0000-00004CD80000}"/>
    <cellStyle name="Total 2 6 3 3 7 4" xfId="55373" xr:uid="{00000000-0005-0000-0000-00004DD80000}"/>
    <cellStyle name="Total 2 6 3 3 7 5" xfId="55374" xr:uid="{00000000-0005-0000-0000-00004ED80000}"/>
    <cellStyle name="Total 2 6 3 3 8" xfId="55375" xr:uid="{00000000-0005-0000-0000-00004FD80000}"/>
    <cellStyle name="Total 2 6 3 3 8 2" xfId="55376" xr:uid="{00000000-0005-0000-0000-000050D80000}"/>
    <cellStyle name="Total 2 6 3 3 8 3" xfId="55377" xr:uid="{00000000-0005-0000-0000-000051D80000}"/>
    <cellStyle name="Total 2 6 3 3 8 4" xfId="55378" xr:uid="{00000000-0005-0000-0000-000052D80000}"/>
    <cellStyle name="Total 2 6 3 3 8 5" xfId="55379" xr:uid="{00000000-0005-0000-0000-000053D80000}"/>
    <cellStyle name="Total 2 6 3 3 8 6" xfId="55380" xr:uid="{00000000-0005-0000-0000-000054D80000}"/>
    <cellStyle name="Total 2 6 3 3 8 7" xfId="55381" xr:uid="{00000000-0005-0000-0000-000055D80000}"/>
    <cellStyle name="Total 2 6 3 3 8 8" xfId="55382" xr:uid="{00000000-0005-0000-0000-000056D80000}"/>
    <cellStyle name="Total 2 6 3 3 9" xfId="55383" xr:uid="{00000000-0005-0000-0000-000057D80000}"/>
    <cellStyle name="Total 2 6 3 3 9 2" xfId="55384" xr:uid="{00000000-0005-0000-0000-000058D80000}"/>
    <cellStyle name="Total 2 6 3 3 9 3" xfId="55385" xr:uid="{00000000-0005-0000-0000-000059D80000}"/>
    <cellStyle name="Total 2 6 3 3 9 4" xfId="55386" xr:uid="{00000000-0005-0000-0000-00005AD80000}"/>
    <cellStyle name="Total 2 6 3 3 9 5" xfId="55387" xr:uid="{00000000-0005-0000-0000-00005BD80000}"/>
    <cellStyle name="Total 2 6 3 3 9 6" xfId="55388" xr:uid="{00000000-0005-0000-0000-00005CD80000}"/>
    <cellStyle name="Total 2 6 3 3 9 7" xfId="55389" xr:uid="{00000000-0005-0000-0000-00005DD80000}"/>
    <cellStyle name="Total 2 6 3 4" xfId="55390" xr:uid="{00000000-0005-0000-0000-00005ED80000}"/>
    <cellStyle name="Total 2 6 3 4 10" xfId="55391" xr:uid="{00000000-0005-0000-0000-00005FD80000}"/>
    <cellStyle name="Total 2 6 3 4 10 2" xfId="55392" xr:uid="{00000000-0005-0000-0000-000060D80000}"/>
    <cellStyle name="Total 2 6 3 4 10 3" xfId="55393" xr:uid="{00000000-0005-0000-0000-000061D80000}"/>
    <cellStyle name="Total 2 6 3 4 10 4" xfId="55394" xr:uid="{00000000-0005-0000-0000-000062D80000}"/>
    <cellStyle name="Total 2 6 3 4 10 5" xfId="55395" xr:uid="{00000000-0005-0000-0000-000063D80000}"/>
    <cellStyle name="Total 2 6 3 4 11" xfId="55396" xr:uid="{00000000-0005-0000-0000-000064D80000}"/>
    <cellStyle name="Total 2 6 3 4 11 2" xfId="55397" xr:uid="{00000000-0005-0000-0000-000065D80000}"/>
    <cellStyle name="Total 2 6 3 4 11 3" xfId="55398" xr:uid="{00000000-0005-0000-0000-000066D80000}"/>
    <cellStyle name="Total 2 6 3 4 11 4" xfId="55399" xr:uid="{00000000-0005-0000-0000-000067D80000}"/>
    <cellStyle name="Total 2 6 3 4 11 5" xfId="55400" xr:uid="{00000000-0005-0000-0000-000068D80000}"/>
    <cellStyle name="Total 2 6 3 4 12" xfId="55401" xr:uid="{00000000-0005-0000-0000-000069D80000}"/>
    <cellStyle name="Total 2 6 3 4 12 2" xfId="55402" xr:uid="{00000000-0005-0000-0000-00006AD80000}"/>
    <cellStyle name="Total 2 6 3 4 12 3" xfId="55403" xr:uid="{00000000-0005-0000-0000-00006BD80000}"/>
    <cellStyle name="Total 2 6 3 4 12 4" xfId="55404" xr:uid="{00000000-0005-0000-0000-00006CD80000}"/>
    <cellStyle name="Total 2 6 3 4 12 5" xfId="55405" xr:uid="{00000000-0005-0000-0000-00006DD80000}"/>
    <cellStyle name="Total 2 6 3 4 13" xfId="55406" xr:uid="{00000000-0005-0000-0000-00006ED80000}"/>
    <cellStyle name="Total 2 6 3 4 13 2" xfId="55407" xr:uid="{00000000-0005-0000-0000-00006FD80000}"/>
    <cellStyle name="Total 2 6 3 4 13 3" xfId="55408" xr:uid="{00000000-0005-0000-0000-000070D80000}"/>
    <cellStyle name="Total 2 6 3 4 13 4" xfId="55409" xr:uid="{00000000-0005-0000-0000-000071D80000}"/>
    <cellStyle name="Total 2 6 3 4 13 5" xfId="55410" xr:uid="{00000000-0005-0000-0000-000072D80000}"/>
    <cellStyle name="Total 2 6 3 4 14" xfId="55411" xr:uid="{00000000-0005-0000-0000-000073D80000}"/>
    <cellStyle name="Total 2 6 3 4 14 2" xfId="55412" xr:uid="{00000000-0005-0000-0000-000074D80000}"/>
    <cellStyle name="Total 2 6 3 4 14 3" xfId="55413" xr:uid="{00000000-0005-0000-0000-000075D80000}"/>
    <cellStyle name="Total 2 6 3 4 14 4" xfId="55414" xr:uid="{00000000-0005-0000-0000-000076D80000}"/>
    <cellStyle name="Total 2 6 3 4 14 5" xfId="55415" xr:uid="{00000000-0005-0000-0000-000077D80000}"/>
    <cellStyle name="Total 2 6 3 4 15" xfId="55416" xr:uid="{00000000-0005-0000-0000-000078D80000}"/>
    <cellStyle name="Total 2 6 3 4 15 2" xfId="55417" xr:uid="{00000000-0005-0000-0000-000079D80000}"/>
    <cellStyle name="Total 2 6 3 4 15 3" xfId="55418" xr:uid="{00000000-0005-0000-0000-00007AD80000}"/>
    <cellStyle name="Total 2 6 3 4 15 4" xfId="55419" xr:uid="{00000000-0005-0000-0000-00007BD80000}"/>
    <cellStyle name="Total 2 6 3 4 15 5" xfId="55420" xr:uid="{00000000-0005-0000-0000-00007CD80000}"/>
    <cellStyle name="Total 2 6 3 4 16" xfId="55421" xr:uid="{00000000-0005-0000-0000-00007DD80000}"/>
    <cellStyle name="Total 2 6 3 4 16 2" xfId="55422" xr:uid="{00000000-0005-0000-0000-00007ED80000}"/>
    <cellStyle name="Total 2 6 3 4 16 3" xfId="55423" xr:uid="{00000000-0005-0000-0000-00007FD80000}"/>
    <cellStyle name="Total 2 6 3 4 16 4" xfId="55424" xr:uid="{00000000-0005-0000-0000-000080D80000}"/>
    <cellStyle name="Total 2 6 3 4 16 5" xfId="55425" xr:uid="{00000000-0005-0000-0000-000081D80000}"/>
    <cellStyle name="Total 2 6 3 4 17" xfId="55426" xr:uid="{00000000-0005-0000-0000-000082D80000}"/>
    <cellStyle name="Total 2 6 3 4 17 2" xfId="55427" xr:uid="{00000000-0005-0000-0000-000083D80000}"/>
    <cellStyle name="Total 2 6 3 4 17 3" xfId="55428" xr:uid="{00000000-0005-0000-0000-000084D80000}"/>
    <cellStyle name="Total 2 6 3 4 17 4" xfId="55429" xr:uid="{00000000-0005-0000-0000-000085D80000}"/>
    <cellStyle name="Total 2 6 3 4 17 5" xfId="55430" xr:uid="{00000000-0005-0000-0000-000086D80000}"/>
    <cellStyle name="Total 2 6 3 4 18" xfId="55431" xr:uid="{00000000-0005-0000-0000-000087D80000}"/>
    <cellStyle name="Total 2 6 3 4 18 2" xfId="55432" xr:uid="{00000000-0005-0000-0000-000088D80000}"/>
    <cellStyle name="Total 2 6 3 4 18 3" xfId="55433" xr:uid="{00000000-0005-0000-0000-000089D80000}"/>
    <cellStyle name="Total 2 6 3 4 18 4" xfId="55434" xr:uid="{00000000-0005-0000-0000-00008AD80000}"/>
    <cellStyle name="Total 2 6 3 4 18 5" xfId="55435" xr:uid="{00000000-0005-0000-0000-00008BD80000}"/>
    <cellStyle name="Total 2 6 3 4 19" xfId="55436" xr:uid="{00000000-0005-0000-0000-00008CD80000}"/>
    <cellStyle name="Total 2 6 3 4 2" xfId="55437" xr:uid="{00000000-0005-0000-0000-00008DD80000}"/>
    <cellStyle name="Total 2 6 3 4 2 2" xfId="55438" xr:uid="{00000000-0005-0000-0000-00008ED80000}"/>
    <cellStyle name="Total 2 6 3 4 2 2 2" xfId="55439" xr:uid="{00000000-0005-0000-0000-00008FD80000}"/>
    <cellStyle name="Total 2 6 3 4 2 2 3" xfId="55440" xr:uid="{00000000-0005-0000-0000-000090D80000}"/>
    <cellStyle name="Total 2 6 3 4 2 2 4" xfId="55441" xr:uid="{00000000-0005-0000-0000-000091D80000}"/>
    <cellStyle name="Total 2 6 3 4 2 2 5" xfId="55442" xr:uid="{00000000-0005-0000-0000-000092D80000}"/>
    <cellStyle name="Total 2 6 3 4 2 2 6" xfId="55443" xr:uid="{00000000-0005-0000-0000-000093D80000}"/>
    <cellStyle name="Total 2 6 3 4 2 2 7" xfId="55444" xr:uid="{00000000-0005-0000-0000-000094D80000}"/>
    <cellStyle name="Total 2 6 3 4 2 3" xfId="55445" xr:uid="{00000000-0005-0000-0000-000095D80000}"/>
    <cellStyle name="Total 2 6 3 4 2 4" xfId="55446" xr:uid="{00000000-0005-0000-0000-000096D80000}"/>
    <cellStyle name="Total 2 6 3 4 2 5" xfId="55447" xr:uid="{00000000-0005-0000-0000-000097D80000}"/>
    <cellStyle name="Total 2 6 3 4 3" xfId="55448" xr:uid="{00000000-0005-0000-0000-000098D80000}"/>
    <cellStyle name="Total 2 6 3 4 3 2" xfId="55449" xr:uid="{00000000-0005-0000-0000-000099D80000}"/>
    <cellStyle name="Total 2 6 3 4 3 2 2" xfId="55450" xr:uid="{00000000-0005-0000-0000-00009AD80000}"/>
    <cellStyle name="Total 2 6 3 4 3 2 3" xfId="55451" xr:uid="{00000000-0005-0000-0000-00009BD80000}"/>
    <cellStyle name="Total 2 6 3 4 3 2 4" xfId="55452" xr:uid="{00000000-0005-0000-0000-00009CD80000}"/>
    <cellStyle name="Total 2 6 3 4 3 2 5" xfId="55453" xr:uid="{00000000-0005-0000-0000-00009DD80000}"/>
    <cellStyle name="Total 2 6 3 4 3 2 6" xfId="55454" xr:uid="{00000000-0005-0000-0000-00009ED80000}"/>
    <cellStyle name="Total 2 6 3 4 3 2 7" xfId="55455" xr:uid="{00000000-0005-0000-0000-00009FD80000}"/>
    <cellStyle name="Total 2 6 3 4 3 3" xfId="55456" xr:uid="{00000000-0005-0000-0000-0000A0D80000}"/>
    <cellStyle name="Total 2 6 3 4 3 4" xfId="55457" xr:uid="{00000000-0005-0000-0000-0000A1D80000}"/>
    <cellStyle name="Total 2 6 3 4 3 5" xfId="55458" xr:uid="{00000000-0005-0000-0000-0000A2D80000}"/>
    <cellStyle name="Total 2 6 3 4 4" xfId="55459" xr:uid="{00000000-0005-0000-0000-0000A3D80000}"/>
    <cellStyle name="Total 2 6 3 4 4 2" xfId="55460" xr:uid="{00000000-0005-0000-0000-0000A4D80000}"/>
    <cellStyle name="Total 2 6 3 4 4 2 2" xfId="55461" xr:uid="{00000000-0005-0000-0000-0000A5D80000}"/>
    <cellStyle name="Total 2 6 3 4 4 2 3" xfId="55462" xr:uid="{00000000-0005-0000-0000-0000A6D80000}"/>
    <cellStyle name="Total 2 6 3 4 4 2 4" xfId="55463" xr:uid="{00000000-0005-0000-0000-0000A7D80000}"/>
    <cellStyle name="Total 2 6 3 4 4 2 5" xfId="55464" xr:uid="{00000000-0005-0000-0000-0000A8D80000}"/>
    <cellStyle name="Total 2 6 3 4 4 2 6" xfId="55465" xr:uid="{00000000-0005-0000-0000-0000A9D80000}"/>
    <cellStyle name="Total 2 6 3 4 4 2 7" xfId="55466" xr:uid="{00000000-0005-0000-0000-0000AAD80000}"/>
    <cellStyle name="Total 2 6 3 4 4 3" xfId="55467" xr:uid="{00000000-0005-0000-0000-0000ABD80000}"/>
    <cellStyle name="Total 2 6 3 4 4 4" xfId="55468" xr:uid="{00000000-0005-0000-0000-0000ACD80000}"/>
    <cellStyle name="Total 2 6 3 4 4 5" xfId="55469" xr:uid="{00000000-0005-0000-0000-0000ADD80000}"/>
    <cellStyle name="Total 2 6 3 4 5" xfId="55470" xr:uid="{00000000-0005-0000-0000-0000AED80000}"/>
    <cellStyle name="Total 2 6 3 4 5 2" xfId="55471" xr:uid="{00000000-0005-0000-0000-0000AFD80000}"/>
    <cellStyle name="Total 2 6 3 4 5 3" xfId="55472" xr:uid="{00000000-0005-0000-0000-0000B0D80000}"/>
    <cellStyle name="Total 2 6 3 4 5 4" xfId="55473" xr:uid="{00000000-0005-0000-0000-0000B1D80000}"/>
    <cellStyle name="Total 2 6 3 4 5 5" xfId="55474" xr:uid="{00000000-0005-0000-0000-0000B2D80000}"/>
    <cellStyle name="Total 2 6 3 4 5 6" xfId="55475" xr:uid="{00000000-0005-0000-0000-0000B3D80000}"/>
    <cellStyle name="Total 2 6 3 4 5 7" xfId="55476" xr:uid="{00000000-0005-0000-0000-0000B4D80000}"/>
    <cellStyle name="Total 2 6 3 4 5 8" xfId="55477" xr:uid="{00000000-0005-0000-0000-0000B5D80000}"/>
    <cellStyle name="Total 2 6 3 4 6" xfId="55478" xr:uid="{00000000-0005-0000-0000-0000B6D80000}"/>
    <cellStyle name="Total 2 6 3 4 6 2" xfId="55479" xr:uid="{00000000-0005-0000-0000-0000B7D80000}"/>
    <cellStyle name="Total 2 6 3 4 6 3" xfId="55480" xr:uid="{00000000-0005-0000-0000-0000B8D80000}"/>
    <cellStyle name="Total 2 6 3 4 6 4" xfId="55481" xr:uid="{00000000-0005-0000-0000-0000B9D80000}"/>
    <cellStyle name="Total 2 6 3 4 6 5" xfId="55482" xr:uid="{00000000-0005-0000-0000-0000BAD80000}"/>
    <cellStyle name="Total 2 6 3 4 6 6" xfId="55483" xr:uid="{00000000-0005-0000-0000-0000BBD80000}"/>
    <cellStyle name="Total 2 6 3 4 6 7" xfId="55484" xr:uid="{00000000-0005-0000-0000-0000BCD80000}"/>
    <cellStyle name="Total 2 6 3 4 7" xfId="55485" xr:uid="{00000000-0005-0000-0000-0000BDD80000}"/>
    <cellStyle name="Total 2 6 3 4 7 2" xfId="55486" xr:uid="{00000000-0005-0000-0000-0000BED80000}"/>
    <cellStyle name="Total 2 6 3 4 7 3" xfId="55487" xr:uid="{00000000-0005-0000-0000-0000BFD80000}"/>
    <cellStyle name="Total 2 6 3 4 7 4" xfId="55488" xr:uid="{00000000-0005-0000-0000-0000C0D80000}"/>
    <cellStyle name="Total 2 6 3 4 7 5" xfId="55489" xr:uid="{00000000-0005-0000-0000-0000C1D80000}"/>
    <cellStyle name="Total 2 6 3 4 8" xfId="55490" xr:uid="{00000000-0005-0000-0000-0000C2D80000}"/>
    <cellStyle name="Total 2 6 3 4 8 2" xfId="55491" xr:uid="{00000000-0005-0000-0000-0000C3D80000}"/>
    <cellStyle name="Total 2 6 3 4 8 3" xfId="55492" xr:uid="{00000000-0005-0000-0000-0000C4D80000}"/>
    <cellStyle name="Total 2 6 3 4 8 4" xfId="55493" xr:uid="{00000000-0005-0000-0000-0000C5D80000}"/>
    <cellStyle name="Total 2 6 3 4 8 5" xfId="55494" xr:uid="{00000000-0005-0000-0000-0000C6D80000}"/>
    <cellStyle name="Total 2 6 3 4 9" xfId="55495" xr:uid="{00000000-0005-0000-0000-0000C7D80000}"/>
    <cellStyle name="Total 2 6 3 4 9 2" xfId="55496" xr:uid="{00000000-0005-0000-0000-0000C8D80000}"/>
    <cellStyle name="Total 2 6 3 4 9 3" xfId="55497" xr:uid="{00000000-0005-0000-0000-0000C9D80000}"/>
    <cellStyle name="Total 2 6 3 4 9 4" xfId="55498" xr:uid="{00000000-0005-0000-0000-0000CAD80000}"/>
    <cellStyle name="Total 2 6 3 4 9 5" xfId="55499" xr:uid="{00000000-0005-0000-0000-0000CBD80000}"/>
    <cellStyle name="Total 2 6 3 5" xfId="55500" xr:uid="{00000000-0005-0000-0000-0000CCD80000}"/>
    <cellStyle name="Total 2 6 3 5 10" xfId="55501" xr:uid="{00000000-0005-0000-0000-0000CDD80000}"/>
    <cellStyle name="Total 2 6 3 5 2" xfId="55502" xr:uid="{00000000-0005-0000-0000-0000CED80000}"/>
    <cellStyle name="Total 2 6 3 5 2 2" xfId="55503" xr:uid="{00000000-0005-0000-0000-0000CFD80000}"/>
    <cellStyle name="Total 2 6 3 5 2 2 2" xfId="55504" xr:uid="{00000000-0005-0000-0000-0000D0D80000}"/>
    <cellStyle name="Total 2 6 3 5 2 2 3" xfId="55505" xr:uid="{00000000-0005-0000-0000-0000D1D80000}"/>
    <cellStyle name="Total 2 6 3 5 2 2 4" xfId="55506" xr:uid="{00000000-0005-0000-0000-0000D2D80000}"/>
    <cellStyle name="Total 2 6 3 5 2 2 5" xfId="55507" xr:uid="{00000000-0005-0000-0000-0000D3D80000}"/>
    <cellStyle name="Total 2 6 3 5 2 2 6" xfId="55508" xr:uid="{00000000-0005-0000-0000-0000D4D80000}"/>
    <cellStyle name="Total 2 6 3 5 2 2 7" xfId="55509" xr:uid="{00000000-0005-0000-0000-0000D5D80000}"/>
    <cellStyle name="Total 2 6 3 5 2 3" xfId="55510" xr:uid="{00000000-0005-0000-0000-0000D6D80000}"/>
    <cellStyle name="Total 2 6 3 5 2 4" xfId="55511" xr:uid="{00000000-0005-0000-0000-0000D7D80000}"/>
    <cellStyle name="Total 2 6 3 5 3" xfId="55512" xr:uid="{00000000-0005-0000-0000-0000D8D80000}"/>
    <cellStyle name="Total 2 6 3 5 3 2" xfId="55513" xr:uid="{00000000-0005-0000-0000-0000D9D80000}"/>
    <cellStyle name="Total 2 6 3 5 3 2 2" xfId="55514" xr:uid="{00000000-0005-0000-0000-0000DAD80000}"/>
    <cellStyle name="Total 2 6 3 5 3 2 3" xfId="55515" xr:uid="{00000000-0005-0000-0000-0000DBD80000}"/>
    <cellStyle name="Total 2 6 3 5 3 2 4" xfId="55516" xr:uid="{00000000-0005-0000-0000-0000DCD80000}"/>
    <cellStyle name="Total 2 6 3 5 3 2 5" xfId="55517" xr:uid="{00000000-0005-0000-0000-0000DDD80000}"/>
    <cellStyle name="Total 2 6 3 5 3 2 6" xfId="55518" xr:uid="{00000000-0005-0000-0000-0000DED80000}"/>
    <cellStyle name="Total 2 6 3 5 3 2 7" xfId="55519" xr:uid="{00000000-0005-0000-0000-0000DFD80000}"/>
    <cellStyle name="Total 2 6 3 5 3 3" xfId="55520" xr:uid="{00000000-0005-0000-0000-0000E0D80000}"/>
    <cellStyle name="Total 2 6 3 5 3 4" xfId="55521" xr:uid="{00000000-0005-0000-0000-0000E1D80000}"/>
    <cellStyle name="Total 2 6 3 5 4" xfId="55522" xr:uid="{00000000-0005-0000-0000-0000E2D80000}"/>
    <cellStyle name="Total 2 6 3 5 4 2" xfId="55523" xr:uid="{00000000-0005-0000-0000-0000E3D80000}"/>
    <cellStyle name="Total 2 6 3 5 4 2 2" xfId="55524" xr:uid="{00000000-0005-0000-0000-0000E4D80000}"/>
    <cellStyle name="Total 2 6 3 5 4 2 3" xfId="55525" xr:uid="{00000000-0005-0000-0000-0000E5D80000}"/>
    <cellStyle name="Total 2 6 3 5 4 2 4" xfId="55526" xr:uid="{00000000-0005-0000-0000-0000E6D80000}"/>
    <cellStyle name="Total 2 6 3 5 4 2 5" xfId="55527" xr:uid="{00000000-0005-0000-0000-0000E7D80000}"/>
    <cellStyle name="Total 2 6 3 5 4 2 6" xfId="55528" xr:uid="{00000000-0005-0000-0000-0000E8D80000}"/>
    <cellStyle name="Total 2 6 3 5 4 2 7" xfId="55529" xr:uid="{00000000-0005-0000-0000-0000E9D80000}"/>
    <cellStyle name="Total 2 6 3 5 4 3" xfId="55530" xr:uid="{00000000-0005-0000-0000-0000EAD80000}"/>
    <cellStyle name="Total 2 6 3 5 4 4" xfId="55531" xr:uid="{00000000-0005-0000-0000-0000EBD80000}"/>
    <cellStyle name="Total 2 6 3 5 5" xfId="55532" xr:uid="{00000000-0005-0000-0000-0000ECD80000}"/>
    <cellStyle name="Total 2 6 3 5 5 2" xfId="55533" xr:uid="{00000000-0005-0000-0000-0000EDD80000}"/>
    <cellStyle name="Total 2 6 3 5 5 3" xfId="55534" xr:uid="{00000000-0005-0000-0000-0000EED80000}"/>
    <cellStyle name="Total 2 6 3 5 5 4" xfId="55535" xr:uid="{00000000-0005-0000-0000-0000EFD80000}"/>
    <cellStyle name="Total 2 6 3 5 5 5" xfId="55536" xr:uid="{00000000-0005-0000-0000-0000F0D80000}"/>
    <cellStyle name="Total 2 6 3 5 5 6" xfId="55537" xr:uid="{00000000-0005-0000-0000-0000F1D80000}"/>
    <cellStyle name="Total 2 6 3 5 5 7" xfId="55538" xr:uid="{00000000-0005-0000-0000-0000F2D80000}"/>
    <cellStyle name="Total 2 6 3 5 5 8" xfId="55539" xr:uid="{00000000-0005-0000-0000-0000F3D80000}"/>
    <cellStyle name="Total 2 6 3 5 6" xfId="55540" xr:uid="{00000000-0005-0000-0000-0000F4D80000}"/>
    <cellStyle name="Total 2 6 3 5 6 2" xfId="55541" xr:uid="{00000000-0005-0000-0000-0000F5D80000}"/>
    <cellStyle name="Total 2 6 3 5 6 3" xfId="55542" xr:uid="{00000000-0005-0000-0000-0000F6D80000}"/>
    <cellStyle name="Total 2 6 3 5 6 4" xfId="55543" xr:uid="{00000000-0005-0000-0000-0000F7D80000}"/>
    <cellStyle name="Total 2 6 3 5 6 5" xfId="55544" xr:uid="{00000000-0005-0000-0000-0000F8D80000}"/>
    <cellStyle name="Total 2 6 3 5 6 6" xfId="55545" xr:uid="{00000000-0005-0000-0000-0000F9D80000}"/>
    <cellStyle name="Total 2 6 3 5 6 7" xfId="55546" xr:uid="{00000000-0005-0000-0000-0000FAD80000}"/>
    <cellStyle name="Total 2 6 3 5 7" xfId="55547" xr:uid="{00000000-0005-0000-0000-0000FBD80000}"/>
    <cellStyle name="Total 2 6 3 5 8" xfId="55548" xr:uid="{00000000-0005-0000-0000-0000FCD80000}"/>
    <cellStyle name="Total 2 6 3 5 9" xfId="55549" xr:uid="{00000000-0005-0000-0000-0000FDD80000}"/>
    <cellStyle name="Total 2 6 3 6" xfId="55550" xr:uid="{00000000-0005-0000-0000-0000FED80000}"/>
    <cellStyle name="Total 2 6 3 6 2" xfId="55551" xr:uid="{00000000-0005-0000-0000-0000FFD80000}"/>
    <cellStyle name="Total 2 6 3 6 2 2" xfId="55552" xr:uid="{00000000-0005-0000-0000-000000D90000}"/>
    <cellStyle name="Total 2 6 3 6 2 3" xfId="55553" xr:uid="{00000000-0005-0000-0000-000001D90000}"/>
    <cellStyle name="Total 2 6 3 6 2 4" xfId="55554" xr:uid="{00000000-0005-0000-0000-000002D90000}"/>
    <cellStyle name="Total 2 6 3 6 2 5" xfId="55555" xr:uid="{00000000-0005-0000-0000-000003D90000}"/>
    <cellStyle name="Total 2 6 3 6 2 6" xfId="55556" xr:uid="{00000000-0005-0000-0000-000004D90000}"/>
    <cellStyle name="Total 2 6 3 6 2 7" xfId="55557" xr:uid="{00000000-0005-0000-0000-000005D90000}"/>
    <cellStyle name="Total 2 6 3 6 3" xfId="55558" xr:uid="{00000000-0005-0000-0000-000006D90000}"/>
    <cellStyle name="Total 2 6 3 6 4" xfId="55559" xr:uid="{00000000-0005-0000-0000-000007D90000}"/>
    <cellStyle name="Total 2 6 3 6 5" xfId="55560" xr:uid="{00000000-0005-0000-0000-000008D90000}"/>
    <cellStyle name="Total 2 6 3 7" xfId="55561" xr:uid="{00000000-0005-0000-0000-000009D90000}"/>
    <cellStyle name="Total 2 6 3 7 2" xfId="55562" xr:uid="{00000000-0005-0000-0000-00000AD90000}"/>
    <cellStyle name="Total 2 6 3 7 2 2" xfId="55563" xr:uid="{00000000-0005-0000-0000-00000BD90000}"/>
    <cellStyle name="Total 2 6 3 7 2 3" xfId="55564" xr:uid="{00000000-0005-0000-0000-00000CD90000}"/>
    <cellStyle name="Total 2 6 3 7 2 4" xfId="55565" xr:uid="{00000000-0005-0000-0000-00000DD90000}"/>
    <cellStyle name="Total 2 6 3 7 2 5" xfId="55566" xr:uid="{00000000-0005-0000-0000-00000ED90000}"/>
    <cellStyle name="Total 2 6 3 7 2 6" xfId="55567" xr:uid="{00000000-0005-0000-0000-00000FD90000}"/>
    <cellStyle name="Total 2 6 3 7 2 7" xfId="55568" xr:uid="{00000000-0005-0000-0000-000010D90000}"/>
    <cellStyle name="Total 2 6 3 7 3" xfId="55569" xr:uid="{00000000-0005-0000-0000-000011D90000}"/>
    <cellStyle name="Total 2 6 3 7 4" xfId="55570" xr:uid="{00000000-0005-0000-0000-000012D90000}"/>
    <cellStyle name="Total 2 6 3 7 5" xfId="55571" xr:uid="{00000000-0005-0000-0000-000013D90000}"/>
    <cellStyle name="Total 2 6 3 8" xfId="55572" xr:uid="{00000000-0005-0000-0000-000014D90000}"/>
    <cellStyle name="Total 2 6 3 8 2" xfId="55573" xr:uid="{00000000-0005-0000-0000-000015D90000}"/>
    <cellStyle name="Total 2 6 3 8 2 2" xfId="55574" xr:uid="{00000000-0005-0000-0000-000016D90000}"/>
    <cellStyle name="Total 2 6 3 8 2 3" xfId="55575" xr:uid="{00000000-0005-0000-0000-000017D90000}"/>
    <cellStyle name="Total 2 6 3 8 2 4" xfId="55576" xr:uid="{00000000-0005-0000-0000-000018D90000}"/>
    <cellStyle name="Total 2 6 3 8 2 5" xfId="55577" xr:uid="{00000000-0005-0000-0000-000019D90000}"/>
    <cellStyle name="Total 2 6 3 8 2 6" xfId="55578" xr:uid="{00000000-0005-0000-0000-00001AD90000}"/>
    <cellStyle name="Total 2 6 3 8 2 7" xfId="55579" xr:uid="{00000000-0005-0000-0000-00001BD90000}"/>
    <cellStyle name="Total 2 6 3 8 3" xfId="55580" xr:uid="{00000000-0005-0000-0000-00001CD90000}"/>
    <cellStyle name="Total 2 6 3 8 4" xfId="55581" xr:uid="{00000000-0005-0000-0000-00001DD90000}"/>
    <cellStyle name="Total 2 6 3 8 5" xfId="55582" xr:uid="{00000000-0005-0000-0000-00001ED90000}"/>
    <cellStyle name="Total 2 6 3 9" xfId="55583" xr:uid="{00000000-0005-0000-0000-00001FD90000}"/>
    <cellStyle name="Total 2 6 3 9 2" xfId="55584" xr:uid="{00000000-0005-0000-0000-000020D90000}"/>
    <cellStyle name="Total 2 6 3 9 2 2" xfId="55585" xr:uid="{00000000-0005-0000-0000-000021D90000}"/>
    <cellStyle name="Total 2 6 3 9 2 3" xfId="55586" xr:uid="{00000000-0005-0000-0000-000022D90000}"/>
    <cellStyle name="Total 2 6 3 9 2 4" xfId="55587" xr:uid="{00000000-0005-0000-0000-000023D90000}"/>
    <cellStyle name="Total 2 6 3 9 2 5" xfId="55588" xr:uid="{00000000-0005-0000-0000-000024D90000}"/>
    <cellStyle name="Total 2 6 3 9 2 6" xfId="55589" xr:uid="{00000000-0005-0000-0000-000025D90000}"/>
    <cellStyle name="Total 2 6 3 9 2 7" xfId="55590" xr:uid="{00000000-0005-0000-0000-000026D90000}"/>
    <cellStyle name="Total 2 6 3 9 3" xfId="55591" xr:uid="{00000000-0005-0000-0000-000027D90000}"/>
    <cellStyle name="Total 2 6 3 9 4" xfId="55592" xr:uid="{00000000-0005-0000-0000-000028D90000}"/>
    <cellStyle name="Total 2 6 3 9 5" xfId="55593" xr:uid="{00000000-0005-0000-0000-000029D90000}"/>
    <cellStyle name="Total 2 6 4" xfId="55594" xr:uid="{00000000-0005-0000-0000-00002AD90000}"/>
    <cellStyle name="Total 2 6 4 10" xfId="55595" xr:uid="{00000000-0005-0000-0000-00002BD90000}"/>
    <cellStyle name="Total 2 6 4 10 2" xfId="55596" xr:uid="{00000000-0005-0000-0000-00002CD90000}"/>
    <cellStyle name="Total 2 6 4 10 3" xfId="55597" xr:uid="{00000000-0005-0000-0000-00002DD90000}"/>
    <cellStyle name="Total 2 6 4 10 4" xfId="55598" xr:uid="{00000000-0005-0000-0000-00002ED90000}"/>
    <cellStyle name="Total 2 6 4 10 5" xfId="55599" xr:uid="{00000000-0005-0000-0000-00002FD90000}"/>
    <cellStyle name="Total 2 6 4 11" xfId="55600" xr:uid="{00000000-0005-0000-0000-000030D90000}"/>
    <cellStyle name="Total 2 6 4 11 2" xfId="55601" xr:uid="{00000000-0005-0000-0000-000031D90000}"/>
    <cellStyle name="Total 2 6 4 11 3" xfId="55602" xr:uid="{00000000-0005-0000-0000-000032D90000}"/>
    <cellStyle name="Total 2 6 4 11 4" xfId="55603" xr:uid="{00000000-0005-0000-0000-000033D90000}"/>
    <cellStyle name="Total 2 6 4 11 5" xfId="55604" xr:uid="{00000000-0005-0000-0000-000034D90000}"/>
    <cellStyle name="Total 2 6 4 12" xfId="55605" xr:uid="{00000000-0005-0000-0000-000035D90000}"/>
    <cellStyle name="Total 2 6 4 12 2" xfId="55606" xr:uid="{00000000-0005-0000-0000-000036D90000}"/>
    <cellStyle name="Total 2 6 4 12 3" xfId="55607" xr:uid="{00000000-0005-0000-0000-000037D90000}"/>
    <cellStyle name="Total 2 6 4 12 4" xfId="55608" xr:uid="{00000000-0005-0000-0000-000038D90000}"/>
    <cellStyle name="Total 2 6 4 12 5" xfId="55609" xr:uid="{00000000-0005-0000-0000-000039D90000}"/>
    <cellStyle name="Total 2 6 4 13" xfId="55610" xr:uid="{00000000-0005-0000-0000-00003AD90000}"/>
    <cellStyle name="Total 2 6 4 13 2" xfId="55611" xr:uid="{00000000-0005-0000-0000-00003BD90000}"/>
    <cellStyle name="Total 2 6 4 13 3" xfId="55612" xr:uid="{00000000-0005-0000-0000-00003CD90000}"/>
    <cellStyle name="Total 2 6 4 13 4" xfId="55613" xr:uid="{00000000-0005-0000-0000-00003DD90000}"/>
    <cellStyle name="Total 2 6 4 13 5" xfId="55614" xr:uid="{00000000-0005-0000-0000-00003ED90000}"/>
    <cellStyle name="Total 2 6 4 14" xfId="55615" xr:uid="{00000000-0005-0000-0000-00003FD90000}"/>
    <cellStyle name="Total 2 6 4 14 2" xfId="55616" xr:uid="{00000000-0005-0000-0000-000040D90000}"/>
    <cellStyle name="Total 2 6 4 14 3" xfId="55617" xr:uid="{00000000-0005-0000-0000-000041D90000}"/>
    <cellStyle name="Total 2 6 4 14 4" xfId="55618" xr:uid="{00000000-0005-0000-0000-000042D90000}"/>
    <cellStyle name="Total 2 6 4 14 5" xfId="55619" xr:uid="{00000000-0005-0000-0000-000043D90000}"/>
    <cellStyle name="Total 2 6 4 15" xfId="55620" xr:uid="{00000000-0005-0000-0000-000044D90000}"/>
    <cellStyle name="Total 2 6 4 15 2" xfId="55621" xr:uid="{00000000-0005-0000-0000-000045D90000}"/>
    <cellStyle name="Total 2 6 4 15 3" xfId="55622" xr:uid="{00000000-0005-0000-0000-000046D90000}"/>
    <cellStyle name="Total 2 6 4 15 4" xfId="55623" xr:uid="{00000000-0005-0000-0000-000047D90000}"/>
    <cellStyle name="Total 2 6 4 15 5" xfId="55624" xr:uid="{00000000-0005-0000-0000-000048D90000}"/>
    <cellStyle name="Total 2 6 4 16" xfId="55625" xr:uid="{00000000-0005-0000-0000-000049D90000}"/>
    <cellStyle name="Total 2 6 4 16 2" xfId="55626" xr:uid="{00000000-0005-0000-0000-00004AD90000}"/>
    <cellStyle name="Total 2 6 4 16 3" xfId="55627" xr:uid="{00000000-0005-0000-0000-00004BD90000}"/>
    <cellStyle name="Total 2 6 4 16 4" xfId="55628" xr:uid="{00000000-0005-0000-0000-00004CD90000}"/>
    <cellStyle name="Total 2 6 4 16 5" xfId="55629" xr:uid="{00000000-0005-0000-0000-00004DD90000}"/>
    <cellStyle name="Total 2 6 4 17" xfId="55630" xr:uid="{00000000-0005-0000-0000-00004ED90000}"/>
    <cellStyle name="Total 2 6 4 17 2" xfId="55631" xr:uid="{00000000-0005-0000-0000-00004FD90000}"/>
    <cellStyle name="Total 2 6 4 17 3" xfId="55632" xr:uid="{00000000-0005-0000-0000-000050D90000}"/>
    <cellStyle name="Total 2 6 4 17 4" xfId="55633" xr:uid="{00000000-0005-0000-0000-000051D90000}"/>
    <cellStyle name="Total 2 6 4 17 5" xfId="55634" xr:uid="{00000000-0005-0000-0000-000052D90000}"/>
    <cellStyle name="Total 2 6 4 18" xfId="55635" xr:uid="{00000000-0005-0000-0000-000053D90000}"/>
    <cellStyle name="Total 2 6 4 18 2" xfId="55636" xr:uid="{00000000-0005-0000-0000-000054D90000}"/>
    <cellStyle name="Total 2 6 4 18 3" xfId="55637" xr:uid="{00000000-0005-0000-0000-000055D90000}"/>
    <cellStyle name="Total 2 6 4 18 4" xfId="55638" xr:uid="{00000000-0005-0000-0000-000056D90000}"/>
    <cellStyle name="Total 2 6 4 18 5" xfId="55639" xr:uid="{00000000-0005-0000-0000-000057D90000}"/>
    <cellStyle name="Total 2 6 4 19" xfId="55640" xr:uid="{00000000-0005-0000-0000-000058D90000}"/>
    <cellStyle name="Total 2 6 4 2" xfId="55641" xr:uid="{00000000-0005-0000-0000-000059D90000}"/>
    <cellStyle name="Total 2 6 4 2 10" xfId="55642" xr:uid="{00000000-0005-0000-0000-00005AD90000}"/>
    <cellStyle name="Total 2 6 4 2 10 2" xfId="55643" xr:uid="{00000000-0005-0000-0000-00005BD90000}"/>
    <cellStyle name="Total 2 6 4 2 10 3" xfId="55644" xr:uid="{00000000-0005-0000-0000-00005CD90000}"/>
    <cellStyle name="Total 2 6 4 2 10 4" xfId="55645" xr:uid="{00000000-0005-0000-0000-00005DD90000}"/>
    <cellStyle name="Total 2 6 4 2 10 5" xfId="55646" xr:uid="{00000000-0005-0000-0000-00005ED90000}"/>
    <cellStyle name="Total 2 6 4 2 11" xfId="55647" xr:uid="{00000000-0005-0000-0000-00005FD90000}"/>
    <cellStyle name="Total 2 6 4 2 11 2" xfId="55648" xr:uid="{00000000-0005-0000-0000-000060D90000}"/>
    <cellStyle name="Total 2 6 4 2 11 3" xfId="55649" xr:uid="{00000000-0005-0000-0000-000061D90000}"/>
    <cellStyle name="Total 2 6 4 2 11 4" xfId="55650" xr:uid="{00000000-0005-0000-0000-000062D90000}"/>
    <cellStyle name="Total 2 6 4 2 11 5" xfId="55651" xr:uid="{00000000-0005-0000-0000-000063D90000}"/>
    <cellStyle name="Total 2 6 4 2 12" xfId="55652" xr:uid="{00000000-0005-0000-0000-000064D90000}"/>
    <cellStyle name="Total 2 6 4 2 12 2" xfId="55653" xr:uid="{00000000-0005-0000-0000-000065D90000}"/>
    <cellStyle name="Total 2 6 4 2 12 3" xfId="55654" xr:uid="{00000000-0005-0000-0000-000066D90000}"/>
    <cellStyle name="Total 2 6 4 2 12 4" xfId="55655" xr:uid="{00000000-0005-0000-0000-000067D90000}"/>
    <cellStyle name="Total 2 6 4 2 12 5" xfId="55656" xr:uid="{00000000-0005-0000-0000-000068D90000}"/>
    <cellStyle name="Total 2 6 4 2 13" xfId="55657" xr:uid="{00000000-0005-0000-0000-000069D90000}"/>
    <cellStyle name="Total 2 6 4 2 13 2" xfId="55658" xr:uid="{00000000-0005-0000-0000-00006AD90000}"/>
    <cellStyle name="Total 2 6 4 2 13 3" xfId="55659" xr:uid="{00000000-0005-0000-0000-00006BD90000}"/>
    <cellStyle name="Total 2 6 4 2 13 4" xfId="55660" xr:uid="{00000000-0005-0000-0000-00006CD90000}"/>
    <cellStyle name="Total 2 6 4 2 13 5" xfId="55661" xr:uid="{00000000-0005-0000-0000-00006DD90000}"/>
    <cellStyle name="Total 2 6 4 2 14" xfId="55662" xr:uid="{00000000-0005-0000-0000-00006ED90000}"/>
    <cellStyle name="Total 2 6 4 2 14 2" xfId="55663" xr:uid="{00000000-0005-0000-0000-00006FD90000}"/>
    <cellStyle name="Total 2 6 4 2 14 3" xfId="55664" xr:uid="{00000000-0005-0000-0000-000070D90000}"/>
    <cellStyle name="Total 2 6 4 2 14 4" xfId="55665" xr:uid="{00000000-0005-0000-0000-000071D90000}"/>
    <cellStyle name="Total 2 6 4 2 14 5" xfId="55666" xr:uid="{00000000-0005-0000-0000-000072D90000}"/>
    <cellStyle name="Total 2 6 4 2 15" xfId="55667" xr:uid="{00000000-0005-0000-0000-000073D90000}"/>
    <cellStyle name="Total 2 6 4 2 15 2" xfId="55668" xr:uid="{00000000-0005-0000-0000-000074D90000}"/>
    <cellStyle name="Total 2 6 4 2 15 3" xfId="55669" xr:uid="{00000000-0005-0000-0000-000075D90000}"/>
    <cellStyle name="Total 2 6 4 2 15 4" xfId="55670" xr:uid="{00000000-0005-0000-0000-000076D90000}"/>
    <cellStyle name="Total 2 6 4 2 15 5" xfId="55671" xr:uid="{00000000-0005-0000-0000-000077D90000}"/>
    <cellStyle name="Total 2 6 4 2 16" xfId="55672" xr:uid="{00000000-0005-0000-0000-000078D90000}"/>
    <cellStyle name="Total 2 6 4 2 16 2" xfId="55673" xr:uid="{00000000-0005-0000-0000-000079D90000}"/>
    <cellStyle name="Total 2 6 4 2 16 3" xfId="55674" xr:uid="{00000000-0005-0000-0000-00007AD90000}"/>
    <cellStyle name="Total 2 6 4 2 16 4" xfId="55675" xr:uid="{00000000-0005-0000-0000-00007BD90000}"/>
    <cellStyle name="Total 2 6 4 2 16 5" xfId="55676" xr:uid="{00000000-0005-0000-0000-00007CD90000}"/>
    <cellStyle name="Total 2 6 4 2 17" xfId="55677" xr:uid="{00000000-0005-0000-0000-00007DD90000}"/>
    <cellStyle name="Total 2 6 4 2 17 2" xfId="55678" xr:uid="{00000000-0005-0000-0000-00007ED90000}"/>
    <cellStyle name="Total 2 6 4 2 17 3" xfId="55679" xr:uid="{00000000-0005-0000-0000-00007FD90000}"/>
    <cellStyle name="Total 2 6 4 2 17 4" xfId="55680" xr:uid="{00000000-0005-0000-0000-000080D90000}"/>
    <cellStyle name="Total 2 6 4 2 17 5" xfId="55681" xr:uid="{00000000-0005-0000-0000-000081D90000}"/>
    <cellStyle name="Total 2 6 4 2 18" xfId="55682" xr:uid="{00000000-0005-0000-0000-000082D90000}"/>
    <cellStyle name="Total 2 6 4 2 18 2" xfId="55683" xr:uid="{00000000-0005-0000-0000-000083D90000}"/>
    <cellStyle name="Total 2 6 4 2 18 3" xfId="55684" xr:uid="{00000000-0005-0000-0000-000084D90000}"/>
    <cellStyle name="Total 2 6 4 2 18 4" xfId="55685" xr:uid="{00000000-0005-0000-0000-000085D90000}"/>
    <cellStyle name="Total 2 6 4 2 18 5" xfId="55686" xr:uid="{00000000-0005-0000-0000-000086D90000}"/>
    <cellStyle name="Total 2 6 4 2 19" xfId="55687" xr:uid="{00000000-0005-0000-0000-000087D90000}"/>
    <cellStyle name="Total 2 6 4 2 2" xfId="55688" xr:uid="{00000000-0005-0000-0000-000088D90000}"/>
    <cellStyle name="Total 2 6 4 2 2 2" xfId="55689" xr:uid="{00000000-0005-0000-0000-000089D90000}"/>
    <cellStyle name="Total 2 6 4 2 2 2 2" xfId="55690" xr:uid="{00000000-0005-0000-0000-00008AD90000}"/>
    <cellStyle name="Total 2 6 4 2 2 2 3" xfId="55691" xr:uid="{00000000-0005-0000-0000-00008BD90000}"/>
    <cellStyle name="Total 2 6 4 2 2 2 4" xfId="55692" xr:uid="{00000000-0005-0000-0000-00008CD90000}"/>
    <cellStyle name="Total 2 6 4 2 2 2 5" xfId="55693" xr:uid="{00000000-0005-0000-0000-00008DD90000}"/>
    <cellStyle name="Total 2 6 4 2 2 2 6" xfId="55694" xr:uid="{00000000-0005-0000-0000-00008ED90000}"/>
    <cellStyle name="Total 2 6 4 2 2 2 7" xfId="55695" xr:uid="{00000000-0005-0000-0000-00008FD90000}"/>
    <cellStyle name="Total 2 6 4 2 2 3" xfId="55696" xr:uid="{00000000-0005-0000-0000-000090D90000}"/>
    <cellStyle name="Total 2 6 4 2 2 4" xfId="55697" xr:uid="{00000000-0005-0000-0000-000091D90000}"/>
    <cellStyle name="Total 2 6 4 2 2 5" xfId="55698" xr:uid="{00000000-0005-0000-0000-000092D90000}"/>
    <cellStyle name="Total 2 6 4 2 3" xfId="55699" xr:uid="{00000000-0005-0000-0000-000093D90000}"/>
    <cellStyle name="Total 2 6 4 2 3 2" xfId="55700" xr:uid="{00000000-0005-0000-0000-000094D90000}"/>
    <cellStyle name="Total 2 6 4 2 3 2 2" xfId="55701" xr:uid="{00000000-0005-0000-0000-000095D90000}"/>
    <cellStyle name="Total 2 6 4 2 3 2 3" xfId="55702" xr:uid="{00000000-0005-0000-0000-000096D90000}"/>
    <cellStyle name="Total 2 6 4 2 3 2 4" xfId="55703" xr:uid="{00000000-0005-0000-0000-000097D90000}"/>
    <cellStyle name="Total 2 6 4 2 3 2 5" xfId="55704" xr:uid="{00000000-0005-0000-0000-000098D90000}"/>
    <cellStyle name="Total 2 6 4 2 3 2 6" xfId="55705" xr:uid="{00000000-0005-0000-0000-000099D90000}"/>
    <cellStyle name="Total 2 6 4 2 3 2 7" xfId="55706" xr:uid="{00000000-0005-0000-0000-00009AD90000}"/>
    <cellStyle name="Total 2 6 4 2 3 3" xfId="55707" xr:uid="{00000000-0005-0000-0000-00009BD90000}"/>
    <cellStyle name="Total 2 6 4 2 3 4" xfId="55708" xr:uid="{00000000-0005-0000-0000-00009CD90000}"/>
    <cellStyle name="Total 2 6 4 2 3 5" xfId="55709" xr:uid="{00000000-0005-0000-0000-00009DD90000}"/>
    <cellStyle name="Total 2 6 4 2 4" xfId="55710" xr:uid="{00000000-0005-0000-0000-00009ED90000}"/>
    <cellStyle name="Total 2 6 4 2 4 2" xfId="55711" xr:uid="{00000000-0005-0000-0000-00009FD90000}"/>
    <cellStyle name="Total 2 6 4 2 4 2 2" xfId="55712" xr:uid="{00000000-0005-0000-0000-0000A0D90000}"/>
    <cellStyle name="Total 2 6 4 2 4 2 3" xfId="55713" xr:uid="{00000000-0005-0000-0000-0000A1D90000}"/>
    <cellStyle name="Total 2 6 4 2 4 2 4" xfId="55714" xr:uid="{00000000-0005-0000-0000-0000A2D90000}"/>
    <cellStyle name="Total 2 6 4 2 4 2 5" xfId="55715" xr:uid="{00000000-0005-0000-0000-0000A3D90000}"/>
    <cellStyle name="Total 2 6 4 2 4 2 6" xfId="55716" xr:uid="{00000000-0005-0000-0000-0000A4D90000}"/>
    <cellStyle name="Total 2 6 4 2 4 2 7" xfId="55717" xr:uid="{00000000-0005-0000-0000-0000A5D90000}"/>
    <cellStyle name="Total 2 6 4 2 4 3" xfId="55718" xr:uid="{00000000-0005-0000-0000-0000A6D90000}"/>
    <cellStyle name="Total 2 6 4 2 4 4" xfId="55719" xr:uid="{00000000-0005-0000-0000-0000A7D90000}"/>
    <cellStyle name="Total 2 6 4 2 4 5" xfId="55720" xr:uid="{00000000-0005-0000-0000-0000A8D90000}"/>
    <cellStyle name="Total 2 6 4 2 5" xfId="55721" xr:uid="{00000000-0005-0000-0000-0000A9D90000}"/>
    <cellStyle name="Total 2 6 4 2 5 2" xfId="55722" xr:uid="{00000000-0005-0000-0000-0000AAD90000}"/>
    <cellStyle name="Total 2 6 4 2 5 3" xfId="55723" xr:uid="{00000000-0005-0000-0000-0000ABD90000}"/>
    <cellStyle name="Total 2 6 4 2 5 4" xfId="55724" xr:uid="{00000000-0005-0000-0000-0000ACD90000}"/>
    <cellStyle name="Total 2 6 4 2 5 5" xfId="55725" xr:uid="{00000000-0005-0000-0000-0000ADD90000}"/>
    <cellStyle name="Total 2 6 4 2 5 6" xfId="55726" xr:uid="{00000000-0005-0000-0000-0000AED90000}"/>
    <cellStyle name="Total 2 6 4 2 5 7" xfId="55727" xr:uid="{00000000-0005-0000-0000-0000AFD90000}"/>
    <cellStyle name="Total 2 6 4 2 5 8" xfId="55728" xr:uid="{00000000-0005-0000-0000-0000B0D90000}"/>
    <cellStyle name="Total 2 6 4 2 6" xfId="55729" xr:uid="{00000000-0005-0000-0000-0000B1D90000}"/>
    <cellStyle name="Total 2 6 4 2 6 2" xfId="55730" xr:uid="{00000000-0005-0000-0000-0000B2D90000}"/>
    <cellStyle name="Total 2 6 4 2 6 3" xfId="55731" xr:uid="{00000000-0005-0000-0000-0000B3D90000}"/>
    <cellStyle name="Total 2 6 4 2 6 4" xfId="55732" xr:uid="{00000000-0005-0000-0000-0000B4D90000}"/>
    <cellStyle name="Total 2 6 4 2 6 5" xfId="55733" xr:uid="{00000000-0005-0000-0000-0000B5D90000}"/>
    <cellStyle name="Total 2 6 4 2 6 6" xfId="55734" xr:uid="{00000000-0005-0000-0000-0000B6D90000}"/>
    <cellStyle name="Total 2 6 4 2 6 7" xfId="55735" xr:uid="{00000000-0005-0000-0000-0000B7D90000}"/>
    <cellStyle name="Total 2 6 4 2 7" xfId="55736" xr:uid="{00000000-0005-0000-0000-0000B8D90000}"/>
    <cellStyle name="Total 2 6 4 2 7 2" xfId="55737" xr:uid="{00000000-0005-0000-0000-0000B9D90000}"/>
    <cellStyle name="Total 2 6 4 2 7 3" xfId="55738" xr:uid="{00000000-0005-0000-0000-0000BAD90000}"/>
    <cellStyle name="Total 2 6 4 2 7 4" xfId="55739" xr:uid="{00000000-0005-0000-0000-0000BBD90000}"/>
    <cellStyle name="Total 2 6 4 2 7 5" xfId="55740" xr:uid="{00000000-0005-0000-0000-0000BCD90000}"/>
    <cellStyle name="Total 2 6 4 2 8" xfId="55741" xr:uid="{00000000-0005-0000-0000-0000BDD90000}"/>
    <cellStyle name="Total 2 6 4 2 8 2" xfId="55742" xr:uid="{00000000-0005-0000-0000-0000BED90000}"/>
    <cellStyle name="Total 2 6 4 2 8 3" xfId="55743" xr:uid="{00000000-0005-0000-0000-0000BFD90000}"/>
    <cellStyle name="Total 2 6 4 2 8 4" xfId="55744" xr:uid="{00000000-0005-0000-0000-0000C0D90000}"/>
    <cellStyle name="Total 2 6 4 2 8 5" xfId="55745" xr:uid="{00000000-0005-0000-0000-0000C1D90000}"/>
    <cellStyle name="Total 2 6 4 2 9" xfId="55746" xr:uid="{00000000-0005-0000-0000-0000C2D90000}"/>
    <cellStyle name="Total 2 6 4 2 9 2" xfId="55747" xr:uid="{00000000-0005-0000-0000-0000C3D90000}"/>
    <cellStyle name="Total 2 6 4 2 9 3" xfId="55748" xr:uid="{00000000-0005-0000-0000-0000C4D90000}"/>
    <cellStyle name="Total 2 6 4 2 9 4" xfId="55749" xr:uid="{00000000-0005-0000-0000-0000C5D90000}"/>
    <cellStyle name="Total 2 6 4 2 9 5" xfId="55750" xr:uid="{00000000-0005-0000-0000-0000C6D90000}"/>
    <cellStyle name="Total 2 6 4 3" xfId="55751" xr:uid="{00000000-0005-0000-0000-0000C7D90000}"/>
    <cellStyle name="Total 2 6 4 3 10" xfId="55752" xr:uid="{00000000-0005-0000-0000-0000C8D90000}"/>
    <cellStyle name="Total 2 6 4 3 2" xfId="55753" xr:uid="{00000000-0005-0000-0000-0000C9D90000}"/>
    <cellStyle name="Total 2 6 4 3 2 2" xfId="55754" xr:uid="{00000000-0005-0000-0000-0000CAD90000}"/>
    <cellStyle name="Total 2 6 4 3 2 2 2" xfId="55755" xr:uid="{00000000-0005-0000-0000-0000CBD90000}"/>
    <cellStyle name="Total 2 6 4 3 2 2 3" xfId="55756" xr:uid="{00000000-0005-0000-0000-0000CCD90000}"/>
    <cellStyle name="Total 2 6 4 3 2 2 4" xfId="55757" xr:uid="{00000000-0005-0000-0000-0000CDD90000}"/>
    <cellStyle name="Total 2 6 4 3 2 2 5" xfId="55758" xr:uid="{00000000-0005-0000-0000-0000CED90000}"/>
    <cellStyle name="Total 2 6 4 3 2 2 6" xfId="55759" xr:uid="{00000000-0005-0000-0000-0000CFD90000}"/>
    <cellStyle name="Total 2 6 4 3 2 2 7" xfId="55760" xr:uid="{00000000-0005-0000-0000-0000D0D90000}"/>
    <cellStyle name="Total 2 6 4 3 2 3" xfId="55761" xr:uid="{00000000-0005-0000-0000-0000D1D90000}"/>
    <cellStyle name="Total 2 6 4 3 2 4" xfId="55762" xr:uid="{00000000-0005-0000-0000-0000D2D90000}"/>
    <cellStyle name="Total 2 6 4 3 3" xfId="55763" xr:uid="{00000000-0005-0000-0000-0000D3D90000}"/>
    <cellStyle name="Total 2 6 4 3 3 2" xfId="55764" xr:uid="{00000000-0005-0000-0000-0000D4D90000}"/>
    <cellStyle name="Total 2 6 4 3 3 2 2" xfId="55765" xr:uid="{00000000-0005-0000-0000-0000D5D90000}"/>
    <cellStyle name="Total 2 6 4 3 3 2 3" xfId="55766" xr:uid="{00000000-0005-0000-0000-0000D6D90000}"/>
    <cellStyle name="Total 2 6 4 3 3 2 4" xfId="55767" xr:uid="{00000000-0005-0000-0000-0000D7D90000}"/>
    <cellStyle name="Total 2 6 4 3 3 2 5" xfId="55768" xr:uid="{00000000-0005-0000-0000-0000D8D90000}"/>
    <cellStyle name="Total 2 6 4 3 3 2 6" xfId="55769" xr:uid="{00000000-0005-0000-0000-0000D9D90000}"/>
    <cellStyle name="Total 2 6 4 3 3 2 7" xfId="55770" xr:uid="{00000000-0005-0000-0000-0000DAD90000}"/>
    <cellStyle name="Total 2 6 4 3 3 3" xfId="55771" xr:uid="{00000000-0005-0000-0000-0000DBD90000}"/>
    <cellStyle name="Total 2 6 4 3 3 4" xfId="55772" xr:uid="{00000000-0005-0000-0000-0000DCD90000}"/>
    <cellStyle name="Total 2 6 4 3 4" xfId="55773" xr:uid="{00000000-0005-0000-0000-0000DDD90000}"/>
    <cellStyle name="Total 2 6 4 3 4 2" xfId="55774" xr:uid="{00000000-0005-0000-0000-0000DED90000}"/>
    <cellStyle name="Total 2 6 4 3 4 2 2" xfId="55775" xr:uid="{00000000-0005-0000-0000-0000DFD90000}"/>
    <cellStyle name="Total 2 6 4 3 4 2 3" xfId="55776" xr:uid="{00000000-0005-0000-0000-0000E0D90000}"/>
    <cellStyle name="Total 2 6 4 3 4 2 4" xfId="55777" xr:uid="{00000000-0005-0000-0000-0000E1D90000}"/>
    <cellStyle name="Total 2 6 4 3 4 2 5" xfId="55778" xr:uid="{00000000-0005-0000-0000-0000E2D90000}"/>
    <cellStyle name="Total 2 6 4 3 4 2 6" xfId="55779" xr:uid="{00000000-0005-0000-0000-0000E3D90000}"/>
    <cellStyle name="Total 2 6 4 3 4 2 7" xfId="55780" xr:uid="{00000000-0005-0000-0000-0000E4D90000}"/>
    <cellStyle name="Total 2 6 4 3 4 3" xfId="55781" xr:uid="{00000000-0005-0000-0000-0000E5D90000}"/>
    <cellStyle name="Total 2 6 4 3 4 4" xfId="55782" xr:uid="{00000000-0005-0000-0000-0000E6D90000}"/>
    <cellStyle name="Total 2 6 4 3 5" xfId="55783" xr:uid="{00000000-0005-0000-0000-0000E7D90000}"/>
    <cellStyle name="Total 2 6 4 3 5 2" xfId="55784" xr:uid="{00000000-0005-0000-0000-0000E8D90000}"/>
    <cellStyle name="Total 2 6 4 3 5 3" xfId="55785" xr:uid="{00000000-0005-0000-0000-0000E9D90000}"/>
    <cellStyle name="Total 2 6 4 3 5 4" xfId="55786" xr:uid="{00000000-0005-0000-0000-0000EAD90000}"/>
    <cellStyle name="Total 2 6 4 3 5 5" xfId="55787" xr:uid="{00000000-0005-0000-0000-0000EBD90000}"/>
    <cellStyle name="Total 2 6 4 3 5 6" xfId="55788" xr:uid="{00000000-0005-0000-0000-0000ECD90000}"/>
    <cellStyle name="Total 2 6 4 3 5 7" xfId="55789" xr:uid="{00000000-0005-0000-0000-0000EDD90000}"/>
    <cellStyle name="Total 2 6 4 3 5 8" xfId="55790" xr:uid="{00000000-0005-0000-0000-0000EED90000}"/>
    <cellStyle name="Total 2 6 4 3 6" xfId="55791" xr:uid="{00000000-0005-0000-0000-0000EFD90000}"/>
    <cellStyle name="Total 2 6 4 3 6 2" xfId="55792" xr:uid="{00000000-0005-0000-0000-0000F0D90000}"/>
    <cellStyle name="Total 2 6 4 3 6 3" xfId="55793" xr:uid="{00000000-0005-0000-0000-0000F1D90000}"/>
    <cellStyle name="Total 2 6 4 3 6 4" xfId="55794" xr:uid="{00000000-0005-0000-0000-0000F2D90000}"/>
    <cellStyle name="Total 2 6 4 3 6 5" xfId="55795" xr:uid="{00000000-0005-0000-0000-0000F3D90000}"/>
    <cellStyle name="Total 2 6 4 3 6 6" xfId="55796" xr:uid="{00000000-0005-0000-0000-0000F4D90000}"/>
    <cellStyle name="Total 2 6 4 3 6 7" xfId="55797" xr:uid="{00000000-0005-0000-0000-0000F5D90000}"/>
    <cellStyle name="Total 2 6 4 3 7" xfId="55798" xr:uid="{00000000-0005-0000-0000-0000F6D90000}"/>
    <cellStyle name="Total 2 6 4 3 8" xfId="55799" xr:uid="{00000000-0005-0000-0000-0000F7D90000}"/>
    <cellStyle name="Total 2 6 4 3 9" xfId="55800" xr:uid="{00000000-0005-0000-0000-0000F8D90000}"/>
    <cellStyle name="Total 2 6 4 4" xfId="55801" xr:uid="{00000000-0005-0000-0000-0000F9D90000}"/>
    <cellStyle name="Total 2 6 4 4 2" xfId="55802" xr:uid="{00000000-0005-0000-0000-0000FAD90000}"/>
    <cellStyle name="Total 2 6 4 4 2 2" xfId="55803" xr:uid="{00000000-0005-0000-0000-0000FBD90000}"/>
    <cellStyle name="Total 2 6 4 4 2 3" xfId="55804" xr:uid="{00000000-0005-0000-0000-0000FCD90000}"/>
    <cellStyle name="Total 2 6 4 4 2 4" xfId="55805" xr:uid="{00000000-0005-0000-0000-0000FDD90000}"/>
    <cellStyle name="Total 2 6 4 4 2 5" xfId="55806" xr:uid="{00000000-0005-0000-0000-0000FED90000}"/>
    <cellStyle name="Total 2 6 4 4 2 6" xfId="55807" xr:uid="{00000000-0005-0000-0000-0000FFD90000}"/>
    <cellStyle name="Total 2 6 4 4 2 7" xfId="55808" xr:uid="{00000000-0005-0000-0000-000000DA0000}"/>
    <cellStyle name="Total 2 6 4 4 3" xfId="55809" xr:uid="{00000000-0005-0000-0000-000001DA0000}"/>
    <cellStyle name="Total 2 6 4 4 4" xfId="55810" xr:uid="{00000000-0005-0000-0000-000002DA0000}"/>
    <cellStyle name="Total 2 6 4 4 5" xfId="55811" xr:uid="{00000000-0005-0000-0000-000003DA0000}"/>
    <cellStyle name="Total 2 6 4 5" xfId="55812" xr:uid="{00000000-0005-0000-0000-000004DA0000}"/>
    <cellStyle name="Total 2 6 4 5 2" xfId="55813" xr:uid="{00000000-0005-0000-0000-000005DA0000}"/>
    <cellStyle name="Total 2 6 4 5 2 2" xfId="55814" xr:uid="{00000000-0005-0000-0000-000006DA0000}"/>
    <cellStyle name="Total 2 6 4 5 2 3" xfId="55815" xr:uid="{00000000-0005-0000-0000-000007DA0000}"/>
    <cellStyle name="Total 2 6 4 5 2 4" xfId="55816" xr:uid="{00000000-0005-0000-0000-000008DA0000}"/>
    <cellStyle name="Total 2 6 4 5 2 5" xfId="55817" xr:uid="{00000000-0005-0000-0000-000009DA0000}"/>
    <cellStyle name="Total 2 6 4 5 2 6" xfId="55818" xr:uid="{00000000-0005-0000-0000-00000ADA0000}"/>
    <cellStyle name="Total 2 6 4 5 2 7" xfId="55819" xr:uid="{00000000-0005-0000-0000-00000BDA0000}"/>
    <cellStyle name="Total 2 6 4 5 3" xfId="55820" xr:uid="{00000000-0005-0000-0000-00000CDA0000}"/>
    <cellStyle name="Total 2 6 4 5 4" xfId="55821" xr:uid="{00000000-0005-0000-0000-00000DDA0000}"/>
    <cellStyle name="Total 2 6 4 5 5" xfId="55822" xr:uid="{00000000-0005-0000-0000-00000EDA0000}"/>
    <cellStyle name="Total 2 6 4 6" xfId="55823" xr:uid="{00000000-0005-0000-0000-00000FDA0000}"/>
    <cellStyle name="Total 2 6 4 6 2" xfId="55824" xr:uid="{00000000-0005-0000-0000-000010DA0000}"/>
    <cellStyle name="Total 2 6 4 6 2 2" xfId="55825" xr:uid="{00000000-0005-0000-0000-000011DA0000}"/>
    <cellStyle name="Total 2 6 4 6 2 3" xfId="55826" xr:uid="{00000000-0005-0000-0000-000012DA0000}"/>
    <cellStyle name="Total 2 6 4 6 2 4" xfId="55827" xr:uid="{00000000-0005-0000-0000-000013DA0000}"/>
    <cellStyle name="Total 2 6 4 6 2 5" xfId="55828" xr:uid="{00000000-0005-0000-0000-000014DA0000}"/>
    <cellStyle name="Total 2 6 4 6 2 6" xfId="55829" xr:uid="{00000000-0005-0000-0000-000015DA0000}"/>
    <cellStyle name="Total 2 6 4 6 2 7" xfId="55830" xr:uid="{00000000-0005-0000-0000-000016DA0000}"/>
    <cellStyle name="Total 2 6 4 6 3" xfId="55831" xr:uid="{00000000-0005-0000-0000-000017DA0000}"/>
    <cellStyle name="Total 2 6 4 6 4" xfId="55832" xr:uid="{00000000-0005-0000-0000-000018DA0000}"/>
    <cellStyle name="Total 2 6 4 6 5" xfId="55833" xr:uid="{00000000-0005-0000-0000-000019DA0000}"/>
    <cellStyle name="Total 2 6 4 7" xfId="55834" xr:uid="{00000000-0005-0000-0000-00001ADA0000}"/>
    <cellStyle name="Total 2 6 4 7 2" xfId="55835" xr:uid="{00000000-0005-0000-0000-00001BDA0000}"/>
    <cellStyle name="Total 2 6 4 7 2 2" xfId="55836" xr:uid="{00000000-0005-0000-0000-00001CDA0000}"/>
    <cellStyle name="Total 2 6 4 7 2 3" xfId="55837" xr:uid="{00000000-0005-0000-0000-00001DDA0000}"/>
    <cellStyle name="Total 2 6 4 7 2 4" xfId="55838" xr:uid="{00000000-0005-0000-0000-00001EDA0000}"/>
    <cellStyle name="Total 2 6 4 7 2 5" xfId="55839" xr:uid="{00000000-0005-0000-0000-00001FDA0000}"/>
    <cellStyle name="Total 2 6 4 7 2 6" xfId="55840" xr:uid="{00000000-0005-0000-0000-000020DA0000}"/>
    <cellStyle name="Total 2 6 4 7 2 7" xfId="55841" xr:uid="{00000000-0005-0000-0000-000021DA0000}"/>
    <cellStyle name="Total 2 6 4 7 3" xfId="55842" xr:uid="{00000000-0005-0000-0000-000022DA0000}"/>
    <cellStyle name="Total 2 6 4 7 4" xfId="55843" xr:uid="{00000000-0005-0000-0000-000023DA0000}"/>
    <cellStyle name="Total 2 6 4 7 5" xfId="55844" xr:uid="{00000000-0005-0000-0000-000024DA0000}"/>
    <cellStyle name="Total 2 6 4 8" xfId="55845" xr:uid="{00000000-0005-0000-0000-000025DA0000}"/>
    <cellStyle name="Total 2 6 4 8 2" xfId="55846" xr:uid="{00000000-0005-0000-0000-000026DA0000}"/>
    <cellStyle name="Total 2 6 4 8 3" xfId="55847" xr:uid="{00000000-0005-0000-0000-000027DA0000}"/>
    <cellStyle name="Total 2 6 4 8 4" xfId="55848" xr:uid="{00000000-0005-0000-0000-000028DA0000}"/>
    <cellStyle name="Total 2 6 4 8 5" xfId="55849" xr:uid="{00000000-0005-0000-0000-000029DA0000}"/>
    <cellStyle name="Total 2 6 4 8 6" xfId="55850" xr:uid="{00000000-0005-0000-0000-00002ADA0000}"/>
    <cellStyle name="Total 2 6 4 8 7" xfId="55851" xr:uid="{00000000-0005-0000-0000-00002BDA0000}"/>
    <cellStyle name="Total 2 6 4 8 8" xfId="55852" xr:uid="{00000000-0005-0000-0000-00002CDA0000}"/>
    <cellStyle name="Total 2 6 4 9" xfId="55853" xr:uid="{00000000-0005-0000-0000-00002DDA0000}"/>
    <cellStyle name="Total 2 6 4 9 2" xfId="55854" xr:uid="{00000000-0005-0000-0000-00002EDA0000}"/>
    <cellStyle name="Total 2 6 4 9 3" xfId="55855" xr:uid="{00000000-0005-0000-0000-00002FDA0000}"/>
    <cellStyle name="Total 2 6 4 9 4" xfId="55856" xr:uid="{00000000-0005-0000-0000-000030DA0000}"/>
    <cellStyle name="Total 2 6 4 9 5" xfId="55857" xr:uid="{00000000-0005-0000-0000-000031DA0000}"/>
    <cellStyle name="Total 2 6 4 9 6" xfId="55858" xr:uid="{00000000-0005-0000-0000-000032DA0000}"/>
    <cellStyle name="Total 2 6 4 9 7" xfId="55859" xr:uid="{00000000-0005-0000-0000-000033DA0000}"/>
    <cellStyle name="Total 2 6 5" xfId="55860" xr:uid="{00000000-0005-0000-0000-000034DA0000}"/>
    <cellStyle name="Total 2 6 5 10" xfId="55861" xr:uid="{00000000-0005-0000-0000-000035DA0000}"/>
    <cellStyle name="Total 2 6 5 10 2" xfId="55862" xr:uid="{00000000-0005-0000-0000-000036DA0000}"/>
    <cellStyle name="Total 2 6 5 10 3" xfId="55863" xr:uid="{00000000-0005-0000-0000-000037DA0000}"/>
    <cellStyle name="Total 2 6 5 10 4" xfId="55864" xr:uid="{00000000-0005-0000-0000-000038DA0000}"/>
    <cellStyle name="Total 2 6 5 10 5" xfId="55865" xr:uid="{00000000-0005-0000-0000-000039DA0000}"/>
    <cellStyle name="Total 2 6 5 11" xfId="55866" xr:uid="{00000000-0005-0000-0000-00003ADA0000}"/>
    <cellStyle name="Total 2 6 5 11 2" xfId="55867" xr:uid="{00000000-0005-0000-0000-00003BDA0000}"/>
    <cellStyle name="Total 2 6 5 11 3" xfId="55868" xr:uid="{00000000-0005-0000-0000-00003CDA0000}"/>
    <cellStyle name="Total 2 6 5 11 4" xfId="55869" xr:uid="{00000000-0005-0000-0000-00003DDA0000}"/>
    <cellStyle name="Total 2 6 5 11 5" xfId="55870" xr:uid="{00000000-0005-0000-0000-00003EDA0000}"/>
    <cellStyle name="Total 2 6 5 12" xfId="55871" xr:uid="{00000000-0005-0000-0000-00003FDA0000}"/>
    <cellStyle name="Total 2 6 5 12 2" xfId="55872" xr:uid="{00000000-0005-0000-0000-000040DA0000}"/>
    <cellStyle name="Total 2 6 5 12 3" xfId="55873" xr:uid="{00000000-0005-0000-0000-000041DA0000}"/>
    <cellStyle name="Total 2 6 5 12 4" xfId="55874" xr:uid="{00000000-0005-0000-0000-000042DA0000}"/>
    <cellStyle name="Total 2 6 5 12 5" xfId="55875" xr:uid="{00000000-0005-0000-0000-000043DA0000}"/>
    <cellStyle name="Total 2 6 5 13" xfId="55876" xr:uid="{00000000-0005-0000-0000-000044DA0000}"/>
    <cellStyle name="Total 2 6 5 13 2" xfId="55877" xr:uid="{00000000-0005-0000-0000-000045DA0000}"/>
    <cellStyle name="Total 2 6 5 13 3" xfId="55878" xr:uid="{00000000-0005-0000-0000-000046DA0000}"/>
    <cellStyle name="Total 2 6 5 13 4" xfId="55879" xr:uid="{00000000-0005-0000-0000-000047DA0000}"/>
    <cellStyle name="Total 2 6 5 13 5" xfId="55880" xr:uid="{00000000-0005-0000-0000-000048DA0000}"/>
    <cellStyle name="Total 2 6 5 14" xfId="55881" xr:uid="{00000000-0005-0000-0000-000049DA0000}"/>
    <cellStyle name="Total 2 6 5 14 2" xfId="55882" xr:uid="{00000000-0005-0000-0000-00004ADA0000}"/>
    <cellStyle name="Total 2 6 5 14 3" xfId="55883" xr:uid="{00000000-0005-0000-0000-00004BDA0000}"/>
    <cellStyle name="Total 2 6 5 14 4" xfId="55884" xr:uid="{00000000-0005-0000-0000-00004CDA0000}"/>
    <cellStyle name="Total 2 6 5 14 5" xfId="55885" xr:uid="{00000000-0005-0000-0000-00004DDA0000}"/>
    <cellStyle name="Total 2 6 5 15" xfId="55886" xr:uid="{00000000-0005-0000-0000-00004EDA0000}"/>
    <cellStyle name="Total 2 6 5 15 2" xfId="55887" xr:uid="{00000000-0005-0000-0000-00004FDA0000}"/>
    <cellStyle name="Total 2 6 5 15 3" xfId="55888" xr:uid="{00000000-0005-0000-0000-000050DA0000}"/>
    <cellStyle name="Total 2 6 5 15 4" xfId="55889" xr:uid="{00000000-0005-0000-0000-000051DA0000}"/>
    <cellStyle name="Total 2 6 5 15 5" xfId="55890" xr:uid="{00000000-0005-0000-0000-000052DA0000}"/>
    <cellStyle name="Total 2 6 5 16" xfId="55891" xr:uid="{00000000-0005-0000-0000-000053DA0000}"/>
    <cellStyle name="Total 2 6 5 16 2" xfId="55892" xr:uid="{00000000-0005-0000-0000-000054DA0000}"/>
    <cellStyle name="Total 2 6 5 16 3" xfId="55893" xr:uid="{00000000-0005-0000-0000-000055DA0000}"/>
    <cellStyle name="Total 2 6 5 16 4" xfId="55894" xr:uid="{00000000-0005-0000-0000-000056DA0000}"/>
    <cellStyle name="Total 2 6 5 16 5" xfId="55895" xr:uid="{00000000-0005-0000-0000-000057DA0000}"/>
    <cellStyle name="Total 2 6 5 17" xfId="55896" xr:uid="{00000000-0005-0000-0000-000058DA0000}"/>
    <cellStyle name="Total 2 6 5 17 2" xfId="55897" xr:uid="{00000000-0005-0000-0000-000059DA0000}"/>
    <cellStyle name="Total 2 6 5 17 3" xfId="55898" xr:uid="{00000000-0005-0000-0000-00005ADA0000}"/>
    <cellStyle name="Total 2 6 5 17 4" xfId="55899" xr:uid="{00000000-0005-0000-0000-00005BDA0000}"/>
    <cellStyle name="Total 2 6 5 17 5" xfId="55900" xr:uid="{00000000-0005-0000-0000-00005CDA0000}"/>
    <cellStyle name="Total 2 6 5 18" xfId="55901" xr:uid="{00000000-0005-0000-0000-00005DDA0000}"/>
    <cellStyle name="Total 2 6 5 18 2" xfId="55902" xr:uid="{00000000-0005-0000-0000-00005EDA0000}"/>
    <cellStyle name="Total 2 6 5 18 3" xfId="55903" xr:uid="{00000000-0005-0000-0000-00005FDA0000}"/>
    <cellStyle name="Total 2 6 5 18 4" xfId="55904" xr:uid="{00000000-0005-0000-0000-000060DA0000}"/>
    <cellStyle name="Total 2 6 5 18 5" xfId="55905" xr:uid="{00000000-0005-0000-0000-000061DA0000}"/>
    <cellStyle name="Total 2 6 5 19" xfId="55906" xr:uid="{00000000-0005-0000-0000-000062DA0000}"/>
    <cellStyle name="Total 2 6 5 2" xfId="55907" xr:uid="{00000000-0005-0000-0000-000063DA0000}"/>
    <cellStyle name="Total 2 6 5 2 10" xfId="55908" xr:uid="{00000000-0005-0000-0000-000064DA0000}"/>
    <cellStyle name="Total 2 6 5 2 10 2" xfId="55909" xr:uid="{00000000-0005-0000-0000-000065DA0000}"/>
    <cellStyle name="Total 2 6 5 2 10 3" xfId="55910" xr:uid="{00000000-0005-0000-0000-000066DA0000}"/>
    <cellStyle name="Total 2 6 5 2 10 4" xfId="55911" xr:uid="{00000000-0005-0000-0000-000067DA0000}"/>
    <cellStyle name="Total 2 6 5 2 10 5" xfId="55912" xr:uid="{00000000-0005-0000-0000-000068DA0000}"/>
    <cellStyle name="Total 2 6 5 2 11" xfId="55913" xr:uid="{00000000-0005-0000-0000-000069DA0000}"/>
    <cellStyle name="Total 2 6 5 2 11 2" xfId="55914" xr:uid="{00000000-0005-0000-0000-00006ADA0000}"/>
    <cellStyle name="Total 2 6 5 2 11 3" xfId="55915" xr:uid="{00000000-0005-0000-0000-00006BDA0000}"/>
    <cellStyle name="Total 2 6 5 2 11 4" xfId="55916" xr:uid="{00000000-0005-0000-0000-00006CDA0000}"/>
    <cellStyle name="Total 2 6 5 2 11 5" xfId="55917" xr:uid="{00000000-0005-0000-0000-00006DDA0000}"/>
    <cellStyle name="Total 2 6 5 2 12" xfId="55918" xr:uid="{00000000-0005-0000-0000-00006EDA0000}"/>
    <cellStyle name="Total 2 6 5 2 12 2" xfId="55919" xr:uid="{00000000-0005-0000-0000-00006FDA0000}"/>
    <cellStyle name="Total 2 6 5 2 12 3" xfId="55920" xr:uid="{00000000-0005-0000-0000-000070DA0000}"/>
    <cellStyle name="Total 2 6 5 2 12 4" xfId="55921" xr:uid="{00000000-0005-0000-0000-000071DA0000}"/>
    <cellStyle name="Total 2 6 5 2 12 5" xfId="55922" xr:uid="{00000000-0005-0000-0000-000072DA0000}"/>
    <cellStyle name="Total 2 6 5 2 13" xfId="55923" xr:uid="{00000000-0005-0000-0000-000073DA0000}"/>
    <cellStyle name="Total 2 6 5 2 13 2" xfId="55924" xr:uid="{00000000-0005-0000-0000-000074DA0000}"/>
    <cellStyle name="Total 2 6 5 2 13 3" xfId="55925" xr:uid="{00000000-0005-0000-0000-000075DA0000}"/>
    <cellStyle name="Total 2 6 5 2 13 4" xfId="55926" xr:uid="{00000000-0005-0000-0000-000076DA0000}"/>
    <cellStyle name="Total 2 6 5 2 13 5" xfId="55927" xr:uid="{00000000-0005-0000-0000-000077DA0000}"/>
    <cellStyle name="Total 2 6 5 2 14" xfId="55928" xr:uid="{00000000-0005-0000-0000-000078DA0000}"/>
    <cellStyle name="Total 2 6 5 2 14 2" xfId="55929" xr:uid="{00000000-0005-0000-0000-000079DA0000}"/>
    <cellStyle name="Total 2 6 5 2 14 3" xfId="55930" xr:uid="{00000000-0005-0000-0000-00007ADA0000}"/>
    <cellStyle name="Total 2 6 5 2 14 4" xfId="55931" xr:uid="{00000000-0005-0000-0000-00007BDA0000}"/>
    <cellStyle name="Total 2 6 5 2 14 5" xfId="55932" xr:uid="{00000000-0005-0000-0000-00007CDA0000}"/>
    <cellStyle name="Total 2 6 5 2 15" xfId="55933" xr:uid="{00000000-0005-0000-0000-00007DDA0000}"/>
    <cellStyle name="Total 2 6 5 2 15 2" xfId="55934" xr:uid="{00000000-0005-0000-0000-00007EDA0000}"/>
    <cellStyle name="Total 2 6 5 2 15 3" xfId="55935" xr:uid="{00000000-0005-0000-0000-00007FDA0000}"/>
    <cellStyle name="Total 2 6 5 2 15 4" xfId="55936" xr:uid="{00000000-0005-0000-0000-000080DA0000}"/>
    <cellStyle name="Total 2 6 5 2 15 5" xfId="55937" xr:uid="{00000000-0005-0000-0000-000081DA0000}"/>
    <cellStyle name="Total 2 6 5 2 16" xfId="55938" xr:uid="{00000000-0005-0000-0000-000082DA0000}"/>
    <cellStyle name="Total 2 6 5 2 16 2" xfId="55939" xr:uid="{00000000-0005-0000-0000-000083DA0000}"/>
    <cellStyle name="Total 2 6 5 2 16 3" xfId="55940" xr:uid="{00000000-0005-0000-0000-000084DA0000}"/>
    <cellStyle name="Total 2 6 5 2 16 4" xfId="55941" xr:uid="{00000000-0005-0000-0000-000085DA0000}"/>
    <cellStyle name="Total 2 6 5 2 16 5" xfId="55942" xr:uid="{00000000-0005-0000-0000-000086DA0000}"/>
    <cellStyle name="Total 2 6 5 2 17" xfId="55943" xr:uid="{00000000-0005-0000-0000-000087DA0000}"/>
    <cellStyle name="Total 2 6 5 2 17 2" xfId="55944" xr:uid="{00000000-0005-0000-0000-000088DA0000}"/>
    <cellStyle name="Total 2 6 5 2 17 3" xfId="55945" xr:uid="{00000000-0005-0000-0000-000089DA0000}"/>
    <cellStyle name="Total 2 6 5 2 17 4" xfId="55946" xr:uid="{00000000-0005-0000-0000-00008ADA0000}"/>
    <cellStyle name="Total 2 6 5 2 17 5" xfId="55947" xr:uid="{00000000-0005-0000-0000-00008BDA0000}"/>
    <cellStyle name="Total 2 6 5 2 18" xfId="55948" xr:uid="{00000000-0005-0000-0000-00008CDA0000}"/>
    <cellStyle name="Total 2 6 5 2 18 2" xfId="55949" xr:uid="{00000000-0005-0000-0000-00008DDA0000}"/>
    <cellStyle name="Total 2 6 5 2 18 3" xfId="55950" xr:uid="{00000000-0005-0000-0000-00008EDA0000}"/>
    <cellStyle name="Total 2 6 5 2 18 4" xfId="55951" xr:uid="{00000000-0005-0000-0000-00008FDA0000}"/>
    <cellStyle name="Total 2 6 5 2 18 5" xfId="55952" xr:uid="{00000000-0005-0000-0000-000090DA0000}"/>
    <cellStyle name="Total 2 6 5 2 19" xfId="55953" xr:uid="{00000000-0005-0000-0000-000091DA0000}"/>
    <cellStyle name="Total 2 6 5 2 2" xfId="55954" xr:uid="{00000000-0005-0000-0000-000092DA0000}"/>
    <cellStyle name="Total 2 6 5 2 2 2" xfId="55955" xr:uid="{00000000-0005-0000-0000-000093DA0000}"/>
    <cellStyle name="Total 2 6 5 2 2 2 2" xfId="55956" xr:uid="{00000000-0005-0000-0000-000094DA0000}"/>
    <cellStyle name="Total 2 6 5 2 2 2 3" xfId="55957" xr:uid="{00000000-0005-0000-0000-000095DA0000}"/>
    <cellStyle name="Total 2 6 5 2 2 2 4" xfId="55958" xr:uid="{00000000-0005-0000-0000-000096DA0000}"/>
    <cellStyle name="Total 2 6 5 2 2 2 5" xfId="55959" xr:uid="{00000000-0005-0000-0000-000097DA0000}"/>
    <cellStyle name="Total 2 6 5 2 2 2 6" xfId="55960" xr:uid="{00000000-0005-0000-0000-000098DA0000}"/>
    <cellStyle name="Total 2 6 5 2 2 2 7" xfId="55961" xr:uid="{00000000-0005-0000-0000-000099DA0000}"/>
    <cellStyle name="Total 2 6 5 2 2 3" xfId="55962" xr:uid="{00000000-0005-0000-0000-00009ADA0000}"/>
    <cellStyle name="Total 2 6 5 2 2 4" xfId="55963" xr:uid="{00000000-0005-0000-0000-00009BDA0000}"/>
    <cellStyle name="Total 2 6 5 2 2 5" xfId="55964" xr:uid="{00000000-0005-0000-0000-00009CDA0000}"/>
    <cellStyle name="Total 2 6 5 2 3" xfId="55965" xr:uid="{00000000-0005-0000-0000-00009DDA0000}"/>
    <cellStyle name="Total 2 6 5 2 3 2" xfId="55966" xr:uid="{00000000-0005-0000-0000-00009EDA0000}"/>
    <cellStyle name="Total 2 6 5 2 3 2 2" xfId="55967" xr:uid="{00000000-0005-0000-0000-00009FDA0000}"/>
    <cellStyle name="Total 2 6 5 2 3 2 3" xfId="55968" xr:uid="{00000000-0005-0000-0000-0000A0DA0000}"/>
    <cellStyle name="Total 2 6 5 2 3 2 4" xfId="55969" xr:uid="{00000000-0005-0000-0000-0000A1DA0000}"/>
    <cellStyle name="Total 2 6 5 2 3 2 5" xfId="55970" xr:uid="{00000000-0005-0000-0000-0000A2DA0000}"/>
    <cellStyle name="Total 2 6 5 2 3 2 6" xfId="55971" xr:uid="{00000000-0005-0000-0000-0000A3DA0000}"/>
    <cellStyle name="Total 2 6 5 2 3 2 7" xfId="55972" xr:uid="{00000000-0005-0000-0000-0000A4DA0000}"/>
    <cellStyle name="Total 2 6 5 2 3 3" xfId="55973" xr:uid="{00000000-0005-0000-0000-0000A5DA0000}"/>
    <cellStyle name="Total 2 6 5 2 3 4" xfId="55974" xr:uid="{00000000-0005-0000-0000-0000A6DA0000}"/>
    <cellStyle name="Total 2 6 5 2 3 5" xfId="55975" xr:uid="{00000000-0005-0000-0000-0000A7DA0000}"/>
    <cellStyle name="Total 2 6 5 2 4" xfId="55976" xr:uid="{00000000-0005-0000-0000-0000A8DA0000}"/>
    <cellStyle name="Total 2 6 5 2 4 2" xfId="55977" xr:uid="{00000000-0005-0000-0000-0000A9DA0000}"/>
    <cellStyle name="Total 2 6 5 2 4 2 2" xfId="55978" xr:uid="{00000000-0005-0000-0000-0000AADA0000}"/>
    <cellStyle name="Total 2 6 5 2 4 2 3" xfId="55979" xr:uid="{00000000-0005-0000-0000-0000ABDA0000}"/>
    <cellStyle name="Total 2 6 5 2 4 2 4" xfId="55980" xr:uid="{00000000-0005-0000-0000-0000ACDA0000}"/>
    <cellStyle name="Total 2 6 5 2 4 2 5" xfId="55981" xr:uid="{00000000-0005-0000-0000-0000ADDA0000}"/>
    <cellStyle name="Total 2 6 5 2 4 2 6" xfId="55982" xr:uid="{00000000-0005-0000-0000-0000AEDA0000}"/>
    <cellStyle name="Total 2 6 5 2 4 2 7" xfId="55983" xr:uid="{00000000-0005-0000-0000-0000AFDA0000}"/>
    <cellStyle name="Total 2 6 5 2 4 3" xfId="55984" xr:uid="{00000000-0005-0000-0000-0000B0DA0000}"/>
    <cellStyle name="Total 2 6 5 2 4 4" xfId="55985" xr:uid="{00000000-0005-0000-0000-0000B1DA0000}"/>
    <cellStyle name="Total 2 6 5 2 4 5" xfId="55986" xr:uid="{00000000-0005-0000-0000-0000B2DA0000}"/>
    <cellStyle name="Total 2 6 5 2 5" xfId="55987" xr:uid="{00000000-0005-0000-0000-0000B3DA0000}"/>
    <cellStyle name="Total 2 6 5 2 5 2" xfId="55988" xr:uid="{00000000-0005-0000-0000-0000B4DA0000}"/>
    <cellStyle name="Total 2 6 5 2 5 3" xfId="55989" xr:uid="{00000000-0005-0000-0000-0000B5DA0000}"/>
    <cellStyle name="Total 2 6 5 2 5 4" xfId="55990" xr:uid="{00000000-0005-0000-0000-0000B6DA0000}"/>
    <cellStyle name="Total 2 6 5 2 5 5" xfId="55991" xr:uid="{00000000-0005-0000-0000-0000B7DA0000}"/>
    <cellStyle name="Total 2 6 5 2 5 6" xfId="55992" xr:uid="{00000000-0005-0000-0000-0000B8DA0000}"/>
    <cellStyle name="Total 2 6 5 2 5 7" xfId="55993" xr:uid="{00000000-0005-0000-0000-0000B9DA0000}"/>
    <cellStyle name="Total 2 6 5 2 5 8" xfId="55994" xr:uid="{00000000-0005-0000-0000-0000BADA0000}"/>
    <cellStyle name="Total 2 6 5 2 6" xfId="55995" xr:uid="{00000000-0005-0000-0000-0000BBDA0000}"/>
    <cellStyle name="Total 2 6 5 2 6 2" xfId="55996" xr:uid="{00000000-0005-0000-0000-0000BCDA0000}"/>
    <cellStyle name="Total 2 6 5 2 6 3" xfId="55997" xr:uid="{00000000-0005-0000-0000-0000BDDA0000}"/>
    <cellStyle name="Total 2 6 5 2 6 4" xfId="55998" xr:uid="{00000000-0005-0000-0000-0000BEDA0000}"/>
    <cellStyle name="Total 2 6 5 2 6 5" xfId="55999" xr:uid="{00000000-0005-0000-0000-0000BFDA0000}"/>
    <cellStyle name="Total 2 6 5 2 6 6" xfId="56000" xr:uid="{00000000-0005-0000-0000-0000C0DA0000}"/>
    <cellStyle name="Total 2 6 5 2 6 7" xfId="56001" xr:uid="{00000000-0005-0000-0000-0000C1DA0000}"/>
    <cellStyle name="Total 2 6 5 2 7" xfId="56002" xr:uid="{00000000-0005-0000-0000-0000C2DA0000}"/>
    <cellStyle name="Total 2 6 5 2 7 2" xfId="56003" xr:uid="{00000000-0005-0000-0000-0000C3DA0000}"/>
    <cellStyle name="Total 2 6 5 2 7 3" xfId="56004" xr:uid="{00000000-0005-0000-0000-0000C4DA0000}"/>
    <cellStyle name="Total 2 6 5 2 7 4" xfId="56005" xr:uid="{00000000-0005-0000-0000-0000C5DA0000}"/>
    <cellStyle name="Total 2 6 5 2 7 5" xfId="56006" xr:uid="{00000000-0005-0000-0000-0000C6DA0000}"/>
    <cellStyle name="Total 2 6 5 2 8" xfId="56007" xr:uid="{00000000-0005-0000-0000-0000C7DA0000}"/>
    <cellStyle name="Total 2 6 5 2 8 2" xfId="56008" xr:uid="{00000000-0005-0000-0000-0000C8DA0000}"/>
    <cellStyle name="Total 2 6 5 2 8 3" xfId="56009" xr:uid="{00000000-0005-0000-0000-0000C9DA0000}"/>
    <cellStyle name="Total 2 6 5 2 8 4" xfId="56010" xr:uid="{00000000-0005-0000-0000-0000CADA0000}"/>
    <cellStyle name="Total 2 6 5 2 8 5" xfId="56011" xr:uid="{00000000-0005-0000-0000-0000CBDA0000}"/>
    <cellStyle name="Total 2 6 5 2 9" xfId="56012" xr:uid="{00000000-0005-0000-0000-0000CCDA0000}"/>
    <cellStyle name="Total 2 6 5 2 9 2" xfId="56013" xr:uid="{00000000-0005-0000-0000-0000CDDA0000}"/>
    <cellStyle name="Total 2 6 5 2 9 3" xfId="56014" xr:uid="{00000000-0005-0000-0000-0000CEDA0000}"/>
    <cellStyle name="Total 2 6 5 2 9 4" xfId="56015" xr:uid="{00000000-0005-0000-0000-0000CFDA0000}"/>
    <cellStyle name="Total 2 6 5 2 9 5" xfId="56016" xr:uid="{00000000-0005-0000-0000-0000D0DA0000}"/>
    <cellStyle name="Total 2 6 5 3" xfId="56017" xr:uid="{00000000-0005-0000-0000-0000D1DA0000}"/>
    <cellStyle name="Total 2 6 5 3 10" xfId="56018" xr:uid="{00000000-0005-0000-0000-0000D2DA0000}"/>
    <cellStyle name="Total 2 6 5 3 2" xfId="56019" xr:uid="{00000000-0005-0000-0000-0000D3DA0000}"/>
    <cellStyle name="Total 2 6 5 3 2 2" xfId="56020" xr:uid="{00000000-0005-0000-0000-0000D4DA0000}"/>
    <cellStyle name="Total 2 6 5 3 2 2 2" xfId="56021" xr:uid="{00000000-0005-0000-0000-0000D5DA0000}"/>
    <cellStyle name="Total 2 6 5 3 2 2 3" xfId="56022" xr:uid="{00000000-0005-0000-0000-0000D6DA0000}"/>
    <cellStyle name="Total 2 6 5 3 2 2 4" xfId="56023" xr:uid="{00000000-0005-0000-0000-0000D7DA0000}"/>
    <cellStyle name="Total 2 6 5 3 2 2 5" xfId="56024" xr:uid="{00000000-0005-0000-0000-0000D8DA0000}"/>
    <cellStyle name="Total 2 6 5 3 2 2 6" xfId="56025" xr:uid="{00000000-0005-0000-0000-0000D9DA0000}"/>
    <cellStyle name="Total 2 6 5 3 2 2 7" xfId="56026" xr:uid="{00000000-0005-0000-0000-0000DADA0000}"/>
    <cellStyle name="Total 2 6 5 3 2 3" xfId="56027" xr:uid="{00000000-0005-0000-0000-0000DBDA0000}"/>
    <cellStyle name="Total 2 6 5 3 2 4" xfId="56028" xr:uid="{00000000-0005-0000-0000-0000DCDA0000}"/>
    <cellStyle name="Total 2 6 5 3 3" xfId="56029" xr:uid="{00000000-0005-0000-0000-0000DDDA0000}"/>
    <cellStyle name="Total 2 6 5 3 3 2" xfId="56030" xr:uid="{00000000-0005-0000-0000-0000DEDA0000}"/>
    <cellStyle name="Total 2 6 5 3 3 2 2" xfId="56031" xr:uid="{00000000-0005-0000-0000-0000DFDA0000}"/>
    <cellStyle name="Total 2 6 5 3 3 2 3" xfId="56032" xr:uid="{00000000-0005-0000-0000-0000E0DA0000}"/>
    <cellStyle name="Total 2 6 5 3 3 2 4" xfId="56033" xr:uid="{00000000-0005-0000-0000-0000E1DA0000}"/>
    <cellStyle name="Total 2 6 5 3 3 2 5" xfId="56034" xr:uid="{00000000-0005-0000-0000-0000E2DA0000}"/>
    <cellStyle name="Total 2 6 5 3 3 2 6" xfId="56035" xr:uid="{00000000-0005-0000-0000-0000E3DA0000}"/>
    <cellStyle name="Total 2 6 5 3 3 2 7" xfId="56036" xr:uid="{00000000-0005-0000-0000-0000E4DA0000}"/>
    <cellStyle name="Total 2 6 5 3 3 3" xfId="56037" xr:uid="{00000000-0005-0000-0000-0000E5DA0000}"/>
    <cellStyle name="Total 2 6 5 3 3 4" xfId="56038" xr:uid="{00000000-0005-0000-0000-0000E6DA0000}"/>
    <cellStyle name="Total 2 6 5 3 4" xfId="56039" xr:uid="{00000000-0005-0000-0000-0000E7DA0000}"/>
    <cellStyle name="Total 2 6 5 3 4 2" xfId="56040" xr:uid="{00000000-0005-0000-0000-0000E8DA0000}"/>
    <cellStyle name="Total 2 6 5 3 4 2 2" xfId="56041" xr:uid="{00000000-0005-0000-0000-0000E9DA0000}"/>
    <cellStyle name="Total 2 6 5 3 4 2 3" xfId="56042" xr:uid="{00000000-0005-0000-0000-0000EADA0000}"/>
    <cellStyle name="Total 2 6 5 3 4 2 4" xfId="56043" xr:uid="{00000000-0005-0000-0000-0000EBDA0000}"/>
    <cellStyle name="Total 2 6 5 3 4 2 5" xfId="56044" xr:uid="{00000000-0005-0000-0000-0000ECDA0000}"/>
    <cellStyle name="Total 2 6 5 3 4 2 6" xfId="56045" xr:uid="{00000000-0005-0000-0000-0000EDDA0000}"/>
    <cellStyle name="Total 2 6 5 3 4 2 7" xfId="56046" xr:uid="{00000000-0005-0000-0000-0000EEDA0000}"/>
    <cellStyle name="Total 2 6 5 3 4 3" xfId="56047" xr:uid="{00000000-0005-0000-0000-0000EFDA0000}"/>
    <cellStyle name="Total 2 6 5 3 4 4" xfId="56048" xr:uid="{00000000-0005-0000-0000-0000F0DA0000}"/>
    <cellStyle name="Total 2 6 5 3 5" xfId="56049" xr:uid="{00000000-0005-0000-0000-0000F1DA0000}"/>
    <cellStyle name="Total 2 6 5 3 5 2" xfId="56050" xr:uid="{00000000-0005-0000-0000-0000F2DA0000}"/>
    <cellStyle name="Total 2 6 5 3 5 3" xfId="56051" xr:uid="{00000000-0005-0000-0000-0000F3DA0000}"/>
    <cellStyle name="Total 2 6 5 3 5 4" xfId="56052" xr:uid="{00000000-0005-0000-0000-0000F4DA0000}"/>
    <cellStyle name="Total 2 6 5 3 5 5" xfId="56053" xr:uid="{00000000-0005-0000-0000-0000F5DA0000}"/>
    <cellStyle name="Total 2 6 5 3 5 6" xfId="56054" xr:uid="{00000000-0005-0000-0000-0000F6DA0000}"/>
    <cellStyle name="Total 2 6 5 3 5 7" xfId="56055" xr:uid="{00000000-0005-0000-0000-0000F7DA0000}"/>
    <cellStyle name="Total 2 6 5 3 5 8" xfId="56056" xr:uid="{00000000-0005-0000-0000-0000F8DA0000}"/>
    <cellStyle name="Total 2 6 5 3 6" xfId="56057" xr:uid="{00000000-0005-0000-0000-0000F9DA0000}"/>
    <cellStyle name="Total 2 6 5 3 6 2" xfId="56058" xr:uid="{00000000-0005-0000-0000-0000FADA0000}"/>
    <cellStyle name="Total 2 6 5 3 6 3" xfId="56059" xr:uid="{00000000-0005-0000-0000-0000FBDA0000}"/>
    <cellStyle name="Total 2 6 5 3 6 4" xfId="56060" xr:uid="{00000000-0005-0000-0000-0000FCDA0000}"/>
    <cellStyle name="Total 2 6 5 3 6 5" xfId="56061" xr:uid="{00000000-0005-0000-0000-0000FDDA0000}"/>
    <cellStyle name="Total 2 6 5 3 6 6" xfId="56062" xr:uid="{00000000-0005-0000-0000-0000FEDA0000}"/>
    <cellStyle name="Total 2 6 5 3 6 7" xfId="56063" xr:uid="{00000000-0005-0000-0000-0000FFDA0000}"/>
    <cellStyle name="Total 2 6 5 3 7" xfId="56064" xr:uid="{00000000-0005-0000-0000-000000DB0000}"/>
    <cellStyle name="Total 2 6 5 3 8" xfId="56065" xr:uid="{00000000-0005-0000-0000-000001DB0000}"/>
    <cellStyle name="Total 2 6 5 3 9" xfId="56066" xr:uid="{00000000-0005-0000-0000-000002DB0000}"/>
    <cellStyle name="Total 2 6 5 4" xfId="56067" xr:uid="{00000000-0005-0000-0000-000003DB0000}"/>
    <cellStyle name="Total 2 6 5 4 2" xfId="56068" xr:uid="{00000000-0005-0000-0000-000004DB0000}"/>
    <cellStyle name="Total 2 6 5 4 2 2" xfId="56069" xr:uid="{00000000-0005-0000-0000-000005DB0000}"/>
    <cellStyle name="Total 2 6 5 4 2 3" xfId="56070" xr:uid="{00000000-0005-0000-0000-000006DB0000}"/>
    <cellStyle name="Total 2 6 5 4 2 4" xfId="56071" xr:uid="{00000000-0005-0000-0000-000007DB0000}"/>
    <cellStyle name="Total 2 6 5 4 2 5" xfId="56072" xr:uid="{00000000-0005-0000-0000-000008DB0000}"/>
    <cellStyle name="Total 2 6 5 4 2 6" xfId="56073" xr:uid="{00000000-0005-0000-0000-000009DB0000}"/>
    <cellStyle name="Total 2 6 5 4 2 7" xfId="56074" xr:uid="{00000000-0005-0000-0000-00000ADB0000}"/>
    <cellStyle name="Total 2 6 5 4 3" xfId="56075" xr:uid="{00000000-0005-0000-0000-00000BDB0000}"/>
    <cellStyle name="Total 2 6 5 4 4" xfId="56076" xr:uid="{00000000-0005-0000-0000-00000CDB0000}"/>
    <cellStyle name="Total 2 6 5 4 5" xfId="56077" xr:uid="{00000000-0005-0000-0000-00000DDB0000}"/>
    <cellStyle name="Total 2 6 5 5" xfId="56078" xr:uid="{00000000-0005-0000-0000-00000EDB0000}"/>
    <cellStyle name="Total 2 6 5 5 2" xfId="56079" xr:uid="{00000000-0005-0000-0000-00000FDB0000}"/>
    <cellStyle name="Total 2 6 5 5 2 2" xfId="56080" xr:uid="{00000000-0005-0000-0000-000010DB0000}"/>
    <cellStyle name="Total 2 6 5 5 2 3" xfId="56081" xr:uid="{00000000-0005-0000-0000-000011DB0000}"/>
    <cellStyle name="Total 2 6 5 5 2 4" xfId="56082" xr:uid="{00000000-0005-0000-0000-000012DB0000}"/>
    <cellStyle name="Total 2 6 5 5 2 5" xfId="56083" xr:uid="{00000000-0005-0000-0000-000013DB0000}"/>
    <cellStyle name="Total 2 6 5 5 2 6" xfId="56084" xr:uid="{00000000-0005-0000-0000-000014DB0000}"/>
    <cellStyle name="Total 2 6 5 5 2 7" xfId="56085" xr:uid="{00000000-0005-0000-0000-000015DB0000}"/>
    <cellStyle name="Total 2 6 5 5 3" xfId="56086" xr:uid="{00000000-0005-0000-0000-000016DB0000}"/>
    <cellStyle name="Total 2 6 5 5 4" xfId="56087" xr:uid="{00000000-0005-0000-0000-000017DB0000}"/>
    <cellStyle name="Total 2 6 5 5 5" xfId="56088" xr:uid="{00000000-0005-0000-0000-000018DB0000}"/>
    <cellStyle name="Total 2 6 5 6" xfId="56089" xr:uid="{00000000-0005-0000-0000-000019DB0000}"/>
    <cellStyle name="Total 2 6 5 6 2" xfId="56090" xr:uid="{00000000-0005-0000-0000-00001ADB0000}"/>
    <cellStyle name="Total 2 6 5 6 2 2" xfId="56091" xr:uid="{00000000-0005-0000-0000-00001BDB0000}"/>
    <cellStyle name="Total 2 6 5 6 2 3" xfId="56092" xr:uid="{00000000-0005-0000-0000-00001CDB0000}"/>
    <cellStyle name="Total 2 6 5 6 2 4" xfId="56093" xr:uid="{00000000-0005-0000-0000-00001DDB0000}"/>
    <cellStyle name="Total 2 6 5 6 2 5" xfId="56094" xr:uid="{00000000-0005-0000-0000-00001EDB0000}"/>
    <cellStyle name="Total 2 6 5 6 2 6" xfId="56095" xr:uid="{00000000-0005-0000-0000-00001FDB0000}"/>
    <cellStyle name="Total 2 6 5 6 2 7" xfId="56096" xr:uid="{00000000-0005-0000-0000-000020DB0000}"/>
    <cellStyle name="Total 2 6 5 6 3" xfId="56097" xr:uid="{00000000-0005-0000-0000-000021DB0000}"/>
    <cellStyle name="Total 2 6 5 6 4" xfId="56098" xr:uid="{00000000-0005-0000-0000-000022DB0000}"/>
    <cellStyle name="Total 2 6 5 6 5" xfId="56099" xr:uid="{00000000-0005-0000-0000-000023DB0000}"/>
    <cellStyle name="Total 2 6 5 7" xfId="56100" xr:uid="{00000000-0005-0000-0000-000024DB0000}"/>
    <cellStyle name="Total 2 6 5 7 2" xfId="56101" xr:uid="{00000000-0005-0000-0000-000025DB0000}"/>
    <cellStyle name="Total 2 6 5 7 2 2" xfId="56102" xr:uid="{00000000-0005-0000-0000-000026DB0000}"/>
    <cellStyle name="Total 2 6 5 7 2 3" xfId="56103" xr:uid="{00000000-0005-0000-0000-000027DB0000}"/>
    <cellStyle name="Total 2 6 5 7 2 4" xfId="56104" xr:uid="{00000000-0005-0000-0000-000028DB0000}"/>
    <cellStyle name="Total 2 6 5 7 2 5" xfId="56105" xr:uid="{00000000-0005-0000-0000-000029DB0000}"/>
    <cellStyle name="Total 2 6 5 7 2 6" xfId="56106" xr:uid="{00000000-0005-0000-0000-00002ADB0000}"/>
    <cellStyle name="Total 2 6 5 7 2 7" xfId="56107" xr:uid="{00000000-0005-0000-0000-00002BDB0000}"/>
    <cellStyle name="Total 2 6 5 7 3" xfId="56108" xr:uid="{00000000-0005-0000-0000-00002CDB0000}"/>
    <cellStyle name="Total 2 6 5 7 4" xfId="56109" xr:uid="{00000000-0005-0000-0000-00002DDB0000}"/>
    <cellStyle name="Total 2 6 5 7 5" xfId="56110" xr:uid="{00000000-0005-0000-0000-00002EDB0000}"/>
    <cellStyle name="Total 2 6 5 8" xfId="56111" xr:uid="{00000000-0005-0000-0000-00002FDB0000}"/>
    <cellStyle name="Total 2 6 5 8 2" xfId="56112" xr:uid="{00000000-0005-0000-0000-000030DB0000}"/>
    <cellStyle name="Total 2 6 5 8 3" xfId="56113" xr:uid="{00000000-0005-0000-0000-000031DB0000}"/>
    <cellStyle name="Total 2 6 5 8 4" xfId="56114" xr:uid="{00000000-0005-0000-0000-000032DB0000}"/>
    <cellStyle name="Total 2 6 5 8 5" xfId="56115" xr:uid="{00000000-0005-0000-0000-000033DB0000}"/>
    <cellStyle name="Total 2 6 5 8 6" xfId="56116" xr:uid="{00000000-0005-0000-0000-000034DB0000}"/>
    <cellStyle name="Total 2 6 5 8 7" xfId="56117" xr:uid="{00000000-0005-0000-0000-000035DB0000}"/>
    <cellStyle name="Total 2 6 5 8 8" xfId="56118" xr:uid="{00000000-0005-0000-0000-000036DB0000}"/>
    <cellStyle name="Total 2 6 5 9" xfId="56119" xr:uid="{00000000-0005-0000-0000-000037DB0000}"/>
    <cellStyle name="Total 2 6 5 9 2" xfId="56120" xr:uid="{00000000-0005-0000-0000-000038DB0000}"/>
    <cellStyle name="Total 2 6 5 9 3" xfId="56121" xr:uid="{00000000-0005-0000-0000-000039DB0000}"/>
    <cellStyle name="Total 2 6 5 9 4" xfId="56122" xr:uid="{00000000-0005-0000-0000-00003ADB0000}"/>
    <cellStyle name="Total 2 6 5 9 5" xfId="56123" xr:uid="{00000000-0005-0000-0000-00003BDB0000}"/>
    <cellStyle name="Total 2 6 5 9 6" xfId="56124" xr:uid="{00000000-0005-0000-0000-00003CDB0000}"/>
    <cellStyle name="Total 2 6 5 9 7" xfId="56125" xr:uid="{00000000-0005-0000-0000-00003DDB0000}"/>
    <cellStyle name="Total 2 6 6" xfId="56126" xr:uid="{00000000-0005-0000-0000-00003EDB0000}"/>
    <cellStyle name="Total 2 6 6 10" xfId="56127" xr:uid="{00000000-0005-0000-0000-00003FDB0000}"/>
    <cellStyle name="Total 2 6 6 10 2" xfId="56128" xr:uid="{00000000-0005-0000-0000-000040DB0000}"/>
    <cellStyle name="Total 2 6 6 10 3" xfId="56129" xr:uid="{00000000-0005-0000-0000-000041DB0000}"/>
    <cellStyle name="Total 2 6 6 10 4" xfId="56130" xr:uid="{00000000-0005-0000-0000-000042DB0000}"/>
    <cellStyle name="Total 2 6 6 10 5" xfId="56131" xr:uid="{00000000-0005-0000-0000-000043DB0000}"/>
    <cellStyle name="Total 2 6 6 11" xfId="56132" xr:uid="{00000000-0005-0000-0000-000044DB0000}"/>
    <cellStyle name="Total 2 6 6 11 2" xfId="56133" xr:uid="{00000000-0005-0000-0000-000045DB0000}"/>
    <cellStyle name="Total 2 6 6 11 3" xfId="56134" xr:uid="{00000000-0005-0000-0000-000046DB0000}"/>
    <cellStyle name="Total 2 6 6 11 4" xfId="56135" xr:uid="{00000000-0005-0000-0000-000047DB0000}"/>
    <cellStyle name="Total 2 6 6 11 5" xfId="56136" xr:uid="{00000000-0005-0000-0000-000048DB0000}"/>
    <cellStyle name="Total 2 6 6 12" xfId="56137" xr:uid="{00000000-0005-0000-0000-000049DB0000}"/>
    <cellStyle name="Total 2 6 6 12 2" xfId="56138" xr:uid="{00000000-0005-0000-0000-00004ADB0000}"/>
    <cellStyle name="Total 2 6 6 12 3" xfId="56139" xr:uid="{00000000-0005-0000-0000-00004BDB0000}"/>
    <cellStyle name="Total 2 6 6 12 4" xfId="56140" xr:uid="{00000000-0005-0000-0000-00004CDB0000}"/>
    <cellStyle name="Total 2 6 6 12 5" xfId="56141" xr:uid="{00000000-0005-0000-0000-00004DDB0000}"/>
    <cellStyle name="Total 2 6 6 13" xfId="56142" xr:uid="{00000000-0005-0000-0000-00004EDB0000}"/>
    <cellStyle name="Total 2 6 6 13 2" xfId="56143" xr:uid="{00000000-0005-0000-0000-00004FDB0000}"/>
    <cellStyle name="Total 2 6 6 13 3" xfId="56144" xr:uid="{00000000-0005-0000-0000-000050DB0000}"/>
    <cellStyle name="Total 2 6 6 13 4" xfId="56145" xr:uid="{00000000-0005-0000-0000-000051DB0000}"/>
    <cellStyle name="Total 2 6 6 13 5" xfId="56146" xr:uid="{00000000-0005-0000-0000-000052DB0000}"/>
    <cellStyle name="Total 2 6 6 14" xfId="56147" xr:uid="{00000000-0005-0000-0000-000053DB0000}"/>
    <cellStyle name="Total 2 6 6 14 2" xfId="56148" xr:uid="{00000000-0005-0000-0000-000054DB0000}"/>
    <cellStyle name="Total 2 6 6 14 3" xfId="56149" xr:uid="{00000000-0005-0000-0000-000055DB0000}"/>
    <cellStyle name="Total 2 6 6 14 4" xfId="56150" xr:uid="{00000000-0005-0000-0000-000056DB0000}"/>
    <cellStyle name="Total 2 6 6 14 5" xfId="56151" xr:uid="{00000000-0005-0000-0000-000057DB0000}"/>
    <cellStyle name="Total 2 6 6 15" xfId="56152" xr:uid="{00000000-0005-0000-0000-000058DB0000}"/>
    <cellStyle name="Total 2 6 6 15 2" xfId="56153" xr:uid="{00000000-0005-0000-0000-000059DB0000}"/>
    <cellStyle name="Total 2 6 6 15 3" xfId="56154" xr:uid="{00000000-0005-0000-0000-00005ADB0000}"/>
    <cellStyle name="Total 2 6 6 15 4" xfId="56155" xr:uid="{00000000-0005-0000-0000-00005BDB0000}"/>
    <cellStyle name="Total 2 6 6 15 5" xfId="56156" xr:uid="{00000000-0005-0000-0000-00005CDB0000}"/>
    <cellStyle name="Total 2 6 6 16" xfId="56157" xr:uid="{00000000-0005-0000-0000-00005DDB0000}"/>
    <cellStyle name="Total 2 6 6 16 2" xfId="56158" xr:uid="{00000000-0005-0000-0000-00005EDB0000}"/>
    <cellStyle name="Total 2 6 6 16 3" xfId="56159" xr:uid="{00000000-0005-0000-0000-00005FDB0000}"/>
    <cellStyle name="Total 2 6 6 16 4" xfId="56160" xr:uid="{00000000-0005-0000-0000-000060DB0000}"/>
    <cellStyle name="Total 2 6 6 16 5" xfId="56161" xr:uid="{00000000-0005-0000-0000-000061DB0000}"/>
    <cellStyle name="Total 2 6 6 17" xfId="56162" xr:uid="{00000000-0005-0000-0000-000062DB0000}"/>
    <cellStyle name="Total 2 6 6 17 2" xfId="56163" xr:uid="{00000000-0005-0000-0000-000063DB0000}"/>
    <cellStyle name="Total 2 6 6 17 3" xfId="56164" xr:uid="{00000000-0005-0000-0000-000064DB0000}"/>
    <cellStyle name="Total 2 6 6 17 4" xfId="56165" xr:uid="{00000000-0005-0000-0000-000065DB0000}"/>
    <cellStyle name="Total 2 6 6 17 5" xfId="56166" xr:uid="{00000000-0005-0000-0000-000066DB0000}"/>
    <cellStyle name="Total 2 6 6 18" xfId="56167" xr:uid="{00000000-0005-0000-0000-000067DB0000}"/>
    <cellStyle name="Total 2 6 6 18 2" xfId="56168" xr:uid="{00000000-0005-0000-0000-000068DB0000}"/>
    <cellStyle name="Total 2 6 6 18 3" xfId="56169" xr:uid="{00000000-0005-0000-0000-000069DB0000}"/>
    <cellStyle name="Total 2 6 6 18 4" xfId="56170" xr:uid="{00000000-0005-0000-0000-00006ADB0000}"/>
    <cellStyle name="Total 2 6 6 18 5" xfId="56171" xr:uid="{00000000-0005-0000-0000-00006BDB0000}"/>
    <cellStyle name="Total 2 6 6 19" xfId="56172" xr:uid="{00000000-0005-0000-0000-00006CDB0000}"/>
    <cellStyle name="Total 2 6 6 2" xfId="56173" xr:uid="{00000000-0005-0000-0000-00006DDB0000}"/>
    <cellStyle name="Total 2 6 6 2 2" xfId="56174" xr:uid="{00000000-0005-0000-0000-00006EDB0000}"/>
    <cellStyle name="Total 2 6 6 2 2 2" xfId="56175" xr:uid="{00000000-0005-0000-0000-00006FDB0000}"/>
    <cellStyle name="Total 2 6 6 2 2 3" xfId="56176" xr:uid="{00000000-0005-0000-0000-000070DB0000}"/>
    <cellStyle name="Total 2 6 6 2 2 4" xfId="56177" xr:uid="{00000000-0005-0000-0000-000071DB0000}"/>
    <cellStyle name="Total 2 6 6 2 2 5" xfId="56178" xr:uid="{00000000-0005-0000-0000-000072DB0000}"/>
    <cellStyle name="Total 2 6 6 2 2 6" xfId="56179" xr:uid="{00000000-0005-0000-0000-000073DB0000}"/>
    <cellStyle name="Total 2 6 6 2 2 7" xfId="56180" xr:uid="{00000000-0005-0000-0000-000074DB0000}"/>
    <cellStyle name="Total 2 6 6 2 3" xfId="56181" xr:uid="{00000000-0005-0000-0000-000075DB0000}"/>
    <cellStyle name="Total 2 6 6 2 4" xfId="56182" xr:uid="{00000000-0005-0000-0000-000076DB0000}"/>
    <cellStyle name="Total 2 6 6 2 5" xfId="56183" xr:uid="{00000000-0005-0000-0000-000077DB0000}"/>
    <cellStyle name="Total 2 6 6 3" xfId="56184" xr:uid="{00000000-0005-0000-0000-000078DB0000}"/>
    <cellStyle name="Total 2 6 6 3 2" xfId="56185" xr:uid="{00000000-0005-0000-0000-000079DB0000}"/>
    <cellStyle name="Total 2 6 6 3 2 2" xfId="56186" xr:uid="{00000000-0005-0000-0000-00007ADB0000}"/>
    <cellStyle name="Total 2 6 6 3 2 3" xfId="56187" xr:uid="{00000000-0005-0000-0000-00007BDB0000}"/>
    <cellStyle name="Total 2 6 6 3 2 4" xfId="56188" xr:uid="{00000000-0005-0000-0000-00007CDB0000}"/>
    <cellStyle name="Total 2 6 6 3 2 5" xfId="56189" xr:uid="{00000000-0005-0000-0000-00007DDB0000}"/>
    <cellStyle name="Total 2 6 6 3 2 6" xfId="56190" xr:uid="{00000000-0005-0000-0000-00007EDB0000}"/>
    <cellStyle name="Total 2 6 6 3 2 7" xfId="56191" xr:uid="{00000000-0005-0000-0000-00007FDB0000}"/>
    <cellStyle name="Total 2 6 6 3 3" xfId="56192" xr:uid="{00000000-0005-0000-0000-000080DB0000}"/>
    <cellStyle name="Total 2 6 6 3 4" xfId="56193" xr:uid="{00000000-0005-0000-0000-000081DB0000}"/>
    <cellStyle name="Total 2 6 6 3 5" xfId="56194" xr:uid="{00000000-0005-0000-0000-000082DB0000}"/>
    <cellStyle name="Total 2 6 6 4" xfId="56195" xr:uid="{00000000-0005-0000-0000-000083DB0000}"/>
    <cellStyle name="Total 2 6 6 4 2" xfId="56196" xr:uid="{00000000-0005-0000-0000-000084DB0000}"/>
    <cellStyle name="Total 2 6 6 4 2 2" xfId="56197" xr:uid="{00000000-0005-0000-0000-000085DB0000}"/>
    <cellStyle name="Total 2 6 6 4 2 3" xfId="56198" xr:uid="{00000000-0005-0000-0000-000086DB0000}"/>
    <cellStyle name="Total 2 6 6 4 2 4" xfId="56199" xr:uid="{00000000-0005-0000-0000-000087DB0000}"/>
    <cellStyle name="Total 2 6 6 4 2 5" xfId="56200" xr:uid="{00000000-0005-0000-0000-000088DB0000}"/>
    <cellStyle name="Total 2 6 6 4 2 6" xfId="56201" xr:uid="{00000000-0005-0000-0000-000089DB0000}"/>
    <cellStyle name="Total 2 6 6 4 2 7" xfId="56202" xr:uid="{00000000-0005-0000-0000-00008ADB0000}"/>
    <cellStyle name="Total 2 6 6 4 3" xfId="56203" xr:uid="{00000000-0005-0000-0000-00008BDB0000}"/>
    <cellStyle name="Total 2 6 6 4 4" xfId="56204" xr:uid="{00000000-0005-0000-0000-00008CDB0000}"/>
    <cellStyle name="Total 2 6 6 4 5" xfId="56205" xr:uid="{00000000-0005-0000-0000-00008DDB0000}"/>
    <cellStyle name="Total 2 6 6 5" xfId="56206" xr:uid="{00000000-0005-0000-0000-00008EDB0000}"/>
    <cellStyle name="Total 2 6 6 5 2" xfId="56207" xr:uid="{00000000-0005-0000-0000-00008FDB0000}"/>
    <cellStyle name="Total 2 6 6 5 3" xfId="56208" xr:uid="{00000000-0005-0000-0000-000090DB0000}"/>
    <cellStyle name="Total 2 6 6 5 4" xfId="56209" xr:uid="{00000000-0005-0000-0000-000091DB0000}"/>
    <cellStyle name="Total 2 6 6 5 5" xfId="56210" xr:uid="{00000000-0005-0000-0000-000092DB0000}"/>
    <cellStyle name="Total 2 6 6 5 6" xfId="56211" xr:uid="{00000000-0005-0000-0000-000093DB0000}"/>
    <cellStyle name="Total 2 6 6 5 7" xfId="56212" xr:uid="{00000000-0005-0000-0000-000094DB0000}"/>
    <cellStyle name="Total 2 6 6 5 8" xfId="56213" xr:uid="{00000000-0005-0000-0000-000095DB0000}"/>
    <cellStyle name="Total 2 6 6 6" xfId="56214" xr:uid="{00000000-0005-0000-0000-000096DB0000}"/>
    <cellStyle name="Total 2 6 6 6 2" xfId="56215" xr:uid="{00000000-0005-0000-0000-000097DB0000}"/>
    <cellStyle name="Total 2 6 6 6 3" xfId="56216" xr:uid="{00000000-0005-0000-0000-000098DB0000}"/>
    <cellStyle name="Total 2 6 6 6 4" xfId="56217" xr:uid="{00000000-0005-0000-0000-000099DB0000}"/>
    <cellStyle name="Total 2 6 6 6 5" xfId="56218" xr:uid="{00000000-0005-0000-0000-00009ADB0000}"/>
    <cellStyle name="Total 2 6 6 6 6" xfId="56219" xr:uid="{00000000-0005-0000-0000-00009BDB0000}"/>
    <cellStyle name="Total 2 6 6 6 7" xfId="56220" xr:uid="{00000000-0005-0000-0000-00009CDB0000}"/>
    <cellStyle name="Total 2 6 6 7" xfId="56221" xr:uid="{00000000-0005-0000-0000-00009DDB0000}"/>
    <cellStyle name="Total 2 6 6 7 2" xfId="56222" xr:uid="{00000000-0005-0000-0000-00009EDB0000}"/>
    <cellStyle name="Total 2 6 6 7 3" xfId="56223" xr:uid="{00000000-0005-0000-0000-00009FDB0000}"/>
    <cellStyle name="Total 2 6 6 7 4" xfId="56224" xr:uid="{00000000-0005-0000-0000-0000A0DB0000}"/>
    <cellStyle name="Total 2 6 6 7 5" xfId="56225" xr:uid="{00000000-0005-0000-0000-0000A1DB0000}"/>
    <cellStyle name="Total 2 6 6 8" xfId="56226" xr:uid="{00000000-0005-0000-0000-0000A2DB0000}"/>
    <cellStyle name="Total 2 6 6 8 2" xfId="56227" xr:uid="{00000000-0005-0000-0000-0000A3DB0000}"/>
    <cellStyle name="Total 2 6 6 8 3" xfId="56228" xr:uid="{00000000-0005-0000-0000-0000A4DB0000}"/>
    <cellStyle name="Total 2 6 6 8 4" xfId="56229" xr:uid="{00000000-0005-0000-0000-0000A5DB0000}"/>
    <cellStyle name="Total 2 6 6 8 5" xfId="56230" xr:uid="{00000000-0005-0000-0000-0000A6DB0000}"/>
    <cellStyle name="Total 2 6 6 9" xfId="56231" xr:uid="{00000000-0005-0000-0000-0000A7DB0000}"/>
    <cellStyle name="Total 2 6 6 9 2" xfId="56232" xr:uid="{00000000-0005-0000-0000-0000A8DB0000}"/>
    <cellStyle name="Total 2 6 6 9 3" xfId="56233" xr:uid="{00000000-0005-0000-0000-0000A9DB0000}"/>
    <cellStyle name="Total 2 6 6 9 4" xfId="56234" xr:uid="{00000000-0005-0000-0000-0000AADB0000}"/>
    <cellStyle name="Total 2 6 6 9 5" xfId="56235" xr:uid="{00000000-0005-0000-0000-0000ABDB0000}"/>
    <cellStyle name="Total 2 6 7" xfId="56236" xr:uid="{00000000-0005-0000-0000-0000ACDB0000}"/>
    <cellStyle name="Total 2 6 7 10" xfId="56237" xr:uid="{00000000-0005-0000-0000-0000ADDB0000}"/>
    <cellStyle name="Total 2 6 7 2" xfId="56238" xr:uid="{00000000-0005-0000-0000-0000AEDB0000}"/>
    <cellStyle name="Total 2 6 7 2 2" xfId="56239" xr:uid="{00000000-0005-0000-0000-0000AFDB0000}"/>
    <cellStyle name="Total 2 6 7 2 2 2" xfId="56240" xr:uid="{00000000-0005-0000-0000-0000B0DB0000}"/>
    <cellStyle name="Total 2 6 7 2 2 3" xfId="56241" xr:uid="{00000000-0005-0000-0000-0000B1DB0000}"/>
    <cellStyle name="Total 2 6 7 2 2 4" xfId="56242" xr:uid="{00000000-0005-0000-0000-0000B2DB0000}"/>
    <cellStyle name="Total 2 6 7 2 2 5" xfId="56243" xr:uid="{00000000-0005-0000-0000-0000B3DB0000}"/>
    <cellStyle name="Total 2 6 7 2 2 6" xfId="56244" xr:uid="{00000000-0005-0000-0000-0000B4DB0000}"/>
    <cellStyle name="Total 2 6 7 2 2 7" xfId="56245" xr:uid="{00000000-0005-0000-0000-0000B5DB0000}"/>
    <cellStyle name="Total 2 6 7 2 3" xfId="56246" xr:uid="{00000000-0005-0000-0000-0000B6DB0000}"/>
    <cellStyle name="Total 2 6 7 2 4" xfId="56247" xr:uid="{00000000-0005-0000-0000-0000B7DB0000}"/>
    <cellStyle name="Total 2 6 7 3" xfId="56248" xr:uid="{00000000-0005-0000-0000-0000B8DB0000}"/>
    <cellStyle name="Total 2 6 7 3 2" xfId="56249" xr:uid="{00000000-0005-0000-0000-0000B9DB0000}"/>
    <cellStyle name="Total 2 6 7 3 2 2" xfId="56250" xr:uid="{00000000-0005-0000-0000-0000BADB0000}"/>
    <cellStyle name="Total 2 6 7 3 2 3" xfId="56251" xr:uid="{00000000-0005-0000-0000-0000BBDB0000}"/>
    <cellStyle name="Total 2 6 7 3 2 4" xfId="56252" xr:uid="{00000000-0005-0000-0000-0000BCDB0000}"/>
    <cellStyle name="Total 2 6 7 3 2 5" xfId="56253" xr:uid="{00000000-0005-0000-0000-0000BDDB0000}"/>
    <cellStyle name="Total 2 6 7 3 2 6" xfId="56254" xr:uid="{00000000-0005-0000-0000-0000BEDB0000}"/>
    <cellStyle name="Total 2 6 7 3 2 7" xfId="56255" xr:uid="{00000000-0005-0000-0000-0000BFDB0000}"/>
    <cellStyle name="Total 2 6 7 3 3" xfId="56256" xr:uid="{00000000-0005-0000-0000-0000C0DB0000}"/>
    <cellStyle name="Total 2 6 7 3 4" xfId="56257" xr:uid="{00000000-0005-0000-0000-0000C1DB0000}"/>
    <cellStyle name="Total 2 6 7 4" xfId="56258" xr:uid="{00000000-0005-0000-0000-0000C2DB0000}"/>
    <cellStyle name="Total 2 6 7 4 2" xfId="56259" xr:uid="{00000000-0005-0000-0000-0000C3DB0000}"/>
    <cellStyle name="Total 2 6 7 4 2 2" xfId="56260" xr:uid="{00000000-0005-0000-0000-0000C4DB0000}"/>
    <cellStyle name="Total 2 6 7 4 2 3" xfId="56261" xr:uid="{00000000-0005-0000-0000-0000C5DB0000}"/>
    <cellStyle name="Total 2 6 7 4 2 4" xfId="56262" xr:uid="{00000000-0005-0000-0000-0000C6DB0000}"/>
    <cellStyle name="Total 2 6 7 4 2 5" xfId="56263" xr:uid="{00000000-0005-0000-0000-0000C7DB0000}"/>
    <cellStyle name="Total 2 6 7 4 2 6" xfId="56264" xr:uid="{00000000-0005-0000-0000-0000C8DB0000}"/>
    <cellStyle name="Total 2 6 7 4 2 7" xfId="56265" xr:uid="{00000000-0005-0000-0000-0000C9DB0000}"/>
    <cellStyle name="Total 2 6 7 4 3" xfId="56266" xr:uid="{00000000-0005-0000-0000-0000CADB0000}"/>
    <cellStyle name="Total 2 6 7 4 4" xfId="56267" xr:uid="{00000000-0005-0000-0000-0000CBDB0000}"/>
    <cellStyle name="Total 2 6 7 5" xfId="56268" xr:uid="{00000000-0005-0000-0000-0000CCDB0000}"/>
    <cellStyle name="Total 2 6 7 5 2" xfId="56269" xr:uid="{00000000-0005-0000-0000-0000CDDB0000}"/>
    <cellStyle name="Total 2 6 7 5 3" xfId="56270" xr:uid="{00000000-0005-0000-0000-0000CEDB0000}"/>
    <cellStyle name="Total 2 6 7 5 4" xfId="56271" xr:uid="{00000000-0005-0000-0000-0000CFDB0000}"/>
    <cellStyle name="Total 2 6 7 5 5" xfId="56272" xr:uid="{00000000-0005-0000-0000-0000D0DB0000}"/>
    <cellStyle name="Total 2 6 7 5 6" xfId="56273" xr:uid="{00000000-0005-0000-0000-0000D1DB0000}"/>
    <cellStyle name="Total 2 6 7 5 7" xfId="56274" xr:uid="{00000000-0005-0000-0000-0000D2DB0000}"/>
    <cellStyle name="Total 2 6 7 5 8" xfId="56275" xr:uid="{00000000-0005-0000-0000-0000D3DB0000}"/>
    <cellStyle name="Total 2 6 7 6" xfId="56276" xr:uid="{00000000-0005-0000-0000-0000D4DB0000}"/>
    <cellStyle name="Total 2 6 7 6 2" xfId="56277" xr:uid="{00000000-0005-0000-0000-0000D5DB0000}"/>
    <cellStyle name="Total 2 6 7 6 3" xfId="56278" xr:uid="{00000000-0005-0000-0000-0000D6DB0000}"/>
    <cellStyle name="Total 2 6 7 6 4" xfId="56279" xr:uid="{00000000-0005-0000-0000-0000D7DB0000}"/>
    <cellStyle name="Total 2 6 7 6 5" xfId="56280" xr:uid="{00000000-0005-0000-0000-0000D8DB0000}"/>
    <cellStyle name="Total 2 6 7 6 6" xfId="56281" xr:uid="{00000000-0005-0000-0000-0000D9DB0000}"/>
    <cellStyle name="Total 2 6 7 6 7" xfId="56282" xr:uid="{00000000-0005-0000-0000-0000DADB0000}"/>
    <cellStyle name="Total 2 6 7 7" xfId="56283" xr:uid="{00000000-0005-0000-0000-0000DBDB0000}"/>
    <cellStyle name="Total 2 6 7 8" xfId="56284" xr:uid="{00000000-0005-0000-0000-0000DCDB0000}"/>
    <cellStyle name="Total 2 6 7 9" xfId="56285" xr:uid="{00000000-0005-0000-0000-0000DDDB0000}"/>
    <cellStyle name="Total 2 6 8" xfId="56286" xr:uid="{00000000-0005-0000-0000-0000DEDB0000}"/>
    <cellStyle name="Total 2 6 8 2" xfId="56287" xr:uid="{00000000-0005-0000-0000-0000DFDB0000}"/>
    <cellStyle name="Total 2 6 8 2 2" xfId="56288" xr:uid="{00000000-0005-0000-0000-0000E0DB0000}"/>
    <cellStyle name="Total 2 6 8 2 3" xfId="56289" xr:uid="{00000000-0005-0000-0000-0000E1DB0000}"/>
    <cellStyle name="Total 2 6 8 2 4" xfId="56290" xr:uid="{00000000-0005-0000-0000-0000E2DB0000}"/>
    <cellStyle name="Total 2 6 8 2 5" xfId="56291" xr:uid="{00000000-0005-0000-0000-0000E3DB0000}"/>
    <cellStyle name="Total 2 6 8 2 6" xfId="56292" xr:uid="{00000000-0005-0000-0000-0000E4DB0000}"/>
    <cellStyle name="Total 2 6 8 2 7" xfId="56293" xr:uid="{00000000-0005-0000-0000-0000E5DB0000}"/>
    <cellStyle name="Total 2 6 8 3" xfId="56294" xr:uid="{00000000-0005-0000-0000-0000E6DB0000}"/>
    <cellStyle name="Total 2 6 8 4" xfId="56295" xr:uid="{00000000-0005-0000-0000-0000E7DB0000}"/>
    <cellStyle name="Total 2 6 8 5" xfId="56296" xr:uid="{00000000-0005-0000-0000-0000E8DB0000}"/>
    <cellStyle name="Total 2 6 9" xfId="56297" xr:uid="{00000000-0005-0000-0000-0000E9DB0000}"/>
    <cellStyle name="Total 2 6 9 2" xfId="56298" xr:uid="{00000000-0005-0000-0000-0000EADB0000}"/>
    <cellStyle name="Total 2 6 9 2 2" xfId="56299" xr:uid="{00000000-0005-0000-0000-0000EBDB0000}"/>
    <cellStyle name="Total 2 6 9 2 3" xfId="56300" xr:uid="{00000000-0005-0000-0000-0000ECDB0000}"/>
    <cellStyle name="Total 2 6 9 2 4" xfId="56301" xr:uid="{00000000-0005-0000-0000-0000EDDB0000}"/>
    <cellStyle name="Total 2 6 9 2 5" xfId="56302" xr:uid="{00000000-0005-0000-0000-0000EEDB0000}"/>
    <cellStyle name="Total 2 6 9 2 6" xfId="56303" xr:uid="{00000000-0005-0000-0000-0000EFDB0000}"/>
    <cellStyle name="Total 2 6 9 2 7" xfId="56304" xr:uid="{00000000-0005-0000-0000-0000F0DB0000}"/>
    <cellStyle name="Total 2 6 9 3" xfId="56305" xr:uid="{00000000-0005-0000-0000-0000F1DB0000}"/>
    <cellStyle name="Total 2 6 9 4" xfId="56306" xr:uid="{00000000-0005-0000-0000-0000F2DB0000}"/>
    <cellStyle name="Total 2 6 9 5" xfId="56307" xr:uid="{00000000-0005-0000-0000-0000F3DB0000}"/>
    <cellStyle name="Total 2 7" xfId="56308" xr:uid="{00000000-0005-0000-0000-0000F4DB0000}"/>
    <cellStyle name="Total 2 7 10" xfId="56309" xr:uid="{00000000-0005-0000-0000-0000F5DB0000}"/>
    <cellStyle name="Total 2 7 10 2" xfId="56310" xr:uid="{00000000-0005-0000-0000-0000F6DB0000}"/>
    <cellStyle name="Total 2 7 10 2 2" xfId="56311" xr:uid="{00000000-0005-0000-0000-0000F7DB0000}"/>
    <cellStyle name="Total 2 7 10 2 3" xfId="56312" xr:uid="{00000000-0005-0000-0000-0000F8DB0000}"/>
    <cellStyle name="Total 2 7 10 2 4" xfId="56313" xr:uid="{00000000-0005-0000-0000-0000F9DB0000}"/>
    <cellStyle name="Total 2 7 10 2 5" xfId="56314" xr:uid="{00000000-0005-0000-0000-0000FADB0000}"/>
    <cellStyle name="Total 2 7 10 2 6" xfId="56315" xr:uid="{00000000-0005-0000-0000-0000FBDB0000}"/>
    <cellStyle name="Total 2 7 10 2 7" xfId="56316" xr:uid="{00000000-0005-0000-0000-0000FCDB0000}"/>
    <cellStyle name="Total 2 7 10 3" xfId="56317" xr:uid="{00000000-0005-0000-0000-0000FDDB0000}"/>
    <cellStyle name="Total 2 7 10 4" xfId="56318" xr:uid="{00000000-0005-0000-0000-0000FEDB0000}"/>
    <cellStyle name="Total 2 7 10 5" xfId="56319" xr:uid="{00000000-0005-0000-0000-0000FFDB0000}"/>
    <cellStyle name="Total 2 7 11" xfId="56320" xr:uid="{00000000-0005-0000-0000-000000DC0000}"/>
    <cellStyle name="Total 2 7 11 2" xfId="56321" xr:uid="{00000000-0005-0000-0000-000001DC0000}"/>
    <cellStyle name="Total 2 7 11 2 2" xfId="56322" xr:uid="{00000000-0005-0000-0000-000002DC0000}"/>
    <cellStyle name="Total 2 7 11 2 3" xfId="56323" xr:uid="{00000000-0005-0000-0000-000003DC0000}"/>
    <cellStyle name="Total 2 7 11 2 4" xfId="56324" xr:uid="{00000000-0005-0000-0000-000004DC0000}"/>
    <cellStyle name="Total 2 7 11 2 5" xfId="56325" xr:uid="{00000000-0005-0000-0000-000005DC0000}"/>
    <cellStyle name="Total 2 7 11 2 6" xfId="56326" xr:uid="{00000000-0005-0000-0000-000006DC0000}"/>
    <cellStyle name="Total 2 7 11 2 7" xfId="56327" xr:uid="{00000000-0005-0000-0000-000007DC0000}"/>
    <cellStyle name="Total 2 7 11 3" xfId="56328" xr:uid="{00000000-0005-0000-0000-000008DC0000}"/>
    <cellStyle name="Total 2 7 11 4" xfId="56329" xr:uid="{00000000-0005-0000-0000-000009DC0000}"/>
    <cellStyle name="Total 2 7 11 5" xfId="56330" xr:uid="{00000000-0005-0000-0000-00000ADC0000}"/>
    <cellStyle name="Total 2 7 12" xfId="56331" xr:uid="{00000000-0005-0000-0000-00000BDC0000}"/>
    <cellStyle name="Total 2 7 12 2" xfId="56332" xr:uid="{00000000-0005-0000-0000-00000CDC0000}"/>
    <cellStyle name="Total 2 7 12 3" xfId="56333" xr:uid="{00000000-0005-0000-0000-00000DDC0000}"/>
    <cellStyle name="Total 2 7 12 4" xfId="56334" xr:uid="{00000000-0005-0000-0000-00000EDC0000}"/>
    <cellStyle name="Total 2 7 12 5" xfId="56335" xr:uid="{00000000-0005-0000-0000-00000FDC0000}"/>
    <cellStyle name="Total 2 7 12 6" xfId="56336" xr:uid="{00000000-0005-0000-0000-000010DC0000}"/>
    <cellStyle name="Total 2 7 12 7" xfId="56337" xr:uid="{00000000-0005-0000-0000-000011DC0000}"/>
    <cellStyle name="Total 2 7 12 8" xfId="56338" xr:uid="{00000000-0005-0000-0000-000012DC0000}"/>
    <cellStyle name="Total 2 7 13" xfId="56339" xr:uid="{00000000-0005-0000-0000-000013DC0000}"/>
    <cellStyle name="Total 2 7 13 2" xfId="56340" xr:uid="{00000000-0005-0000-0000-000014DC0000}"/>
    <cellStyle name="Total 2 7 13 3" xfId="56341" xr:uid="{00000000-0005-0000-0000-000015DC0000}"/>
    <cellStyle name="Total 2 7 13 4" xfId="56342" xr:uid="{00000000-0005-0000-0000-000016DC0000}"/>
    <cellStyle name="Total 2 7 13 5" xfId="56343" xr:uid="{00000000-0005-0000-0000-000017DC0000}"/>
    <cellStyle name="Total 2 7 13 6" xfId="56344" xr:uid="{00000000-0005-0000-0000-000018DC0000}"/>
    <cellStyle name="Total 2 7 13 7" xfId="56345" xr:uid="{00000000-0005-0000-0000-000019DC0000}"/>
    <cellStyle name="Total 2 7 14" xfId="56346" xr:uid="{00000000-0005-0000-0000-00001ADC0000}"/>
    <cellStyle name="Total 2 7 14 2" xfId="56347" xr:uid="{00000000-0005-0000-0000-00001BDC0000}"/>
    <cellStyle name="Total 2 7 14 3" xfId="56348" xr:uid="{00000000-0005-0000-0000-00001CDC0000}"/>
    <cellStyle name="Total 2 7 14 4" xfId="56349" xr:uid="{00000000-0005-0000-0000-00001DDC0000}"/>
    <cellStyle name="Total 2 7 14 5" xfId="56350" xr:uid="{00000000-0005-0000-0000-00001EDC0000}"/>
    <cellStyle name="Total 2 7 15" xfId="56351" xr:uid="{00000000-0005-0000-0000-00001FDC0000}"/>
    <cellStyle name="Total 2 7 15 2" xfId="56352" xr:uid="{00000000-0005-0000-0000-000020DC0000}"/>
    <cellStyle name="Total 2 7 15 3" xfId="56353" xr:uid="{00000000-0005-0000-0000-000021DC0000}"/>
    <cellStyle name="Total 2 7 15 4" xfId="56354" xr:uid="{00000000-0005-0000-0000-000022DC0000}"/>
    <cellStyle name="Total 2 7 15 5" xfId="56355" xr:uid="{00000000-0005-0000-0000-000023DC0000}"/>
    <cellStyle name="Total 2 7 16" xfId="56356" xr:uid="{00000000-0005-0000-0000-000024DC0000}"/>
    <cellStyle name="Total 2 7 16 2" xfId="56357" xr:uid="{00000000-0005-0000-0000-000025DC0000}"/>
    <cellStyle name="Total 2 7 16 3" xfId="56358" xr:uid="{00000000-0005-0000-0000-000026DC0000}"/>
    <cellStyle name="Total 2 7 16 4" xfId="56359" xr:uid="{00000000-0005-0000-0000-000027DC0000}"/>
    <cellStyle name="Total 2 7 16 5" xfId="56360" xr:uid="{00000000-0005-0000-0000-000028DC0000}"/>
    <cellStyle name="Total 2 7 17" xfId="56361" xr:uid="{00000000-0005-0000-0000-000029DC0000}"/>
    <cellStyle name="Total 2 7 17 2" xfId="56362" xr:uid="{00000000-0005-0000-0000-00002ADC0000}"/>
    <cellStyle name="Total 2 7 17 3" xfId="56363" xr:uid="{00000000-0005-0000-0000-00002BDC0000}"/>
    <cellStyle name="Total 2 7 17 4" xfId="56364" xr:uid="{00000000-0005-0000-0000-00002CDC0000}"/>
    <cellStyle name="Total 2 7 17 5" xfId="56365" xr:uid="{00000000-0005-0000-0000-00002DDC0000}"/>
    <cellStyle name="Total 2 7 18" xfId="56366" xr:uid="{00000000-0005-0000-0000-00002EDC0000}"/>
    <cellStyle name="Total 2 7 18 2" xfId="56367" xr:uid="{00000000-0005-0000-0000-00002FDC0000}"/>
    <cellStyle name="Total 2 7 18 3" xfId="56368" xr:uid="{00000000-0005-0000-0000-000030DC0000}"/>
    <cellStyle name="Total 2 7 18 4" xfId="56369" xr:uid="{00000000-0005-0000-0000-000031DC0000}"/>
    <cellStyle name="Total 2 7 18 5" xfId="56370" xr:uid="{00000000-0005-0000-0000-000032DC0000}"/>
    <cellStyle name="Total 2 7 19" xfId="56371" xr:uid="{00000000-0005-0000-0000-000033DC0000}"/>
    <cellStyle name="Total 2 7 19 2" xfId="56372" xr:uid="{00000000-0005-0000-0000-000034DC0000}"/>
    <cellStyle name="Total 2 7 19 3" xfId="56373" xr:uid="{00000000-0005-0000-0000-000035DC0000}"/>
    <cellStyle name="Total 2 7 19 4" xfId="56374" xr:uid="{00000000-0005-0000-0000-000036DC0000}"/>
    <cellStyle name="Total 2 7 19 5" xfId="56375" xr:uid="{00000000-0005-0000-0000-000037DC0000}"/>
    <cellStyle name="Total 2 7 2" xfId="56376" xr:uid="{00000000-0005-0000-0000-000038DC0000}"/>
    <cellStyle name="Total 2 7 2 10" xfId="56377" xr:uid="{00000000-0005-0000-0000-000039DC0000}"/>
    <cellStyle name="Total 2 7 2 10 2" xfId="56378" xr:uid="{00000000-0005-0000-0000-00003ADC0000}"/>
    <cellStyle name="Total 2 7 2 10 3" xfId="56379" xr:uid="{00000000-0005-0000-0000-00003BDC0000}"/>
    <cellStyle name="Total 2 7 2 10 4" xfId="56380" xr:uid="{00000000-0005-0000-0000-00003CDC0000}"/>
    <cellStyle name="Total 2 7 2 10 5" xfId="56381" xr:uid="{00000000-0005-0000-0000-00003DDC0000}"/>
    <cellStyle name="Total 2 7 2 10 6" xfId="56382" xr:uid="{00000000-0005-0000-0000-00003EDC0000}"/>
    <cellStyle name="Total 2 7 2 10 7" xfId="56383" xr:uid="{00000000-0005-0000-0000-00003FDC0000}"/>
    <cellStyle name="Total 2 7 2 10 8" xfId="56384" xr:uid="{00000000-0005-0000-0000-000040DC0000}"/>
    <cellStyle name="Total 2 7 2 11" xfId="56385" xr:uid="{00000000-0005-0000-0000-000041DC0000}"/>
    <cellStyle name="Total 2 7 2 11 2" xfId="56386" xr:uid="{00000000-0005-0000-0000-000042DC0000}"/>
    <cellStyle name="Total 2 7 2 11 3" xfId="56387" xr:uid="{00000000-0005-0000-0000-000043DC0000}"/>
    <cellStyle name="Total 2 7 2 11 4" xfId="56388" xr:uid="{00000000-0005-0000-0000-000044DC0000}"/>
    <cellStyle name="Total 2 7 2 11 5" xfId="56389" xr:uid="{00000000-0005-0000-0000-000045DC0000}"/>
    <cellStyle name="Total 2 7 2 11 6" xfId="56390" xr:uid="{00000000-0005-0000-0000-000046DC0000}"/>
    <cellStyle name="Total 2 7 2 11 7" xfId="56391" xr:uid="{00000000-0005-0000-0000-000047DC0000}"/>
    <cellStyle name="Total 2 7 2 12" xfId="56392" xr:uid="{00000000-0005-0000-0000-000048DC0000}"/>
    <cellStyle name="Total 2 7 2 12 2" xfId="56393" xr:uid="{00000000-0005-0000-0000-000049DC0000}"/>
    <cellStyle name="Total 2 7 2 12 3" xfId="56394" xr:uid="{00000000-0005-0000-0000-00004ADC0000}"/>
    <cellStyle name="Total 2 7 2 12 4" xfId="56395" xr:uid="{00000000-0005-0000-0000-00004BDC0000}"/>
    <cellStyle name="Total 2 7 2 12 5" xfId="56396" xr:uid="{00000000-0005-0000-0000-00004CDC0000}"/>
    <cellStyle name="Total 2 7 2 13" xfId="56397" xr:uid="{00000000-0005-0000-0000-00004DDC0000}"/>
    <cellStyle name="Total 2 7 2 13 2" xfId="56398" xr:uid="{00000000-0005-0000-0000-00004EDC0000}"/>
    <cellStyle name="Total 2 7 2 13 3" xfId="56399" xr:uid="{00000000-0005-0000-0000-00004FDC0000}"/>
    <cellStyle name="Total 2 7 2 13 4" xfId="56400" xr:uid="{00000000-0005-0000-0000-000050DC0000}"/>
    <cellStyle name="Total 2 7 2 13 5" xfId="56401" xr:uid="{00000000-0005-0000-0000-000051DC0000}"/>
    <cellStyle name="Total 2 7 2 14" xfId="56402" xr:uid="{00000000-0005-0000-0000-000052DC0000}"/>
    <cellStyle name="Total 2 7 2 14 2" xfId="56403" xr:uid="{00000000-0005-0000-0000-000053DC0000}"/>
    <cellStyle name="Total 2 7 2 14 3" xfId="56404" xr:uid="{00000000-0005-0000-0000-000054DC0000}"/>
    <cellStyle name="Total 2 7 2 14 4" xfId="56405" xr:uid="{00000000-0005-0000-0000-000055DC0000}"/>
    <cellStyle name="Total 2 7 2 14 5" xfId="56406" xr:uid="{00000000-0005-0000-0000-000056DC0000}"/>
    <cellStyle name="Total 2 7 2 15" xfId="56407" xr:uid="{00000000-0005-0000-0000-000057DC0000}"/>
    <cellStyle name="Total 2 7 2 15 2" xfId="56408" xr:uid="{00000000-0005-0000-0000-000058DC0000}"/>
    <cellStyle name="Total 2 7 2 15 3" xfId="56409" xr:uid="{00000000-0005-0000-0000-000059DC0000}"/>
    <cellStyle name="Total 2 7 2 15 4" xfId="56410" xr:uid="{00000000-0005-0000-0000-00005ADC0000}"/>
    <cellStyle name="Total 2 7 2 15 5" xfId="56411" xr:uid="{00000000-0005-0000-0000-00005BDC0000}"/>
    <cellStyle name="Total 2 7 2 16" xfId="56412" xr:uid="{00000000-0005-0000-0000-00005CDC0000}"/>
    <cellStyle name="Total 2 7 2 16 2" xfId="56413" xr:uid="{00000000-0005-0000-0000-00005DDC0000}"/>
    <cellStyle name="Total 2 7 2 16 3" xfId="56414" xr:uid="{00000000-0005-0000-0000-00005EDC0000}"/>
    <cellStyle name="Total 2 7 2 16 4" xfId="56415" xr:uid="{00000000-0005-0000-0000-00005FDC0000}"/>
    <cellStyle name="Total 2 7 2 16 5" xfId="56416" xr:uid="{00000000-0005-0000-0000-000060DC0000}"/>
    <cellStyle name="Total 2 7 2 17" xfId="56417" xr:uid="{00000000-0005-0000-0000-000061DC0000}"/>
    <cellStyle name="Total 2 7 2 17 2" xfId="56418" xr:uid="{00000000-0005-0000-0000-000062DC0000}"/>
    <cellStyle name="Total 2 7 2 17 3" xfId="56419" xr:uid="{00000000-0005-0000-0000-000063DC0000}"/>
    <cellStyle name="Total 2 7 2 17 4" xfId="56420" xr:uid="{00000000-0005-0000-0000-000064DC0000}"/>
    <cellStyle name="Total 2 7 2 17 5" xfId="56421" xr:uid="{00000000-0005-0000-0000-000065DC0000}"/>
    <cellStyle name="Total 2 7 2 18" xfId="56422" xr:uid="{00000000-0005-0000-0000-000066DC0000}"/>
    <cellStyle name="Total 2 7 2 2" xfId="56423" xr:uid="{00000000-0005-0000-0000-000067DC0000}"/>
    <cellStyle name="Total 2 7 2 2 10" xfId="56424" xr:uid="{00000000-0005-0000-0000-000068DC0000}"/>
    <cellStyle name="Total 2 7 2 2 10 2" xfId="56425" xr:uid="{00000000-0005-0000-0000-000069DC0000}"/>
    <cellStyle name="Total 2 7 2 2 10 3" xfId="56426" xr:uid="{00000000-0005-0000-0000-00006ADC0000}"/>
    <cellStyle name="Total 2 7 2 2 10 4" xfId="56427" xr:uid="{00000000-0005-0000-0000-00006BDC0000}"/>
    <cellStyle name="Total 2 7 2 2 10 5" xfId="56428" xr:uid="{00000000-0005-0000-0000-00006CDC0000}"/>
    <cellStyle name="Total 2 7 2 2 11" xfId="56429" xr:uid="{00000000-0005-0000-0000-00006DDC0000}"/>
    <cellStyle name="Total 2 7 2 2 11 2" xfId="56430" xr:uid="{00000000-0005-0000-0000-00006EDC0000}"/>
    <cellStyle name="Total 2 7 2 2 11 3" xfId="56431" xr:uid="{00000000-0005-0000-0000-00006FDC0000}"/>
    <cellStyle name="Total 2 7 2 2 11 4" xfId="56432" xr:uid="{00000000-0005-0000-0000-000070DC0000}"/>
    <cellStyle name="Total 2 7 2 2 11 5" xfId="56433" xr:uid="{00000000-0005-0000-0000-000071DC0000}"/>
    <cellStyle name="Total 2 7 2 2 12" xfId="56434" xr:uid="{00000000-0005-0000-0000-000072DC0000}"/>
    <cellStyle name="Total 2 7 2 2 12 2" xfId="56435" xr:uid="{00000000-0005-0000-0000-000073DC0000}"/>
    <cellStyle name="Total 2 7 2 2 12 3" xfId="56436" xr:uid="{00000000-0005-0000-0000-000074DC0000}"/>
    <cellStyle name="Total 2 7 2 2 12 4" xfId="56437" xr:uid="{00000000-0005-0000-0000-000075DC0000}"/>
    <cellStyle name="Total 2 7 2 2 12 5" xfId="56438" xr:uid="{00000000-0005-0000-0000-000076DC0000}"/>
    <cellStyle name="Total 2 7 2 2 13" xfId="56439" xr:uid="{00000000-0005-0000-0000-000077DC0000}"/>
    <cellStyle name="Total 2 7 2 2 13 2" xfId="56440" xr:uid="{00000000-0005-0000-0000-000078DC0000}"/>
    <cellStyle name="Total 2 7 2 2 13 3" xfId="56441" xr:uid="{00000000-0005-0000-0000-000079DC0000}"/>
    <cellStyle name="Total 2 7 2 2 13 4" xfId="56442" xr:uid="{00000000-0005-0000-0000-00007ADC0000}"/>
    <cellStyle name="Total 2 7 2 2 13 5" xfId="56443" xr:uid="{00000000-0005-0000-0000-00007BDC0000}"/>
    <cellStyle name="Total 2 7 2 2 14" xfId="56444" xr:uid="{00000000-0005-0000-0000-00007CDC0000}"/>
    <cellStyle name="Total 2 7 2 2 14 2" xfId="56445" xr:uid="{00000000-0005-0000-0000-00007DDC0000}"/>
    <cellStyle name="Total 2 7 2 2 14 3" xfId="56446" xr:uid="{00000000-0005-0000-0000-00007EDC0000}"/>
    <cellStyle name="Total 2 7 2 2 14 4" xfId="56447" xr:uid="{00000000-0005-0000-0000-00007FDC0000}"/>
    <cellStyle name="Total 2 7 2 2 14 5" xfId="56448" xr:uid="{00000000-0005-0000-0000-000080DC0000}"/>
    <cellStyle name="Total 2 7 2 2 15" xfId="56449" xr:uid="{00000000-0005-0000-0000-000081DC0000}"/>
    <cellStyle name="Total 2 7 2 2 15 2" xfId="56450" xr:uid="{00000000-0005-0000-0000-000082DC0000}"/>
    <cellStyle name="Total 2 7 2 2 15 3" xfId="56451" xr:uid="{00000000-0005-0000-0000-000083DC0000}"/>
    <cellStyle name="Total 2 7 2 2 15 4" xfId="56452" xr:uid="{00000000-0005-0000-0000-000084DC0000}"/>
    <cellStyle name="Total 2 7 2 2 15 5" xfId="56453" xr:uid="{00000000-0005-0000-0000-000085DC0000}"/>
    <cellStyle name="Total 2 7 2 2 16" xfId="56454" xr:uid="{00000000-0005-0000-0000-000086DC0000}"/>
    <cellStyle name="Total 2 7 2 2 16 2" xfId="56455" xr:uid="{00000000-0005-0000-0000-000087DC0000}"/>
    <cellStyle name="Total 2 7 2 2 16 3" xfId="56456" xr:uid="{00000000-0005-0000-0000-000088DC0000}"/>
    <cellStyle name="Total 2 7 2 2 16 4" xfId="56457" xr:uid="{00000000-0005-0000-0000-000089DC0000}"/>
    <cellStyle name="Total 2 7 2 2 16 5" xfId="56458" xr:uid="{00000000-0005-0000-0000-00008ADC0000}"/>
    <cellStyle name="Total 2 7 2 2 17" xfId="56459" xr:uid="{00000000-0005-0000-0000-00008BDC0000}"/>
    <cellStyle name="Total 2 7 2 2 17 2" xfId="56460" xr:uid="{00000000-0005-0000-0000-00008CDC0000}"/>
    <cellStyle name="Total 2 7 2 2 17 3" xfId="56461" xr:uid="{00000000-0005-0000-0000-00008DDC0000}"/>
    <cellStyle name="Total 2 7 2 2 17 4" xfId="56462" xr:uid="{00000000-0005-0000-0000-00008EDC0000}"/>
    <cellStyle name="Total 2 7 2 2 17 5" xfId="56463" xr:uid="{00000000-0005-0000-0000-00008FDC0000}"/>
    <cellStyle name="Total 2 7 2 2 18" xfId="56464" xr:uid="{00000000-0005-0000-0000-000090DC0000}"/>
    <cellStyle name="Total 2 7 2 2 18 2" xfId="56465" xr:uid="{00000000-0005-0000-0000-000091DC0000}"/>
    <cellStyle name="Total 2 7 2 2 18 3" xfId="56466" xr:uid="{00000000-0005-0000-0000-000092DC0000}"/>
    <cellStyle name="Total 2 7 2 2 18 4" xfId="56467" xr:uid="{00000000-0005-0000-0000-000093DC0000}"/>
    <cellStyle name="Total 2 7 2 2 18 5" xfId="56468" xr:uid="{00000000-0005-0000-0000-000094DC0000}"/>
    <cellStyle name="Total 2 7 2 2 19" xfId="56469" xr:uid="{00000000-0005-0000-0000-000095DC0000}"/>
    <cellStyle name="Total 2 7 2 2 2" xfId="56470" xr:uid="{00000000-0005-0000-0000-000096DC0000}"/>
    <cellStyle name="Total 2 7 2 2 2 10" xfId="56471" xr:uid="{00000000-0005-0000-0000-000097DC0000}"/>
    <cellStyle name="Total 2 7 2 2 2 10 2" xfId="56472" xr:uid="{00000000-0005-0000-0000-000098DC0000}"/>
    <cellStyle name="Total 2 7 2 2 2 10 3" xfId="56473" xr:uid="{00000000-0005-0000-0000-000099DC0000}"/>
    <cellStyle name="Total 2 7 2 2 2 10 4" xfId="56474" xr:uid="{00000000-0005-0000-0000-00009ADC0000}"/>
    <cellStyle name="Total 2 7 2 2 2 10 5" xfId="56475" xr:uid="{00000000-0005-0000-0000-00009BDC0000}"/>
    <cellStyle name="Total 2 7 2 2 2 11" xfId="56476" xr:uid="{00000000-0005-0000-0000-00009CDC0000}"/>
    <cellStyle name="Total 2 7 2 2 2 11 2" xfId="56477" xr:uid="{00000000-0005-0000-0000-00009DDC0000}"/>
    <cellStyle name="Total 2 7 2 2 2 11 3" xfId="56478" xr:uid="{00000000-0005-0000-0000-00009EDC0000}"/>
    <cellStyle name="Total 2 7 2 2 2 11 4" xfId="56479" xr:uid="{00000000-0005-0000-0000-00009FDC0000}"/>
    <cellStyle name="Total 2 7 2 2 2 11 5" xfId="56480" xr:uid="{00000000-0005-0000-0000-0000A0DC0000}"/>
    <cellStyle name="Total 2 7 2 2 2 12" xfId="56481" xr:uid="{00000000-0005-0000-0000-0000A1DC0000}"/>
    <cellStyle name="Total 2 7 2 2 2 12 2" xfId="56482" xr:uid="{00000000-0005-0000-0000-0000A2DC0000}"/>
    <cellStyle name="Total 2 7 2 2 2 12 3" xfId="56483" xr:uid="{00000000-0005-0000-0000-0000A3DC0000}"/>
    <cellStyle name="Total 2 7 2 2 2 12 4" xfId="56484" xr:uid="{00000000-0005-0000-0000-0000A4DC0000}"/>
    <cellStyle name="Total 2 7 2 2 2 12 5" xfId="56485" xr:uid="{00000000-0005-0000-0000-0000A5DC0000}"/>
    <cellStyle name="Total 2 7 2 2 2 13" xfId="56486" xr:uid="{00000000-0005-0000-0000-0000A6DC0000}"/>
    <cellStyle name="Total 2 7 2 2 2 13 2" xfId="56487" xr:uid="{00000000-0005-0000-0000-0000A7DC0000}"/>
    <cellStyle name="Total 2 7 2 2 2 13 3" xfId="56488" xr:uid="{00000000-0005-0000-0000-0000A8DC0000}"/>
    <cellStyle name="Total 2 7 2 2 2 13 4" xfId="56489" xr:uid="{00000000-0005-0000-0000-0000A9DC0000}"/>
    <cellStyle name="Total 2 7 2 2 2 13 5" xfId="56490" xr:uid="{00000000-0005-0000-0000-0000AADC0000}"/>
    <cellStyle name="Total 2 7 2 2 2 14" xfId="56491" xr:uid="{00000000-0005-0000-0000-0000ABDC0000}"/>
    <cellStyle name="Total 2 7 2 2 2 14 2" xfId="56492" xr:uid="{00000000-0005-0000-0000-0000ACDC0000}"/>
    <cellStyle name="Total 2 7 2 2 2 14 3" xfId="56493" xr:uid="{00000000-0005-0000-0000-0000ADDC0000}"/>
    <cellStyle name="Total 2 7 2 2 2 14 4" xfId="56494" xr:uid="{00000000-0005-0000-0000-0000AEDC0000}"/>
    <cellStyle name="Total 2 7 2 2 2 14 5" xfId="56495" xr:uid="{00000000-0005-0000-0000-0000AFDC0000}"/>
    <cellStyle name="Total 2 7 2 2 2 15" xfId="56496" xr:uid="{00000000-0005-0000-0000-0000B0DC0000}"/>
    <cellStyle name="Total 2 7 2 2 2 15 2" xfId="56497" xr:uid="{00000000-0005-0000-0000-0000B1DC0000}"/>
    <cellStyle name="Total 2 7 2 2 2 15 3" xfId="56498" xr:uid="{00000000-0005-0000-0000-0000B2DC0000}"/>
    <cellStyle name="Total 2 7 2 2 2 15 4" xfId="56499" xr:uid="{00000000-0005-0000-0000-0000B3DC0000}"/>
    <cellStyle name="Total 2 7 2 2 2 15 5" xfId="56500" xr:uid="{00000000-0005-0000-0000-0000B4DC0000}"/>
    <cellStyle name="Total 2 7 2 2 2 16" xfId="56501" xr:uid="{00000000-0005-0000-0000-0000B5DC0000}"/>
    <cellStyle name="Total 2 7 2 2 2 16 2" xfId="56502" xr:uid="{00000000-0005-0000-0000-0000B6DC0000}"/>
    <cellStyle name="Total 2 7 2 2 2 16 3" xfId="56503" xr:uid="{00000000-0005-0000-0000-0000B7DC0000}"/>
    <cellStyle name="Total 2 7 2 2 2 16 4" xfId="56504" xr:uid="{00000000-0005-0000-0000-0000B8DC0000}"/>
    <cellStyle name="Total 2 7 2 2 2 16 5" xfId="56505" xr:uid="{00000000-0005-0000-0000-0000B9DC0000}"/>
    <cellStyle name="Total 2 7 2 2 2 17" xfId="56506" xr:uid="{00000000-0005-0000-0000-0000BADC0000}"/>
    <cellStyle name="Total 2 7 2 2 2 17 2" xfId="56507" xr:uid="{00000000-0005-0000-0000-0000BBDC0000}"/>
    <cellStyle name="Total 2 7 2 2 2 17 3" xfId="56508" xr:uid="{00000000-0005-0000-0000-0000BCDC0000}"/>
    <cellStyle name="Total 2 7 2 2 2 17 4" xfId="56509" xr:uid="{00000000-0005-0000-0000-0000BDDC0000}"/>
    <cellStyle name="Total 2 7 2 2 2 17 5" xfId="56510" xr:uid="{00000000-0005-0000-0000-0000BEDC0000}"/>
    <cellStyle name="Total 2 7 2 2 2 18" xfId="56511" xr:uid="{00000000-0005-0000-0000-0000BFDC0000}"/>
    <cellStyle name="Total 2 7 2 2 2 18 2" xfId="56512" xr:uid="{00000000-0005-0000-0000-0000C0DC0000}"/>
    <cellStyle name="Total 2 7 2 2 2 18 3" xfId="56513" xr:uid="{00000000-0005-0000-0000-0000C1DC0000}"/>
    <cellStyle name="Total 2 7 2 2 2 18 4" xfId="56514" xr:uid="{00000000-0005-0000-0000-0000C2DC0000}"/>
    <cellStyle name="Total 2 7 2 2 2 18 5" xfId="56515" xr:uid="{00000000-0005-0000-0000-0000C3DC0000}"/>
    <cellStyle name="Total 2 7 2 2 2 19" xfId="56516" xr:uid="{00000000-0005-0000-0000-0000C4DC0000}"/>
    <cellStyle name="Total 2 7 2 2 2 2" xfId="56517" xr:uid="{00000000-0005-0000-0000-0000C5DC0000}"/>
    <cellStyle name="Total 2 7 2 2 2 2 2" xfId="56518" xr:uid="{00000000-0005-0000-0000-0000C6DC0000}"/>
    <cellStyle name="Total 2 7 2 2 2 2 2 2" xfId="56519" xr:uid="{00000000-0005-0000-0000-0000C7DC0000}"/>
    <cellStyle name="Total 2 7 2 2 2 2 2 3" xfId="56520" xr:uid="{00000000-0005-0000-0000-0000C8DC0000}"/>
    <cellStyle name="Total 2 7 2 2 2 2 2 4" xfId="56521" xr:uid="{00000000-0005-0000-0000-0000C9DC0000}"/>
    <cellStyle name="Total 2 7 2 2 2 2 2 5" xfId="56522" xr:uid="{00000000-0005-0000-0000-0000CADC0000}"/>
    <cellStyle name="Total 2 7 2 2 2 2 2 6" xfId="56523" xr:uid="{00000000-0005-0000-0000-0000CBDC0000}"/>
    <cellStyle name="Total 2 7 2 2 2 2 2 7" xfId="56524" xr:uid="{00000000-0005-0000-0000-0000CCDC0000}"/>
    <cellStyle name="Total 2 7 2 2 2 2 3" xfId="56525" xr:uid="{00000000-0005-0000-0000-0000CDDC0000}"/>
    <cellStyle name="Total 2 7 2 2 2 2 4" xfId="56526" xr:uid="{00000000-0005-0000-0000-0000CEDC0000}"/>
    <cellStyle name="Total 2 7 2 2 2 2 5" xfId="56527" xr:uid="{00000000-0005-0000-0000-0000CFDC0000}"/>
    <cellStyle name="Total 2 7 2 2 2 3" xfId="56528" xr:uid="{00000000-0005-0000-0000-0000D0DC0000}"/>
    <cellStyle name="Total 2 7 2 2 2 3 2" xfId="56529" xr:uid="{00000000-0005-0000-0000-0000D1DC0000}"/>
    <cellStyle name="Total 2 7 2 2 2 3 2 2" xfId="56530" xr:uid="{00000000-0005-0000-0000-0000D2DC0000}"/>
    <cellStyle name="Total 2 7 2 2 2 3 2 3" xfId="56531" xr:uid="{00000000-0005-0000-0000-0000D3DC0000}"/>
    <cellStyle name="Total 2 7 2 2 2 3 2 4" xfId="56532" xr:uid="{00000000-0005-0000-0000-0000D4DC0000}"/>
    <cellStyle name="Total 2 7 2 2 2 3 2 5" xfId="56533" xr:uid="{00000000-0005-0000-0000-0000D5DC0000}"/>
    <cellStyle name="Total 2 7 2 2 2 3 2 6" xfId="56534" xr:uid="{00000000-0005-0000-0000-0000D6DC0000}"/>
    <cellStyle name="Total 2 7 2 2 2 3 2 7" xfId="56535" xr:uid="{00000000-0005-0000-0000-0000D7DC0000}"/>
    <cellStyle name="Total 2 7 2 2 2 3 3" xfId="56536" xr:uid="{00000000-0005-0000-0000-0000D8DC0000}"/>
    <cellStyle name="Total 2 7 2 2 2 3 4" xfId="56537" xr:uid="{00000000-0005-0000-0000-0000D9DC0000}"/>
    <cellStyle name="Total 2 7 2 2 2 3 5" xfId="56538" xr:uid="{00000000-0005-0000-0000-0000DADC0000}"/>
    <cellStyle name="Total 2 7 2 2 2 4" xfId="56539" xr:uid="{00000000-0005-0000-0000-0000DBDC0000}"/>
    <cellStyle name="Total 2 7 2 2 2 4 2" xfId="56540" xr:uid="{00000000-0005-0000-0000-0000DCDC0000}"/>
    <cellStyle name="Total 2 7 2 2 2 4 2 2" xfId="56541" xr:uid="{00000000-0005-0000-0000-0000DDDC0000}"/>
    <cellStyle name="Total 2 7 2 2 2 4 2 3" xfId="56542" xr:uid="{00000000-0005-0000-0000-0000DEDC0000}"/>
    <cellStyle name="Total 2 7 2 2 2 4 2 4" xfId="56543" xr:uid="{00000000-0005-0000-0000-0000DFDC0000}"/>
    <cellStyle name="Total 2 7 2 2 2 4 2 5" xfId="56544" xr:uid="{00000000-0005-0000-0000-0000E0DC0000}"/>
    <cellStyle name="Total 2 7 2 2 2 4 2 6" xfId="56545" xr:uid="{00000000-0005-0000-0000-0000E1DC0000}"/>
    <cellStyle name="Total 2 7 2 2 2 4 2 7" xfId="56546" xr:uid="{00000000-0005-0000-0000-0000E2DC0000}"/>
    <cellStyle name="Total 2 7 2 2 2 4 3" xfId="56547" xr:uid="{00000000-0005-0000-0000-0000E3DC0000}"/>
    <cellStyle name="Total 2 7 2 2 2 4 4" xfId="56548" xr:uid="{00000000-0005-0000-0000-0000E4DC0000}"/>
    <cellStyle name="Total 2 7 2 2 2 4 5" xfId="56549" xr:uid="{00000000-0005-0000-0000-0000E5DC0000}"/>
    <cellStyle name="Total 2 7 2 2 2 5" xfId="56550" xr:uid="{00000000-0005-0000-0000-0000E6DC0000}"/>
    <cellStyle name="Total 2 7 2 2 2 5 2" xfId="56551" xr:uid="{00000000-0005-0000-0000-0000E7DC0000}"/>
    <cellStyle name="Total 2 7 2 2 2 5 3" xfId="56552" xr:uid="{00000000-0005-0000-0000-0000E8DC0000}"/>
    <cellStyle name="Total 2 7 2 2 2 5 4" xfId="56553" xr:uid="{00000000-0005-0000-0000-0000E9DC0000}"/>
    <cellStyle name="Total 2 7 2 2 2 5 5" xfId="56554" xr:uid="{00000000-0005-0000-0000-0000EADC0000}"/>
    <cellStyle name="Total 2 7 2 2 2 5 6" xfId="56555" xr:uid="{00000000-0005-0000-0000-0000EBDC0000}"/>
    <cellStyle name="Total 2 7 2 2 2 5 7" xfId="56556" xr:uid="{00000000-0005-0000-0000-0000ECDC0000}"/>
    <cellStyle name="Total 2 7 2 2 2 5 8" xfId="56557" xr:uid="{00000000-0005-0000-0000-0000EDDC0000}"/>
    <cellStyle name="Total 2 7 2 2 2 6" xfId="56558" xr:uid="{00000000-0005-0000-0000-0000EEDC0000}"/>
    <cellStyle name="Total 2 7 2 2 2 6 2" xfId="56559" xr:uid="{00000000-0005-0000-0000-0000EFDC0000}"/>
    <cellStyle name="Total 2 7 2 2 2 6 3" xfId="56560" xr:uid="{00000000-0005-0000-0000-0000F0DC0000}"/>
    <cellStyle name="Total 2 7 2 2 2 6 4" xfId="56561" xr:uid="{00000000-0005-0000-0000-0000F1DC0000}"/>
    <cellStyle name="Total 2 7 2 2 2 6 5" xfId="56562" xr:uid="{00000000-0005-0000-0000-0000F2DC0000}"/>
    <cellStyle name="Total 2 7 2 2 2 6 6" xfId="56563" xr:uid="{00000000-0005-0000-0000-0000F3DC0000}"/>
    <cellStyle name="Total 2 7 2 2 2 6 7" xfId="56564" xr:uid="{00000000-0005-0000-0000-0000F4DC0000}"/>
    <cellStyle name="Total 2 7 2 2 2 7" xfId="56565" xr:uid="{00000000-0005-0000-0000-0000F5DC0000}"/>
    <cellStyle name="Total 2 7 2 2 2 7 2" xfId="56566" xr:uid="{00000000-0005-0000-0000-0000F6DC0000}"/>
    <cellStyle name="Total 2 7 2 2 2 7 3" xfId="56567" xr:uid="{00000000-0005-0000-0000-0000F7DC0000}"/>
    <cellStyle name="Total 2 7 2 2 2 7 4" xfId="56568" xr:uid="{00000000-0005-0000-0000-0000F8DC0000}"/>
    <cellStyle name="Total 2 7 2 2 2 7 5" xfId="56569" xr:uid="{00000000-0005-0000-0000-0000F9DC0000}"/>
    <cellStyle name="Total 2 7 2 2 2 8" xfId="56570" xr:uid="{00000000-0005-0000-0000-0000FADC0000}"/>
    <cellStyle name="Total 2 7 2 2 2 8 2" xfId="56571" xr:uid="{00000000-0005-0000-0000-0000FBDC0000}"/>
    <cellStyle name="Total 2 7 2 2 2 8 3" xfId="56572" xr:uid="{00000000-0005-0000-0000-0000FCDC0000}"/>
    <cellStyle name="Total 2 7 2 2 2 8 4" xfId="56573" xr:uid="{00000000-0005-0000-0000-0000FDDC0000}"/>
    <cellStyle name="Total 2 7 2 2 2 8 5" xfId="56574" xr:uid="{00000000-0005-0000-0000-0000FEDC0000}"/>
    <cellStyle name="Total 2 7 2 2 2 9" xfId="56575" xr:uid="{00000000-0005-0000-0000-0000FFDC0000}"/>
    <cellStyle name="Total 2 7 2 2 2 9 2" xfId="56576" xr:uid="{00000000-0005-0000-0000-000000DD0000}"/>
    <cellStyle name="Total 2 7 2 2 2 9 3" xfId="56577" xr:uid="{00000000-0005-0000-0000-000001DD0000}"/>
    <cellStyle name="Total 2 7 2 2 2 9 4" xfId="56578" xr:uid="{00000000-0005-0000-0000-000002DD0000}"/>
    <cellStyle name="Total 2 7 2 2 2 9 5" xfId="56579" xr:uid="{00000000-0005-0000-0000-000003DD0000}"/>
    <cellStyle name="Total 2 7 2 2 3" xfId="56580" xr:uid="{00000000-0005-0000-0000-000004DD0000}"/>
    <cellStyle name="Total 2 7 2 2 3 10" xfId="56581" xr:uid="{00000000-0005-0000-0000-000005DD0000}"/>
    <cellStyle name="Total 2 7 2 2 3 2" xfId="56582" xr:uid="{00000000-0005-0000-0000-000006DD0000}"/>
    <cellStyle name="Total 2 7 2 2 3 2 2" xfId="56583" xr:uid="{00000000-0005-0000-0000-000007DD0000}"/>
    <cellStyle name="Total 2 7 2 2 3 2 2 2" xfId="56584" xr:uid="{00000000-0005-0000-0000-000008DD0000}"/>
    <cellStyle name="Total 2 7 2 2 3 2 2 3" xfId="56585" xr:uid="{00000000-0005-0000-0000-000009DD0000}"/>
    <cellStyle name="Total 2 7 2 2 3 2 2 4" xfId="56586" xr:uid="{00000000-0005-0000-0000-00000ADD0000}"/>
    <cellStyle name="Total 2 7 2 2 3 2 2 5" xfId="56587" xr:uid="{00000000-0005-0000-0000-00000BDD0000}"/>
    <cellStyle name="Total 2 7 2 2 3 2 2 6" xfId="56588" xr:uid="{00000000-0005-0000-0000-00000CDD0000}"/>
    <cellStyle name="Total 2 7 2 2 3 2 2 7" xfId="56589" xr:uid="{00000000-0005-0000-0000-00000DDD0000}"/>
    <cellStyle name="Total 2 7 2 2 3 2 3" xfId="56590" xr:uid="{00000000-0005-0000-0000-00000EDD0000}"/>
    <cellStyle name="Total 2 7 2 2 3 2 4" xfId="56591" xr:uid="{00000000-0005-0000-0000-00000FDD0000}"/>
    <cellStyle name="Total 2 7 2 2 3 3" xfId="56592" xr:uid="{00000000-0005-0000-0000-000010DD0000}"/>
    <cellStyle name="Total 2 7 2 2 3 3 2" xfId="56593" xr:uid="{00000000-0005-0000-0000-000011DD0000}"/>
    <cellStyle name="Total 2 7 2 2 3 3 2 2" xfId="56594" xr:uid="{00000000-0005-0000-0000-000012DD0000}"/>
    <cellStyle name="Total 2 7 2 2 3 3 2 3" xfId="56595" xr:uid="{00000000-0005-0000-0000-000013DD0000}"/>
    <cellStyle name="Total 2 7 2 2 3 3 2 4" xfId="56596" xr:uid="{00000000-0005-0000-0000-000014DD0000}"/>
    <cellStyle name="Total 2 7 2 2 3 3 2 5" xfId="56597" xr:uid="{00000000-0005-0000-0000-000015DD0000}"/>
    <cellStyle name="Total 2 7 2 2 3 3 2 6" xfId="56598" xr:uid="{00000000-0005-0000-0000-000016DD0000}"/>
    <cellStyle name="Total 2 7 2 2 3 3 2 7" xfId="56599" xr:uid="{00000000-0005-0000-0000-000017DD0000}"/>
    <cellStyle name="Total 2 7 2 2 3 3 3" xfId="56600" xr:uid="{00000000-0005-0000-0000-000018DD0000}"/>
    <cellStyle name="Total 2 7 2 2 3 3 4" xfId="56601" xr:uid="{00000000-0005-0000-0000-000019DD0000}"/>
    <cellStyle name="Total 2 7 2 2 3 4" xfId="56602" xr:uid="{00000000-0005-0000-0000-00001ADD0000}"/>
    <cellStyle name="Total 2 7 2 2 3 4 2" xfId="56603" xr:uid="{00000000-0005-0000-0000-00001BDD0000}"/>
    <cellStyle name="Total 2 7 2 2 3 4 2 2" xfId="56604" xr:uid="{00000000-0005-0000-0000-00001CDD0000}"/>
    <cellStyle name="Total 2 7 2 2 3 4 2 3" xfId="56605" xr:uid="{00000000-0005-0000-0000-00001DDD0000}"/>
    <cellStyle name="Total 2 7 2 2 3 4 2 4" xfId="56606" xr:uid="{00000000-0005-0000-0000-00001EDD0000}"/>
    <cellStyle name="Total 2 7 2 2 3 4 2 5" xfId="56607" xr:uid="{00000000-0005-0000-0000-00001FDD0000}"/>
    <cellStyle name="Total 2 7 2 2 3 4 2 6" xfId="56608" xr:uid="{00000000-0005-0000-0000-000020DD0000}"/>
    <cellStyle name="Total 2 7 2 2 3 4 2 7" xfId="56609" xr:uid="{00000000-0005-0000-0000-000021DD0000}"/>
    <cellStyle name="Total 2 7 2 2 3 4 3" xfId="56610" xr:uid="{00000000-0005-0000-0000-000022DD0000}"/>
    <cellStyle name="Total 2 7 2 2 3 4 4" xfId="56611" xr:uid="{00000000-0005-0000-0000-000023DD0000}"/>
    <cellStyle name="Total 2 7 2 2 3 5" xfId="56612" xr:uid="{00000000-0005-0000-0000-000024DD0000}"/>
    <cellStyle name="Total 2 7 2 2 3 5 2" xfId="56613" xr:uid="{00000000-0005-0000-0000-000025DD0000}"/>
    <cellStyle name="Total 2 7 2 2 3 5 3" xfId="56614" xr:uid="{00000000-0005-0000-0000-000026DD0000}"/>
    <cellStyle name="Total 2 7 2 2 3 5 4" xfId="56615" xr:uid="{00000000-0005-0000-0000-000027DD0000}"/>
    <cellStyle name="Total 2 7 2 2 3 5 5" xfId="56616" xr:uid="{00000000-0005-0000-0000-000028DD0000}"/>
    <cellStyle name="Total 2 7 2 2 3 5 6" xfId="56617" xr:uid="{00000000-0005-0000-0000-000029DD0000}"/>
    <cellStyle name="Total 2 7 2 2 3 5 7" xfId="56618" xr:uid="{00000000-0005-0000-0000-00002ADD0000}"/>
    <cellStyle name="Total 2 7 2 2 3 5 8" xfId="56619" xr:uid="{00000000-0005-0000-0000-00002BDD0000}"/>
    <cellStyle name="Total 2 7 2 2 3 6" xfId="56620" xr:uid="{00000000-0005-0000-0000-00002CDD0000}"/>
    <cellStyle name="Total 2 7 2 2 3 6 2" xfId="56621" xr:uid="{00000000-0005-0000-0000-00002DDD0000}"/>
    <cellStyle name="Total 2 7 2 2 3 6 3" xfId="56622" xr:uid="{00000000-0005-0000-0000-00002EDD0000}"/>
    <cellStyle name="Total 2 7 2 2 3 6 4" xfId="56623" xr:uid="{00000000-0005-0000-0000-00002FDD0000}"/>
    <cellStyle name="Total 2 7 2 2 3 6 5" xfId="56624" xr:uid="{00000000-0005-0000-0000-000030DD0000}"/>
    <cellStyle name="Total 2 7 2 2 3 6 6" xfId="56625" xr:uid="{00000000-0005-0000-0000-000031DD0000}"/>
    <cellStyle name="Total 2 7 2 2 3 6 7" xfId="56626" xr:uid="{00000000-0005-0000-0000-000032DD0000}"/>
    <cellStyle name="Total 2 7 2 2 3 7" xfId="56627" xr:uid="{00000000-0005-0000-0000-000033DD0000}"/>
    <cellStyle name="Total 2 7 2 2 3 8" xfId="56628" xr:uid="{00000000-0005-0000-0000-000034DD0000}"/>
    <cellStyle name="Total 2 7 2 2 3 9" xfId="56629" xr:uid="{00000000-0005-0000-0000-000035DD0000}"/>
    <cellStyle name="Total 2 7 2 2 4" xfId="56630" xr:uid="{00000000-0005-0000-0000-000036DD0000}"/>
    <cellStyle name="Total 2 7 2 2 4 2" xfId="56631" xr:uid="{00000000-0005-0000-0000-000037DD0000}"/>
    <cellStyle name="Total 2 7 2 2 4 2 2" xfId="56632" xr:uid="{00000000-0005-0000-0000-000038DD0000}"/>
    <cellStyle name="Total 2 7 2 2 4 2 3" xfId="56633" xr:uid="{00000000-0005-0000-0000-000039DD0000}"/>
    <cellStyle name="Total 2 7 2 2 4 2 4" xfId="56634" xr:uid="{00000000-0005-0000-0000-00003ADD0000}"/>
    <cellStyle name="Total 2 7 2 2 4 2 5" xfId="56635" xr:uid="{00000000-0005-0000-0000-00003BDD0000}"/>
    <cellStyle name="Total 2 7 2 2 4 2 6" xfId="56636" xr:uid="{00000000-0005-0000-0000-00003CDD0000}"/>
    <cellStyle name="Total 2 7 2 2 4 2 7" xfId="56637" xr:uid="{00000000-0005-0000-0000-00003DDD0000}"/>
    <cellStyle name="Total 2 7 2 2 4 3" xfId="56638" xr:uid="{00000000-0005-0000-0000-00003EDD0000}"/>
    <cellStyle name="Total 2 7 2 2 4 4" xfId="56639" xr:uid="{00000000-0005-0000-0000-00003FDD0000}"/>
    <cellStyle name="Total 2 7 2 2 4 5" xfId="56640" xr:uid="{00000000-0005-0000-0000-000040DD0000}"/>
    <cellStyle name="Total 2 7 2 2 5" xfId="56641" xr:uid="{00000000-0005-0000-0000-000041DD0000}"/>
    <cellStyle name="Total 2 7 2 2 5 2" xfId="56642" xr:uid="{00000000-0005-0000-0000-000042DD0000}"/>
    <cellStyle name="Total 2 7 2 2 5 2 2" xfId="56643" xr:uid="{00000000-0005-0000-0000-000043DD0000}"/>
    <cellStyle name="Total 2 7 2 2 5 2 3" xfId="56644" xr:uid="{00000000-0005-0000-0000-000044DD0000}"/>
    <cellStyle name="Total 2 7 2 2 5 2 4" xfId="56645" xr:uid="{00000000-0005-0000-0000-000045DD0000}"/>
    <cellStyle name="Total 2 7 2 2 5 2 5" xfId="56646" xr:uid="{00000000-0005-0000-0000-000046DD0000}"/>
    <cellStyle name="Total 2 7 2 2 5 2 6" xfId="56647" xr:uid="{00000000-0005-0000-0000-000047DD0000}"/>
    <cellStyle name="Total 2 7 2 2 5 2 7" xfId="56648" xr:uid="{00000000-0005-0000-0000-000048DD0000}"/>
    <cellStyle name="Total 2 7 2 2 5 3" xfId="56649" xr:uid="{00000000-0005-0000-0000-000049DD0000}"/>
    <cellStyle name="Total 2 7 2 2 5 4" xfId="56650" xr:uid="{00000000-0005-0000-0000-00004ADD0000}"/>
    <cellStyle name="Total 2 7 2 2 5 5" xfId="56651" xr:uid="{00000000-0005-0000-0000-00004BDD0000}"/>
    <cellStyle name="Total 2 7 2 2 6" xfId="56652" xr:uid="{00000000-0005-0000-0000-00004CDD0000}"/>
    <cellStyle name="Total 2 7 2 2 6 2" xfId="56653" xr:uid="{00000000-0005-0000-0000-00004DDD0000}"/>
    <cellStyle name="Total 2 7 2 2 6 2 2" xfId="56654" xr:uid="{00000000-0005-0000-0000-00004EDD0000}"/>
    <cellStyle name="Total 2 7 2 2 6 2 3" xfId="56655" xr:uid="{00000000-0005-0000-0000-00004FDD0000}"/>
    <cellStyle name="Total 2 7 2 2 6 2 4" xfId="56656" xr:uid="{00000000-0005-0000-0000-000050DD0000}"/>
    <cellStyle name="Total 2 7 2 2 6 2 5" xfId="56657" xr:uid="{00000000-0005-0000-0000-000051DD0000}"/>
    <cellStyle name="Total 2 7 2 2 6 2 6" xfId="56658" xr:uid="{00000000-0005-0000-0000-000052DD0000}"/>
    <cellStyle name="Total 2 7 2 2 6 2 7" xfId="56659" xr:uid="{00000000-0005-0000-0000-000053DD0000}"/>
    <cellStyle name="Total 2 7 2 2 6 3" xfId="56660" xr:uid="{00000000-0005-0000-0000-000054DD0000}"/>
    <cellStyle name="Total 2 7 2 2 6 4" xfId="56661" xr:uid="{00000000-0005-0000-0000-000055DD0000}"/>
    <cellStyle name="Total 2 7 2 2 6 5" xfId="56662" xr:uid="{00000000-0005-0000-0000-000056DD0000}"/>
    <cellStyle name="Total 2 7 2 2 7" xfId="56663" xr:uid="{00000000-0005-0000-0000-000057DD0000}"/>
    <cellStyle name="Total 2 7 2 2 7 2" xfId="56664" xr:uid="{00000000-0005-0000-0000-000058DD0000}"/>
    <cellStyle name="Total 2 7 2 2 7 2 2" xfId="56665" xr:uid="{00000000-0005-0000-0000-000059DD0000}"/>
    <cellStyle name="Total 2 7 2 2 7 2 3" xfId="56666" xr:uid="{00000000-0005-0000-0000-00005ADD0000}"/>
    <cellStyle name="Total 2 7 2 2 7 2 4" xfId="56667" xr:uid="{00000000-0005-0000-0000-00005BDD0000}"/>
    <cellStyle name="Total 2 7 2 2 7 2 5" xfId="56668" xr:uid="{00000000-0005-0000-0000-00005CDD0000}"/>
    <cellStyle name="Total 2 7 2 2 7 2 6" xfId="56669" xr:uid="{00000000-0005-0000-0000-00005DDD0000}"/>
    <cellStyle name="Total 2 7 2 2 7 2 7" xfId="56670" xr:uid="{00000000-0005-0000-0000-00005EDD0000}"/>
    <cellStyle name="Total 2 7 2 2 7 3" xfId="56671" xr:uid="{00000000-0005-0000-0000-00005FDD0000}"/>
    <cellStyle name="Total 2 7 2 2 7 4" xfId="56672" xr:uid="{00000000-0005-0000-0000-000060DD0000}"/>
    <cellStyle name="Total 2 7 2 2 7 5" xfId="56673" xr:uid="{00000000-0005-0000-0000-000061DD0000}"/>
    <cellStyle name="Total 2 7 2 2 8" xfId="56674" xr:uid="{00000000-0005-0000-0000-000062DD0000}"/>
    <cellStyle name="Total 2 7 2 2 8 2" xfId="56675" xr:uid="{00000000-0005-0000-0000-000063DD0000}"/>
    <cellStyle name="Total 2 7 2 2 8 3" xfId="56676" xr:uid="{00000000-0005-0000-0000-000064DD0000}"/>
    <cellStyle name="Total 2 7 2 2 8 4" xfId="56677" xr:uid="{00000000-0005-0000-0000-000065DD0000}"/>
    <cellStyle name="Total 2 7 2 2 8 5" xfId="56678" xr:uid="{00000000-0005-0000-0000-000066DD0000}"/>
    <cellStyle name="Total 2 7 2 2 8 6" xfId="56679" xr:uid="{00000000-0005-0000-0000-000067DD0000}"/>
    <cellStyle name="Total 2 7 2 2 8 7" xfId="56680" xr:uid="{00000000-0005-0000-0000-000068DD0000}"/>
    <cellStyle name="Total 2 7 2 2 8 8" xfId="56681" xr:uid="{00000000-0005-0000-0000-000069DD0000}"/>
    <cellStyle name="Total 2 7 2 2 9" xfId="56682" xr:uid="{00000000-0005-0000-0000-00006ADD0000}"/>
    <cellStyle name="Total 2 7 2 2 9 2" xfId="56683" xr:uid="{00000000-0005-0000-0000-00006BDD0000}"/>
    <cellStyle name="Total 2 7 2 2 9 3" xfId="56684" xr:uid="{00000000-0005-0000-0000-00006CDD0000}"/>
    <cellStyle name="Total 2 7 2 2 9 4" xfId="56685" xr:uid="{00000000-0005-0000-0000-00006DDD0000}"/>
    <cellStyle name="Total 2 7 2 2 9 5" xfId="56686" xr:uid="{00000000-0005-0000-0000-00006EDD0000}"/>
    <cellStyle name="Total 2 7 2 2 9 6" xfId="56687" xr:uid="{00000000-0005-0000-0000-00006FDD0000}"/>
    <cellStyle name="Total 2 7 2 2 9 7" xfId="56688" xr:uid="{00000000-0005-0000-0000-000070DD0000}"/>
    <cellStyle name="Total 2 7 2 3" xfId="56689" xr:uid="{00000000-0005-0000-0000-000071DD0000}"/>
    <cellStyle name="Total 2 7 2 3 10" xfId="56690" xr:uid="{00000000-0005-0000-0000-000072DD0000}"/>
    <cellStyle name="Total 2 7 2 3 10 2" xfId="56691" xr:uid="{00000000-0005-0000-0000-000073DD0000}"/>
    <cellStyle name="Total 2 7 2 3 10 3" xfId="56692" xr:uid="{00000000-0005-0000-0000-000074DD0000}"/>
    <cellStyle name="Total 2 7 2 3 10 4" xfId="56693" xr:uid="{00000000-0005-0000-0000-000075DD0000}"/>
    <cellStyle name="Total 2 7 2 3 10 5" xfId="56694" xr:uid="{00000000-0005-0000-0000-000076DD0000}"/>
    <cellStyle name="Total 2 7 2 3 11" xfId="56695" xr:uid="{00000000-0005-0000-0000-000077DD0000}"/>
    <cellStyle name="Total 2 7 2 3 11 2" xfId="56696" xr:uid="{00000000-0005-0000-0000-000078DD0000}"/>
    <cellStyle name="Total 2 7 2 3 11 3" xfId="56697" xr:uid="{00000000-0005-0000-0000-000079DD0000}"/>
    <cellStyle name="Total 2 7 2 3 11 4" xfId="56698" xr:uid="{00000000-0005-0000-0000-00007ADD0000}"/>
    <cellStyle name="Total 2 7 2 3 11 5" xfId="56699" xr:uid="{00000000-0005-0000-0000-00007BDD0000}"/>
    <cellStyle name="Total 2 7 2 3 12" xfId="56700" xr:uid="{00000000-0005-0000-0000-00007CDD0000}"/>
    <cellStyle name="Total 2 7 2 3 12 2" xfId="56701" xr:uid="{00000000-0005-0000-0000-00007DDD0000}"/>
    <cellStyle name="Total 2 7 2 3 12 3" xfId="56702" xr:uid="{00000000-0005-0000-0000-00007EDD0000}"/>
    <cellStyle name="Total 2 7 2 3 12 4" xfId="56703" xr:uid="{00000000-0005-0000-0000-00007FDD0000}"/>
    <cellStyle name="Total 2 7 2 3 12 5" xfId="56704" xr:uid="{00000000-0005-0000-0000-000080DD0000}"/>
    <cellStyle name="Total 2 7 2 3 13" xfId="56705" xr:uid="{00000000-0005-0000-0000-000081DD0000}"/>
    <cellStyle name="Total 2 7 2 3 13 2" xfId="56706" xr:uid="{00000000-0005-0000-0000-000082DD0000}"/>
    <cellStyle name="Total 2 7 2 3 13 3" xfId="56707" xr:uid="{00000000-0005-0000-0000-000083DD0000}"/>
    <cellStyle name="Total 2 7 2 3 13 4" xfId="56708" xr:uid="{00000000-0005-0000-0000-000084DD0000}"/>
    <cellStyle name="Total 2 7 2 3 13 5" xfId="56709" xr:uid="{00000000-0005-0000-0000-000085DD0000}"/>
    <cellStyle name="Total 2 7 2 3 14" xfId="56710" xr:uid="{00000000-0005-0000-0000-000086DD0000}"/>
    <cellStyle name="Total 2 7 2 3 14 2" xfId="56711" xr:uid="{00000000-0005-0000-0000-000087DD0000}"/>
    <cellStyle name="Total 2 7 2 3 14 3" xfId="56712" xr:uid="{00000000-0005-0000-0000-000088DD0000}"/>
    <cellStyle name="Total 2 7 2 3 14 4" xfId="56713" xr:uid="{00000000-0005-0000-0000-000089DD0000}"/>
    <cellStyle name="Total 2 7 2 3 14 5" xfId="56714" xr:uid="{00000000-0005-0000-0000-00008ADD0000}"/>
    <cellStyle name="Total 2 7 2 3 15" xfId="56715" xr:uid="{00000000-0005-0000-0000-00008BDD0000}"/>
    <cellStyle name="Total 2 7 2 3 15 2" xfId="56716" xr:uid="{00000000-0005-0000-0000-00008CDD0000}"/>
    <cellStyle name="Total 2 7 2 3 15 3" xfId="56717" xr:uid="{00000000-0005-0000-0000-00008DDD0000}"/>
    <cellStyle name="Total 2 7 2 3 15 4" xfId="56718" xr:uid="{00000000-0005-0000-0000-00008EDD0000}"/>
    <cellStyle name="Total 2 7 2 3 15 5" xfId="56719" xr:uid="{00000000-0005-0000-0000-00008FDD0000}"/>
    <cellStyle name="Total 2 7 2 3 16" xfId="56720" xr:uid="{00000000-0005-0000-0000-000090DD0000}"/>
    <cellStyle name="Total 2 7 2 3 16 2" xfId="56721" xr:uid="{00000000-0005-0000-0000-000091DD0000}"/>
    <cellStyle name="Total 2 7 2 3 16 3" xfId="56722" xr:uid="{00000000-0005-0000-0000-000092DD0000}"/>
    <cellStyle name="Total 2 7 2 3 16 4" xfId="56723" xr:uid="{00000000-0005-0000-0000-000093DD0000}"/>
    <cellStyle name="Total 2 7 2 3 16 5" xfId="56724" xr:uid="{00000000-0005-0000-0000-000094DD0000}"/>
    <cellStyle name="Total 2 7 2 3 17" xfId="56725" xr:uid="{00000000-0005-0000-0000-000095DD0000}"/>
    <cellStyle name="Total 2 7 2 3 17 2" xfId="56726" xr:uid="{00000000-0005-0000-0000-000096DD0000}"/>
    <cellStyle name="Total 2 7 2 3 17 3" xfId="56727" xr:uid="{00000000-0005-0000-0000-000097DD0000}"/>
    <cellStyle name="Total 2 7 2 3 17 4" xfId="56728" xr:uid="{00000000-0005-0000-0000-000098DD0000}"/>
    <cellStyle name="Total 2 7 2 3 17 5" xfId="56729" xr:uid="{00000000-0005-0000-0000-000099DD0000}"/>
    <cellStyle name="Total 2 7 2 3 18" xfId="56730" xr:uid="{00000000-0005-0000-0000-00009ADD0000}"/>
    <cellStyle name="Total 2 7 2 3 18 2" xfId="56731" xr:uid="{00000000-0005-0000-0000-00009BDD0000}"/>
    <cellStyle name="Total 2 7 2 3 18 3" xfId="56732" xr:uid="{00000000-0005-0000-0000-00009CDD0000}"/>
    <cellStyle name="Total 2 7 2 3 18 4" xfId="56733" xr:uid="{00000000-0005-0000-0000-00009DDD0000}"/>
    <cellStyle name="Total 2 7 2 3 18 5" xfId="56734" xr:uid="{00000000-0005-0000-0000-00009EDD0000}"/>
    <cellStyle name="Total 2 7 2 3 19" xfId="56735" xr:uid="{00000000-0005-0000-0000-00009FDD0000}"/>
    <cellStyle name="Total 2 7 2 3 2" xfId="56736" xr:uid="{00000000-0005-0000-0000-0000A0DD0000}"/>
    <cellStyle name="Total 2 7 2 3 2 10" xfId="56737" xr:uid="{00000000-0005-0000-0000-0000A1DD0000}"/>
    <cellStyle name="Total 2 7 2 3 2 10 2" xfId="56738" xr:uid="{00000000-0005-0000-0000-0000A2DD0000}"/>
    <cellStyle name="Total 2 7 2 3 2 10 3" xfId="56739" xr:uid="{00000000-0005-0000-0000-0000A3DD0000}"/>
    <cellStyle name="Total 2 7 2 3 2 10 4" xfId="56740" xr:uid="{00000000-0005-0000-0000-0000A4DD0000}"/>
    <cellStyle name="Total 2 7 2 3 2 10 5" xfId="56741" xr:uid="{00000000-0005-0000-0000-0000A5DD0000}"/>
    <cellStyle name="Total 2 7 2 3 2 11" xfId="56742" xr:uid="{00000000-0005-0000-0000-0000A6DD0000}"/>
    <cellStyle name="Total 2 7 2 3 2 11 2" xfId="56743" xr:uid="{00000000-0005-0000-0000-0000A7DD0000}"/>
    <cellStyle name="Total 2 7 2 3 2 11 3" xfId="56744" xr:uid="{00000000-0005-0000-0000-0000A8DD0000}"/>
    <cellStyle name="Total 2 7 2 3 2 11 4" xfId="56745" xr:uid="{00000000-0005-0000-0000-0000A9DD0000}"/>
    <cellStyle name="Total 2 7 2 3 2 11 5" xfId="56746" xr:uid="{00000000-0005-0000-0000-0000AADD0000}"/>
    <cellStyle name="Total 2 7 2 3 2 12" xfId="56747" xr:uid="{00000000-0005-0000-0000-0000ABDD0000}"/>
    <cellStyle name="Total 2 7 2 3 2 12 2" xfId="56748" xr:uid="{00000000-0005-0000-0000-0000ACDD0000}"/>
    <cellStyle name="Total 2 7 2 3 2 12 3" xfId="56749" xr:uid="{00000000-0005-0000-0000-0000ADDD0000}"/>
    <cellStyle name="Total 2 7 2 3 2 12 4" xfId="56750" xr:uid="{00000000-0005-0000-0000-0000AEDD0000}"/>
    <cellStyle name="Total 2 7 2 3 2 12 5" xfId="56751" xr:uid="{00000000-0005-0000-0000-0000AFDD0000}"/>
    <cellStyle name="Total 2 7 2 3 2 13" xfId="56752" xr:uid="{00000000-0005-0000-0000-0000B0DD0000}"/>
    <cellStyle name="Total 2 7 2 3 2 13 2" xfId="56753" xr:uid="{00000000-0005-0000-0000-0000B1DD0000}"/>
    <cellStyle name="Total 2 7 2 3 2 13 3" xfId="56754" xr:uid="{00000000-0005-0000-0000-0000B2DD0000}"/>
    <cellStyle name="Total 2 7 2 3 2 13 4" xfId="56755" xr:uid="{00000000-0005-0000-0000-0000B3DD0000}"/>
    <cellStyle name="Total 2 7 2 3 2 13 5" xfId="56756" xr:uid="{00000000-0005-0000-0000-0000B4DD0000}"/>
    <cellStyle name="Total 2 7 2 3 2 14" xfId="56757" xr:uid="{00000000-0005-0000-0000-0000B5DD0000}"/>
    <cellStyle name="Total 2 7 2 3 2 14 2" xfId="56758" xr:uid="{00000000-0005-0000-0000-0000B6DD0000}"/>
    <cellStyle name="Total 2 7 2 3 2 14 3" xfId="56759" xr:uid="{00000000-0005-0000-0000-0000B7DD0000}"/>
    <cellStyle name="Total 2 7 2 3 2 14 4" xfId="56760" xr:uid="{00000000-0005-0000-0000-0000B8DD0000}"/>
    <cellStyle name="Total 2 7 2 3 2 14 5" xfId="56761" xr:uid="{00000000-0005-0000-0000-0000B9DD0000}"/>
    <cellStyle name="Total 2 7 2 3 2 15" xfId="56762" xr:uid="{00000000-0005-0000-0000-0000BADD0000}"/>
    <cellStyle name="Total 2 7 2 3 2 15 2" xfId="56763" xr:uid="{00000000-0005-0000-0000-0000BBDD0000}"/>
    <cellStyle name="Total 2 7 2 3 2 15 3" xfId="56764" xr:uid="{00000000-0005-0000-0000-0000BCDD0000}"/>
    <cellStyle name="Total 2 7 2 3 2 15 4" xfId="56765" xr:uid="{00000000-0005-0000-0000-0000BDDD0000}"/>
    <cellStyle name="Total 2 7 2 3 2 15 5" xfId="56766" xr:uid="{00000000-0005-0000-0000-0000BEDD0000}"/>
    <cellStyle name="Total 2 7 2 3 2 16" xfId="56767" xr:uid="{00000000-0005-0000-0000-0000BFDD0000}"/>
    <cellStyle name="Total 2 7 2 3 2 16 2" xfId="56768" xr:uid="{00000000-0005-0000-0000-0000C0DD0000}"/>
    <cellStyle name="Total 2 7 2 3 2 16 3" xfId="56769" xr:uid="{00000000-0005-0000-0000-0000C1DD0000}"/>
    <cellStyle name="Total 2 7 2 3 2 16 4" xfId="56770" xr:uid="{00000000-0005-0000-0000-0000C2DD0000}"/>
    <cellStyle name="Total 2 7 2 3 2 16 5" xfId="56771" xr:uid="{00000000-0005-0000-0000-0000C3DD0000}"/>
    <cellStyle name="Total 2 7 2 3 2 17" xfId="56772" xr:uid="{00000000-0005-0000-0000-0000C4DD0000}"/>
    <cellStyle name="Total 2 7 2 3 2 17 2" xfId="56773" xr:uid="{00000000-0005-0000-0000-0000C5DD0000}"/>
    <cellStyle name="Total 2 7 2 3 2 17 3" xfId="56774" xr:uid="{00000000-0005-0000-0000-0000C6DD0000}"/>
    <cellStyle name="Total 2 7 2 3 2 17 4" xfId="56775" xr:uid="{00000000-0005-0000-0000-0000C7DD0000}"/>
    <cellStyle name="Total 2 7 2 3 2 17 5" xfId="56776" xr:uid="{00000000-0005-0000-0000-0000C8DD0000}"/>
    <cellStyle name="Total 2 7 2 3 2 18" xfId="56777" xr:uid="{00000000-0005-0000-0000-0000C9DD0000}"/>
    <cellStyle name="Total 2 7 2 3 2 18 2" xfId="56778" xr:uid="{00000000-0005-0000-0000-0000CADD0000}"/>
    <cellStyle name="Total 2 7 2 3 2 18 3" xfId="56779" xr:uid="{00000000-0005-0000-0000-0000CBDD0000}"/>
    <cellStyle name="Total 2 7 2 3 2 18 4" xfId="56780" xr:uid="{00000000-0005-0000-0000-0000CCDD0000}"/>
    <cellStyle name="Total 2 7 2 3 2 18 5" xfId="56781" xr:uid="{00000000-0005-0000-0000-0000CDDD0000}"/>
    <cellStyle name="Total 2 7 2 3 2 19" xfId="56782" xr:uid="{00000000-0005-0000-0000-0000CEDD0000}"/>
    <cellStyle name="Total 2 7 2 3 2 2" xfId="56783" xr:uid="{00000000-0005-0000-0000-0000CFDD0000}"/>
    <cellStyle name="Total 2 7 2 3 2 2 2" xfId="56784" xr:uid="{00000000-0005-0000-0000-0000D0DD0000}"/>
    <cellStyle name="Total 2 7 2 3 2 2 2 2" xfId="56785" xr:uid="{00000000-0005-0000-0000-0000D1DD0000}"/>
    <cellStyle name="Total 2 7 2 3 2 2 2 3" xfId="56786" xr:uid="{00000000-0005-0000-0000-0000D2DD0000}"/>
    <cellStyle name="Total 2 7 2 3 2 2 2 4" xfId="56787" xr:uid="{00000000-0005-0000-0000-0000D3DD0000}"/>
    <cellStyle name="Total 2 7 2 3 2 2 2 5" xfId="56788" xr:uid="{00000000-0005-0000-0000-0000D4DD0000}"/>
    <cellStyle name="Total 2 7 2 3 2 2 2 6" xfId="56789" xr:uid="{00000000-0005-0000-0000-0000D5DD0000}"/>
    <cellStyle name="Total 2 7 2 3 2 2 2 7" xfId="56790" xr:uid="{00000000-0005-0000-0000-0000D6DD0000}"/>
    <cellStyle name="Total 2 7 2 3 2 2 3" xfId="56791" xr:uid="{00000000-0005-0000-0000-0000D7DD0000}"/>
    <cellStyle name="Total 2 7 2 3 2 2 4" xfId="56792" xr:uid="{00000000-0005-0000-0000-0000D8DD0000}"/>
    <cellStyle name="Total 2 7 2 3 2 2 5" xfId="56793" xr:uid="{00000000-0005-0000-0000-0000D9DD0000}"/>
    <cellStyle name="Total 2 7 2 3 2 3" xfId="56794" xr:uid="{00000000-0005-0000-0000-0000DADD0000}"/>
    <cellStyle name="Total 2 7 2 3 2 3 2" xfId="56795" xr:uid="{00000000-0005-0000-0000-0000DBDD0000}"/>
    <cellStyle name="Total 2 7 2 3 2 3 2 2" xfId="56796" xr:uid="{00000000-0005-0000-0000-0000DCDD0000}"/>
    <cellStyle name="Total 2 7 2 3 2 3 2 3" xfId="56797" xr:uid="{00000000-0005-0000-0000-0000DDDD0000}"/>
    <cellStyle name="Total 2 7 2 3 2 3 2 4" xfId="56798" xr:uid="{00000000-0005-0000-0000-0000DEDD0000}"/>
    <cellStyle name="Total 2 7 2 3 2 3 2 5" xfId="56799" xr:uid="{00000000-0005-0000-0000-0000DFDD0000}"/>
    <cellStyle name="Total 2 7 2 3 2 3 2 6" xfId="56800" xr:uid="{00000000-0005-0000-0000-0000E0DD0000}"/>
    <cellStyle name="Total 2 7 2 3 2 3 2 7" xfId="56801" xr:uid="{00000000-0005-0000-0000-0000E1DD0000}"/>
    <cellStyle name="Total 2 7 2 3 2 3 3" xfId="56802" xr:uid="{00000000-0005-0000-0000-0000E2DD0000}"/>
    <cellStyle name="Total 2 7 2 3 2 3 4" xfId="56803" xr:uid="{00000000-0005-0000-0000-0000E3DD0000}"/>
    <cellStyle name="Total 2 7 2 3 2 3 5" xfId="56804" xr:uid="{00000000-0005-0000-0000-0000E4DD0000}"/>
    <cellStyle name="Total 2 7 2 3 2 4" xfId="56805" xr:uid="{00000000-0005-0000-0000-0000E5DD0000}"/>
    <cellStyle name="Total 2 7 2 3 2 4 2" xfId="56806" xr:uid="{00000000-0005-0000-0000-0000E6DD0000}"/>
    <cellStyle name="Total 2 7 2 3 2 4 2 2" xfId="56807" xr:uid="{00000000-0005-0000-0000-0000E7DD0000}"/>
    <cellStyle name="Total 2 7 2 3 2 4 2 3" xfId="56808" xr:uid="{00000000-0005-0000-0000-0000E8DD0000}"/>
    <cellStyle name="Total 2 7 2 3 2 4 2 4" xfId="56809" xr:uid="{00000000-0005-0000-0000-0000E9DD0000}"/>
    <cellStyle name="Total 2 7 2 3 2 4 2 5" xfId="56810" xr:uid="{00000000-0005-0000-0000-0000EADD0000}"/>
    <cellStyle name="Total 2 7 2 3 2 4 2 6" xfId="56811" xr:uid="{00000000-0005-0000-0000-0000EBDD0000}"/>
    <cellStyle name="Total 2 7 2 3 2 4 2 7" xfId="56812" xr:uid="{00000000-0005-0000-0000-0000ECDD0000}"/>
    <cellStyle name="Total 2 7 2 3 2 4 3" xfId="56813" xr:uid="{00000000-0005-0000-0000-0000EDDD0000}"/>
    <cellStyle name="Total 2 7 2 3 2 4 4" xfId="56814" xr:uid="{00000000-0005-0000-0000-0000EEDD0000}"/>
    <cellStyle name="Total 2 7 2 3 2 4 5" xfId="56815" xr:uid="{00000000-0005-0000-0000-0000EFDD0000}"/>
    <cellStyle name="Total 2 7 2 3 2 5" xfId="56816" xr:uid="{00000000-0005-0000-0000-0000F0DD0000}"/>
    <cellStyle name="Total 2 7 2 3 2 5 2" xfId="56817" xr:uid="{00000000-0005-0000-0000-0000F1DD0000}"/>
    <cellStyle name="Total 2 7 2 3 2 5 3" xfId="56818" xr:uid="{00000000-0005-0000-0000-0000F2DD0000}"/>
    <cellStyle name="Total 2 7 2 3 2 5 4" xfId="56819" xr:uid="{00000000-0005-0000-0000-0000F3DD0000}"/>
    <cellStyle name="Total 2 7 2 3 2 5 5" xfId="56820" xr:uid="{00000000-0005-0000-0000-0000F4DD0000}"/>
    <cellStyle name="Total 2 7 2 3 2 5 6" xfId="56821" xr:uid="{00000000-0005-0000-0000-0000F5DD0000}"/>
    <cellStyle name="Total 2 7 2 3 2 5 7" xfId="56822" xr:uid="{00000000-0005-0000-0000-0000F6DD0000}"/>
    <cellStyle name="Total 2 7 2 3 2 5 8" xfId="56823" xr:uid="{00000000-0005-0000-0000-0000F7DD0000}"/>
    <cellStyle name="Total 2 7 2 3 2 6" xfId="56824" xr:uid="{00000000-0005-0000-0000-0000F8DD0000}"/>
    <cellStyle name="Total 2 7 2 3 2 6 2" xfId="56825" xr:uid="{00000000-0005-0000-0000-0000F9DD0000}"/>
    <cellStyle name="Total 2 7 2 3 2 6 3" xfId="56826" xr:uid="{00000000-0005-0000-0000-0000FADD0000}"/>
    <cellStyle name="Total 2 7 2 3 2 6 4" xfId="56827" xr:uid="{00000000-0005-0000-0000-0000FBDD0000}"/>
    <cellStyle name="Total 2 7 2 3 2 6 5" xfId="56828" xr:uid="{00000000-0005-0000-0000-0000FCDD0000}"/>
    <cellStyle name="Total 2 7 2 3 2 6 6" xfId="56829" xr:uid="{00000000-0005-0000-0000-0000FDDD0000}"/>
    <cellStyle name="Total 2 7 2 3 2 6 7" xfId="56830" xr:uid="{00000000-0005-0000-0000-0000FEDD0000}"/>
    <cellStyle name="Total 2 7 2 3 2 7" xfId="56831" xr:uid="{00000000-0005-0000-0000-0000FFDD0000}"/>
    <cellStyle name="Total 2 7 2 3 2 7 2" xfId="56832" xr:uid="{00000000-0005-0000-0000-000000DE0000}"/>
    <cellStyle name="Total 2 7 2 3 2 7 3" xfId="56833" xr:uid="{00000000-0005-0000-0000-000001DE0000}"/>
    <cellStyle name="Total 2 7 2 3 2 7 4" xfId="56834" xr:uid="{00000000-0005-0000-0000-000002DE0000}"/>
    <cellStyle name="Total 2 7 2 3 2 7 5" xfId="56835" xr:uid="{00000000-0005-0000-0000-000003DE0000}"/>
    <cellStyle name="Total 2 7 2 3 2 8" xfId="56836" xr:uid="{00000000-0005-0000-0000-000004DE0000}"/>
    <cellStyle name="Total 2 7 2 3 2 8 2" xfId="56837" xr:uid="{00000000-0005-0000-0000-000005DE0000}"/>
    <cellStyle name="Total 2 7 2 3 2 8 3" xfId="56838" xr:uid="{00000000-0005-0000-0000-000006DE0000}"/>
    <cellStyle name="Total 2 7 2 3 2 8 4" xfId="56839" xr:uid="{00000000-0005-0000-0000-000007DE0000}"/>
    <cellStyle name="Total 2 7 2 3 2 8 5" xfId="56840" xr:uid="{00000000-0005-0000-0000-000008DE0000}"/>
    <cellStyle name="Total 2 7 2 3 2 9" xfId="56841" xr:uid="{00000000-0005-0000-0000-000009DE0000}"/>
    <cellStyle name="Total 2 7 2 3 2 9 2" xfId="56842" xr:uid="{00000000-0005-0000-0000-00000ADE0000}"/>
    <cellStyle name="Total 2 7 2 3 2 9 3" xfId="56843" xr:uid="{00000000-0005-0000-0000-00000BDE0000}"/>
    <cellStyle name="Total 2 7 2 3 2 9 4" xfId="56844" xr:uid="{00000000-0005-0000-0000-00000CDE0000}"/>
    <cellStyle name="Total 2 7 2 3 2 9 5" xfId="56845" xr:uid="{00000000-0005-0000-0000-00000DDE0000}"/>
    <cellStyle name="Total 2 7 2 3 3" xfId="56846" xr:uid="{00000000-0005-0000-0000-00000EDE0000}"/>
    <cellStyle name="Total 2 7 2 3 3 10" xfId="56847" xr:uid="{00000000-0005-0000-0000-00000FDE0000}"/>
    <cellStyle name="Total 2 7 2 3 3 2" xfId="56848" xr:uid="{00000000-0005-0000-0000-000010DE0000}"/>
    <cellStyle name="Total 2 7 2 3 3 2 2" xfId="56849" xr:uid="{00000000-0005-0000-0000-000011DE0000}"/>
    <cellStyle name="Total 2 7 2 3 3 2 2 2" xfId="56850" xr:uid="{00000000-0005-0000-0000-000012DE0000}"/>
    <cellStyle name="Total 2 7 2 3 3 2 2 3" xfId="56851" xr:uid="{00000000-0005-0000-0000-000013DE0000}"/>
    <cellStyle name="Total 2 7 2 3 3 2 2 4" xfId="56852" xr:uid="{00000000-0005-0000-0000-000014DE0000}"/>
    <cellStyle name="Total 2 7 2 3 3 2 2 5" xfId="56853" xr:uid="{00000000-0005-0000-0000-000015DE0000}"/>
    <cellStyle name="Total 2 7 2 3 3 2 2 6" xfId="56854" xr:uid="{00000000-0005-0000-0000-000016DE0000}"/>
    <cellStyle name="Total 2 7 2 3 3 2 2 7" xfId="56855" xr:uid="{00000000-0005-0000-0000-000017DE0000}"/>
    <cellStyle name="Total 2 7 2 3 3 2 3" xfId="56856" xr:uid="{00000000-0005-0000-0000-000018DE0000}"/>
    <cellStyle name="Total 2 7 2 3 3 2 4" xfId="56857" xr:uid="{00000000-0005-0000-0000-000019DE0000}"/>
    <cellStyle name="Total 2 7 2 3 3 3" xfId="56858" xr:uid="{00000000-0005-0000-0000-00001ADE0000}"/>
    <cellStyle name="Total 2 7 2 3 3 3 2" xfId="56859" xr:uid="{00000000-0005-0000-0000-00001BDE0000}"/>
    <cellStyle name="Total 2 7 2 3 3 3 2 2" xfId="56860" xr:uid="{00000000-0005-0000-0000-00001CDE0000}"/>
    <cellStyle name="Total 2 7 2 3 3 3 2 3" xfId="56861" xr:uid="{00000000-0005-0000-0000-00001DDE0000}"/>
    <cellStyle name="Total 2 7 2 3 3 3 2 4" xfId="56862" xr:uid="{00000000-0005-0000-0000-00001EDE0000}"/>
    <cellStyle name="Total 2 7 2 3 3 3 2 5" xfId="56863" xr:uid="{00000000-0005-0000-0000-00001FDE0000}"/>
    <cellStyle name="Total 2 7 2 3 3 3 2 6" xfId="56864" xr:uid="{00000000-0005-0000-0000-000020DE0000}"/>
    <cellStyle name="Total 2 7 2 3 3 3 2 7" xfId="56865" xr:uid="{00000000-0005-0000-0000-000021DE0000}"/>
    <cellStyle name="Total 2 7 2 3 3 3 3" xfId="56866" xr:uid="{00000000-0005-0000-0000-000022DE0000}"/>
    <cellStyle name="Total 2 7 2 3 3 3 4" xfId="56867" xr:uid="{00000000-0005-0000-0000-000023DE0000}"/>
    <cellStyle name="Total 2 7 2 3 3 4" xfId="56868" xr:uid="{00000000-0005-0000-0000-000024DE0000}"/>
    <cellStyle name="Total 2 7 2 3 3 4 2" xfId="56869" xr:uid="{00000000-0005-0000-0000-000025DE0000}"/>
    <cellStyle name="Total 2 7 2 3 3 4 2 2" xfId="56870" xr:uid="{00000000-0005-0000-0000-000026DE0000}"/>
    <cellStyle name="Total 2 7 2 3 3 4 2 3" xfId="56871" xr:uid="{00000000-0005-0000-0000-000027DE0000}"/>
    <cellStyle name="Total 2 7 2 3 3 4 2 4" xfId="56872" xr:uid="{00000000-0005-0000-0000-000028DE0000}"/>
    <cellStyle name="Total 2 7 2 3 3 4 2 5" xfId="56873" xr:uid="{00000000-0005-0000-0000-000029DE0000}"/>
    <cellStyle name="Total 2 7 2 3 3 4 2 6" xfId="56874" xr:uid="{00000000-0005-0000-0000-00002ADE0000}"/>
    <cellStyle name="Total 2 7 2 3 3 4 2 7" xfId="56875" xr:uid="{00000000-0005-0000-0000-00002BDE0000}"/>
    <cellStyle name="Total 2 7 2 3 3 4 3" xfId="56876" xr:uid="{00000000-0005-0000-0000-00002CDE0000}"/>
    <cellStyle name="Total 2 7 2 3 3 4 4" xfId="56877" xr:uid="{00000000-0005-0000-0000-00002DDE0000}"/>
    <cellStyle name="Total 2 7 2 3 3 5" xfId="56878" xr:uid="{00000000-0005-0000-0000-00002EDE0000}"/>
    <cellStyle name="Total 2 7 2 3 3 5 2" xfId="56879" xr:uid="{00000000-0005-0000-0000-00002FDE0000}"/>
    <cellStyle name="Total 2 7 2 3 3 5 3" xfId="56880" xr:uid="{00000000-0005-0000-0000-000030DE0000}"/>
    <cellStyle name="Total 2 7 2 3 3 5 4" xfId="56881" xr:uid="{00000000-0005-0000-0000-000031DE0000}"/>
    <cellStyle name="Total 2 7 2 3 3 5 5" xfId="56882" xr:uid="{00000000-0005-0000-0000-000032DE0000}"/>
    <cellStyle name="Total 2 7 2 3 3 5 6" xfId="56883" xr:uid="{00000000-0005-0000-0000-000033DE0000}"/>
    <cellStyle name="Total 2 7 2 3 3 5 7" xfId="56884" xr:uid="{00000000-0005-0000-0000-000034DE0000}"/>
    <cellStyle name="Total 2 7 2 3 3 5 8" xfId="56885" xr:uid="{00000000-0005-0000-0000-000035DE0000}"/>
    <cellStyle name="Total 2 7 2 3 3 6" xfId="56886" xr:uid="{00000000-0005-0000-0000-000036DE0000}"/>
    <cellStyle name="Total 2 7 2 3 3 6 2" xfId="56887" xr:uid="{00000000-0005-0000-0000-000037DE0000}"/>
    <cellStyle name="Total 2 7 2 3 3 6 3" xfId="56888" xr:uid="{00000000-0005-0000-0000-000038DE0000}"/>
    <cellStyle name="Total 2 7 2 3 3 6 4" xfId="56889" xr:uid="{00000000-0005-0000-0000-000039DE0000}"/>
    <cellStyle name="Total 2 7 2 3 3 6 5" xfId="56890" xr:uid="{00000000-0005-0000-0000-00003ADE0000}"/>
    <cellStyle name="Total 2 7 2 3 3 6 6" xfId="56891" xr:uid="{00000000-0005-0000-0000-00003BDE0000}"/>
    <cellStyle name="Total 2 7 2 3 3 6 7" xfId="56892" xr:uid="{00000000-0005-0000-0000-00003CDE0000}"/>
    <cellStyle name="Total 2 7 2 3 3 7" xfId="56893" xr:uid="{00000000-0005-0000-0000-00003DDE0000}"/>
    <cellStyle name="Total 2 7 2 3 3 8" xfId="56894" xr:uid="{00000000-0005-0000-0000-00003EDE0000}"/>
    <cellStyle name="Total 2 7 2 3 3 9" xfId="56895" xr:uid="{00000000-0005-0000-0000-00003FDE0000}"/>
    <cellStyle name="Total 2 7 2 3 4" xfId="56896" xr:uid="{00000000-0005-0000-0000-000040DE0000}"/>
    <cellStyle name="Total 2 7 2 3 4 2" xfId="56897" xr:uid="{00000000-0005-0000-0000-000041DE0000}"/>
    <cellStyle name="Total 2 7 2 3 4 2 2" xfId="56898" xr:uid="{00000000-0005-0000-0000-000042DE0000}"/>
    <cellStyle name="Total 2 7 2 3 4 2 3" xfId="56899" xr:uid="{00000000-0005-0000-0000-000043DE0000}"/>
    <cellStyle name="Total 2 7 2 3 4 2 4" xfId="56900" xr:uid="{00000000-0005-0000-0000-000044DE0000}"/>
    <cellStyle name="Total 2 7 2 3 4 2 5" xfId="56901" xr:uid="{00000000-0005-0000-0000-000045DE0000}"/>
    <cellStyle name="Total 2 7 2 3 4 2 6" xfId="56902" xr:uid="{00000000-0005-0000-0000-000046DE0000}"/>
    <cellStyle name="Total 2 7 2 3 4 2 7" xfId="56903" xr:uid="{00000000-0005-0000-0000-000047DE0000}"/>
    <cellStyle name="Total 2 7 2 3 4 3" xfId="56904" xr:uid="{00000000-0005-0000-0000-000048DE0000}"/>
    <cellStyle name="Total 2 7 2 3 4 4" xfId="56905" xr:uid="{00000000-0005-0000-0000-000049DE0000}"/>
    <cellStyle name="Total 2 7 2 3 4 5" xfId="56906" xr:uid="{00000000-0005-0000-0000-00004ADE0000}"/>
    <cellStyle name="Total 2 7 2 3 5" xfId="56907" xr:uid="{00000000-0005-0000-0000-00004BDE0000}"/>
    <cellStyle name="Total 2 7 2 3 5 2" xfId="56908" xr:uid="{00000000-0005-0000-0000-00004CDE0000}"/>
    <cellStyle name="Total 2 7 2 3 5 2 2" xfId="56909" xr:uid="{00000000-0005-0000-0000-00004DDE0000}"/>
    <cellStyle name="Total 2 7 2 3 5 2 3" xfId="56910" xr:uid="{00000000-0005-0000-0000-00004EDE0000}"/>
    <cellStyle name="Total 2 7 2 3 5 2 4" xfId="56911" xr:uid="{00000000-0005-0000-0000-00004FDE0000}"/>
    <cellStyle name="Total 2 7 2 3 5 2 5" xfId="56912" xr:uid="{00000000-0005-0000-0000-000050DE0000}"/>
    <cellStyle name="Total 2 7 2 3 5 2 6" xfId="56913" xr:uid="{00000000-0005-0000-0000-000051DE0000}"/>
    <cellStyle name="Total 2 7 2 3 5 2 7" xfId="56914" xr:uid="{00000000-0005-0000-0000-000052DE0000}"/>
    <cellStyle name="Total 2 7 2 3 5 3" xfId="56915" xr:uid="{00000000-0005-0000-0000-000053DE0000}"/>
    <cellStyle name="Total 2 7 2 3 5 4" xfId="56916" xr:uid="{00000000-0005-0000-0000-000054DE0000}"/>
    <cellStyle name="Total 2 7 2 3 5 5" xfId="56917" xr:uid="{00000000-0005-0000-0000-000055DE0000}"/>
    <cellStyle name="Total 2 7 2 3 6" xfId="56918" xr:uid="{00000000-0005-0000-0000-000056DE0000}"/>
    <cellStyle name="Total 2 7 2 3 6 2" xfId="56919" xr:uid="{00000000-0005-0000-0000-000057DE0000}"/>
    <cellStyle name="Total 2 7 2 3 6 2 2" xfId="56920" xr:uid="{00000000-0005-0000-0000-000058DE0000}"/>
    <cellStyle name="Total 2 7 2 3 6 2 3" xfId="56921" xr:uid="{00000000-0005-0000-0000-000059DE0000}"/>
    <cellStyle name="Total 2 7 2 3 6 2 4" xfId="56922" xr:uid="{00000000-0005-0000-0000-00005ADE0000}"/>
    <cellStyle name="Total 2 7 2 3 6 2 5" xfId="56923" xr:uid="{00000000-0005-0000-0000-00005BDE0000}"/>
    <cellStyle name="Total 2 7 2 3 6 2 6" xfId="56924" xr:uid="{00000000-0005-0000-0000-00005CDE0000}"/>
    <cellStyle name="Total 2 7 2 3 6 2 7" xfId="56925" xr:uid="{00000000-0005-0000-0000-00005DDE0000}"/>
    <cellStyle name="Total 2 7 2 3 6 3" xfId="56926" xr:uid="{00000000-0005-0000-0000-00005EDE0000}"/>
    <cellStyle name="Total 2 7 2 3 6 4" xfId="56927" xr:uid="{00000000-0005-0000-0000-00005FDE0000}"/>
    <cellStyle name="Total 2 7 2 3 6 5" xfId="56928" xr:uid="{00000000-0005-0000-0000-000060DE0000}"/>
    <cellStyle name="Total 2 7 2 3 7" xfId="56929" xr:uid="{00000000-0005-0000-0000-000061DE0000}"/>
    <cellStyle name="Total 2 7 2 3 7 2" xfId="56930" xr:uid="{00000000-0005-0000-0000-000062DE0000}"/>
    <cellStyle name="Total 2 7 2 3 7 2 2" xfId="56931" xr:uid="{00000000-0005-0000-0000-000063DE0000}"/>
    <cellStyle name="Total 2 7 2 3 7 2 3" xfId="56932" xr:uid="{00000000-0005-0000-0000-000064DE0000}"/>
    <cellStyle name="Total 2 7 2 3 7 2 4" xfId="56933" xr:uid="{00000000-0005-0000-0000-000065DE0000}"/>
    <cellStyle name="Total 2 7 2 3 7 2 5" xfId="56934" xr:uid="{00000000-0005-0000-0000-000066DE0000}"/>
    <cellStyle name="Total 2 7 2 3 7 2 6" xfId="56935" xr:uid="{00000000-0005-0000-0000-000067DE0000}"/>
    <cellStyle name="Total 2 7 2 3 7 2 7" xfId="56936" xr:uid="{00000000-0005-0000-0000-000068DE0000}"/>
    <cellStyle name="Total 2 7 2 3 7 3" xfId="56937" xr:uid="{00000000-0005-0000-0000-000069DE0000}"/>
    <cellStyle name="Total 2 7 2 3 7 4" xfId="56938" xr:uid="{00000000-0005-0000-0000-00006ADE0000}"/>
    <cellStyle name="Total 2 7 2 3 7 5" xfId="56939" xr:uid="{00000000-0005-0000-0000-00006BDE0000}"/>
    <cellStyle name="Total 2 7 2 3 8" xfId="56940" xr:uid="{00000000-0005-0000-0000-00006CDE0000}"/>
    <cellStyle name="Total 2 7 2 3 8 2" xfId="56941" xr:uid="{00000000-0005-0000-0000-00006DDE0000}"/>
    <cellStyle name="Total 2 7 2 3 8 3" xfId="56942" xr:uid="{00000000-0005-0000-0000-00006EDE0000}"/>
    <cellStyle name="Total 2 7 2 3 8 4" xfId="56943" xr:uid="{00000000-0005-0000-0000-00006FDE0000}"/>
    <cellStyle name="Total 2 7 2 3 8 5" xfId="56944" xr:uid="{00000000-0005-0000-0000-000070DE0000}"/>
    <cellStyle name="Total 2 7 2 3 8 6" xfId="56945" xr:uid="{00000000-0005-0000-0000-000071DE0000}"/>
    <cellStyle name="Total 2 7 2 3 8 7" xfId="56946" xr:uid="{00000000-0005-0000-0000-000072DE0000}"/>
    <cellStyle name="Total 2 7 2 3 8 8" xfId="56947" xr:uid="{00000000-0005-0000-0000-000073DE0000}"/>
    <cellStyle name="Total 2 7 2 3 9" xfId="56948" xr:uid="{00000000-0005-0000-0000-000074DE0000}"/>
    <cellStyle name="Total 2 7 2 3 9 2" xfId="56949" xr:uid="{00000000-0005-0000-0000-000075DE0000}"/>
    <cellStyle name="Total 2 7 2 3 9 3" xfId="56950" xr:uid="{00000000-0005-0000-0000-000076DE0000}"/>
    <cellStyle name="Total 2 7 2 3 9 4" xfId="56951" xr:uid="{00000000-0005-0000-0000-000077DE0000}"/>
    <cellStyle name="Total 2 7 2 3 9 5" xfId="56952" xr:uid="{00000000-0005-0000-0000-000078DE0000}"/>
    <cellStyle name="Total 2 7 2 3 9 6" xfId="56953" xr:uid="{00000000-0005-0000-0000-000079DE0000}"/>
    <cellStyle name="Total 2 7 2 3 9 7" xfId="56954" xr:uid="{00000000-0005-0000-0000-00007ADE0000}"/>
    <cellStyle name="Total 2 7 2 4" xfId="56955" xr:uid="{00000000-0005-0000-0000-00007BDE0000}"/>
    <cellStyle name="Total 2 7 2 4 10" xfId="56956" xr:uid="{00000000-0005-0000-0000-00007CDE0000}"/>
    <cellStyle name="Total 2 7 2 4 10 2" xfId="56957" xr:uid="{00000000-0005-0000-0000-00007DDE0000}"/>
    <cellStyle name="Total 2 7 2 4 10 3" xfId="56958" xr:uid="{00000000-0005-0000-0000-00007EDE0000}"/>
    <cellStyle name="Total 2 7 2 4 10 4" xfId="56959" xr:uid="{00000000-0005-0000-0000-00007FDE0000}"/>
    <cellStyle name="Total 2 7 2 4 10 5" xfId="56960" xr:uid="{00000000-0005-0000-0000-000080DE0000}"/>
    <cellStyle name="Total 2 7 2 4 11" xfId="56961" xr:uid="{00000000-0005-0000-0000-000081DE0000}"/>
    <cellStyle name="Total 2 7 2 4 11 2" xfId="56962" xr:uid="{00000000-0005-0000-0000-000082DE0000}"/>
    <cellStyle name="Total 2 7 2 4 11 3" xfId="56963" xr:uid="{00000000-0005-0000-0000-000083DE0000}"/>
    <cellStyle name="Total 2 7 2 4 11 4" xfId="56964" xr:uid="{00000000-0005-0000-0000-000084DE0000}"/>
    <cellStyle name="Total 2 7 2 4 11 5" xfId="56965" xr:uid="{00000000-0005-0000-0000-000085DE0000}"/>
    <cellStyle name="Total 2 7 2 4 12" xfId="56966" xr:uid="{00000000-0005-0000-0000-000086DE0000}"/>
    <cellStyle name="Total 2 7 2 4 12 2" xfId="56967" xr:uid="{00000000-0005-0000-0000-000087DE0000}"/>
    <cellStyle name="Total 2 7 2 4 12 3" xfId="56968" xr:uid="{00000000-0005-0000-0000-000088DE0000}"/>
    <cellStyle name="Total 2 7 2 4 12 4" xfId="56969" xr:uid="{00000000-0005-0000-0000-000089DE0000}"/>
    <cellStyle name="Total 2 7 2 4 12 5" xfId="56970" xr:uid="{00000000-0005-0000-0000-00008ADE0000}"/>
    <cellStyle name="Total 2 7 2 4 13" xfId="56971" xr:uid="{00000000-0005-0000-0000-00008BDE0000}"/>
    <cellStyle name="Total 2 7 2 4 13 2" xfId="56972" xr:uid="{00000000-0005-0000-0000-00008CDE0000}"/>
    <cellStyle name="Total 2 7 2 4 13 3" xfId="56973" xr:uid="{00000000-0005-0000-0000-00008DDE0000}"/>
    <cellStyle name="Total 2 7 2 4 13 4" xfId="56974" xr:uid="{00000000-0005-0000-0000-00008EDE0000}"/>
    <cellStyle name="Total 2 7 2 4 13 5" xfId="56975" xr:uid="{00000000-0005-0000-0000-00008FDE0000}"/>
    <cellStyle name="Total 2 7 2 4 14" xfId="56976" xr:uid="{00000000-0005-0000-0000-000090DE0000}"/>
    <cellStyle name="Total 2 7 2 4 14 2" xfId="56977" xr:uid="{00000000-0005-0000-0000-000091DE0000}"/>
    <cellStyle name="Total 2 7 2 4 14 3" xfId="56978" xr:uid="{00000000-0005-0000-0000-000092DE0000}"/>
    <cellStyle name="Total 2 7 2 4 14 4" xfId="56979" xr:uid="{00000000-0005-0000-0000-000093DE0000}"/>
    <cellStyle name="Total 2 7 2 4 14 5" xfId="56980" xr:uid="{00000000-0005-0000-0000-000094DE0000}"/>
    <cellStyle name="Total 2 7 2 4 15" xfId="56981" xr:uid="{00000000-0005-0000-0000-000095DE0000}"/>
    <cellStyle name="Total 2 7 2 4 15 2" xfId="56982" xr:uid="{00000000-0005-0000-0000-000096DE0000}"/>
    <cellStyle name="Total 2 7 2 4 15 3" xfId="56983" xr:uid="{00000000-0005-0000-0000-000097DE0000}"/>
    <cellStyle name="Total 2 7 2 4 15 4" xfId="56984" xr:uid="{00000000-0005-0000-0000-000098DE0000}"/>
    <cellStyle name="Total 2 7 2 4 15 5" xfId="56985" xr:uid="{00000000-0005-0000-0000-000099DE0000}"/>
    <cellStyle name="Total 2 7 2 4 16" xfId="56986" xr:uid="{00000000-0005-0000-0000-00009ADE0000}"/>
    <cellStyle name="Total 2 7 2 4 16 2" xfId="56987" xr:uid="{00000000-0005-0000-0000-00009BDE0000}"/>
    <cellStyle name="Total 2 7 2 4 16 3" xfId="56988" xr:uid="{00000000-0005-0000-0000-00009CDE0000}"/>
    <cellStyle name="Total 2 7 2 4 16 4" xfId="56989" xr:uid="{00000000-0005-0000-0000-00009DDE0000}"/>
    <cellStyle name="Total 2 7 2 4 16 5" xfId="56990" xr:uid="{00000000-0005-0000-0000-00009EDE0000}"/>
    <cellStyle name="Total 2 7 2 4 17" xfId="56991" xr:uid="{00000000-0005-0000-0000-00009FDE0000}"/>
    <cellStyle name="Total 2 7 2 4 17 2" xfId="56992" xr:uid="{00000000-0005-0000-0000-0000A0DE0000}"/>
    <cellStyle name="Total 2 7 2 4 17 3" xfId="56993" xr:uid="{00000000-0005-0000-0000-0000A1DE0000}"/>
    <cellStyle name="Total 2 7 2 4 17 4" xfId="56994" xr:uid="{00000000-0005-0000-0000-0000A2DE0000}"/>
    <cellStyle name="Total 2 7 2 4 17 5" xfId="56995" xr:uid="{00000000-0005-0000-0000-0000A3DE0000}"/>
    <cellStyle name="Total 2 7 2 4 18" xfId="56996" xr:uid="{00000000-0005-0000-0000-0000A4DE0000}"/>
    <cellStyle name="Total 2 7 2 4 18 2" xfId="56997" xr:uid="{00000000-0005-0000-0000-0000A5DE0000}"/>
    <cellStyle name="Total 2 7 2 4 18 3" xfId="56998" xr:uid="{00000000-0005-0000-0000-0000A6DE0000}"/>
    <cellStyle name="Total 2 7 2 4 18 4" xfId="56999" xr:uid="{00000000-0005-0000-0000-0000A7DE0000}"/>
    <cellStyle name="Total 2 7 2 4 18 5" xfId="57000" xr:uid="{00000000-0005-0000-0000-0000A8DE0000}"/>
    <cellStyle name="Total 2 7 2 4 19" xfId="57001" xr:uid="{00000000-0005-0000-0000-0000A9DE0000}"/>
    <cellStyle name="Total 2 7 2 4 2" xfId="57002" xr:uid="{00000000-0005-0000-0000-0000AADE0000}"/>
    <cellStyle name="Total 2 7 2 4 2 2" xfId="57003" xr:uid="{00000000-0005-0000-0000-0000ABDE0000}"/>
    <cellStyle name="Total 2 7 2 4 2 2 2" xfId="57004" xr:uid="{00000000-0005-0000-0000-0000ACDE0000}"/>
    <cellStyle name="Total 2 7 2 4 2 2 3" xfId="57005" xr:uid="{00000000-0005-0000-0000-0000ADDE0000}"/>
    <cellStyle name="Total 2 7 2 4 2 2 4" xfId="57006" xr:uid="{00000000-0005-0000-0000-0000AEDE0000}"/>
    <cellStyle name="Total 2 7 2 4 2 2 5" xfId="57007" xr:uid="{00000000-0005-0000-0000-0000AFDE0000}"/>
    <cellStyle name="Total 2 7 2 4 2 2 6" xfId="57008" xr:uid="{00000000-0005-0000-0000-0000B0DE0000}"/>
    <cellStyle name="Total 2 7 2 4 2 2 7" xfId="57009" xr:uid="{00000000-0005-0000-0000-0000B1DE0000}"/>
    <cellStyle name="Total 2 7 2 4 2 3" xfId="57010" xr:uid="{00000000-0005-0000-0000-0000B2DE0000}"/>
    <cellStyle name="Total 2 7 2 4 2 4" xfId="57011" xr:uid="{00000000-0005-0000-0000-0000B3DE0000}"/>
    <cellStyle name="Total 2 7 2 4 2 5" xfId="57012" xr:uid="{00000000-0005-0000-0000-0000B4DE0000}"/>
    <cellStyle name="Total 2 7 2 4 3" xfId="57013" xr:uid="{00000000-0005-0000-0000-0000B5DE0000}"/>
    <cellStyle name="Total 2 7 2 4 3 2" xfId="57014" xr:uid="{00000000-0005-0000-0000-0000B6DE0000}"/>
    <cellStyle name="Total 2 7 2 4 3 2 2" xfId="57015" xr:uid="{00000000-0005-0000-0000-0000B7DE0000}"/>
    <cellStyle name="Total 2 7 2 4 3 2 3" xfId="57016" xr:uid="{00000000-0005-0000-0000-0000B8DE0000}"/>
    <cellStyle name="Total 2 7 2 4 3 2 4" xfId="57017" xr:uid="{00000000-0005-0000-0000-0000B9DE0000}"/>
    <cellStyle name="Total 2 7 2 4 3 2 5" xfId="57018" xr:uid="{00000000-0005-0000-0000-0000BADE0000}"/>
    <cellStyle name="Total 2 7 2 4 3 2 6" xfId="57019" xr:uid="{00000000-0005-0000-0000-0000BBDE0000}"/>
    <cellStyle name="Total 2 7 2 4 3 2 7" xfId="57020" xr:uid="{00000000-0005-0000-0000-0000BCDE0000}"/>
    <cellStyle name="Total 2 7 2 4 3 3" xfId="57021" xr:uid="{00000000-0005-0000-0000-0000BDDE0000}"/>
    <cellStyle name="Total 2 7 2 4 3 4" xfId="57022" xr:uid="{00000000-0005-0000-0000-0000BEDE0000}"/>
    <cellStyle name="Total 2 7 2 4 3 5" xfId="57023" xr:uid="{00000000-0005-0000-0000-0000BFDE0000}"/>
    <cellStyle name="Total 2 7 2 4 4" xfId="57024" xr:uid="{00000000-0005-0000-0000-0000C0DE0000}"/>
    <cellStyle name="Total 2 7 2 4 4 2" xfId="57025" xr:uid="{00000000-0005-0000-0000-0000C1DE0000}"/>
    <cellStyle name="Total 2 7 2 4 4 2 2" xfId="57026" xr:uid="{00000000-0005-0000-0000-0000C2DE0000}"/>
    <cellStyle name="Total 2 7 2 4 4 2 3" xfId="57027" xr:uid="{00000000-0005-0000-0000-0000C3DE0000}"/>
    <cellStyle name="Total 2 7 2 4 4 2 4" xfId="57028" xr:uid="{00000000-0005-0000-0000-0000C4DE0000}"/>
    <cellStyle name="Total 2 7 2 4 4 2 5" xfId="57029" xr:uid="{00000000-0005-0000-0000-0000C5DE0000}"/>
    <cellStyle name="Total 2 7 2 4 4 2 6" xfId="57030" xr:uid="{00000000-0005-0000-0000-0000C6DE0000}"/>
    <cellStyle name="Total 2 7 2 4 4 2 7" xfId="57031" xr:uid="{00000000-0005-0000-0000-0000C7DE0000}"/>
    <cellStyle name="Total 2 7 2 4 4 3" xfId="57032" xr:uid="{00000000-0005-0000-0000-0000C8DE0000}"/>
    <cellStyle name="Total 2 7 2 4 4 4" xfId="57033" xr:uid="{00000000-0005-0000-0000-0000C9DE0000}"/>
    <cellStyle name="Total 2 7 2 4 4 5" xfId="57034" xr:uid="{00000000-0005-0000-0000-0000CADE0000}"/>
    <cellStyle name="Total 2 7 2 4 5" xfId="57035" xr:uid="{00000000-0005-0000-0000-0000CBDE0000}"/>
    <cellStyle name="Total 2 7 2 4 5 2" xfId="57036" xr:uid="{00000000-0005-0000-0000-0000CCDE0000}"/>
    <cellStyle name="Total 2 7 2 4 5 3" xfId="57037" xr:uid="{00000000-0005-0000-0000-0000CDDE0000}"/>
    <cellStyle name="Total 2 7 2 4 5 4" xfId="57038" xr:uid="{00000000-0005-0000-0000-0000CEDE0000}"/>
    <cellStyle name="Total 2 7 2 4 5 5" xfId="57039" xr:uid="{00000000-0005-0000-0000-0000CFDE0000}"/>
    <cellStyle name="Total 2 7 2 4 5 6" xfId="57040" xr:uid="{00000000-0005-0000-0000-0000D0DE0000}"/>
    <cellStyle name="Total 2 7 2 4 5 7" xfId="57041" xr:uid="{00000000-0005-0000-0000-0000D1DE0000}"/>
    <cellStyle name="Total 2 7 2 4 5 8" xfId="57042" xr:uid="{00000000-0005-0000-0000-0000D2DE0000}"/>
    <cellStyle name="Total 2 7 2 4 6" xfId="57043" xr:uid="{00000000-0005-0000-0000-0000D3DE0000}"/>
    <cellStyle name="Total 2 7 2 4 6 2" xfId="57044" xr:uid="{00000000-0005-0000-0000-0000D4DE0000}"/>
    <cellStyle name="Total 2 7 2 4 6 3" xfId="57045" xr:uid="{00000000-0005-0000-0000-0000D5DE0000}"/>
    <cellStyle name="Total 2 7 2 4 6 4" xfId="57046" xr:uid="{00000000-0005-0000-0000-0000D6DE0000}"/>
    <cellStyle name="Total 2 7 2 4 6 5" xfId="57047" xr:uid="{00000000-0005-0000-0000-0000D7DE0000}"/>
    <cellStyle name="Total 2 7 2 4 6 6" xfId="57048" xr:uid="{00000000-0005-0000-0000-0000D8DE0000}"/>
    <cellStyle name="Total 2 7 2 4 6 7" xfId="57049" xr:uid="{00000000-0005-0000-0000-0000D9DE0000}"/>
    <cellStyle name="Total 2 7 2 4 7" xfId="57050" xr:uid="{00000000-0005-0000-0000-0000DADE0000}"/>
    <cellStyle name="Total 2 7 2 4 7 2" xfId="57051" xr:uid="{00000000-0005-0000-0000-0000DBDE0000}"/>
    <cellStyle name="Total 2 7 2 4 7 3" xfId="57052" xr:uid="{00000000-0005-0000-0000-0000DCDE0000}"/>
    <cellStyle name="Total 2 7 2 4 7 4" xfId="57053" xr:uid="{00000000-0005-0000-0000-0000DDDE0000}"/>
    <cellStyle name="Total 2 7 2 4 7 5" xfId="57054" xr:uid="{00000000-0005-0000-0000-0000DEDE0000}"/>
    <cellStyle name="Total 2 7 2 4 8" xfId="57055" xr:uid="{00000000-0005-0000-0000-0000DFDE0000}"/>
    <cellStyle name="Total 2 7 2 4 8 2" xfId="57056" xr:uid="{00000000-0005-0000-0000-0000E0DE0000}"/>
    <cellStyle name="Total 2 7 2 4 8 3" xfId="57057" xr:uid="{00000000-0005-0000-0000-0000E1DE0000}"/>
    <cellStyle name="Total 2 7 2 4 8 4" xfId="57058" xr:uid="{00000000-0005-0000-0000-0000E2DE0000}"/>
    <cellStyle name="Total 2 7 2 4 8 5" xfId="57059" xr:uid="{00000000-0005-0000-0000-0000E3DE0000}"/>
    <cellStyle name="Total 2 7 2 4 9" xfId="57060" xr:uid="{00000000-0005-0000-0000-0000E4DE0000}"/>
    <cellStyle name="Total 2 7 2 4 9 2" xfId="57061" xr:uid="{00000000-0005-0000-0000-0000E5DE0000}"/>
    <cellStyle name="Total 2 7 2 4 9 3" xfId="57062" xr:uid="{00000000-0005-0000-0000-0000E6DE0000}"/>
    <cellStyle name="Total 2 7 2 4 9 4" xfId="57063" xr:uid="{00000000-0005-0000-0000-0000E7DE0000}"/>
    <cellStyle name="Total 2 7 2 4 9 5" xfId="57064" xr:uid="{00000000-0005-0000-0000-0000E8DE0000}"/>
    <cellStyle name="Total 2 7 2 5" xfId="57065" xr:uid="{00000000-0005-0000-0000-0000E9DE0000}"/>
    <cellStyle name="Total 2 7 2 5 10" xfId="57066" xr:uid="{00000000-0005-0000-0000-0000EADE0000}"/>
    <cellStyle name="Total 2 7 2 5 2" xfId="57067" xr:uid="{00000000-0005-0000-0000-0000EBDE0000}"/>
    <cellStyle name="Total 2 7 2 5 2 2" xfId="57068" xr:uid="{00000000-0005-0000-0000-0000ECDE0000}"/>
    <cellStyle name="Total 2 7 2 5 2 2 2" xfId="57069" xr:uid="{00000000-0005-0000-0000-0000EDDE0000}"/>
    <cellStyle name="Total 2 7 2 5 2 2 3" xfId="57070" xr:uid="{00000000-0005-0000-0000-0000EEDE0000}"/>
    <cellStyle name="Total 2 7 2 5 2 2 4" xfId="57071" xr:uid="{00000000-0005-0000-0000-0000EFDE0000}"/>
    <cellStyle name="Total 2 7 2 5 2 2 5" xfId="57072" xr:uid="{00000000-0005-0000-0000-0000F0DE0000}"/>
    <cellStyle name="Total 2 7 2 5 2 2 6" xfId="57073" xr:uid="{00000000-0005-0000-0000-0000F1DE0000}"/>
    <cellStyle name="Total 2 7 2 5 2 2 7" xfId="57074" xr:uid="{00000000-0005-0000-0000-0000F2DE0000}"/>
    <cellStyle name="Total 2 7 2 5 2 3" xfId="57075" xr:uid="{00000000-0005-0000-0000-0000F3DE0000}"/>
    <cellStyle name="Total 2 7 2 5 2 4" xfId="57076" xr:uid="{00000000-0005-0000-0000-0000F4DE0000}"/>
    <cellStyle name="Total 2 7 2 5 3" xfId="57077" xr:uid="{00000000-0005-0000-0000-0000F5DE0000}"/>
    <cellStyle name="Total 2 7 2 5 3 2" xfId="57078" xr:uid="{00000000-0005-0000-0000-0000F6DE0000}"/>
    <cellStyle name="Total 2 7 2 5 3 2 2" xfId="57079" xr:uid="{00000000-0005-0000-0000-0000F7DE0000}"/>
    <cellStyle name="Total 2 7 2 5 3 2 3" xfId="57080" xr:uid="{00000000-0005-0000-0000-0000F8DE0000}"/>
    <cellStyle name="Total 2 7 2 5 3 2 4" xfId="57081" xr:uid="{00000000-0005-0000-0000-0000F9DE0000}"/>
    <cellStyle name="Total 2 7 2 5 3 2 5" xfId="57082" xr:uid="{00000000-0005-0000-0000-0000FADE0000}"/>
    <cellStyle name="Total 2 7 2 5 3 2 6" xfId="57083" xr:uid="{00000000-0005-0000-0000-0000FBDE0000}"/>
    <cellStyle name="Total 2 7 2 5 3 2 7" xfId="57084" xr:uid="{00000000-0005-0000-0000-0000FCDE0000}"/>
    <cellStyle name="Total 2 7 2 5 3 3" xfId="57085" xr:uid="{00000000-0005-0000-0000-0000FDDE0000}"/>
    <cellStyle name="Total 2 7 2 5 3 4" xfId="57086" xr:uid="{00000000-0005-0000-0000-0000FEDE0000}"/>
    <cellStyle name="Total 2 7 2 5 4" xfId="57087" xr:uid="{00000000-0005-0000-0000-0000FFDE0000}"/>
    <cellStyle name="Total 2 7 2 5 4 2" xfId="57088" xr:uid="{00000000-0005-0000-0000-000000DF0000}"/>
    <cellStyle name="Total 2 7 2 5 4 2 2" xfId="57089" xr:uid="{00000000-0005-0000-0000-000001DF0000}"/>
    <cellStyle name="Total 2 7 2 5 4 2 3" xfId="57090" xr:uid="{00000000-0005-0000-0000-000002DF0000}"/>
    <cellStyle name="Total 2 7 2 5 4 2 4" xfId="57091" xr:uid="{00000000-0005-0000-0000-000003DF0000}"/>
    <cellStyle name="Total 2 7 2 5 4 2 5" xfId="57092" xr:uid="{00000000-0005-0000-0000-000004DF0000}"/>
    <cellStyle name="Total 2 7 2 5 4 2 6" xfId="57093" xr:uid="{00000000-0005-0000-0000-000005DF0000}"/>
    <cellStyle name="Total 2 7 2 5 4 2 7" xfId="57094" xr:uid="{00000000-0005-0000-0000-000006DF0000}"/>
    <cellStyle name="Total 2 7 2 5 4 3" xfId="57095" xr:uid="{00000000-0005-0000-0000-000007DF0000}"/>
    <cellStyle name="Total 2 7 2 5 4 4" xfId="57096" xr:uid="{00000000-0005-0000-0000-000008DF0000}"/>
    <cellStyle name="Total 2 7 2 5 5" xfId="57097" xr:uid="{00000000-0005-0000-0000-000009DF0000}"/>
    <cellStyle name="Total 2 7 2 5 5 2" xfId="57098" xr:uid="{00000000-0005-0000-0000-00000ADF0000}"/>
    <cellStyle name="Total 2 7 2 5 5 3" xfId="57099" xr:uid="{00000000-0005-0000-0000-00000BDF0000}"/>
    <cellStyle name="Total 2 7 2 5 5 4" xfId="57100" xr:uid="{00000000-0005-0000-0000-00000CDF0000}"/>
    <cellStyle name="Total 2 7 2 5 5 5" xfId="57101" xr:uid="{00000000-0005-0000-0000-00000DDF0000}"/>
    <cellStyle name="Total 2 7 2 5 5 6" xfId="57102" xr:uid="{00000000-0005-0000-0000-00000EDF0000}"/>
    <cellStyle name="Total 2 7 2 5 5 7" xfId="57103" xr:uid="{00000000-0005-0000-0000-00000FDF0000}"/>
    <cellStyle name="Total 2 7 2 5 5 8" xfId="57104" xr:uid="{00000000-0005-0000-0000-000010DF0000}"/>
    <cellStyle name="Total 2 7 2 5 6" xfId="57105" xr:uid="{00000000-0005-0000-0000-000011DF0000}"/>
    <cellStyle name="Total 2 7 2 5 6 2" xfId="57106" xr:uid="{00000000-0005-0000-0000-000012DF0000}"/>
    <cellStyle name="Total 2 7 2 5 6 3" xfId="57107" xr:uid="{00000000-0005-0000-0000-000013DF0000}"/>
    <cellStyle name="Total 2 7 2 5 6 4" xfId="57108" xr:uid="{00000000-0005-0000-0000-000014DF0000}"/>
    <cellStyle name="Total 2 7 2 5 6 5" xfId="57109" xr:uid="{00000000-0005-0000-0000-000015DF0000}"/>
    <cellStyle name="Total 2 7 2 5 6 6" xfId="57110" xr:uid="{00000000-0005-0000-0000-000016DF0000}"/>
    <cellStyle name="Total 2 7 2 5 6 7" xfId="57111" xr:uid="{00000000-0005-0000-0000-000017DF0000}"/>
    <cellStyle name="Total 2 7 2 5 7" xfId="57112" xr:uid="{00000000-0005-0000-0000-000018DF0000}"/>
    <cellStyle name="Total 2 7 2 5 8" xfId="57113" xr:uid="{00000000-0005-0000-0000-000019DF0000}"/>
    <cellStyle name="Total 2 7 2 5 9" xfId="57114" xr:uid="{00000000-0005-0000-0000-00001ADF0000}"/>
    <cellStyle name="Total 2 7 2 6" xfId="57115" xr:uid="{00000000-0005-0000-0000-00001BDF0000}"/>
    <cellStyle name="Total 2 7 2 6 2" xfId="57116" xr:uid="{00000000-0005-0000-0000-00001CDF0000}"/>
    <cellStyle name="Total 2 7 2 6 2 2" xfId="57117" xr:uid="{00000000-0005-0000-0000-00001DDF0000}"/>
    <cellStyle name="Total 2 7 2 6 2 3" xfId="57118" xr:uid="{00000000-0005-0000-0000-00001EDF0000}"/>
    <cellStyle name="Total 2 7 2 6 2 4" xfId="57119" xr:uid="{00000000-0005-0000-0000-00001FDF0000}"/>
    <cellStyle name="Total 2 7 2 6 2 5" xfId="57120" xr:uid="{00000000-0005-0000-0000-000020DF0000}"/>
    <cellStyle name="Total 2 7 2 6 2 6" xfId="57121" xr:uid="{00000000-0005-0000-0000-000021DF0000}"/>
    <cellStyle name="Total 2 7 2 6 2 7" xfId="57122" xr:uid="{00000000-0005-0000-0000-000022DF0000}"/>
    <cellStyle name="Total 2 7 2 6 3" xfId="57123" xr:uid="{00000000-0005-0000-0000-000023DF0000}"/>
    <cellStyle name="Total 2 7 2 6 4" xfId="57124" xr:uid="{00000000-0005-0000-0000-000024DF0000}"/>
    <cellStyle name="Total 2 7 2 6 5" xfId="57125" xr:uid="{00000000-0005-0000-0000-000025DF0000}"/>
    <cellStyle name="Total 2 7 2 7" xfId="57126" xr:uid="{00000000-0005-0000-0000-000026DF0000}"/>
    <cellStyle name="Total 2 7 2 7 2" xfId="57127" xr:uid="{00000000-0005-0000-0000-000027DF0000}"/>
    <cellStyle name="Total 2 7 2 7 2 2" xfId="57128" xr:uid="{00000000-0005-0000-0000-000028DF0000}"/>
    <cellStyle name="Total 2 7 2 7 2 3" xfId="57129" xr:uid="{00000000-0005-0000-0000-000029DF0000}"/>
    <cellStyle name="Total 2 7 2 7 2 4" xfId="57130" xr:uid="{00000000-0005-0000-0000-00002ADF0000}"/>
    <cellStyle name="Total 2 7 2 7 2 5" xfId="57131" xr:uid="{00000000-0005-0000-0000-00002BDF0000}"/>
    <cellStyle name="Total 2 7 2 7 2 6" xfId="57132" xr:uid="{00000000-0005-0000-0000-00002CDF0000}"/>
    <cellStyle name="Total 2 7 2 7 2 7" xfId="57133" xr:uid="{00000000-0005-0000-0000-00002DDF0000}"/>
    <cellStyle name="Total 2 7 2 7 3" xfId="57134" xr:uid="{00000000-0005-0000-0000-00002EDF0000}"/>
    <cellStyle name="Total 2 7 2 7 4" xfId="57135" xr:uid="{00000000-0005-0000-0000-00002FDF0000}"/>
    <cellStyle name="Total 2 7 2 7 5" xfId="57136" xr:uid="{00000000-0005-0000-0000-000030DF0000}"/>
    <cellStyle name="Total 2 7 2 8" xfId="57137" xr:uid="{00000000-0005-0000-0000-000031DF0000}"/>
    <cellStyle name="Total 2 7 2 8 2" xfId="57138" xr:uid="{00000000-0005-0000-0000-000032DF0000}"/>
    <cellStyle name="Total 2 7 2 8 2 2" xfId="57139" xr:uid="{00000000-0005-0000-0000-000033DF0000}"/>
    <cellStyle name="Total 2 7 2 8 2 3" xfId="57140" xr:uid="{00000000-0005-0000-0000-000034DF0000}"/>
    <cellStyle name="Total 2 7 2 8 2 4" xfId="57141" xr:uid="{00000000-0005-0000-0000-000035DF0000}"/>
    <cellStyle name="Total 2 7 2 8 2 5" xfId="57142" xr:uid="{00000000-0005-0000-0000-000036DF0000}"/>
    <cellStyle name="Total 2 7 2 8 2 6" xfId="57143" xr:uid="{00000000-0005-0000-0000-000037DF0000}"/>
    <cellStyle name="Total 2 7 2 8 2 7" xfId="57144" xr:uid="{00000000-0005-0000-0000-000038DF0000}"/>
    <cellStyle name="Total 2 7 2 8 3" xfId="57145" xr:uid="{00000000-0005-0000-0000-000039DF0000}"/>
    <cellStyle name="Total 2 7 2 8 4" xfId="57146" xr:uid="{00000000-0005-0000-0000-00003ADF0000}"/>
    <cellStyle name="Total 2 7 2 8 5" xfId="57147" xr:uid="{00000000-0005-0000-0000-00003BDF0000}"/>
    <cellStyle name="Total 2 7 2 9" xfId="57148" xr:uid="{00000000-0005-0000-0000-00003CDF0000}"/>
    <cellStyle name="Total 2 7 2 9 2" xfId="57149" xr:uid="{00000000-0005-0000-0000-00003DDF0000}"/>
    <cellStyle name="Total 2 7 2 9 2 2" xfId="57150" xr:uid="{00000000-0005-0000-0000-00003EDF0000}"/>
    <cellStyle name="Total 2 7 2 9 2 3" xfId="57151" xr:uid="{00000000-0005-0000-0000-00003FDF0000}"/>
    <cellStyle name="Total 2 7 2 9 2 4" xfId="57152" xr:uid="{00000000-0005-0000-0000-000040DF0000}"/>
    <cellStyle name="Total 2 7 2 9 2 5" xfId="57153" xr:uid="{00000000-0005-0000-0000-000041DF0000}"/>
    <cellStyle name="Total 2 7 2 9 2 6" xfId="57154" xr:uid="{00000000-0005-0000-0000-000042DF0000}"/>
    <cellStyle name="Total 2 7 2 9 2 7" xfId="57155" xr:uid="{00000000-0005-0000-0000-000043DF0000}"/>
    <cellStyle name="Total 2 7 2 9 3" xfId="57156" xr:uid="{00000000-0005-0000-0000-000044DF0000}"/>
    <cellStyle name="Total 2 7 2 9 4" xfId="57157" xr:uid="{00000000-0005-0000-0000-000045DF0000}"/>
    <cellStyle name="Total 2 7 2 9 5" xfId="57158" xr:uid="{00000000-0005-0000-0000-000046DF0000}"/>
    <cellStyle name="Total 2 7 20" xfId="57159" xr:uid="{00000000-0005-0000-0000-000047DF0000}"/>
    <cellStyle name="Total 2 7 3" xfId="57160" xr:uid="{00000000-0005-0000-0000-000048DF0000}"/>
    <cellStyle name="Total 2 7 3 10" xfId="57161" xr:uid="{00000000-0005-0000-0000-000049DF0000}"/>
    <cellStyle name="Total 2 7 3 10 2" xfId="57162" xr:uid="{00000000-0005-0000-0000-00004ADF0000}"/>
    <cellStyle name="Total 2 7 3 10 3" xfId="57163" xr:uid="{00000000-0005-0000-0000-00004BDF0000}"/>
    <cellStyle name="Total 2 7 3 10 4" xfId="57164" xr:uid="{00000000-0005-0000-0000-00004CDF0000}"/>
    <cellStyle name="Total 2 7 3 10 5" xfId="57165" xr:uid="{00000000-0005-0000-0000-00004DDF0000}"/>
    <cellStyle name="Total 2 7 3 10 6" xfId="57166" xr:uid="{00000000-0005-0000-0000-00004EDF0000}"/>
    <cellStyle name="Total 2 7 3 10 7" xfId="57167" xr:uid="{00000000-0005-0000-0000-00004FDF0000}"/>
    <cellStyle name="Total 2 7 3 10 8" xfId="57168" xr:uid="{00000000-0005-0000-0000-000050DF0000}"/>
    <cellStyle name="Total 2 7 3 11" xfId="57169" xr:uid="{00000000-0005-0000-0000-000051DF0000}"/>
    <cellStyle name="Total 2 7 3 11 2" xfId="57170" xr:uid="{00000000-0005-0000-0000-000052DF0000}"/>
    <cellStyle name="Total 2 7 3 11 3" xfId="57171" xr:uid="{00000000-0005-0000-0000-000053DF0000}"/>
    <cellStyle name="Total 2 7 3 11 4" xfId="57172" xr:uid="{00000000-0005-0000-0000-000054DF0000}"/>
    <cellStyle name="Total 2 7 3 11 5" xfId="57173" xr:uid="{00000000-0005-0000-0000-000055DF0000}"/>
    <cellStyle name="Total 2 7 3 11 6" xfId="57174" xr:uid="{00000000-0005-0000-0000-000056DF0000}"/>
    <cellStyle name="Total 2 7 3 11 7" xfId="57175" xr:uid="{00000000-0005-0000-0000-000057DF0000}"/>
    <cellStyle name="Total 2 7 3 12" xfId="57176" xr:uid="{00000000-0005-0000-0000-000058DF0000}"/>
    <cellStyle name="Total 2 7 3 12 2" xfId="57177" xr:uid="{00000000-0005-0000-0000-000059DF0000}"/>
    <cellStyle name="Total 2 7 3 12 3" xfId="57178" xr:uid="{00000000-0005-0000-0000-00005ADF0000}"/>
    <cellStyle name="Total 2 7 3 12 4" xfId="57179" xr:uid="{00000000-0005-0000-0000-00005BDF0000}"/>
    <cellStyle name="Total 2 7 3 12 5" xfId="57180" xr:uid="{00000000-0005-0000-0000-00005CDF0000}"/>
    <cellStyle name="Total 2 7 3 13" xfId="57181" xr:uid="{00000000-0005-0000-0000-00005DDF0000}"/>
    <cellStyle name="Total 2 7 3 13 2" xfId="57182" xr:uid="{00000000-0005-0000-0000-00005EDF0000}"/>
    <cellStyle name="Total 2 7 3 13 3" xfId="57183" xr:uid="{00000000-0005-0000-0000-00005FDF0000}"/>
    <cellStyle name="Total 2 7 3 13 4" xfId="57184" xr:uid="{00000000-0005-0000-0000-000060DF0000}"/>
    <cellStyle name="Total 2 7 3 13 5" xfId="57185" xr:uid="{00000000-0005-0000-0000-000061DF0000}"/>
    <cellStyle name="Total 2 7 3 14" xfId="57186" xr:uid="{00000000-0005-0000-0000-000062DF0000}"/>
    <cellStyle name="Total 2 7 3 14 2" xfId="57187" xr:uid="{00000000-0005-0000-0000-000063DF0000}"/>
    <cellStyle name="Total 2 7 3 14 3" xfId="57188" xr:uid="{00000000-0005-0000-0000-000064DF0000}"/>
    <cellStyle name="Total 2 7 3 14 4" xfId="57189" xr:uid="{00000000-0005-0000-0000-000065DF0000}"/>
    <cellStyle name="Total 2 7 3 14 5" xfId="57190" xr:uid="{00000000-0005-0000-0000-000066DF0000}"/>
    <cellStyle name="Total 2 7 3 15" xfId="57191" xr:uid="{00000000-0005-0000-0000-000067DF0000}"/>
    <cellStyle name="Total 2 7 3 15 2" xfId="57192" xr:uid="{00000000-0005-0000-0000-000068DF0000}"/>
    <cellStyle name="Total 2 7 3 15 3" xfId="57193" xr:uid="{00000000-0005-0000-0000-000069DF0000}"/>
    <cellStyle name="Total 2 7 3 15 4" xfId="57194" xr:uid="{00000000-0005-0000-0000-00006ADF0000}"/>
    <cellStyle name="Total 2 7 3 15 5" xfId="57195" xr:uid="{00000000-0005-0000-0000-00006BDF0000}"/>
    <cellStyle name="Total 2 7 3 16" xfId="57196" xr:uid="{00000000-0005-0000-0000-00006CDF0000}"/>
    <cellStyle name="Total 2 7 3 16 2" xfId="57197" xr:uid="{00000000-0005-0000-0000-00006DDF0000}"/>
    <cellStyle name="Total 2 7 3 16 3" xfId="57198" xr:uid="{00000000-0005-0000-0000-00006EDF0000}"/>
    <cellStyle name="Total 2 7 3 16 4" xfId="57199" xr:uid="{00000000-0005-0000-0000-00006FDF0000}"/>
    <cellStyle name="Total 2 7 3 16 5" xfId="57200" xr:uid="{00000000-0005-0000-0000-000070DF0000}"/>
    <cellStyle name="Total 2 7 3 17" xfId="57201" xr:uid="{00000000-0005-0000-0000-000071DF0000}"/>
    <cellStyle name="Total 2 7 3 17 2" xfId="57202" xr:uid="{00000000-0005-0000-0000-000072DF0000}"/>
    <cellStyle name="Total 2 7 3 17 3" xfId="57203" xr:uid="{00000000-0005-0000-0000-000073DF0000}"/>
    <cellStyle name="Total 2 7 3 17 4" xfId="57204" xr:uid="{00000000-0005-0000-0000-000074DF0000}"/>
    <cellStyle name="Total 2 7 3 17 5" xfId="57205" xr:uid="{00000000-0005-0000-0000-000075DF0000}"/>
    <cellStyle name="Total 2 7 3 18" xfId="57206" xr:uid="{00000000-0005-0000-0000-000076DF0000}"/>
    <cellStyle name="Total 2 7 3 2" xfId="57207" xr:uid="{00000000-0005-0000-0000-000077DF0000}"/>
    <cellStyle name="Total 2 7 3 2 10" xfId="57208" xr:uid="{00000000-0005-0000-0000-000078DF0000}"/>
    <cellStyle name="Total 2 7 3 2 10 2" xfId="57209" xr:uid="{00000000-0005-0000-0000-000079DF0000}"/>
    <cellStyle name="Total 2 7 3 2 10 3" xfId="57210" xr:uid="{00000000-0005-0000-0000-00007ADF0000}"/>
    <cellStyle name="Total 2 7 3 2 10 4" xfId="57211" xr:uid="{00000000-0005-0000-0000-00007BDF0000}"/>
    <cellStyle name="Total 2 7 3 2 10 5" xfId="57212" xr:uid="{00000000-0005-0000-0000-00007CDF0000}"/>
    <cellStyle name="Total 2 7 3 2 11" xfId="57213" xr:uid="{00000000-0005-0000-0000-00007DDF0000}"/>
    <cellStyle name="Total 2 7 3 2 11 2" xfId="57214" xr:uid="{00000000-0005-0000-0000-00007EDF0000}"/>
    <cellStyle name="Total 2 7 3 2 11 3" xfId="57215" xr:uid="{00000000-0005-0000-0000-00007FDF0000}"/>
    <cellStyle name="Total 2 7 3 2 11 4" xfId="57216" xr:uid="{00000000-0005-0000-0000-000080DF0000}"/>
    <cellStyle name="Total 2 7 3 2 11 5" xfId="57217" xr:uid="{00000000-0005-0000-0000-000081DF0000}"/>
    <cellStyle name="Total 2 7 3 2 12" xfId="57218" xr:uid="{00000000-0005-0000-0000-000082DF0000}"/>
    <cellStyle name="Total 2 7 3 2 12 2" xfId="57219" xr:uid="{00000000-0005-0000-0000-000083DF0000}"/>
    <cellStyle name="Total 2 7 3 2 12 3" xfId="57220" xr:uid="{00000000-0005-0000-0000-000084DF0000}"/>
    <cellStyle name="Total 2 7 3 2 12 4" xfId="57221" xr:uid="{00000000-0005-0000-0000-000085DF0000}"/>
    <cellStyle name="Total 2 7 3 2 12 5" xfId="57222" xr:uid="{00000000-0005-0000-0000-000086DF0000}"/>
    <cellStyle name="Total 2 7 3 2 13" xfId="57223" xr:uid="{00000000-0005-0000-0000-000087DF0000}"/>
    <cellStyle name="Total 2 7 3 2 13 2" xfId="57224" xr:uid="{00000000-0005-0000-0000-000088DF0000}"/>
    <cellStyle name="Total 2 7 3 2 13 3" xfId="57225" xr:uid="{00000000-0005-0000-0000-000089DF0000}"/>
    <cellStyle name="Total 2 7 3 2 13 4" xfId="57226" xr:uid="{00000000-0005-0000-0000-00008ADF0000}"/>
    <cellStyle name="Total 2 7 3 2 13 5" xfId="57227" xr:uid="{00000000-0005-0000-0000-00008BDF0000}"/>
    <cellStyle name="Total 2 7 3 2 14" xfId="57228" xr:uid="{00000000-0005-0000-0000-00008CDF0000}"/>
    <cellStyle name="Total 2 7 3 2 14 2" xfId="57229" xr:uid="{00000000-0005-0000-0000-00008DDF0000}"/>
    <cellStyle name="Total 2 7 3 2 14 3" xfId="57230" xr:uid="{00000000-0005-0000-0000-00008EDF0000}"/>
    <cellStyle name="Total 2 7 3 2 14 4" xfId="57231" xr:uid="{00000000-0005-0000-0000-00008FDF0000}"/>
    <cellStyle name="Total 2 7 3 2 14 5" xfId="57232" xr:uid="{00000000-0005-0000-0000-000090DF0000}"/>
    <cellStyle name="Total 2 7 3 2 15" xfId="57233" xr:uid="{00000000-0005-0000-0000-000091DF0000}"/>
    <cellStyle name="Total 2 7 3 2 15 2" xfId="57234" xr:uid="{00000000-0005-0000-0000-000092DF0000}"/>
    <cellStyle name="Total 2 7 3 2 15 3" xfId="57235" xr:uid="{00000000-0005-0000-0000-000093DF0000}"/>
    <cellStyle name="Total 2 7 3 2 15 4" xfId="57236" xr:uid="{00000000-0005-0000-0000-000094DF0000}"/>
    <cellStyle name="Total 2 7 3 2 15 5" xfId="57237" xr:uid="{00000000-0005-0000-0000-000095DF0000}"/>
    <cellStyle name="Total 2 7 3 2 16" xfId="57238" xr:uid="{00000000-0005-0000-0000-000096DF0000}"/>
    <cellStyle name="Total 2 7 3 2 16 2" xfId="57239" xr:uid="{00000000-0005-0000-0000-000097DF0000}"/>
    <cellStyle name="Total 2 7 3 2 16 3" xfId="57240" xr:uid="{00000000-0005-0000-0000-000098DF0000}"/>
    <cellStyle name="Total 2 7 3 2 16 4" xfId="57241" xr:uid="{00000000-0005-0000-0000-000099DF0000}"/>
    <cellStyle name="Total 2 7 3 2 16 5" xfId="57242" xr:uid="{00000000-0005-0000-0000-00009ADF0000}"/>
    <cellStyle name="Total 2 7 3 2 17" xfId="57243" xr:uid="{00000000-0005-0000-0000-00009BDF0000}"/>
    <cellStyle name="Total 2 7 3 2 17 2" xfId="57244" xr:uid="{00000000-0005-0000-0000-00009CDF0000}"/>
    <cellStyle name="Total 2 7 3 2 17 3" xfId="57245" xr:uid="{00000000-0005-0000-0000-00009DDF0000}"/>
    <cellStyle name="Total 2 7 3 2 17 4" xfId="57246" xr:uid="{00000000-0005-0000-0000-00009EDF0000}"/>
    <cellStyle name="Total 2 7 3 2 17 5" xfId="57247" xr:uid="{00000000-0005-0000-0000-00009FDF0000}"/>
    <cellStyle name="Total 2 7 3 2 18" xfId="57248" xr:uid="{00000000-0005-0000-0000-0000A0DF0000}"/>
    <cellStyle name="Total 2 7 3 2 18 2" xfId="57249" xr:uid="{00000000-0005-0000-0000-0000A1DF0000}"/>
    <cellStyle name="Total 2 7 3 2 18 3" xfId="57250" xr:uid="{00000000-0005-0000-0000-0000A2DF0000}"/>
    <cellStyle name="Total 2 7 3 2 18 4" xfId="57251" xr:uid="{00000000-0005-0000-0000-0000A3DF0000}"/>
    <cellStyle name="Total 2 7 3 2 18 5" xfId="57252" xr:uid="{00000000-0005-0000-0000-0000A4DF0000}"/>
    <cellStyle name="Total 2 7 3 2 19" xfId="57253" xr:uid="{00000000-0005-0000-0000-0000A5DF0000}"/>
    <cellStyle name="Total 2 7 3 2 2" xfId="57254" xr:uid="{00000000-0005-0000-0000-0000A6DF0000}"/>
    <cellStyle name="Total 2 7 3 2 2 10" xfId="57255" xr:uid="{00000000-0005-0000-0000-0000A7DF0000}"/>
    <cellStyle name="Total 2 7 3 2 2 10 2" xfId="57256" xr:uid="{00000000-0005-0000-0000-0000A8DF0000}"/>
    <cellStyle name="Total 2 7 3 2 2 10 3" xfId="57257" xr:uid="{00000000-0005-0000-0000-0000A9DF0000}"/>
    <cellStyle name="Total 2 7 3 2 2 10 4" xfId="57258" xr:uid="{00000000-0005-0000-0000-0000AADF0000}"/>
    <cellStyle name="Total 2 7 3 2 2 10 5" xfId="57259" xr:uid="{00000000-0005-0000-0000-0000ABDF0000}"/>
    <cellStyle name="Total 2 7 3 2 2 11" xfId="57260" xr:uid="{00000000-0005-0000-0000-0000ACDF0000}"/>
    <cellStyle name="Total 2 7 3 2 2 11 2" xfId="57261" xr:uid="{00000000-0005-0000-0000-0000ADDF0000}"/>
    <cellStyle name="Total 2 7 3 2 2 11 3" xfId="57262" xr:uid="{00000000-0005-0000-0000-0000AEDF0000}"/>
    <cellStyle name="Total 2 7 3 2 2 11 4" xfId="57263" xr:uid="{00000000-0005-0000-0000-0000AFDF0000}"/>
    <cellStyle name="Total 2 7 3 2 2 11 5" xfId="57264" xr:uid="{00000000-0005-0000-0000-0000B0DF0000}"/>
    <cellStyle name="Total 2 7 3 2 2 12" xfId="57265" xr:uid="{00000000-0005-0000-0000-0000B1DF0000}"/>
    <cellStyle name="Total 2 7 3 2 2 12 2" xfId="57266" xr:uid="{00000000-0005-0000-0000-0000B2DF0000}"/>
    <cellStyle name="Total 2 7 3 2 2 12 3" xfId="57267" xr:uid="{00000000-0005-0000-0000-0000B3DF0000}"/>
    <cellStyle name="Total 2 7 3 2 2 12 4" xfId="57268" xr:uid="{00000000-0005-0000-0000-0000B4DF0000}"/>
    <cellStyle name="Total 2 7 3 2 2 12 5" xfId="57269" xr:uid="{00000000-0005-0000-0000-0000B5DF0000}"/>
    <cellStyle name="Total 2 7 3 2 2 13" xfId="57270" xr:uid="{00000000-0005-0000-0000-0000B6DF0000}"/>
    <cellStyle name="Total 2 7 3 2 2 13 2" xfId="57271" xr:uid="{00000000-0005-0000-0000-0000B7DF0000}"/>
    <cellStyle name="Total 2 7 3 2 2 13 3" xfId="57272" xr:uid="{00000000-0005-0000-0000-0000B8DF0000}"/>
    <cellStyle name="Total 2 7 3 2 2 13 4" xfId="57273" xr:uid="{00000000-0005-0000-0000-0000B9DF0000}"/>
    <cellStyle name="Total 2 7 3 2 2 13 5" xfId="57274" xr:uid="{00000000-0005-0000-0000-0000BADF0000}"/>
    <cellStyle name="Total 2 7 3 2 2 14" xfId="57275" xr:uid="{00000000-0005-0000-0000-0000BBDF0000}"/>
    <cellStyle name="Total 2 7 3 2 2 14 2" xfId="57276" xr:uid="{00000000-0005-0000-0000-0000BCDF0000}"/>
    <cellStyle name="Total 2 7 3 2 2 14 3" xfId="57277" xr:uid="{00000000-0005-0000-0000-0000BDDF0000}"/>
    <cellStyle name="Total 2 7 3 2 2 14 4" xfId="57278" xr:uid="{00000000-0005-0000-0000-0000BEDF0000}"/>
    <cellStyle name="Total 2 7 3 2 2 14 5" xfId="57279" xr:uid="{00000000-0005-0000-0000-0000BFDF0000}"/>
    <cellStyle name="Total 2 7 3 2 2 15" xfId="57280" xr:uid="{00000000-0005-0000-0000-0000C0DF0000}"/>
    <cellStyle name="Total 2 7 3 2 2 15 2" xfId="57281" xr:uid="{00000000-0005-0000-0000-0000C1DF0000}"/>
    <cellStyle name="Total 2 7 3 2 2 15 3" xfId="57282" xr:uid="{00000000-0005-0000-0000-0000C2DF0000}"/>
    <cellStyle name="Total 2 7 3 2 2 15 4" xfId="57283" xr:uid="{00000000-0005-0000-0000-0000C3DF0000}"/>
    <cellStyle name="Total 2 7 3 2 2 15 5" xfId="57284" xr:uid="{00000000-0005-0000-0000-0000C4DF0000}"/>
    <cellStyle name="Total 2 7 3 2 2 16" xfId="57285" xr:uid="{00000000-0005-0000-0000-0000C5DF0000}"/>
    <cellStyle name="Total 2 7 3 2 2 16 2" xfId="57286" xr:uid="{00000000-0005-0000-0000-0000C6DF0000}"/>
    <cellStyle name="Total 2 7 3 2 2 16 3" xfId="57287" xr:uid="{00000000-0005-0000-0000-0000C7DF0000}"/>
    <cellStyle name="Total 2 7 3 2 2 16 4" xfId="57288" xr:uid="{00000000-0005-0000-0000-0000C8DF0000}"/>
    <cellStyle name="Total 2 7 3 2 2 16 5" xfId="57289" xr:uid="{00000000-0005-0000-0000-0000C9DF0000}"/>
    <cellStyle name="Total 2 7 3 2 2 17" xfId="57290" xr:uid="{00000000-0005-0000-0000-0000CADF0000}"/>
    <cellStyle name="Total 2 7 3 2 2 17 2" xfId="57291" xr:uid="{00000000-0005-0000-0000-0000CBDF0000}"/>
    <cellStyle name="Total 2 7 3 2 2 17 3" xfId="57292" xr:uid="{00000000-0005-0000-0000-0000CCDF0000}"/>
    <cellStyle name="Total 2 7 3 2 2 17 4" xfId="57293" xr:uid="{00000000-0005-0000-0000-0000CDDF0000}"/>
    <cellStyle name="Total 2 7 3 2 2 17 5" xfId="57294" xr:uid="{00000000-0005-0000-0000-0000CEDF0000}"/>
    <cellStyle name="Total 2 7 3 2 2 18" xfId="57295" xr:uid="{00000000-0005-0000-0000-0000CFDF0000}"/>
    <cellStyle name="Total 2 7 3 2 2 18 2" xfId="57296" xr:uid="{00000000-0005-0000-0000-0000D0DF0000}"/>
    <cellStyle name="Total 2 7 3 2 2 18 3" xfId="57297" xr:uid="{00000000-0005-0000-0000-0000D1DF0000}"/>
    <cellStyle name="Total 2 7 3 2 2 18 4" xfId="57298" xr:uid="{00000000-0005-0000-0000-0000D2DF0000}"/>
    <cellStyle name="Total 2 7 3 2 2 18 5" xfId="57299" xr:uid="{00000000-0005-0000-0000-0000D3DF0000}"/>
    <cellStyle name="Total 2 7 3 2 2 19" xfId="57300" xr:uid="{00000000-0005-0000-0000-0000D4DF0000}"/>
    <cellStyle name="Total 2 7 3 2 2 2" xfId="57301" xr:uid="{00000000-0005-0000-0000-0000D5DF0000}"/>
    <cellStyle name="Total 2 7 3 2 2 2 2" xfId="57302" xr:uid="{00000000-0005-0000-0000-0000D6DF0000}"/>
    <cellStyle name="Total 2 7 3 2 2 2 2 2" xfId="57303" xr:uid="{00000000-0005-0000-0000-0000D7DF0000}"/>
    <cellStyle name="Total 2 7 3 2 2 2 2 3" xfId="57304" xr:uid="{00000000-0005-0000-0000-0000D8DF0000}"/>
    <cellStyle name="Total 2 7 3 2 2 2 2 4" xfId="57305" xr:uid="{00000000-0005-0000-0000-0000D9DF0000}"/>
    <cellStyle name="Total 2 7 3 2 2 2 2 5" xfId="57306" xr:uid="{00000000-0005-0000-0000-0000DADF0000}"/>
    <cellStyle name="Total 2 7 3 2 2 2 2 6" xfId="57307" xr:uid="{00000000-0005-0000-0000-0000DBDF0000}"/>
    <cellStyle name="Total 2 7 3 2 2 2 2 7" xfId="57308" xr:uid="{00000000-0005-0000-0000-0000DCDF0000}"/>
    <cellStyle name="Total 2 7 3 2 2 2 3" xfId="57309" xr:uid="{00000000-0005-0000-0000-0000DDDF0000}"/>
    <cellStyle name="Total 2 7 3 2 2 2 4" xfId="57310" xr:uid="{00000000-0005-0000-0000-0000DEDF0000}"/>
    <cellStyle name="Total 2 7 3 2 2 2 5" xfId="57311" xr:uid="{00000000-0005-0000-0000-0000DFDF0000}"/>
    <cellStyle name="Total 2 7 3 2 2 3" xfId="57312" xr:uid="{00000000-0005-0000-0000-0000E0DF0000}"/>
    <cellStyle name="Total 2 7 3 2 2 3 2" xfId="57313" xr:uid="{00000000-0005-0000-0000-0000E1DF0000}"/>
    <cellStyle name="Total 2 7 3 2 2 3 2 2" xfId="57314" xr:uid="{00000000-0005-0000-0000-0000E2DF0000}"/>
    <cellStyle name="Total 2 7 3 2 2 3 2 3" xfId="57315" xr:uid="{00000000-0005-0000-0000-0000E3DF0000}"/>
    <cellStyle name="Total 2 7 3 2 2 3 2 4" xfId="57316" xr:uid="{00000000-0005-0000-0000-0000E4DF0000}"/>
    <cellStyle name="Total 2 7 3 2 2 3 2 5" xfId="57317" xr:uid="{00000000-0005-0000-0000-0000E5DF0000}"/>
    <cellStyle name="Total 2 7 3 2 2 3 2 6" xfId="57318" xr:uid="{00000000-0005-0000-0000-0000E6DF0000}"/>
    <cellStyle name="Total 2 7 3 2 2 3 2 7" xfId="57319" xr:uid="{00000000-0005-0000-0000-0000E7DF0000}"/>
    <cellStyle name="Total 2 7 3 2 2 3 3" xfId="57320" xr:uid="{00000000-0005-0000-0000-0000E8DF0000}"/>
    <cellStyle name="Total 2 7 3 2 2 3 4" xfId="57321" xr:uid="{00000000-0005-0000-0000-0000E9DF0000}"/>
    <cellStyle name="Total 2 7 3 2 2 3 5" xfId="57322" xr:uid="{00000000-0005-0000-0000-0000EADF0000}"/>
    <cellStyle name="Total 2 7 3 2 2 4" xfId="57323" xr:uid="{00000000-0005-0000-0000-0000EBDF0000}"/>
    <cellStyle name="Total 2 7 3 2 2 4 2" xfId="57324" xr:uid="{00000000-0005-0000-0000-0000ECDF0000}"/>
    <cellStyle name="Total 2 7 3 2 2 4 2 2" xfId="57325" xr:uid="{00000000-0005-0000-0000-0000EDDF0000}"/>
    <cellStyle name="Total 2 7 3 2 2 4 2 3" xfId="57326" xr:uid="{00000000-0005-0000-0000-0000EEDF0000}"/>
    <cellStyle name="Total 2 7 3 2 2 4 2 4" xfId="57327" xr:uid="{00000000-0005-0000-0000-0000EFDF0000}"/>
    <cellStyle name="Total 2 7 3 2 2 4 2 5" xfId="57328" xr:uid="{00000000-0005-0000-0000-0000F0DF0000}"/>
    <cellStyle name="Total 2 7 3 2 2 4 2 6" xfId="57329" xr:uid="{00000000-0005-0000-0000-0000F1DF0000}"/>
    <cellStyle name="Total 2 7 3 2 2 4 2 7" xfId="57330" xr:uid="{00000000-0005-0000-0000-0000F2DF0000}"/>
    <cellStyle name="Total 2 7 3 2 2 4 3" xfId="57331" xr:uid="{00000000-0005-0000-0000-0000F3DF0000}"/>
    <cellStyle name="Total 2 7 3 2 2 4 4" xfId="57332" xr:uid="{00000000-0005-0000-0000-0000F4DF0000}"/>
    <cellStyle name="Total 2 7 3 2 2 4 5" xfId="57333" xr:uid="{00000000-0005-0000-0000-0000F5DF0000}"/>
    <cellStyle name="Total 2 7 3 2 2 5" xfId="57334" xr:uid="{00000000-0005-0000-0000-0000F6DF0000}"/>
    <cellStyle name="Total 2 7 3 2 2 5 2" xfId="57335" xr:uid="{00000000-0005-0000-0000-0000F7DF0000}"/>
    <cellStyle name="Total 2 7 3 2 2 5 3" xfId="57336" xr:uid="{00000000-0005-0000-0000-0000F8DF0000}"/>
    <cellStyle name="Total 2 7 3 2 2 5 4" xfId="57337" xr:uid="{00000000-0005-0000-0000-0000F9DF0000}"/>
    <cellStyle name="Total 2 7 3 2 2 5 5" xfId="57338" xr:uid="{00000000-0005-0000-0000-0000FADF0000}"/>
    <cellStyle name="Total 2 7 3 2 2 5 6" xfId="57339" xr:uid="{00000000-0005-0000-0000-0000FBDF0000}"/>
    <cellStyle name="Total 2 7 3 2 2 5 7" xfId="57340" xr:uid="{00000000-0005-0000-0000-0000FCDF0000}"/>
    <cellStyle name="Total 2 7 3 2 2 5 8" xfId="57341" xr:uid="{00000000-0005-0000-0000-0000FDDF0000}"/>
    <cellStyle name="Total 2 7 3 2 2 6" xfId="57342" xr:uid="{00000000-0005-0000-0000-0000FEDF0000}"/>
    <cellStyle name="Total 2 7 3 2 2 6 2" xfId="57343" xr:uid="{00000000-0005-0000-0000-0000FFDF0000}"/>
    <cellStyle name="Total 2 7 3 2 2 6 3" xfId="57344" xr:uid="{00000000-0005-0000-0000-000000E00000}"/>
    <cellStyle name="Total 2 7 3 2 2 6 4" xfId="57345" xr:uid="{00000000-0005-0000-0000-000001E00000}"/>
    <cellStyle name="Total 2 7 3 2 2 6 5" xfId="57346" xr:uid="{00000000-0005-0000-0000-000002E00000}"/>
    <cellStyle name="Total 2 7 3 2 2 6 6" xfId="57347" xr:uid="{00000000-0005-0000-0000-000003E00000}"/>
    <cellStyle name="Total 2 7 3 2 2 6 7" xfId="57348" xr:uid="{00000000-0005-0000-0000-000004E00000}"/>
    <cellStyle name="Total 2 7 3 2 2 7" xfId="57349" xr:uid="{00000000-0005-0000-0000-000005E00000}"/>
    <cellStyle name="Total 2 7 3 2 2 7 2" xfId="57350" xr:uid="{00000000-0005-0000-0000-000006E00000}"/>
    <cellStyle name="Total 2 7 3 2 2 7 3" xfId="57351" xr:uid="{00000000-0005-0000-0000-000007E00000}"/>
    <cellStyle name="Total 2 7 3 2 2 7 4" xfId="57352" xr:uid="{00000000-0005-0000-0000-000008E00000}"/>
    <cellStyle name="Total 2 7 3 2 2 7 5" xfId="57353" xr:uid="{00000000-0005-0000-0000-000009E00000}"/>
    <cellStyle name="Total 2 7 3 2 2 8" xfId="57354" xr:uid="{00000000-0005-0000-0000-00000AE00000}"/>
    <cellStyle name="Total 2 7 3 2 2 8 2" xfId="57355" xr:uid="{00000000-0005-0000-0000-00000BE00000}"/>
    <cellStyle name="Total 2 7 3 2 2 8 3" xfId="57356" xr:uid="{00000000-0005-0000-0000-00000CE00000}"/>
    <cellStyle name="Total 2 7 3 2 2 8 4" xfId="57357" xr:uid="{00000000-0005-0000-0000-00000DE00000}"/>
    <cellStyle name="Total 2 7 3 2 2 8 5" xfId="57358" xr:uid="{00000000-0005-0000-0000-00000EE00000}"/>
    <cellStyle name="Total 2 7 3 2 2 9" xfId="57359" xr:uid="{00000000-0005-0000-0000-00000FE00000}"/>
    <cellStyle name="Total 2 7 3 2 2 9 2" xfId="57360" xr:uid="{00000000-0005-0000-0000-000010E00000}"/>
    <cellStyle name="Total 2 7 3 2 2 9 3" xfId="57361" xr:uid="{00000000-0005-0000-0000-000011E00000}"/>
    <cellStyle name="Total 2 7 3 2 2 9 4" xfId="57362" xr:uid="{00000000-0005-0000-0000-000012E00000}"/>
    <cellStyle name="Total 2 7 3 2 2 9 5" xfId="57363" xr:uid="{00000000-0005-0000-0000-000013E00000}"/>
    <cellStyle name="Total 2 7 3 2 3" xfId="57364" xr:uid="{00000000-0005-0000-0000-000014E00000}"/>
    <cellStyle name="Total 2 7 3 2 3 10" xfId="57365" xr:uid="{00000000-0005-0000-0000-000015E00000}"/>
    <cellStyle name="Total 2 7 3 2 3 2" xfId="57366" xr:uid="{00000000-0005-0000-0000-000016E00000}"/>
    <cellStyle name="Total 2 7 3 2 3 2 2" xfId="57367" xr:uid="{00000000-0005-0000-0000-000017E00000}"/>
    <cellStyle name="Total 2 7 3 2 3 2 2 2" xfId="57368" xr:uid="{00000000-0005-0000-0000-000018E00000}"/>
    <cellStyle name="Total 2 7 3 2 3 2 2 3" xfId="57369" xr:uid="{00000000-0005-0000-0000-000019E00000}"/>
    <cellStyle name="Total 2 7 3 2 3 2 2 4" xfId="57370" xr:uid="{00000000-0005-0000-0000-00001AE00000}"/>
    <cellStyle name="Total 2 7 3 2 3 2 2 5" xfId="57371" xr:uid="{00000000-0005-0000-0000-00001BE00000}"/>
    <cellStyle name="Total 2 7 3 2 3 2 2 6" xfId="57372" xr:uid="{00000000-0005-0000-0000-00001CE00000}"/>
    <cellStyle name="Total 2 7 3 2 3 2 2 7" xfId="57373" xr:uid="{00000000-0005-0000-0000-00001DE00000}"/>
    <cellStyle name="Total 2 7 3 2 3 2 3" xfId="57374" xr:uid="{00000000-0005-0000-0000-00001EE00000}"/>
    <cellStyle name="Total 2 7 3 2 3 2 4" xfId="57375" xr:uid="{00000000-0005-0000-0000-00001FE00000}"/>
    <cellStyle name="Total 2 7 3 2 3 3" xfId="57376" xr:uid="{00000000-0005-0000-0000-000020E00000}"/>
    <cellStyle name="Total 2 7 3 2 3 3 2" xfId="57377" xr:uid="{00000000-0005-0000-0000-000021E00000}"/>
    <cellStyle name="Total 2 7 3 2 3 3 2 2" xfId="57378" xr:uid="{00000000-0005-0000-0000-000022E00000}"/>
    <cellStyle name="Total 2 7 3 2 3 3 2 3" xfId="57379" xr:uid="{00000000-0005-0000-0000-000023E00000}"/>
    <cellStyle name="Total 2 7 3 2 3 3 2 4" xfId="57380" xr:uid="{00000000-0005-0000-0000-000024E00000}"/>
    <cellStyle name="Total 2 7 3 2 3 3 2 5" xfId="57381" xr:uid="{00000000-0005-0000-0000-000025E00000}"/>
    <cellStyle name="Total 2 7 3 2 3 3 2 6" xfId="57382" xr:uid="{00000000-0005-0000-0000-000026E00000}"/>
    <cellStyle name="Total 2 7 3 2 3 3 2 7" xfId="57383" xr:uid="{00000000-0005-0000-0000-000027E00000}"/>
    <cellStyle name="Total 2 7 3 2 3 3 3" xfId="57384" xr:uid="{00000000-0005-0000-0000-000028E00000}"/>
    <cellStyle name="Total 2 7 3 2 3 3 4" xfId="57385" xr:uid="{00000000-0005-0000-0000-000029E00000}"/>
    <cellStyle name="Total 2 7 3 2 3 4" xfId="57386" xr:uid="{00000000-0005-0000-0000-00002AE00000}"/>
    <cellStyle name="Total 2 7 3 2 3 4 2" xfId="57387" xr:uid="{00000000-0005-0000-0000-00002BE00000}"/>
    <cellStyle name="Total 2 7 3 2 3 4 2 2" xfId="57388" xr:uid="{00000000-0005-0000-0000-00002CE00000}"/>
    <cellStyle name="Total 2 7 3 2 3 4 2 3" xfId="57389" xr:uid="{00000000-0005-0000-0000-00002DE00000}"/>
    <cellStyle name="Total 2 7 3 2 3 4 2 4" xfId="57390" xr:uid="{00000000-0005-0000-0000-00002EE00000}"/>
    <cellStyle name="Total 2 7 3 2 3 4 2 5" xfId="57391" xr:uid="{00000000-0005-0000-0000-00002FE00000}"/>
    <cellStyle name="Total 2 7 3 2 3 4 2 6" xfId="57392" xr:uid="{00000000-0005-0000-0000-000030E00000}"/>
    <cellStyle name="Total 2 7 3 2 3 4 2 7" xfId="57393" xr:uid="{00000000-0005-0000-0000-000031E00000}"/>
    <cellStyle name="Total 2 7 3 2 3 4 3" xfId="57394" xr:uid="{00000000-0005-0000-0000-000032E00000}"/>
    <cellStyle name="Total 2 7 3 2 3 4 4" xfId="57395" xr:uid="{00000000-0005-0000-0000-000033E00000}"/>
    <cellStyle name="Total 2 7 3 2 3 5" xfId="57396" xr:uid="{00000000-0005-0000-0000-000034E00000}"/>
    <cellStyle name="Total 2 7 3 2 3 5 2" xfId="57397" xr:uid="{00000000-0005-0000-0000-000035E00000}"/>
    <cellStyle name="Total 2 7 3 2 3 5 3" xfId="57398" xr:uid="{00000000-0005-0000-0000-000036E00000}"/>
    <cellStyle name="Total 2 7 3 2 3 5 4" xfId="57399" xr:uid="{00000000-0005-0000-0000-000037E00000}"/>
    <cellStyle name="Total 2 7 3 2 3 5 5" xfId="57400" xr:uid="{00000000-0005-0000-0000-000038E00000}"/>
    <cellStyle name="Total 2 7 3 2 3 5 6" xfId="57401" xr:uid="{00000000-0005-0000-0000-000039E00000}"/>
    <cellStyle name="Total 2 7 3 2 3 5 7" xfId="57402" xr:uid="{00000000-0005-0000-0000-00003AE00000}"/>
    <cellStyle name="Total 2 7 3 2 3 5 8" xfId="57403" xr:uid="{00000000-0005-0000-0000-00003BE00000}"/>
    <cellStyle name="Total 2 7 3 2 3 6" xfId="57404" xr:uid="{00000000-0005-0000-0000-00003CE00000}"/>
    <cellStyle name="Total 2 7 3 2 3 6 2" xfId="57405" xr:uid="{00000000-0005-0000-0000-00003DE00000}"/>
    <cellStyle name="Total 2 7 3 2 3 6 3" xfId="57406" xr:uid="{00000000-0005-0000-0000-00003EE00000}"/>
    <cellStyle name="Total 2 7 3 2 3 6 4" xfId="57407" xr:uid="{00000000-0005-0000-0000-00003FE00000}"/>
    <cellStyle name="Total 2 7 3 2 3 6 5" xfId="57408" xr:uid="{00000000-0005-0000-0000-000040E00000}"/>
    <cellStyle name="Total 2 7 3 2 3 6 6" xfId="57409" xr:uid="{00000000-0005-0000-0000-000041E00000}"/>
    <cellStyle name="Total 2 7 3 2 3 6 7" xfId="57410" xr:uid="{00000000-0005-0000-0000-000042E00000}"/>
    <cellStyle name="Total 2 7 3 2 3 7" xfId="57411" xr:uid="{00000000-0005-0000-0000-000043E00000}"/>
    <cellStyle name="Total 2 7 3 2 3 8" xfId="57412" xr:uid="{00000000-0005-0000-0000-000044E00000}"/>
    <cellStyle name="Total 2 7 3 2 3 9" xfId="57413" xr:uid="{00000000-0005-0000-0000-000045E00000}"/>
    <cellStyle name="Total 2 7 3 2 4" xfId="57414" xr:uid="{00000000-0005-0000-0000-000046E00000}"/>
    <cellStyle name="Total 2 7 3 2 4 2" xfId="57415" xr:uid="{00000000-0005-0000-0000-000047E00000}"/>
    <cellStyle name="Total 2 7 3 2 4 2 2" xfId="57416" xr:uid="{00000000-0005-0000-0000-000048E00000}"/>
    <cellStyle name="Total 2 7 3 2 4 2 3" xfId="57417" xr:uid="{00000000-0005-0000-0000-000049E00000}"/>
    <cellStyle name="Total 2 7 3 2 4 2 4" xfId="57418" xr:uid="{00000000-0005-0000-0000-00004AE00000}"/>
    <cellStyle name="Total 2 7 3 2 4 2 5" xfId="57419" xr:uid="{00000000-0005-0000-0000-00004BE00000}"/>
    <cellStyle name="Total 2 7 3 2 4 2 6" xfId="57420" xr:uid="{00000000-0005-0000-0000-00004CE00000}"/>
    <cellStyle name="Total 2 7 3 2 4 2 7" xfId="57421" xr:uid="{00000000-0005-0000-0000-00004DE00000}"/>
    <cellStyle name="Total 2 7 3 2 4 3" xfId="57422" xr:uid="{00000000-0005-0000-0000-00004EE00000}"/>
    <cellStyle name="Total 2 7 3 2 4 4" xfId="57423" xr:uid="{00000000-0005-0000-0000-00004FE00000}"/>
    <cellStyle name="Total 2 7 3 2 4 5" xfId="57424" xr:uid="{00000000-0005-0000-0000-000050E00000}"/>
    <cellStyle name="Total 2 7 3 2 5" xfId="57425" xr:uid="{00000000-0005-0000-0000-000051E00000}"/>
    <cellStyle name="Total 2 7 3 2 5 2" xfId="57426" xr:uid="{00000000-0005-0000-0000-000052E00000}"/>
    <cellStyle name="Total 2 7 3 2 5 2 2" xfId="57427" xr:uid="{00000000-0005-0000-0000-000053E00000}"/>
    <cellStyle name="Total 2 7 3 2 5 2 3" xfId="57428" xr:uid="{00000000-0005-0000-0000-000054E00000}"/>
    <cellStyle name="Total 2 7 3 2 5 2 4" xfId="57429" xr:uid="{00000000-0005-0000-0000-000055E00000}"/>
    <cellStyle name="Total 2 7 3 2 5 2 5" xfId="57430" xr:uid="{00000000-0005-0000-0000-000056E00000}"/>
    <cellStyle name="Total 2 7 3 2 5 2 6" xfId="57431" xr:uid="{00000000-0005-0000-0000-000057E00000}"/>
    <cellStyle name="Total 2 7 3 2 5 2 7" xfId="57432" xr:uid="{00000000-0005-0000-0000-000058E00000}"/>
    <cellStyle name="Total 2 7 3 2 5 3" xfId="57433" xr:uid="{00000000-0005-0000-0000-000059E00000}"/>
    <cellStyle name="Total 2 7 3 2 5 4" xfId="57434" xr:uid="{00000000-0005-0000-0000-00005AE00000}"/>
    <cellStyle name="Total 2 7 3 2 5 5" xfId="57435" xr:uid="{00000000-0005-0000-0000-00005BE00000}"/>
    <cellStyle name="Total 2 7 3 2 6" xfId="57436" xr:uid="{00000000-0005-0000-0000-00005CE00000}"/>
    <cellStyle name="Total 2 7 3 2 6 2" xfId="57437" xr:uid="{00000000-0005-0000-0000-00005DE00000}"/>
    <cellStyle name="Total 2 7 3 2 6 2 2" xfId="57438" xr:uid="{00000000-0005-0000-0000-00005EE00000}"/>
    <cellStyle name="Total 2 7 3 2 6 2 3" xfId="57439" xr:uid="{00000000-0005-0000-0000-00005FE00000}"/>
    <cellStyle name="Total 2 7 3 2 6 2 4" xfId="57440" xr:uid="{00000000-0005-0000-0000-000060E00000}"/>
    <cellStyle name="Total 2 7 3 2 6 2 5" xfId="57441" xr:uid="{00000000-0005-0000-0000-000061E00000}"/>
    <cellStyle name="Total 2 7 3 2 6 2 6" xfId="57442" xr:uid="{00000000-0005-0000-0000-000062E00000}"/>
    <cellStyle name="Total 2 7 3 2 6 2 7" xfId="57443" xr:uid="{00000000-0005-0000-0000-000063E00000}"/>
    <cellStyle name="Total 2 7 3 2 6 3" xfId="57444" xr:uid="{00000000-0005-0000-0000-000064E00000}"/>
    <cellStyle name="Total 2 7 3 2 6 4" xfId="57445" xr:uid="{00000000-0005-0000-0000-000065E00000}"/>
    <cellStyle name="Total 2 7 3 2 6 5" xfId="57446" xr:uid="{00000000-0005-0000-0000-000066E00000}"/>
    <cellStyle name="Total 2 7 3 2 7" xfId="57447" xr:uid="{00000000-0005-0000-0000-000067E00000}"/>
    <cellStyle name="Total 2 7 3 2 7 2" xfId="57448" xr:uid="{00000000-0005-0000-0000-000068E00000}"/>
    <cellStyle name="Total 2 7 3 2 7 2 2" xfId="57449" xr:uid="{00000000-0005-0000-0000-000069E00000}"/>
    <cellStyle name="Total 2 7 3 2 7 2 3" xfId="57450" xr:uid="{00000000-0005-0000-0000-00006AE00000}"/>
    <cellStyle name="Total 2 7 3 2 7 2 4" xfId="57451" xr:uid="{00000000-0005-0000-0000-00006BE00000}"/>
    <cellStyle name="Total 2 7 3 2 7 2 5" xfId="57452" xr:uid="{00000000-0005-0000-0000-00006CE00000}"/>
    <cellStyle name="Total 2 7 3 2 7 2 6" xfId="57453" xr:uid="{00000000-0005-0000-0000-00006DE00000}"/>
    <cellStyle name="Total 2 7 3 2 7 2 7" xfId="57454" xr:uid="{00000000-0005-0000-0000-00006EE00000}"/>
    <cellStyle name="Total 2 7 3 2 7 3" xfId="57455" xr:uid="{00000000-0005-0000-0000-00006FE00000}"/>
    <cellStyle name="Total 2 7 3 2 7 4" xfId="57456" xr:uid="{00000000-0005-0000-0000-000070E00000}"/>
    <cellStyle name="Total 2 7 3 2 7 5" xfId="57457" xr:uid="{00000000-0005-0000-0000-000071E00000}"/>
    <cellStyle name="Total 2 7 3 2 8" xfId="57458" xr:uid="{00000000-0005-0000-0000-000072E00000}"/>
    <cellStyle name="Total 2 7 3 2 8 2" xfId="57459" xr:uid="{00000000-0005-0000-0000-000073E00000}"/>
    <cellStyle name="Total 2 7 3 2 8 3" xfId="57460" xr:uid="{00000000-0005-0000-0000-000074E00000}"/>
    <cellStyle name="Total 2 7 3 2 8 4" xfId="57461" xr:uid="{00000000-0005-0000-0000-000075E00000}"/>
    <cellStyle name="Total 2 7 3 2 8 5" xfId="57462" xr:uid="{00000000-0005-0000-0000-000076E00000}"/>
    <cellStyle name="Total 2 7 3 2 8 6" xfId="57463" xr:uid="{00000000-0005-0000-0000-000077E00000}"/>
    <cellStyle name="Total 2 7 3 2 8 7" xfId="57464" xr:uid="{00000000-0005-0000-0000-000078E00000}"/>
    <cellStyle name="Total 2 7 3 2 8 8" xfId="57465" xr:uid="{00000000-0005-0000-0000-000079E00000}"/>
    <cellStyle name="Total 2 7 3 2 9" xfId="57466" xr:uid="{00000000-0005-0000-0000-00007AE00000}"/>
    <cellStyle name="Total 2 7 3 2 9 2" xfId="57467" xr:uid="{00000000-0005-0000-0000-00007BE00000}"/>
    <cellStyle name="Total 2 7 3 2 9 3" xfId="57468" xr:uid="{00000000-0005-0000-0000-00007CE00000}"/>
    <cellStyle name="Total 2 7 3 2 9 4" xfId="57469" xr:uid="{00000000-0005-0000-0000-00007DE00000}"/>
    <cellStyle name="Total 2 7 3 2 9 5" xfId="57470" xr:uid="{00000000-0005-0000-0000-00007EE00000}"/>
    <cellStyle name="Total 2 7 3 2 9 6" xfId="57471" xr:uid="{00000000-0005-0000-0000-00007FE00000}"/>
    <cellStyle name="Total 2 7 3 2 9 7" xfId="57472" xr:uid="{00000000-0005-0000-0000-000080E00000}"/>
    <cellStyle name="Total 2 7 3 3" xfId="57473" xr:uid="{00000000-0005-0000-0000-000081E00000}"/>
    <cellStyle name="Total 2 7 3 3 10" xfId="57474" xr:uid="{00000000-0005-0000-0000-000082E00000}"/>
    <cellStyle name="Total 2 7 3 3 10 2" xfId="57475" xr:uid="{00000000-0005-0000-0000-000083E00000}"/>
    <cellStyle name="Total 2 7 3 3 10 3" xfId="57476" xr:uid="{00000000-0005-0000-0000-000084E00000}"/>
    <cellStyle name="Total 2 7 3 3 10 4" xfId="57477" xr:uid="{00000000-0005-0000-0000-000085E00000}"/>
    <cellStyle name="Total 2 7 3 3 10 5" xfId="57478" xr:uid="{00000000-0005-0000-0000-000086E00000}"/>
    <cellStyle name="Total 2 7 3 3 11" xfId="57479" xr:uid="{00000000-0005-0000-0000-000087E00000}"/>
    <cellStyle name="Total 2 7 3 3 11 2" xfId="57480" xr:uid="{00000000-0005-0000-0000-000088E00000}"/>
    <cellStyle name="Total 2 7 3 3 11 3" xfId="57481" xr:uid="{00000000-0005-0000-0000-000089E00000}"/>
    <cellStyle name="Total 2 7 3 3 11 4" xfId="57482" xr:uid="{00000000-0005-0000-0000-00008AE00000}"/>
    <cellStyle name="Total 2 7 3 3 11 5" xfId="57483" xr:uid="{00000000-0005-0000-0000-00008BE00000}"/>
    <cellStyle name="Total 2 7 3 3 12" xfId="57484" xr:uid="{00000000-0005-0000-0000-00008CE00000}"/>
    <cellStyle name="Total 2 7 3 3 12 2" xfId="57485" xr:uid="{00000000-0005-0000-0000-00008DE00000}"/>
    <cellStyle name="Total 2 7 3 3 12 3" xfId="57486" xr:uid="{00000000-0005-0000-0000-00008EE00000}"/>
    <cellStyle name="Total 2 7 3 3 12 4" xfId="57487" xr:uid="{00000000-0005-0000-0000-00008FE00000}"/>
    <cellStyle name="Total 2 7 3 3 12 5" xfId="57488" xr:uid="{00000000-0005-0000-0000-000090E00000}"/>
    <cellStyle name="Total 2 7 3 3 13" xfId="57489" xr:uid="{00000000-0005-0000-0000-000091E00000}"/>
    <cellStyle name="Total 2 7 3 3 13 2" xfId="57490" xr:uid="{00000000-0005-0000-0000-000092E00000}"/>
    <cellStyle name="Total 2 7 3 3 13 3" xfId="57491" xr:uid="{00000000-0005-0000-0000-000093E00000}"/>
    <cellStyle name="Total 2 7 3 3 13 4" xfId="57492" xr:uid="{00000000-0005-0000-0000-000094E00000}"/>
    <cellStyle name="Total 2 7 3 3 13 5" xfId="57493" xr:uid="{00000000-0005-0000-0000-000095E00000}"/>
    <cellStyle name="Total 2 7 3 3 14" xfId="57494" xr:uid="{00000000-0005-0000-0000-000096E00000}"/>
    <cellStyle name="Total 2 7 3 3 14 2" xfId="57495" xr:uid="{00000000-0005-0000-0000-000097E00000}"/>
    <cellStyle name="Total 2 7 3 3 14 3" xfId="57496" xr:uid="{00000000-0005-0000-0000-000098E00000}"/>
    <cellStyle name="Total 2 7 3 3 14 4" xfId="57497" xr:uid="{00000000-0005-0000-0000-000099E00000}"/>
    <cellStyle name="Total 2 7 3 3 14 5" xfId="57498" xr:uid="{00000000-0005-0000-0000-00009AE00000}"/>
    <cellStyle name="Total 2 7 3 3 15" xfId="57499" xr:uid="{00000000-0005-0000-0000-00009BE00000}"/>
    <cellStyle name="Total 2 7 3 3 15 2" xfId="57500" xr:uid="{00000000-0005-0000-0000-00009CE00000}"/>
    <cellStyle name="Total 2 7 3 3 15 3" xfId="57501" xr:uid="{00000000-0005-0000-0000-00009DE00000}"/>
    <cellStyle name="Total 2 7 3 3 15 4" xfId="57502" xr:uid="{00000000-0005-0000-0000-00009EE00000}"/>
    <cellStyle name="Total 2 7 3 3 15 5" xfId="57503" xr:uid="{00000000-0005-0000-0000-00009FE00000}"/>
    <cellStyle name="Total 2 7 3 3 16" xfId="57504" xr:uid="{00000000-0005-0000-0000-0000A0E00000}"/>
    <cellStyle name="Total 2 7 3 3 16 2" xfId="57505" xr:uid="{00000000-0005-0000-0000-0000A1E00000}"/>
    <cellStyle name="Total 2 7 3 3 16 3" xfId="57506" xr:uid="{00000000-0005-0000-0000-0000A2E00000}"/>
    <cellStyle name="Total 2 7 3 3 16 4" xfId="57507" xr:uid="{00000000-0005-0000-0000-0000A3E00000}"/>
    <cellStyle name="Total 2 7 3 3 16 5" xfId="57508" xr:uid="{00000000-0005-0000-0000-0000A4E00000}"/>
    <cellStyle name="Total 2 7 3 3 17" xfId="57509" xr:uid="{00000000-0005-0000-0000-0000A5E00000}"/>
    <cellStyle name="Total 2 7 3 3 17 2" xfId="57510" xr:uid="{00000000-0005-0000-0000-0000A6E00000}"/>
    <cellStyle name="Total 2 7 3 3 17 3" xfId="57511" xr:uid="{00000000-0005-0000-0000-0000A7E00000}"/>
    <cellStyle name="Total 2 7 3 3 17 4" xfId="57512" xr:uid="{00000000-0005-0000-0000-0000A8E00000}"/>
    <cellStyle name="Total 2 7 3 3 17 5" xfId="57513" xr:uid="{00000000-0005-0000-0000-0000A9E00000}"/>
    <cellStyle name="Total 2 7 3 3 18" xfId="57514" xr:uid="{00000000-0005-0000-0000-0000AAE00000}"/>
    <cellStyle name="Total 2 7 3 3 18 2" xfId="57515" xr:uid="{00000000-0005-0000-0000-0000ABE00000}"/>
    <cellStyle name="Total 2 7 3 3 18 3" xfId="57516" xr:uid="{00000000-0005-0000-0000-0000ACE00000}"/>
    <cellStyle name="Total 2 7 3 3 18 4" xfId="57517" xr:uid="{00000000-0005-0000-0000-0000ADE00000}"/>
    <cellStyle name="Total 2 7 3 3 18 5" xfId="57518" xr:uid="{00000000-0005-0000-0000-0000AEE00000}"/>
    <cellStyle name="Total 2 7 3 3 19" xfId="57519" xr:uid="{00000000-0005-0000-0000-0000AFE00000}"/>
    <cellStyle name="Total 2 7 3 3 2" xfId="57520" xr:uid="{00000000-0005-0000-0000-0000B0E00000}"/>
    <cellStyle name="Total 2 7 3 3 2 10" xfId="57521" xr:uid="{00000000-0005-0000-0000-0000B1E00000}"/>
    <cellStyle name="Total 2 7 3 3 2 10 2" xfId="57522" xr:uid="{00000000-0005-0000-0000-0000B2E00000}"/>
    <cellStyle name="Total 2 7 3 3 2 10 3" xfId="57523" xr:uid="{00000000-0005-0000-0000-0000B3E00000}"/>
    <cellStyle name="Total 2 7 3 3 2 10 4" xfId="57524" xr:uid="{00000000-0005-0000-0000-0000B4E00000}"/>
    <cellStyle name="Total 2 7 3 3 2 10 5" xfId="57525" xr:uid="{00000000-0005-0000-0000-0000B5E00000}"/>
    <cellStyle name="Total 2 7 3 3 2 11" xfId="57526" xr:uid="{00000000-0005-0000-0000-0000B6E00000}"/>
    <cellStyle name="Total 2 7 3 3 2 11 2" xfId="57527" xr:uid="{00000000-0005-0000-0000-0000B7E00000}"/>
    <cellStyle name="Total 2 7 3 3 2 11 3" xfId="57528" xr:uid="{00000000-0005-0000-0000-0000B8E00000}"/>
    <cellStyle name="Total 2 7 3 3 2 11 4" xfId="57529" xr:uid="{00000000-0005-0000-0000-0000B9E00000}"/>
    <cellStyle name="Total 2 7 3 3 2 11 5" xfId="57530" xr:uid="{00000000-0005-0000-0000-0000BAE00000}"/>
    <cellStyle name="Total 2 7 3 3 2 12" xfId="57531" xr:uid="{00000000-0005-0000-0000-0000BBE00000}"/>
    <cellStyle name="Total 2 7 3 3 2 12 2" xfId="57532" xr:uid="{00000000-0005-0000-0000-0000BCE00000}"/>
    <cellStyle name="Total 2 7 3 3 2 12 3" xfId="57533" xr:uid="{00000000-0005-0000-0000-0000BDE00000}"/>
    <cellStyle name="Total 2 7 3 3 2 12 4" xfId="57534" xr:uid="{00000000-0005-0000-0000-0000BEE00000}"/>
    <cellStyle name="Total 2 7 3 3 2 12 5" xfId="57535" xr:uid="{00000000-0005-0000-0000-0000BFE00000}"/>
    <cellStyle name="Total 2 7 3 3 2 13" xfId="57536" xr:uid="{00000000-0005-0000-0000-0000C0E00000}"/>
    <cellStyle name="Total 2 7 3 3 2 13 2" xfId="57537" xr:uid="{00000000-0005-0000-0000-0000C1E00000}"/>
    <cellStyle name="Total 2 7 3 3 2 13 3" xfId="57538" xr:uid="{00000000-0005-0000-0000-0000C2E00000}"/>
    <cellStyle name="Total 2 7 3 3 2 13 4" xfId="57539" xr:uid="{00000000-0005-0000-0000-0000C3E00000}"/>
    <cellStyle name="Total 2 7 3 3 2 13 5" xfId="57540" xr:uid="{00000000-0005-0000-0000-0000C4E00000}"/>
    <cellStyle name="Total 2 7 3 3 2 14" xfId="57541" xr:uid="{00000000-0005-0000-0000-0000C5E00000}"/>
    <cellStyle name="Total 2 7 3 3 2 14 2" xfId="57542" xr:uid="{00000000-0005-0000-0000-0000C6E00000}"/>
    <cellStyle name="Total 2 7 3 3 2 14 3" xfId="57543" xr:uid="{00000000-0005-0000-0000-0000C7E00000}"/>
    <cellStyle name="Total 2 7 3 3 2 14 4" xfId="57544" xr:uid="{00000000-0005-0000-0000-0000C8E00000}"/>
    <cellStyle name="Total 2 7 3 3 2 14 5" xfId="57545" xr:uid="{00000000-0005-0000-0000-0000C9E00000}"/>
    <cellStyle name="Total 2 7 3 3 2 15" xfId="57546" xr:uid="{00000000-0005-0000-0000-0000CAE00000}"/>
    <cellStyle name="Total 2 7 3 3 2 15 2" xfId="57547" xr:uid="{00000000-0005-0000-0000-0000CBE00000}"/>
    <cellStyle name="Total 2 7 3 3 2 15 3" xfId="57548" xr:uid="{00000000-0005-0000-0000-0000CCE00000}"/>
    <cellStyle name="Total 2 7 3 3 2 15 4" xfId="57549" xr:uid="{00000000-0005-0000-0000-0000CDE00000}"/>
    <cellStyle name="Total 2 7 3 3 2 15 5" xfId="57550" xr:uid="{00000000-0005-0000-0000-0000CEE00000}"/>
    <cellStyle name="Total 2 7 3 3 2 16" xfId="57551" xr:uid="{00000000-0005-0000-0000-0000CFE00000}"/>
    <cellStyle name="Total 2 7 3 3 2 16 2" xfId="57552" xr:uid="{00000000-0005-0000-0000-0000D0E00000}"/>
    <cellStyle name="Total 2 7 3 3 2 16 3" xfId="57553" xr:uid="{00000000-0005-0000-0000-0000D1E00000}"/>
    <cellStyle name="Total 2 7 3 3 2 16 4" xfId="57554" xr:uid="{00000000-0005-0000-0000-0000D2E00000}"/>
    <cellStyle name="Total 2 7 3 3 2 16 5" xfId="57555" xr:uid="{00000000-0005-0000-0000-0000D3E00000}"/>
    <cellStyle name="Total 2 7 3 3 2 17" xfId="57556" xr:uid="{00000000-0005-0000-0000-0000D4E00000}"/>
    <cellStyle name="Total 2 7 3 3 2 17 2" xfId="57557" xr:uid="{00000000-0005-0000-0000-0000D5E00000}"/>
    <cellStyle name="Total 2 7 3 3 2 17 3" xfId="57558" xr:uid="{00000000-0005-0000-0000-0000D6E00000}"/>
    <cellStyle name="Total 2 7 3 3 2 17 4" xfId="57559" xr:uid="{00000000-0005-0000-0000-0000D7E00000}"/>
    <cellStyle name="Total 2 7 3 3 2 17 5" xfId="57560" xr:uid="{00000000-0005-0000-0000-0000D8E00000}"/>
    <cellStyle name="Total 2 7 3 3 2 18" xfId="57561" xr:uid="{00000000-0005-0000-0000-0000D9E00000}"/>
    <cellStyle name="Total 2 7 3 3 2 18 2" xfId="57562" xr:uid="{00000000-0005-0000-0000-0000DAE00000}"/>
    <cellStyle name="Total 2 7 3 3 2 18 3" xfId="57563" xr:uid="{00000000-0005-0000-0000-0000DBE00000}"/>
    <cellStyle name="Total 2 7 3 3 2 18 4" xfId="57564" xr:uid="{00000000-0005-0000-0000-0000DCE00000}"/>
    <cellStyle name="Total 2 7 3 3 2 18 5" xfId="57565" xr:uid="{00000000-0005-0000-0000-0000DDE00000}"/>
    <cellStyle name="Total 2 7 3 3 2 19" xfId="57566" xr:uid="{00000000-0005-0000-0000-0000DEE00000}"/>
    <cellStyle name="Total 2 7 3 3 2 2" xfId="57567" xr:uid="{00000000-0005-0000-0000-0000DFE00000}"/>
    <cellStyle name="Total 2 7 3 3 2 2 2" xfId="57568" xr:uid="{00000000-0005-0000-0000-0000E0E00000}"/>
    <cellStyle name="Total 2 7 3 3 2 2 2 2" xfId="57569" xr:uid="{00000000-0005-0000-0000-0000E1E00000}"/>
    <cellStyle name="Total 2 7 3 3 2 2 2 3" xfId="57570" xr:uid="{00000000-0005-0000-0000-0000E2E00000}"/>
    <cellStyle name="Total 2 7 3 3 2 2 2 4" xfId="57571" xr:uid="{00000000-0005-0000-0000-0000E3E00000}"/>
    <cellStyle name="Total 2 7 3 3 2 2 2 5" xfId="57572" xr:uid="{00000000-0005-0000-0000-0000E4E00000}"/>
    <cellStyle name="Total 2 7 3 3 2 2 2 6" xfId="57573" xr:uid="{00000000-0005-0000-0000-0000E5E00000}"/>
    <cellStyle name="Total 2 7 3 3 2 2 2 7" xfId="57574" xr:uid="{00000000-0005-0000-0000-0000E6E00000}"/>
    <cellStyle name="Total 2 7 3 3 2 2 3" xfId="57575" xr:uid="{00000000-0005-0000-0000-0000E7E00000}"/>
    <cellStyle name="Total 2 7 3 3 2 2 4" xfId="57576" xr:uid="{00000000-0005-0000-0000-0000E8E00000}"/>
    <cellStyle name="Total 2 7 3 3 2 2 5" xfId="57577" xr:uid="{00000000-0005-0000-0000-0000E9E00000}"/>
    <cellStyle name="Total 2 7 3 3 2 3" xfId="57578" xr:uid="{00000000-0005-0000-0000-0000EAE00000}"/>
    <cellStyle name="Total 2 7 3 3 2 3 2" xfId="57579" xr:uid="{00000000-0005-0000-0000-0000EBE00000}"/>
    <cellStyle name="Total 2 7 3 3 2 3 2 2" xfId="57580" xr:uid="{00000000-0005-0000-0000-0000ECE00000}"/>
    <cellStyle name="Total 2 7 3 3 2 3 2 3" xfId="57581" xr:uid="{00000000-0005-0000-0000-0000EDE00000}"/>
    <cellStyle name="Total 2 7 3 3 2 3 2 4" xfId="57582" xr:uid="{00000000-0005-0000-0000-0000EEE00000}"/>
    <cellStyle name="Total 2 7 3 3 2 3 2 5" xfId="57583" xr:uid="{00000000-0005-0000-0000-0000EFE00000}"/>
    <cellStyle name="Total 2 7 3 3 2 3 2 6" xfId="57584" xr:uid="{00000000-0005-0000-0000-0000F0E00000}"/>
    <cellStyle name="Total 2 7 3 3 2 3 2 7" xfId="57585" xr:uid="{00000000-0005-0000-0000-0000F1E00000}"/>
    <cellStyle name="Total 2 7 3 3 2 3 3" xfId="57586" xr:uid="{00000000-0005-0000-0000-0000F2E00000}"/>
    <cellStyle name="Total 2 7 3 3 2 3 4" xfId="57587" xr:uid="{00000000-0005-0000-0000-0000F3E00000}"/>
    <cellStyle name="Total 2 7 3 3 2 3 5" xfId="57588" xr:uid="{00000000-0005-0000-0000-0000F4E00000}"/>
    <cellStyle name="Total 2 7 3 3 2 4" xfId="57589" xr:uid="{00000000-0005-0000-0000-0000F5E00000}"/>
    <cellStyle name="Total 2 7 3 3 2 4 2" xfId="57590" xr:uid="{00000000-0005-0000-0000-0000F6E00000}"/>
    <cellStyle name="Total 2 7 3 3 2 4 2 2" xfId="57591" xr:uid="{00000000-0005-0000-0000-0000F7E00000}"/>
    <cellStyle name="Total 2 7 3 3 2 4 2 3" xfId="57592" xr:uid="{00000000-0005-0000-0000-0000F8E00000}"/>
    <cellStyle name="Total 2 7 3 3 2 4 2 4" xfId="57593" xr:uid="{00000000-0005-0000-0000-0000F9E00000}"/>
    <cellStyle name="Total 2 7 3 3 2 4 2 5" xfId="57594" xr:uid="{00000000-0005-0000-0000-0000FAE00000}"/>
    <cellStyle name="Total 2 7 3 3 2 4 2 6" xfId="57595" xr:uid="{00000000-0005-0000-0000-0000FBE00000}"/>
    <cellStyle name="Total 2 7 3 3 2 4 2 7" xfId="57596" xr:uid="{00000000-0005-0000-0000-0000FCE00000}"/>
    <cellStyle name="Total 2 7 3 3 2 4 3" xfId="57597" xr:uid="{00000000-0005-0000-0000-0000FDE00000}"/>
    <cellStyle name="Total 2 7 3 3 2 4 4" xfId="57598" xr:uid="{00000000-0005-0000-0000-0000FEE00000}"/>
    <cellStyle name="Total 2 7 3 3 2 4 5" xfId="57599" xr:uid="{00000000-0005-0000-0000-0000FFE00000}"/>
    <cellStyle name="Total 2 7 3 3 2 5" xfId="57600" xr:uid="{00000000-0005-0000-0000-000000E10000}"/>
    <cellStyle name="Total 2 7 3 3 2 5 2" xfId="57601" xr:uid="{00000000-0005-0000-0000-000001E10000}"/>
    <cellStyle name="Total 2 7 3 3 2 5 3" xfId="57602" xr:uid="{00000000-0005-0000-0000-000002E10000}"/>
    <cellStyle name="Total 2 7 3 3 2 5 4" xfId="57603" xr:uid="{00000000-0005-0000-0000-000003E10000}"/>
    <cellStyle name="Total 2 7 3 3 2 5 5" xfId="57604" xr:uid="{00000000-0005-0000-0000-000004E10000}"/>
    <cellStyle name="Total 2 7 3 3 2 5 6" xfId="57605" xr:uid="{00000000-0005-0000-0000-000005E10000}"/>
    <cellStyle name="Total 2 7 3 3 2 5 7" xfId="57606" xr:uid="{00000000-0005-0000-0000-000006E10000}"/>
    <cellStyle name="Total 2 7 3 3 2 5 8" xfId="57607" xr:uid="{00000000-0005-0000-0000-000007E10000}"/>
    <cellStyle name="Total 2 7 3 3 2 6" xfId="57608" xr:uid="{00000000-0005-0000-0000-000008E10000}"/>
    <cellStyle name="Total 2 7 3 3 2 6 2" xfId="57609" xr:uid="{00000000-0005-0000-0000-000009E10000}"/>
    <cellStyle name="Total 2 7 3 3 2 6 3" xfId="57610" xr:uid="{00000000-0005-0000-0000-00000AE10000}"/>
    <cellStyle name="Total 2 7 3 3 2 6 4" xfId="57611" xr:uid="{00000000-0005-0000-0000-00000BE10000}"/>
    <cellStyle name="Total 2 7 3 3 2 6 5" xfId="57612" xr:uid="{00000000-0005-0000-0000-00000CE10000}"/>
    <cellStyle name="Total 2 7 3 3 2 6 6" xfId="57613" xr:uid="{00000000-0005-0000-0000-00000DE10000}"/>
    <cellStyle name="Total 2 7 3 3 2 6 7" xfId="57614" xr:uid="{00000000-0005-0000-0000-00000EE10000}"/>
    <cellStyle name="Total 2 7 3 3 2 7" xfId="57615" xr:uid="{00000000-0005-0000-0000-00000FE10000}"/>
    <cellStyle name="Total 2 7 3 3 2 7 2" xfId="57616" xr:uid="{00000000-0005-0000-0000-000010E10000}"/>
    <cellStyle name="Total 2 7 3 3 2 7 3" xfId="57617" xr:uid="{00000000-0005-0000-0000-000011E10000}"/>
    <cellStyle name="Total 2 7 3 3 2 7 4" xfId="57618" xr:uid="{00000000-0005-0000-0000-000012E10000}"/>
    <cellStyle name="Total 2 7 3 3 2 7 5" xfId="57619" xr:uid="{00000000-0005-0000-0000-000013E10000}"/>
    <cellStyle name="Total 2 7 3 3 2 8" xfId="57620" xr:uid="{00000000-0005-0000-0000-000014E10000}"/>
    <cellStyle name="Total 2 7 3 3 2 8 2" xfId="57621" xr:uid="{00000000-0005-0000-0000-000015E10000}"/>
    <cellStyle name="Total 2 7 3 3 2 8 3" xfId="57622" xr:uid="{00000000-0005-0000-0000-000016E10000}"/>
    <cellStyle name="Total 2 7 3 3 2 8 4" xfId="57623" xr:uid="{00000000-0005-0000-0000-000017E10000}"/>
    <cellStyle name="Total 2 7 3 3 2 8 5" xfId="57624" xr:uid="{00000000-0005-0000-0000-000018E10000}"/>
    <cellStyle name="Total 2 7 3 3 2 9" xfId="57625" xr:uid="{00000000-0005-0000-0000-000019E10000}"/>
    <cellStyle name="Total 2 7 3 3 2 9 2" xfId="57626" xr:uid="{00000000-0005-0000-0000-00001AE10000}"/>
    <cellStyle name="Total 2 7 3 3 2 9 3" xfId="57627" xr:uid="{00000000-0005-0000-0000-00001BE10000}"/>
    <cellStyle name="Total 2 7 3 3 2 9 4" xfId="57628" xr:uid="{00000000-0005-0000-0000-00001CE10000}"/>
    <cellStyle name="Total 2 7 3 3 2 9 5" xfId="57629" xr:uid="{00000000-0005-0000-0000-00001DE10000}"/>
    <cellStyle name="Total 2 7 3 3 3" xfId="57630" xr:uid="{00000000-0005-0000-0000-00001EE10000}"/>
    <cellStyle name="Total 2 7 3 3 3 10" xfId="57631" xr:uid="{00000000-0005-0000-0000-00001FE10000}"/>
    <cellStyle name="Total 2 7 3 3 3 2" xfId="57632" xr:uid="{00000000-0005-0000-0000-000020E10000}"/>
    <cellStyle name="Total 2 7 3 3 3 2 2" xfId="57633" xr:uid="{00000000-0005-0000-0000-000021E10000}"/>
    <cellStyle name="Total 2 7 3 3 3 2 2 2" xfId="57634" xr:uid="{00000000-0005-0000-0000-000022E10000}"/>
    <cellStyle name="Total 2 7 3 3 3 2 2 3" xfId="57635" xr:uid="{00000000-0005-0000-0000-000023E10000}"/>
    <cellStyle name="Total 2 7 3 3 3 2 2 4" xfId="57636" xr:uid="{00000000-0005-0000-0000-000024E10000}"/>
    <cellStyle name="Total 2 7 3 3 3 2 2 5" xfId="57637" xr:uid="{00000000-0005-0000-0000-000025E10000}"/>
    <cellStyle name="Total 2 7 3 3 3 2 2 6" xfId="57638" xr:uid="{00000000-0005-0000-0000-000026E10000}"/>
    <cellStyle name="Total 2 7 3 3 3 2 2 7" xfId="57639" xr:uid="{00000000-0005-0000-0000-000027E10000}"/>
    <cellStyle name="Total 2 7 3 3 3 2 3" xfId="57640" xr:uid="{00000000-0005-0000-0000-000028E10000}"/>
    <cellStyle name="Total 2 7 3 3 3 2 4" xfId="57641" xr:uid="{00000000-0005-0000-0000-000029E10000}"/>
    <cellStyle name="Total 2 7 3 3 3 3" xfId="57642" xr:uid="{00000000-0005-0000-0000-00002AE10000}"/>
    <cellStyle name="Total 2 7 3 3 3 3 2" xfId="57643" xr:uid="{00000000-0005-0000-0000-00002BE10000}"/>
    <cellStyle name="Total 2 7 3 3 3 3 2 2" xfId="57644" xr:uid="{00000000-0005-0000-0000-00002CE10000}"/>
    <cellStyle name="Total 2 7 3 3 3 3 2 3" xfId="57645" xr:uid="{00000000-0005-0000-0000-00002DE10000}"/>
    <cellStyle name="Total 2 7 3 3 3 3 2 4" xfId="57646" xr:uid="{00000000-0005-0000-0000-00002EE10000}"/>
    <cellStyle name="Total 2 7 3 3 3 3 2 5" xfId="57647" xr:uid="{00000000-0005-0000-0000-00002FE10000}"/>
    <cellStyle name="Total 2 7 3 3 3 3 2 6" xfId="57648" xr:uid="{00000000-0005-0000-0000-000030E10000}"/>
    <cellStyle name="Total 2 7 3 3 3 3 2 7" xfId="57649" xr:uid="{00000000-0005-0000-0000-000031E10000}"/>
    <cellStyle name="Total 2 7 3 3 3 3 3" xfId="57650" xr:uid="{00000000-0005-0000-0000-000032E10000}"/>
    <cellStyle name="Total 2 7 3 3 3 3 4" xfId="57651" xr:uid="{00000000-0005-0000-0000-000033E10000}"/>
    <cellStyle name="Total 2 7 3 3 3 4" xfId="57652" xr:uid="{00000000-0005-0000-0000-000034E10000}"/>
    <cellStyle name="Total 2 7 3 3 3 4 2" xfId="57653" xr:uid="{00000000-0005-0000-0000-000035E10000}"/>
    <cellStyle name="Total 2 7 3 3 3 4 2 2" xfId="57654" xr:uid="{00000000-0005-0000-0000-000036E10000}"/>
    <cellStyle name="Total 2 7 3 3 3 4 2 3" xfId="57655" xr:uid="{00000000-0005-0000-0000-000037E10000}"/>
    <cellStyle name="Total 2 7 3 3 3 4 2 4" xfId="57656" xr:uid="{00000000-0005-0000-0000-000038E10000}"/>
    <cellStyle name="Total 2 7 3 3 3 4 2 5" xfId="57657" xr:uid="{00000000-0005-0000-0000-000039E10000}"/>
    <cellStyle name="Total 2 7 3 3 3 4 2 6" xfId="57658" xr:uid="{00000000-0005-0000-0000-00003AE10000}"/>
    <cellStyle name="Total 2 7 3 3 3 4 2 7" xfId="57659" xr:uid="{00000000-0005-0000-0000-00003BE10000}"/>
    <cellStyle name="Total 2 7 3 3 3 4 3" xfId="57660" xr:uid="{00000000-0005-0000-0000-00003CE10000}"/>
    <cellStyle name="Total 2 7 3 3 3 4 4" xfId="57661" xr:uid="{00000000-0005-0000-0000-00003DE10000}"/>
    <cellStyle name="Total 2 7 3 3 3 5" xfId="57662" xr:uid="{00000000-0005-0000-0000-00003EE10000}"/>
    <cellStyle name="Total 2 7 3 3 3 5 2" xfId="57663" xr:uid="{00000000-0005-0000-0000-00003FE10000}"/>
    <cellStyle name="Total 2 7 3 3 3 5 3" xfId="57664" xr:uid="{00000000-0005-0000-0000-000040E10000}"/>
    <cellStyle name="Total 2 7 3 3 3 5 4" xfId="57665" xr:uid="{00000000-0005-0000-0000-000041E10000}"/>
    <cellStyle name="Total 2 7 3 3 3 5 5" xfId="57666" xr:uid="{00000000-0005-0000-0000-000042E10000}"/>
    <cellStyle name="Total 2 7 3 3 3 5 6" xfId="57667" xr:uid="{00000000-0005-0000-0000-000043E10000}"/>
    <cellStyle name="Total 2 7 3 3 3 5 7" xfId="57668" xr:uid="{00000000-0005-0000-0000-000044E10000}"/>
    <cellStyle name="Total 2 7 3 3 3 5 8" xfId="57669" xr:uid="{00000000-0005-0000-0000-000045E10000}"/>
    <cellStyle name="Total 2 7 3 3 3 6" xfId="57670" xr:uid="{00000000-0005-0000-0000-000046E10000}"/>
    <cellStyle name="Total 2 7 3 3 3 6 2" xfId="57671" xr:uid="{00000000-0005-0000-0000-000047E10000}"/>
    <cellStyle name="Total 2 7 3 3 3 6 3" xfId="57672" xr:uid="{00000000-0005-0000-0000-000048E10000}"/>
    <cellStyle name="Total 2 7 3 3 3 6 4" xfId="57673" xr:uid="{00000000-0005-0000-0000-000049E10000}"/>
    <cellStyle name="Total 2 7 3 3 3 6 5" xfId="57674" xr:uid="{00000000-0005-0000-0000-00004AE10000}"/>
    <cellStyle name="Total 2 7 3 3 3 6 6" xfId="57675" xr:uid="{00000000-0005-0000-0000-00004BE10000}"/>
    <cellStyle name="Total 2 7 3 3 3 6 7" xfId="57676" xr:uid="{00000000-0005-0000-0000-00004CE10000}"/>
    <cellStyle name="Total 2 7 3 3 3 7" xfId="57677" xr:uid="{00000000-0005-0000-0000-00004DE10000}"/>
    <cellStyle name="Total 2 7 3 3 3 8" xfId="57678" xr:uid="{00000000-0005-0000-0000-00004EE10000}"/>
    <cellStyle name="Total 2 7 3 3 3 9" xfId="57679" xr:uid="{00000000-0005-0000-0000-00004FE10000}"/>
    <cellStyle name="Total 2 7 3 3 4" xfId="57680" xr:uid="{00000000-0005-0000-0000-000050E10000}"/>
    <cellStyle name="Total 2 7 3 3 4 2" xfId="57681" xr:uid="{00000000-0005-0000-0000-000051E10000}"/>
    <cellStyle name="Total 2 7 3 3 4 2 2" xfId="57682" xr:uid="{00000000-0005-0000-0000-000052E10000}"/>
    <cellStyle name="Total 2 7 3 3 4 2 3" xfId="57683" xr:uid="{00000000-0005-0000-0000-000053E10000}"/>
    <cellStyle name="Total 2 7 3 3 4 2 4" xfId="57684" xr:uid="{00000000-0005-0000-0000-000054E10000}"/>
    <cellStyle name="Total 2 7 3 3 4 2 5" xfId="57685" xr:uid="{00000000-0005-0000-0000-000055E10000}"/>
    <cellStyle name="Total 2 7 3 3 4 2 6" xfId="57686" xr:uid="{00000000-0005-0000-0000-000056E10000}"/>
    <cellStyle name="Total 2 7 3 3 4 2 7" xfId="57687" xr:uid="{00000000-0005-0000-0000-000057E10000}"/>
    <cellStyle name="Total 2 7 3 3 4 3" xfId="57688" xr:uid="{00000000-0005-0000-0000-000058E10000}"/>
    <cellStyle name="Total 2 7 3 3 4 4" xfId="57689" xr:uid="{00000000-0005-0000-0000-000059E10000}"/>
    <cellStyle name="Total 2 7 3 3 4 5" xfId="57690" xr:uid="{00000000-0005-0000-0000-00005AE10000}"/>
    <cellStyle name="Total 2 7 3 3 5" xfId="57691" xr:uid="{00000000-0005-0000-0000-00005BE10000}"/>
    <cellStyle name="Total 2 7 3 3 5 2" xfId="57692" xr:uid="{00000000-0005-0000-0000-00005CE10000}"/>
    <cellStyle name="Total 2 7 3 3 5 2 2" xfId="57693" xr:uid="{00000000-0005-0000-0000-00005DE10000}"/>
    <cellStyle name="Total 2 7 3 3 5 2 3" xfId="57694" xr:uid="{00000000-0005-0000-0000-00005EE10000}"/>
    <cellStyle name="Total 2 7 3 3 5 2 4" xfId="57695" xr:uid="{00000000-0005-0000-0000-00005FE10000}"/>
    <cellStyle name="Total 2 7 3 3 5 2 5" xfId="57696" xr:uid="{00000000-0005-0000-0000-000060E10000}"/>
    <cellStyle name="Total 2 7 3 3 5 2 6" xfId="57697" xr:uid="{00000000-0005-0000-0000-000061E10000}"/>
    <cellStyle name="Total 2 7 3 3 5 2 7" xfId="57698" xr:uid="{00000000-0005-0000-0000-000062E10000}"/>
    <cellStyle name="Total 2 7 3 3 5 3" xfId="57699" xr:uid="{00000000-0005-0000-0000-000063E10000}"/>
    <cellStyle name="Total 2 7 3 3 5 4" xfId="57700" xr:uid="{00000000-0005-0000-0000-000064E10000}"/>
    <cellStyle name="Total 2 7 3 3 5 5" xfId="57701" xr:uid="{00000000-0005-0000-0000-000065E10000}"/>
    <cellStyle name="Total 2 7 3 3 6" xfId="57702" xr:uid="{00000000-0005-0000-0000-000066E10000}"/>
    <cellStyle name="Total 2 7 3 3 6 2" xfId="57703" xr:uid="{00000000-0005-0000-0000-000067E10000}"/>
    <cellStyle name="Total 2 7 3 3 6 2 2" xfId="57704" xr:uid="{00000000-0005-0000-0000-000068E10000}"/>
    <cellStyle name="Total 2 7 3 3 6 2 3" xfId="57705" xr:uid="{00000000-0005-0000-0000-000069E10000}"/>
    <cellStyle name="Total 2 7 3 3 6 2 4" xfId="57706" xr:uid="{00000000-0005-0000-0000-00006AE10000}"/>
    <cellStyle name="Total 2 7 3 3 6 2 5" xfId="57707" xr:uid="{00000000-0005-0000-0000-00006BE10000}"/>
    <cellStyle name="Total 2 7 3 3 6 2 6" xfId="57708" xr:uid="{00000000-0005-0000-0000-00006CE10000}"/>
    <cellStyle name="Total 2 7 3 3 6 2 7" xfId="57709" xr:uid="{00000000-0005-0000-0000-00006DE10000}"/>
    <cellStyle name="Total 2 7 3 3 6 3" xfId="57710" xr:uid="{00000000-0005-0000-0000-00006EE10000}"/>
    <cellStyle name="Total 2 7 3 3 6 4" xfId="57711" xr:uid="{00000000-0005-0000-0000-00006FE10000}"/>
    <cellStyle name="Total 2 7 3 3 6 5" xfId="57712" xr:uid="{00000000-0005-0000-0000-000070E10000}"/>
    <cellStyle name="Total 2 7 3 3 7" xfId="57713" xr:uid="{00000000-0005-0000-0000-000071E10000}"/>
    <cellStyle name="Total 2 7 3 3 7 2" xfId="57714" xr:uid="{00000000-0005-0000-0000-000072E10000}"/>
    <cellStyle name="Total 2 7 3 3 7 2 2" xfId="57715" xr:uid="{00000000-0005-0000-0000-000073E10000}"/>
    <cellStyle name="Total 2 7 3 3 7 2 3" xfId="57716" xr:uid="{00000000-0005-0000-0000-000074E10000}"/>
    <cellStyle name="Total 2 7 3 3 7 2 4" xfId="57717" xr:uid="{00000000-0005-0000-0000-000075E10000}"/>
    <cellStyle name="Total 2 7 3 3 7 2 5" xfId="57718" xr:uid="{00000000-0005-0000-0000-000076E10000}"/>
    <cellStyle name="Total 2 7 3 3 7 2 6" xfId="57719" xr:uid="{00000000-0005-0000-0000-000077E10000}"/>
    <cellStyle name="Total 2 7 3 3 7 2 7" xfId="57720" xr:uid="{00000000-0005-0000-0000-000078E10000}"/>
    <cellStyle name="Total 2 7 3 3 7 3" xfId="57721" xr:uid="{00000000-0005-0000-0000-000079E10000}"/>
    <cellStyle name="Total 2 7 3 3 7 4" xfId="57722" xr:uid="{00000000-0005-0000-0000-00007AE10000}"/>
    <cellStyle name="Total 2 7 3 3 7 5" xfId="57723" xr:uid="{00000000-0005-0000-0000-00007BE10000}"/>
    <cellStyle name="Total 2 7 3 3 8" xfId="57724" xr:uid="{00000000-0005-0000-0000-00007CE10000}"/>
    <cellStyle name="Total 2 7 3 3 8 2" xfId="57725" xr:uid="{00000000-0005-0000-0000-00007DE10000}"/>
    <cellStyle name="Total 2 7 3 3 8 3" xfId="57726" xr:uid="{00000000-0005-0000-0000-00007EE10000}"/>
    <cellStyle name="Total 2 7 3 3 8 4" xfId="57727" xr:uid="{00000000-0005-0000-0000-00007FE10000}"/>
    <cellStyle name="Total 2 7 3 3 8 5" xfId="57728" xr:uid="{00000000-0005-0000-0000-000080E10000}"/>
    <cellStyle name="Total 2 7 3 3 8 6" xfId="57729" xr:uid="{00000000-0005-0000-0000-000081E10000}"/>
    <cellStyle name="Total 2 7 3 3 8 7" xfId="57730" xr:uid="{00000000-0005-0000-0000-000082E10000}"/>
    <cellStyle name="Total 2 7 3 3 8 8" xfId="57731" xr:uid="{00000000-0005-0000-0000-000083E10000}"/>
    <cellStyle name="Total 2 7 3 3 9" xfId="57732" xr:uid="{00000000-0005-0000-0000-000084E10000}"/>
    <cellStyle name="Total 2 7 3 3 9 2" xfId="57733" xr:uid="{00000000-0005-0000-0000-000085E10000}"/>
    <cellStyle name="Total 2 7 3 3 9 3" xfId="57734" xr:uid="{00000000-0005-0000-0000-000086E10000}"/>
    <cellStyle name="Total 2 7 3 3 9 4" xfId="57735" xr:uid="{00000000-0005-0000-0000-000087E10000}"/>
    <cellStyle name="Total 2 7 3 3 9 5" xfId="57736" xr:uid="{00000000-0005-0000-0000-000088E10000}"/>
    <cellStyle name="Total 2 7 3 3 9 6" xfId="57737" xr:uid="{00000000-0005-0000-0000-000089E10000}"/>
    <cellStyle name="Total 2 7 3 3 9 7" xfId="57738" xr:uid="{00000000-0005-0000-0000-00008AE10000}"/>
    <cellStyle name="Total 2 7 3 4" xfId="57739" xr:uid="{00000000-0005-0000-0000-00008BE10000}"/>
    <cellStyle name="Total 2 7 3 4 10" xfId="57740" xr:uid="{00000000-0005-0000-0000-00008CE10000}"/>
    <cellStyle name="Total 2 7 3 4 10 2" xfId="57741" xr:uid="{00000000-0005-0000-0000-00008DE10000}"/>
    <cellStyle name="Total 2 7 3 4 10 3" xfId="57742" xr:uid="{00000000-0005-0000-0000-00008EE10000}"/>
    <cellStyle name="Total 2 7 3 4 10 4" xfId="57743" xr:uid="{00000000-0005-0000-0000-00008FE10000}"/>
    <cellStyle name="Total 2 7 3 4 10 5" xfId="57744" xr:uid="{00000000-0005-0000-0000-000090E10000}"/>
    <cellStyle name="Total 2 7 3 4 11" xfId="57745" xr:uid="{00000000-0005-0000-0000-000091E10000}"/>
    <cellStyle name="Total 2 7 3 4 11 2" xfId="57746" xr:uid="{00000000-0005-0000-0000-000092E10000}"/>
    <cellStyle name="Total 2 7 3 4 11 3" xfId="57747" xr:uid="{00000000-0005-0000-0000-000093E10000}"/>
    <cellStyle name="Total 2 7 3 4 11 4" xfId="57748" xr:uid="{00000000-0005-0000-0000-000094E10000}"/>
    <cellStyle name="Total 2 7 3 4 11 5" xfId="57749" xr:uid="{00000000-0005-0000-0000-000095E10000}"/>
    <cellStyle name="Total 2 7 3 4 12" xfId="57750" xr:uid="{00000000-0005-0000-0000-000096E10000}"/>
    <cellStyle name="Total 2 7 3 4 12 2" xfId="57751" xr:uid="{00000000-0005-0000-0000-000097E10000}"/>
    <cellStyle name="Total 2 7 3 4 12 3" xfId="57752" xr:uid="{00000000-0005-0000-0000-000098E10000}"/>
    <cellStyle name="Total 2 7 3 4 12 4" xfId="57753" xr:uid="{00000000-0005-0000-0000-000099E10000}"/>
    <cellStyle name="Total 2 7 3 4 12 5" xfId="57754" xr:uid="{00000000-0005-0000-0000-00009AE10000}"/>
    <cellStyle name="Total 2 7 3 4 13" xfId="57755" xr:uid="{00000000-0005-0000-0000-00009BE10000}"/>
    <cellStyle name="Total 2 7 3 4 13 2" xfId="57756" xr:uid="{00000000-0005-0000-0000-00009CE10000}"/>
    <cellStyle name="Total 2 7 3 4 13 3" xfId="57757" xr:uid="{00000000-0005-0000-0000-00009DE10000}"/>
    <cellStyle name="Total 2 7 3 4 13 4" xfId="57758" xr:uid="{00000000-0005-0000-0000-00009EE10000}"/>
    <cellStyle name="Total 2 7 3 4 13 5" xfId="57759" xr:uid="{00000000-0005-0000-0000-00009FE10000}"/>
    <cellStyle name="Total 2 7 3 4 14" xfId="57760" xr:uid="{00000000-0005-0000-0000-0000A0E10000}"/>
    <cellStyle name="Total 2 7 3 4 14 2" xfId="57761" xr:uid="{00000000-0005-0000-0000-0000A1E10000}"/>
    <cellStyle name="Total 2 7 3 4 14 3" xfId="57762" xr:uid="{00000000-0005-0000-0000-0000A2E10000}"/>
    <cellStyle name="Total 2 7 3 4 14 4" xfId="57763" xr:uid="{00000000-0005-0000-0000-0000A3E10000}"/>
    <cellStyle name="Total 2 7 3 4 14 5" xfId="57764" xr:uid="{00000000-0005-0000-0000-0000A4E10000}"/>
    <cellStyle name="Total 2 7 3 4 15" xfId="57765" xr:uid="{00000000-0005-0000-0000-0000A5E10000}"/>
    <cellStyle name="Total 2 7 3 4 15 2" xfId="57766" xr:uid="{00000000-0005-0000-0000-0000A6E10000}"/>
    <cellStyle name="Total 2 7 3 4 15 3" xfId="57767" xr:uid="{00000000-0005-0000-0000-0000A7E10000}"/>
    <cellStyle name="Total 2 7 3 4 15 4" xfId="57768" xr:uid="{00000000-0005-0000-0000-0000A8E10000}"/>
    <cellStyle name="Total 2 7 3 4 15 5" xfId="57769" xr:uid="{00000000-0005-0000-0000-0000A9E10000}"/>
    <cellStyle name="Total 2 7 3 4 16" xfId="57770" xr:uid="{00000000-0005-0000-0000-0000AAE10000}"/>
    <cellStyle name="Total 2 7 3 4 16 2" xfId="57771" xr:uid="{00000000-0005-0000-0000-0000ABE10000}"/>
    <cellStyle name="Total 2 7 3 4 16 3" xfId="57772" xr:uid="{00000000-0005-0000-0000-0000ACE10000}"/>
    <cellStyle name="Total 2 7 3 4 16 4" xfId="57773" xr:uid="{00000000-0005-0000-0000-0000ADE10000}"/>
    <cellStyle name="Total 2 7 3 4 16 5" xfId="57774" xr:uid="{00000000-0005-0000-0000-0000AEE10000}"/>
    <cellStyle name="Total 2 7 3 4 17" xfId="57775" xr:uid="{00000000-0005-0000-0000-0000AFE10000}"/>
    <cellStyle name="Total 2 7 3 4 17 2" xfId="57776" xr:uid="{00000000-0005-0000-0000-0000B0E10000}"/>
    <cellStyle name="Total 2 7 3 4 17 3" xfId="57777" xr:uid="{00000000-0005-0000-0000-0000B1E10000}"/>
    <cellStyle name="Total 2 7 3 4 17 4" xfId="57778" xr:uid="{00000000-0005-0000-0000-0000B2E10000}"/>
    <cellStyle name="Total 2 7 3 4 17 5" xfId="57779" xr:uid="{00000000-0005-0000-0000-0000B3E10000}"/>
    <cellStyle name="Total 2 7 3 4 18" xfId="57780" xr:uid="{00000000-0005-0000-0000-0000B4E10000}"/>
    <cellStyle name="Total 2 7 3 4 18 2" xfId="57781" xr:uid="{00000000-0005-0000-0000-0000B5E10000}"/>
    <cellStyle name="Total 2 7 3 4 18 3" xfId="57782" xr:uid="{00000000-0005-0000-0000-0000B6E10000}"/>
    <cellStyle name="Total 2 7 3 4 18 4" xfId="57783" xr:uid="{00000000-0005-0000-0000-0000B7E10000}"/>
    <cellStyle name="Total 2 7 3 4 18 5" xfId="57784" xr:uid="{00000000-0005-0000-0000-0000B8E10000}"/>
    <cellStyle name="Total 2 7 3 4 19" xfId="57785" xr:uid="{00000000-0005-0000-0000-0000B9E10000}"/>
    <cellStyle name="Total 2 7 3 4 2" xfId="57786" xr:uid="{00000000-0005-0000-0000-0000BAE10000}"/>
    <cellStyle name="Total 2 7 3 4 2 2" xfId="57787" xr:uid="{00000000-0005-0000-0000-0000BBE10000}"/>
    <cellStyle name="Total 2 7 3 4 2 2 2" xfId="57788" xr:uid="{00000000-0005-0000-0000-0000BCE10000}"/>
    <cellStyle name="Total 2 7 3 4 2 2 3" xfId="57789" xr:uid="{00000000-0005-0000-0000-0000BDE10000}"/>
    <cellStyle name="Total 2 7 3 4 2 2 4" xfId="57790" xr:uid="{00000000-0005-0000-0000-0000BEE10000}"/>
    <cellStyle name="Total 2 7 3 4 2 2 5" xfId="57791" xr:uid="{00000000-0005-0000-0000-0000BFE10000}"/>
    <cellStyle name="Total 2 7 3 4 2 2 6" xfId="57792" xr:uid="{00000000-0005-0000-0000-0000C0E10000}"/>
    <cellStyle name="Total 2 7 3 4 2 2 7" xfId="57793" xr:uid="{00000000-0005-0000-0000-0000C1E10000}"/>
    <cellStyle name="Total 2 7 3 4 2 3" xfId="57794" xr:uid="{00000000-0005-0000-0000-0000C2E10000}"/>
    <cellStyle name="Total 2 7 3 4 2 4" xfId="57795" xr:uid="{00000000-0005-0000-0000-0000C3E10000}"/>
    <cellStyle name="Total 2 7 3 4 2 5" xfId="57796" xr:uid="{00000000-0005-0000-0000-0000C4E10000}"/>
    <cellStyle name="Total 2 7 3 4 3" xfId="57797" xr:uid="{00000000-0005-0000-0000-0000C5E10000}"/>
    <cellStyle name="Total 2 7 3 4 3 2" xfId="57798" xr:uid="{00000000-0005-0000-0000-0000C6E10000}"/>
    <cellStyle name="Total 2 7 3 4 3 2 2" xfId="57799" xr:uid="{00000000-0005-0000-0000-0000C7E10000}"/>
    <cellStyle name="Total 2 7 3 4 3 2 3" xfId="57800" xr:uid="{00000000-0005-0000-0000-0000C8E10000}"/>
    <cellStyle name="Total 2 7 3 4 3 2 4" xfId="57801" xr:uid="{00000000-0005-0000-0000-0000C9E10000}"/>
    <cellStyle name="Total 2 7 3 4 3 2 5" xfId="57802" xr:uid="{00000000-0005-0000-0000-0000CAE10000}"/>
    <cellStyle name="Total 2 7 3 4 3 2 6" xfId="57803" xr:uid="{00000000-0005-0000-0000-0000CBE10000}"/>
    <cellStyle name="Total 2 7 3 4 3 2 7" xfId="57804" xr:uid="{00000000-0005-0000-0000-0000CCE10000}"/>
    <cellStyle name="Total 2 7 3 4 3 3" xfId="57805" xr:uid="{00000000-0005-0000-0000-0000CDE10000}"/>
    <cellStyle name="Total 2 7 3 4 3 4" xfId="57806" xr:uid="{00000000-0005-0000-0000-0000CEE10000}"/>
    <cellStyle name="Total 2 7 3 4 3 5" xfId="57807" xr:uid="{00000000-0005-0000-0000-0000CFE10000}"/>
    <cellStyle name="Total 2 7 3 4 4" xfId="57808" xr:uid="{00000000-0005-0000-0000-0000D0E10000}"/>
    <cellStyle name="Total 2 7 3 4 4 2" xfId="57809" xr:uid="{00000000-0005-0000-0000-0000D1E10000}"/>
    <cellStyle name="Total 2 7 3 4 4 2 2" xfId="57810" xr:uid="{00000000-0005-0000-0000-0000D2E10000}"/>
    <cellStyle name="Total 2 7 3 4 4 2 3" xfId="57811" xr:uid="{00000000-0005-0000-0000-0000D3E10000}"/>
    <cellStyle name="Total 2 7 3 4 4 2 4" xfId="57812" xr:uid="{00000000-0005-0000-0000-0000D4E10000}"/>
    <cellStyle name="Total 2 7 3 4 4 2 5" xfId="57813" xr:uid="{00000000-0005-0000-0000-0000D5E10000}"/>
    <cellStyle name="Total 2 7 3 4 4 2 6" xfId="57814" xr:uid="{00000000-0005-0000-0000-0000D6E10000}"/>
    <cellStyle name="Total 2 7 3 4 4 2 7" xfId="57815" xr:uid="{00000000-0005-0000-0000-0000D7E10000}"/>
    <cellStyle name="Total 2 7 3 4 4 3" xfId="57816" xr:uid="{00000000-0005-0000-0000-0000D8E10000}"/>
    <cellStyle name="Total 2 7 3 4 4 4" xfId="57817" xr:uid="{00000000-0005-0000-0000-0000D9E10000}"/>
    <cellStyle name="Total 2 7 3 4 4 5" xfId="57818" xr:uid="{00000000-0005-0000-0000-0000DAE10000}"/>
    <cellStyle name="Total 2 7 3 4 5" xfId="57819" xr:uid="{00000000-0005-0000-0000-0000DBE10000}"/>
    <cellStyle name="Total 2 7 3 4 5 2" xfId="57820" xr:uid="{00000000-0005-0000-0000-0000DCE10000}"/>
    <cellStyle name="Total 2 7 3 4 5 3" xfId="57821" xr:uid="{00000000-0005-0000-0000-0000DDE10000}"/>
    <cellStyle name="Total 2 7 3 4 5 4" xfId="57822" xr:uid="{00000000-0005-0000-0000-0000DEE10000}"/>
    <cellStyle name="Total 2 7 3 4 5 5" xfId="57823" xr:uid="{00000000-0005-0000-0000-0000DFE10000}"/>
    <cellStyle name="Total 2 7 3 4 5 6" xfId="57824" xr:uid="{00000000-0005-0000-0000-0000E0E10000}"/>
    <cellStyle name="Total 2 7 3 4 5 7" xfId="57825" xr:uid="{00000000-0005-0000-0000-0000E1E10000}"/>
    <cellStyle name="Total 2 7 3 4 5 8" xfId="57826" xr:uid="{00000000-0005-0000-0000-0000E2E10000}"/>
    <cellStyle name="Total 2 7 3 4 6" xfId="57827" xr:uid="{00000000-0005-0000-0000-0000E3E10000}"/>
    <cellStyle name="Total 2 7 3 4 6 2" xfId="57828" xr:uid="{00000000-0005-0000-0000-0000E4E10000}"/>
    <cellStyle name="Total 2 7 3 4 6 3" xfId="57829" xr:uid="{00000000-0005-0000-0000-0000E5E10000}"/>
    <cellStyle name="Total 2 7 3 4 6 4" xfId="57830" xr:uid="{00000000-0005-0000-0000-0000E6E10000}"/>
    <cellStyle name="Total 2 7 3 4 6 5" xfId="57831" xr:uid="{00000000-0005-0000-0000-0000E7E10000}"/>
    <cellStyle name="Total 2 7 3 4 6 6" xfId="57832" xr:uid="{00000000-0005-0000-0000-0000E8E10000}"/>
    <cellStyle name="Total 2 7 3 4 6 7" xfId="57833" xr:uid="{00000000-0005-0000-0000-0000E9E10000}"/>
    <cellStyle name="Total 2 7 3 4 7" xfId="57834" xr:uid="{00000000-0005-0000-0000-0000EAE10000}"/>
    <cellStyle name="Total 2 7 3 4 7 2" xfId="57835" xr:uid="{00000000-0005-0000-0000-0000EBE10000}"/>
    <cellStyle name="Total 2 7 3 4 7 3" xfId="57836" xr:uid="{00000000-0005-0000-0000-0000ECE10000}"/>
    <cellStyle name="Total 2 7 3 4 7 4" xfId="57837" xr:uid="{00000000-0005-0000-0000-0000EDE10000}"/>
    <cellStyle name="Total 2 7 3 4 7 5" xfId="57838" xr:uid="{00000000-0005-0000-0000-0000EEE10000}"/>
    <cellStyle name="Total 2 7 3 4 8" xfId="57839" xr:uid="{00000000-0005-0000-0000-0000EFE10000}"/>
    <cellStyle name="Total 2 7 3 4 8 2" xfId="57840" xr:uid="{00000000-0005-0000-0000-0000F0E10000}"/>
    <cellStyle name="Total 2 7 3 4 8 3" xfId="57841" xr:uid="{00000000-0005-0000-0000-0000F1E10000}"/>
    <cellStyle name="Total 2 7 3 4 8 4" xfId="57842" xr:uid="{00000000-0005-0000-0000-0000F2E10000}"/>
    <cellStyle name="Total 2 7 3 4 8 5" xfId="57843" xr:uid="{00000000-0005-0000-0000-0000F3E10000}"/>
    <cellStyle name="Total 2 7 3 4 9" xfId="57844" xr:uid="{00000000-0005-0000-0000-0000F4E10000}"/>
    <cellStyle name="Total 2 7 3 4 9 2" xfId="57845" xr:uid="{00000000-0005-0000-0000-0000F5E10000}"/>
    <cellStyle name="Total 2 7 3 4 9 3" xfId="57846" xr:uid="{00000000-0005-0000-0000-0000F6E10000}"/>
    <cellStyle name="Total 2 7 3 4 9 4" xfId="57847" xr:uid="{00000000-0005-0000-0000-0000F7E10000}"/>
    <cellStyle name="Total 2 7 3 4 9 5" xfId="57848" xr:uid="{00000000-0005-0000-0000-0000F8E10000}"/>
    <cellStyle name="Total 2 7 3 5" xfId="57849" xr:uid="{00000000-0005-0000-0000-0000F9E10000}"/>
    <cellStyle name="Total 2 7 3 5 10" xfId="57850" xr:uid="{00000000-0005-0000-0000-0000FAE10000}"/>
    <cellStyle name="Total 2 7 3 5 2" xfId="57851" xr:uid="{00000000-0005-0000-0000-0000FBE10000}"/>
    <cellStyle name="Total 2 7 3 5 2 2" xfId="57852" xr:uid="{00000000-0005-0000-0000-0000FCE10000}"/>
    <cellStyle name="Total 2 7 3 5 2 2 2" xfId="57853" xr:uid="{00000000-0005-0000-0000-0000FDE10000}"/>
    <cellStyle name="Total 2 7 3 5 2 2 3" xfId="57854" xr:uid="{00000000-0005-0000-0000-0000FEE10000}"/>
    <cellStyle name="Total 2 7 3 5 2 2 4" xfId="57855" xr:uid="{00000000-0005-0000-0000-0000FFE10000}"/>
    <cellStyle name="Total 2 7 3 5 2 2 5" xfId="57856" xr:uid="{00000000-0005-0000-0000-000000E20000}"/>
    <cellStyle name="Total 2 7 3 5 2 2 6" xfId="57857" xr:uid="{00000000-0005-0000-0000-000001E20000}"/>
    <cellStyle name="Total 2 7 3 5 2 2 7" xfId="57858" xr:uid="{00000000-0005-0000-0000-000002E20000}"/>
    <cellStyle name="Total 2 7 3 5 2 3" xfId="57859" xr:uid="{00000000-0005-0000-0000-000003E20000}"/>
    <cellStyle name="Total 2 7 3 5 2 4" xfId="57860" xr:uid="{00000000-0005-0000-0000-000004E20000}"/>
    <cellStyle name="Total 2 7 3 5 3" xfId="57861" xr:uid="{00000000-0005-0000-0000-000005E20000}"/>
    <cellStyle name="Total 2 7 3 5 3 2" xfId="57862" xr:uid="{00000000-0005-0000-0000-000006E20000}"/>
    <cellStyle name="Total 2 7 3 5 3 2 2" xfId="57863" xr:uid="{00000000-0005-0000-0000-000007E20000}"/>
    <cellStyle name="Total 2 7 3 5 3 2 3" xfId="57864" xr:uid="{00000000-0005-0000-0000-000008E20000}"/>
    <cellStyle name="Total 2 7 3 5 3 2 4" xfId="57865" xr:uid="{00000000-0005-0000-0000-000009E20000}"/>
    <cellStyle name="Total 2 7 3 5 3 2 5" xfId="57866" xr:uid="{00000000-0005-0000-0000-00000AE20000}"/>
    <cellStyle name="Total 2 7 3 5 3 2 6" xfId="57867" xr:uid="{00000000-0005-0000-0000-00000BE20000}"/>
    <cellStyle name="Total 2 7 3 5 3 2 7" xfId="57868" xr:uid="{00000000-0005-0000-0000-00000CE20000}"/>
    <cellStyle name="Total 2 7 3 5 3 3" xfId="57869" xr:uid="{00000000-0005-0000-0000-00000DE20000}"/>
    <cellStyle name="Total 2 7 3 5 3 4" xfId="57870" xr:uid="{00000000-0005-0000-0000-00000EE20000}"/>
    <cellStyle name="Total 2 7 3 5 4" xfId="57871" xr:uid="{00000000-0005-0000-0000-00000FE20000}"/>
    <cellStyle name="Total 2 7 3 5 4 2" xfId="57872" xr:uid="{00000000-0005-0000-0000-000010E20000}"/>
    <cellStyle name="Total 2 7 3 5 4 2 2" xfId="57873" xr:uid="{00000000-0005-0000-0000-000011E20000}"/>
    <cellStyle name="Total 2 7 3 5 4 2 3" xfId="57874" xr:uid="{00000000-0005-0000-0000-000012E20000}"/>
    <cellStyle name="Total 2 7 3 5 4 2 4" xfId="57875" xr:uid="{00000000-0005-0000-0000-000013E20000}"/>
    <cellStyle name="Total 2 7 3 5 4 2 5" xfId="57876" xr:uid="{00000000-0005-0000-0000-000014E20000}"/>
    <cellStyle name="Total 2 7 3 5 4 2 6" xfId="57877" xr:uid="{00000000-0005-0000-0000-000015E20000}"/>
    <cellStyle name="Total 2 7 3 5 4 2 7" xfId="57878" xr:uid="{00000000-0005-0000-0000-000016E20000}"/>
    <cellStyle name="Total 2 7 3 5 4 3" xfId="57879" xr:uid="{00000000-0005-0000-0000-000017E20000}"/>
    <cellStyle name="Total 2 7 3 5 4 4" xfId="57880" xr:uid="{00000000-0005-0000-0000-000018E20000}"/>
    <cellStyle name="Total 2 7 3 5 5" xfId="57881" xr:uid="{00000000-0005-0000-0000-000019E20000}"/>
    <cellStyle name="Total 2 7 3 5 5 2" xfId="57882" xr:uid="{00000000-0005-0000-0000-00001AE20000}"/>
    <cellStyle name="Total 2 7 3 5 5 3" xfId="57883" xr:uid="{00000000-0005-0000-0000-00001BE20000}"/>
    <cellStyle name="Total 2 7 3 5 5 4" xfId="57884" xr:uid="{00000000-0005-0000-0000-00001CE20000}"/>
    <cellStyle name="Total 2 7 3 5 5 5" xfId="57885" xr:uid="{00000000-0005-0000-0000-00001DE20000}"/>
    <cellStyle name="Total 2 7 3 5 5 6" xfId="57886" xr:uid="{00000000-0005-0000-0000-00001EE20000}"/>
    <cellStyle name="Total 2 7 3 5 5 7" xfId="57887" xr:uid="{00000000-0005-0000-0000-00001FE20000}"/>
    <cellStyle name="Total 2 7 3 5 5 8" xfId="57888" xr:uid="{00000000-0005-0000-0000-000020E20000}"/>
    <cellStyle name="Total 2 7 3 5 6" xfId="57889" xr:uid="{00000000-0005-0000-0000-000021E20000}"/>
    <cellStyle name="Total 2 7 3 5 6 2" xfId="57890" xr:uid="{00000000-0005-0000-0000-000022E20000}"/>
    <cellStyle name="Total 2 7 3 5 6 3" xfId="57891" xr:uid="{00000000-0005-0000-0000-000023E20000}"/>
    <cellStyle name="Total 2 7 3 5 6 4" xfId="57892" xr:uid="{00000000-0005-0000-0000-000024E20000}"/>
    <cellStyle name="Total 2 7 3 5 6 5" xfId="57893" xr:uid="{00000000-0005-0000-0000-000025E20000}"/>
    <cellStyle name="Total 2 7 3 5 6 6" xfId="57894" xr:uid="{00000000-0005-0000-0000-000026E20000}"/>
    <cellStyle name="Total 2 7 3 5 6 7" xfId="57895" xr:uid="{00000000-0005-0000-0000-000027E20000}"/>
    <cellStyle name="Total 2 7 3 5 7" xfId="57896" xr:uid="{00000000-0005-0000-0000-000028E20000}"/>
    <cellStyle name="Total 2 7 3 5 8" xfId="57897" xr:uid="{00000000-0005-0000-0000-000029E20000}"/>
    <cellStyle name="Total 2 7 3 5 9" xfId="57898" xr:uid="{00000000-0005-0000-0000-00002AE20000}"/>
    <cellStyle name="Total 2 7 3 6" xfId="57899" xr:uid="{00000000-0005-0000-0000-00002BE20000}"/>
    <cellStyle name="Total 2 7 3 6 2" xfId="57900" xr:uid="{00000000-0005-0000-0000-00002CE20000}"/>
    <cellStyle name="Total 2 7 3 6 2 2" xfId="57901" xr:uid="{00000000-0005-0000-0000-00002DE20000}"/>
    <cellStyle name="Total 2 7 3 6 2 3" xfId="57902" xr:uid="{00000000-0005-0000-0000-00002EE20000}"/>
    <cellStyle name="Total 2 7 3 6 2 4" xfId="57903" xr:uid="{00000000-0005-0000-0000-00002FE20000}"/>
    <cellStyle name="Total 2 7 3 6 2 5" xfId="57904" xr:uid="{00000000-0005-0000-0000-000030E20000}"/>
    <cellStyle name="Total 2 7 3 6 2 6" xfId="57905" xr:uid="{00000000-0005-0000-0000-000031E20000}"/>
    <cellStyle name="Total 2 7 3 6 2 7" xfId="57906" xr:uid="{00000000-0005-0000-0000-000032E20000}"/>
    <cellStyle name="Total 2 7 3 6 3" xfId="57907" xr:uid="{00000000-0005-0000-0000-000033E20000}"/>
    <cellStyle name="Total 2 7 3 6 4" xfId="57908" xr:uid="{00000000-0005-0000-0000-000034E20000}"/>
    <cellStyle name="Total 2 7 3 6 5" xfId="57909" xr:uid="{00000000-0005-0000-0000-000035E20000}"/>
    <cellStyle name="Total 2 7 3 7" xfId="57910" xr:uid="{00000000-0005-0000-0000-000036E20000}"/>
    <cellStyle name="Total 2 7 3 7 2" xfId="57911" xr:uid="{00000000-0005-0000-0000-000037E20000}"/>
    <cellStyle name="Total 2 7 3 7 2 2" xfId="57912" xr:uid="{00000000-0005-0000-0000-000038E20000}"/>
    <cellStyle name="Total 2 7 3 7 2 3" xfId="57913" xr:uid="{00000000-0005-0000-0000-000039E20000}"/>
    <cellStyle name="Total 2 7 3 7 2 4" xfId="57914" xr:uid="{00000000-0005-0000-0000-00003AE20000}"/>
    <cellStyle name="Total 2 7 3 7 2 5" xfId="57915" xr:uid="{00000000-0005-0000-0000-00003BE20000}"/>
    <cellStyle name="Total 2 7 3 7 2 6" xfId="57916" xr:uid="{00000000-0005-0000-0000-00003CE20000}"/>
    <cellStyle name="Total 2 7 3 7 2 7" xfId="57917" xr:uid="{00000000-0005-0000-0000-00003DE20000}"/>
    <cellStyle name="Total 2 7 3 7 3" xfId="57918" xr:uid="{00000000-0005-0000-0000-00003EE20000}"/>
    <cellStyle name="Total 2 7 3 7 4" xfId="57919" xr:uid="{00000000-0005-0000-0000-00003FE20000}"/>
    <cellStyle name="Total 2 7 3 7 5" xfId="57920" xr:uid="{00000000-0005-0000-0000-000040E20000}"/>
    <cellStyle name="Total 2 7 3 8" xfId="57921" xr:uid="{00000000-0005-0000-0000-000041E20000}"/>
    <cellStyle name="Total 2 7 3 8 2" xfId="57922" xr:uid="{00000000-0005-0000-0000-000042E20000}"/>
    <cellStyle name="Total 2 7 3 8 2 2" xfId="57923" xr:uid="{00000000-0005-0000-0000-000043E20000}"/>
    <cellStyle name="Total 2 7 3 8 2 3" xfId="57924" xr:uid="{00000000-0005-0000-0000-000044E20000}"/>
    <cellStyle name="Total 2 7 3 8 2 4" xfId="57925" xr:uid="{00000000-0005-0000-0000-000045E20000}"/>
    <cellStyle name="Total 2 7 3 8 2 5" xfId="57926" xr:uid="{00000000-0005-0000-0000-000046E20000}"/>
    <cellStyle name="Total 2 7 3 8 2 6" xfId="57927" xr:uid="{00000000-0005-0000-0000-000047E20000}"/>
    <cellStyle name="Total 2 7 3 8 2 7" xfId="57928" xr:uid="{00000000-0005-0000-0000-000048E20000}"/>
    <cellStyle name="Total 2 7 3 8 3" xfId="57929" xr:uid="{00000000-0005-0000-0000-000049E20000}"/>
    <cellStyle name="Total 2 7 3 8 4" xfId="57930" xr:uid="{00000000-0005-0000-0000-00004AE20000}"/>
    <cellStyle name="Total 2 7 3 8 5" xfId="57931" xr:uid="{00000000-0005-0000-0000-00004BE20000}"/>
    <cellStyle name="Total 2 7 3 9" xfId="57932" xr:uid="{00000000-0005-0000-0000-00004CE20000}"/>
    <cellStyle name="Total 2 7 3 9 2" xfId="57933" xr:uid="{00000000-0005-0000-0000-00004DE20000}"/>
    <cellStyle name="Total 2 7 3 9 2 2" xfId="57934" xr:uid="{00000000-0005-0000-0000-00004EE20000}"/>
    <cellStyle name="Total 2 7 3 9 2 3" xfId="57935" xr:uid="{00000000-0005-0000-0000-00004FE20000}"/>
    <cellStyle name="Total 2 7 3 9 2 4" xfId="57936" xr:uid="{00000000-0005-0000-0000-000050E20000}"/>
    <cellStyle name="Total 2 7 3 9 2 5" xfId="57937" xr:uid="{00000000-0005-0000-0000-000051E20000}"/>
    <cellStyle name="Total 2 7 3 9 2 6" xfId="57938" xr:uid="{00000000-0005-0000-0000-000052E20000}"/>
    <cellStyle name="Total 2 7 3 9 2 7" xfId="57939" xr:uid="{00000000-0005-0000-0000-000053E20000}"/>
    <cellStyle name="Total 2 7 3 9 3" xfId="57940" xr:uid="{00000000-0005-0000-0000-000054E20000}"/>
    <cellStyle name="Total 2 7 3 9 4" xfId="57941" xr:uid="{00000000-0005-0000-0000-000055E20000}"/>
    <cellStyle name="Total 2 7 3 9 5" xfId="57942" xr:uid="{00000000-0005-0000-0000-000056E20000}"/>
    <cellStyle name="Total 2 7 4" xfId="57943" xr:uid="{00000000-0005-0000-0000-000057E20000}"/>
    <cellStyle name="Total 2 7 4 10" xfId="57944" xr:uid="{00000000-0005-0000-0000-000058E20000}"/>
    <cellStyle name="Total 2 7 4 10 2" xfId="57945" xr:uid="{00000000-0005-0000-0000-000059E20000}"/>
    <cellStyle name="Total 2 7 4 10 3" xfId="57946" xr:uid="{00000000-0005-0000-0000-00005AE20000}"/>
    <cellStyle name="Total 2 7 4 10 4" xfId="57947" xr:uid="{00000000-0005-0000-0000-00005BE20000}"/>
    <cellStyle name="Total 2 7 4 10 5" xfId="57948" xr:uid="{00000000-0005-0000-0000-00005CE20000}"/>
    <cellStyle name="Total 2 7 4 11" xfId="57949" xr:uid="{00000000-0005-0000-0000-00005DE20000}"/>
    <cellStyle name="Total 2 7 4 11 2" xfId="57950" xr:uid="{00000000-0005-0000-0000-00005EE20000}"/>
    <cellStyle name="Total 2 7 4 11 3" xfId="57951" xr:uid="{00000000-0005-0000-0000-00005FE20000}"/>
    <cellStyle name="Total 2 7 4 11 4" xfId="57952" xr:uid="{00000000-0005-0000-0000-000060E20000}"/>
    <cellStyle name="Total 2 7 4 11 5" xfId="57953" xr:uid="{00000000-0005-0000-0000-000061E20000}"/>
    <cellStyle name="Total 2 7 4 12" xfId="57954" xr:uid="{00000000-0005-0000-0000-000062E20000}"/>
    <cellStyle name="Total 2 7 4 12 2" xfId="57955" xr:uid="{00000000-0005-0000-0000-000063E20000}"/>
    <cellStyle name="Total 2 7 4 12 3" xfId="57956" xr:uid="{00000000-0005-0000-0000-000064E20000}"/>
    <cellStyle name="Total 2 7 4 12 4" xfId="57957" xr:uid="{00000000-0005-0000-0000-000065E20000}"/>
    <cellStyle name="Total 2 7 4 12 5" xfId="57958" xr:uid="{00000000-0005-0000-0000-000066E20000}"/>
    <cellStyle name="Total 2 7 4 13" xfId="57959" xr:uid="{00000000-0005-0000-0000-000067E20000}"/>
    <cellStyle name="Total 2 7 4 13 2" xfId="57960" xr:uid="{00000000-0005-0000-0000-000068E20000}"/>
    <cellStyle name="Total 2 7 4 13 3" xfId="57961" xr:uid="{00000000-0005-0000-0000-000069E20000}"/>
    <cellStyle name="Total 2 7 4 13 4" xfId="57962" xr:uid="{00000000-0005-0000-0000-00006AE20000}"/>
    <cellStyle name="Total 2 7 4 13 5" xfId="57963" xr:uid="{00000000-0005-0000-0000-00006BE20000}"/>
    <cellStyle name="Total 2 7 4 14" xfId="57964" xr:uid="{00000000-0005-0000-0000-00006CE20000}"/>
    <cellStyle name="Total 2 7 4 14 2" xfId="57965" xr:uid="{00000000-0005-0000-0000-00006DE20000}"/>
    <cellStyle name="Total 2 7 4 14 3" xfId="57966" xr:uid="{00000000-0005-0000-0000-00006EE20000}"/>
    <cellStyle name="Total 2 7 4 14 4" xfId="57967" xr:uid="{00000000-0005-0000-0000-00006FE20000}"/>
    <cellStyle name="Total 2 7 4 14 5" xfId="57968" xr:uid="{00000000-0005-0000-0000-000070E20000}"/>
    <cellStyle name="Total 2 7 4 15" xfId="57969" xr:uid="{00000000-0005-0000-0000-000071E20000}"/>
    <cellStyle name="Total 2 7 4 15 2" xfId="57970" xr:uid="{00000000-0005-0000-0000-000072E20000}"/>
    <cellStyle name="Total 2 7 4 15 3" xfId="57971" xr:uid="{00000000-0005-0000-0000-000073E20000}"/>
    <cellStyle name="Total 2 7 4 15 4" xfId="57972" xr:uid="{00000000-0005-0000-0000-000074E20000}"/>
    <cellStyle name="Total 2 7 4 15 5" xfId="57973" xr:uid="{00000000-0005-0000-0000-000075E20000}"/>
    <cellStyle name="Total 2 7 4 16" xfId="57974" xr:uid="{00000000-0005-0000-0000-000076E20000}"/>
    <cellStyle name="Total 2 7 4 16 2" xfId="57975" xr:uid="{00000000-0005-0000-0000-000077E20000}"/>
    <cellStyle name="Total 2 7 4 16 3" xfId="57976" xr:uid="{00000000-0005-0000-0000-000078E20000}"/>
    <cellStyle name="Total 2 7 4 16 4" xfId="57977" xr:uid="{00000000-0005-0000-0000-000079E20000}"/>
    <cellStyle name="Total 2 7 4 16 5" xfId="57978" xr:uid="{00000000-0005-0000-0000-00007AE20000}"/>
    <cellStyle name="Total 2 7 4 17" xfId="57979" xr:uid="{00000000-0005-0000-0000-00007BE20000}"/>
    <cellStyle name="Total 2 7 4 17 2" xfId="57980" xr:uid="{00000000-0005-0000-0000-00007CE20000}"/>
    <cellStyle name="Total 2 7 4 17 3" xfId="57981" xr:uid="{00000000-0005-0000-0000-00007DE20000}"/>
    <cellStyle name="Total 2 7 4 17 4" xfId="57982" xr:uid="{00000000-0005-0000-0000-00007EE20000}"/>
    <cellStyle name="Total 2 7 4 17 5" xfId="57983" xr:uid="{00000000-0005-0000-0000-00007FE20000}"/>
    <cellStyle name="Total 2 7 4 18" xfId="57984" xr:uid="{00000000-0005-0000-0000-000080E20000}"/>
    <cellStyle name="Total 2 7 4 18 2" xfId="57985" xr:uid="{00000000-0005-0000-0000-000081E20000}"/>
    <cellStyle name="Total 2 7 4 18 3" xfId="57986" xr:uid="{00000000-0005-0000-0000-000082E20000}"/>
    <cellStyle name="Total 2 7 4 18 4" xfId="57987" xr:uid="{00000000-0005-0000-0000-000083E20000}"/>
    <cellStyle name="Total 2 7 4 18 5" xfId="57988" xr:uid="{00000000-0005-0000-0000-000084E20000}"/>
    <cellStyle name="Total 2 7 4 19" xfId="57989" xr:uid="{00000000-0005-0000-0000-000085E20000}"/>
    <cellStyle name="Total 2 7 4 2" xfId="57990" xr:uid="{00000000-0005-0000-0000-000086E20000}"/>
    <cellStyle name="Total 2 7 4 2 10" xfId="57991" xr:uid="{00000000-0005-0000-0000-000087E20000}"/>
    <cellStyle name="Total 2 7 4 2 10 2" xfId="57992" xr:uid="{00000000-0005-0000-0000-000088E20000}"/>
    <cellStyle name="Total 2 7 4 2 10 3" xfId="57993" xr:uid="{00000000-0005-0000-0000-000089E20000}"/>
    <cellStyle name="Total 2 7 4 2 10 4" xfId="57994" xr:uid="{00000000-0005-0000-0000-00008AE20000}"/>
    <cellStyle name="Total 2 7 4 2 10 5" xfId="57995" xr:uid="{00000000-0005-0000-0000-00008BE20000}"/>
    <cellStyle name="Total 2 7 4 2 11" xfId="57996" xr:uid="{00000000-0005-0000-0000-00008CE20000}"/>
    <cellStyle name="Total 2 7 4 2 11 2" xfId="57997" xr:uid="{00000000-0005-0000-0000-00008DE20000}"/>
    <cellStyle name="Total 2 7 4 2 11 3" xfId="57998" xr:uid="{00000000-0005-0000-0000-00008EE20000}"/>
    <cellStyle name="Total 2 7 4 2 11 4" xfId="57999" xr:uid="{00000000-0005-0000-0000-00008FE20000}"/>
    <cellStyle name="Total 2 7 4 2 11 5" xfId="58000" xr:uid="{00000000-0005-0000-0000-000090E20000}"/>
    <cellStyle name="Total 2 7 4 2 12" xfId="58001" xr:uid="{00000000-0005-0000-0000-000091E20000}"/>
    <cellStyle name="Total 2 7 4 2 12 2" xfId="58002" xr:uid="{00000000-0005-0000-0000-000092E20000}"/>
    <cellStyle name="Total 2 7 4 2 12 3" xfId="58003" xr:uid="{00000000-0005-0000-0000-000093E20000}"/>
    <cellStyle name="Total 2 7 4 2 12 4" xfId="58004" xr:uid="{00000000-0005-0000-0000-000094E20000}"/>
    <cellStyle name="Total 2 7 4 2 12 5" xfId="58005" xr:uid="{00000000-0005-0000-0000-000095E20000}"/>
    <cellStyle name="Total 2 7 4 2 13" xfId="58006" xr:uid="{00000000-0005-0000-0000-000096E20000}"/>
    <cellStyle name="Total 2 7 4 2 13 2" xfId="58007" xr:uid="{00000000-0005-0000-0000-000097E20000}"/>
    <cellStyle name="Total 2 7 4 2 13 3" xfId="58008" xr:uid="{00000000-0005-0000-0000-000098E20000}"/>
    <cellStyle name="Total 2 7 4 2 13 4" xfId="58009" xr:uid="{00000000-0005-0000-0000-000099E20000}"/>
    <cellStyle name="Total 2 7 4 2 13 5" xfId="58010" xr:uid="{00000000-0005-0000-0000-00009AE20000}"/>
    <cellStyle name="Total 2 7 4 2 14" xfId="58011" xr:uid="{00000000-0005-0000-0000-00009BE20000}"/>
    <cellStyle name="Total 2 7 4 2 14 2" xfId="58012" xr:uid="{00000000-0005-0000-0000-00009CE20000}"/>
    <cellStyle name="Total 2 7 4 2 14 3" xfId="58013" xr:uid="{00000000-0005-0000-0000-00009DE20000}"/>
    <cellStyle name="Total 2 7 4 2 14 4" xfId="58014" xr:uid="{00000000-0005-0000-0000-00009EE20000}"/>
    <cellStyle name="Total 2 7 4 2 14 5" xfId="58015" xr:uid="{00000000-0005-0000-0000-00009FE20000}"/>
    <cellStyle name="Total 2 7 4 2 15" xfId="58016" xr:uid="{00000000-0005-0000-0000-0000A0E20000}"/>
    <cellStyle name="Total 2 7 4 2 15 2" xfId="58017" xr:uid="{00000000-0005-0000-0000-0000A1E20000}"/>
    <cellStyle name="Total 2 7 4 2 15 3" xfId="58018" xr:uid="{00000000-0005-0000-0000-0000A2E20000}"/>
    <cellStyle name="Total 2 7 4 2 15 4" xfId="58019" xr:uid="{00000000-0005-0000-0000-0000A3E20000}"/>
    <cellStyle name="Total 2 7 4 2 15 5" xfId="58020" xr:uid="{00000000-0005-0000-0000-0000A4E20000}"/>
    <cellStyle name="Total 2 7 4 2 16" xfId="58021" xr:uid="{00000000-0005-0000-0000-0000A5E20000}"/>
    <cellStyle name="Total 2 7 4 2 16 2" xfId="58022" xr:uid="{00000000-0005-0000-0000-0000A6E20000}"/>
    <cellStyle name="Total 2 7 4 2 16 3" xfId="58023" xr:uid="{00000000-0005-0000-0000-0000A7E20000}"/>
    <cellStyle name="Total 2 7 4 2 16 4" xfId="58024" xr:uid="{00000000-0005-0000-0000-0000A8E20000}"/>
    <cellStyle name="Total 2 7 4 2 16 5" xfId="58025" xr:uid="{00000000-0005-0000-0000-0000A9E20000}"/>
    <cellStyle name="Total 2 7 4 2 17" xfId="58026" xr:uid="{00000000-0005-0000-0000-0000AAE20000}"/>
    <cellStyle name="Total 2 7 4 2 17 2" xfId="58027" xr:uid="{00000000-0005-0000-0000-0000ABE20000}"/>
    <cellStyle name="Total 2 7 4 2 17 3" xfId="58028" xr:uid="{00000000-0005-0000-0000-0000ACE20000}"/>
    <cellStyle name="Total 2 7 4 2 17 4" xfId="58029" xr:uid="{00000000-0005-0000-0000-0000ADE20000}"/>
    <cellStyle name="Total 2 7 4 2 17 5" xfId="58030" xr:uid="{00000000-0005-0000-0000-0000AEE20000}"/>
    <cellStyle name="Total 2 7 4 2 18" xfId="58031" xr:uid="{00000000-0005-0000-0000-0000AFE20000}"/>
    <cellStyle name="Total 2 7 4 2 18 2" xfId="58032" xr:uid="{00000000-0005-0000-0000-0000B0E20000}"/>
    <cellStyle name="Total 2 7 4 2 18 3" xfId="58033" xr:uid="{00000000-0005-0000-0000-0000B1E20000}"/>
    <cellStyle name="Total 2 7 4 2 18 4" xfId="58034" xr:uid="{00000000-0005-0000-0000-0000B2E20000}"/>
    <cellStyle name="Total 2 7 4 2 18 5" xfId="58035" xr:uid="{00000000-0005-0000-0000-0000B3E20000}"/>
    <cellStyle name="Total 2 7 4 2 19" xfId="58036" xr:uid="{00000000-0005-0000-0000-0000B4E20000}"/>
    <cellStyle name="Total 2 7 4 2 2" xfId="58037" xr:uid="{00000000-0005-0000-0000-0000B5E20000}"/>
    <cellStyle name="Total 2 7 4 2 2 2" xfId="58038" xr:uid="{00000000-0005-0000-0000-0000B6E20000}"/>
    <cellStyle name="Total 2 7 4 2 2 2 2" xfId="58039" xr:uid="{00000000-0005-0000-0000-0000B7E20000}"/>
    <cellStyle name="Total 2 7 4 2 2 2 3" xfId="58040" xr:uid="{00000000-0005-0000-0000-0000B8E20000}"/>
    <cellStyle name="Total 2 7 4 2 2 2 4" xfId="58041" xr:uid="{00000000-0005-0000-0000-0000B9E20000}"/>
    <cellStyle name="Total 2 7 4 2 2 2 5" xfId="58042" xr:uid="{00000000-0005-0000-0000-0000BAE20000}"/>
    <cellStyle name="Total 2 7 4 2 2 2 6" xfId="58043" xr:uid="{00000000-0005-0000-0000-0000BBE20000}"/>
    <cellStyle name="Total 2 7 4 2 2 2 7" xfId="58044" xr:uid="{00000000-0005-0000-0000-0000BCE20000}"/>
    <cellStyle name="Total 2 7 4 2 2 3" xfId="58045" xr:uid="{00000000-0005-0000-0000-0000BDE20000}"/>
    <cellStyle name="Total 2 7 4 2 2 4" xfId="58046" xr:uid="{00000000-0005-0000-0000-0000BEE20000}"/>
    <cellStyle name="Total 2 7 4 2 2 5" xfId="58047" xr:uid="{00000000-0005-0000-0000-0000BFE20000}"/>
    <cellStyle name="Total 2 7 4 2 3" xfId="58048" xr:uid="{00000000-0005-0000-0000-0000C0E20000}"/>
    <cellStyle name="Total 2 7 4 2 3 2" xfId="58049" xr:uid="{00000000-0005-0000-0000-0000C1E20000}"/>
    <cellStyle name="Total 2 7 4 2 3 2 2" xfId="58050" xr:uid="{00000000-0005-0000-0000-0000C2E20000}"/>
    <cellStyle name="Total 2 7 4 2 3 2 3" xfId="58051" xr:uid="{00000000-0005-0000-0000-0000C3E20000}"/>
    <cellStyle name="Total 2 7 4 2 3 2 4" xfId="58052" xr:uid="{00000000-0005-0000-0000-0000C4E20000}"/>
    <cellStyle name="Total 2 7 4 2 3 2 5" xfId="58053" xr:uid="{00000000-0005-0000-0000-0000C5E20000}"/>
    <cellStyle name="Total 2 7 4 2 3 2 6" xfId="58054" xr:uid="{00000000-0005-0000-0000-0000C6E20000}"/>
    <cellStyle name="Total 2 7 4 2 3 2 7" xfId="58055" xr:uid="{00000000-0005-0000-0000-0000C7E20000}"/>
    <cellStyle name="Total 2 7 4 2 3 3" xfId="58056" xr:uid="{00000000-0005-0000-0000-0000C8E20000}"/>
    <cellStyle name="Total 2 7 4 2 3 4" xfId="58057" xr:uid="{00000000-0005-0000-0000-0000C9E20000}"/>
    <cellStyle name="Total 2 7 4 2 3 5" xfId="58058" xr:uid="{00000000-0005-0000-0000-0000CAE20000}"/>
    <cellStyle name="Total 2 7 4 2 4" xfId="58059" xr:uid="{00000000-0005-0000-0000-0000CBE20000}"/>
    <cellStyle name="Total 2 7 4 2 4 2" xfId="58060" xr:uid="{00000000-0005-0000-0000-0000CCE20000}"/>
    <cellStyle name="Total 2 7 4 2 4 2 2" xfId="58061" xr:uid="{00000000-0005-0000-0000-0000CDE20000}"/>
    <cellStyle name="Total 2 7 4 2 4 2 3" xfId="58062" xr:uid="{00000000-0005-0000-0000-0000CEE20000}"/>
    <cellStyle name="Total 2 7 4 2 4 2 4" xfId="58063" xr:uid="{00000000-0005-0000-0000-0000CFE20000}"/>
    <cellStyle name="Total 2 7 4 2 4 2 5" xfId="58064" xr:uid="{00000000-0005-0000-0000-0000D0E20000}"/>
    <cellStyle name="Total 2 7 4 2 4 2 6" xfId="58065" xr:uid="{00000000-0005-0000-0000-0000D1E20000}"/>
    <cellStyle name="Total 2 7 4 2 4 2 7" xfId="58066" xr:uid="{00000000-0005-0000-0000-0000D2E20000}"/>
    <cellStyle name="Total 2 7 4 2 4 3" xfId="58067" xr:uid="{00000000-0005-0000-0000-0000D3E20000}"/>
    <cellStyle name="Total 2 7 4 2 4 4" xfId="58068" xr:uid="{00000000-0005-0000-0000-0000D4E20000}"/>
    <cellStyle name="Total 2 7 4 2 4 5" xfId="58069" xr:uid="{00000000-0005-0000-0000-0000D5E20000}"/>
    <cellStyle name="Total 2 7 4 2 5" xfId="58070" xr:uid="{00000000-0005-0000-0000-0000D6E20000}"/>
    <cellStyle name="Total 2 7 4 2 5 2" xfId="58071" xr:uid="{00000000-0005-0000-0000-0000D7E20000}"/>
    <cellStyle name="Total 2 7 4 2 5 3" xfId="58072" xr:uid="{00000000-0005-0000-0000-0000D8E20000}"/>
    <cellStyle name="Total 2 7 4 2 5 4" xfId="58073" xr:uid="{00000000-0005-0000-0000-0000D9E20000}"/>
    <cellStyle name="Total 2 7 4 2 5 5" xfId="58074" xr:uid="{00000000-0005-0000-0000-0000DAE20000}"/>
    <cellStyle name="Total 2 7 4 2 5 6" xfId="58075" xr:uid="{00000000-0005-0000-0000-0000DBE20000}"/>
    <cellStyle name="Total 2 7 4 2 5 7" xfId="58076" xr:uid="{00000000-0005-0000-0000-0000DCE20000}"/>
    <cellStyle name="Total 2 7 4 2 5 8" xfId="58077" xr:uid="{00000000-0005-0000-0000-0000DDE20000}"/>
    <cellStyle name="Total 2 7 4 2 6" xfId="58078" xr:uid="{00000000-0005-0000-0000-0000DEE20000}"/>
    <cellStyle name="Total 2 7 4 2 6 2" xfId="58079" xr:uid="{00000000-0005-0000-0000-0000DFE20000}"/>
    <cellStyle name="Total 2 7 4 2 6 3" xfId="58080" xr:uid="{00000000-0005-0000-0000-0000E0E20000}"/>
    <cellStyle name="Total 2 7 4 2 6 4" xfId="58081" xr:uid="{00000000-0005-0000-0000-0000E1E20000}"/>
    <cellStyle name="Total 2 7 4 2 6 5" xfId="58082" xr:uid="{00000000-0005-0000-0000-0000E2E20000}"/>
    <cellStyle name="Total 2 7 4 2 6 6" xfId="58083" xr:uid="{00000000-0005-0000-0000-0000E3E20000}"/>
    <cellStyle name="Total 2 7 4 2 6 7" xfId="58084" xr:uid="{00000000-0005-0000-0000-0000E4E20000}"/>
    <cellStyle name="Total 2 7 4 2 7" xfId="58085" xr:uid="{00000000-0005-0000-0000-0000E5E20000}"/>
    <cellStyle name="Total 2 7 4 2 7 2" xfId="58086" xr:uid="{00000000-0005-0000-0000-0000E6E20000}"/>
    <cellStyle name="Total 2 7 4 2 7 3" xfId="58087" xr:uid="{00000000-0005-0000-0000-0000E7E20000}"/>
    <cellStyle name="Total 2 7 4 2 7 4" xfId="58088" xr:uid="{00000000-0005-0000-0000-0000E8E20000}"/>
    <cellStyle name="Total 2 7 4 2 7 5" xfId="58089" xr:uid="{00000000-0005-0000-0000-0000E9E20000}"/>
    <cellStyle name="Total 2 7 4 2 8" xfId="58090" xr:uid="{00000000-0005-0000-0000-0000EAE20000}"/>
    <cellStyle name="Total 2 7 4 2 8 2" xfId="58091" xr:uid="{00000000-0005-0000-0000-0000EBE20000}"/>
    <cellStyle name="Total 2 7 4 2 8 3" xfId="58092" xr:uid="{00000000-0005-0000-0000-0000ECE20000}"/>
    <cellStyle name="Total 2 7 4 2 8 4" xfId="58093" xr:uid="{00000000-0005-0000-0000-0000EDE20000}"/>
    <cellStyle name="Total 2 7 4 2 8 5" xfId="58094" xr:uid="{00000000-0005-0000-0000-0000EEE20000}"/>
    <cellStyle name="Total 2 7 4 2 9" xfId="58095" xr:uid="{00000000-0005-0000-0000-0000EFE20000}"/>
    <cellStyle name="Total 2 7 4 2 9 2" xfId="58096" xr:uid="{00000000-0005-0000-0000-0000F0E20000}"/>
    <cellStyle name="Total 2 7 4 2 9 3" xfId="58097" xr:uid="{00000000-0005-0000-0000-0000F1E20000}"/>
    <cellStyle name="Total 2 7 4 2 9 4" xfId="58098" xr:uid="{00000000-0005-0000-0000-0000F2E20000}"/>
    <cellStyle name="Total 2 7 4 2 9 5" xfId="58099" xr:uid="{00000000-0005-0000-0000-0000F3E20000}"/>
    <cellStyle name="Total 2 7 4 3" xfId="58100" xr:uid="{00000000-0005-0000-0000-0000F4E20000}"/>
    <cellStyle name="Total 2 7 4 3 10" xfId="58101" xr:uid="{00000000-0005-0000-0000-0000F5E20000}"/>
    <cellStyle name="Total 2 7 4 3 2" xfId="58102" xr:uid="{00000000-0005-0000-0000-0000F6E20000}"/>
    <cellStyle name="Total 2 7 4 3 2 2" xfId="58103" xr:uid="{00000000-0005-0000-0000-0000F7E20000}"/>
    <cellStyle name="Total 2 7 4 3 2 2 2" xfId="58104" xr:uid="{00000000-0005-0000-0000-0000F8E20000}"/>
    <cellStyle name="Total 2 7 4 3 2 2 3" xfId="58105" xr:uid="{00000000-0005-0000-0000-0000F9E20000}"/>
    <cellStyle name="Total 2 7 4 3 2 2 4" xfId="58106" xr:uid="{00000000-0005-0000-0000-0000FAE20000}"/>
    <cellStyle name="Total 2 7 4 3 2 2 5" xfId="58107" xr:uid="{00000000-0005-0000-0000-0000FBE20000}"/>
    <cellStyle name="Total 2 7 4 3 2 2 6" xfId="58108" xr:uid="{00000000-0005-0000-0000-0000FCE20000}"/>
    <cellStyle name="Total 2 7 4 3 2 2 7" xfId="58109" xr:uid="{00000000-0005-0000-0000-0000FDE20000}"/>
    <cellStyle name="Total 2 7 4 3 2 3" xfId="58110" xr:uid="{00000000-0005-0000-0000-0000FEE20000}"/>
    <cellStyle name="Total 2 7 4 3 2 4" xfId="58111" xr:uid="{00000000-0005-0000-0000-0000FFE20000}"/>
    <cellStyle name="Total 2 7 4 3 3" xfId="58112" xr:uid="{00000000-0005-0000-0000-000000E30000}"/>
    <cellStyle name="Total 2 7 4 3 3 2" xfId="58113" xr:uid="{00000000-0005-0000-0000-000001E30000}"/>
    <cellStyle name="Total 2 7 4 3 3 2 2" xfId="58114" xr:uid="{00000000-0005-0000-0000-000002E30000}"/>
    <cellStyle name="Total 2 7 4 3 3 2 3" xfId="58115" xr:uid="{00000000-0005-0000-0000-000003E30000}"/>
    <cellStyle name="Total 2 7 4 3 3 2 4" xfId="58116" xr:uid="{00000000-0005-0000-0000-000004E30000}"/>
    <cellStyle name="Total 2 7 4 3 3 2 5" xfId="58117" xr:uid="{00000000-0005-0000-0000-000005E30000}"/>
    <cellStyle name="Total 2 7 4 3 3 2 6" xfId="58118" xr:uid="{00000000-0005-0000-0000-000006E30000}"/>
    <cellStyle name="Total 2 7 4 3 3 2 7" xfId="58119" xr:uid="{00000000-0005-0000-0000-000007E30000}"/>
    <cellStyle name="Total 2 7 4 3 3 3" xfId="58120" xr:uid="{00000000-0005-0000-0000-000008E30000}"/>
    <cellStyle name="Total 2 7 4 3 3 4" xfId="58121" xr:uid="{00000000-0005-0000-0000-000009E30000}"/>
    <cellStyle name="Total 2 7 4 3 4" xfId="58122" xr:uid="{00000000-0005-0000-0000-00000AE30000}"/>
    <cellStyle name="Total 2 7 4 3 4 2" xfId="58123" xr:uid="{00000000-0005-0000-0000-00000BE30000}"/>
    <cellStyle name="Total 2 7 4 3 4 2 2" xfId="58124" xr:uid="{00000000-0005-0000-0000-00000CE30000}"/>
    <cellStyle name="Total 2 7 4 3 4 2 3" xfId="58125" xr:uid="{00000000-0005-0000-0000-00000DE30000}"/>
    <cellStyle name="Total 2 7 4 3 4 2 4" xfId="58126" xr:uid="{00000000-0005-0000-0000-00000EE30000}"/>
    <cellStyle name="Total 2 7 4 3 4 2 5" xfId="58127" xr:uid="{00000000-0005-0000-0000-00000FE30000}"/>
    <cellStyle name="Total 2 7 4 3 4 2 6" xfId="58128" xr:uid="{00000000-0005-0000-0000-000010E30000}"/>
    <cellStyle name="Total 2 7 4 3 4 2 7" xfId="58129" xr:uid="{00000000-0005-0000-0000-000011E30000}"/>
    <cellStyle name="Total 2 7 4 3 4 3" xfId="58130" xr:uid="{00000000-0005-0000-0000-000012E30000}"/>
    <cellStyle name="Total 2 7 4 3 4 4" xfId="58131" xr:uid="{00000000-0005-0000-0000-000013E30000}"/>
    <cellStyle name="Total 2 7 4 3 5" xfId="58132" xr:uid="{00000000-0005-0000-0000-000014E30000}"/>
    <cellStyle name="Total 2 7 4 3 5 2" xfId="58133" xr:uid="{00000000-0005-0000-0000-000015E30000}"/>
    <cellStyle name="Total 2 7 4 3 5 3" xfId="58134" xr:uid="{00000000-0005-0000-0000-000016E30000}"/>
    <cellStyle name="Total 2 7 4 3 5 4" xfId="58135" xr:uid="{00000000-0005-0000-0000-000017E30000}"/>
    <cellStyle name="Total 2 7 4 3 5 5" xfId="58136" xr:uid="{00000000-0005-0000-0000-000018E30000}"/>
    <cellStyle name="Total 2 7 4 3 5 6" xfId="58137" xr:uid="{00000000-0005-0000-0000-000019E30000}"/>
    <cellStyle name="Total 2 7 4 3 5 7" xfId="58138" xr:uid="{00000000-0005-0000-0000-00001AE30000}"/>
    <cellStyle name="Total 2 7 4 3 5 8" xfId="58139" xr:uid="{00000000-0005-0000-0000-00001BE30000}"/>
    <cellStyle name="Total 2 7 4 3 6" xfId="58140" xr:uid="{00000000-0005-0000-0000-00001CE30000}"/>
    <cellStyle name="Total 2 7 4 3 6 2" xfId="58141" xr:uid="{00000000-0005-0000-0000-00001DE30000}"/>
    <cellStyle name="Total 2 7 4 3 6 3" xfId="58142" xr:uid="{00000000-0005-0000-0000-00001EE30000}"/>
    <cellStyle name="Total 2 7 4 3 6 4" xfId="58143" xr:uid="{00000000-0005-0000-0000-00001FE30000}"/>
    <cellStyle name="Total 2 7 4 3 6 5" xfId="58144" xr:uid="{00000000-0005-0000-0000-000020E30000}"/>
    <cellStyle name="Total 2 7 4 3 6 6" xfId="58145" xr:uid="{00000000-0005-0000-0000-000021E30000}"/>
    <cellStyle name="Total 2 7 4 3 6 7" xfId="58146" xr:uid="{00000000-0005-0000-0000-000022E30000}"/>
    <cellStyle name="Total 2 7 4 3 7" xfId="58147" xr:uid="{00000000-0005-0000-0000-000023E30000}"/>
    <cellStyle name="Total 2 7 4 3 8" xfId="58148" xr:uid="{00000000-0005-0000-0000-000024E30000}"/>
    <cellStyle name="Total 2 7 4 3 9" xfId="58149" xr:uid="{00000000-0005-0000-0000-000025E30000}"/>
    <cellStyle name="Total 2 7 4 4" xfId="58150" xr:uid="{00000000-0005-0000-0000-000026E30000}"/>
    <cellStyle name="Total 2 7 4 4 2" xfId="58151" xr:uid="{00000000-0005-0000-0000-000027E30000}"/>
    <cellStyle name="Total 2 7 4 4 2 2" xfId="58152" xr:uid="{00000000-0005-0000-0000-000028E30000}"/>
    <cellStyle name="Total 2 7 4 4 2 3" xfId="58153" xr:uid="{00000000-0005-0000-0000-000029E30000}"/>
    <cellStyle name="Total 2 7 4 4 2 4" xfId="58154" xr:uid="{00000000-0005-0000-0000-00002AE30000}"/>
    <cellStyle name="Total 2 7 4 4 2 5" xfId="58155" xr:uid="{00000000-0005-0000-0000-00002BE30000}"/>
    <cellStyle name="Total 2 7 4 4 2 6" xfId="58156" xr:uid="{00000000-0005-0000-0000-00002CE30000}"/>
    <cellStyle name="Total 2 7 4 4 2 7" xfId="58157" xr:uid="{00000000-0005-0000-0000-00002DE30000}"/>
    <cellStyle name="Total 2 7 4 4 3" xfId="58158" xr:uid="{00000000-0005-0000-0000-00002EE30000}"/>
    <cellStyle name="Total 2 7 4 4 4" xfId="58159" xr:uid="{00000000-0005-0000-0000-00002FE30000}"/>
    <cellStyle name="Total 2 7 4 4 5" xfId="58160" xr:uid="{00000000-0005-0000-0000-000030E30000}"/>
    <cellStyle name="Total 2 7 4 5" xfId="58161" xr:uid="{00000000-0005-0000-0000-000031E30000}"/>
    <cellStyle name="Total 2 7 4 5 2" xfId="58162" xr:uid="{00000000-0005-0000-0000-000032E30000}"/>
    <cellStyle name="Total 2 7 4 5 2 2" xfId="58163" xr:uid="{00000000-0005-0000-0000-000033E30000}"/>
    <cellStyle name="Total 2 7 4 5 2 3" xfId="58164" xr:uid="{00000000-0005-0000-0000-000034E30000}"/>
    <cellStyle name="Total 2 7 4 5 2 4" xfId="58165" xr:uid="{00000000-0005-0000-0000-000035E30000}"/>
    <cellStyle name="Total 2 7 4 5 2 5" xfId="58166" xr:uid="{00000000-0005-0000-0000-000036E30000}"/>
    <cellStyle name="Total 2 7 4 5 2 6" xfId="58167" xr:uid="{00000000-0005-0000-0000-000037E30000}"/>
    <cellStyle name="Total 2 7 4 5 2 7" xfId="58168" xr:uid="{00000000-0005-0000-0000-000038E30000}"/>
    <cellStyle name="Total 2 7 4 5 3" xfId="58169" xr:uid="{00000000-0005-0000-0000-000039E30000}"/>
    <cellStyle name="Total 2 7 4 5 4" xfId="58170" xr:uid="{00000000-0005-0000-0000-00003AE30000}"/>
    <cellStyle name="Total 2 7 4 5 5" xfId="58171" xr:uid="{00000000-0005-0000-0000-00003BE30000}"/>
    <cellStyle name="Total 2 7 4 6" xfId="58172" xr:uid="{00000000-0005-0000-0000-00003CE30000}"/>
    <cellStyle name="Total 2 7 4 6 2" xfId="58173" xr:uid="{00000000-0005-0000-0000-00003DE30000}"/>
    <cellStyle name="Total 2 7 4 6 2 2" xfId="58174" xr:uid="{00000000-0005-0000-0000-00003EE30000}"/>
    <cellStyle name="Total 2 7 4 6 2 3" xfId="58175" xr:uid="{00000000-0005-0000-0000-00003FE30000}"/>
    <cellStyle name="Total 2 7 4 6 2 4" xfId="58176" xr:uid="{00000000-0005-0000-0000-000040E30000}"/>
    <cellStyle name="Total 2 7 4 6 2 5" xfId="58177" xr:uid="{00000000-0005-0000-0000-000041E30000}"/>
    <cellStyle name="Total 2 7 4 6 2 6" xfId="58178" xr:uid="{00000000-0005-0000-0000-000042E30000}"/>
    <cellStyle name="Total 2 7 4 6 2 7" xfId="58179" xr:uid="{00000000-0005-0000-0000-000043E30000}"/>
    <cellStyle name="Total 2 7 4 6 3" xfId="58180" xr:uid="{00000000-0005-0000-0000-000044E30000}"/>
    <cellStyle name="Total 2 7 4 6 4" xfId="58181" xr:uid="{00000000-0005-0000-0000-000045E30000}"/>
    <cellStyle name="Total 2 7 4 6 5" xfId="58182" xr:uid="{00000000-0005-0000-0000-000046E30000}"/>
    <cellStyle name="Total 2 7 4 7" xfId="58183" xr:uid="{00000000-0005-0000-0000-000047E30000}"/>
    <cellStyle name="Total 2 7 4 7 2" xfId="58184" xr:uid="{00000000-0005-0000-0000-000048E30000}"/>
    <cellStyle name="Total 2 7 4 7 2 2" xfId="58185" xr:uid="{00000000-0005-0000-0000-000049E30000}"/>
    <cellStyle name="Total 2 7 4 7 2 3" xfId="58186" xr:uid="{00000000-0005-0000-0000-00004AE30000}"/>
    <cellStyle name="Total 2 7 4 7 2 4" xfId="58187" xr:uid="{00000000-0005-0000-0000-00004BE30000}"/>
    <cellStyle name="Total 2 7 4 7 2 5" xfId="58188" xr:uid="{00000000-0005-0000-0000-00004CE30000}"/>
    <cellStyle name="Total 2 7 4 7 2 6" xfId="58189" xr:uid="{00000000-0005-0000-0000-00004DE30000}"/>
    <cellStyle name="Total 2 7 4 7 2 7" xfId="58190" xr:uid="{00000000-0005-0000-0000-00004EE30000}"/>
    <cellStyle name="Total 2 7 4 7 3" xfId="58191" xr:uid="{00000000-0005-0000-0000-00004FE30000}"/>
    <cellStyle name="Total 2 7 4 7 4" xfId="58192" xr:uid="{00000000-0005-0000-0000-000050E30000}"/>
    <cellStyle name="Total 2 7 4 7 5" xfId="58193" xr:uid="{00000000-0005-0000-0000-000051E30000}"/>
    <cellStyle name="Total 2 7 4 8" xfId="58194" xr:uid="{00000000-0005-0000-0000-000052E30000}"/>
    <cellStyle name="Total 2 7 4 8 2" xfId="58195" xr:uid="{00000000-0005-0000-0000-000053E30000}"/>
    <cellStyle name="Total 2 7 4 8 3" xfId="58196" xr:uid="{00000000-0005-0000-0000-000054E30000}"/>
    <cellStyle name="Total 2 7 4 8 4" xfId="58197" xr:uid="{00000000-0005-0000-0000-000055E30000}"/>
    <cellStyle name="Total 2 7 4 8 5" xfId="58198" xr:uid="{00000000-0005-0000-0000-000056E30000}"/>
    <cellStyle name="Total 2 7 4 8 6" xfId="58199" xr:uid="{00000000-0005-0000-0000-000057E30000}"/>
    <cellStyle name="Total 2 7 4 8 7" xfId="58200" xr:uid="{00000000-0005-0000-0000-000058E30000}"/>
    <cellStyle name="Total 2 7 4 8 8" xfId="58201" xr:uid="{00000000-0005-0000-0000-000059E30000}"/>
    <cellStyle name="Total 2 7 4 9" xfId="58202" xr:uid="{00000000-0005-0000-0000-00005AE30000}"/>
    <cellStyle name="Total 2 7 4 9 2" xfId="58203" xr:uid="{00000000-0005-0000-0000-00005BE30000}"/>
    <cellStyle name="Total 2 7 4 9 3" xfId="58204" xr:uid="{00000000-0005-0000-0000-00005CE30000}"/>
    <cellStyle name="Total 2 7 4 9 4" xfId="58205" xr:uid="{00000000-0005-0000-0000-00005DE30000}"/>
    <cellStyle name="Total 2 7 4 9 5" xfId="58206" xr:uid="{00000000-0005-0000-0000-00005EE30000}"/>
    <cellStyle name="Total 2 7 4 9 6" xfId="58207" xr:uid="{00000000-0005-0000-0000-00005FE30000}"/>
    <cellStyle name="Total 2 7 4 9 7" xfId="58208" xr:uid="{00000000-0005-0000-0000-000060E30000}"/>
    <cellStyle name="Total 2 7 5" xfId="58209" xr:uid="{00000000-0005-0000-0000-000061E30000}"/>
    <cellStyle name="Total 2 7 5 10" xfId="58210" xr:uid="{00000000-0005-0000-0000-000062E30000}"/>
    <cellStyle name="Total 2 7 5 10 2" xfId="58211" xr:uid="{00000000-0005-0000-0000-000063E30000}"/>
    <cellStyle name="Total 2 7 5 10 3" xfId="58212" xr:uid="{00000000-0005-0000-0000-000064E30000}"/>
    <cellStyle name="Total 2 7 5 10 4" xfId="58213" xr:uid="{00000000-0005-0000-0000-000065E30000}"/>
    <cellStyle name="Total 2 7 5 10 5" xfId="58214" xr:uid="{00000000-0005-0000-0000-000066E30000}"/>
    <cellStyle name="Total 2 7 5 11" xfId="58215" xr:uid="{00000000-0005-0000-0000-000067E30000}"/>
    <cellStyle name="Total 2 7 5 11 2" xfId="58216" xr:uid="{00000000-0005-0000-0000-000068E30000}"/>
    <cellStyle name="Total 2 7 5 11 3" xfId="58217" xr:uid="{00000000-0005-0000-0000-000069E30000}"/>
    <cellStyle name="Total 2 7 5 11 4" xfId="58218" xr:uid="{00000000-0005-0000-0000-00006AE30000}"/>
    <cellStyle name="Total 2 7 5 11 5" xfId="58219" xr:uid="{00000000-0005-0000-0000-00006BE30000}"/>
    <cellStyle name="Total 2 7 5 12" xfId="58220" xr:uid="{00000000-0005-0000-0000-00006CE30000}"/>
    <cellStyle name="Total 2 7 5 12 2" xfId="58221" xr:uid="{00000000-0005-0000-0000-00006DE30000}"/>
    <cellStyle name="Total 2 7 5 12 3" xfId="58222" xr:uid="{00000000-0005-0000-0000-00006EE30000}"/>
    <cellStyle name="Total 2 7 5 12 4" xfId="58223" xr:uid="{00000000-0005-0000-0000-00006FE30000}"/>
    <cellStyle name="Total 2 7 5 12 5" xfId="58224" xr:uid="{00000000-0005-0000-0000-000070E30000}"/>
    <cellStyle name="Total 2 7 5 13" xfId="58225" xr:uid="{00000000-0005-0000-0000-000071E30000}"/>
    <cellStyle name="Total 2 7 5 13 2" xfId="58226" xr:uid="{00000000-0005-0000-0000-000072E30000}"/>
    <cellStyle name="Total 2 7 5 13 3" xfId="58227" xr:uid="{00000000-0005-0000-0000-000073E30000}"/>
    <cellStyle name="Total 2 7 5 13 4" xfId="58228" xr:uid="{00000000-0005-0000-0000-000074E30000}"/>
    <cellStyle name="Total 2 7 5 13 5" xfId="58229" xr:uid="{00000000-0005-0000-0000-000075E30000}"/>
    <cellStyle name="Total 2 7 5 14" xfId="58230" xr:uid="{00000000-0005-0000-0000-000076E30000}"/>
    <cellStyle name="Total 2 7 5 14 2" xfId="58231" xr:uid="{00000000-0005-0000-0000-000077E30000}"/>
    <cellStyle name="Total 2 7 5 14 3" xfId="58232" xr:uid="{00000000-0005-0000-0000-000078E30000}"/>
    <cellStyle name="Total 2 7 5 14 4" xfId="58233" xr:uid="{00000000-0005-0000-0000-000079E30000}"/>
    <cellStyle name="Total 2 7 5 14 5" xfId="58234" xr:uid="{00000000-0005-0000-0000-00007AE30000}"/>
    <cellStyle name="Total 2 7 5 15" xfId="58235" xr:uid="{00000000-0005-0000-0000-00007BE30000}"/>
    <cellStyle name="Total 2 7 5 15 2" xfId="58236" xr:uid="{00000000-0005-0000-0000-00007CE30000}"/>
    <cellStyle name="Total 2 7 5 15 3" xfId="58237" xr:uid="{00000000-0005-0000-0000-00007DE30000}"/>
    <cellStyle name="Total 2 7 5 15 4" xfId="58238" xr:uid="{00000000-0005-0000-0000-00007EE30000}"/>
    <cellStyle name="Total 2 7 5 15 5" xfId="58239" xr:uid="{00000000-0005-0000-0000-00007FE30000}"/>
    <cellStyle name="Total 2 7 5 16" xfId="58240" xr:uid="{00000000-0005-0000-0000-000080E30000}"/>
    <cellStyle name="Total 2 7 5 16 2" xfId="58241" xr:uid="{00000000-0005-0000-0000-000081E30000}"/>
    <cellStyle name="Total 2 7 5 16 3" xfId="58242" xr:uid="{00000000-0005-0000-0000-000082E30000}"/>
    <cellStyle name="Total 2 7 5 16 4" xfId="58243" xr:uid="{00000000-0005-0000-0000-000083E30000}"/>
    <cellStyle name="Total 2 7 5 16 5" xfId="58244" xr:uid="{00000000-0005-0000-0000-000084E30000}"/>
    <cellStyle name="Total 2 7 5 17" xfId="58245" xr:uid="{00000000-0005-0000-0000-000085E30000}"/>
    <cellStyle name="Total 2 7 5 17 2" xfId="58246" xr:uid="{00000000-0005-0000-0000-000086E30000}"/>
    <cellStyle name="Total 2 7 5 17 3" xfId="58247" xr:uid="{00000000-0005-0000-0000-000087E30000}"/>
    <cellStyle name="Total 2 7 5 17 4" xfId="58248" xr:uid="{00000000-0005-0000-0000-000088E30000}"/>
    <cellStyle name="Total 2 7 5 17 5" xfId="58249" xr:uid="{00000000-0005-0000-0000-000089E30000}"/>
    <cellStyle name="Total 2 7 5 18" xfId="58250" xr:uid="{00000000-0005-0000-0000-00008AE30000}"/>
    <cellStyle name="Total 2 7 5 18 2" xfId="58251" xr:uid="{00000000-0005-0000-0000-00008BE30000}"/>
    <cellStyle name="Total 2 7 5 18 3" xfId="58252" xr:uid="{00000000-0005-0000-0000-00008CE30000}"/>
    <cellStyle name="Total 2 7 5 18 4" xfId="58253" xr:uid="{00000000-0005-0000-0000-00008DE30000}"/>
    <cellStyle name="Total 2 7 5 18 5" xfId="58254" xr:uid="{00000000-0005-0000-0000-00008EE30000}"/>
    <cellStyle name="Total 2 7 5 19" xfId="58255" xr:uid="{00000000-0005-0000-0000-00008FE30000}"/>
    <cellStyle name="Total 2 7 5 2" xfId="58256" xr:uid="{00000000-0005-0000-0000-000090E30000}"/>
    <cellStyle name="Total 2 7 5 2 10" xfId="58257" xr:uid="{00000000-0005-0000-0000-000091E30000}"/>
    <cellStyle name="Total 2 7 5 2 10 2" xfId="58258" xr:uid="{00000000-0005-0000-0000-000092E30000}"/>
    <cellStyle name="Total 2 7 5 2 10 3" xfId="58259" xr:uid="{00000000-0005-0000-0000-000093E30000}"/>
    <cellStyle name="Total 2 7 5 2 10 4" xfId="58260" xr:uid="{00000000-0005-0000-0000-000094E30000}"/>
    <cellStyle name="Total 2 7 5 2 10 5" xfId="58261" xr:uid="{00000000-0005-0000-0000-000095E30000}"/>
    <cellStyle name="Total 2 7 5 2 11" xfId="58262" xr:uid="{00000000-0005-0000-0000-000096E30000}"/>
    <cellStyle name="Total 2 7 5 2 11 2" xfId="58263" xr:uid="{00000000-0005-0000-0000-000097E30000}"/>
    <cellStyle name="Total 2 7 5 2 11 3" xfId="58264" xr:uid="{00000000-0005-0000-0000-000098E30000}"/>
    <cellStyle name="Total 2 7 5 2 11 4" xfId="58265" xr:uid="{00000000-0005-0000-0000-000099E30000}"/>
    <cellStyle name="Total 2 7 5 2 11 5" xfId="58266" xr:uid="{00000000-0005-0000-0000-00009AE30000}"/>
    <cellStyle name="Total 2 7 5 2 12" xfId="58267" xr:uid="{00000000-0005-0000-0000-00009BE30000}"/>
    <cellStyle name="Total 2 7 5 2 12 2" xfId="58268" xr:uid="{00000000-0005-0000-0000-00009CE30000}"/>
    <cellStyle name="Total 2 7 5 2 12 3" xfId="58269" xr:uid="{00000000-0005-0000-0000-00009DE30000}"/>
    <cellStyle name="Total 2 7 5 2 12 4" xfId="58270" xr:uid="{00000000-0005-0000-0000-00009EE30000}"/>
    <cellStyle name="Total 2 7 5 2 12 5" xfId="58271" xr:uid="{00000000-0005-0000-0000-00009FE30000}"/>
    <cellStyle name="Total 2 7 5 2 13" xfId="58272" xr:uid="{00000000-0005-0000-0000-0000A0E30000}"/>
    <cellStyle name="Total 2 7 5 2 13 2" xfId="58273" xr:uid="{00000000-0005-0000-0000-0000A1E30000}"/>
    <cellStyle name="Total 2 7 5 2 13 3" xfId="58274" xr:uid="{00000000-0005-0000-0000-0000A2E30000}"/>
    <cellStyle name="Total 2 7 5 2 13 4" xfId="58275" xr:uid="{00000000-0005-0000-0000-0000A3E30000}"/>
    <cellStyle name="Total 2 7 5 2 13 5" xfId="58276" xr:uid="{00000000-0005-0000-0000-0000A4E30000}"/>
    <cellStyle name="Total 2 7 5 2 14" xfId="58277" xr:uid="{00000000-0005-0000-0000-0000A5E30000}"/>
    <cellStyle name="Total 2 7 5 2 14 2" xfId="58278" xr:uid="{00000000-0005-0000-0000-0000A6E30000}"/>
    <cellStyle name="Total 2 7 5 2 14 3" xfId="58279" xr:uid="{00000000-0005-0000-0000-0000A7E30000}"/>
    <cellStyle name="Total 2 7 5 2 14 4" xfId="58280" xr:uid="{00000000-0005-0000-0000-0000A8E30000}"/>
    <cellStyle name="Total 2 7 5 2 14 5" xfId="58281" xr:uid="{00000000-0005-0000-0000-0000A9E30000}"/>
    <cellStyle name="Total 2 7 5 2 15" xfId="58282" xr:uid="{00000000-0005-0000-0000-0000AAE30000}"/>
    <cellStyle name="Total 2 7 5 2 15 2" xfId="58283" xr:uid="{00000000-0005-0000-0000-0000ABE30000}"/>
    <cellStyle name="Total 2 7 5 2 15 3" xfId="58284" xr:uid="{00000000-0005-0000-0000-0000ACE30000}"/>
    <cellStyle name="Total 2 7 5 2 15 4" xfId="58285" xr:uid="{00000000-0005-0000-0000-0000ADE30000}"/>
    <cellStyle name="Total 2 7 5 2 15 5" xfId="58286" xr:uid="{00000000-0005-0000-0000-0000AEE30000}"/>
    <cellStyle name="Total 2 7 5 2 16" xfId="58287" xr:uid="{00000000-0005-0000-0000-0000AFE30000}"/>
    <cellStyle name="Total 2 7 5 2 16 2" xfId="58288" xr:uid="{00000000-0005-0000-0000-0000B0E30000}"/>
    <cellStyle name="Total 2 7 5 2 16 3" xfId="58289" xr:uid="{00000000-0005-0000-0000-0000B1E30000}"/>
    <cellStyle name="Total 2 7 5 2 16 4" xfId="58290" xr:uid="{00000000-0005-0000-0000-0000B2E30000}"/>
    <cellStyle name="Total 2 7 5 2 16 5" xfId="58291" xr:uid="{00000000-0005-0000-0000-0000B3E30000}"/>
    <cellStyle name="Total 2 7 5 2 17" xfId="58292" xr:uid="{00000000-0005-0000-0000-0000B4E30000}"/>
    <cellStyle name="Total 2 7 5 2 17 2" xfId="58293" xr:uid="{00000000-0005-0000-0000-0000B5E30000}"/>
    <cellStyle name="Total 2 7 5 2 17 3" xfId="58294" xr:uid="{00000000-0005-0000-0000-0000B6E30000}"/>
    <cellStyle name="Total 2 7 5 2 17 4" xfId="58295" xr:uid="{00000000-0005-0000-0000-0000B7E30000}"/>
    <cellStyle name="Total 2 7 5 2 17 5" xfId="58296" xr:uid="{00000000-0005-0000-0000-0000B8E30000}"/>
    <cellStyle name="Total 2 7 5 2 18" xfId="58297" xr:uid="{00000000-0005-0000-0000-0000B9E30000}"/>
    <cellStyle name="Total 2 7 5 2 18 2" xfId="58298" xr:uid="{00000000-0005-0000-0000-0000BAE30000}"/>
    <cellStyle name="Total 2 7 5 2 18 3" xfId="58299" xr:uid="{00000000-0005-0000-0000-0000BBE30000}"/>
    <cellStyle name="Total 2 7 5 2 18 4" xfId="58300" xr:uid="{00000000-0005-0000-0000-0000BCE30000}"/>
    <cellStyle name="Total 2 7 5 2 18 5" xfId="58301" xr:uid="{00000000-0005-0000-0000-0000BDE30000}"/>
    <cellStyle name="Total 2 7 5 2 19" xfId="58302" xr:uid="{00000000-0005-0000-0000-0000BEE30000}"/>
    <cellStyle name="Total 2 7 5 2 2" xfId="58303" xr:uid="{00000000-0005-0000-0000-0000BFE30000}"/>
    <cellStyle name="Total 2 7 5 2 2 2" xfId="58304" xr:uid="{00000000-0005-0000-0000-0000C0E30000}"/>
    <cellStyle name="Total 2 7 5 2 2 2 2" xfId="58305" xr:uid="{00000000-0005-0000-0000-0000C1E30000}"/>
    <cellStyle name="Total 2 7 5 2 2 2 3" xfId="58306" xr:uid="{00000000-0005-0000-0000-0000C2E30000}"/>
    <cellStyle name="Total 2 7 5 2 2 2 4" xfId="58307" xr:uid="{00000000-0005-0000-0000-0000C3E30000}"/>
    <cellStyle name="Total 2 7 5 2 2 2 5" xfId="58308" xr:uid="{00000000-0005-0000-0000-0000C4E30000}"/>
    <cellStyle name="Total 2 7 5 2 2 2 6" xfId="58309" xr:uid="{00000000-0005-0000-0000-0000C5E30000}"/>
    <cellStyle name="Total 2 7 5 2 2 2 7" xfId="58310" xr:uid="{00000000-0005-0000-0000-0000C6E30000}"/>
    <cellStyle name="Total 2 7 5 2 2 3" xfId="58311" xr:uid="{00000000-0005-0000-0000-0000C7E30000}"/>
    <cellStyle name="Total 2 7 5 2 2 4" xfId="58312" xr:uid="{00000000-0005-0000-0000-0000C8E30000}"/>
    <cellStyle name="Total 2 7 5 2 2 5" xfId="58313" xr:uid="{00000000-0005-0000-0000-0000C9E30000}"/>
    <cellStyle name="Total 2 7 5 2 3" xfId="58314" xr:uid="{00000000-0005-0000-0000-0000CAE30000}"/>
    <cellStyle name="Total 2 7 5 2 3 2" xfId="58315" xr:uid="{00000000-0005-0000-0000-0000CBE30000}"/>
    <cellStyle name="Total 2 7 5 2 3 2 2" xfId="58316" xr:uid="{00000000-0005-0000-0000-0000CCE30000}"/>
    <cellStyle name="Total 2 7 5 2 3 2 3" xfId="58317" xr:uid="{00000000-0005-0000-0000-0000CDE30000}"/>
    <cellStyle name="Total 2 7 5 2 3 2 4" xfId="58318" xr:uid="{00000000-0005-0000-0000-0000CEE30000}"/>
    <cellStyle name="Total 2 7 5 2 3 2 5" xfId="58319" xr:uid="{00000000-0005-0000-0000-0000CFE30000}"/>
    <cellStyle name="Total 2 7 5 2 3 2 6" xfId="58320" xr:uid="{00000000-0005-0000-0000-0000D0E30000}"/>
    <cellStyle name="Total 2 7 5 2 3 2 7" xfId="58321" xr:uid="{00000000-0005-0000-0000-0000D1E30000}"/>
    <cellStyle name="Total 2 7 5 2 3 3" xfId="58322" xr:uid="{00000000-0005-0000-0000-0000D2E30000}"/>
    <cellStyle name="Total 2 7 5 2 3 4" xfId="58323" xr:uid="{00000000-0005-0000-0000-0000D3E30000}"/>
    <cellStyle name="Total 2 7 5 2 3 5" xfId="58324" xr:uid="{00000000-0005-0000-0000-0000D4E30000}"/>
    <cellStyle name="Total 2 7 5 2 4" xfId="58325" xr:uid="{00000000-0005-0000-0000-0000D5E30000}"/>
    <cellStyle name="Total 2 7 5 2 4 2" xfId="58326" xr:uid="{00000000-0005-0000-0000-0000D6E30000}"/>
    <cellStyle name="Total 2 7 5 2 4 2 2" xfId="58327" xr:uid="{00000000-0005-0000-0000-0000D7E30000}"/>
    <cellStyle name="Total 2 7 5 2 4 2 3" xfId="58328" xr:uid="{00000000-0005-0000-0000-0000D8E30000}"/>
    <cellStyle name="Total 2 7 5 2 4 2 4" xfId="58329" xr:uid="{00000000-0005-0000-0000-0000D9E30000}"/>
    <cellStyle name="Total 2 7 5 2 4 2 5" xfId="58330" xr:uid="{00000000-0005-0000-0000-0000DAE30000}"/>
    <cellStyle name="Total 2 7 5 2 4 2 6" xfId="58331" xr:uid="{00000000-0005-0000-0000-0000DBE30000}"/>
    <cellStyle name="Total 2 7 5 2 4 2 7" xfId="58332" xr:uid="{00000000-0005-0000-0000-0000DCE30000}"/>
    <cellStyle name="Total 2 7 5 2 4 3" xfId="58333" xr:uid="{00000000-0005-0000-0000-0000DDE30000}"/>
    <cellStyle name="Total 2 7 5 2 4 4" xfId="58334" xr:uid="{00000000-0005-0000-0000-0000DEE30000}"/>
    <cellStyle name="Total 2 7 5 2 4 5" xfId="58335" xr:uid="{00000000-0005-0000-0000-0000DFE30000}"/>
    <cellStyle name="Total 2 7 5 2 5" xfId="58336" xr:uid="{00000000-0005-0000-0000-0000E0E30000}"/>
    <cellStyle name="Total 2 7 5 2 5 2" xfId="58337" xr:uid="{00000000-0005-0000-0000-0000E1E30000}"/>
    <cellStyle name="Total 2 7 5 2 5 3" xfId="58338" xr:uid="{00000000-0005-0000-0000-0000E2E30000}"/>
    <cellStyle name="Total 2 7 5 2 5 4" xfId="58339" xr:uid="{00000000-0005-0000-0000-0000E3E30000}"/>
    <cellStyle name="Total 2 7 5 2 5 5" xfId="58340" xr:uid="{00000000-0005-0000-0000-0000E4E30000}"/>
    <cellStyle name="Total 2 7 5 2 5 6" xfId="58341" xr:uid="{00000000-0005-0000-0000-0000E5E30000}"/>
    <cellStyle name="Total 2 7 5 2 5 7" xfId="58342" xr:uid="{00000000-0005-0000-0000-0000E6E30000}"/>
    <cellStyle name="Total 2 7 5 2 5 8" xfId="58343" xr:uid="{00000000-0005-0000-0000-0000E7E30000}"/>
    <cellStyle name="Total 2 7 5 2 6" xfId="58344" xr:uid="{00000000-0005-0000-0000-0000E8E30000}"/>
    <cellStyle name="Total 2 7 5 2 6 2" xfId="58345" xr:uid="{00000000-0005-0000-0000-0000E9E30000}"/>
    <cellStyle name="Total 2 7 5 2 6 3" xfId="58346" xr:uid="{00000000-0005-0000-0000-0000EAE30000}"/>
    <cellStyle name="Total 2 7 5 2 6 4" xfId="58347" xr:uid="{00000000-0005-0000-0000-0000EBE30000}"/>
    <cellStyle name="Total 2 7 5 2 6 5" xfId="58348" xr:uid="{00000000-0005-0000-0000-0000ECE30000}"/>
    <cellStyle name="Total 2 7 5 2 6 6" xfId="58349" xr:uid="{00000000-0005-0000-0000-0000EDE30000}"/>
    <cellStyle name="Total 2 7 5 2 6 7" xfId="58350" xr:uid="{00000000-0005-0000-0000-0000EEE30000}"/>
    <cellStyle name="Total 2 7 5 2 7" xfId="58351" xr:uid="{00000000-0005-0000-0000-0000EFE30000}"/>
    <cellStyle name="Total 2 7 5 2 7 2" xfId="58352" xr:uid="{00000000-0005-0000-0000-0000F0E30000}"/>
    <cellStyle name="Total 2 7 5 2 7 3" xfId="58353" xr:uid="{00000000-0005-0000-0000-0000F1E30000}"/>
    <cellStyle name="Total 2 7 5 2 7 4" xfId="58354" xr:uid="{00000000-0005-0000-0000-0000F2E30000}"/>
    <cellStyle name="Total 2 7 5 2 7 5" xfId="58355" xr:uid="{00000000-0005-0000-0000-0000F3E30000}"/>
    <cellStyle name="Total 2 7 5 2 8" xfId="58356" xr:uid="{00000000-0005-0000-0000-0000F4E30000}"/>
    <cellStyle name="Total 2 7 5 2 8 2" xfId="58357" xr:uid="{00000000-0005-0000-0000-0000F5E30000}"/>
    <cellStyle name="Total 2 7 5 2 8 3" xfId="58358" xr:uid="{00000000-0005-0000-0000-0000F6E30000}"/>
    <cellStyle name="Total 2 7 5 2 8 4" xfId="58359" xr:uid="{00000000-0005-0000-0000-0000F7E30000}"/>
    <cellStyle name="Total 2 7 5 2 8 5" xfId="58360" xr:uid="{00000000-0005-0000-0000-0000F8E30000}"/>
    <cellStyle name="Total 2 7 5 2 9" xfId="58361" xr:uid="{00000000-0005-0000-0000-0000F9E30000}"/>
    <cellStyle name="Total 2 7 5 2 9 2" xfId="58362" xr:uid="{00000000-0005-0000-0000-0000FAE30000}"/>
    <cellStyle name="Total 2 7 5 2 9 3" xfId="58363" xr:uid="{00000000-0005-0000-0000-0000FBE30000}"/>
    <cellStyle name="Total 2 7 5 2 9 4" xfId="58364" xr:uid="{00000000-0005-0000-0000-0000FCE30000}"/>
    <cellStyle name="Total 2 7 5 2 9 5" xfId="58365" xr:uid="{00000000-0005-0000-0000-0000FDE30000}"/>
    <cellStyle name="Total 2 7 5 3" xfId="58366" xr:uid="{00000000-0005-0000-0000-0000FEE30000}"/>
    <cellStyle name="Total 2 7 5 3 10" xfId="58367" xr:uid="{00000000-0005-0000-0000-0000FFE30000}"/>
    <cellStyle name="Total 2 7 5 3 2" xfId="58368" xr:uid="{00000000-0005-0000-0000-000000E40000}"/>
    <cellStyle name="Total 2 7 5 3 2 2" xfId="58369" xr:uid="{00000000-0005-0000-0000-000001E40000}"/>
    <cellStyle name="Total 2 7 5 3 2 2 2" xfId="58370" xr:uid="{00000000-0005-0000-0000-000002E40000}"/>
    <cellStyle name="Total 2 7 5 3 2 2 3" xfId="58371" xr:uid="{00000000-0005-0000-0000-000003E40000}"/>
    <cellStyle name="Total 2 7 5 3 2 2 4" xfId="58372" xr:uid="{00000000-0005-0000-0000-000004E40000}"/>
    <cellStyle name="Total 2 7 5 3 2 2 5" xfId="58373" xr:uid="{00000000-0005-0000-0000-000005E40000}"/>
    <cellStyle name="Total 2 7 5 3 2 2 6" xfId="58374" xr:uid="{00000000-0005-0000-0000-000006E40000}"/>
    <cellStyle name="Total 2 7 5 3 2 2 7" xfId="58375" xr:uid="{00000000-0005-0000-0000-000007E40000}"/>
    <cellStyle name="Total 2 7 5 3 2 3" xfId="58376" xr:uid="{00000000-0005-0000-0000-000008E40000}"/>
    <cellStyle name="Total 2 7 5 3 2 4" xfId="58377" xr:uid="{00000000-0005-0000-0000-000009E40000}"/>
    <cellStyle name="Total 2 7 5 3 3" xfId="58378" xr:uid="{00000000-0005-0000-0000-00000AE40000}"/>
    <cellStyle name="Total 2 7 5 3 3 2" xfId="58379" xr:uid="{00000000-0005-0000-0000-00000BE40000}"/>
    <cellStyle name="Total 2 7 5 3 3 2 2" xfId="58380" xr:uid="{00000000-0005-0000-0000-00000CE40000}"/>
    <cellStyle name="Total 2 7 5 3 3 2 3" xfId="58381" xr:uid="{00000000-0005-0000-0000-00000DE40000}"/>
    <cellStyle name="Total 2 7 5 3 3 2 4" xfId="58382" xr:uid="{00000000-0005-0000-0000-00000EE40000}"/>
    <cellStyle name="Total 2 7 5 3 3 2 5" xfId="58383" xr:uid="{00000000-0005-0000-0000-00000FE40000}"/>
    <cellStyle name="Total 2 7 5 3 3 2 6" xfId="58384" xr:uid="{00000000-0005-0000-0000-000010E40000}"/>
    <cellStyle name="Total 2 7 5 3 3 2 7" xfId="58385" xr:uid="{00000000-0005-0000-0000-000011E40000}"/>
    <cellStyle name="Total 2 7 5 3 3 3" xfId="58386" xr:uid="{00000000-0005-0000-0000-000012E40000}"/>
    <cellStyle name="Total 2 7 5 3 3 4" xfId="58387" xr:uid="{00000000-0005-0000-0000-000013E40000}"/>
    <cellStyle name="Total 2 7 5 3 4" xfId="58388" xr:uid="{00000000-0005-0000-0000-000014E40000}"/>
    <cellStyle name="Total 2 7 5 3 4 2" xfId="58389" xr:uid="{00000000-0005-0000-0000-000015E40000}"/>
    <cellStyle name="Total 2 7 5 3 4 2 2" xfId="58390" xr:uid="{00000000-0005-0000-0000-000016E40000}"/>
    <cellStyle name="Total 2 7 5 3 4 2 3" xfId="58391" xr:uid="{00000000-0005-0000-0000-000017E40000}"/>
    <cellStyle name="Total 2 7 5 3 4 2 4" xfId="58392" xr:uid="{00000000-0005-0000-0000-000018E40000}"/>
    <cellStyle name="Total 2 7 5 3 4 2 5" xfId="58393" xr:uid="{00000000-0005-0000-0000-000019E40000}"/>
    <cellStyle name="Total 2 7 5 3 4 2 6" xfId="58394" xr:uid="{00000000-0005-0000-0000-00001AE40000}"/>
    <cellStyle name="Total 2 7 5 3 4 2 7" xfId="58395" xr:uid="{00000000-0005-0000-0000-00001BE40000}"/>
    <cellStyle name="Total 2 7 5 3 4 3" xfId="58396" xr:uid="{00000000-0005-0000-0000-00001CE40000}"/>
    <cellStyle name="Total 2 7 5 3 4 4" xfId="58397" xr:uid="{00000000-0005-0000-0000-00001DE40000}"/>
    <cellStyle name="Total 2 7 5 3 5" xfId="58398" xr:uid="{00000000-0005-0000-0000-00001EE40000}"/>
    <cellStyle name="Total 2 7 5 3 5 2" xfId="58399" xr:uid="{00000000-0005-0000-0000-00001FE40000}"/>
    <cellStyle name="Total 2 7 5 3 5 3" xfId="58400" xr:uid="{00000000-0005-0000-0000-000020E40000}"/>
    <cellStyle name="Total 2 7 5 3 5 4" xfId="58401" xr:uid="{00000000-0005-0000-0000-000021E40000}"/>
    <cellStyle name="Total 2 7 5 3 5 5" xfId="58402" xr:uid="{00000000-0005-0000-0000-000022E40000}"/>
    <cellStyle name="Total 2 7 5 3 5 6" xfId="58403" xr:uid="{00000000-0005-0000-0000-000023E40000}"/>
    <cellStyle name="Total 2 7 5 3 5 7" xfId="58404" xr:uid="{00000000-0005-0000-0000-000024E40000}"/>
    <cellStyle name="Total 2 7 5 3 5 8" xfId="58405" xr:uid="{00000000-0005-0000-0000-000025E40000}"/>
    <cellStyle name="Total 2 7 5 3 6" xfId="58406" xr:uid="{00000000-0005-0000-0000-000026E40000}"/>
    <cellStyle name="Total 2 7 5 3 6 2" xfId="58407" xr:uid="{00000000-0005-0000-0000-000027E40000}"/>
    <cellStyle name="Total 2 7 5 3 6 3" xfId="58408" xr:uid="{00000000-0005-0000-0000-000028E40000}"/>
    <cellStyle name="Total 2 7 5 3 6 4" xfId="58409" xr:uid="{00000000-0005-0000-0000-000029E40000}"/>
    <cellStyle name="Total 2 7 5 3 6 5" xfId="58410" xr:uid="{00000000-0005-0000-0000-00002AE40000}"/>
    <cellStyle name="Total 2 7 5 3 6 6" xfId="58411" xr:uid="{00000000-0005-0000-0000-00002BE40000}"/>
    <cellStyle name="Total 2 7 5 3 6 7" xfId="58412" xr:uid="{00000000-0005-0000-0000-00002CE40000}"/>
    <cellStyle name="Total 2 7 5 3 7" xfId="58413" xr:uid="{00000000-0005-0000-0000-00002DE40000}"/>
    <cellStyle name="Total 2 7 5 3 8" xfId="58414" xr:uid="{00000000-0005-0000-0000-00002EE40000}"/>
    <cellStyle name="Total 2 7 5 3 9" xfId="58415" xr:uid="{00000000-0005-0000-0000-00002FE40000}"/>
    <cellStyle name="Total 2 7 5 4" xfId="58416" xr:uid="{00000000-0005-0000-0000-000030E40000}"/>
    <cellStyle name="Total 2 7 5 4 2" xfId="58417" xr:uid="{00000000-0005-0000-0000-000031E40000}"/>
    <cellStyle name="Total 2 7 5 4 2 2" xfId="58418" xr:uid="{00000000-0005-0000-0000-000032E40000}"/>
    <cellStyle name="Total 2 7 5 4 2 3" xfId="58419" xr:uid="{00000000-0005-0000-0000-000033E40000}"/>
    <cellStyle name="Total 2 7 5 4 2 4" xfId="58420" xr:uid="{00000000-0005-0000-0000-000034E40000}"/>
    <cellStyle name="Total 2 7 5 4 2 5" xfId="58421" xr:uid="{00000000-0005-0000-0000-000035E40000}"/>
    <cellStyle name="Total 2 7 5 4 2 6" xfId="58422" xr:uid="{00000000-0005-0000-0000-000036E40000}"/>
    <cellStyle name="Total 2 7 5 4 2 7" xfId="58423" xr:uid="{00000000-0005-0000-0000-000037E40000}"/>
    <cellStyle name="Total 2 7 5 4 3" xfId="58424" xr:uid="{00000000-0005-0000-0000-000038E40000}"/>
    <cellStyle name="Total 2 7 5 4 4" xfId="58425" xr:uid="{00000000-0005-0000-0000-000039E40000}"/>
    <cellStyle name="Total 2 7 5 4 5" xfId="58426" xr:uid="{00000000-0005-0000-0000-00003AE40000}"/>
    <cellStyle name="Total 2 7 5 5" xfId="58427" xr:uid="{00000000-0005-0000-0000-00003BE40000}"/>
    <cellStyle name="Total 2 7 5 5 2" xfId="58428" xr:uid="{00000000-0005-0000-0000-00003CE40000}"/>
    <cellStyle name="Total 2 7 5 5 2 2" xfId="58429" xr:uid="{00000000-0005-0000-0000-00003DE40000}"/>
    <cellStyle name="Total 2 7 5 5 2 3" xfId="58430" xr:uid="{00000000-0005-0000-0000-00003EE40000}"/>
    <cellStyle name="Total 2 7 5 5 2 4" xfId="58431" xr:uid="{00000000-0005-0000-0000-00003FE40000}"/>
    <cellStyle name="Total 2 7 5 5 2 5" xfId="58432" xr:uid="{00000000-0005-0000-0000-000040E40000}"/>
    <cellStyle name="Total 2 7 5 5 2 6" xfId="58433" xr:uid="{00000000-0005-0000-0000-000041E40000}"/>
    <cellStyle name="Total 2 7 5 5 2 7" xfId="58434" xr:uid="{00000000-0005-0000-0000-000042E40000}"/>
    <cellStyle name="Total 2 7 5 5 3" xfId="58435" xr:uid="{00000000-0005-0000-0000-000043E40000}"/>
    <cellStyle name="Total 2 7 5 5 4" xfId="58436" xr:uid="{00000000-0005-0000-0000-000044E40000}"/>
    <cellStyle name="Total 2 7 5 5 5" xfId="58437" xr:uid="{00000000-0005-0000-0000-000045E40000}"/>
    <cellStyle name="Total 2 7 5 6" xfId="58438" xr:uid="{00000000-0005-0000-0000-000046E40000}"/>
    <cellStyle name="Total 2 7 5 6 2" xfId="58439" xr:uid="{00000000-0005-0000-0000-000047E40000}"/>
    <cellStyle name="Total 2 7 5 6 2 2" xfId="58440" xr:uid="{00000000-0005-0000-0000-000048E40000}"/>
    <cellStyle name="Total 2 7 5 6 2 3" xfId="58441" xr:uid="{00000000-0005-0000-0000-000049E40000}"/>
    <cellStyle name="Total 2 7 5 6 2 4" xfId="58442" xr:uid="{00000000-0005-0000-0000-00004AE40000}"/>
    <cellStyle name="Total 2 7 5 6 2 5" xfId="58443" xr:uid="{00000000-0005-0000-0000-00004BE40000}"/>
    <cellStyle name="Total 2 7 5 6 2 6" xfId="58444" xr:uid="{00000000-0005-0000-0000-00004CE40000}"/>
    <cellStyle name="Total 2 7 5 6 2 7" xfId="58445" xr:uid="{00000000-0005-0000-0000-00004DE40000}"/>
    <cellStyle name="Total 2 7 5 6 3" xfId="58446" xr:uid="{00000000-0005-0000-0000-00004EE40000}"/>
    <cellStyle name="Total 2 7 5 6 4" xfId="58447" xr:uid="{00000000-0005-0000-0000-00004FE40000}"/>
    <cellStyle name="Total 2 7 5 6 5" xfId="58448" xr:uid="{00000000-0005-0000-0000-000050E40000}"/>
    <cellStyle name="Total 2 7 5 7" xfId="58449" xr:uid="{00000000-0005-0000-0000-000051E40000}"/>
    <cellStyle name="Total 2 7 5 7 2" xfId="58450" xr:uid="{00000000-0005-0000-0000-000052E40000}"/>
    <cellStyle name="Total 2 7 5 7 2 2" xfId="58451" xr:uid="{00000000-0005-0000-0000-000053E40000}"/>
    <cellStyle name="Total 2 7 5 7 2 3" xfId="58452" xr:uid="{00000000-0005-0000-0000-000054E40000}"/>
    <cellStyle name="Total 2 7 5 7 2 4" xfId="58453" xr:uid="{00000000-0005-0000-0000-000055E40000}"/>
    <cellStyle name="Total 2 7 5 7 2 5" xfId="58454" xr:uid="{00000000-0005-0000-0000-000056E40000}"/>
    <cellStyle name="Total 2 7 5 7 2 6" xfId="58455" xr:uid="{00000000-0005-0000-0000-000057E40000}"/>
    <cellStyle name="Total 2 7 5 7 2 7" xfId="58456" xr:uid="{00000000-0005-0000-0000-000058E40000}"/>
    <cellStyle name="Total 2 7 5 7 3" xfId="58457" xr:uid="{00000000-0005-0000-0000-000059E40000}"/>
    <cellStyle name="Total 2 7 5 7 4" xfId="58458" xr:uid="{00000000-0005-0000-0000-00005AE40000}"/>
    <cellStyle name="Total 2 7 5 7 5" xfId="58459" xr:uid="{00000000-0005-0000-0000-00005BE40000}"/>
    <cellStyle name="Total 2 7 5 8" xfId="58460" xr:uid="{00000000-0005-0000-0000-00005CE40000}"/>
    <cellStyle name="Total 2 7 5 8 2" xfId="58461" xr:uid="{00000000-0005-0000-0000-00005DE40000}"/>
    <cellStyle name="Total 2 7 5 8 3" xfId="58462" xr:uid="{00000000-0005-0000-0000-00005EE40000}"/>
    <cellStyle name="Total 2 7 5 8 4" xfId="58463" xr:uid="{00000000-0005-0000-0000-00005FE40000}"/>
    <cellStyle name="Total 2 7 5 8 5" xfId="58464" xr:uid="{00000000-0005-0000-0000-000060E40000}"/>
    <cellStyle name="Total 2 7 5 8 6" xfId="58465" xr:uid="{00000000-0005-0000-0000-000061E40000}"/>
    <cellStyle name="Total 2 7 5 8 7" xfId="58466" xr:uid="{00000000-0005-0000-0000-000062E40000}"/>
    <cellStyle name="Total 2 7 5 8 8" xfId="58467" xr:uid="{00000000-0005-0000-0000-000063E40000}"/>
    <cellStyle name="Total 2 7 5 9" xfId="58468" xr:uid="{00000000-0005-0000-0000-000064E40000}"/>
    <cellStyle name="Total 2 7 5 9 2" xfId="58469" xr:uid="{00000000-0005-0000-0000-000065E40000}"/>
    <cellStyle name="Total 2 7 5 9 3" xfId="58470" xr:uid="{00000000-0005-0000-0000-000066E40000}"/>
    <cellStyle name="Total 2 7 5 9 4" xfId="58471" xr:uid="{00000000-0005-0000-0000-000067E40000}"/>
    <cellStyle name="Total 2 7 5 9 5" xfId="58472" xr:uid="{00000000-0005-0000-0000-000068E40000}"/>
    <cellStyle name="Total 2 7 5 9 6" xfId="58473" xr:uid="{00000000-0005-0000-0000-000069E40000}"/>
    <cellStyle name="Total 2 7 5 9 7" xfId="58474" xr:uid="{00000000-0005-0000-0000-00006AE40000}"/>
    <cellStyle name="Total 2 7 6" xfId="58475" xr:uid="{00000000-0005-0000-0000-00006BE40000}"/>
    <cellStyle name="Total 2 7 6 10" xfId="58476" xr:uid="{00000000-0005-0000-0000-00006CE40000}"/>
    <cellStyle name="Total 2 7 6 10 2" xfId="58477" xr:uid="{00000000-0005-0000-0000-00006DE40000}"/>
    <cellStyle name="Total 2 7 6 10 3" xfId="58478" xr:uid="{00000000-0005-0000-0000-00006EE40000}"/>
    <cellStyle name="Total 2 7 6 10 4" xfId="58479" xr:uid="{00000000-0005-0000-0000-00006FE40000}"/>
    <cellStyle name="Total 2 7 6 10 5" xfId="58480" xr:uid="{00000000-0005-0000-0000-000070E40000}"/>
    <cellStyle name="Total 2 7 6 11" xfId="58481" xr:uid="{00000000-0005-0000-0000-000071E40000}"/>
    <cellStyle name="Total 2 7 6 11 2" xfId="58482" xr:uid="{00000000-0005-0000-0000-000072E40000}"/>
    <cellStyle name="Total 2 7 6 11 3" xfId="58483" xr:uid="{00000000-0005-0000-0000-000073E40000}"/>
    <cellStyle name="Total 2 7 6 11 4" xfId="58484" xr:uid="{00000000-0005-0000-0000-000074E40000}"/>
    <cellStyle name="Total 2 7 6 11 5" xfId="58485" xr:uid="{00000000-0005-0000-0000-000075E40000}"/>
    <cellStyle name="Total 2 7 6 12" xfId="58486" xr:uid="{00000000-0005-0000-0000-000076E40000}"/>
    <cellStyle name="Total 2 7 6 12 2" xfId="58487" xr:uid="{00000000-0005-0000-0000-000077E40000}"/>
    <cellStyle name="Total 2 7 6 12 3" xfId="58488" xr:uid="{00000000-0005-0000-0000-000078E40000}"/>
    <cellStyle name="Total 2 7 6 12 4" xfId="58489" xr:uid="{00000000-0005-0000-0000-000079E40000}"/>
    <cellStyle name="Total 2 7 6 12 5" xfId="58490" xr:uid="{00000000-0005-0000-0000-00007AE40000}"/>
    <cellStyle name="Total 2 7 6 13" xfId="58491" xr:uid="{00000000-0005-0000-0000-00007BE40000}"/>
    <cellStyle name="Total 2 7 6 13 2" xfId="58492" xr:uid="{00000000-0005-0000-0000-00007CE40000}"/>
    <cellStyle name="Total 2 7 6 13 3" xfId="58493" xr:uid="{00000000-0005-0000-0000-00007DE40000}"/>
    <cellStyle name="Total 2 7 6 13 4" xfId="58494" xr:uid="{00000000-0005-0000-0000-00007EE40000}"/>
    <cellStyle name="Total 2 7 6 13 5" xfId="58495" xr:uid="{00000000-0005-0000-0000-00007FE40000}"/>
    <cellStyle name="Total 2 7 6 14" xfId="58496" xr:uid="{00000000-0005-0000-0000-000080E40000}"/>
    <cellStyle name="Total 2 7 6 14 2" xfId="58497" xr:uid="{00000000-0005-0000-0000-000081E40000}"/>
    <cellStyle name="Total 2 7 6 14 3" xfId="58498" xr:uid="{00000000-0005-0000-0000-000082E40000}"/>
    <cellStyle name="Total 2 7 6 14 4" xfId="58499" xr:uid="{00000000-0005-0000-0000-000083E40000}"/>
    <cellStyle name="Total 2 7 6 14 5" xfId="58500" xr:uid="{00000000-0005-0000-0000-000084E40000}"/>
    <cellStyle name="Total 2 7 6 15" xfId="58501" xr:uid="{00000000-0005-0000-0000-000085E40000}"/>
    <cellStyle name="Total 2 7 6 15 2" xfId="58502" xr:uid="{00000000-0005-0000-0000-000086E40000}"/>
    <cellStyle name="Total 2 7 6 15 3" xfId="58503" xr:uid="{00000000-0005-0000-0000-000087E40000}"/>
    <cellStyle name="Total 2 7 6 15 4" xfId="58504" xr:uid="{00000000-0005-0000-0000-000088E40000}"/>
    <cellStyle name="Total 2 7 6 15 5" xfId="58505" xr:uid="{00000000-0005-0000-0000-000089E40000}"/>
    <cellStyle name="Total 2 7 6 16" xfId="58506" xr:uid="{00000000-0005-0000-0000-00008AE40000}"/>
    <cellStyle name="Total 2 7 6 16 2" xfId="58507" xr:uid="{00000000-0005-0000-0000-00008BE40000}"/>
    <cellStyle name="Total 2 7 6 16 3" xfId="58508" xr:uid="{00000000-0005-0000-0000-00008CE40000}"/>
    <cellStyle name="Total 2 7 6 16 4" xfId="58509" xr:uid="{00000000-0005-0000-0000-00008DE40000}"/>
    <cellStyle name="Total 2 7 6 16 5" xfId="58510" xr:uid="{00000000-0005-0000-0000-00008EE40000}"/>
    <cellStyle name="Total 2 7 6 17" xfId="58511" xr:uid="{00000000-0005-0000-0000-00008FE40000}"/>
    <cellStyle name="Total 2 7 6 17 2" xfId="58512" xr:uid="{00000000-0005-0000-0000-000090E40000}"/>
    <cellStyle name="Total 2 7 6 17 3" xfId="58513" xr:uid="{00000000-0005-0000-0000-000091E40000}"/>
    <cellStyle name="Total 2 7 6 17 4" xfId="58514" xr:uid="{00000000-0005-0000-0000-000092E40000}"/>
    <cellStyle name="Total 2 7 6 17 5" xfId="58515" xr:uid="{00000000-0005-0000-0000-000093E40000}"/>
    <cellStyle name="Total 2 7 6 18" xfId="58516" xr:uid="{00000000-0005-0000-0000-000094E40000}"/>
    <cellStyle name="Total 2 7 6 18 2" xfId="58517" xr:uid="{00000000-0005-0000-0000-000095E40000}"/>
    <cellStyle name="Total 2 7 6 18 3" xfId="58518" xr:uid="{00000000-0005-0000-0000-000096E40000}"/>
    <cellStyle name="Total 2 7 6 18 4" xfId="58519" xr:uid="{00000000-0005-0000-0000-000097E40000}"/>
    <cellStyle name="Total 2 7 6 18 5" xfId="58520" xr:uid="{00000000-0005-0000-0000-000098E40000}"/>
    <cellStyle name="Total 2 7 6 19" xfId="58521" xr:uid="{00000000-0005-0000-0000-000099E40000}"/>
    <cellStyle name="Total 2 7 6 2" xfId="58522" xr:uid="{00000000-0005-0000-0000-00009AE40000}"/>
    <cellStyle name="Total 2 7 6 2 2" xfId="58523" xr:uid="{00000000-0005-0000-0000-00009BE40000}"/>
    <cellStyle name="Total 2 7 6 2 2 2" xfId="58524" xr:uid="{00000000-0005-0000-0000-00009CE40000}"/>
    <cellStyle name="Total 2 7 6 2 2 3" xfId="58525" xr:uid="{00000000-0005-0000-0000-00009DE40000}"/>
    <cellStyle name="Total 2 7 6 2 2 4" xfId="58526" xr:uid="{00000000-0005-0000-0000-00009EE40000}"/>
    <cellStyle name="Total 2 7 6 2 2 5" xfId="58527" xr:uid="{00000000-0005-0000-0000-00009FE40000}"/>
    <cellStyle name="Total 2 7 6 2 2 6" xfId="58528" xr:uid="{00000000-0005-0000-0000-0000A0E40000}"/>
    <cellStyle name="Total 2 7 6 2 2 7" xfId="58529" xr:uid="{00000000-0005-0000-0000-0000A1E40000}"/>
    <cellStyle name="Total 2 7 6 2 3" xfId="58530" xr:uid="{00000000-0005-0000-0000-0000A2E40000}"/>
    <cellStyle name="Total 2 7 6 2 4" xfId="58531" xr:uid="{00000000-0005-0000-0000-0000A3E40000}"/>
    <cellStyle name="Total 2 7 6 2 5" xfId="58532" xr:uid="{00000000-0005-0000-0000-0000A4E40000}"/>
    <cellStyle name="Total 2 7 6 3" xfId="58533" xr:uid="{00000000-0005-0000-0000-0000A5E40000}"/>
    <cellStyle name="Total 2 7 6 3 2" xfId="58534" xr:uid="{00000000-0005-0000-0000-0000A6E40000}"/>
    <cellStyle name="Total 2 7 6 3 2 2" xfId="58535" xr:uid="{00000000-0005-0000-0000-0000A7E40000}"/>
    <cellStyle name="Total 2 7 6 3 2 3" xfId="58536" xr:uid="{00000000-0005-0000-0000-0000A8E40000}"/>
    <cellStyle name="Total 2 7 6 3 2 4" xfId="58537" xr:uid="{00000000-0005-0000-0000-0000A9E40000}"/>
    <cellStyle name="Total 2 7 6 3 2 5" xfId="58538" xr:uid="{00000000-0005-0000-0000-0000AAE40000}"/>
    <cellStyle name="Total 2 7 6 3 2 6" xfId="58539" xr:uid="{00000000-0005-0000-0000-0000ABE40000}"/>
    <cellStyle name="Total 2 7 6 3 2 7" xfId="58540" xr:uid="{00000000-0005-0000-0000-0000ACE40000}"/>
    <cellStyle name="Total 2 7 6 3 3" xfId="58541" xr:uid="{00000000-0005-0000-0000-0000ADE40000}"/>
    <cellStyle name="Total 2 7 6 3 4" xfId="58542" xr:uid="{00000000-0005-0000-0000-0000AEE40000}"/>
    <cellStyle name="Total 2 7 6 3 5" xfId="58543" xr:uid="{00000000-0005-0000-0000-0000AFE40000}"/>
    <cellStyle name="Total 2 7 6 4" xfId="58544" xr:uid="{00000000-0005-0000-0000-0000B0E40000}"/>
    <cellStyle name="Total 2 7 6 4 2" xfId="58545" xr:uid="{00000000-0005-0000-0000-0000B1E40000}"/>
    <cellStyle name="Total 2 7 6 4 2 2" xfId="58546" xr:uid="{00000000-0005-0000-0000-0000B2E40000}"/>
    <cellStyle name="Total 2 7 6 4 2 3" xfId="58547" xr:uid="{00000000-0005-0000-0000-0000B3E40000}"/>
    <cellStyle name="Total 2 7 6 4 2 4" xfId="58548" xr:uid="{00000000-0005-0000-0000-0000B4E40000}"/>
    <cellStyle name="Total 2 7 6 4 2 5" xfId="58549" xr:uid="{00000000-0005-0000-0000-0000B5E40000}"/>
    <cellStyle name="Total 2 7 6 4 2 6" xfId="58550" xr:uid="{00000000-0005-0000-0000-0000B6E40000}"/>
    <cellStyle name="Total 2 7 6 4 2 7" xfId="58551" xr:uid="{00000000-0005-0000-0000-0000B7E40000}"/>
    <cellStyle name="Total 2 7 6 4 3" xfId="58552" xr:uid="{00000000-0005-0000-0000-0000B8E40000}"/>
    <cellStyle name="Total 2 7 6 4 4" xfId="58553" xr:uid="{00000000-0005-0000-0000-0000B9E40000}"/>
    <cellStyle name="Total 2 7 6 4 5" xfId="58554" xr:uid="{00000000-0005-0000-0000-0000BAE40000}"/>
    <cellStyle name="Total 2 7 6 5" xfId="58555" xr:uid="{00000000-0005-0000-0000-0000BBE40000}"/>
    <cellStyle name="Total 2 7 6 5 2" xfId="58556" xr:uid="{00000000-0005-0000-0000-0000BCE40000}"/>
    <cellStyle name="Total 2 7 6 5 3" xfId="58557" xr:uid="{00000000-0005-0000-0000-0000BDE40000}"/>
    <cellStyle name="Total 2 7 6 5 4" xfId="58558" xr:uid="{00000000-0005-0000-0000-0000BEE40000}"/>
    <cellStyle name="Total 2 7 6 5 5" xfId="58559" xr:uid="{00000000-0005-0000-0000-0000BFE40000}"/>
    <cellStyle name="Total 2 7 6 5 6" xfId="58560" xr:uid="{00000000-0005-0000-0000-0000C0E40000}"/>
    <cellStyle name="Total 2 7 6 5 7" xfId="58561" xr:uid="{00000000-0005-0000-0000-0000C1E40000}"/>
    <cellStyle name="Total 2 7 6 5 8" xfId="58562" xr:uid="{00000000-0005-0000-0000-0000C2E40000}"/>
    <cellStyle name="Total 2 7 6 6" xfId="58563" xr:uid="{00000000-0005-0000-0000-0000C3E40000}"/>
    <cellStyle name="Total 2 7 6 6 2" xfId="58564" xr:uid="{00000000-0005-0000-0000-0000C4E40000}"/>
    <cellStyle name="Total 2 7 6 6 3" xfId="58565" xr:uid="{00000000-0005-0000-0000-0000C5E40000}"/>
    <cellStyle name="Total 2 7 6 6 4" xfId="58566" xr:uid="{00000000-0005-0000-0000-0000C6E40000}"/>
    <cellStyle name="Total 2 7 6 6 5" xfId="58567" xr:uid="{00000000-0005-0000-0000-0000C7E40000}"/>
    <cellStyle name="Total 2 7 6 6 6" xfId="58568" xr:uid="{00000000-0005-0000-0000-0000C8E40000}"/>
    <cellStyle name="Total 2 7 6 6 7" xfId="58569" xr:uid="{00000000-0005-0000-0000-0000C9E40000}"/>
    <cellStyle name="Total 2 7 6 7" xfId="58570" xr:uid="{00000000-0005-0000-0000-0000CAE40000}"/>
    <cellStyle name="Total 2 7 6 7 2" xfId="58571" xr:uid="{00000000-0005-0000-0000-0000CBE40000}"/>
    <cellStyle name="Total 2 7 6 7 3" xfId="58572" xr:uid="{00000000-0005-0000-0000-0000CCE40000}"/>
    <cellStyle name="Total 2 7 6 7 4" xfId="58573" xr:uid="{00000000-0005-0000-0000-0000CDE40000}"/>
    <cellStyle name="Total 2 7 6 7 5" xfId="58574" xr:uid="{00000000-0005-0000-0000-0000CEE40000}"/>
    <cellStyle name="Total 2 7 6 8" xfId="58575" xr:uid="{00000000-0005-0000-0000-0000CFE40000}"/>
    <cellStyle name="Total 2 7 6 8 2" xfId="58576" xr:uid="{00000000-0005-0000-0000-0000D0E40000}"/>
    <cellStyle name="Total 2 7 6 8 3" xfId="58577" xr:uid="{00000000-0005-0000-0000-0000D1E40000}"/>
    <cellStyle name="Total 2 7 6 8 4" xfId="58578" xr:uid="{00000000-0005-0000-0000-0000D2E40000}"/>
    <cellStyle name="Total 2 7 6 8 5" xfId="58579" xr:uid="{00000000-0005-0000-0000-0000D3E40000}"/>
    <cellStyle name="Total 2 7 6 9" xfId="58580" xr:uid="{00000000-0005-0000-0000-0000D4E40000}"/>
    <cellStyle name="Total 2 7 6 9 2" xfId="58581" xr:uid="{00000000-0005-0000-0000-0000D5E40000}"/>
    <cellStyle name="Total 2 7 6 9 3" xfId="58582" xr:uid="{00000000-0005-0000-0000-0000D6E40000}"/>
    <cellStyle name="Total 2 7 6 9 4" xfId="58583" xr:uid="{00000000-0005-0000-0000-0000D7E40000}"/>
    <cellStyle name="Total 2 7 6 9 5" xfId="58584" xr:uid="{00000000-0005-0000-0000-0000D8E40000}"/>
    <cellStyle name="Total 2 7 7" xfId="58585" xr:uid="{00000000-0005-0000-0000-0000D9E40000}"/>
    <cellStyle name="Total 2 7 7 10" xfId="58586" xr:uid="{00000000-0005-0000-0000-0000DAE40000}"/>
    <cellStyle name="Total 2 7 7 2" xfId="58587" xr:uid="{00000000-0005-0000-0000-0000DBE40000}"/>
    <cellStyle name="Total 2 7 7 2 2" xfId="58588" xr:uid="{00000000-0005-0000-0000-0000DCE40000}"/>
    <cellStyle name="Total 2 7 7 2 2 2" xfId="58589" xr:uid="{00000000-0005-0000-0000-0000DDE40000}"/>
    <cellStyle name="Total 2 7 7 2 2 3" xfId="58590" xr:uid="{00000000-0005-0000-0000-0000DEE40000}"/>
    <cellStyle name="Total 2 7 7 2 2 4" xfId="58591" xr:uid="{00000000-0005-0000-0000-0000DFE40000}"/>
    <cellStyle name="Total 2 7 7 2 2 5" xfId="58592" xr:uid="{00000000-0005-0000-0000-0000E0E40000}"/>
    <cellStyle name="Total 2 7 7 2 2 6" xfId="58593" xr:uid="{00000000-0005-0000-0000-0000E1E40000}"/>
    <cellStyle name="Total 2 7 7 2 2 7" xfId="58594" xr:uid="{00000000-0005-0000-0000-0000E2E40000}"/>
    <cellStyle name="Total 2 7 7 2 3" xfId="58595" xr:uid="{00000000-0005-0000-0000-0000E3E40000}"/>
    <cellStyle name="Total 2 7 7 2 4" xfId="58596" xr:uid="{00000000-0005-0000-0000-0000E4E40000}"/>
    <cellStyle name="Total 2 7 7 3" xfId="58597" xr:uid="{00000000-0005-0000-0000-0000E5E40000}"/>
    <cellStyle name="Total 2 7 7 3 2" xfId="58598" xr:uid="{00000000-0005-0000-0000-0000E6E40000}"/>
    <cellStyle name="Total 2 7 7 3 2 2" xfId="58599" xr:uid="{00000000-0005-0000-0000-0000E7E40000}"/>
    <cellStyle name="Total 2 7 7 3 2 3" xfId="58600" xr:uid="{00000000-0005-0000-0000-0000E8E40000}"/>
    <cellStyle name="Total 2 7 7 3 2 4" xfId="58601" xr:uid="{00000000-0005-0000-0000-0000E9E40000}"/>
    <cellStyle name="Total 2 7 7 3 2 5" xfId="58602" xr:uid="{00000000-0005-0000-0000-0000EAE40000}"/>
    <cellStyle name="Total 2 7 7 3 2 6" xfId="58603" xr:uid="{00000000-0005-0000-0000-0000EBE40000}"/>
    <cellStyle name="Total 2 7 7 3 2 7" xfId="58604" xr:uid="{00000000-0005-0000-0000-0000ECE40000}"/>
    <cellStyle name="Total 2 7 7 3 3" xfId="58605" xr:uid="{00000000-0005-0000-0000-0000EDE40000}"/>
    <cellStyle name="Total 2 7 7 3 4" xfId="58606" xr:uid="{00000000-0005-0000-0000-0000EEE40000}"/>
    <cellStyle name="Total 2 7 7 4" xfId="58607" xr:uid="{00000000-0005-0000-0000-0000EFE40000}"/>
    <cellStyle name="Total 2 7 7 4 2" xfId="58608" xr:uid="{00000000-0005-0000-0000-0000F0E40000}"/>
    <cellStyle name="Total 2 7 7 4 2 2" xfId="58609" xr:uid="{00000000-0005-0000-0000-0000F1E40000}"/>
    <cellStyle name="Total 2 7 7 4 2 3" xfId="58610" xr:uid="{00000000-0005-0000-0000-0000F2E40000}"/>
    <cellStyle name="Total 2 7 7 4 2 4" xfId="58611" xr:uid="{00000000-0005-0000-0000-0000F3E40000}"/>
    <cellStyle name="Total 2 7 7 4 2 5" xfId="58612" xr:uid="{00000000-0005-0000-0000-0000F4E40000}"/>
    <cellStyle name="Total 2 7 7 4 2 6" xfId="58613" xr:uid="{00000000-0005-0000-0000-0000F5E40000}"/>
    <cellStyle name="Total 2 7 7 4 2 7" xfId="58614" xr:uid="{00000000-0005-0000-0000-0000F6E40000}"/>
    <cellStyle name="Total 2 7 7 4 3" xfId="58615" xr:uid="{00000000-0005-0000-0000-0000F7E40000}"/>
    <cellStyle name="Total 2 7 7 4 4" xfId="58616" xr:uid="{00000000-0005-0000-0000-0000F8E40000}"/>
    <cellStyle name="Total 2 7 7 5" xfId="58617" xr:uid="{00000000-0005-0000-0000-0000F9E40000}"/>
    <cellStyle name="Total 2 7 7 5 2" xfId="58618" xr:uid="{00000000-0005-0000-0000-0000FAE40000}"/>
    <cellStyle name="Total 2 7 7 5 3" xfId="58619" xr:uid="{00000000-0005-0000-0000-0000FBE40000}"/>
    <cellStyle name="Total 2 7 7 5 4" xfId="58620" xr:uid="{00000000-0005-0000-0000-0000FCE40000}"/>
    <cellStyle name="Total 2 7 7 5 5" xfId="58621" xr:uid="{00000000-0005-0000-0000-0000FDE40000}"/>
    <cellStyle name="Total 2 7 7 5 6" xfId="58622" xr:uid="{00000000-0005-0000-0000-0000FEE40000}"/>
    <cellStyle name="Total 2 7 7 5 7" xfId="58623" xr:uid="{00000000-0005-0000-0000-0000FFE40000}"/>
    <cellStyle name="Total 2 7 7 5 8" xfId="58624" xr:uid="{00000000-0005-0000-0000-000000E50000}"/>
    <cellStyle name="Total 2 7 7 6" xfId="58625" xr:uid="{00000000-0005-0000-0000-000001E50000}"/>
    <cellStyle name="Total 2 7 7 6 2" xfId="58626" xr:uid="{00000000-0005-0000-0000-000002E50000}"/>
    <cellStyle name="Total 2 7 7 6 3" xfId="58627" xr:uid="{00000000-0005-0000-0000-000003E50000}"/>
    <cellStyle name="Total 2 7 7 6 4" xfId="58628" xr:uid="{00000000-0005-0000-0000-000004E50000}"/>
    <cellStyle name="Total 2 7 7 6 5" xfId="58629" xr:uid="{00000000-0005-0000-0000-000005E50000}"/>
    <cellStyle name="Total 2 7 7 6 6" xfId="58630" xr:uid="{00000000-0005-0000-0000-000006E50000}"/>
    <cellStyle name="Total 2 7 7 6 7" xfId="58631" xr:uid="{00000000-0005-0000-0000-000007E50000}"/>
    <cellStyle name="Total 2 7 7 7" xfId="58632" xr:uid="{00000000-0005-0000-0000-000008E50000}"/>
    <cellStyle name="Total 2 7 7 8" xfId="58633" xr:uid="{00000000-0005-0000-0000-000009E50000}"/>
    <cellStyle name="Total 2 7 7 9" xfId="58634" xr:uid="{00000000-0005-0000-0000-00000AE50000}"/>
    <cellStyle name="Total 2 7 8" xfId="58635" xr:uid="{00000000-0005-0000-0000-00000BE50000}"/>
    <cellStyle name="Total 2 7 8 2" xfId="58636" xr:uid="{00000000-0005-0000-0000-00000CE50000}"/>
    <cellStyle name="Total 2 7 8 2 2" xfId="58637" xr:uid="{00000000-0005-0000-0000-00000DE50000}"/>
    <cellStyle name="Total 2 7 8 2 3" xfId="58638" xr:uid="{00000000-0005-0000-0000-00000EE50000}"/>
    <cellStyle name="Total 2 7 8 2 4" xfId="58639" xr:uid="{00000000-0005-0000-0000-00000FE50000}"/>
    <cellStyle name="Total 2 7 8 2 5" xfId="58640" xr:uid="{00000000-0005-0000-0000-000010E50000}"/>
    <cellStyle name="Total 2 7 8 2 6" xfId="58641" xr:uid="{00000000-0005-0000-0000-000011E50000}"/>
    <cellStyle name="Total 2 7 8 2 7" xfId="58642" xr:uid="{00000000-0005-0000-0000-000012E50000}"/>
    <cellStyle name="Total 2 7 8 3" xfId="58643" xr:uid="{00000000-0005-0000-0000-000013E50000}"/>
    <cellStyle name="Total 2 7 8 4" xfId="58644" xr:uid="{00000000-0005-0000-0000-000014E50000}"/>
    <cellStyle name="Total 2 7 8 5" xfId="58645" xr:uid="{00000000-0005-0000-0000-000015E50000}"/>
    <cellStyle name="Total 2 7 9" xfId="58646" xr:uid="{00000000-0005-0000-0000-000016E50000}"/>
    <cellStyle name="Total 2 7 9 2" xfId="58647" xr:uid="{00000000-0005-0000-0000-000017E50000}"/>
    <cellStyle name="Total 2 7 9 2 2" xfId="58648" xr:uid="{00000000-0005-0000-0000-000018E50000}"/>
    <cellStyle name="Total 2 7 9 2 3" xfId="58649" xr:uid="{00000000-0005-0000-0000-000019E50000}"/>
    <cellStyle name="Total 2 7 9 2 4" xfId="58650" xr:uid="{00000000-0005-0000-0000-00001AE50000}"/>
    <cellStyle name="Total 2 7 9 2 5" xfId="58651" xr:uid="{00000000-0005-0000-0000-00001BE50000}"/>
    <cellStyle name="Total 2 7 9 2 6" xfId="58652" xr:uid="{00000000-0005-0000-0000-00001CE50000}"/>
    <cellStyle name="Total 2 7 9 2 7" xfId="58653" xr:uid="{00000000-0005-0000-0000-00001DE50000}"/>
    <cellStyle name="Total 2 7 9 3" xfId="58654" xr:uid="{00000000-0005-0000-0000-00001EE50000}"/>
    <cellStyle name="Total 2 7 9 4" xfId="58655" xr:uid="{00000000-0005-0000-0000-00001FE50000}"/>
    <cellStyle name="Total 2 7 9 5" xfId="58656" xr:uid="{00000000-0005-0000-0000-000020E50000}"/>
    <cellStyle name="Total 2 8" xfId="58657" xr:uid="{00000000-0005-0000-0000-000021E50000}"/>
    <cellStyle name="Total 2 8 10" xfId="58658" xr:uid="{00000000-0005-0000-0000-000022E50000}"/>
    <cellStyle name="Total 2 8 10 2" xfId="58659" xr:uid="{00000000-0005-0000-0000-000023E50000}"/>
    <cellStyle name="Total 2 8 10 3" xfId="58660" xr:uid="{00000000-0005-0000-0000-000024E50000}"/>
    <cellStyle name="Total 2 8 10 4" xfId="58661" xr:uid="{00000000-0005-0000-0000-000025E50000}"/>
    <cellStyle name="Total 2 8 10 5" xfId="58662" xr:uid="{00000000-0005-0000-0000-000026E50000}"/>
    <cellStyle name="Total 2 8 10 6" xfId="58663" xr:uid="{00000000-0005-0000-0000-000027E50000}"/>
    <cellStyle name="Total 2 8 10 7" xfId="58664" xr:uid="{00000000-0005-0000-0000-000028E50000}"/>
    <cellStyle name="Total 2 8 10 8" xfId="58665" xr:uid="{00000000-0005-0000-0000-000029E50000}"/>
    <cellStyle name="Total 2 8 11" xfId="58666" xr:uid="{00000000-0005-0000-0000-00002AE50000}"/>
    <cellStyle name="Total 2 8 11 2" xfId="58667" xr:uid="{00000000-0005-0000-0000-00002BE50000}"/>
    <cellStyle name="Total 2 8 11 3" xfId="58668" xr:uid="{00000000-0005-0000-0000-00002CE50000}"/>
    <cellStyle name="Total 2 8 11 4" xfId="58669" xr:uid="{00000000-0005-0000-0000-00002DE50000}"/>
    <cellStyle name="Total 2 8 11 5" xfId="58670" xr:uid="{00000000-0005-0000-0000-00002EE50000}"/>
    <cellStyle name="Total 2 8 11 6" xfId="58671" xr:uid="{00000000-0005-0000-0000-00002FE50000}"/>
    <cellStyle name="Total 2 8 11 7" xfId="58672" xr:uid="{00000000-0005-0000-0000-000030E50000}"/>
    <cellStyle name="Total 2 8 12" xfId="58673" xr:uid="{00000000-0005-0000-0000-000031E50000}"/>
    <cellStyle name="Total 2 8 12 2" xfId="58674" xr:uid="{00000000-0005-0000-0000-000032E50000}"/>
    <cellStyle name="Total 2 8 12 3" xfId="58675" xr:uid="{00000000-0005-0000-0000-000033E50000}"/>
    <cellStyle name="Total 2 8 12 4" xfId="58676" xr:uid="{00000000-0005-0000-0000-000034E50000}"/>
    <cellStyle name="Total 2 8 12 5" xfId="58677" xr:uid="{00000000-0005-0000-0000-000035E50000}"/>
    <cellStyle name="Total 2 8 13" xfId="58678" xr:uid="{00000000-0005-0000-0000-000036E50000}"/>
    <cellStyle name="Total 2 8 13 2" xfId="58679" xr:uid="{00000000-0005-0000-0000-000037E50000}"/>
    <cellStyle name="Total 2 8 13 3" xfId="58680" xr:uid="{00000000-0005-0000-0000-000038E50000}"/>
    <cellStyle name="Total 2 8 13 4" xfId="58681" xr:uid="{00000000-0005-0000-0000-000039E50000}"/>
    <cellStyle name="Total 2 8 13 5" xfId="58682" xr:uid="{00000000-0005-0000-0000-00003AE50000}"/>
    <cellStyle name="Total 2 8 14" xfId="58683" xr:uid="{00000000-0005-0000-0000-00003BE50000}"/>
    <cellStyle name="Total 2 8 14 2" xfId="58684" xr:uid="{00000000-0005-0000-0000-00003CE50000}"/>
    <cellStyle name="Total 2 8 14 3" xfId="58685" xr:uid="{00000000-0005-0000-0000-00003DE50000}"/>
    <cellStyle name="Total 2 8 14 4" xfId="58686" xr:uid="{00000000-0005-0000-0000-00003EE50000}"/>
    <cellStyle name="Total 2 8 14 5" xfId="58687" xr:uid="{00000000-0005-0000-0000-00003FE50000}"/>
    <cellStyle name="Total 2 8 15" xfId="58688" xr:uid="{00000000-0005-0000-0000-000040E50000}"/>
    <cellStyle name="Total 2 8 15 2" xfId="58689" xr:uid="{00000000-0005-0000-0000-000041E50000}"/>
    <cellStyle name="Total 2 8 15 3" xfId="58690" xr:uid="{00000000-0005-0000-0000-000042E50000}"/>
    <cellStyle name="Total 2 8 15 4" xfId="58691" xr:uid="{00000000-0005-0000-0000-000043E50000}"/>
    <cellStyle name="Total 2 8 15 5" xfId="58692" xr:uid="{00000000-0005-0000-0000-000044E50000}"/>
    <cellStyle name="Total 2 8 16" xfId="58693" xr:uid="{00000000-0005-0000-0000-000045E50000}"/>
    <cellStyle name="Total 2 8 16 2" xfId="58694" xr:uid="{00000000-0005-0000-0000-000046E50000}"/>
    <cellStyle name="Total 2 8 16 3" xfId="58695" xr:uid="{00000000-0005-0000-0000-000047E50000}"/>
    <cellStyle name="Total 2 8 16 4" xfId="58696" xr:uid="{00000000-0005-0000-0000-000048E50000}"/>
    <cellStyle name="Total 2 8 16 5" xfId="58697" xr:uid="{00000000-0005-0000-0000-000049E50000}"/>
    <cellStyle name="Total 2 8 17" xfId="58698" xr:uid="{00000000-0005-0000-0000-00004AE50000}"/>
    <cellStyle name="Total 2 8 17 2" xfId="58699" xr:uid="{00000000-0005-0000-0000-00004BE50000}"/>
    <cellStyle name="Total 2 8 17 3" xfId="58700" xr:uid="{00000000-0005-0000-0000-00004CE50000}"/>
    <cellStyle name="Total 2 8 17 4" xfId="58701" xr:uid="{00000000-0005-0000-0000-00004DE50000}"/>
    <cellStyle name="Total 2 8 17 5" xfId="58702" xr:uid="{00000000-0005-0000-0000-00004EE50000}"/>
    <cellStyle name="Total 2 8 18" xfId="58703" xr:uid="{00000000-0005-0000-0000-00004FE50000}"/>
    <cellStyle name="Total 2 8 2" xfId="58704" xr:uid="{00000000-0005-0000-0000-000050E50000}"/>
    <cellStyle name="Total 2 8 2 10" xfId="58705" xr:uid="{00000000-0005-0000-0000-000051E50000}"/>
    <cellStyle name="Total 2 8 2 10 2" xfId="58706" xr:uid="{00000000-0005-0000-0000-000052E50000}"/>
    <cellStyle name="Total 2 8 2 10 3" xfId="58707" xr:uid="{00000000-0005-0000-0000-000053E50000}"/>
    <cellStyle name="Total 2 8 2 10 4" xfId="58708" xr:uid="{00000000-0005-0000-0000-000054E50000}"/>
    <cellStyle name="Total 2 8 2 10 5" xfId="58709" xr:uid="{00000000-0005-0000-0000-000055E50000}"/>
    <cellStyle name="Total 2 8 2 11" xfId="58710" xr:uid="{00000000-0005-0000-0000-000056E50000}"/>
    <cellStyle name="Total 2 8 2 11 2" xfId="58711" xr:uid="{00000000-0005-0000-0000-000057E50000}"/>
    <cellStyle name="Total 2 8 2 11 3" xfId="58712" xr:uid="{00000000-0005-0000-0000-000058E50000}"/>
    <cellStyle name="Total 2 8 2 11 4" xfId="58713" xr:uid="{00000000-0005-0000-0000-000059E50000}"/>
    <cellStyle name="Total 2 8 2 11 5" xfId="58714" xr:uid="{00000000-0005-0000-0000-00005AE50000}"/>
    <cellStyle name="Total 2 8 2 12" xfId="58715" xr:uid="{00000000-0005-0000-0000-00005BE50000}"/>
    <cellStyle name="Total 2 8 2 12 2" xfId="58716" xr:uid="{00000000-0005-0000-0000-00005CE50000}"/>
    <cellStyle name="Total 2 8 2 12 3" xfId="58717" xr:uid="{00000000-0005-0000-0000-00005DE50000}"/>
    <cellStyle name="Total 2 8 2 12 4" xfId="58718" xr:uid="{00000000-0005-0000-0000-00005EE50000}"/>
    <cellStyle name="Total 2 8 2 12 5" xfId="58719" xr:uid="{00000000-0005-0000-0000-00005FE50000}"/>
    <cellStyle name="Total 2 8 2 13" xfId="58720" xr:uid="{00000000-0005-0000-0000-000060E50000}"/>
    <cellStyle name="Total 2 8 2 13 2" xfId="58721" xr:uid="{00000000-0005-0000-0000-000061E50000}"/>
    <cellStyle name="Total 2 8 2 13 3" xfId="58722" xr:uid="{00000000-0005-0000-0000-000062E50000}"/>
    <cellStyle name="Total 2 8 2 13 4" xfId="58723" xr:uid="{00000000-0005-0000-0000-000063E50000}"/>
    <cellStyle name="Total 2 8 2 13 5" xfId="58724" xr:uid="{00000000-0005-0000-0000-000064E50000}"/>
    <cellStyle name="Total 2 8 2 14" xfId="58725" xr:uid="{00000000-0005-0000-0000-000065E50000}"/>
    <cellStyle name="Total 2 8 2 14 2" xfId="58726" xr:uid="{00000000-0005-0000-0000-000066E50000}"/>
    <cellStyle name="Total 2 8 2 14 3" xfId="58727" xr:uid="{00000000-0005-0000-0000-000067E50000}"/>
    <cellStyle name="Total 2 8 2 14 4" xfId="58728" xr:uid="{00000000-0005-0000-0000-000068E50000}"/>
    <cellStyle name="Total 2 8 2 14 5" xfId="58729" xr:uid="{00000000-0005-0000-0000-000069E50000}"/>
    <cellStyle name="Total 2 8 2 15" xfId="58730" xr:uid="{00000000-0005-0000-0000-00006AE50000}"/>
    <cellStyle name="Total 2 8 2 15 2" xfId="58731" xr:uid="{00000000-0005-0000-0000-00006BE50000}"/>
    <cellStyle name="Total 2 8 2 15 3" xfId="58732" xr:uid="{00000000-0005-0000-0000-00006CE50000}"/>
    <cellStyle name="Total 2 8 2 15 4" xfId="58733" xr:uid="{00000000-0005-0000-0000-00006DE50000}"/>
    <cellStyle name="Total 2 8 2 15 5" xfId="58734" xr:uid="{00000000-0005-0000-0000-00006EE50000}"/>
    <cellStyle name="Total 2 8 2 16" xfId="58735" xr:uid="{00000000-0005-0000-0000-00006FE50000}"/>
    <cellStyle name="Total 2 8 2 16 2" xfId="58736" xr:uid="{00000000-0005-0000-0000-000070E50000}"/>
    <cellStyle name="Total 2 8 2 16 3" xfId="58737" xr:uid="{00000000-0005-0000-0000-000071E50000}"/>
    <cellStyle name="Total 2 8 2 16 4" xfId="58738" xr:uid="{00000000-0005-0000-0000-000072E50000}"/>
    <cellStyle name="Total 2 8 2 16 5" xfId="58739" xr:uid="{00000000-0005-0000-0000-000073E50000}"/>
    <cellStyle name="Total 2 8 2 17" xfId="58740" xr:uid="{00000000-0005-0000-0000-000074E50000}"/>
    <cellStyle name="Total 2 8 2 17 2" xfId="58741" xr:uid="{00000000-0005-0000-0000-000075E50000}"/>
    <cellStyle name="Total 2 8 2 17 3" xfId="58742" xr:uid="{00000000-0005-0000-0000-000076E50000}"/>
    <cellStyle name="Total 2 8 2 17 4" xfId="58743" xr:uid="{00000000-0005-0000-0000-000077E50000}"/>
    <cellStyle name="Total 2 8 2 17 5" xfId="58744" xr:uid="{00000000-0005-0000-0000-000078E50000}"/>
    <cellStyle name="Total 2 8 2 18" xfId="58745" xr:uid="{00000000-0005-0000-0000-000079E50000}"/>
    <cellStyle name="Total 2 8 2 18 2" xfId="58746" xr:uid="{00000000-0005-0000-0000-00007AE50000}"/>
    <cellStyle name="Total 2 8 2 18 3" xfId="58747" xr:uid="{00000000-0005-0000-0000-00007BE50000}"/>
    <cellStyle name="Total 2 8 2 18 4" xfId="58748" xr:uid="{00000000-0005-0000-0000-00007CE50000}"/>
    <cellStyle name="Total 2 8 2 18 5" xfId="58749" xr:uid="{00000000-0005-0000-0000-00007DE50000}"/>
    <cellStyle name="Total 2 8 2 19" xfId="58750" xr:uid="{00000000-0005-0000-0000-00007EE50000}"/>
    <cellStyle name="Total 2 8 2 2" xfId="58751" xr:uid="{00000000-0005-0000-0000-00007FE50000}"/>
    <cellStyle name="Total 2 8 2 2 10" xfId="58752" xr:uid="{00000000-0005-0000-0000-000080E50000}"/>
    <cellStyle name="Total 2 8 2 2 10 2" xfId="58753" xr:uid="{00000000-0005-0000-0000-000081E50000}"/>
    <cellStyle name="Total 2 8 2 2 10 3" xfId="58754" xr:uid="{00000000-0005-0000-0000-000082E50000}"/>
    <cellStyle name="Total 2 8 2 2 10 4" xfId="58755" xr:uid="{00000000-0005-0000-0000-000083E50000}"/>
    <cellStyle name="Total 2 8 2 2 10 5" xfId="58756" xr:uid="{00000000-0005-0000-0000-000084E50000}"/>
    <cellStyle name="Total 2 8 2 2 11" xfId="58757" xr:uid="{00000000-0005-0000-0000-000085E50000}"/>
    <cellStyle name="Total 2 8 2 2 11 2" xfId="58758" xr:uid="{00000000-0005-0000-0000-000086E50000}"/>
    <cellStyle name="Total 2 8 2 2 11 3" xfId="58759" xr:uid="{00000000-0005-0000-0000-000087E50000}"/>
    <cellStyle name="Total 2 8 2 2 11 4" xfId="58760" xr:uid="{00000000-0005-0000-0000-000088E50000}"/>
    <cellStyle name="Total 2 8 2 2 11 5" xfId="58761" xr:uid="{00000000-0005-0000-0000-000089E50000}"/>
    <cellStyle name="Total 2 8 2 2 12" xfId="58762" xr:uid="{00000000-0005-0000-0000-00008AE50000}"/>
    <cellStyle name="Total 2 8 2 2 12 2" xfId="58763" xr:uid="{00000000-0005-0000-0000-00008BE50000}"/>
    <cellStyle name="Total 2 8 2 2 12 3" xfId="58764" xr:uid="{00000000-0005-0000-0000-00008CE50000}"/>
    <cellStyle name="Total 2 8 2 2 12 4" xfId="58765" xr:uid="{00000000-0005-0000-0000-00008DE50000}"/>
    <cellStyle name="Total 2 8 2 2 12 5" xfId="58766" xr:uid="{00000000-0005-0000-0000-00008EE50000}"/>
    <cellStyle name="Total 2 8 2 2 13" xfId="58767" xr:uid="{00000000-0005-0000-0000-00008FE50000}"/>
    <cellStyle name="Total 2 8 2 2 13 2" xfId="58768" xr:uid="{00000000-0005-0000-0000-000090E50000}"/>
    <cellStyle name="Total 2 8 2 2 13 3" xfId="58769" xr:uid="{00000000-0005-0000-0000-000091E50000}"/>
    <cellStyle name="Total 2 8 2 2 13 4" xfId="58770" xr:uid="{00000000-0005-0000-0000-000092E50000}"/>
    <cellStyle name="Total 2 8 2 2 13 5" xfId="58771" xr:uid="{00000000-0005-0000-0000-000093E50000}"/>
    <cellStyle name="Total 2 8 2 2 14" xfId="58772" xr:uid="{00000000-0005-0000-0000-000094E50000}"/>
    <cellStyle name="Total 2 8 2 2 14 2" xfId="58773" xr:uid="{00000000-0005-0000-0000-000095E50000}"/>
    <cellStyle name="Total 2 8 2 2 14 3" xfId="58774" xr:uid="{00000000-0005-0000-0000-000096E50000}"/>
    <cellStyle name="Total 2 8 2 2 14 4" xfId="58775" xr:uid="{00000000-0005-0000-0000-000097E50000}"/>
    <cellStyle name="Total 2 8 2 2 14 5" xfId="58776" xr:uid="{00000000-0005-0000-0000-000098E50000}"/>
    <cellStyle name="Total 2 8 2 2 15" xfId="58777" xr:uid="{00000000-0005-0000-0000-000099E50000}"/>
    <cellStyle name="Total 2 8 2 2 15 2" xfId="58778" xr:uid="{00000000-0005-0000-0000-00009AE50000}"/>
    <cellStyle name="Total 2 8 2 2 15 3" xfId="58779" xr:uid="{00000000-0005-0000-0000-00009BE50000}"/>
    <cellStyle name="Total 2 8 2 2 15 4" xfId="58780" xr:uid="{00000000-0005-0000-0000-00009CE50000}"/>
    <cellStyle name="Total 2 8 2 2 15 5" xfId="58781" xr:uid="{00000000-0005-0000-0000-00009DE50000}"/>
    <cellStyle name="Total 2 8 2 2 16" xfId="58782" xr:uid="{00000000-0005-0000-0000-00009EE50000}"/>
    <cellStyle name="Total 2 8 2 2 16 2" xfId="58783" xr:uid="{00000000-0005-0000-0000-00009FE50000}"/>
    <cellStyle name="Total 2 8 2 2 16 3" xfId="58784" xr:uid="{00000000-0005-0000-0000-0000A0E50000}"/>
    <cellStyle name="Total 2 8 2 2 16 4" xfId="58785" xr:uid="{00000000-0005-0000-0000-0000A1E50000}"/>
    <cellStyle name="Total 2 8 2 2 16 5" xfId="58786" xr:uid="{00000000-0005-0000-0000-0000A2E50000}"/>
    <cellStyle name="Total 2 8 2 2 17" xfId="58787" xr:uid="{00000000-0005-0000-0000-0000A3E50000}"/>
    <cellStyle name="Total 2 8 2 2 17 2" xfId="58788" xr:uid="{00000000-0005-0000-0000-0000A4E50000}"/>
    <cellStyle name="Total 2 8 2 2 17 3" xfId="58789" xr:uid="{00000000-0005-0000-0000-0000A5E50000}"/>
    <cellStyle name="Total 2 8 2 2 17 4" xfId="58790" xr:uid="{00000000-0005-0000-0000-0000A6E50000}"/>
    <cellStyle name="Total 2 8 2 2 17 5" xfId="58791" xr:uid="{00000000-0005-0000-0000-0000A7E50000}"/>
    <cellStyle name="Total 2 8 2 2 18" xfId="58792" xr:uid="{00000000-0005-0000-0000-0000A8E50000}"/>
    <cellStyle name="Total 2 8 2 2 18 2" xfId="58793" xr:uid="{00000000-0005-0000-0000-0000A9E50000}"/>
    <cellStyle name="Total 2 8 2 2 18 3" xfId="58794" xr:uid="{00000000-0005-0000-0000-0000AAE50000}"/>
    <cellStyle name="Total 2 8 2 2 18 4" xfId="58795" xr:uid="{00000000-0005-0000-0000-0000ABE50000}"/>
    <cellStyle name="Total 2 8 2 2 18 5" xfId="58796" xr:uid="{00000000-0005-0000-0000-0000ACE50000}"/>
    <cellStyle name="Total 2 8 2 2 19" xfId="58797" xr:uid="{00000000-0005-0000-0000-0000ADE50000}"/>
    <cellStyle name="Total 2 8 2 2 2" xfId="58798" xr:uid="{00000000-0005-0000-0000-0000AEE50000}"/>
    <cellStyle name="Total 2 8 2 2 2 2" xfId="58799" xr:uid="{00000000-0005-0000-0000-0000AFE50000}"/>
    <cellStyle name="Total 2 8 2 2 2 2 2" xfId="58800" xr:uid="{00000000-0005-0000-0000-0000B0E50000}"/>
    <cellStyle name="Total 2 8 2 2 2 2 3" xfId="58801" xr:uid="{00000000-0005-0000-0000-0000B1E50000}"/>
    <cellStyle name="Total 2 8 2 2 2 2 4" xfId="58802" xr:uid="{00000000-0005-0000-0000-0000B2E50000}"/>
    <cellStyle name="Total 2 8 2 2 2 2 5" xfId="58803" xr:uid="{00000000-0005-0000-0000-0000B3E50000}"/>
    <cellStyle name="Total 2 8 2 2 2 2 6" xfId="58804" xr:uid="{00000000-0005-0000-0000-0000B4E50000}"/>
    <cellStyle name="Total 2 8 2 2 2 2 7" xfId="58805" xr:uid="{00000000-0005-0000-0000-0000B5E50000}"/>
    <cellStyle name="Total 2 8 2 2 2 3" xfId="58806" xr:uid="{00000000-0005-0000-0000-0000B6E50000}"/>
    <cellStyle name="Total 2 8 2 2 2 4" xfId="58807" xr:uid="{00000000-0005-0000-0000-0000B7E50000}"/>
    <cellStyle name="Total 2 8 2 2 2 5" xfId="58808" xr:uid="{00000000-0005-0000-0000-0000B8E50000}"/>
    <cellStyle name="Total 2 8 2 2 3" xfId="58809" xr:uid="{00000000-0005-0000-0000-0000B9E50000}"/>
    <cellStyle name="Total 2 8 2 2 3 2" xfId="58810" xr:uid="{00000000-0005-0000-0000-0000BAE50000}"/>
    <cellStyle name="Total 2 8 2 2 3 2 2" xfId="58811" xr:uid="{00000000-0005-0000-0000-0000BBE50000}"/>
    <cellStyle name="Total 2 8 2 2 3 2 3" xfId="58812" xr:uid="{00000000-0005-0000-0000-0000BCE50000}"/>
    <cellStyle name="Total 2 8 2 2 3 2 4" xfId="58813" xr:uid="{00000000-0005-0000-0000-0000BDE50000}"/>
    <cellStyle name="Total 2 8 2 2 3 2 5" xfId="58814" xr:uid="{00000000-0005-0000-0000-0000BEE50000}"/>
    <cellStyle name="Total 2 8 2 2 3 2 6" xfId="58815" xr:uid="{00000000-0005-0000-0000-0000BFE50000}"/>
    <cellStyle name="Total 2 8 2 2 3 2 7" xfId="58816" xr:uid="{00000000-0005-0000-0000-0000C0E50000}"/>
    <cellStyle name="Total 2 8 2 2 3 3" xfId="58817" xr:uid="{00000000-0005-0000-0000-0000C1E50000}"/>
    <cellStyle name="Total 2 8 2 2 3 4" xfId="58818" xr:uid="{00000000-0005-0000-0000-0000C2E50000}"/>
    <cellStyle name="Total 2 8 2 2 3 5" xfId="58819" xr:uid="{00000000-0005-0000-0000-0000C3E50000}"/>
    <cellStyle name="Total 2 8 2 2 4" xfId="58820" xr:uid="{00000000-0005-0000-0000-0000C4E50000}"/>
    <cellStyle name="Total 2 8 2 2 4 2" xfId="58821" xr:uid="{00000000-0005-0000-0000-0000C5E50000}"/>
    <cellStyle name="Total 2 8 2 2 4 2 2" xfId="58822" xr:uid="{00000000-0005-0000-0000-0000C6E50000}"/>
    <cellStyle name="Total 2 8 2 2 4 2 3" xfId="58823" xr:uid="{00000000-0005-0000-0000-0000C7E50000}"/>
    <cellStyle name="Total 2 8 2 2 4 2 4" xfId="58824" xr:uid="{00000000-0005-0000-0000-0000C8E50000}"/>
    <cellStyle name="Total 2 8 2 2 4 2 5" xfId="58825" xr:uid="{00000000-0005-0000-0000-0000C9E50000}"/>
    <cellStyle name="Total 2 8 2 2 4 2 6" xfId="58826" xr:uid="{00000000-0005-0000-0000-0000CAE50000}"/>
    <cellStyle name="Total 2 8 2 2 4 2 7" xfId="58827" xr:uid="{00000000-0005-0000-0000-0000CBE50000}"/>
    <cellStyle name="Total 2 8 2 2 4 3" xfId="58828" xr:uid="{00000000-0005-0000-0000-0000CCE50000}"/>
    <cellStyle name="Total 2 8 2 2 4 4" xfId="58829" xr:uid="{00000000-0005-0000-0000-0000CDE50000}"/>
    <cellStyle name="Total 2 8 2 2 4 5" xfId="58830" xr:uid="{00000000-0005-0000-0000-0000CEE50000}"/>
    <cellStyle name="Total 2 8 2 2 5" xfId="58831" xr:uid="{00000000-0005-0000-0000-0000CFE50000}"/>
    <cellStyle name="Total 2 8 2 2 5 2" xfId="58832" xr:uid="{00000000-0005-0000-0000-0000D0E50000}"/>
    <cellStyle name="Total 2 8 2 2 5 3" xfId="58833" xr:uid="{00000000-0005-0000-0000-0000D1E50000}"/>
    <cellStyle name="Total 2 8 2 2 5 4" xfId="58834" xr:uid="{00000000-0005-0000-0000-0000D2E50000}"/>
    <cellStyle name="Total 2 8 2 2 5 5" xfId="58835" xr:uid="{00000000-0005-0000-0000-0000D3E50000}"/>
    <cellStyle name="Total 2 8 2 2 5 6" xfId="58836" xr:uid="{00000000-0005-0000-0000-0000D4E50000}"/>
    <cellStyle name="Total 2 8 2 2 5 7" xfId="58837" xr:uid="{00000000-0005-0000-0000-0000D5E50000}"/>
    <cellStyle name="Total 2 8 2 2 5 8" xfId="58838" xr:uid="{00000000-0005-0000-0000-0000D6E50000}"/>
    <cellStyle name="Total 2 8 2 2 6" xfId="58839" xr:uid="{00000000-0005-0000-0000-0000D7E50000}"/>
    <cellStyle name="Total 2 8 2 2 6 2" xfId="58840" xr:uid="{00000000-0005-0000-0000-0000D8E50000}"/>
    <cellStyle name="Total 2 8 2 2 6 3" xfId="58841" xr:uid="{00000000-0005-0000-0000-0000D9E50000}"/>
    <cellStyle name="Total 2 8 2 2 6 4" xfId="58842" xr:uid="{00000000-0005-0000-0000-0000DAE50000}"/>
    <cellStyle name="Total 2 8 2 2 6 5" xfId="58843" xr:uid="{00000000-0005-0000-0000-0000DBE50000}"/>
    <cellStyle name="Total 2 8 2 2 6 6" xfId="58844" xr:uid="{00000000-0005-0000-0000-0000DCE50000}"/>
    <cellStyle name="Total 2 8 2 2 6 7" xfId="58845" xr:uid="{00000000-0005-0000-0000-0000DDE50000}"/>
    <cellStyle name="Total 2 8 2 2 7" xfId="58846" xr:uid="{00000000-0005-0000-0000-0000DEE50000}"/>
    <cellStyle name="Total 2 8 2 2 7 2" xfId="58847" xr:uid="{00000000-0005-0000-0000-0000DFE50000}"/>
    <cellStyle name="Total 2 8 2 2 7 3" xfId="58848" xr:uid="{00000000-0005-0000-0000-0000E0E50000}"/>
    <cellStyle name="Total 2 8 2 2 7 4" xfId="58849" xr:uid="{00000000-0005-0000-0000-0000E1E50000}"/>
    <cellStyle name="Total 2 8 2 2 7 5" xfId="58850" xr:uid="{00000000-0005-0000-0000-0000E2E50000}"/>
    <cellStyle name="Total 2 8 2 2 8" xfId="58851" xr:uid="{00000000-0005-0000-0000-0000E3E50000}"/>
    <cellStyle name="Total 2 8 2 2 8 2" xfId="58852" xr:uid="{00000000-0005-0000-0000-0000E4E50000}"/>
    <cellStyle name="Total 2 8 2 2 8 3" xfId="58853" xr:uid="{00000000-0005-0000-0000-0000E5E50000}"/>
    <cellStyle name="Total 2 8 2 2 8 4" xfId="58854" xr:uid="{00000000-0005-0000-0000-0000E6E50000}"/>
    <cellStyle name="Total 2 8 2 2 8 5" xfId="58855" xr:uid="{00000000-0005-0000-0000-0000E7E50000}"/>
    <cellStyle name="Total 2 8 2 2 9" xfId="58856" xr:uid="{00000000-0005-0000-0000-0000E8E50000}"/>
    <cellStyle name="Total 2 8 2 2 9 2" xfId="58857" xr:uid="{00000000-0005-0000-0000-0000E9E50000}"/>
    <cellStyle name="Total 2 8 2 2 9 3" xfId="58858" xr:uid="{00000000-0005-0000-0000-0000EAE50000}"/>
    <cellStyle name="Total 2 8 2 2 9 4" xfId="58859" xr:uid="{00000000-0005-0000-0000-0000EBE50000}"/>
    <cellStyle name="Total 2 8 2 2 9 5" xfId="58860" xr:uid="{00000000-0005-0000-0000-0000ECE50000}"/>
    <cellStyle name="Total 2 8 2 3" xfId="58861" xr:uid="{00000000-0005-0000-0000-0000EDE50000}"/>
    <cellStyle name="Total 2 8 2 3 10" xfId="58862" xr:uid="{00000000-0005-0000-0000-0000EEE50000}"/>
    <cellStyle name="Total 2 8 2 3 2" xfId="58863" xr:uid="{00000000-0005-0000-0000-0000EFE50000}"/>
    <cellStyle name="Total 2 8 2 3 2 2" xfId="58864" xr:uid="{00000000-0005-0000-0000-0000F0E50000}"/>
    <cellStyle name="Total 2 8 2 3 2 2 2" xfId="58865" xr:uid="{00000000-0005-0000-0000-0000F1E50000}"/>
    <cellStyle name="Total 2 8 2 3 2 2 3" xfId="58866" xr:uid="{00000000-0005-0000-0000-0000F2E50000}"/>
    <cellStyle name="Total 2 8 2 3 2 2 4" xfId="58867" xr:uid="{00000000-0005-0000-0000-0000F3E50000}"/>
    <cellStyle name="Total 2 8 2 3 2 2 5" xfId="58868" xr:uid="{00000000-0005-0000-0000-0000F4E50000}"/>
    <cellStyle name="Total 2 8 2 3 2 2 6" xfId="58869" xr:uid="{00000000-0005-0000-0000-0000F5E50000}"/>
    <cellStyle name="Total 2 8 2 3 2 2 7" xfId="58870" xr:uid="{00000000-0005-0000-0000-0000F6E50000}"/>
    <cellStyle name="Total 2 8 2 3 2 3" xfId="58871" xr:uid="{00000000-0005-0000-0000-0000F7E50000}"/>
    <cellStyle name="Total 2 8 2 3 2 4" xfId="58872" xr:uid="{00000000-0005-0000-0000-0000F8E50000}"/>
    <cellStyle name="Total 2 8 2 3 3" xfId="58873" xr:uid="{00000000-0005-0000-0000-0000F9E50000}"/>
    <cellStyle name="Total 2 8 2 3 3 2" xfId="58874" xr:uid="{00000000-0005-0000-0000-0000FAE50000}"/>
    <cellStyle name="Total 2 8 2 3 3 2 2" xfId="58875" xr:uid="{00000000-0005-0000-0000-0000FBE50000}"/>
    <cellStyle name="Total 2 8 2 3 3 2 3" xfId="58876" xr:uid="{00000000-0005-0000-0000-0000FCE50000}"/>
    <cellStyle name="Total 2 8 2 3 3 2 4" xfId="58877" xr:uid="{00000000-0005-0000-0000-0000FDE50000}"/>
    <cellStyle name="Total 2 8 2 3 3 2 5" xfId="58878" xr:uid="{00000000-0005-0000-0000-0000FEE50000}"/>
    <cellStyle name="Total 2 8 2 3 3 2 6" xfId="58879" xr:uid="{00000000-0005-0000-0000-0000FFE50000}"/>
    <cellStyle name="Total 2 8 2 3 3 2 7" xfId="58880" xr:uid="{00000000-0005-0000-0000-000000E60000}"/>
    <cellStyle name="Total 2 8 2 3 3 3" xfId="58881" xr:uid="{00000000-0005-0000-0000-000001E60000}"/>
    <cellStyle name="Total 2 8 2 3 3 4" xfId="58882" xr:uid="{00000000-0005-0000-0000-000002E60000}"/>
    <cellStyle name="Total 2 8 2 3 4" xfId="58883" xr:uid="{00000000-0005-0000-0000-000003E60000}"/>
    <cellStyle name="Total 2 8 2 3 4 2" xfId="58884" xr:uid="{00000000-0005-0000-0000-000004E60000}"/>
    <cellStyle name="Total 2 8 2 3 4 2 2" xfId="58885" xr:uid="{00000000-0005-0000-0000-000005E60000}"/>
    <cellStyle name="Total 2 8 2 3 4 2 3" xfId="58886" xr:uid="{00000000-0005-0000-0000-000006E60000}"/>
    <cellStyle name="Total 2 8 2 3 4 2 4" xfId="58887" xr:uid="{00000000-0005-0000-0000-000007E60000}"/>
    <cellStyle name="Total 2 8 2 3 4 2 5" xfId="58888" xr:uid="{00000000-0005-0000-0000-000008E60000}"/>
    <cellStyle name="Total 2 8 2 3 4 2 6" xfId="58889" xr:uid="{00000000-0005-0000-0000-000009E60000}"/>
    <cellStyle name="Total 2 8 2 3 4 2 7" xfId="58890" xr:uid="{00000000-0005-0000-0000-00000AE60000}"/>
    <cellStyle name="Total 2 8 2 3 4 3" xfId="58891" xr:uid="{00000000-0005-0000-0000-00000BE60000}"/>
    <cellStyle name="Total 2 8 2 3 4 4" xfId="58892" xr:uid="{00000000-0005-0000-0000-00000CE60000}"/>
    <cellStyle name="Total 2 8 2 3 5" xfId="58893" xr:uid="{00000000-0005-0000-0000-00000DE60000}"/>
    <cellStyle name="Total 2 8 2 3 5 2" xfId="58894" xr:uid="{00000000-0005-0000-0000-00000EE60000}"/>
    <cellStyle name="Total 2 8 2 3 5 3" xfId="58895" xr:uid="{00000000-0005-0000-0000-00000FE60000}"/>
    <cellStyle name="Total 2 8 2 3 5 4" xfId="58896" xr:uid="{00000000-0005-0000-0000-000010E60000}"/>
    <cellStyle name="Total 2 8 2 3 5 5" xfId="58897" xr:uid="{00000000-0005-0000-0000-000011E60000}"/>
    <cellStyle name="Total 2 8 2 3 5 6" xfId="58898" xr:uid="{00000000-0005-0000-0000-000012E60000}"/>
    <cellStyle name="Total 2 8 2 3 5 7" xfId="58899" xr:uid="{00000000-0005-0000-0000-000013E60000}"/>
    <cellStyle name="Total 2 8 2 3 5 8" xfId="58900" xr:uid="{00000000-0005-0000-0000-000014E60000}"/>
    <cellStyle name="Total 2 8 2 3 6" xfId="58901" xr:uid="{00000000-0005-0000-0000-000015E60000}"/>
    <cellStyle name="Total 2 8 2 3 6 2" xfId="58902" xr:uid="{00000000-0005-0000-0000-000016E60000}"/>
    <cellStyle name="Total 2 8 2 3 6 3" xfId="58903" xr:uid="{00000000-0005-0000-0000-000017E60000}"/>
    <cellStyle name="Total 2 8 2 3 6 4" xfId="58904" xr:uid="{00000000-0005-0000-0000-000018E60000}"/>
    <cellStyle name="Total 2 8 2 3 6 5" xfId="58905" xr:uid="{00000000-0005-0000-0000-000019E60000}"/>
    <cellStyle name="Total 2 8 2 3 6 6" xfId="58906" xr:uid="{00000000-0005-0000-0000-00001AE60000}"/>
    <cellStyle name="Total 2 8 2 3 6 7" xfId="58907" xr:uid="{00000000-0005-0000-0000-00001BE60000}"/>
    <cellStyle name="Total 2 8 2 3 7" xfId="58908" xr:uid="{00000000-0005-0000-0000-00001CE60000}"/>
    <cellStyle name="Total 2 8 2 3 8" xfId="58909" xr:uid="{00000000-0005-0000-0000-00001DE60000}"/>
    <cellStyle name="Total 2 8 2 3 9" xfId="58910" xr:uid="{00000000-0005-0000-0000-00001EE60000}"/>
    <cellStyle name="Total 2 8 2 4" xfId="58911" xr:uid="{00000000-0005-0000-0000-00001FE60000}"/>
    <cellStyle name="Total 2 8 2 4 2" xfId="58912" xr:uid="{00000000-0005-0000-0000-000020E60000}"/>
    <cellStyle name="Total 2 8 2 4 2 2" xfId="58913" xr:uid="{00000000-0005-0000-0000-000021E60000}"/>
    <cellStyle name="Total 2 8 2 4 2 3" xfId="58914" xr:uid="{00000000-0005-0000-0000-000022E60000}"/>
    <cellStyle name="Total 2 8 2 4 2 4" xfId="58915" xr:uid="{00000000-0005-0000-0000-000023E60000}"/>
    <cellStyle name="Total 2 8 2 4 2 5" xfId="58916" xr:uid="{00000000-0005-0000-0000-000024E60000}"/>
    <cellStyle name="Total 2 8 2 4 2 6" xfId="58917" xr:uid="{00000000-0005-0000-0000-000025E60000}"/>
    <cellStyle name="Total 2 8 2 4 2 7" xfId="58918" xr:uid="{00000000-0005-0000-0000-000026E60000}"/>
    <cellStyle name="Total 2 8 2 4 3" xfId="58919" xr:uid="{00000000-0005-0000-0000-000027E60000}"/>
    <cellStyle name="Total 2 8 2 4 4" xfId="58920" xr:uid="{00000000-0005-0000-0000-000028E60000}"/>
    <cellStyle name="Total 2 8 2 4 5" xfId="58921" xr:uid="{00000000-0005-0000-0000-000029E60000}"/>
    <cellStyle name="Total 2 8 2 5" xfId="58922" xr:uid="{00000000-0005-0000-0000-00002AE60000}"/>
    <cellStyle name="Total 2 8 2 5 2" xfId="58923" xr:uid="{00000000-0005-0000-0000-00002BE60000}"/>
    <cellStyle name="Total 2 8 2 5 2 2" xfId="58924" xr:uid="{00000000-0005-0000-0000-00002CE60000}"/>
    <cellStyle name="Total 2 8 2 5 2 3" xfId="58925" xr:uid="{00000000-0005-0000-0000-00002DE60000}"/>
    <cellStyle name="Total 2 8 2 5 2 4" xfId="58926" xr:uid="{00000000-0005-0000-0000-00002EE60000}"/>
    <cellStyle name="Total 2 8 2 5 2 5" xfId="58927" xr:uid="{00000000-0005-0000-0000-00002FE60000}"/>
    <cellStyle name="Total 2 8 2 5 2 6" xfId="58928" xr:uid="{00000000-0005-0000-0000-000030E60000}"/>
    <cellStyle name="Total 2 8 2 5 2 7" xfId="58929" xr:uid="{00000000-0005-0000-0000-000031E60000}"/>
    <cellStyle name="Total 2 8 2 5 3" xfId="58930" xr:uid="{00000000-0005-0000-0000-000032E60000}"/>
    <cellStyle name="Total 2 8 2 5 4" xfId="58931" xr:uid="{00000000-0005-0000-0000-000033E60000}"/>
    <cellStyle name="Total 2 8 2 5 5" xfId="58932" xr:uid="{00000000-0005-0000-0000-000034E60000}"/>
    <cellStyle name="Total 2 8 2 6" xfId="58933" xr:uid="{00000000-0005-0000-0000-000035E60000}"/>
    <cellStyle name="Total 2 8 2 6 2" xfId="58934" xr:uid="{00000000-0005-0000-0000-000036E60000}"/>
    <cellStyle name="Total 2 8 2 6 2 2" xfId="58935" xr:uid="{00000000-0005-0000-0000-000037E60000}"/>
    <cellStyle name="Total 2 8 2 6 2 3" xfId="58936" xr:uid="{00000000-0005-0000-0000-000038E60000}"/>
    <cellStyle name="Total 2 8 2 6 2 4" xfId="58937" xr:uid="{00000000-0005-0000-0000-000039E60000}"/>
    <cellStyle name="Total 2 8 2 6 2 5" xfId="58938" xr:uid="{00000000-0005-0000-0000-00003AE60000}"/>
    <cellStyle name="Total 2 8 2 6 2 6" xfId="58939" xr:uid="{00000000-0005-0000-0000-00003BE60000}"/>
    <cellStyle name="Total 2 8 2 6 2 7" xfId="58940" xr:uid="{00000000-0005-0000-0000-00003CE60000}"/>
    <cellStyle name="Total 2 8 2 6 3" xfId="58941" xr:uid="{00000000-0005-0000-0000-00003DE60000}"/>
    <cellStyle name="Total 2 8 2 6 4" xfId="58942" xr:uid="{00000000-0005-0000-0000-00003EE60000}"/>
    <cellStyle name="Total 2 8 2 6 5" xfId="58943" xr:uid="{00000000-0005-0000-0000-00003FE60000}"/>
    <cellStyle name="Total 2 8 2 7" xfId="58944" xr:uid="{00000000-0005-0000-0000-000040E60000}"/>
    <cellStyle name="Total 2 8 2 7 2" xfId="58945" xr:uid="{00000000-0005-0000-0000-000041E60000}"/>
    <cellStyle name="Total 2 8 2 7 2 2" xfId="58946" xr:uid="{00000000-0005-0000-0000-000042E60000}"/>
    <cellStyle name="Total 2 8 2 7 2 3" xfId="58947" xr:uid="{00000000-0005-0000-0000-000043E60000}"/>
    <cellStyle name="Total 2 8 2 7 2 4" xfId="58948" xr:uid="{00000000-0005-0000-0000-000044E60000}"/>
    <cellStyle name="Total 2 8 2 7 2 5" xfId="58949" xr:uid="{00000000-0005-0000-0000-000045E60000}"/>
    <cellStyle name="Total 2 8 2 7 2 6" xfId="58950" xr:uid="{00000000-0005-0000-0000-000046E60000}"/>
    <cellStyle name="Total 2 8 2 7 2 7" xfId="58951" xr:uid="{00000000-0005-0000-0000-000047E60000}"/>
    <cellStyle name="Total 2 8 2 7 3" xfId="58952" xr:uid="{00000000-0005-0000-0000-000048E60000}"/>
    <cellStyle name="Total 2 8 2 7 4" xfId="58953" xr:uid="{00000000-0005-0000-0000-000049E60000}"/>
    <cellStyle name="Total 2 8 2 7 5" xfId="58954" xr:uid="{00000000-0005-0000-0000-00004AE60000}"/>
    <cellStyle name="Total 2 8 2 8" xfId="58955" xr:uid="{00000000-0005-0000-0000-00004BE60000}"/>
    <cellStyle name="Total 2 8 2 8 2" xfId="58956" xr:uid="{00000000-0005-0000-0000-00004CE60000}"/>
    <cellStyle name="Total 2 8 2 8 3" xfId="58957" xr:uid="{00000000-0005-0000-0000-00004DE60000}"/>
    <cellStyle name="Total 2 8 2 8 4" xfId="58958" xr:uid="{00000000-0005-0000-0000-00004EE60000}"/>
    <cellStyle name="Total 2 8 2 8 5" xfId="58959" xr:uid="{00000000-0005-0000-0000-00004FE60000}"/>
    <cellStyle name="Total 2 8 2 8 6" xfId="58960" xr:uid="{00000000-0005-0000-0000-000050E60000}"/>
    <cellStyle name="Total 2 8 2 8 7" xfId="58961" xr:uid="{00000000-0005-0000-0000-000051E60000}"/>
    <cellStyle name="Total 2 8 2 8 8" xfId="58962" xr:uid="{00000000-0005-0000-0000-000052E60000}"/>
    <cellStyle name="Total 2 8 2 9" xfId="58963" xr:uid="{00000000-0005-0000-0000-000053E60000}"/>
    <cellStyle name="Total 2 8 2 9 2" xfId="58964" xr:uid="{00000000-0005-0000-0000-000054E60000}"/>
    <cellStyle name="Total 2 8 2 9 3" xfId="58965" xr:uid="{00000000-0005-0000-0000-000055E60000}"/>
    <cellStyle name="Total 2 8 2 9 4" xfId="58966" xr:uid="{00000000-0005-0000-0000-000056E60000}"/>
    <cellStyle name="Total 2 8 2 9 5" xfId="58967" xr:uid="{00000000-0005-0000-0000-000057E60000}"/>
    <cellStyle name="Total 2 8 2 9 6" xfId="58968" xr:uid="{00000000-0005-0000-0000-000058E60000}"/>
    <cellStyle name="Total 2 8 2 9 7" xfId="58969" xr:uid="{00000000-0005-0000-0000-000059E60000}"/>
    <cellStyle name="Total 2 8 3" xfId="58970" xr:uid="{00000000-0005-0000-0000-00005AE60000}"/>
    <cellStyle name="Total 2 8 3 10" xfId="58971" xr:uid="{00000000-0005-0000-0000-00005BE60000}"/>
    <cellStyle name="Total 2 8 3 10 2" xfId="58972" xr:uid="{00000000-0005-0000-0000-00005CE60000}"/>
    <cellStyle name="Total 2 8 3 10 3" xfId="58973" xr:uid="{00000000-0005-0000-0000-00005DE60000}"/>
    <cellStyle name="Total 2 8 3 10 4" xfId="58974" xr:uid="{00000000-0005-0000-0000-00005EE60000}"/>
    <cellStyle name="Total 2 8 3 10 5" xfId="58975" xr:uid="{00000000-0005-0000-0000-00005FE60000}"/>
    <cellStyle name="Total 2 8 3 11" xfId="58976" xr:uid="{00000000-0005-0000-0000-000060E60000}"/>
    <cellStyle name="Total 2 8 3 11 2" xfId="58977" xr:uid="{00000000-0005-0000-0000-000061E60000}"/>
    <cellStyle name="Total 2 8 3 11 3" xfId="58978" xr:uid="{00000000-0005-0000-0000-000062E60000}"/>
    <cellStyle name="Total 2 8 3 11 4" xfId="58979" xr:uid="{00000000-0005-0000-0000-000063E60000}"/>
    <cellStyle name="Total 2 8 3 11 5" xfId="58980" xr:uid="{00000000-0005-0000-0000-000064E60000}"/>
    <cellStyle name="Total 2 8 3 12" xfId="58981" xr:uid="{00000000-0005-0000-0000-000065E60000}"/>
    <cellStyle name="Total 2 8 3 12 2" xfId="58982" xr:uid="{00000000-0005-0000-0000-000066E60000}"/>
    <cellStyle name="Total 2 8 3 12 3" xfId="58983" xr:uid="{00000000-0005-0000-0000-000067E60000}"/>
    <cellStyle name="Total 2 8 3 12 4" xfId="58984" xr:uid="{00000000-0005-0000-0000-000068E60000}"/>
    <cellStyle name="Total 2 8 3 12 5" xfId="58985" xr:uid="{00000000-0005-0000-0000-000069E60000}"/>
    <cellStyle name="Total 2 8 3 13" xfId="58986" xr:uid="{00000000-0005-0000-0000-00006AE60000}"/>
    <cellStyle name="Total 2 8 3 13 2" xfId="58987" xr:uid="{00000000-0005-0000-0000-00006BE60000}"/>
    <cellStyle name="Total 2 8 3 13 3" xfId="58988" xr:uid="{00000000-0005-0000-0000-00006CE60000}"/>
    <cellStyle name="Total 2 8 3 13 4" xfId="58989" xr:uid="{00000000-0005-0000-0000-00006DE60000}"/>
    <cellStyle name="Total 2 8 3 13 5" xfId="58990" xr:uid="{00000000-0005-0000-0000-00006EE60000}"/>
    <cellStyle name="Total 2 8 3 14" xfId="58991" xr:uid="{00000000-0005-0000-0000-00006FE60000}"/>
    <cellStyle name="Total 2 8 3 14 2" xfId="58992" xr:uid="{00000000-0005-0000-0000-000070E60000}"/>
    <cellStyle name="Total 2 8 3 14 3" xfId="58993" xr:uid="{00000000-0005-0000-0000-000071E60000}"/>
    <cellStyle name="Total 2 8 3 14 4" xfId="58994" xr:uid="{00000000-0005-0000-0000-000072E60000}"/>
    <cellStyle name="Total 2 8 3 14 5" xfId="58995" xr:uid="{00000000-0005-0000-0000-000073E60000}"/>
    <cellStyle name="Total 2 8 3 15" xfId="58996" xr:uid="{00000000-0005-0000-0000-000074E60000}"/>
    <cellStyle name="Total 2 8 3 15 2" xfId="58997" xr:uid="{00000000-0005-0000-0000-000075E60000}"/>
    <cellStyle name="Total 2 8 3 15 3" xfId="58998" xr:uid="{00000000-0005-0000-0000-000076E60000}"/>
    <cellStyle name="Total 2 8 3 15 4" xfId="58999" xr:uid="{00000000-0005-0000-0000-000077E60000}"/>
    <cellStyle name="Total 2 8 3 15 5" xfId="59000" xr:uid="{00000000-0005-0000-0000-000078E60000}"/>
    <cellStyle name="Total 2 8 3 16" xfId="59001" xr:uid="{00000000-0005-0000-0000-000079E60000}"/>
    <cellStyle name="Total 2 8 3 16 2" xfId="59002" xr:uid="{00000000-0005-0000-0000-00007AE60000}"/>
    <cellStyle name="Total 2 8 3 16 3" xfId="59003" xr:uid="{00000000-0005-0000-0000-00007BE60000}"/>
    <cellStyle name="Total 2 8 3 16 4" xfId="59004" xr:uid="{00000000-0005-0000-0000-00007CE60000}"/>
    <cellStyle name="Total 2 8 3 16 5" xfId="59005" xr:uid="{00000000-0005-0000-0000-00007DE60000}"/>
    <cellStyle name="Total 2 8 3 17" xfId="59006" xr:uid="{00000000-0005-0000-0000-00007EE60000}"/>
    <cellStyle name="Total 2 8 3 17 2" xfId="59007" xr:uid="{00000000-0005-0000-0000-00007FE60000}"/>
    <cellStyle name="Total 2 8 3 17 3" xfId="59008" xr:uid="{00000000-0005-0000-0000-000080E60000}"/>
    <cellStyle name="Total 2 8 3 17 4" xfId="59009" xr:uid="{00000000-0005-0000-0000-000081E60000}"/>
    <cellStyle name="Total 2 8 3 17 5" xfId="59010" xr:uid="{00000000-0005-0000-0000-000082E60000}"/>
    <cellStyle name="Total 2 8 3 18" xfId="59011" xr:uid="{00000000-0005-0000-0000-000083E60000}"/>
    <cellStyle name="Total 2 8 3 18 2" xfId="59012" xr:uid="{00000000-0005-0000-0000-000084E60000}"/>
    <cellStyle name="Total 2 8 3 18 3" xfId="59013" xr:uid="{00000000-0005-0000-0000-000085E60000}"/>
    <cellStyle name="Total 2 8 3 18 4" xfId="59014" xr:uid="{00000000-0005-0000-0000-000086E60000}"/>
    <cellStyle name="Total 2 8 3 18 5" xfId="59015" xr:uid="{00000000-0005-0000-0000-000087E60000}"/>
    <cellStyle name="Total 2 8 3 19" xfId="59016" xr:uid="{00000000-0005-0000-0000-000088E60000}"/>
    <cellStyle name="Total 2 8 3 2" xfId="59017" xr:uid="{00000000-0005-0000-0000-000089E60000}"/>
    <cellStyle name="Total 2 8 3 2 10" xfId="59018" xr:uid="{00000000-0005-0000-0000-00008AE60000}"/>
    <cellStyle name="Total 2 8 3 2 10 2" xfId="59019" xr:uid="{00000000-0005-0000-0000-00008BE60000}"/>
    <cellStyle name="Total 2 8 3 2 10 3" xfId="59020" xr:uid="{00000000-0005-0000-0000-00008CE60000}"/>
    <cellStyle name="Total 2 8 3 2 10 4" xfId="59021" xr:uid="{00000000-0005-0000-0000-00008DE60000}"/>
    <cellStyle name="Total 2 8 3 2 10 5" xfId="59022" xr:uid="{00000000-0005-0000-0000-00008EE60000}"/>
    <cellStyle name="Total 2 8 3 2 11" xfId="59023" xr:uid="{00000000-0005-0000-0000-00008FE60000}"/>
    <cellStyle name="Total 2 8 3 2 11 2" xfId="59024" xr:uid="{00000000-0005-0000-0000-000090E60000}"/>
    <cellStyle name="Total 2 8 3 2 11 3" xfId="59025" xr:uid="{00000000-0005-0000-0000-000091E60000}"/>
    <cellStyle name="Total 2 8 3 2 11 4" xfId="59026" xr:uid="{00000000-0005-0000-0000-000092E60000}"/>
    <cellStyle name="Total 2 8 3 2 11 5" xfId="59027" xr:uid="{00000000-0005-0000-0000-000093E60000}"/>
    <cellStyle name="Total 2 8 3 2 12" xfId="59028" xr:uid="{00000000-0005-0000-0000-000094E60000}"/>
    <cellStyle name="Total 2 8 3 2 12 2" xfId="59029" xr:uid="{00000000-0005-0000-0000-000095E60000}"/>
    <cellStyle name="Total 2 8 3 2 12 3" xfId="59030" xr:uid="{00000000-0005-0000-0000-000096E60000}"/>
    <cellStyle name="Total 2 8 3 2 12 4" xfId="59031" xr:uid="{00000000-0005-0000-0000-000097E60000}"/>
    <cellStyle name="Total 2 8 3 2 12 5" xfId="59032" xr:uid="{00000000-0005-0000-0000-000098E60000}"/>
    <cellStyle name="Total 2 8 3 2 13" xfId="59033" xr:uid="{00000000-0005-0000-0000-000099E60000}"/>
    <cellStyle name="Total 2 8 3 2 13 2" xfId="59034" xr:uid="{00000000-0005-0000-0000-00009AE60000}"/>
    <cellStyle name="Total 2 8 3 2 13 3" xfId="59035" xr:uid="{00000000-0005-0000-0000-00009BE60000}"/>
    <cellStyle name="Total 2 8 3 2 13 4" xfId="59036" xr:uid="{00000000-0005-0000-0000-00009CE60000}"/>
    <cellStyle name="Total 2 8 3 2 13 5" xfId="59037" xr:uid="{00000000-0005-0000-0000-00009DE60000}"/>
    <cellStyle name="Total 2 8 3 2 14" xfId="59038" xr:uid="{00000000-0005-0000-0000-00009EE60000}"/>
    <cellStyle name="Total 2 8 3 2 14 2" xfId="59039" xr:uid="{00000000-0005-0000-0000-00009FE60000}"/>
    <cellStyle name="Total 2 8 3 2 14 3" xfId="59040" xr:uid="{00000000-0005-0000-0000-0000A0E60000}"/>
    <cellStyle name="Total 2 8 3 2 14 4" xfId="59041" xr:uid="{00000000-0005-0000-0000-0000A1E60000}"/>
    <cellStyle name="Total 2 8 3 2 14 5" xfId="59042" xr:uid="{00000000-0005-0000-0000-0000A2E60000}"/>
    <cellStyle name="Total 2 8 3 2 15" xfId="59043" xr:uid="{00000000-0005-0000-0000-0000A3E60000}"/>
    <cellStyle name="Total 2 8 3 2 15 2" xfId="59044" xr:uid="{00000000-0005-0000-0000-0000A4E60000}"/>
    <cellStyle name="Total 2 8 3 2 15 3" xfId="59045" xr:uid="{00000000-0005-0000-0000-0000A5E60000}"/>
    <cellStyle name="Total 2 8 3 2 15 4" xfId="59046" xr:uid="{00000000-0005-0000-0000-0000A6E60000}"/>
    <cellStyle name="Total 2 8 3 2 15 5" xfId="59047" xr:uid="{00000000-0005-0000-0000-0000A7E60000}"/>
    <cellStyle name="Total 2 8 3 2 16" xfId="59048" xr:uid="{00000000-0005-0000-0000-0000A8E60000}"/>
    <cellStyle name="Total 2 8 3 2 16 2" xfId="59049" xr:uid="{00000000-0005-0000-0000-0000A9E60000}"/>
    <cellStyle name="Total 2 8 3 2 16 3" xfId="59050" xr:uid="{00000000-0005-0000-0000-0000AAE60000}"/>
    <cellStyle name="Total 2 8 3 2 16 4" xfId="59051" xr:uid="{00000000-0005-0000-0000-0000ABE60000}"/>
    <cellStyle name="Total 2 8 3 2 16 5" xfId="59052" xr:uid="{00000000-0005-0000-0000-0000ACE60000}"/>
    <cellStyle name="Total 2 8 3 2 17" xfId="59053" xr:uid="{00000000-0005-0000-0000-0000ADE60000}"/>
    <cellStyle name="Total 2 8 3 2 17 2" xfId="59054" xr:uid="{00000000-0005-0000-0000-0000AEE60000}"/>
    <cellStyle name="Total 2 8 3 2 17 3" xfId="59055" xr:uid="{00000000-0005-0000-0000-0000AFE60000}"/>
    <cellStyle name="Total 2 8 3 2 17 4" xfId="59056" xr:uid="{00000000-0005-0000-0000-0000B0E60000}"/>
    <cellStyle name="Total 2 8 3 2 17 5" xfId="59057" xr:uid="{00000000-0005-0000-0000-0000B1E60000}"/>
    <cellStyle name="Total 2 8 3 2 18" xfId="59058" xr:uid="{00000000-0005-0000-0000-0000B2E60000}"/>
    <cellStyle name="Total 2 8 3 2 18 2" xfId="59059" xr:uid="{00000000-0005-0000-0000-0000B3E60000}"/>
    <cellStyle name="Total 2 8 3 2 18 3" xfId="59060" xr:uid="{00000000-0005-0000-0000-0000B4E60000}"/>
    <cellStyle name="Total 2 8 3 2 18 4" xfId="59061" xr:uid="{00000000-0005-0000-0000-0000B5E60000}"/>
    <cellStyle name="Total 2 8 3 2 18 5" xfId="59062" xr:uid="{00000000-0005-0000-0000-0000B6E60000}"/>
    <cellStyle name="Total 2 8 3 2 19" xfId="59063" xr:uid="{00000000-0005-0000-0000-0000B7E60000}"/>
    <cellStyle name="Total 2 8 3 2 2" xfId="59064" xr:uid="{00000000-0005-0000-0000-0000B8E60000}"/>
    <cellStyle name="Total 2 8 3 2 2 2" xfId="59065" xr:uid="{00000000-0005-0000-0000-0000B9E60000}"/>
    <cellStyle name="Total 2 8 3 2 2 2 2" xfId="59066" xr:uid="{00000000-0005-0000-0000-0000BAE60000}"/>
    <cellStyle name="Total 2 8 3 2 2 2 3" xfId="59067" xr:uid="{00000000-0005-0000-0000-0000BBE60000}"/>
    <cellStyle name="Total 2 8 3 2 2 2 4" xfId="59068" xr:uid="{00000000-0005-0000-0000-0000BCE60000}"/>
    <cellStyle name="Total 2 8 3 2 2 2 5" xfId="59069" xr:uid="{00000000-0005-0000-0000-0000BDE60000}"/>
    <cellStyle name="Total 2 8 3 2 2 2 6" xfId="59070" xr:uid="{00000000-0005-0000-0000-0000BEE60000}"/>
    <cellStyle name="Total 2 8 3 2 2 2 7" xfId="59071" xr:uid="{00000000-0005-0000-0000-0000BFE60000}"/>
    <cellStyle name="Total 2 8 3 2 2 3" xfId="59072" xr:uid="{00000000-0005-0000-0000-0000C0E60000}"/>
    <cellStyle name="Total 2 8 3 2 2 4" xfId="59073" xr:uid="{00000000-0005-0000-0000-0000C1E60000}"/>
    <cellStyle name="Total 2 8 3 2 2 5" xfId="59074" xr:uid="{00000000-0005-0000-0000-0000C2E60000}"/>
    <cellStyle name="Total 2 8 3 2 3" xfId="59075" xr:uid="{00000000-0005-0000-0000-0000C3E60000}"/>
    <cellStyle name="Total 2 8 3 2 3 2" xfId="59076" xr:uid="{00000000-0005-0000-0000-0000C4E60000}"/>
    <cellStyle name="Total 2 8 3 2 3 2 2" xfId="59077" xr:uid="{00000000-0005-0000-0000-0000C5E60000}"/>
    <cellStyle name="Total 2 8 3 2 3 2 3" xfId="59078" xr:uid="{00000000-0005-0000-0000-0000C6E60000}"/>
    <cellStyle name="Total 2 8 3 2 3 2 4" xfId="59079" xr:uid="{00000000-0005-0000-0000-0000C7E60000}"/>
    <cellStyle name="Total 2 8 3 2 3 2 5" xfId="59080" xr:uid="{00000000-0005-0000-0000-0000C8E60000}"/>
    <cellStyle name="Total 2 8 3 2 3 2 6" xfId="59081" xr:uid="{00000000-0005-0000-0000-0000C9E60000}"/>
    <cellStyle name="Total 2 8 3 2 3 2 7" xfId="59082" xr:uid="{00000000-0005-0000-0000-0000CAE60000}"/>
    <cellStyle name="Total 2 8 3 2 3 3" xfId="59083" xr:uid="{00000000-0005-0000-0000-0000CBE60000}"/>
    <cellStyle name="Total 2 8 3 2 3 4" xfId="59084" xr:uid="{00000000-0005-0000-0000-0000CCE60000}"/>
    <cellStyle name="Total 2 8 3 2 3 5" xfId="59085" xr:uid="{00000000-0005-0000-0000-0000CDE60000}"/>
    <cellStyle name="Total 2 8 3 2 4" xfId="59086" xr:uid="{00000000-0005-0000-0000-0000CEE60000}"/>
    <cellStyle name="Total 2 8 3 2 4 2" xfId="59087" xr:uid="{00000000-0005-0000-0000-0000CFE60000}"/>
    <cellStyle name="Total 2 8 3 2 4 2 2" xfId="59088" xr:uid="{00000000-0005-0000-0000-0000D0E60000}"/>
    <cellStyle name="Total 2 8 3 2 4 2 3" xfId="59089" xr:uid="{00000000-0005-0000-0000-0000D1E60000}"/>
    <cellStyle name="Total 2 8 3 2 4 2 4" xfId="59090" xr:uid="{00000000-0005-0000-0000-0000D2E60000}"/>
    <cellStyle name="Total 2 8 3 2 4 2 5" xfId="59091" xr:uid="{00000000-0005-0000-0000-0000D3E60000}"/>
    <cellStyle name="Total 2 8 3 2 4 2 6" xfId="59092" xr:uid="{00000000-0005-0000-0000-0000D4E60000}"/>
    <cellStyle name="Total 2 8 3 2 4 2 7" xfId="59093" xr:uid="{00000000-0005-0000-0000-0000D5E60000}"/>
    <cellStyle name="Total 2 8 3 2 4 3" xfId="59094" xr:uid="{00000000-0005-0000-0000-0000D6E60000}"/>
    <cellStyle name="Total 2 8 3 2 4 4" xfId="59095" xr:uid="{00000000-0005-0000-0000-0000D7E60000}"/>
    <cellStyle name="Total 2 8 3 2 4 5" xfId="59096" xr:uid="{00000000-0005-0000-0000-0000D8E60000}"/>
    <cellStyle name="Total 2 8 3 2 5" xfId="59097" xr:uid="{00000000-0005-0000-0000-0000D9E60000}"/>
    <cellStyle name="Total 2 8 3 2 5 2" xfId="59098" xr:uid="{00000000-0005-0000-0000-0000DAE60000}"/>
    <cellStyle name="Total 2 8 3 2 5 3" xfId="59099" xr:uid="{00000000-0005-0000-0000-0000DBE60000}"/>
    <cellStyle name="Total 2 8 3 2 5 4" xfId="59100" xr:uid="{00000000-0005-0000-0000-0000DCE60000}"/>
    <cellStyle name="Total 2 8 3 2 5 5" xfId="59101" xr:uid="{00000000-0005-0000-0000-0000DDE60000}"/>
    <cellStyle name="Total 2 8 3 2 5 6" xfId="59102" xr:uid="{00000000-0005-0000-0000-0000DEE60000}"/>
    <cellStyle name="Total 2 8 3 2 5 7" xfId="59103" xr:uid="{00000000-0005-0000-0000-0000DFE60000}"/>
    <cellStyle name="Total 2 8 3 2 5 8" xfId="59104" xr:uid="{00000000-0005-0000-0000-0000E0E60000}"/>
    <cellStyle name="Total 2 8 3 2 6" xfId="59105" xr:uid="{00000000-0005-0000-0000-0000E1E60000}"/>
    <cellStyle name="Total 2 8 3 2 6 2" xfId="59106" xr:uid="{00000000-0005-0000-0000-0000E2E60000}"/>
    <cellStyle name="Total 2 8 3 2 6 3" xfId="59107" xr:uid="{00000000-0005-0000-0000-0000E3E60000}"/>
    <cellStyle name="Total 2 8 3 2 6 4" xfId="59108" xr:uid="{00000000-0005-0000-0000-0000E4E60000}"/>
    <cellStyle name="Total 2 8 3 2 6 5" xfId="59109" xr:uid="{00000000-0005-0000-0000-0000E5E60000}"/>
    <cellStyle name="Total 2 8 3 2 6 6" xfId="59110" xr:uid="{00000000-0005-0000-0000-0000E6E60000}"/>
    <cellStyle name="Total 2 8 3 2 6 7" xfId="59111" xr:uid="{00000000-0005-0000-0000-0000E7E60000}"/>
    <cellStyle name="Total 2 8 3 2 7" xfId="59112" xr:uid="{00000000-0005-0000-0000-0000E8E60000}"/>
    <cellStyle name="Total 2 8 3 2 7 2" xfId="59113" xr:uid="{00000000-0005-0000-0000-0000E9E60000}"/>
    <cellStyle name="Total 2 8 3 2 7 3" xfId="59114" xr:uid="{00000000-0005-0000-0000-0000EAE60000}"/>
    <cellStyle name="Total 2 8 3 2 7 4" xfId="59115" xr:uid="{00000000-0005-0000-0000-0000EBE60000}"/>
    <cellStyle name="Total 2 8 3 2 7 5" xfId="59116" xr:uid="{00000000-0005-0000-0000-0000ECE60000}"/>
    <cellStyle name="Total 2 8 3 2 8" xfId="59117" xr:uid="{00000000-0005-0000-0000-0000EDE60000}"/>
    <cellStyle name="Total 2 8 3 2 8 2" xfId="59118" xr:uid="{00000000-0005-0000-0000-0000EEE60000}"/>
    <cellStyle name="Total 2 8 3 2 8 3" xfId="59119" xr:uid="{00000000-0005-0000-0000-0000EFE60000}"/>
    <cellStyle name="Total 2 8 3 2 8 4" xfId="59120" xr:uid="{00000000-0005-0000-0000-0000F0E60000}"/>
    <cellStyle name="Total 2 8 3 2 8 5" xfId="59121" xr:uid="{00000000-0005-0000-0000-0000F1E60000}"/>
    <cellStyle name="Total 2 8 3 2 9" xfId="59122" xr:uid="{00000000-0005-0000-0000-0000F2E60000}"/>
    <cellStyle name="Total 2 8 3 2 9 2" xfId="59123" xr:uid="{00000000-0005-0000-0000-0000F3E60000}"/>
    <cellStyle name="Total 2 8 3 2 9 3" xfId="59124" xr:uid="{00000000-0005-0000-0000-0000F4E60000}"/>
    <cellStyle name="Total 2 8 3 2 9 4" xfId="59125" xr:uid="{00000000-0005-0000-0000-0000F5E60000}"/>
    <cellStyle name="Total 2 8 3 2 9 5" xfId="59126" xr:uid="{00000000-0005-0000-0000-0000F6E60000}"/>
    <cellStyle name="Total 2 8 3 3" xfId="59127" xr:uid="{00000000-0005-0000-0000-0000F7E60000}"/>
    <cellStyle name="Total 2 8 3 3 10" xfId="59128" xr:uid="{00000000-0005-0000-0000-0000F8E60000}"/>
    <cellStyle name="Total 2 8 3 3 2" xfId="59129" xr:uid="{00000000-0005-0000-0000-0000F9E60000}"/>
    <cellStyle name="Total 2 8 3 3 2 2" xfId="59130" xr:uid="{00000000-0005-0000-0000-0000FAE60000}"/>
    <cellStyle name="Total 2 8 3 3 2 2 2" xfId="59131" xr:uid="{00000000-0005-0000-0000-0000FBE60000}"/>
    <cellStyle name="Total 2 8 3 3 2 2 3" xfId="59132" xr:uid="{00000000-0005-0000-0000-0000FCE60000}"/>
    <cellStyle name="Total 2 8 3 3 2 2 4" xfId="59133" xr:uid="{00000000-0005-0000-0000-0000FDE60000}"/>
    <cellStyle name="Total 2 8 3 3 2 2 5" xfId="59134" xr:uid="{00000000-0005-0000-0000-0000FEE60000}"/>
    <cellStyle name="Total 2 8 3 3 2 2 6" xfId="59135" xr:uid="{00000000-0005-0000-0000-0000FFE60000}"/>
    <cellStyle name="Total 2 8 3 3 2 2 7" xfId="59136" xr:uid="{00000000-0005-0000-0000-000000E70000}"/>
    <cellStyle name="Total 2 8 3 3 2 3" xfId="59137" xr:uid="{00000000-0005-0000-0000-000001E70000}"/>
    <cellStyle name="Total 2 8 3 3 2 4" xfId="59138" xr:uid="{00000000-0005-0000-0000-000002E70000}"/>
    <cellStyle name="Total 2 8 3 3 3" xfId="59139" xr:uid="{00000000-0005-0000-0000-000003E70000}"/>
    <cellStyle name="Total 2 8 3 3 3 2" xfId="59140" xr:uid="{00000000-0005-0000-0000-000004E70000}"/>
    <cellStyle name="Total 2 8 3 3 3 2 2" xfId="59141" xr:uid="{00000000-0005-0000-0000-000005E70000}"/>
    <cellStyle name="Total 2 8 3 3 3 2 3" xfId="59142" xr:uid="{00000000-0005-0000-0000-000006E70000}"/>
    <cellStyle name="Total 2 8 3 3 3 2 4" xfId="59143" xr:uid="{00000000-0005-0000-0000-000007E70000}"/>
    <cellStyle name="Total 2 8 3 3 3 2 5" xfId="59144" xr:uid="{00000000-0005-0000-0000-000008E70000}"/>
    <cellStyle name="Total 2 8 3 3 3 2 6" xfId="59145" xr:uid="{00000000-0005-0000-0000-000009E70000}"/>
    <cellStyle name="Total 2 8 3 3 3 2 7" xfId="59146" xr:uid="{00000000-0005-0000-0000-00000AE70000}"/>
    <cellStyle name="Total 2 8 3 3 3 3" xfId="59147" xr:uid="{00000000-0005-0000-0000-00000BE70000}"/>
    <cellStyle name="Total 2 8 3 3 3 4" xfId="59148" xr:uid="{00000000-0005-0000-0000-00000CE70000}"/>
    <cellStyle name="Total 2 8 3 3 4" xfId="59149" xr:uid="{00000000-0005-0000-0000-00000DE70000}"/>
    <cellStyle name="Total 2 8 3 3 4 2" xfId="59150" xr:uid="{00000000-0005-0000-0000-00000EE70000}"/>
    <cellStyle name="Total 2 8 3 3 4 2 2" xfId="59151" xr:uid="{00000000-0005-0000-0000-00000FE70000}"/>
    <cellStyle name="Total 2 8 3 3 4 2 3" xfId="59152" xr:uid="{00000000-0005-0000-0000-000010E70000}"/>
    <cellStyle name="Total 2 8 3 3 4 2 4" xfId="59153" xr:uid="{00000000-0005-0000-0000-000011E70000}"/>
    <cellStyle name="Total 2 8 3 3 4 2 5" xfId="59154" xr:uid="{00000000-0005-0000-0000-000012E70000}"/>
    <cellStyle name="Total 2 8 3 3 4 2 6" xfId="59155" xr:uid="{00000000-0005-0000-0000-000013E70000}"/>
    <cellStyle name="Total 2 8 3 3 4 2 7" xfId="59156" xr:uid="{00000000-0005-0000-0000-000014E70000}"/>
    <cellStyle name="Total 2 8 3 3 4 3" xfId="59157" xr:uid="{00000000-0005-0000-0000-000015E70000}"/>
    <cellStyle name="Total 2 8 3 3 4 4" xfId="59158" xr:uid="{00000000-0005-0000-0000-000016E70000}"/>
    <cellStyle name="Total 2 8 3 3 5" xfId="59159" xr:uid="{00000000-0005-0000-0000-000017E70000}"/>
    <cellStyle name="Total 2 8 3 3 5 2" xfId="59160" xr:uid="{00000000-0005-0000-0000-000018E70000}"/>
    <cellStyle name="Total 2 8 3 3 5 3" xfId="59161" xr:uid="{00000000-0005-0000-0000-000019E70000}"/>
    <cellStyle name="Total 2 8 3 3 5 4" xfId="59162" xr:uid="{00000000-0005-0000-0000-00001AE70000}"/>
    <cellStyle name="Total 2 8 3 3 5 5" xfId="59163" xr:uid="{00000000-0005-0000-0000-00001BE70000}"/>
    <cellStyle name="Total 2 8 3 3 5 6" xfId="59164" xr:uid="{00000000-0005-0000-0000-00001CE70000}"/>
    <cellStyle name="Total 2 8 3 3 5 7" xfId="59165" xr:uid="{00000000-0005-0000-0000-00001DE70000}"/>
    <cellStyle name="Total 2 8 3 3 5 8" xfId="59166" xr:uid="{00000000-0005-0000-0000-00001EE70000}"/>
    <cellStyle name="Total 2 8 3 3 6" xfId="59167" xr:uid="{00000000-0005-0000-0000-00001FE70000}"/>
    <cellStyle name="Total 2 8 3 3 6 2" xfId="59168" xr:uid="{00000000-0005-0000-0000-000020E70000}"/>
    <cellStyle name="Total 2 8 3 3 6 3" xfId="59169" xr:uid="{00000000-0005-0000-0000-000021E70000}"/>
    <cellStyle name="Total 2 8 3 3 6 4" xfId="59170" xr:uid="{00000000-0005-0000-0000-000022E70000}"/>
    <cellStyle name="Total 2 8 3 3 6 5" xfId="59171" xr:uid="{00000000-0005-0000-0000-000023E70000}"/>
    <cellStyle name="Total 2 8 3 3 6 6" xfId="59172" xr:uid="{00000000-0005-0000-0000-000024E70000}"/>
    <cellStyle name="Total 2 8 3 3 6 7" xfId="59173" xr:uid="{00000000-0005-0000-0000-000025E70000}"/>
    <cellStyle name="Total 2 8 3 3 7" xfId="59174" xr:uid="{00000000-0005-0000-0000-000026E70000}"/>
    <cellStyle name="Total 2 8 3 3 8" xfId="59175" xr:uid="{00000000-0005-0000-0000-000027E70000}"/>
    <cellStyle name="Total 2 8 3 3 9" xfId="59176" xr:uid="{00000000-0005-0000-0000-000028E70000}"/>
    <cellStyle name="Total 2 8 3 4" xfId="59177" xr:uid="{00000000-0005-0000-0000-000029E70000}"/>
    <cellStyle name="Total 2 8 3 4 2" xfId="59178" xr:uid="{00000000-0005-0000-0000-00002AE70000}"/>
    <cellStyle name="Total 2 8 3 4 2 2" xfId="59179" xr:uid="{00000000-0005-0000-0000-00002BE70000}"/>
    <cellStyle name="Total 2 8 3 4 2 3" xfId="59180" xr:uid="{00000000-0005-0000-0000-00002CE70000}"/>
    <cellStyle name="Total 2 8 3 4 2 4" xfId="59181" xr:uid="{00000000-0005-0000-0000-00002DE70000}"/>
    <cellStyle name="Total 2 8 3 4 2 5" xfId="59182" xr:uid="{00000000-0005-0000-0000-00002EE70000}"/>
    <cellStyle name="Total 2 8 3 4 2 6" xfId="59183" xr:uid="{00000000-0005-0000-0000-00002FE70000}"/>
    <cellStyle name="Total 2 8 3 4 2 7" xfId="59184" xr:uid="{00000000-0005-0000-0000-000030E70000}"/>
    <cellStyle name="Total 2 8 3 4 3" xfId="59185" xr:uid="{00000000-0005-0000-0000-000031E70000}"/>
    <cellStyle name="Total 2 8 3 4 4" xfId="59186" xr:uid="{00000000-0005-0000-0000-000032E70000}"/>
    <cellStyle name="Total 2 8 3 4 5" xfId="59187" xr:uid="{00000000-0005-0000-0000-000033E70000}"/>
    <cellStyle name="Total 2 8 3 5" xfId="59188" xr:uid="{00000000-0005-0000-0000-000034E70000}"/>
    <cellStyle name="Total 2 8 3 5 2" xfId="59189" xr:uid="{00000000-0005-0000-0000-000035E70000}"/>
    <cellStyle name="Total 2 8 3 5 2 2" xfId="59190" xr:uid="{00000000-0005-0000-0000-000036E70000}"/>
    <cellStyle name="Total 2 8 3 5 2 3" xfId="59191" xr:uid="{00000000-0005-0000-0000-000037E70000}"/>
    <cellStyle name="Total 2 8 3 5 2 4" xfId="59192" xr:uid="{00000000-0005-0000-0000-000038E70000}"/>
    <cellStyle name="Total 2 8 3 5 2 5" xfId="59193" xr:uid="{00000000-0005-0000-0000-000039E70000}"/>
    <cellStyle name="Total 2 8 3 5 2 6" xfId="59194" xr:uid="{00000000-0005-0000-0000-00003AE70000}"/>
    <cellStyle name="Total 2 8 3 5 2 7" xfId="59195" xr:uid="{00000000-0005-0000-0000-00003BE70000}"/>
    <cellStyle name="Total 2 8 3 5 3" xfId="59196" xr:uid="{00000000-0005-0000-0000-00003CE70000}"/>
    <cellStyle name="Total 2 8 3 5 4" xfId="59197" xr:uid="{00000000-0005-0000-0000-00003DE70000}"/>
    <cellStyle name="Total 2 8 3 5 5" xfId="59198" xr:uid="{00000000-0005-0000-0000-00003EE70000}"/>
    <cellStyle name="Total 2 8 3 6" xfId="59199" xr:uid="{00000000-0005-0000-0000-00003FE70000}"/>
    <cellStyle name="Total 2 8 3 6 2" xfId="59200" xr:uid="{00000000-0005-0000-0000-000040E70000}"/>
    <cellStyle name="Total 2 8 3 6 2 2" xfId="59201" xr:uid="{00000000-0005-0000-0000-000041E70000}"/>
    <cellStyle name="Total 2 8 3 6 2 3" xfId="59202" xr:uid="{00000000-0005-0000-0000-000042E70000}"/>
    <cellStyle name="Total 2 8 3 6 2 4" xfId="59203" xr:uid="{00000000-0005-0000-0000-000043E70000}"/>
    <cellStyle name="Total 2 8 3 6 2 5" xfId="59204" xr:uid="{00000000-0005-0000-0000-000044E70000}"/>
    <cellStyle name="Total 2 8 3 6 2 6" xfId="59205" xr:uid="{00000000-0005-0000-0000-000045E70000}"/>
    <cellStyle name="Total 2 8 3 6 2 7" xfId="59206" xr:uid="{00000000-0005-0000-0000-000046E70000}"/>
    <cellStyle name="Total 2 8 3 6 3" xfId="59207" xr:uid="{00000000-0005-0000-0000-000047E70000}"/>
    <cellStyle name="Total 2 8 3 6 4" xfId="59208" xr:uid="{00000000-0005-0000-0000-000048E70000}"/>
    <cellStyle name="Total 2 8 3 6 5" xfId="59209" xr:uid="{00000000-0005-0000-0000-000049E70000}"/>
    <cellStyle name="Total 2 8 3 7" xfId="59210" xr:uid="{00000000-0005-0000-0000-00004AE70000}"/>
    <cellStyle name="Total 2 8 3 7 2" xfId="59211" xr:uid="{00000000-0005-0000-0000-00004BE70000}"/>
    <cellStyle name="Total 2 8 3 7 2 2" xfId="59212" xr:uid="{00000000-0005-0000-0000-00004CE70000}"/>
    <cellStyle name="Total 2 8 3 7 2 3" xfId="59213" xr:uid="{00000000-0005-0000-0000-00004DE70000}"/>
    <cellStyle name="Total 2 8 3 7 2 4" xfId="59214" xr:uid="{00000000-0005-0000-0000-00004EE70000}"/>
    <cellStyle name="Total 2 8 3 7 2 5" xfId="59215" xr:uid="{00000000-0005-0000-0000-00004FE70000}"/>
    <cellStyle name="Total 2 8 3 7 2 6" xfId="59216" xr:uid="{00000000-0005-0000-0000-000050E70000}"/>
    <cellStyle name="Total 2 8 3 7 2 7" xfId="59217" xr:uid="{00000000-0005-0000-0000-000051E70000}"/>
    <cellStyle name="Total 2 8 3 7 3" xfId="59218" xr:uid="{00000000-0005-0000-0000-000052E70000}"/>
    <cellStyle name="Total 2 8 3 7 4" xfId="59219" xr:uid="{00000000-0005-0000-0000-000053E70000}"/>
    <cellStyle name="Total 2 8 3 7 5" xfId="59220" xr:uid="{00000000-0005-0000-0000-000054E70000}"/>
    <cellStyle name="Total 2 8 3 8" xfId="59221" xr:uid="{00000000-0005-0000-0000-000055E70000}"/>
    <cellStyle name="Total 2 8 3 8 2" xfId="59222" xr:uid="{00000000-0005-0000-0000-000056E70000}"/>
    <cellStyle name="Total 2 8 3 8 3" xfId="59223" xr:uid="{00000000-0005-0000-0000-000057E70000}"/>
    <cellStyle name="Total 2 8 3 8 4" xfId="59224" xr:uid="{00000000-0005-0000-0000-000058E70000}"/>
    <cellStyle name="Total 2 8 3 8 5" xfId="59225" xr:uid="{00000000-0005-0000-0000-000059E70000}"/>
    <cellStyle name="Total 2 8 3 8 6" xfId="59226" xr:uid="{00000000-0005-0000-0000-00005AE70000}"/>
    <cellStyle name="Total 2 8 3 8 7" xfId="59227" xr:uid="{00000000-0005-0000-0000-00005BE70000}"/>
    <cellStyle name="Total 2 8 3 8 8" xfId="59228" xr:uid="{00000000-0005-0000-0000-00005CE70000}"/>
    <cellStyle name="Total 2 8 3 9" xfId="59229" xr:uid="{00000000-0005-0000-0000-00005DE70000}"/>
    <cellStyle name="Total 2 8 3 9 2" xfId="59230" xr:uid="{00000000-0005-0000-0000-00005EE70000}"/>
    <cellStyle name="Total 2 8 3 9 3" xfId="59231" xr:uid="{00000000-0005-0000-0000-00005FE70000}"/>
    <cellStyle name="Total 2 8 3 9 4" xfId="59232" xr:uid="{00000000-0005-0000-0000-000060E70000}"/>
    <cellStyle name="Total 2 8 3 9 5" xfId="59233" xr:uid="{00000000-0005-0000-0000-000061E70000}"/>
    <cellStyle name="Total 2 8 3 9 6" xfId="59234" xr:uid="{00000000-0005-0000-0000-000062E70000}"/>
    <cellStyle name="Total 2 8 3 9 7" xfId="59235" xr:uid="{00000000-0005-0000-0000-000063E70000}"/>
    <cellStyle name="Total 2 8 4" xfId="59236" xr:uid="{00000000-0005-0000-0000-000064E70000}"/>
    <cellStyle name="Total 2 8 4 10" xfId="59237" xr:uid="{00000000-0005-0000-0000-000065E70000}"/>
    <cellStyle name="Total 2 8 4 10 2" xfId="59238" xr:uid="{00000000-0005-0000-0000-000066E70000}"/>
    <cellStyle name="Total 2 8 4 10 3" xfId="59239" xr:uid="{00000000-0005-0000-0000-000067E70000}"/>
    <cellStyle name="Total 2 8 4 10 4" xfId="59240" xr:uid="{00000000-0005-0000-0000-000068E70000}"/>
    <cellStyle name="Total 2 8 4 10 5" xfId="59241" xr:uid="{00000000-0005-0000-0000-000069E70000}"/>
    <cellStyle name="Total 2 8 4 11" xfId="59242" xr:uid="{00000000-0005-0000-0000-00006AE70000}"/>
    <cellStyle name="Total 2 8 4 11 2" xfId="59243" xr:uid="{00000000-0005-0000-0000-00006BE70000}"/>
    <cellStyle name="Total 2 8 4 11 3" xfId="59244" xr:uid="{00000000-0005-0000-0000-00006CE70000}"/>
    <cellStyle name="Total 2 8 4 11 4" xfId="59245" xr:uid="{00000000-0005-0000-0000-00006DE70000}"/>
    <cellStyle name="Total 2 8 4 11 5" xfId="59246" xr:uid="{00000000-0005-0000-0000-00006EE70000}"/>
    <cellStyle name="Total 2 8 4 12" xfId="59247" xr:uid="{00000000-0005-0000-0000-00006FE70000}"/>
    <cellStyle name="Total 2 8 4 12 2" xfId="59248" xr:uid="{00000000-0005-0000-0000-000070E70000}"/>
    <cellStyle name="Total 2 8 4 12 3" xfId="59249" xr:uid="{00000000-0005-0000-0000-000071E70000}"/>
    <cellStyle name="Total 2 8 4 12 4" xfId="59250" xr:uid="{00000000-0005-0000-0000-000072E70000}"/>
    <cellStyle name="Total 2 8 4 12 5" xfId="59251" xr:uid="{00000000-0005-0000-0000-000073E70000}"/>
    <cellStyle name="Total 2 8 4 13" xfId="59252" xr:uid="{00000000-0005-0000-0000-000074E70000}"/>
    <cellStyle name="Total 2 8 4 13 2" xfId="59253" xr:uid="{00000000-0005-0000-0000-000075E70000}"/>
    <cellStyle name="Total 2 8 4 13 3" xfId="59254" xr:uid="{00000000-0005-0000-0000-000076E70000}"/>
    <cellStyle name="Total 2 8 4 13 4" xfId="59255" xr:uid="{00000000-0005-0000-0000-000077E70000}"/>
    <cellStyle name="Total 2 8 4 13 5" xfId="59256" xr:uid="{00000000-0005-0000-0000-000078E70000}"/>
    <cellStyle name="Total 2 8 4 14" xfId="59257" xr:uid="{00000000-0005-0000-0000-000079E70000}"/>
    <cellStyle name="Total 2 8 4 14 2" xfId="59258" xr:uid="{00000000-0005-0000-0000-00007AE70000}"/>
    <cellStyle name="Total 2 8 4 14 3" xfId="59259" xr:uid="{00000000-0005-0000-0000-00007BE70000}"/>
    <cellStyle name="Total 2 8 4 14 4" xfId="59260" xr:uid="{00000000-0005-0000-0000-00007CE70000}"/>
    <cellStyle name="Total 2 8 4 14 5" xfId="59261" xr:uid="{00000000-0005-0000-0000-00007DE70000}"/>
    <cellStyle name="Total 2 8 4 15" xfId="59262" xr:uid="{00000000-0005-0000-0000-00007EE70000}"/>
    <cellStyle name="Total 2 8 4 15 2" xfId="59263" xr:uid="{00000000-0005-0000-0000-00007FE70000}"/>
    <cellStyle name="Total 2 8 4 15 3" xfId="59264" xr:uid="{00000000-0005-0000-0000-000080E70000}"/>
    <cellStyle name="Total 2 8 4 15 4" xfId="59265" xr:uid="{00000000-0005-0000-0000-000081E70000}"/>
    <cellStyle name="Total 2 8 4 15 5" xfId="59266" xr:uid="{00000000-0005-0000-0000-000082E70000}"/>
    <cellStyle name="Total 2 8 4 16" xfId="59267" xr:uid="{00000000-0005-0000-0000-000083E70000}"/>
    <cellStyle name="Total 2 8 4 16 2" xfId="59268" xr:uid="{00000000-0005-0000-0000-000084E70000}"/>
    <cellStyle name="Total 2 8 4 16 3" xfId="59269" xr:uid="{00000000-0005-0000-0000-000085E70000}"/>
    <cellStyle name="Total 2 8 4 16 4" xfId="59270" xr:uid="{00000000-0005-0000-0000-000086E70000}"/>
    <cellStyle name="Total 2 8 4 16 5" xfId="59271" xr:uid="{00000000-0005-0000-0000-000087E70000}"/>
    <cellStyle name="Total 2 8 4 17" xfId="59272" xr:uid="{00000000-0005-0000-0000-000088E70000}"/>
    <cellStyle name="Total 2 8 4 17 2" xfId="59273" xr:uid="{00000000-0005-0000-0000-000089E70000}"/>
    <cellStyle name="Total 2 8 4 17 3" xfId="59274" xr:uid="{00000000-0005-0000-0000-00008AE70000}"/>
    <cellStyle name="Total 2 8 4 17 4" xfId="59275" xr:uid="{00000000-0005-0000-0000-00008BE70000}"/>
    <cellStyle name="Total 2 8 4 17 5" xfId="59276" xr:uid="{00000000-0005-0000-0000-00008CE70000}"/>
    <cellStyle name="Total 2 8 4 18" xfId="59277" xr:uid="{00000000-0005-0000-0000-00008DE70000}"/>
    <cellStyle name="Total 2 8 4 18 2" xfId="59278" xr:uid="{00000000-0005-0000-0000-00008EE70000}"/>
    <cellStyle name="Total 2 8 4 18 3" xfId="59279" xr:uid="{00000000-0005-0000-0000-00008FE70000}"/>
    <cellStyle name="Total 2 8 4 18 4" xfId="59280" xr:uid="{00000000-0005-0000-0000-000090E70000}"/>
    <cellStyle name="Total 2 8 4 18 5" xfId="59281" xr:uid="{00000000-0005-0000-0000-000091E70000}"/>
    <cellStyle name="Total 2 8 4 19" xfId="59282" xr:uid="{00000000-0005-0000-0000-000092E70000}"/>
    <cellStyle name="Total 2 8 4 2" xfId="59283" xr:uid="{00000000-0005-0000-0000-000093E70000}"/>
    <cellStyle name="Total 2 8 4 2 2" xfId="59284" xr:uid="{00000000-0005-0000-0000-000094E70000}"/>
    <cellStyle name="Total 2 8 4 2 2 2" xfId="59285" xr:uid="{00000000-0005-0000-0000-000095E70000}"/>
    <cellStyle name="Total 2 8 4 2 2 3" xfId="59286" xr:uid="{00000000-0005-0000-0000-000096E70000}"/>
    <cellStyle name="Total 2 8 4 2 2 4" xfId="59287" xr:uid="{00000000-0005-0000-0000-000097E70000}"/>
    <cellStyle name="Total 2 8 4 2 2 5" xfId="59288" xr:uid="{00000000-0005-0000-0000-000098E70000}"/>
    <cellStyle name="Total 2 8 4 2 2 6" xfId="59289" xr:uid="{00000000-0005-0000-0000-000099E70000}"/>
    <cellStyle name="Total 2 8 4 2 2 7" xfId="59290" xr:uid="{00000000-0005-0000-0000-00009AE70000}"/>
    <cellStyle name="Total 2 8 4 2 3" xfId="59291" xr:uid="{00000000-0005-0000-0000-00009BE70000}"/>
    <cellStyle name="Total 2 8 4 2 4" xfId="59292" xr:uid="{00000000-0005-0000-0000-00009CE70000}"/>
    <cellStyle name="Total 2 8 4 2 5" xfId="59293" xr:uid="{00000000-0005-0000-0000-00009DE70000}"/>
    <cellStyle name="Total 2 8 4 3" xfId="59294" xr:uid="{00000000-0005-0000-0000-00009EE70000}"/>
    <cellStyle name="Total 2 8 4 3 2" xfId="59295" xr:uid="{00000000-0005-0000-0000-00009FE70000}"/>
    <cellStyle name="Total 2 8 4 3 2 2" xfId="59296" xr:uid="{00000000-0005-0000-0000-0000A0E70000}"/>
    <cellStyle name="Total 2 8 4 3 2 3" xfId="59297" xr:uid="{00000000-0005-0000-0000-0000A1E70000}"/>
    <cellStyle name="Total 2 8 4 3 2 4" xfId="59298" xr:uid="{00000000-0005-0000-0000-0000A2E70000}"/>
    <cellStyle name="Total 2 8 4 3 2 5" xfId="59299" xr:uid="{00000000-0005-0000-0000-0000A3E70000}"/>
    <cellStyle name="Total 2 8 4 3 2 6" xfId="59300" xr:uid="{00000000-0005-0000-0000-0000A4E70000}"/>
    <cellStyle name="Total 2 8 4 3 2 7" xfId="59301" xr:uid="{00000000-0005-0000-0000-0000A5E70000}"/>
    <cellStyle name="Total 2 8 4 3 3" xfId="59302" xr:uid="{00000000-0005-0000-0000-0000A6E70000}"/>
    <cellStyle name="Total 2 8 4 3 4" xfId="59303" xr:uid="{00000000-0005-0000-0000-0000A7E70000}"/>
    <cellStyle name="Total 2 8 4 3 5" xfId="59304" xr:uid="{00000000-0005-0000-0000-0000A8E70000}"/>
    <cellStyle name="Total 2 8 4 4" xfId="59305" xr:uid="{00000000-0005-0000-0000-0000A9E70000}"/>
    <cellStyle name="Total 2 8 4 4 2" xfId="59306" xr:uid="{00000000-0005-0000-0000-0000AAE70000}"/>
    <cellStyle name="Total 2 8 4 4 2 2" xfId="59307" xr:uid="{00000000-0005-0000-0000-0000ABE70000}"/>
    <cellStyle name="Total 2 8 4 4 2 3" xfId="59308" xr:uid="{00000000-0005-0000-0000-0000ACE70000}"/>
    <cellStyle name="Total 2 8 4 4 2 4" xfId="59309" xr:uid="{00000000-0005-0000-0000-0000ADE70000}"/>
    <cellStyle name="Total 2 8 4 4 2 5" xfId="59310" xr:uid="{00000000-0005-0000-0000-0000AEE70000}"/>
    <cellStyle name="Total 2 8 4 4 2 6" xfId="59311" xr:uid="{00000000-0005-0000-0000-0000AFE70000}"/>
    <cellStyle name="Total 2 8 4 4 2 7" xfId="59312" xr:uid="{00000000-0005-0000-0000-0000B0E70000}"/>
    <cellStyle name="Total 2 8 4 4 3" xfId="59313" xr:uid="{00000000-0005-0000-0000-0000B1E70000}"/>
    <cellStyle name="Total 2 8 4 4 4" xfId="59314" xr:uid="{00000000-0005-0000-0000-0000B2E70000}"/>
    <cellStyle name="Total 2 8 4 4 5" xfId="59315" xr:uid="{00000000-0005-0000-0000-0000B3E70000}"/>
    <cellStyle name="Total 2 8 4 5" xfId="59316" xr:uid="{00000000-0005-0000-0000-0000B4E70000}"/>
    <cellStyle name="Total 2 8 4 5 2" xfId="59317" xr:uid="{00000000-0005-0000-0000-0000B5E70000}"/>
    <cellStyle name="Total 2 8 4 5 3" xfId="59318" xr:uid="{00000000-0005-0000-0000-0000B6E70000}"/>
    <cellStyle name="Total 2 8 4 5 4" xfId="59319" xr:uid="{00000000-0005-0000-0000-0000B7E70000}"/>
    <cellStyle name="Total 2 8 4 5 5" xfId="59320" xr:uid="{00000000-0005-0000-0000-0000B8E70000}"/>
    <cellStyle name="Total 2 8 4 5 6" xfId="59321" xr:uid="{00000000-0005-0000-0000-0000B9E70000}"/>
    <cellStyle name="Total 2 8 4 5 7" xfId="59322" xr:uid="{00000000-0005-0000-0000-0000BAE70000}"/>
    <cellStyle name="Total 2 8 4 5 8" xfId="59323" xr:uid="{00000000-0005-0000-0000-0000BBE70000}"/>
    <cellStyle name="Total 2 8 4 6" xfId="59324" xr:uid="{00000000-0005-0000-0000-0000BCE70000}"/>
    <cellStyle name="Total 2 8 4 6 2" xfId="59325" xr:uid="{00000000-0005-0000-0000-0000BDE70000}"/>
    <cellStyle name="Total 2 8 4 6 3" xfId="59326" xr:uid="{00000000-0005-0000-0000-0000BEE70000}"/>
    <cellStyle name="Total 2 8 4 6 4" xfId="59327" xr:uid="{00000000-0005-0000-0000-0000BFE70000}"/>
    <cellStyle name="Total 2 8 4 6 5" xfId="59328" xr:uid="{00000000-0005-0000-0000-0000C0E70000}"/>
    <cellStyle name="Total 2 8 4 6 6" xfId="59329" xr:uid="{00000000-0005-0000-0000-0000C1E70000}"/>
    <cellStyle name="Total 2 8 4 6 7" xfId="59330" xr:uid="{00000000-0005-0000-0000-0000C2E70000}"/>
    <cellStyle name="Total 2 8 4 7" xfId="59331" xr:uid="{00000000-0005-0000-0000-0000C3E70000}"/>
    <cellStyle name="Total 2 8 4 7 2" xfId="59332" xr:uid="{00000000-0005-0000-0000-0000C4E70000}"/>
    <cellStyle name="Total 2 8 4 7 3" xfId="59333" xr:uid="{00000000-0005-0000-0000-0000C5E70000}"/>
    <cellStyle name="Total 2 8 4 7 4" xfId="59334" xr:uid="{00000000-0005-0000-0000-0000C6E70000}"/>
    <cellStyle name="Total 2 8 4 7 5" xfId="59335" xr:uid="{00000000-0005-0000-0000-0000C7E70000}"/>
    <cellStyle name="Total 2 8 4 8" xfId="59336" xr:uid="{00000000-0005-0000-0000-0000C8E70000}"/>
    <cellStyle name="Total 2 8 4 8 2" xfId="59337" xr:uid="{00000000-0005-0000-0000-0000C9E70000}"/>
    <cellStyle name="Total 2 8 4 8 3" xfId="59338" xr:uid="{00000000-0005-0000-0000-0000CAE70000}"/>
    <cellStyle name="Total 2 8 4 8 4" xfId="59339" xr:uid="{00000000-0005-0000-0000-0000CBE70000}"/>
    <cellStyle name="Total 2 8 4 8 5" xfId="59340" xr:uid="{00000000-0005-0000-0000-0000CCE70000}"/>
    <cellStyle name="Total 2 8 4 9" xfId="59341" xr:uid="{00000000-0005-0000-0000-0000CDE70000}"/>
    <cellStyle name="Total 2 8 4 9 2" xfId="59342" xr:uid="{00000000-0005-0000-0000-0000CEE70000}"/>
    <cellStyle name="Total 2 8 4 9 3" xfId="59343" xr:uid="{00000000-0005-0000-0000-0000CFE70000}"/>
    <cellStyle name="Total 2 8 4 9 4" xfId="59344" xr:uid="{00000000-0005-0000-0000-0000D0E70000}"/>
    <cellStyle name="Total 2 8 4 9 5" xfId="59345" xr:uid="{00000000-0005-0000-0000-0000D1E70000}"/>
    <cellStyle name="Total 2 8 5" xfId="59346" xr:uid="{00000000-0005-0000-0000-0000D2E70000}"/>
    <cellStyle name="Total 2 8 5 10" xfId="59347" xr:uid="{00000000-0005-0000-0000-0000D3E70000}"/>
    <cellStyle name="Total 2 8 5 2" xfId="59348" xr:uid="{00000000-0005-0000-0000-0000D4E70000}"/>
    <cellStyle name="Total 2 8 5 2 2" xfId="59349" xr:uid="{00000000-0005-0000-0000-0000D5E70000}"/>
    <cellStyle name="Total 2 8 5 2 2 2" xfId="59350" xr:uid="{00000000-0005-0000-0000-0000D6E70000}"/>
    <cellStyle name="Total 2 8 5 2 2 3" xfId="59351" xr:uid="{00000000-0005-0000-0000-0000D7E70000}"/>
    <cellStyle name="Total 2 8 5 2 2 4" xfId="59352" xr:uid="{00000000-0005-0000-0000-0000D8E70000}"/>
    <cellStyle name="Total 2 8 5 2 2 5" xfId="59353" xr:uid="{00000000-0005-0000-0000-0000D9E70000}"/>
    <cellStyle name="Total 2 8 5 2 2 6" xfId="59354" xr:uid="{00000000-0005-0000-0000-0000DAE70000}"/>
    <cellStyle name="Total 2 8 5 2 2 7" xfId="59355" xr:uid="{00000000-0005-0000-0000-0000DBE70000}"/>
    <cellStyle name="Total 2 8 5 2 3" xfId="59356" xr:uid="{00000000-0005-0000-0000-0000DCE70000}"/>
    <cellStyle name="Total 2 8 5 2 4" xfId="59357" xr:uid="{00000000-0005-0000-0000-0000DDE70000}"/>
    <cellStyle name="Total 2 8 5 3" xfId="59358" xr:uid="{00000000-0005-0000-0000-0000DEE70000}"/>
    <cellStyle name="Total 2 8 5 3 2" xfId="59359" xr:uid="{00000000-0005-0000-0000-0000DFE70000}"/>
    <cellStyle name="Total 2 8 5 3 2 2" xfId="59360" xr:uid="{00000000-0005-0000-0000-0000E0E70000}"/>
    <cellStyle name="Total 2 8 5 3 2 3" xfId="59361" xr:uid="{00000000-0005-0000-0000-0000E1E70000}"/>
    <cellStyle name="Total 2 8 5 3 2 4" xfId="59362" xr:uid="{00000000-0005-0000-0000-0000E2E70000}"/>
    <cellStyle name="Total 2 8 5 3 2 5" xfId="59363" xr:uid="{00000000-0005-0000-0000-0000E3E70000}"/>
    <cellStyle name="Total 2 8 5 3 2 6" xfId="59364" xr:uid="{00000000-0005-0000-0000-0000E4E70000}"/>
    <cellStyle name="Total 2 8 5 3 2 7" xfId="59365" xr:uid="{00000000-0005-0000-0000-0000E5E70000}"/>
    <cellStyle name="Total 2 8 5 3 3" xfId="59366" xr:uid="{00000000-0005-0000-0000-0000E6E70000}"/>
    <cellStyle name="Total 2 8 5 3 4" xfId="59367" xr:uid="{00000000-0005-0000-0000-0000E7E70000}"/>
    <cellStyle name="Total 2 8 5 4" xfId="59368" xr:uid="{00000000-0005-0000-0000-0000E8E70000}"/>
    <cellStyle name="Total 2 8 5 4 2" xfId="59369" xr:uid="{00000000-0005-0000-0000-0000E9E70000}"/>
    <cellStyle name="Total 2 8 5 4 2 2" xfId="59370" xr:uid="{00000000-0005-0000-0000-0000EAE70000}"/>
    <cellStyle name="Total 2 8 5 4 2 3" xfId="59371" xr:uid="{00000000-0005-0000-0000-0000EBE70000}"/>
    <cellStyle name="Total 2 8 5 4 2 4" xfId="59372" xr:uid="{00000000-0005-0000-0000-0000ECE70000}"/>
    <cellStyle name="Total 2 8 5 4 2 5" xfId="59373" xr:uid="{00000000-0005-0000-0000-0000EDE70000}"/>
    <cellStyle name="Total 2 8 5 4 2 6" xfId="59374" xr:uid="{00000000-0005-0000-0000-0000EEE70000}"/>
    <cellStyle name="Total 2 8 5 4 2 7" xfId="59375" xr:uid="{00000000-0005-0000-0000-0000EFE70000}"/>
    <cellStyle name="Total 2 8 5 4 3" xfId="59376" xr:uid="{00000000-0005-0000-0000-0000F0E70000}"/>
    <cellStyle name="Total 2 8 5 4 4" xfId="59377" xr:uid="{00000000-0005-0000-0000-0000F1E70000}"/>
    <cellStyle name="Total 2 8 5 5" xfId="59378" xr:uid="{00000000-0005-0000-0000-0000F2E70000}"/>
    <cellStyle name="Total 2 8 5 5 2" xfId="59379" xr:uid="{00000000-0005-0000-0000-0000F3E70000}"/>
    <cellStyle name="Total 2 8 5 5 3" xfId="59380" xr:uid="{00000000-0005-0000-0000-0000F4E70000}"/>
    <cellStyle name="Total 2 8 5 5 4" xfId="59381" xr:uid="{00000000-0005-0000-0000-0000F5E70000}"/>
    <cellStyle name="Total 2 8 5 5 5" xfId="59382" xr:uid="{00000000-0005-0000-0000-0000F6E70000}"/>
    <cellStyle name="Total 2 8 5 5 6" xfId="59383" xr:uid="{00000000-0005-0000-0000-0000F7E70000}"/>
    <cellStyle name="Total 2 8 5 5 7" xfId="59384" xr:uid="{00000000-0005-0000-0000-0000F8E70000}"/>
    <cellStyle name="Total 2 8 5 5 8" xfId="59385" xr:uid="{00000000-0005-0000-0000-0000F9E70000}"/>
    <cellStyle name="Total 2 8 5 6" xfId="59386" xr:uid="{00000000-0005-0000-0000-0000FAE70000}"/>
    <cellStyle name="Total 2 8 5 6 2" xfId="59387" xr:uid="{00000000-0005-0000-0000-0000FBE70000}"/>
    <cellStyle name="Total 2 8 5 6 3" xfId="59388" xr:uid="{00000000-0005-0000-0000-0000FCE70000}"/>
    <cellStyle name="Total 2 8 5 6 4" xfId="59389" xr:uid="{00000000-0005-0000-0000-0000FDE70000}"/>
    <cellStyle name="Total 2 8 5 6 5" xfId="59390" xr:uid="{00000000-0005-0000-0000-0000FEE70000}"/>
    <cellStyle name="Total 2 8 5 6 6" xfId="59391" xr:uid="{00000000-0005-0000-0000-0000FFE70000}"/>
    <cellStyle name="Total 2 8 5 6 7" xfId="59392" xr:uid="{00000000-0005-0000-0000-000000E80000}"/>
    <cellStyle name="Total 2 8 5 7" xfId="59393" xr:uid="{00000000-0005-0000-0000-000001E80000}"/>
    <cellStyle name="Total 2 8 5 8" xfId="59394" xr:uid="{00000000-0005-0000-0000-000002E80000}"/>
    <cellStyle name="Total 2 8 5 9" xfId="59395" xr:uid="{00000000-0005-0000-0000-000003E80000}"/>
    <cellStyle name="Total 2 8 6" xfId="59396" xr:uid="{00000000-0005-0000-0000-000004E80000}"/>
    <cellStyle name="Total 2 8 6 2" xfId="59397" xr:uid="{00000000-0005-0000-0000-000005E80000}"/>
    <cellStyle name="Total 2 8 6 2 2" xfId="59398" xr:uid="{00000000-0005-0000-0000-000006E80000}"/>
    <cellStyle name="Total 2 8 6 2 3" xfId="59399" xr:uid="{00000000-0005-0000-0000-000007E80000}"/>
    <cellStyle name="Total 2 8 6 2 4" xfId="59400" xr:uid="{00000000-0005-0000-0000-000008E80000}"/>
    <cellStyle name="Total 2 8 6 2 5" xfId="59401" xr:uid="{00000000-0005-0000-0000-000009E80000}"/>
    <cellStyle name="Total 2 8 6 2 6" xfId="59402" xr:uid="{00000000-0005-0000-0000-00000AE80000}"/>
    <cellStyle name="Total 2 8 6 2 7" xfId="59403" xr:uid="{00000000-0005-0000-0000-00000BE80000}"/>
    <cellStyle name="Total 2 8 6 3" xfId="59404" xr:uid="{00000000-0005-0000-0000-00000CE80000}"/>
    <cellStyle name="Total 2 8 6 4" xfId="59405" xr:uid="{00000000-0005-0000-0000-00000DE80000}"/>
    <cellStyle name="Total 2 8 6 5" xfId="59406" xr:uid="{00000000-0005-0000-0000-00000EE80000}"/>
    <cellStyle name="Total 2 8 7" xfId="59407" xr:uid="{00000000-0005-0000-0000-00000FE80000}"/>
    <cellStyle name="Total 2 8 7 2" xfId="59408" xr:uid="{00000000-0005-0000-0000-000010E80000}"/>
    <cellStyle name="Total 2 8 7 2 2" xfId="59409" xr:uid="{00000000-0005-0000-0000-000011E80000}"/>
    <cellStyle name="Total 2 8 7 2 3" xfId="59410" xr:uid="{00000000-0005-0000-0000-000012E80000}"/>
    <cellStyle name="Total 2 8 7 2 4" xfId="59411" xr:uid="{00000000-0005-0000-0000-000013E80000}"/>
    <cellStyle name="Total 2 8 7 2 5" xfId="59412" xr:uid="{00000000-0005-0000-0000-000014E80000}"/>
    <cellStyle name="Total 2 8 7 2 6" xfId="59413" xr:uid="{00000000-0005-0000-0000-000015E80000}"/>
    <cellStyle name="Total 2 8 7 2 7" xfId="59414" xr:uid="{00000000-0005-0000-0000-000016E80000}"/>
    <cellStyle name="Total 2 8 7 3" xfId="59415" xr:uid="{00000000-0005-0000-0000-000017E80000}"/>
    <cellStyle name="Total 2 8 7 4" xfId="59416" xr:uid="{00000000-0005-0000-0000-000018E80000}"/>
    <cellStyle name="Total 2 8 7 5" xfId="59417" xr:uid="{00000000-0005-0000-0000-000019E80000}"/>
    <cellStyle name="Total 2 8 8" xfId="59418" xr:uid="{00000000-0005-0000-0000-00001AE80000}"/>
    <cellStyle name="Total 2 8 8 2" xfId="59419" xr:uid="{00000000-0005-0000-0000-00001BE80000}"/>
    <cellStyle name="Total 2 8 8 2 2" xfId="59420" xr:uid="{00000000-0005-0000-0000-00001CE80000}"/>
    <cellStyle name="Total 2 8 8 2 3" xfId="59421" xr:uid="{00000000-0005-0000-0000-00001DE80000}"/>
    <cellStyle name="Total 2 8 8 2 4" xfId="59422" xr:uid="{00000000-0005-0000-0000-00001EE80000}"/>
    <cellStyle name="Total 2 8 8 2 5" xfId="59423" xr:uid="{00000000-0005-0000-0000-00001FE80000}"/>
    <cellStyle name="Total 2 8 8 2 6" xfId="59424" xr:uid="{00000000-0005-0000-0000-000020E80000}"/>
    <cellStyle name="Total 2 8 8 2 7" xfId="59425" xr:uid="{00000000-0005-0000-0000-000021E80000}"/>
    <cellStyle name="Total 2 8 8 3" xfId="59426" xr:uid="{00000000-0005-0000-0000-000022E80000}"/>
    <cellStyle name="Total 2 8 8 4" xfId="59427" xr:uid="{00000000-0005-0000-0000-000023E80000}"/>
    <cellStyle name="Total 2 8 8 5" xfId="59428" xr:uid="{00000000-0005-0000-0000-000024E80000}"/>
    <cellStyle name="Total 2 8 9" xfId="59429" xr:uid="{00000000-0005-0000-0000-000025E80000}"/>
    <cellStyle name="Total 2 8 9 2" xfId="59430" xr:uid="{00000000-0005-0000-0000-000026E80000}"/>
    <cellStyle name="Total 2 8 9 2 2" xfId="59431" xr:uid="{00000000-0005-0000-0000-000027E80000}"/>
    <cellStyle name="Total 2 8 9 2 3" xfId="59432" xr:uid="{00000000-0005-0000-0000-000028E80000}"/>
    <cellStyle name="Total 2 8 9 2 4" xfId="59433" xr:uid="{00000000-0005-0000-0000-000029E80000}"/>
    <cellStyle name="Total 2 8 9 2 5" xfId="59434" xr:uid="{00000000-0005-0000-0000-00002AE80000}"/>
    <cellStyle name="Total 2 8 9 2 6" xfId="59435" xr:uid="{00000000-0005-0000-0000-00002BE80000}"/>
    <cellStyle name="Total 2 8 9 2 7" xfId="59436" xr:uid="{00000000-0005-0000-0000-00002CE80000}"/>
    <cellStyle name="Total 2 8 9 3" xfId="59437" xr:uid="{00000000-0005-0000-0000-00002DE80000}"/>
    <cellStyle name="Total 2 8 9 4" xfId="59438" xr:uid="{00000000-0005-0000-0000-00002EE80000}"/>
    <cellStyle name="Total 2 8 9 5" xfId="59439" xr:uid="{00000000-0005-0000-0000-00002FE80000}"/>
    <cellStyle name="Total 2 9" xfId="59440" xr:uid="{00000000-0005-0000-0000-000030E80000}"/>
    <cellStyle name="Total 2 9 10" xfId="59441" xr:uid="{00000000-0005-0000-0000-000031E80000}"/>
    <cellStyle name="Total 2 9 10 2" xfId="59442" xr:uid="{00000000-0005-0000-0000-000032E80000}"/>
    <cellStyle name="Total 2 9 10 3" xfId="59443" xr:uid="{00000000-0005-0000-0000-000033E80000}"/>
    <cellStyle name="Total 2 9 10 4" xfId="59444" xr:uid="{00000000-0005-0000-0000-000034E80000}"/>
    <cellStyle name="Total 2 9 10 5" xfId="59445" xr:uid="{00000000-0005-0000-0000-000035E80000}"/>
    <cellStyle name="Total 2 9 10 6" xfId="59446" xr:uid="{00000000-0005-0000-0000-000036E80000}"/>
    <cellStyle name="Total 2 9 10 7" xfId="59447" xr:uid="{00000000-0005-0000-0000-000037E80000}"/>
    <cellStyle name="Total 2 9 10 8" xfId="59448" xr:uid="{00000000-0005-0000-0000-000038E80000}"/>
    <cellStyle name="Total 2 9 11" xfId="59449" xr:uid="{00000000-0005-0000-0000-000039E80000}"/>
    <cellStyle name="Total 2 9 11 2" xfId="59450" xr:uid="{00000000-0005-0000-0000-00003AE80000}"/>
    <cellStyle name="Total 2 9 11 3" xfId="59451" xr:uid="{00000000-0005-0000-0000-00003BE80000}"/>
    <cellStyle name="Total 2 9 11 4" xfId="59452" xr:uid="{00000000-0005-0000-0000-00003CE80000}"/>
    <cellStyle name="Total 2 9 11 5" xfId="59453" xr:uid="{00000000-0005-0000-0000-00003DE80000}"/>
    <cellStyle name="Total 2 9 11 6" xfId="59454" xr:uid="{00000000-0005-0000-0000-00003EE80000}"/>
    <cellStyle name="Total 2 9 11 7" xfId="59455" xr:uid="{00000000-0005-0000-0000-00003FE80000}"/>
    <cellStyle name="Total 2 9 12" xfId="59456" xr:uid="{00000000-0005-0000-0000-000040E80000}"/>
    <cellStyle name="Total 2 9 12 2" xfId="59457" xr:uid="{00000000-0005-0000-0000-000041E80000}"/>
    <cellStyle name="Total 2 9 12 3" xfId="59458" xr:uid="{00000000-0005-0000-0000-000042E80000}"/>
    <cellStyle name="Total 2 9 12 4" xfId="59459" xr:uid="{00000000-0005-0000-0000-000043E80000}"/>
    <cellStyle name="Total 2 9 12 5" xfId="59460" xr:uid="{00000000-0005-0000-0000-000044E80000}"/>
    <cellStyle name="Total 2 9 13" xfId="59461" xr:uid="{00000000-0005-0000-0000-000045E80000}"/>
    <cellStyle name="Total 2 9 13 2" xfId="59462" xr:uid="{00000000-0005-0000-0000-000046E80000}"/>
    <cellStyle name="Total 2 9 13 3" xfId="59463" xr:uid="{00000000-0005-0000-0000-000047E80000}"/>
    <cellStyle name="Total 2 9 13 4" xfId="59464" xr:uid="{00000000-0005-0000-0000-000048E80000}"/>
    <cellStyle name="Total 2 9 13 5" xfId="59465" xr:uid="{00000000-0005-0000-0000-000049E80000}"/>
    <cellStyle name="Total 2 9 14" xfId="59466" xr:uid="{00000000-0005-0000-0000-00004AE80000}"/>
    <cellStyle name="Total 2 9 14 2" xfId="59467" xr:uid="{00000000-0005-0000-0000-00004BE80000}"/>
    <cellStyle name="Total 2 9 14 3" xfId="59468" xr:uid="{00000000-0005-0000-0000-00004CE80000}"/>
    <cellStyle name="Total 2 9 14 4" xfId="59469" xr:uid="{00000000-0005-0000-0000-00004DE80000}"/>
    <cellStyle name="Total 2 9 14 5" xfId="59470" xr:uid="{00000000-0005-0000-0000-00004EE80000}"/>
    <cellStyle name="Total 2 9 15" xfId="59471" xr:uid="{00000000-0005-0000-0000-00004FE80000}"/>
    <cellStyle name="Total 2 9 15 2" xfId="59472" xr:uid="{00000000-0005-0000-0000-000050E80000}"/>
    <cellStyle name="Total 2 9 15 3" xfId="59473" xr:uid="{00000000-0005-0000-0000-000051E80000}"/>
    <cellStyle name="Total 2 9 15 4" xfId="59474" xr:uid="{00000000-0005-0000-0000-000052E80000}"/>
    <cellStyle name="Total 2 9 15 5" xfId="59475" xr:uid="{00000000-0005-0000-0000-000053E80000}"/>
    <cellStyle name="Total 2 9 16" xfId="59476" xr:uid="{00000000-0005-0000-0000-000054E80000}"/>
    <cellStyle name="Total 2 9 16 2" xfId="59477" xr:uid="{00000000-0005-0000-0000-000055E80000}"/>
    <cellStyle name="Total 2 9 16 3" xfId="59478" xr:uid="{00000000-0005-0000-0000-000056E80000}"/>
    <cellStyle name="Total 2 9 16 4" xfId="59479" xr:uid="{00000000-0005-0000-0000-000057E80000}"/>
    <cellStyle name="Total 2 9 16 5" xfId="59480" xr:uid="{00000000-0005-0000-0000-000058E80000}"/>
    <cellStyle name="Total 2 9 17" xfId="59481" xr:uid="{00000000-0005-0000-0000-000059E80000}"/>
    <cellStyle name="Total 2 9 17 2" xfId="59482" xr:uid="{00000000-0005-0000-0000-00005AE80000}"/>
    <cellStyle name="Total 2 9 17 3" xfId="59483" xr:uid="{00000000-0005-0000-0000-00005BE80000}"/>
    <cellStyle name="Total 2 9 17 4" xfId="59484" xr:uid="{00000000-0005-0000-0000-00005CE80000}"/>
    <cellStyle name="Total 2 9 17 5" xfId="59485" xr:uid="{00000000-0005-0000-0000-00005DE80000}"/>
    <cellStyle name="Total 2 9 18" xfId="59486" xr:uid="{00000000-0005-0000-0000-00005EE80000}"/>
    <cellStyle name="Total 2 9 2" xfId="59487" xr:uid="{00000000-0005-0000-0000-00005FE80000}"/>
    <cellStyle name="Total 2 9 2 10" xfId="59488" xr:uid="{00000000-0005-0000-0000-000060E80000}"/>
    <cellStyle name="Total 2 9 2 10 2" xfId="59489" xr:uid="{00000000-0005-0000-0000-000061E80000}"/>
    <cellStyle name="Total 2 9 2 10 3" xfId="59490" xr:uid="{00000000-0005-0000-0000-000062E80000}"/>
    <cellStyle name="Total 2 9 2 10 4" xfId="59491" xr:uid="{00000000-0005-0000-0000-000063E80000}"/>
    <cellStyle name="Total 2 9 2 10 5" xfId="59492" xr:uid="{00000000-0005-0000-0000-000064E80000}"/>
    <cellStyle name="Total 2 9 2 11" xfId="59493" xr:uid="{00000000-0005-0000-0000-000065E80000}"/>
    <cellStyle name="Total 2 9 2 11 2" xfId="59494" xr:uid="{00000000-0005-0000-0000-000066E80000}"/>
    <cellStyle name="Total 2 9 2 11 3" xfId="59495" xr:uid="{00000000-0005-0000-0000-000067E80000}"/>
    <cellStyle name="Total 2 9 2 11 4" xfId="59496" xr:uid="{00000000-0005-0000-0000-000068E80000}"/>
    <cellStyle name="Total 2 9 2 11 5" xfId="59497" xr:uid="{00000000-0005-0000-0000-000069E80000}"/>
    <cellStyle name="Total 2 9 2 12" xfId="59498" xr:uid="{00000000-0005-0000-0000-00006AE80000}"/>
    <cellStyle name="Total 2 9 2 12 2" xfId="59499" xr:uid="{00000000-0005-0000-0000-00006BE80000}"/>
    <cellStyle name="Total 2 9 2 12 3" xfId="59500" xr:uid="{00000000-0005-0000-0000-00006CE80000}"/>
    <cellStyle name="Total 2 9 2 12 4" xfId="59501" xr:uid="{00000000-0005-0000-0000-00006DE80000}"/>
    <cellStyle name="Total 2 9 2 12 5" xfId="59502" xr:uid="{00000000-0005-0000-0000-00006EE80000}"/>
    <cellStyle name="Total 2 9 2 13" xfId="59503" xr:uid="{00000000-0005-0000-0000-00006FE80000}"/>
    <cellStyle name="Total 2 9 2 13 2" xfId="59504" xr:uid="{00000000-0005-0000-0000-000070E80000}"/>
    <cellStyle name="Total 2 9 2 13 3" xfId="59505" xr:uid="{00000000-0005-0000-0000-000071E80000}"/>
    <cellStyle name="Total 2 9 2 13 4" xfId="59506" xr:uid="{00000000-0005-0000-0000-000072E80000}"/>
    <cellStyle name="Total 2 9 2 13 5" xfId="59507" xr:uid="{00000000-0005-0000-0000-000073E80000}"/>
    <cellStyle name="Total 2 9 2 14" xfId="59508" xr:uid="{00000000-0005-0000-0000-000074E80000}"/>
    <cellStyle name="Total 2 9 2 14 2" xfId="59509" xr:uid="{00000000-0005-0000-0000-000075E80000}"/>
    <cellStyle name="Total 2 9 2 14 3" xfId="59510" xr:uid="{00000000-0005-0000-0000-000076E80000}"/>
    <cellStyle name="Total 2 9 2 14 4" xfId="59511" xr:uid="{00000000-0005-0000-0000-000077E80000}"/>
    <cellStyle name="Total 2 9 2 14 5" xfId="59512" xr:uid="{00000000-0005-0000-0000-000078E80000}"/>
    <cellStyle name="Total 2 9 2 15" xfId="59513" xr:uid="{00000000-0005-0000-0000-000079E80000}"/>
    <cellStyle name="Total 2 9 2 15 2" xfId="59514" xr:uid="{00000000-0005-0000-0000-00007AE80000}"/>
    <cellStyle name="Total 2 9 2 15 3" xfId="59515" xr:uid="{00000000-0005-0000-0000-00007BE80000}"/>
    <cellStyle name="Total 2 9 2 15 4" xfId="59516" xr:uid="{00000000-0005-0000-0000-00007CE80000}"/>
    <cellStyle name="Total 2 9 2 15 5" xfId="59517" xr:uid="{00000000-0005-0000-0000-00007DE80000}"/>
    <cellStyle name="Total 2 9 2 16" xfId="59518" xr:uid="{00000000-0005-0000-0000-00007EE80000}"/>
    <cellStyle name="Total 2 9 2 16 2" xfId="59519" xr:uid="{00000000-0005-0000-0000-00007FE80000}"/>
    <cellStyle name="Total 2 9 2 16 3" xfId="59520" xr:uid="{00000000-0005-0000-0000-000080E80000}"/>
    <cellStyle name="Total 2 9 2 16 4" xfId="59521" xr:uid="{00000000-0005-0000-0000-000081E80000}"/>
    <cellStyle name="Total 2 9 2 16 5" xfId="59522" xr:uid="{00000000-0005-0000-0000-000082E80000}"/>
    <cellStyle name="Total 2 9 2 17" xfId="59523" xr:uid="{00000000-0005-0000-0000-000083E80000}"/>
    <cellStyle name="Total 2 9 2 17 2" xfId="59524" xr:uid="{00000000-0005-0000-0000-000084E80000}"/>
    <cellStyle name="Total 2 9 2 17 3" xfId="59525" xr:uid="{00000000-0005-0000-0000-000085E80000}"/>
    <cellStyle name="Total 2 9 2 17 4" xfId="59526" xr:uid="{00000000-0005-0000-0000-000086E80000}"/>
    <cellStyle name="Total 2 9 2 17 5" xfId="59527" xr:uid="{00000000-0005-0000-0000-000087E80000}"/>
    <cellStyle name="Total 2 9 2 18" xfId="59528" xr:uid="{00000000-0005-0000-0000-000088E80000}"/>
    <cellStyle name="Total 2 9 2 18 2" xfId="59529" xr:uid="{00000000-0005-0000-0000-000089E80000}"/>
    <cellStyle name="Total 2 9 2 18 3" xfId="59530" xr:uid="{00000000-0005-0000-0000-00008AE80000}"/>
    <cellStyle name="Total 2 9 2 18 4" xfId="59531" xr:uid="{00000000-0005-0000-0000-00008BE80000}"/>
    <cellStyle name="Total 2 9 2 18 5" xfId="59532" xr:uid="{00000000-0005-0000-0000-00008CE80000}"/>
    <cellStyle name="Total 2 9 2 19" xfId="59533" xr:uid="{00000000-0005-0000-0000-00008DE80000}"/>
    <cellStyle name="Total 2 9 2 2" xfId="59534" xr:uid="{00000000-0005-0000-0000-00008EE80000}"/>
    <cellStyle name="Total 2 9 2 2 10" xfId="59535" xr:uid="{00000000-0005-0000-0000-00008FE80000}"/>
    <cellStyle name="Total 2 9 2 2 10 2" xfId="59536" xr:uid="{00000000-0005-0000-0000-000090E80000}"/>
    <cellStyle name="Total 2 9 2 2 10 3" xfId="59537" xr:uid="{00000000-0005-0000-0000-000091E80000}"/>
    <cellStyle name="Total 2 9 2 2 10 4" xfId="59538" xr:uid="{00000000-0005-0000-0000-000092E80000}"/>
    <cellStyle name="Total 2 9 2 2 10 5" xfId="59539" xr:uid="{00000000-0005-0000-0000-000093E80000}"/>
    <cellStyle name="Total 2 9 2 2 11" xfId="59540" xr:uid="{00000000-0005-0000-0000-000094E80000}"/>
    <cellStyle name="Total 2 9 2 2 11 2" xfId="59541" xr:uid="{00000000-0005-0000-0000-000095E80000}"/>
    <cellStyle name="Total 2 9 2 2 11 3" xfId="59542" xr:uid="{00000000-0005-0000-0000-000096E80000}"/>
    <cellStyle name="Total 2 9 2 2 11 4" xfId="59543" xr:uid="{00000000-0005-0000-0000-000097E80000}"/>
    <cellStyle name="Total 2 9 2 2 11 5" xfId="59544" xr:uid="{00000000-0005-0000-0000-000098E80000}"/>
    <cellStyle name="Total 2 9 2 2 12" xfId="59545" xr:uid="{00000000-0005-0000-0000-000099E80000}"/>
    <cellStyle name="Total 2 9 2 2 12 2" xfId="59546" xr:uid="{00000000-0005-0000-0000-00009AE80000}"/>
    <cellStyle name="Total 2 9 2 2 12 3" xfId="59547" xr:uid="{00000000-0005-0000-0000-00009BE80000}"/>
    <cellStyle name="Total 2 9 2 2 12 4" xfId="59548" xr:uid="{00000000-0005-0000-0000-00009CE80000}"/>
    <cellStyle name="Total 2 9 2 2 12 5" xfId="59549" xr:uid="{00000000-0005-0000-0000-00009DE80000}"/>
    <cellStyle name="Total 2 9 2 2 13" xfId="59550" xr:uid="{00000000-0005-0000-0000-00009EE80000}"/>
    <cellStyle name="Total 2 9 2 2 13 2" xfId="59551" xr:uid="{00000000-0005-0000-0000-00009FE80000}"/>
    <cellStyle name="Total 2 9 2 2 13 3" xfId="59552" xr:uid="{00000000-0005-0000-0000-0000A0E80000}"/>
    <cellStyle name="Total 2 9 2 2 13 4" xfId="59553" xr:uid="{00000000-0005-0000-0000-0000A1E80000}"/>
    <cellStyle name="Total 2 9 2 2 13 5" xfId="59554" xr:uid="{00000000-0005-0000-0000-0000A2E80000}"/>
    <cellStyle name="Total 2 9 2 2 14" xfId="59555" xr:uid="{00000000-0005-0000-0000-0000A3E80000}"/>
    <cellStyle name="Total 2 9 2 2 14 2" xfId="59556" xr:uid="{00000000-0005-0000-0000-0000A4E80000}"/>
    <cellStyle name="Total 2 9 2 2 14 3" xfId="59557" xr:uid="{00000000-0005-0000-0000-0000A5E80000}"/>
    <cellStyle name="Total 2 9 2 2 14 4" xfId="59558" xr:uid="{00000000-0005-0000-0000-0000A6E80000}"/>
    <cellStyle name="Total 2 9 2 2 14 5" xfId="59559" xr:uid="{00000000-0005-0000-0000-0000A7E80000}"/>
    <cellStyle name="Total 2 9 2 2 15" xfId="59560" xr:uid="{00000000-0005-0000-0000-0000A8E80000}"/>
    <cellStyle name="Total 2 9 2 2 15 2" xfId="59561" xr:uid="{00000000-0005-0000-0000-0000A9E80000}"/>
    <cellStyle name="Total 2 9 2 2 15 3" xfId="59562" xr:uid="{00000000-0005-0000-0000-0000AAE80000}"/>
    <cellStyle name="Total 2 9 2 2 15 4" xfId="59563" xr:uid="{00000000-0005-0000-0000-0000ABE80000}"/>
    <cellStyle name="Total 2 9 2 2 15 5" xfId="59564" xr:uid="{00000000-0005-0000-0000-0000ACE80000}"/>
    <cellStyle name="Total 2 9 2 2 16" xfId="59565" xr:uid="{00000000-0005-0000-0000-0000ADE80000}"/>
    <cellStyle name="Total 2 9 2 2 16 2" xfId="59566" xr:uid="{00000000-0005-0000-0000-0000AEE80000}"/>
    <cellStyle name="Total 2 9 2 2 16 3" xfId="59567" xr:uid="{00000000-0005-0000-0000-0000AFE80000}"/>
    <cellStyle name="Total 2 9 2 2 16 4" xfId="59568" xr:uid="{00000000-0005-0000-0000-0000B0E80000}"/>
    <cellStyle name="Total 2 9 2 2 16 5" xfId="59569" xr:uid="{00000000-0005-0000-0000-0000B1E80000}"/>
    <cellStyle name="Total 2 9 2 2 17" xfId="59570" xr:uid="{00000000-0005-0000-0000-0000B2E80000}"/>
    <cellStyle name="Total 2 9 2 2 17 2" xfId="59571" xr:uid="{00000000-0005-0000-0000-0000B3E80000}"/>
    <cellStyle name="Total 2 9 2 2 17 3" xfId="59572" xr:uid="{00000000-0005-0000-0000-0000B4E80000}"/>
    <cellStyle name="Total 2 9 2 2 17 4" xfId="59573" xr:uid="{00000000-0005-0000-0000-0000B5E80000}"/>
    <cellStyle name="Total 2 9 2 2 17 5" xfId="59574" xr:uid="{00000000-0005-0000-0000-0000B6E80000}"/>
    <cellStyle name="Total 2 9 2 2 18" xfId="59575" xr:uid="{00000000-0005-0000-0000-0000B7E80000}"/>
    <cellStyle name="Total 2 9 2 2 18 2" xfId="59576" xr:uid="{00000000-0005-0000-0000-0000B8E80000}"/>
    <cellStyle name="Total 2 9 2 2 18 3" xfId="59577" xr:uid="{00000000-0005-0000-0000-0000B9E80000}"/>
    <cellStyle name="Total 2 9 2 2 18 4" xfId="59578" xr:uid="{00000000-0005-0000-0000-0000BAE80000}"/>
    <cellStyle name="Total 2 9 2 2 18 5" xfId="59579" xr:uid="{00000000-0005-0000-0000-0000BBE80000}"/>
    <cellStyle name="Total 2 9 2 2 19" xfId="59580" xr:uid="{00000000-0005-0000-0000-0000BCE80000}"/>
    <cellStyle name="Total 2 9 2 2 2" xfId="59581" xr:uid="{00000000-0005-0000-0000-0000BDE80000}"/>
    <cellStyle name="Total 2 9 2 2 2 2" xfId="59582" xr:uid="{00000000-0005-0000-0000-0000BEE80000}"/>
    <cellStyle name="Total 2 9 2 2 2 2 2" xfId="59583" xr:uid="{00000000-0005-0000-0000-0000BFE80000}"/>
    <cellStyle name="Total 2 9 2 2 2 2 3" xfId="59584" xr:uid="{00000000-0005-0000-0000-0000C0E80000}"/>
    <cellStyle name="Total 2 9 2 2 2 2 4" xfId="59585" xr:uid="{00000000-0005-0000-0000-0000C1E80000}"/>
    <cellStyle name="Total 2 9 2 2 2 2 5" xfId="59586" xr:uid="{00000000-0005-0000-0000-0000C2E80000}"/>
    <cellStyle name="Total 2 9 2 2 2 2 6" xfId="59587" xr:uid="{00000000-0005-0000-0000-0000C3E80000}"/>
    <cellStyle name="Total 2 9 2 2 2 2 7" xfId="59588" xr:uid="{00000000-0005-0000-0000-0000C4E80000}"/>
    <cellStyle name="Total 2 9 2 2 2 3" xfId="59589" xr:uid="{00000000-0005-0000-0000-0000C5E80000}"/>
    <cellStyle name="Total 2 9 2 2 2 4" xfId="59590" xr:uid="{00000000-0005-0000-0000-0000C6E80000}"/>
    <cellStyle name="Total 2 9 2 2 2 5" xfId="59591" xr:uid="{00000000-0005-0000-0000-0000C7E80000}"/>
    <cellStyle name="Total 2 9 2 2 3" xfId="59592" xr:uid="{00000000-0005-0000-0000-0000C8E80000}"/>
    <cellStyle name="Total 2 9 2 2 3 2" xfId="59593" xr:uid="{00000000-0005-0000-0000-0000C9E80000}"/>
    <cellStyle name="Total 2 9 2 2 3 2 2" xfId="59594" xr:uid="{00000000-0005-0000-0000-0000CAE80000}"/>
    <cellStyle name="Total 2 9 2 2 3 2 3" xfId="59595" xr:uid="{00000000-0005-0000-0000-0000CBE80000}"/>
    <cellStyle name="Total 2 9 2 2 3 2 4" xfId="59596" xr:uid="{00000000-0005-0000-0000-0000CCE80000}"/>
    <cellStyle name="Total 2 9 2 2 3 2 5" xfId="59597" xr:uid="{00000000-0005-0000-0000-0000CDE80000}"/>
    <cellStyle name="Total 2 9 2 2 3 2 6" xfId="59598" xr:uid="{00000000-0005-0000-0000-0000CEE80000}"/>
    <cellStyle name="Total 2 9 2 2 3 2 7" xfId="59599" xr:uid="{00000000-0005-0000-0000-0000CFE80000}"/>
    <cellStyle name="Total 2 9 2 2 3 3" xfId="59600" xr:uid="{00000000-0005-0000-0000-0000D0E80000}"/>
    <cellStyle name="Total 2 9 2 2 3 4" xfId="59601" xr:uid="{00000000-0005-0000-0000-0000D1E80000}"/>
    <cellStyle name="Total 2 9 2 2 3 5" xfId="59602" xr:uid="{00000000-0005-0000-0000-0000D2E80000}"/>
    <cellStyle name="Total 2 9 2 2 4" xfId="59603" xr:uid="{00000000-0005-0000-0000-0000D3E80000}"/>
    <cellStyle name="Total 2 9 2 2 4 2" xfId="59604" xr:uid="{00000000-0005-0000-0000-0000D4E80000}"/>
    <cellStyle name="Total 2 9 2 2 4 2 2" xfId="59605" xr:uid="{00000000-0005-0000-0000-0000D5E80000}"/>
    <cellStyle name="Total 2 9 2 2 4 2 3" xfId="59606" xr:uid="{00000000-0005-0000-0000-0000D6E80000}"/>
    <cellStyle name="Total 2 9 2 2 4 2 4" xfId="59607" xr:uid="{00000000-0005-0000-0000-0000D7E80000}"/>
    <cellStyle name="Total 2 9 2 2 4 2 5" xfId="59608" xr:uid="{00000000-0005-0000-0000-0000D8E80000}"/>
    <cellStyle name="Total 2 9 2 2 4 2 6" xfId="59609" xr:uid="{00000000-0005-0000-0000-0000D9E80000}"/>
    <cellStyle name="Total 2 9 2 2 4 2 7" xfId="59610" xr:uid="{00000000-0005-0000-0000-0000DAE80000}"/>
    <cellStyle name="Total 2 9 2 2 4 3" xfId="59611" xr:uid="{00000000-0005-0000-0000-0000DBE80000}"/>
    <cellStyle name="Total 2 9 2 2 4 4" xfId="59612" xr:uid="{00000000-0005-0000-0000-0000DCE80000}"/>
    <cellStyle name="Total 2 9 2 2 4 5" xfId="59613" xr:uid="{00000000-0005-0000-0000-0000DDE80000}"/>
    <cellStyle name="Total 2 9 2 2 5" xfId="59614" xr:uid="{00000000-0005-0000-0000-0000DEE80000}"/>
    <cellStyle name="Total 2 9 2 2 5 2" xfId="59615" xr:uid="{00000000-0005-0000-0000-0000DFE80000}"/>
    <cellStyle name="Total 2 9 2 2 5 3" xfId="59616" xr:uid="{00000000-0005-0000-0000-0000E0E80000}"/>
    <cellStyle name="Total 2 9 2 2 5 4" xfId="59617" xr:uid="{00000000-0005-0000-0000-0000E1E80000}"/>
    <cellStyle name="Total 2 9 2 2 5 5" xfId="59618" xr:uid="{00000000-0005-0000-0000-0000E2E80000}"/>
    <cellStyle name="Total 2 9 2 2 5 6" xfId="59619" xr:uid="{00000000-0005-0000-0000-0000E3E80000}"/>
    <cellStyle name="Total 2 9 2 2 5 7" xfId="59620" xr:uid="{00000000-0005-0000-0000-0000E4E80000}"/>
    <cellStyle name="Total 2 9 2 2 5 8" xfId="59621" xr:uid="{00000000-0005-0000-0000-0000E5E80000}"/>
    <cellStyle name="Total 2 9 2 2 6" xfId="59622" xr:uid="{00000000-0005-0000-0000-0000E6E80000}"/>
    <cellStyle name="Total 2 9 2 2 6 2" xfId="59623" xr:uid="{00000000-0005-0000-0000-0000E7E80000}"/>
    <cellStyle name="Total 2 9 2 2 6 3" xfId="59624" xr:uid="{00000000-0005-0000-0000-0000E8E80000}"/>
    <cellStyle name="Total 2 9 2 2 6 4" xfId="59625" xr:uid="{00000000-0005-0000-0000-0000E9E80000}"/>
    <cellStyle name="Total 2 9 2 2 6 5" xfId="59626" xr:uid="{00000000-0005-0000-0000-0000EAE80000}"/>
    <cellStyle name="Total 2 9 2 2 6 6" xfId="59627" xr:uid="{00000000-0005-0000-0000-0000EBE80000}"/>
    <cellStyle name="Total 2 9 2 2 6 7" xfId="59628" xr:uid="{00000000-0005-0000-0000-0000ECE80000}"/>
    <cellStyle name="Total 2 9 2 2 7" xfId="59629" xr:uid="{00000000-0005-0000-0000-0000EDE80000}"/>
    <cellStyle name="Total 2 9 2 2 7 2" xfId="59630" xr:uid="{00000000-0005-0000-0000-0000EEE80000}"/>
    <cellStyle name="Total 2 9 2 2 7 3" xfId="59631" xr:uid="{00000000-0005-0000-0000-0000EFE80000}"/>
    <cellStyle name="Total 2 9 2 2 7 4" xfId="59632" xr:uid="{00000000-0005-0000-0000-0000F0E80000}"/>
    <cellStyle name="Total 2 9 2 2 7 5" xfId="59633" xr:uid="{00000000-0005-0000-0000-0000F1E80000}"/>
    <cellStyle name="Total 2 9 2 2 8" xfId="59634" xr:uid="{00000000-0005-0000-0000-0000F2E80000}"/>
    <cellStyle name="Total 2 9 2 2 8 2" xfId="59635" xr:uid="{00000000-0005-0000-0000-0000F3E80000}"/>
    <cellStyle name="Total 2 9 2 2 8 3" xfId="59636" xr:uid="{00000000-0005-0000-0000-0000F4E80000}"/>
    <cellStyle name="Total 2 9 2 2 8 4" xfId="59637" xr:uid="{00000000-0005-0000-0000-0000F5E80000}"/>
    <cellStyle name="Total 2 9 2 2 8 5" xfId="59638" xr:uid="{00000000-0005-0000-0000-0000F6E80000}"/>
    <cellStyle name="Total 2 9 2 2 9" xfId="59639" xr:uid="{00000000-0005-0000-0000-0000F7E80000}"/>
    <cellStyle name="Total 2 9 2 2 9 2" xfId="59640" xr:uid="{00000000-0005-0000-0000-0000F8E80000}"/>
    <cellStyle name="Total 2 9 2 2 9 3" xfId="59641" xr:uid="{00000000-0005-0000-0000-0000F9E80000}"/>
    <cellStyle name="Total 2 9 2 2 9 4" xfId="59642" xr:uid="{00000000-0005-0000-0000-0000FAE80000}"/>
    <cellStyle name="Total 2 9 2 2 9 5" xfId="59643" xr:uid="{00000000-0005-0000-0000-0000FBE80000}"/>
    <cellStyle name="Total 2 9 2 3" xfId="59644" xr:uid="{00000000-0005-0000-0000-0000FCE80000}"/>
    <cellStyle name="Total 2 9 2 3 10" xfId="59645" xr:uid="{00000000-0005-0000-0000-0000FDE80000}"/>
    <cellStyle name="Total 2 9 2 3 2" xfId="59646" xr:uid="{00000000-0005-0000-0000-0000FEE80000}"/>
    <cellStyle name="Total 2 9 2 3 2 2" xfId="59647" xr:uid="{00000000-0005-0000-0000-0000FFE80000}"/>
    <cellStyle name="Total 2 9 2 3 2 2 2" xfId="59648" xr:uid="{00000000-0005-0000-0000-000000E90000}"/>
    <cellStyle name="Total 2 9 2 3 2 2 3" xfId="59649" xr:uid="{00000000-0005-0000-0000-000001E90000}"/>
    <cellStyle name="Total 2 9 2 3 2 2 4" xfId="59650" xr:uid="{00000000-0005-0000-0000-000002E90000}"/>
    <cellStyle name="Total 2 9 2 3 2 2 5" xfId="59651" xr:uid="{00000000-0005-0000-0000-000003E90000}"/>
    <cellStyle name="Total 2 9 2 3 2 2 6" xfId="59652" xr:uid="{00000000-0005-0000-0000-000004E90000}"/>
    <cellStyle name="Total 2 9 2 3 2 2 7" xfId="59653" xr:uid="{00000000-0005-0000-0000-000005E90000}"/>
    <cellStyle name="Total 2 9 2 3 2 3" xfId="59654" xr:uid="{00000000-0005-0000-0000-000006E90000}"/>
    <cellStyle name="Total 2 9 2 3 2 4" xfId="59655" xr:uid="{00000000-0005-0000-0000-000007E90000}"/>
    <cellStyle name="Total 2 9 2 3 3" xfId="59656" xr:uid="{00000000-0005-0000-0000-000008E90000}"/>
    <cellStyle name="Total 2 9 2 3 3 2" xfId="59657" xr:uid="{00000000-0005-0000-0000-000009E90000}"/>
    <cellStyle name="Total 2 9 2 3 3 2 2" xfId="59658" xr:uid="{00000000-0005-0000-0000-00000AE90000}"/>
    <cellStyle name="Total 2 9 2 3 3 2 3" xfId="59659" xr:uid="{00000000-0005-0000-0000-00000BE90000}"/>
    <cellStyle name="Total 2 9 2 3 3 2 4" xfId="59660" xr:uid="{00000000-0005-0000-0000-00000CE90000}"/>
    <cellStyle name="Total 2 9 2 3 3 2 5" xfId="59661" xr:uid="{00000000-0005-0000-0000-00000DE90000}"/>
    <cellStyle name="Total 2 9 2 3 3 2 6" xfId="59662" xr:uid="{00000000-0005-0000-0000-00000EE90000}"/>
    <cellStyle name="Total 2 9 2 3 3 2 7" xfId="59663" xr:uid="{00000000-0005-0000-0000-00000FE90000}"/>
    <cellStyle name="Total 2 9 2 3 3 3" xfId="59664" xr:uid="{00000000-0005-0000-0000-000010E90000}"/>
    <cellStyle name="Total 2 9 2 3 3 4" xfId="59665" xr:uid="{00000000-0005-0000-0000-000011E90000}"/>
    <cellStyle name="Total 2 9 2 3 4" xfId="59666" xr:uid="{00000000-0005-0000-0000-000012E90000}"/>
    <cellStyle name="Total 2 9 2 3 4 2" xfId="59667" xr:uid="{00000000-0005-0000-0000-000013E90000}"/>
    <cellStyle name="Total 2 9 2 3 4 2 2" xfId="59668" xr:uid="{00000000-0005-0000-0000-000014E90000}"/>
    <cellStyle name="Total 2 9 2 3 4 2 3" xfId="59669" xr:uid="{00000000-0005-0000-0000-000015E90000}"/>
    <cellStyle name="Total 2 9 2 3 4 2 4" xfId="59670" xr:uid="{00000000-0005-0000-0000-000016E90000}"/>
    <cellStyle name="Total 2 9 2 3 4 2 5" xfId="59671" xr:uid="{00000000-0005-0000-0000-000017E90000}"/>
    <cellStyle name="Total 2 9 2 3 4 2 6" xfId="59672" xr:uid="{00000000-0005-0000-0000-000018E90000}"/>
    <cellStyle name="Total 2 9 2 3 4 2 7" xfId="59673" xr:uid="{00000000-0005-0000-0000-000019E90000}"/>
    <cellStyle name="Total 2 9 2 3 4 3" xfId="59674" xr:uid="{00000000-0005-0000-0000-00001AE90000}"/>
    <cellStyle name="Total 2 9 2 3 4 4" xfId="59675" xr:uid="{00000000-0005-0000-0000-00001BE90000}"/>
    <cellStyle name="Total 2 9 2 3 5" xfId="59676" xr:uid="{00000000-0005-0000-0000-00001CE90000}"/>
    <cellStyle name="Total 2 9 2 3 5 2" xfId="59677" xr:uid="{00000000-0005-0000-0000-00001DE90000}"/>
    <cellStyle name="Total 2 9 2 3 5 3" xfId="59678" xr:uid="{00000000-0005-0000-0000-00001EE90000}"/>
    <cellStyle name="Total 2 9 2 3 5 4" xfId="59679" xr:uid="{00000000-0005-0000-0000-00001FE90000}"/>
    <cellStyle name="Total 2 9 2 3 5 5" xfId="59680" xr:uid="{00000000-0005-0000-0000-000020E90000}"/>
    <cellStyle name="Total 2 9 2 3 5 6" xfId="59681" xr:uid="{00000000-0005-0000-0000-000021E90000}"/>
    <cellStyle name="Total 2 9 2 3 5 7" xfId="59682" xr:uid="{00000000-0005-0000-0000-000022E90000}"/>
    <cellStyle name="Total 2 9 2 3 5 8" xfId="59683" xr:uid="{00000000-0005-0000-0000-000023E90000}"/>
    <cellStyle name="Total 2 9 2 3 6" xfId="59684" xr:uid="{00000000-0005-0000-0000-000024E90000}"/>
    <cellStyle name="Total 2 9 2 3 6 2" xfId="59685" xr:uid="{00000000-0005-0000-0000-000025E90000}"/>
    <cellStyle name="Total 2 9 2 3 6 3" xfId="59686" xr:uid="{00000000-0005-0000-0000-000026E90000}"/>
    <cellStyle name="Total 2 9 2 3 6 4" xfId="59687" xr:uid="{00000000-0005-0000-0000-000027E90000}"/>
    <cellStyle name="Total 2 9 2 3 6 5" xfId="59688" xr:uid="{00000000-0005-0000-0000-000028E90000}"/>
    <cellStyle name="Total 2 9 2 3 6 6" xfId="59689" xr:uid="{00000000-0005-0000-0000-000029E90000}"/>
    <cellStyle name="Total 2 9 2 3 6 7" xfId="59690" xr:uid="{00000000-0005-0000-0000-00002AE90000}"/>
    <cellStyle name="Total 2 9 2 3 7" xfId="59691" xr:uid="{00000000-0005-0000-0000-00002BE90000}"/>
    <cellStyle name="Total 2 9 2 3 8" xfId="59692" xr:uid="{00000000-0005-0000-0000-00002CE90000}"/>
    <cellStyle name="Total 2 9 2 3 9" xfId="59693" xr:uid="{00000000-0005-0000-0000-00002DE90000}"/>
    <cellStyle name="Total 2 9 2 4" xfId="59694" xr:uid="{00000000-0005-0000-0000-00002EE90000}"/>
    <cellStyle name="Total 2 9 2 4 2" xfId="59695" xr:uid="{00000000-0005-0000-0000-00002FE90000}"/>
    <cellStyle name="Total 2 9 2 4 2 2" xfId="59696" xr:uid="{00000000-0005-0000-0000-000030E90000}"/>
    <cellStyle name="Total 2 9 2 4 2 3" xfId="59697" xr:uid="{00000000-0005-0000-0000-000031E90000}"/>
    <cellStyle name="Total 2 9 2 4 2 4" xfId="59698" xr:uid="{00000000-0005-0000-0000-000032E90000}"/>
    <cellStyle name="Total 2 9 2 4 2 5" xfId="59699" xr:uid="{00000000-0005-0000-0000-000033E90000}"/>
    <cellStyle name="Total 2 9 2 4 2 6" xfId="59700" xr:uid="{00000000-0005-0000-0000-000034E90000}"/>
    <cellStyle name="Total 2 9 2 4 2 7" xfId="59701" xr:uid="{00000000-0005-0000-0000-000035E90000}"/>
    <cellStyle name="Total 2 9 2 4 3" xfId="59702" xr:uid="{00000000-0005-0000-0000-000036E90000}"/>
    <cellStyle name="Total 2 9 2 4 4" xfId="59703" xr:uid="{00000000-0005-0000-0000-000037E90000}"/>
    <cellStyle name="Total 2 9 2 4 5" xfId="59704" xr:uid="{00000000-0005-0000-0000-000038E90000}"/>
    <cellStyle name="Total 2 9 2 5" xfId="59705" xr:uid="{00000000-0005-0000-0000-000039E90000}"/>
    <cellStyle name="Total 2 9 2 5 2" xfId="59706" xr:uid="{00000000-0005-0000-0000-00003AE90000}"/>
    <cellStyle name="Total 2 9 2 5 2 2" xfId="59707" xr:uid="{00000000-0005-0000-0000-00003BE90000}"/>
    <cellStyle name="Total 2 9 2 5 2 3" xfId="59708" xr:uid="{00000000-0005-0000-0000-00003CE90000}"/>
    <cellStyle name="Total 2 9 2 5 2 4" xfId="59709" xr:uid="{00000000-0005-0000-0000-00003DE90000}"/>
    <cellStyle name="Total 2 9 2 5 2 5" xfId="59710" xr:uid="{00000000-0005-0000-0000-00003EE90000}"/>
    <cellStyle name="Total 2 9 2 5 2 6" xfId="59711" xr:uid="{00000000-0005-0000-0000-00003FE90000}"/>
    <cellStyle name="Total 2 9 2 5 2 7" xfId="59712" xr:uid="{00000000-0005-0000-0000-000040E90000}"/>
    <cellStyle name="Total 2 9 2 5 3" xfId="59713" xr:uid="{00000000-0005-0000-0000-000041E90000}"/>
    <cellStyle name="Total 2 9 2 5 4" xfId="59714" xr:uid="{00000000-0005-0000-0000-000042E90000}"/>
    <cellStyle name="Total 2 9 2 5 5" xfId="59715" xr:uid="{00000000-0005-0000-0000-000043E90000}"/>
    <cellStyle name="Total 2 9 2 6" xfId="59716" xr:uid="{00000000-0005-0000-0000-000044E90000}"/>
    <cellStyle name="Total 2 9 2 6 2" xfId="59717" xr:uid="{00000000-0005-0000-0000-000045E90000}"/>
    <cellStyle name="Total 2 9 2 6 2 2" xfId="59718" xr:uid="{00000000-0005-0000-0000-000046E90000}"/>
    <cellStyle name="Total 2 9 2 6 2 3" xfId="59719" xr:uid="{00000000-0005-0000-0000-000047E90000}"/>
    <cellStyle name="Total 2 9 2 6 2 4" xfId="59720" xr:uid="{00000000-0005-0000-0000-000048E90000}"/>
    <cellStyle name="Total 2 9 2 6 2 5" xfId="59721" xr:uid="{00000000-0005-0000-0000-000049E90000}"/>
    <cellStyle name="Total 2 9 2 6 2 6" xfId="59722" xr:uid="{00000000-0005-0000-0000-00004AE90000}"/>
    <cellStyle name="Total 2 9 2 6 2 7" xfId="59723" xr:uid="{00000000-0005-0000-0000-00004BE90000}"/>
    <cellStyle name="Total 2 9 2 6 3" xfId="59724" xr:uid="{00000000-0005-0000-0000-00004CE90000}"/>
    <cellStyle name="Total 2 9 2 6 4" xfId="59725" xr:uid="{00000000-0005-0000-0000-00004DE90000}"/>
    <cellStyle name="Total 2 9 2 6 5" xfId="59726" xr:uid="{00000000-0005-0000-0000-00004EE90000}"/>
    <cellStyle name="Total 2 9 2 7" xfId="59727" xr:uid="{00000000-0005-0000-0000-00004FE90000}"/>
    <cellStyle name="Total 2 9 2 7 2" xfId="59728" xr:uid="{00000000-0005-0000-0000-000050E90000}"/>
    <cellStyle name="Total 2 9 2 7 2 2" xfId="59729" xr:uid="{00000000-0005-0000-0000-000051E90000}"/>
    <cellStyle name="Total 2 9 2 7 2 3" xfId="59730" xr:uid="{00000000-0005-0000-0000-000052E90000}"/>
    <cellStyle name="Total 2 9 2 7 2 4" xfId="59731" xr:uid="{00000000-0005-0000-0000-000053E90000}"/>
    <cellStyle name="Total 2 9 2 7 2 5" xfId="59732" xr:uid="{00000000-0005-0000-0000-000054E90000}"/>
    <cellStyle name="Total 2 9 2 7 2 6" xfId="59733" xr:uid="{00000000-0005-0000-0000-000055E90000}"/>
    <cellStyle name="Total 2 9 2 7 2 7" xfId="59734" xr:uid="{00000000-0005-0000-0000-000056E90000}"/>
    <cellStyle name="Total 2 9 2 7 3" xfId="59735" xr:uid="{00000000-0005-0000-0000-000057E90000}"/>
    <cellStyle name="Total 2 9 2 7 4" xfId="59736" xr:uid="{00000000-0005-0000-0000-000058E90000}"/>
    <cellStyle name="Total 2 9 2 7 5" xfId="59737" xr:uid="{00000000-0005-0000-0000-000059E90000}"/>
    <cellStyle name="Total 2 9 2 8" xfId="59738" xr:uid="{00000000-0005-0000-0000-00005AE90000}"/>
    <cellStyle name="Total 2 9 2 8 2" xfId="59739" xr:uid="{00000000-0005-0000-0000-00005BE90000}"/>
    <cellStyle name="Total 2 9 2 8 3" xfId="59740" xr:uid="{00000000-0005-0000-0000-00005CE90000}"/>
    <cellStyle name="Total 2 9 2 8 4" xfId="59741" xr:uid="{00000000-0005-0000-0000-00005DE90000}"/>
    <cellStyle name="Total 2 9 2 8 5" xfId="59742" xr:uid="{00000000-0005-0000-0000-00005EE90000}"/>
    <cellStyle name="Total 2 9 2 8 6" xfId="59743" xr:uid="{00000000-0005-0000-0000-00005FE90000}"/>
    <cellStyle name="Total 2 9 2 8 7" xfId="59744" xr:uid="{00000000-0005-0000-0000-000060E90000}"/>
    <cellStyle name="Total 2 9 2 8 8" xfId="59745" xr:uid="{00000000-0005-0000-0000-000061E90000}"/>
    <cellStyle name="Total 2 9 2 9" xfId="59746" xr:uid="{00000000-0005-0000-0000-000062E90000}"/>
    <cellStyle name="Total 2 9 2 9 2" xfId="59747" xr:uid="{00000000-0005-0000-0000-000063E90000}"/>
    <cellStyle name="Total 2 9 2 9 3" xfId="59748" xr:uid="{00000000-0005-0000-0000-000064E90000}"/>
    <cellStyle name="Total 2 9 2 9 4" xfId="59749" xr:uid="{00000000-0005-0000-0000-000065E90000}"/>
    <cellStyle name="Total 2 9 2 9 5" xfId="59750" xr:uid="{00000000-0005-0000-0000-000066E90000}"/>
    <cellStyle name="Total 2 9 2 9 6" xfId="59751" xr:uid="{00000000-0005-0000-0000-000067E90000}"/>
    <cellStyle name="Total 2 9 2 9 7" xfId="59752" xr:uid="{00000000-0005-0000-0000-000068E90000}"/>
    <cellStyle name="Total 2 9 3" xfId="59753" xr:uid="{00000000-0005-0000-0000-000069E90000}"/>
    <cellStyle name="Total 2 9 3 10" xfId="59754" xr:uid="{00000000-0005-0000-0000-00006AE90000}"/>
    <cellStyle name="Total 2 9 3 10 2" xfId="59755" xr:uid="{00000000-0005-0000-0000-00006BE90000}"/>
    <cellStyle name="Total 2 9 3 10 3" xfId="59756" xr:uid="{00000000-0005-0000-0000-00006CE90000}"/>
    <cellStyle name="Total 2 9 3 10 4" xfId="59757" xr:uid="{00000000-0005-0000-0000-00006DE90000}"/>
    <cellStyle name="Total 2 9 3 10 5" xfId="59758" xr:uid="{00000000-0005-0000-0000-00006EE90000}"/>
    <cellStyle name="Total 2 9 3 11" xfId="59759" xr:uid="{00000000-0005-0000-0000-00006FE90000}"/>
    <cellStyle name="Total 2 9 3 11 2" xfId="59760" xr:uid="{00000000-0005-0000-0000-000070E90000}"/>
    <cellStyle name="Total 2 9 3 11 3" xfId="59761" xr:uid="{00000000-0005-0000-0000-000071E90000}"/>
    <cellStyle name="Total 2 9 3 11 4" xfId="59762" xr:uid="{00000000-0005-0000-0000-000072E90000}"/>
    <cellStyle name="Total 2 9 3 11 5" xfId="59763" xr:uid="{00000000-0005-0000-0000-000073E90000}"/>
    <cellStyle name="Total 2 9 3 12" xfId="59764" xr:uid="{00000000-0005-0000-0000-000074E90000}"/>
    <cellStyle name="Total 2 9 3 12 2" xfId="59765" xr:uid="{00000000-0005-0000-0000-000075E90000}"/>
    <cellStyle name="Total 2 9 3 12 3" xfId="59766" xr:uid="{00000000-0005-0000-0000-000076E90000}"/>
    <cellStyle name="Total 2 9 3 12 4" xfId="59767" xr:uid="{00000000-0005-0000-0000-000077E90000}"/>
    <cellStyle name="Total 2 9 3 12 5" xfId="59768" xr:uid="{00000000-0005-0000-0000-000078E90000}"/>
    <cellStyle name="Total 2 9 3 13" xfId="59769" xr:uid="{00000000-0005-0000-0000-000079E90000}"/>
    <cellStyle name="Total 2 9 3 13 2" xfId="59770" xr:uid="{00000000-0005-0000-0000-00007AE90000}"/>
    <cellStyle name="Total 2 9 3 13 3" xfId="59771" xr:uid="{00000000-0005-0000-0000-00007BE90000}"/>
    <cellStyle name="Total 2 9 3 13 4" xfId="59772" xr:uid="{00000000-0005-0000-0000-00007CE90000}"/>
    <cellStyle name="Total 2 9 3 13 5" xfId="59773" xr:uid="{00000000-0005-0000-0000-00007DE90000}"/>
    <cellStyle name="Total 2 9 3 14" xfId="59774" xr:uid="{00000000-0005-0000-0000-00007EE90000}"/>
    <cellStyle name="Total 2 9 3 14 2" xfId="59775" xr:uid="{00000000-0005-0000-0000-00007FE90000}"/>
    <cellStyle name="Total 2 9 3 14 3" xfId="59776" xr:uid="{00000000-0005-0000-0000-000080E90000}"/>
    <cellStyle name="Total 2 9 3 14 4" xfId="59777" xr:uid="{00000000-0005-0000-0000-000081E90000}"/>
    <cellStyle name="Total 2 9 3 14 5" xfId="59778" xr:uid="{00000000-0005-0000-0000-000082E90000}"/>
    <cellStyle name="Total 2 9 3 15" xfId="59779" xr:uid="{00000000-0005-0000-0000-000083E90000}"/>
    <cellStyle name="Total 2 9 3 15 2" xfId="59780" xr:uid="{00000000-0005-0000-0000-000084E90000}"/>
    <cellStyle name="Total 2 9 3 15 3" xfId="59781" xr:uid="{00000000-0005-0000-0000-000085E90000}"/>
    <cellStyle name="Total 2 9 3 15 4" xfId="59782" xr:uid="{00000000-0005-0000-0000-000086E90000}"/>
    <cellStyle name="Total 2 9 3 15 5" xfId="59783" xr:uid="{00000000-0005-0000-0000-000087E90000}"/>
    <cellStyle name="Total 2 9 3 16" xfId="59784" xr:uid="{00000000-0005-0000-0000-000088E90000}"/>
    <cellStyle name="Total 2 9 3 16 2" xfId="59785" xr:uid="{00000000-0005-0000-0000-000089E90000}"/>
    <cellStyle name="Total 2 9 3 16 3" xfId="59786" xr:uid="{00000000-0005-0000-0000-00008AE90000}"/>
    <cellStyle name="Total 2 9 3 16 4" xfId="59787" xr:uid="{00000000-0005-0000-0000-00008BE90000}"/>
    <cellStyle name="Total 2 9 3 16 5" xfId="59788" xr:uid="{00000000-0005-0000-0000-00008CE90000}"/>
    <cellStyle name="Total 2 9 3 17" xfId="59789" xr:uid="{00000000-0005-0000-0000-00008DE90000}"/>
    <cellStyle name="Total 2 9 3 17 2" xfId="59790" xr:uid="{00000000-0005-0000-0000-00008EE90000}"/>
    <cellStyle name="Total 2 9 3 17 3" xfId="59791" xr:uid="{00000000-0005-0000-0000-00008FE90000}"/>
    <cellStyle name="Total 2 9 3 17 4" xfId="59792" xr:uid="{00000000-0005-0000-0000-000090E90000}"/>
    <cellStyle name="Total 2 9 3 17 5" xfId="59793" xr:uid="{00000000-0005-0000-0000-000091E90000}"/>
    <cellStyle name="Total 2 9 3 18" xfId="59794" xr:uid="{00000000-0005-0000-0000-000092E90000}"/>
    <cellStyle name="Total 2 9 3 18 2" xfId="59795" xr:uid="{00000000-0005-0000-0000-000093E90000}"/>
    <cellStyle name="Total 2 9 3 18 3" xfId="59796" xr:uid="{00000000-0005-0000-0000-000094E90000}"/>
    <cellStyle name="Total 2 9 3 18 4" xfId="59797" xr:uid="{00000000-0005-0000-0000-000095E90000}"/>
    <cellStyle name="Total 2 9 3 18 5" xfId="59798" xr:uid="{00000000-0005-0000-0000-000096E90000}"/>
    <cellStyle name="Total 2 9 3 19" xfId="59799" xr:uid="{00000000-0005-0000-0000-000097E90000}"/>
    <cellStyle name="Total 2 9 3 2" xfId="59800" xr:uid="{00000000-0005-0000-0000-000098E90000}"/>
    <cellStyle name="Total 2 9 3 2 10" xfId="59801" xr:uid="{00000000-0005-0000-0000-000099E90000}"/>
    <cellStyle name="Total 2 9 3 2 10 2" xfId="59802" xr:uid="{00000000-0005-0000-0000-00009AE90000}"/>
    <cellStyle name="Total 2 9 3 2 10 3" xfId="59803" xr:uid="{00000000-0005-0000-0000-00009BE90000}"/>
    <cellStyle name="Total 2 9 3 2 10 4" xfId="59804" xr:uid="{00000000-0005-0000-0000-00009CE90000}"/>
    <cellStyle name="Total 2 9 3 2 10 5" xfId="59805" xr:uid="{00000000-0005-0000-0000-00009DE90000}"/>
    <cellStyle name="Total 2 9 3 2 11" xfId="59806" xr:uid="{00000000-0005-0000-0000-00009EE90000}"/>
    <cellStyle name="Total 2 9 3 2 11 2" xfId="59807" xr:uid="{00000000-0005-0000-0000-00009FE90000}"/>
    <cellStyle name="Total 2 9 3 2 11 3" xfId="59808" xr:uid="{00000000-0005-0000-0000-0000A0E90000}"/>
    <cellStyle name="Total 2 9 3 2 11 4" xfId="59809" xr:uid="{00000000-0005-0000-0000-0000A1E90000}"/>
    <cellStyle name="Total 2 9 3 2 11 5" xfId="59810" xr:uid="{00000000-0005-0000-0000-0000A2E90000}"/>
    <cellStyle name="Total 2 9 3 2 12" xfId="59811" xr:uid="{00000000-0005-0000-0000-0000A3E90000}"/>
    <cellStyle name="Total 2 9 3 2 12 2" xfId="59812" xr:uid="{00000000-0005-0000-0000-0000A4E90000}"/>
    <cellStyle name="Total 2 9 3 2 12 3" xfId="59813" xr:uid="{00000000-0005-0000-0000-0000A5E90000}"/>
    <cellStyle name="Total 2 9 3 2 12 4" xfId="59814" xr:uid="{00000000-0005-0000-0000-0000A6E90000}"/>
    <cellStyle name="Total 2 9 3 2 12 5" xfId="59815" xr:uid="{00000000-0005-0000-0000-0000A7E90000}"/>
    <cellStyle name="Total 2 9 3 2 13" xfId="59816" xr:uid="{00000000-0005-0000-0000-0000A8E90000}"/>
    <cellStyle name="Total 2 9 3 2 13 2" xfId="59817" xr:uid="{00000000-0005-0000-0000-0000A9E90000}"/>
    <cellStyle name="Total 2 9 3 2 13 3" xfId="59818" xr:uid="{00000000-0005-0000-0000-0000AAE90000}"/>
    <cellStyle name="Total 2 9 3 2 13 4" xfId="59819" xr:uid="{00000000-0005-0000-0000-0000ABE90000}"/>
    <cellStyle name="Total 2 9 3 2 13 5" xfId="59820" xr:uid="{00000000-0005-0000-0000-0000ACE90000}"/>
    <cellStyle name="Total 2 9 3 2 14" xfId="59821" xr:uid="{00000000-0005-0000-0000-0000ADE90000}"/>
    <cellStyle name="Total 2 9 3 2 14 2" xfId="59822" xr:uid="{00000000-0005-0000-0000-0000AEE90000}"/>
    <cellStyle name="Total 2 9 3 2 14 3" xfId="59823" xr:uid="{00000000-0005-0000-0000-0000AFE90000}"/>
    <cellStyle name="Total 2 9 3 2 14 4" xfId="59824" xr:uid="{00000000-0005-0000-0000-0000B0E90000}"/>
    <cellStyle name="Total 2 9 3 2 14 5" xfId="59825" xr:uid="{00000000-0005-0000-0000-0000B1E90000}"/>
    <cellStyle name="Total 2 9 3 2 15" xfId="59826" xr:uid="{00000000-0005-0000-0000-0000B2E90000}"/>
    <cellStyle name="Total 2 9 3 2 15 2" xfId="59827" xr:uid="{00000000-0005-0000-0000-0000B3E90000}"/>
    <cellStyle name="Total 2 9 3 2 15 3" xfId="59828" xr:uid="{00000000-0005-0000-0000-0000B4E90000}"/>
    <cellStyle name="Total 2 9 3 2 15 4" xfId="59829" xr:uid="{00000000-0005-0000-0000-0000B5E90000}"/>
    <cellStyle name="Total 2 9 3 2 15 5" xfId="59830" xr:uid="{00000000-0005-0000-0000-0000B6E90000}"/>
    <cellStyle name="Total 2 9 3 2 16" xfId="59831" xr:uid="{00000000-0005-0000-0000-0000B7E90000}"/>
    <cellStyle name="Total 2 9 3 2 16 2" xfId="59832" xr:uid="{00000000-0005-0000-0000-0000B8E90000}"/>
    <cellStyle name="Total 2 9 3 2 16 3" xfId="59833" xr:uid="{00000000-0005-0000-0000-0000B9E90000}"/>
    <cellStyle name="Total 2 9 3 2 16 4" xfId="59834" xr:uid="{00000000-0005-0000-0000-0000BAE90000}"/>
    <cellStyle name="Total 2 9 3 2 16 5" xfId="59835" xr:uid="{00000000-0005-0000-0000-0000BBE90000}"/>
    <cellStyle name="Total 2 9 3 2 17" xfId="59836" xr:uid="{00000000-0005-0000-0000-0000BCE90000}"/>
    <cellStyle name="Total 2 9 3 2 17 2" xfId="59837" xr:uid="{00000000-0005-0000-0000-0000BDE90000}"/>
    <cellStyle name="Total 2 9 3 2 17 3" xfId="59838" xr:uid="{00000000-0005-0000-0000-0000BEE90000}"/>
    <cellStyle name="Total 2 9 3 2 17 4" xfId="59839" xr:uid="{00000000-0005-0000-0000-0000BFE90000}"/>
    <cellStyle name="Total 2 9 3 2 17 5" xfId="59840" xr:uid="{00000000-0005-0000-0000-0000C0E90000}"/>
    <cellStyle name="Total 2 9 3 2 18" xfId="59841" xr:uid="{00000000-0005-0000-0000-0000C1E90000}"/>
    <cellStyle name="Total 2 9 3 2 18 2" xfId="59842" xr:uid="{00000000-0005-0000-0000-0000C2E90000}"/>
    <cellStyle name="Total 2 9 3 2 18 3" xfId="59843" xr:uid="{00000000-0005-0000-0000-0000C3E90000}"/>
    <cellStyle name="Total 2 9 3 2 18 4" xfId="59844" xr:uid="{00000000-0005-0000-0000-0000C4E90000}"/>
    <cellStyle name="Total 2 9 3 2 18 5" xfId="59845" xr:uid="{00000000-0005-0000-0000-0000C5E90000}"/>
    <cellStyle name="Total 2 9 3 2 19" xfId="59846" xr:uid="{00000000-0005-0000-0000-0000C6E90000}"/>
    <cellStyle name="Total 2 9 3 2 2" xfId="59847" xr:uid="{00000000-0005-0000-0000-0000C7E90000}"/>
    <cellStyle name="Total 2 9 3 2 2 2" xfId="59848" xr:uid="{00000000-0005-0000-0000-0000C8E90000}"/>
    <cellStyle name="Total 2 9 3 2 2 2 2" xfId="59849" xr:uid="{00000000-0005-0000-0000-0000C9E90000}"/>
    <cellStyle name="Total 2 9 3 2 2 2 3" xfId="59850" xr:uid="{00000000-0005-0000-0000-0000CAE90000}"/>
    <cellStyle name="Total 2 9 3 2 2 2 4" xfId="59851" xr:uid="{00000000-0005-0000-0000-0000CBE90000}"/>
    <cellStyle name="Total 2 9 3 2 2 2 5" xfId="59852" xr:uid="{00000000-0005-0000-0000-0000CCE90000}"/>
    <cellStyle name="Total 2 9 3 2 2 2 6" xfId="59853" xr:uid="{00000000-0005-0000-0000-0000CDE90000}"/>
    <cellStyle name="Total 2 9 3 2 2 2 7" xfId="59854" xr:uid="{00000000-0005-0000-0000-0000CEE90000}"/>
    <cellStyle name="Total 2 9 3 2 2 3" xfId="59855" xr:uid="{00000000-0005-0000-0000-0000CFE90000}"/>
    <cellStyle name="Total 2 9 3 2 2 4" xfId="59856" xr:uid="{00000000-0005-0000-0000-0000D0E90000}"/>
    <cellStyle name="Total 2 9 3 2 2 5" xfId="59857" xr:uid="{00000000-0005-0000-0000-0000D1E90000}"/>
    <cellStyle name="Total 2 9 3 2 3" xfId="59858" xr:uid="{00000000-0005-0000-0000-0000D2E90000}"/>
    <cellStyle name="Total 2 9 3 2 3 2" xfId="59859" xr:uid="{00000000-0005-0000-0000-0000D3E90000}"/>
    <cellStyle name="Total 2 9 3 2 3 2 2" xfId="59860" xr:uid="{00000000-0005-0000-0000-0000D4E90000}"/>
    <cellStyle name="Total 2 9 3 2 3 2 3" xfId="59861" xr:uid="{00000000-0005-0000-0000-0000D5E90000}"/>
    <cellStyle name="Total 2 9 3 2 3 2 4" xfId="59862" xr:uid="{00000000-0005-0000-0000-0000D6E90000}"/>
    <cellStyle name="Total 2 9 3 2 3 2 5" xfId="59863" xr:uid="{00000000-0005-0000-0000-0000D7E90000}"/>
    <cellStyle name="Total 2 9 3 2 3 2 6" xfId="59864" xr:uid="{00000000-0005-0000-0000-0000D8E90000}"/>
    <cellStyle name="Total 2 9 3 2 3 2 7" xfId="59865" xr:uid="{00000000-0005-0000-0000-0000D9E90000}"/>
    <cellStyle name="Total 2 9 3 2 3 3" xfId="59866" xr:uid="{00000000-0005-0000-0000-0000DAE90000}"/>
    <cellStyle name="Total 2 9 3 2 3 4" xfId="59867" xr:uid="{00000000-0005-0000-0000-0000DBE90000}"/>
    <cellStyle name="Total 2 9 3 2 3 5" xfId="59868" xr:uid="{00000000-0005-0000-0000-0000DCE90000}"/>
    <cellStyle name="Total 2 9 3 2 4" xfId="59869" xr:uid="{00000000-0005-0000-0000-0000DDE90000}"/>
    <cellStyle name="Total 2 9 3 2 4 2" xfId="59870" xr:uid="{00000000-0005-0000-0000-0000DEE90000}"/>
    <cellStyle name="Total 2 9 3 2 4 2 2" xfId="59871" xr:uid="{00000000-0005-0000-0000-0000DFE90000}"/>
    <cellStyle name="Total 2 9 3 2 4 2 3" xfId="59872" xr:uid="{00000000-0005-0000-0000-0000E0E90000}"/>
    <cellStyle name="Total 2 9 3 2 4 2 4" xfId="59873" xr:uid="{00000000-0005-0000-0000-0000E1E90000}"/>
    <cellStyle name="Total 2 9 3 2 4 2 5" xfId="59874" xr:uid="{00000000-0005-0000-0000-0000E2E90000}"/>
    <cellStyle name="Total 2 9 3 2 4 2 6" xfId="59875" xr:uid="{00000000-0005-0000-0000-0000E3E90000}"/>
    <cellStyle name="Total 2 9 3 2 4 2 7" xfId="59876" xr:uid="{00000000-0005-0000-0000-0000E4E90000}"/>
    <cellStyle name="Total 2 9 3 2 4 3" xfId="59877" xr:uid="{00000000-0005-0000-0000-0000E5E90000}"/>
    <cellStyle name="Total 2 9 3 2 4 4" xfId="59878" xr:uid="{00000000-0005-0000-0000-0000E6E90000}"/>
    <cellStyle name="Total 2 9 3 2 4 5" xfId="59879" xr:uid="{00000000-0005-0000-0000-0000E7E90000}"/>
    <cellStyle name="Total 2 9 3 2 5" xfId="59880" xr:uid="{00000000-0005-0000-0000-0000E8E90000}"/>
    <cellStyle name="Total 2 9 3 2 5 2" xfId="59881" xr:uid="{00000000-0005-0000-0000-0000E9E90000}"/>
    <cellStyle name="Total 2 9 3 2 5 3" xfId="59882" xr:uid="{00000000-0005-0000-0000-0000EAE90000}"/>
    <cellStyle name="Total 2 9 3 2 5 4" xfId="59883" xr:uid="{00000000-0005-0000-0000-0000EBE90000}"/>
    <cellStyle name="Total 2 9 3 2 5 5" xfId="59884" xr:uid="{00000000-0005-0000-0000-0000ECE90000}"/>
    <cellStyle name="Total 2 9 3 2 5 6" xfId="59885" xr:uid="{00000000-0005-0000-0000-0000EDE90000}"/>
    <cellStyle name="Total 2 9 3 2 5 7" xfId="59886" xr:uid="{00000000-0005-0000-0000-0000EEE90000}"/>
    <cellStyle name="Total 2 9 3 2 5 8" xfId="59887" xr:uid="{00000000-0005-0000-0000-0000EFE90000}"/>
    <cellStyle name="Total 2 9 3 2 6" xfId="59888" xr:uid="{00000000-0005-0000-0000-0000F0E90000}"/>
    <cellStyle name="Total 2 9 3 2 6 2" xfId="59889" xr:uid="{00000000-0005-0000-0000-0000F1E90000}"/>
    <cellStyle name="Total 2 9 3 2 6 3" xfId="59890" xr:uid="{00000000-0005-0000-0000-0000F2E90000}"/>
    <cellStyle name="Total 2 9 3 2 6 4" xfId="59891" xr:uid="{00000000-0005-0000-0000-0000F3E90000}"/>
    <cellStyle name="Total 2 9 3 2 6 5" xfId="59892" xr:uid="{00000000-0005-0000-0000-0000F4E90000}"/>
    <cellStyle name="Total 2 9 3 2 6 6" xfId="59893" xr:uid="{00000000-0005-0000-0000-0000F5E90000}"/>
    <cellStyle name="Total 2 9 3 2 6 7" xfId="59894" xr:uid="{00000000-0005-0000-0000-0000F6E90000}"/>
    <cellStyle name="Total 2 9 3 2 7" xfId="59895" xr:uid="{00000000-0005-0000-0000-0000F7E90000}"/>
    <cellStyle name="Total 2 9 3 2 7 2" xfId="59896" xr:uid="{00000000-0005-0000-0000-0000F8E90000}"/>
    <cellStyle name="Total 2 9 3 2 7 3" xfId="59897" xr:uid="{00000000-0005-0000-0000-0000F9E90000}"/>
    <cellStyle name="Total 2 9 3 2 7 4" xfId="59898" xr:uid="{00000000-0005-0000-0000-0000FAE90000}"/>
    <cellStyle name="Total 2 9 3 2 7 5" xfId="59899" xr:uid="{00000000-0005-0000-0000-0000FBE90000}"/>
    <cellStyle name="Total 2 9 3 2 8" xfId="59900" xr:uid="{00000000-0005-0000-0000-0000FCE90000}"/>
    <cellStyle name="Total 2 9 3 2 8 2" xfId="59901" xr:uid="{00000000-0005-0000-0000-0000FDE90000}"/>
    <cellStyle name="Total 2 9 3 2 8 3" xfId="59902" xr:uid="{00000000-0005-0000-0000-0000FEE90000}"/>
    <cellStyle name="Total 2 9 3 2 8 4" xfId="59903" xr:uid="{00000000-0005-0000-0000-0000FFE90000}"/>
    <cellStyle name="Total 2 9 3 2 8 5" xfId="59904" xr:uid="{00000000-0005-0000-0000-000000EA0000}"/>
    <cellStyle name="Total 2 9 3 2 9" xfId="59905" xr:uid="{00000000-0005-0000-0000-000001EA0000}"/>
    <cellStyle name="Total 2 9 3 2 9 2" xfId="59906" xr:uid="{00000000-0005-0000-0000-000002EA0000}"/>
    <cellStyle name="Total 2 9 3 2 9 3" xfId="59907" xr:uid="{00000000-0005-0000-0000-000003EA0000}"/>
    <cellStyle name="Total 2 9 3 2 9 4" xfId="59908" xr:uid="{00000000-0005-0000-0000-000004EA0000}"/>
    <cellStyle name="Total 2 9 3 2 9 5" xfId="59909" xr:uid="{00000000-0005-0000-0000-000005EA0000}"/>
    <cellStyle name="Total 2 9 3 3" xfId="59910" xr:uid="{00000000-0005-0000-0000-000006EA0000}"/>
    <cellStyle name="Total 2 9 3 3 10" xfId="59911" xr:uid="{00000000-0005-0000-0000-000007EA0000}"/>
    <cellStyle name="Total 2 9 3 3 2" xfId="59912" xr:uid="{00000000-0005-0000-0000-000008EA0000}"/>
    <cellStyle name="Total 2 9 3 3 2 2" xfId="59913" xr:uid="{00000000-0005-0000-0000-000009EA0000}"/>
    <cellStyle name="Total 2 9 3 3 2 2 2" xfId="59914" xr:uid="{00000000-0005-0000-0000-00000AEA0000}"/>
    <cellStyle name="Total 2 9 3 3 2 2 3" xfId="59915" xr:uid="{00000000-0005-0000-0000-00000BEA0000}"/>
    <cellStyle name="Total 2 9 3 3 2 2 4" xfId="59916" xr:uid="{00000000-0005-0000-0000-00000CEA0000}"/>
    <cellStyle name="Total 2 9 3 3 2 2 5" xfId="59917" xr:uid="{00000000-0005-0000-0000-00000DEA0000}"/>
    <cellStyle name="Total 2 9 3 3 2 2 6" xfId="59918" xr:uid="{00000000-0005-0000-0000-00000EEA0000}"/>
    <cellStyle name="Total 2 9 3 3 2 2 7" xfId="59919" xr:uid="{00000000-0005-0000-0000-00000FEA0000}"/>
    <cellStyle name="Total 2 9 3 3 2 3" xfId="59920" xr:uid="{00000000-0005-0000-0000-000010EA0000}"/>
    <cellStyle name="Total 2 9 3 3 2 4" xfId="59921" xr:uid="{00000000-0005-0000-0000-000011EA0000}"/>
    <cellStyle name="Total 2 9 3 3 3" xfId="59922" xr:uid="{00000000-0005-0000-0000-000012EA0000}"/>
    <cellStyle name="Total 2 9 3 3 3 2" xfId="59923" xr:uid="{00000000-0005-0000-0000-000013EA0000}"/>
    <cellStyle name="Total 2 9 3 3 3 2 2" xfId="59924" xr:uid="{00000000-0005-0000-0000-000014EA0000}"/>
    <cellStyle name="Total 2 9 3 3 3 2 3" xfId="59925" xr:uid="{00000000-0005-0000-0000-000015EA0000}"/>
    <cellStyle name="Total 2 9 3 3 3 2 4" xfId="59926" xr:uid="{00000000-0005-0000-0000-000016EA0000}"/>
    <cellStyle name="Total 2 9 3 3 3 2 5" xfId="59927" xr:uid="{00000000-0005-0000-0000-000017EA0000}"/>
    <cellStyle name="Total 2 9 3 3 3 2 6" xfId="59928" xr:uid="{00000000-0005-0000-0000-000018EA0000}"/>
    <cellStyle name="Total 2 9 3 3 3 2 7" xfId="59929" xr:uid="{00000000-0005-0000-0000-000019EA0000}"/>
    <cellStyle name="Total 2 9 3 3 3 3" xfId="59930" xr:uid="{00000000-0005-0000-0000-00001AEA0000}"/>
    <cellStyle name="Total 2 9 3 3 3 4" xfId="59931" xr:uid="{00000000-0005-0000-0000-00001BEA0000}"/>
    <cellStyle name="Total 2 9 3 3 4" xfId="59932" xr:uid="{00000000-0005-0000-0000-00001CEA0000}"/>
    <cellStyle name="Total 2 9 3 3 4 2" xfId="59933" xr:uid="{00000000-0005-0000-0000-00001DEA0000}"/>
    <cellStyle name="Total 2 9 3 3 4 2 2" xfId="59934" xr:uid="{00000000-0005-0000-0000-00001EEA0000}"/>
    <cellStyle name="Total 2 9 3 3 4 2 3" xfId="59935" xr:uid="{00000000-0005-0000-0000-00001FEA0000}"/>
    <cellStyle name="Total 2 9 3 3 4 2 4" xfId="59936" xr:uid="{00000000-0005-0000-0000-000020EA0000}"/>
    <cellStyle name="Total 2 9 3 3 4 2 5" xfId="59937" xr:uid="{00000000-0005-0000-0000-000021EA0000}"/>
    <cellStyle name="Total 2 9 3 3 4 2 6" xfId="59938" xr:uid="{00000000-0005-0000-0000-000022EA0000}"/>
    <cellStyle name="Total 2 9 3 3 4 2 7" xfId="59939" xr:uid="{00000000-0005-0000-0000-000023EA0000}"/>
    <cellStyle name="Total 2 9 3 3 4 3" xfId="59940" xr:uid="{00000000-0005-0000-0000-000024EA0000}"/>
    <cellStyle name="Total 2 9 3 3 4 4" xfId="59941" xr:uid="{00000000-0005-0000-0000-000025EA0000}"/>
    <cellStyle name="Total 2 9 3 3 5" xfId="59942" xr:uid="{00000000-0005-0000-0000-000026EA0000}"/>
    <cellStyle name="Total 2 9 3 3 5 2" xfId="59943" xr:uid="{00000000-0005-0000-0000-000027EA0000}"/>
    <cellStyle name="Total 2 9 3 3 5 3" xfId="59944" xr:uid="{00000000-0005-0000-0000-000028EA0000}"/>
    <cellStyle name="Total 2 9 3 3 5 4" xfId="59945" xr:uid="{00000000-0005-0000-0000-000029EA0000}"/>
    <cellStyle name="Total 2 9 3 3 5 5" xfId="59946" xr:uid="{00000000-0005-0000-0000-00002AEA0000}"/>
    <cellStyle name="Total 2 9 3 3 5 6" xfId="59947" xr:uid="{00000000-0005-0000-0000-00002BEA0000}"/>
    <cellStyle name="Total 2 9 3 3 5 7" xfId="59948" xr:uid="{00000000-0005-0000-0000-00002CEA0000}"/>
    <cellStyle name="Total 2 9 3 3 5 8" xfId="59949" xr:uid="{00000000-0005-0000-0000-00002DEA0000}"/>
    <cellStyle name="Total 2 9 3 3 6" xfId="59950" xr:uid="{00000000-0005-0000-0000-00002EEA0000}"/>
    <cellStyle name="Total 2 9 3 3 6 2" xfId="59951" xr:uid="{00000000-0005-0000-0000-00002FEA0000}"/>
    <cellStyle name="Total 2 9 3 3 6 3" xfId="59952" xr:uid="{00000000-0005-0000-0000-000030EA0000}"/>
    <cellStyle name="Total 2 9 3 3 6 4" xfId="59953" xr:uid="{00000000-0005-0000-0000-000031EA0000}"/>
    <cellStyle name="Total 2 9 3 3 6 5" xfId="59954" xr:uid="{00000000-0005-0000-0000-000032EA0000}"/>
    <cellStyle name="Total 2 9 3 3 6 6" xfId="59955" xr:uid="{00000000-0005-0000-0000-000033EA0000}"/>
    <cellStyle name="Total 2 9 3 3 6 7" xfId="59956" xr:uid="{00000000-0005-0000-0000-000034EA0000}"/>
    <cellStyle name="Total 2 9 3 3 7" xfId="59957" xr:uid="{00000000-0005-0000-0000-000035EA0000}"/>
    <cellStyle name="Total 2 9 3 3 8" xfId="59958" xr:uid="{00000000-0005-0000-0000-000036EA0000}"/>
    <cellStyle name="Total 2 9 3 3 9" xfId="59959" xr:uid="{00000000-0005-0000-0000-000037EA0000}"/>
    <cellStyle name="Total 2 9 3 4" xfId="59960" xr:uid="{00000000-0005-0000-0000-000038EA0000}"/>
    <cellStyle name="Total 2 9 3 4 2" xfId="59961" xr:uid="{00000000-0005-0000-0000-000039EA0000}"/>
    <cellStyle name="Total 2 9 3 4 2 2" xfId="59962" xr:uid="{00000000-0005-0000-0000-00003AEA0000}"/>
    <cellStyle name="Total 2 9 3 4 2 3" xfId="59963" xr:uid="{00000000-0005-0000-0000-00003BEA0000}"/>
    <cellStyle name="Total 2 9 3 4 2 4" xfId="59964" xr:uid="{00000000-0005-0000-0000-00003CEA0000}"/>
    <cellStyle name="Total 2 9 3 4 2 5" xfId="59965" xr:uid="{00000000-0005-0000-0000-00003DEA0000}"/>
    <cellStyle name="Total 2 9 3 4 2 6" xfId="59966" xr:uid="{00000000-0005-0000-0000-00003EEA0000}"/>
    <cellStyle name="Total 2 9 3 4 2 7" xfId="59967" xr:uid="{00000000-0005-0000-0000-00003FEA0000}"/>
    <cellStyle name="Total 2 9 3 4 3" xfId="59968" xr:uid="{00000000-0005-0000-0000-000040EA0000}"/>
    <cellStyle name="Total 2 9 3 4 4" xfId="59969" xr:uid="{00000000-0005-0000-0000-000041EA0000}"/>
    <cellStyle name="Total 2 9 3 4 5" xfId="59970" xr:uid="{00000000-0005-0000-0000-000042EA0000}"/>
    <cellStyle name="Total 2 9 3 5" xfId="59971" xr:uid="{00000000-0005-0000-0000-000043EA0000}"/>
    <cellStyle name="Total 2 9 3 5 2" xfId="59972" xr:uid="{00000000-0005-0000-0000-000044EA0000}"/>
    <cellStyle name="Total 2 9 3 5 2 2" xfId="59973" xr:uid="{00000000-0005-0000-0000-000045EA0000}"/>
    <cellStyle name="Total 2 9 3 5 2 3" xfId="59974" xr:uid="{00000000-0005-0000-0000-000046EA0000}"/>
    <cellStyle name="Total 2 9 3 5 2 4" xfId="59975" xr:uid="{00000000-0005-0000-0000-000047EA0000}"/>
    <cellStyle name="Total 2 9 3 5 2 5" xfId="59976" xr:uid="{00000000-0005-0000-0000-000048EA0000}"/>
    <cellStyle name="Total 2 9 3 5 2 6" xfId="59977" xr:uid="{00000000-0005-0000-0000-000049EA0000}"/>
    <cellStyle name="Total 2 9 3 5 2 7" xfId="59978" xr:uid="{00000000-0005-0000-0000-00004AEA0000}"/>
    <cellStyle name="Total 2 9 3 5 3" xfId="59979" xr:uid="{00000000-0005-0000-0000-00004BEA0000}"/>
    <cellStyle name="Total 2 9 3 5 4" xfId="59980" xr:uid="{00000000-0005-0000-0000-00004CEA0000}"/>
    <cellStyle name="Total 2 9 3 5 5" xfId="59981" xr:uid="{00000000-0005-0000-0000-00004DEA0000}"/>
    <cellStyle name="Total 2 9 3 6" xfId="59982" xr:uid="{00000000-0005-0000-0000-00004EEA0000}"/>
    <cellStyle name="Total 2 9 3 6 2" xfId="59983" xr:uid="{00000000-0005-0000-0000-00004FEA0000}"/>
    <cellStyle name="Total 2 9 3 6 2 2" xfId="59984" xr:uid="{00000000-0005-0000-0000-000050EA0000}"/>
    <cellStyle name="Total 2 9 3 6 2 3" xfId="59985" xr:uid="{00000000-0005-0000-0000-000051EA0000}"/>
    <cellStyle name="Total 2 9 3 6 2 4" xfId="59986" xr:uid="{00000000-0005-0000-0000-000052EA0000}"/>
    <cellStyle name="Total 2 9 3 6 2 5" xfId="59987" xr:uid="{00000000-0005-0000-0000-000053EA0000}"/>
    <cellStyle name="Total 2 9 3 6 2 6" xfId="59988" xr:uid="{00000000-0005-0000-0000-000054EA0000}"/>
    <cellStyle name="Total 2 9 3 6 2 7" xfId="59989" xr:uid="{00000000-0005-0000-0000-000055EA0000}"/>
    <cellStyle name="Total 2 9 3 6 3" xfId="59990" xr:uid="{00000000-0005-0000-0000-000056EA0000}"/>
    <cellStyle name="Total 2 9 3 6 4" xfId="59991" xr:uid="{00000000-0005-0000-0000-000057EA0000}"/>
    <cellStyle name="Total 2 9 3 6 5" xfId="59992" xr:uid="{00000000-0005-0000-0000-000058EA0000}"/>
    <cellStyle name="Total 2 9 3 7" xfId="59993" xr:uid="{00000000-0005-0000-0000-000059EA0000}"/>
    <cellStyle name="Total 2 9 3 7 2" xfId="59994" xr:uid="{00000000-0005-0000-0000-00005AEA0000}"/>
    <cellStyle name="Total 2 9 3 7 2 2" xfId="59995" xr:uid="{00000000-0005-0000-0000-00005BEA0000}"/>
    <cellStyle name="Total 2 9 3 7 2 3" xfId="59996" xr:uid="{00000000-0005-0000-0000-00005CEA0000}"/>
    <cellStyle name="Total 2 9 3 7 2 4" xfId="59997" xr:uid="{00000000-0005-0000-0000-00005DEA0000}"/>
    <cellStyle name="Total 2 9 3 7 2 5" xfId="59998" xr:uid="{00000000-0005-0000-0000-00005EEA0000}"/>
    <cellStyle name="Total 2 9 3 7 2 6" xfId="59999" xr:uid="{00000000-0005-0000-0000-00005FEA0000}"/>
    <cellStyle name="Total 2 9 3 7 2 7" xfId="60000" xr:uid="{00000000-0005-0000-0000-000060EA0000}"/>
    <cellStyle name="Total 2 9 3 7 3" xfId="60001" xr:uid="{00000000-0005-0000-0000-000061EA0000}"/>
    <cellStyle name="Total 2 9 3 7 4" xfId="60002" xr:uid="{00000000-0005-0000-0000-000062EA0000}"/>
    <cellStyle name="Total 2 9 3 7 5" xfId="60003" xr:uid="{00000000-0005-0000-0000-000063EA0000}"/>
    <cellStyle name="Total 2 9 3 8" xfId="60004" xr:uid="{00000000-0005-0000-0000-000064EA0000}"/>
    <cellStyle name="Total 2 9 3 8 2" xfId="60005" xr:uid="{00000000-0005-0000-0000-000065EA0000}"/>
    <cellStyle name="Total 2 9 3 8 3" xfId="60006" xr:uid="{00000000-0005-0000-0000-000066EA0000}"/>
    <cellStyle name="Total 2 9 3 8 4" xfId="60007" xr:uid="{00000000-0005-0000-0000-000067EA0000}"/>
    <cellStyle name="Total 2 9 3 8 5" xfId="60008" xr:uid="{00000000-0005-0000-0000-000068EA0000}"/>
    <cellStyle name="Total 2 9 3 8 6" xfId="60009" xr:uid="{00000000-0005-0000-0000-000069EA0000}"/>
    <cellStyle name="Total 2 9 3 8 7" xfId="60010" xr:uid="{00000000-0005-0000-0000-00006AEA0000}"/>
    <cellStyle name="Total 2 9 3 8 8" xfId="60011" xr:uid="{00000000-0005-0000-0000-00006BEA0000}"/>
    <cellStyle name="Total 2 9 3 9" xfId="60012" xr:uid="{00000000-0005-0000-0000-00006CEA0000}"/>
    <cellStyle name="Total 2 9 3 9 2" xfId="60013" xr:uid="{00000000-0005-0000-0000-00006DEA0000}"/>
    <cellStyle name="Total 2 9 3 9 3" xfId="60014" xr:uid="{00000000-0005-0000-0000-00006EEA0000}"/>
    <cellStyle name="Total 2 9 3 9 4" xfId="60015" xr:uid="{00000000-0005-0000-0000-00006FEA0000}"/>
    <cellStyle name="Total 2 9 3 9 5" xfId="60016" xr:uid="{00000000-0005-0000-0000-000070EA0000}"/>
    <cellStyle name="Total 2 9 3 9 6" xfId="60017" xr:uid="{00000000-0005-0000-0000-000071EA0000}"/>
    <cellStyle name="Total 2 9 3 9 7" xfId="60018" xr:uid="{00000000-0005-0000-0000-000072EA0000}"/>
    <cellStyle name="Total 2 9 4" xfId="60019" xr:uid="{00000000-0005-0000-0000-000073EA0000}"/>
    <cellStyle name="Total 2 9 4 10" xfId="60020" xr:uid="{00000000-0005-0000-0000-000074EA0000}"/>
    <cellStyle name="Total 2 9 4 10 2" xfId="60021" xr:uid="{00000000-0005-0000-0000-000075EA0000}"/>
    <cellStyle name="Total 2 9 4 10 3" xfId="60022" xr:uid="{00000000-0005-0000-0000-000076EA0000}"/>
    <cellStyle name="Total 2 9 4 10 4" xfId="60023" xr:uid="{00000000-0005-0000-0000-000077EA0000}"/>
    <cellStyle name="Total 2 9 4 10 5" xfId="60024" xr:uid="{00000000-0005-0000-0000-000078EA0000}"/>
    <cellStyle name="Total 2 9 4 11" xfId="60025" xr:uid="{00000000-0005-0000-0000-000079EA0000}"/>
    <cellStyle name="Total 2 9 4 11 2" xfId="60026" xr:uid="{00000000-0005-0000-0000-00007AEA0000}"/>
    <cellStyle name="Total 2 9 4 11 3" xfId="60027" xr:uid="{00000000-0005-0000-0000-00007BEA0000}"/>
    <cellStyle name="Total 2 9 4 11 4" xfId="60028" xr:uid="{00000000-0005-0000-0000-00007CEA0000}"/>
    <cellStyle name="Total 2 9 4 11 5" xfId="60029" xr:uid="{00000000-0005-0000-0000-00007DEA0000}"/>
    <cellStyle name="Total 2 9 4 12" xfId="60030" xr:uid="{00000000-0005-0000-0000-00007EEA0000}"/>
    <cellStyle name="Total 2 9 4 12 2" xfId="60031" xr:uid="{00000000-0005-0000-0000-00007FEA0000}"/>
    <cellStyle name="Total 2 9 4 12 3" xfId="60032" xr:uid="{00000000-0005-0000-0000-000080EA0000}"/>
    <cellStyle name="Total 2 9 4 12 4" xfId="60033" xr:uid="{00000000-0005-0000-0000-000081EA0000}"/>
    <cellStyle name="Total 2 9 4 12 5" xfId="60034" xr:uid="{00000000-0005-0000-0000-000082EA0000}"/>
    <cellStyle name="Total 2 9 4 13" xfId="60035" xr:uid="{00000000-0005-0000-0000-000083EA0000}"/>
    <cellStyle name="Total 2 9 4 13 2" xfId="60036" xr:uid="{00000000-0005-0000-0000-000084EA0000}"/>
    <cellStyle name="Total 2 9 4 13 3" xfId="60037" xr:uid="{00000000-0005-0000-0000-000085EA0000}"/>
    <cellStyle name="Total 2 9 4 13 4" xfId="60038" xr:uid="{00000000-0005-0000-0000-000086EA0000}"/>
    <cellStyle name="Total 2 9 4 13 5" xfId="60039" xr:uid="{00000000-0005-0000-0000-000087EA0000}"/>
    <cellStyle name="Total 2 9 4 14" xfId="60040" xr:uid="{00000000-0005-0000-0000-000088EA0000}"/>
    <cellStyle name="Total 2 9 4 14 2" xfId="60041" xr:uid="{00000000-0005-0000-0000-000089EA0000}"/>
    <cellStyle name="Total 2 9 4 14 3" xfId="60042" xr:uid="{00000000-0005-0000-0000-00008AEA0000}"/>
    <cellStyle name="Total 2 9 4 14 4" xfId="60043" xr:uid="{00000000-0005-0000-0000-00008BEA0000}"/>
    <cellStyle name="Total 2 9 4 14 5" xfId="60044" xr:uid="{00000000-0005-0000-0000-00008CEA0000}"/>
    <cellStyle name="Total 2 9 4 15" xfId="60045" xr:uid="{00000000-0005-0000-0000-00008DEA0000}"/>
    <cellStyle name="Total 2 9 4 15 2" xfId="60046" xr:uid="{00000000-0005-0000-0000-00008EEA0000}"/>
    <cellStyle name="Total 2 9 4 15 3" xfId="60047" xr:uid="{00000000-0005-0000-0000-00008FEA0000}"/>
    <cellStyle name="Total 2 9 4 15 4" xfId="60048" xr:uid="{00000000-0005-0000-0000-000090EA0000}"/>
    <cellStyle name="Total 2 9 4 15 5" xfId="60049" xr:uid="{00000000-0005-0000-0000-000091EA0000}"/>
    <cellStyle name="Total 2 9 4 16" xfId="60050" xr:uid="{00000000-0005-0000-0000-000092EA0000}"/>
    <cellStyle name="Total 2 9 4 16 2" xfId="60051" xr:uid="{00000000-0005-0000-0000-000093EA0000}"/>
    <cellStyle name="Total 2 9 4 16 3" xfId="60052" xr:uid="{00000000-0005-0000-0000-000094EA0000}"/>
    <cellStyle name="Total 2 9 4 16 4" xfId="60053" xr:uid="{00000000-0005-0000-0000-000095EA0000}"/>
    <cellStyle name="Total 2 9 4 16 5" xfId="60054" xr:uid="{00000000-0005-0000-0000-000096EA0000}"/>
    <cellStyle name="Total 2 9 4 17" xfId="60055" xr:uid="{00000000-0005-0000-0000-000097EA0000}"/>
    <cellStyle name="Total 2 9 4 17 2" xfId="60056" xr:uid="{00000000-0005-0000-0000-000098EA0000}"/>
    <cellStyle name="Total 2 9 4 17 3" xfId="60057" xr:uid="{00000000-0005-0000-0000-000099EA0000}"/>
    <cellStyle name="Total 2 9 4 17 4" xfId="60058" xr:uid="{00000000-0005-0000-0000-00009AEA0000}"/>
    <cellStyle name="Total 2 9 4 17 5" xfId="60059" xr:uid="{00000000-0005-0000-0000-00009BEA0000}"/>
    <cellStyle name="Total 2 9 4 18" xfId="60060" xr:uid="{00000000-0005-0000-0000-00009CEA0000}"/>
    <cellStyle name="Total 2 9 4 18 2" xfId="60061" xr:uid="{00000000-0005-0000-0000-00009DEA0000}"/>
    <cellStyle name="Total 2 9 4 18 3" xfId="60062" xr:uid="{00000000-0005-0000-0000-00009EEA0000}"/>
    <cellStyle name="Total 2 9 4 18 4" xfId="60063" xr:uid="{00000000-0005-0000-0000-00009FEA0000}"/>
    <cellStyle name="Total 2 9 4 18 5" xfId="60064" xr:uid="{00000000-0005-0000-0000-0000A0EA0000}"/>
    <cellStyle name="Total 2 9 4 19" xfId="60065" xr:uid="{00000000-0005-0000-0000-0000A1EA0000}"/>
    <cellStyle name="Total 2 9 4 2" xfId="60066" xr:uid="{00000000-0005-0000-0000-0000A2EA0000}"/>
    <cellStyle name="Total 2 9 4 2 2" xfId="60067" xr:uid="{00000000-0005-0000-0000-0000A3EA0000}"/>
    <cellStyle name="Total 2 9 4 2 2 2" xfId="60068" xr:uid="{00000000-0005-0000-0000-0000A4EA0000}"/>
    <cellStyle name="Total 2 9 4 2 2 3" xfId="60069" xr:uid="{00000000-0005-0000-0000-0000A5EA0000}"/>
    <cellStyle name="Total 2 9 4 2 2 4" xfId="60070" xr:uid="{00000000-0005-0000-0000-0000A6EA0000}"/>
    <cellStyle name="Total 2 9 4 2 2 5" xfId="60071" xr:uid="{00000000-0005-0000-0000-0000A7EA0000}"/>
    <cellStyle name="Total 2 9 4 2 2 6" xfId="60072" xr:uid="{00000000-0005-0000-0000-0000A8EA0000}"/>
    <cellStyle name="Total 2 9 4 2 2 7" xfId="60073" xr:uid="{00000000-0005-0000-0000-0000A9EA0000}"/>
    <cellStyle name="Total 2 9 4 2 3" xfId="60074" xr:uid="{00000000-0005-0000-0000-0000AAEA0000}"/>
    <cellStyle name="Total 2 9 4 2 4" xfId="60075" xr:uid="{00000000-0005-0000-0000-0000ABEA0000}"/>
    <cellStyle name="Total 2 9 4 2 5" xfId="60076" xr:uid="{00000000-0005-0000-0000-0000ACEA0000}"/>
    <cellStyle name="Total 2 9 4 3" xfId="60077" xr:uid="{00000000-0005-0000-0000-0000ADEA0000}"/>
    <cellStyle name="Total 2 9 4 3 2" xfId="60078" xr:uid="{00000000-0005-0000-0000-0000AEEA0000}"/>
    <cellStyle name="Total 2 9 4 3 2 2" xfId="60079" xr:uid="{00000000-0005-0000-0000-0000AFEA0000}"/>
    <cellStyle name="Total 2 9 4 3 2 3" xfId="60080" xr:uid="{00000000-0005-0000-0000-0000B0EA0000}"/>
    <cellStyle name="Total 2 9 4 3 2 4" xfId="60081" xr:uid="{00000000-0005-0000-0000-0000B1EA0000}"/>
    <cellStyle name="Total 2 9 4 3 2 5" xfId="60082" xr:uid="{00000000-0005-0000-0000-0000B2EA0000}"/>
    <cellStyle name="Total 2 9 4 3 2 6" xfId="60083" xr:uid="{00000000-0005-0000-0000-0000B3EA0000}"/>
    <cellStyle name="Total 2 9 4 3 2 7" xfId="60084" xr:uid="{00000000-0005-0000-0000-0000B4EA0000}"/>
    <cellStyle name="Total 2 9 4 3 3" xfId="60085" xr:uid="{00000000-0005-0000-0000-0000B5EA0000}"/>
    <cellStyle name="Total 2 9 4 3 4" xfId="60086" xr:uid="{00000000-0005-0000-0000-0000B6EA0000}"/>
    <cellStyle name="Total 2 9 4 3 5" xfId="60087" xr:uid="{00000000-0005-0000-0000-0000B7EA0000}"/>
    <cellStyle name="Total 2 9 4 4" xfId="60088" xr:uid="{00000000-0005-0000-0000-0000B8EA0000}"/>
    <cellStyle name="Total 2 9 4 4 2" xfId="60089" xr:uid="{00000000-0005-0000-0000-0000B9EA0000}"/>
    <cellStyle name="Total 2 9 4 4 2 2" xfId="60090" xr:uid="{00000000-0005-0000-0000-0000BAEA0000}"/>
    <cellStyle name="Total 2 9 4 4 2 3" xfId="60091" xr:uid="{00000000-0005-0000-0000-0000BBEA0000}"/>
    <cellStyle name="Total 2 9 4 4 2 4" xfId="60092" xr:uid="{00000000-0005-0000-0000-0000BCEA0000}"/>
    <cellStyle name="Total 2 9 4 4 2 5" xfId="60093" xr:uid="{00000000-0005-0000-0000-0000BDEA0000}"/>
    <cellStyle name="Total 2 9 4 4 2 6" xfId="60094" xr:uid="{00000000-0005-0000-0000-0000BEEA0000}"/>
    <cellStyle name="Total 2 9 4 4 2 7" xfId="60095" xr:uid="{00000000-0005-0000-0000-0000BFEA0000}"/>
    <cellStyle name="Total 2 9 4 4 3" xfId="60096" xr:uid="{00000000-0005-0000-0000-0000C0EA0000}"/>
    <cellStyle name="Total 2 9 4 4 4" xfId="60097" xr:uid="{00000000-0005-0000-0000-0000C1EA0000}"/>
    <cellStyle name="Total 2 9 4 4 5" xfId="60098" xr:uid="{00000000-0005-0000-0000-0000C2EA0000}"/>
    <cellStyle name="Total 2 9 4 5" xfId="60099" xr:uid="{00000000-0005-0000-0000-0000C3EA0000}"/>
    <cellStyle name="Total 2 9 4 5 2" xfId="60100" xr:uid="{00000000-0005-0000-0000-0000C4EA0000}"/>
    <cellStyle name="Total 2 9 4 5 3" xfId="60101" xr:uid="{00000000-0005-0000-0000-0000C5EA0000}"/>
    <cellStyle name="Total 2 9 4 5 4" xfId="60102" xr:uid="{00000000-0005-0000-0000-0000C6EA0000}"/>
    <cellStyle name="Total 2 9 4 5 5" xfId="60103" xr:uid="{00000000-0005-0000-0000-0000C7EA0000}"/>
    <cellStyle name="Total 2 9 4 5 6" xfId="60104" xr:uid="{00000000-0005-0000-0000-0000C8EA0000}"/>
    <cellStyle name="Total 2 9 4 5 7" xfId="60105" xr:uid="{00000000-0005-0000-0000-0000C9EA0000}"/>
    <cellStyle name="Total 2 9 4 5 8" xfId="60106" xr:uid="{00000000-0005-0000-0000-0000CAEA0000}"/>
    <cellStyle name="Total 2 9 4 6" xfId="60107" xr:uid="{00000000-0005-0000-0000-0000CBEA0000}"/>
    <cellStyle name="Total 2 9 4 6 2" xfId="60108" xr:uid="{00000000-0005-0000-0000-0000CCEA0000}"/>
    <cellStyle name="Total 2 9 4 6 3" xfId="60109" xr:uid="{00000000-0005-0000-0000-0000CDEA0000}"/>
    <cellStyle name="Total 2 9 4 6 4" xfId="60110" xr:uid="{00000000-0005-0000-0000-0000CEEA0000}"/>
    <cellStyle name="Total 2 9 4 6 5" xfId="60111" xr:uid="{00000000-0005-0000-0000-0000CFEA0000}"/>
    <cellStyle name="Total 2 9 4 6 6" xfId="60112" xr:uid="{00000000-0005-0000-0000-0000D0EA0000}"/>
    <cellStyle name="Total 2 9 4 6 7" xfId="60113" xr:uid="{00000000-0005-0000-0000-0000D1EA0000}"/>
    <cellStyle name="Total 2 9 4 7" xfId="60114" xr:uid="{00000000-0005-0000-0000-0000D2EA0000}"/>
    <cellStyle name="Total 2 9 4 7 2" xfId="60115" xr:uid="{00000000-0005-0000-0000-0000D3EA0000}"/>
    <cellStyle name="Total 2 9 4 7 3" xfId="60116" xr:uid="{00000000-0005-0000-0000-0000D4EA0000}"/>
    <cellStyle name="Total 2 9 4 7 4" xfId="60117" xr:uid="{00000000-0005-0000-0000-0000D5EA0000}"/>
    <cellStyle name="Total 2 9 4 7 5" xfId="60118" xr:uid="{00000000-0005-0000-0000-0000D6EA0000}"/>
    <cellStyle name="Total 2 9 4 8" xfId="60119" xr:uid="{00000000-0005-0000-0000-0000D7EA0000}"/>
    <cellStyle name="Total 2 9 4 8 2" xfId="60120" xr:uid="{00000000-0005-0000-0000-0000D8EA0000}"/>
    <cellStyle name="Total 2 9 4 8 3" xfId="60121" xr:uid="{00000000-0005-0000-0000-0000D9EA0000}"/>
    <cellStyle name="Total 2 9 4 8 4" xfId="60122" xr:uid="{00000000-0005-0000-0000-0000DAEA0000}"/>
    <cellStyle name="Total 2 9 4 8 5" xfId="60123" xr:uid="{00000000-0005-0000-0000-0000DBEA0000}"/>
    <cellStyle name="Total 2 9 4 9" xfId="60124" xr:uid="{00000000-0005-0000-0000-0000DCEA0000}"/>
    <cellStyle name="Total 2 9 4 9 2" xfId="60125" xr:uid="{00000000-0005-0000-0000-0000DDEA0000}"/>
    <cellStyle name="Total 2 9 4 9 3" xfId="60126" xr:uid="{00000000-0005-0000-0000-0000DEEA0000}"/>
    <cellStyle name="Total 2 9 4 9 4" xfId="60127" xr:uid="{00000000-0005-0000-0000-0000DFEA0000}"/>
    <cellStyle name="Total 2 9 4 9 5" xfId="60128" xr:uid="{00000000-0005-0000-0000-0000E0EA0000}"/>
    <cellStyle name="Total 2 9 5" xfId="60129" xr:uid="{00000000-0005-0000-0000-0000E1EA0000}"/>
    <cellStyle name="Total 2 9 5 10" xfId="60130" xr:uid="{00000000-0005-0000-0000-0000E2EA0000}"/>
    <cellStyle name="Total 2 9 5 2" xfId="60131" xr:uid="{00000000-0005-0000-0000-0000E3EA0000}"/>
    <cellStyle name="Total 2 9 5 2 2" xfId="60132" xr:uid="{00000000-0005-0000-0000-0000E4EA0000}"/>
    <cellStyle name="Total 2 9 5 2 2 2" xfId="60133" xr:uid="{00000000-0005-0000-0000-0000E5EA0000}"/>
    <cellStyle name="Total 2 9 5 2 2 3" xfId="60134" xr:uid="{00000000-0005-0000-0000-0000E6EA0000}"/>
    <cellStyle name="Total 2 9 5 2 2 4" xfId="60135" xr:uid="{00000000-0005-0000-0000-0000E7EA0000}"/>
    <cellStyle name="Total 2 9 5 2 2 5" xfId="60136" xr:uid="{00000000-0005-0000-0000-0000E8EA0000}"/>
    <cellStyle name="Total 2 9 5 2 2 6" xfId="60137" xr:uid="{00000000-0005-0000-0000-0000E9EA0000}"/>
    <cellStyle name="Total 2 9 5 2 2 7" xfId="60138" xr:uid="{00000000-0005-0000-0000-0000EAEA0000}"/>
    <cellStyle name="Total 2 9 5 2 3" xfId="60139" xr:uid="{00000000-0005-0000-0000-0000EBEA0000}"/>
    <cellStyle name="Total 2 9 5 2 4" xfId="60140" xr:uid="{00000000-0005-0000-0000-0000ECEA0000}"/>
    <cellStyle name="Total 2 9 5 3" xfId="60141" xr:uid="{00000000-0005-0000-0000-0000EDEA0000}"/>
    <cellStyle name="Total 2 9 5 3 2" xfId="60142" xr:uid="{00000000-0005-0000-0000-0000EEEA0000}"/>
    <cellStyle name="Total 2 9 5 3 2 2" xfId="60143" xr:uid="{00000000-0005-0000-0000-0000EFEA0000}"/>
    <cellStyle name="Total 2 9 5 3 2 3" xfId="60144" xr:uid="{00000000-0005-0000-0000-0000F0EA0000}"/>
    <cellStyle name="Total 2 9 5 3 2 4" xfId="60145" xr:uid="{00000000-0005-0000-0000-0000F1EA0000}"/>
    <cellStyle name="Total 2 9 5 3 2 5" xfId="60146" xr:uid="{00000000-0005-0000-0000-0000F2EA0000}"/>
    <cellStyle name="Total 2 9 5 3 2 6" xfId="60147" xr:uid="{00000000-0005-0000-0000-0000F3EA0000}"/>
    <cellStyle name="Total 2 9 5 3 2 7" xfId="60148" xr:uid="{00000000-0005-0000-0000-0000F4EA0000}"/>
    <cellStyle name="Total 2 9 5 3 3" xfId="60149" xr:uid="{00000000-0005-0000-0000-0000F5EA0000}"/>
    <cellStyle name="Total 2 9 5 3 4" xfId="60150" xr:uid="{00000000-0005-0000-0000-0000F6EA0000}"/>
    <cellStyle name="Total 2 9 5 4" xfId="60151" xr:uid="{00000000-0005-0000-0000-0000F7EA0000}"/>
    <cellStyle name="Total 2 9 5 4 2" xfId="60152" xr:uid="{00000000-0005-0000-0000-0000F8EA0000}"/>
    <cellStyle name="Total 2 9 5 4 2 2" xfId="60153" xr:uid="{00000000-0005-0000-0000-0000F9EA0000}"/>
    <cellStyle name="Total 2 9 5 4 2 3" xfId="60154" xr:uid="{00000000-0005-0000-0000-0000FAEA0000}"/>
    <cellStyle name="Total 2 9 5 4 2 4" xfId="60155" xr:uid="{00000000-0005-0000-0000-0000FBEA0000}"/>
    <cellStyle name="Total 2 9 5 4 2 5" xfId="60156" xr:uid="{00000000-0005-0000-0000-0000FCEA0000}"/>
    <cellStyle name="Total 2 9 5 4 2 6" xfId="60157" xr:uid="{00000000-0005-0000-0000-0000FDEA0000}"/>
    <cellStyle name="Total 2 9 5 4 2 7" xfId="60158" xr:uid="{00000000-0005-0000-0000-0000FEEA0000}"/>
    <cellStyle name="Total 2 9 5 4 3" xfId="60159" xr:uid="{00000000-0005-0000-0000-0000FFEA0000}"/>
    <cellStyle name="Total 2 9 5 4 4" xfId="60160" xr:uid="{00000000-0005-0000-0000-000000EB0000}"/>
    <cellStyle name="Total 2 9 5 5" xfId="60161" xr:uid="{00000000-0005-0000-0000-000001EB0000}"/>
    <cellStyle name="Total 2 9 5 5 2" xfId="60162" xr:uid="{00000000-0005-0000-0000-000002EB0000}"/>
    <cellStyle name="Total 2 9 5 5 3" xfId="60163" xr:uid="{00000000-0005-0000-0000-000003EB0000}"/>
    <cellStyle name="Total 2 9 5 5 4" xfId="60164" xr:uid="{00000000-0005-0000-0000-000004EB0000}"/>
    <cellStyle name="Total 2 9 5 5 5" xfId="60165" xr:uid="{00000000-0005-0000-0000-000005EB0000}"/>
    <cellStyle name="Total 2 9 5 5 6" xfId="60166" xr:uid="{00000000-0005-0000-0000-000006EB0000}"/>
    <cellStyle name="Total 2 9 5 5 7" xfId="60167" xr:uid="{00000000-0005-0000-0000-000007EB0000}"/>
    <cellStyle name="Total 2 9 5 5 8" xfId="60168" xr:uid="{00000000-0005-0000-0000-000008EB0000}"/>
    <cellStyle name="Total 2 9 5 6" xfId="60169" xr:uid="{00000000-0005-0000-0000-000009EB0000}"/>
    <cellStyle name="Total 2 9 5 6 2" xfId="60170" xr:uid="{00000000-0005-0000-0000-00000AEB0000}"/>
    <cellStyle name="Total 2 9 5 6 3" xfId="60171" xr:uid="{00000000-0005-0000-0000-00000BEB0000}"/>
    <cellStyle name="Total 2 9 5 6 4" xfId="60172" xr:uid="{00000000-0005-0000-0000-00000CEB0000}"/>
    <cellStyle name="Total 2 9 5 6 5" xfId="60173" xr:uid="{00000000-0005-0000-0000-00000DEB0000}"/>
    <cellStyle name="Total 2 9 5 6 6" xfId="60174" xr:uid="{00000000-0005-0000-0000-00000EEB0000}"/>
    <cellStyle name="Total 2 9 5 6 7" xfId="60175" xr:uid="{00000000-0005-0000-0000-00000FEB0000}"/>
    <cellStyle name="Total 2 9 5 7" xfId="60176" xr:uid="{00000000-0005-0000-0000-000010EB0000}"/>
    <cellStyle name="Total 2 9 5 8" xfId="60177" xr:uid="{00000000-0005-0000-0000-000011EB0000}"/>
    <cellStyle name="Total 2 9 5 9" xfId="60178" xr:uid="{00000000-0005-0000-0000-000012EB0000}"/>
    <cellStyle name="Total 2 9 6" xfId="60179" xr:uid="{00000000-0005-0000-0000-000013EB0000}"/>
    <cellStyle name="Total 2 9 6 2" xfId="60180" xr:uid="{00000000-0005-0000-0000-000014EB0000}"/>
    <cellStyle name="Total 2 9 6 2 2" xfId="60181" xr:uid="{00000000-0005-0000-0000-000015EB0000}"/>
    <cellStyle name="Total 2 9 6 2 3" xfId="60182" xr:uid="{00000000-0005-0000-0000-000016EB0000}"/>
    <cellStyle name="Total 2 9 6 2 4" xfId="60183" xr:uid="{00000000-0005-0000-0000-000017EB0000}"/>
    <cellStyle name="Total 2 9 6 2 5" xfId="60184" xr:uid="{00000000-0005-0000-0000-000018EB0000}"/>
    <cellStyle name="Total 2 9 6 2 6" xfId="60185" xr:uid="{00000000-0005-0000-0000-000019EB0000}"/>
    <cellStyle name="Total 2 9 6 2 7" xfId="60186" xr:uid="{00000000-0005-0000-0000-00001AEB0000}"/>
    <cellStyle name="Total 2 9 6 3" xfId="60187" xr:uid="{00000000-0005-0000-0000-00001BEB0000}"/>
    <cellStyle name="Total 2 9 6 4" xfId="60188" xr:uid="{00000000-0005-0000-0000-00001CEB0000}"/>
    <cellStyle name="Total 2 9 6 5" xfId="60189" xr:uid="{00000000-0005-0000-0000-00001DEB0000}"/>
    <cellStyle name="Total 2 9 7" xfId="60190" xr:uid="{00000000-0005-0000-0000-00001EEB0000}"/>
    <cellStyle name="Total 2 9 7 2" xfId="60191" xr:uid="{00000000-0005-0000-0000-00001FEB0000}"/>
    <cellStyle name="Total 2 9 7 2 2" xfId="60192" xr:uid="{00000000-0005-0000-0000-000020EB0000}"/>
    <cellStyle name="Total 2 9 7 2 3" xfId="60193" xr:uid="{00000000-0005-0000-0000-000021EB0000}"/>
    <cellStyle name="Total 2 9 7 2 4" xfId="60194" xr:uid="{00000000-0005-0000-0000-000022EB0000}"/>
    <cellStyle name="Total 2 9 7 2 5" xfId="60195" xr:uid="{00000000-0005-0000-0000-000023EB0000}"/>
    <cellStyle name="Total 2 9 7 2 6" xfId="60196" xr:uid="{00000000-0005-0000-0000-000024EB0000}"/>
    <cellStyle name="Total 2 9 7 2 7" xfId="60197" xr:uid="{00000000-0005-0000-0000-000025EB0000}"/>
    <cellStyle name="Total 2 9 7 3" xfId="60198" xr:uid="{00000000-0005-0000-0000-000026EB0000}"/>
    <cellStyle name="Total 2 9 7 4" xfId="60199" xr:uid="{00000000-0005-0000-0000-000027EB0000}"/>
    <cellStyle name="Total 2 9 7 5" xfId="60200" xr:uid="{00000000-0005-0000-0000-000028EB0000}"/>
    <cellStyle name="Total 2 9 8" xfId="60201" xr:uid="{00000000-0005-0000-0000-000029EB0000}"/>
    <cellStyle name="Total 2 9 8 2" xfId="60202" xr:uid="{00000000-0005-0000-0000-00002AEB0000}"/>
    <cellStyle name="Total 2 9 8 2 2" xfId="60203" xr:uid="{00000000-0005-0000-0000-00002BEB0000}"/>
    <cellStyle name="Total 2 9 8 2 3" xfId="60204" xr:uid="{00000000-0005-0000-0000-00002CEB0000}"/>
    <cellStyle name="Total 2 9 8 2 4" xfId="60205" xr:uid="{00000000-0005-0000-0000-00002DEB0000}"/>
    <cellStyle name="Total 2 9 8 2 5" xfId="60206" xr:uid="{00000000-0005-0000-0000-00002EEB0000}"/>
    <cellStyle name="Total 2 9 8 2 6" xfId="60207" xr:uid="{00000000-0005-0000-0000-00002FEB0000}"/>
    <cellStyle name="Total 2 9 8 2 7" xfId="60208" xr:uid="{00000000-0005-0000-0000-000030EB0000}"/>
    <cellStyle name="Total 2 9 8 3" xfId="60209" xr:uid="{00000000-0005-0000-0000-000031EB0000}"/>
    <cellStyle name="Total 2 9 8 4" xfId="60210" xr:uid="{00000000-0005-0000-0000-000032EB0000}"/>
    <cellStyle name="Total 2 9 8 5" xfId="60211" xr:uid="{00000000-0005-0000-0000-000033EB0000}"/>
    <cellStyle name="Total 2 9 9" xfId="60212" xr:uid="{00000000-0005-0000-0000-000034EB0000}"/>
    <cellStyle name="Total 2 9 9 2" xfId="60213" xr:uid="{00000000-0005-0000-0000-000035EB0000}"/>
    <cellStyle name="Total 2 9 9 2 2" xfId="60214" xr:uid="{00000000-0005-0000-0000-000036EB0000}"/>
    <cellStyle name="Total 2 9 9 2 3" xfId="60215" xr:uid="{00000000-0005-0000-0000-000037EB0000}"/>
    <cellStyle name="Total 2 9 9 2 4" xfId="60216" xr:uid="{00000000-0005-0000-0000-000038EB0000}"/>
    <cellStyle name="Total 2 9 9 2 5" xfId="60217" xr:uid="{00000000-0005-0000-0000-000039EB0000}"/>
    <cellStyle name="Total 2 9 9 2 6" xfId="60218" xr:uid="{00000000-0005-0000-0000-00003AEB0000}"/>
    <cellStyle name="Total 2 9 9 2 7" xfId="60219" xr:uid="{00000000-0005-0000-0000-00003BEB0000}"/>
    <cellStyle name="Total 2 9 9 3" xfId="60220" xr:uid="{00000000-0005-0000-0000-00003CEB0000}"/>
    <cellStyle name="Total 2 9 9 4" xfId="60221" xr:uid="{00000000-0005-0000-0000-00003DEB0000}"/>
    <cellStyle name="Total 2 9 9 5" xfId="60222" xr:uid="{00000000-0005-0000-0000-00003EEB0000}"/>
    <cellStyle name="Total 3" xfId="837" xr:uid="{00000000-0005-0000-0000-00003FEB0000}"/>
    <cellStyle name="Total 4" xfId="60223" xr:uid="{00000000-0005-0000-0000-000040EB0000}"/>
    <cellStyle name="Total 5" xfId="60224" xr:uid="{00000000-0005-0000-0000-000041EB0000}"/>
    <cellStyle name="Total 6" xfId="60225" xr:uid="{00000000-0005-0000-0000-000042EB0000}"/>
    <cellStyle name="Totals" xfId="261" xr:uid="{00000000-0005-0000-0000-000043EB0000}"/>
    <cellStyle name="unit" xfId="262" xr:uid="{00000000-0005-0000-0000-000044EB0000}"/>
    <cellStyle name="User_Input" xfId="263" xr:uid="{00000000-0005-0000-0000-000045EB0000}"/>
    <cellStyle name="Warning Text 2" xfId="237" xr:uid="{00000000-0005-0000-0000-000046EB0000}"/>
    <cellStyle name="Warning Text 2 2" xfId="60226" xr:uid="{00000000-0005-0000-0000-000047EB0000}"/>
    <cellStyle name="Warning Text 3" xfId="60227" xr:uid="{00000000-0005-0000-0000-000048EB0000}"/>
    <cellStyle name="Warning Text 4" xfId="60228" xr:uid="{00000000-0005-0000-0000-000049EB0000}"/>
    <cellStyle name="Warning Text 5" xfId="60229" xr:uid="{00000000-0005-0000-0000-00004AEB0000}"/>
    <cellStyle name="Warning Text 6" xfId="60230" xr:uid="{00000000-0005-0000-0000-00004BEB0000}"/>
    <cellStyle name="year" xfId="238" xr:uid="{00000000-0005-0000-0000-00004CEB0000}"/>
    <cellStyle name="year 2" xfId="239" xr:uid="{00000000-0005-0000-0000-00004DEB0000}"/>
    <cellStyle name="year 2 2" xfId="60231" xr:uid="{00000000-0005-0000-0000-00004EEB0000}"/>
    <cellStyle name="year 3" xfId="60232" xr:uid="{00000000-0005-0000-0000-00004FEB0000}"/>
    <cellStyle name="year_29(d) - Gas extensions -tariffs" xfId="240" xr:uid="{00000000-0005-0000-0000-000050EB0000}"/>
  </cellStyles>
  <dxfs count="148">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indexed="43"/>
        </patternFill>
      </fill>
    </dxf>
    <dxf>
      <fill>
        <patternFill>
          <bgColor indexed="43"/>
        </patternFill>
      </fill>
    </dxf>
    <dxf>
      <fill>
        <patternFill>
          <bgColor indexed="43"/>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CCFFCC"/>
        </patternFill>
      </fill>
      <border>
        <left style="hair">
          <color auto="1"/>
        </left>
        <right style="hair">
          <color auto="1"/>
        </right>
        <top style="hair">
          <color auto="1"/>
        </top>
        <bottom style="hair">
          <color auto="1"/>
        </bottom>
        <vertical/>
        <horizontal/>
      </border>
    </dxf>
    <dxf>
      <font>
        <strike val="0"/>
        <color theme="0"/>
      </font>
    </dxf>
    <dxf>
      <font>
        <strike val="0"/>
        <color rgb="FFCCFFCC"/>
      </font>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strike val="0"/>
        <color theme="0"/>
      </font>
    </dxf>
    <dxf>
      <border>
        <bottom style="thin">
          <color auto="1"/>
        </bottom>
        <vertical/>
        <horizontal/>
      </border>
    </dxf>
    <dxf>
      <font>
        <strike val="0"/>
        <color theme="0"/>
      </font>
    </dxf>
    <dxf>
      <border>
        <top style="thin">
          <color auto="1"/>
        </top>
        <vertical/>
        <horizontal/>
      </border>
    </dxf>
    <dxf>
      <font>
        <strike val="0"/>
        <color theme="0"/>
      </font>
    </dxf>
    <dxf>
      <font>
        <strike val="0"/>
        <color theme="0"/>
      </font>
    </dxf>
    <dxf>
      <border>
        <top style="thin">
          <color auto="1"/>
        </top>
        <vertical/>
        <horizontal/>
      </border>
    </dxf>
    <dxf>
      <font>
        <strike val="0"/>
        <color theme="0"/>
      </font>
    </dxf>
    <dxf>
      <border>
        <top style="thin">
          <color auto="1"/>
        </top>
        <vertical/>
        <horizontal/>
      </border>
    </dxf>
    <dxf>
      <font>
        <strike val="0"/>
        <color theme="0"/>
      </font>
    </dxf>
    <dxf>
      <border>
        <bottom style="thin">
          <color auto="1"/>
        </bottom>
        <vertical/>
        <horizontal/>
      </border>
    </dxf>
    <dxf>
      <border>
        <bottom style="thin">
          <color auto="1"/>
        </bottom>
        <vertical/>
        <horizontal/>
      </border>
    </dxf>
    <dxf>
      <font>
        <strike val="0"/>
        <color theme="0"/>
      </font>
    </dxf>
    <dxf>
      <border>
        <bottom style="thin">
          <color auto="1"/>
        </bottom>
        <vertical/>
        <horizontal/>
      </border>
    </dxf>
    <dxf>
      <font>
        <strike val="0"/>
        <color theme="0"/>
      </font>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border>
        <bottom style="thin">
          <color auto="1"/>
        </bottom>
        <vertical/>
        <horizontal/>
      </border>
    </dxf>
    <dxf>
      <border>
        <bottom style="thin">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border>
        <bottom style="thin">
          <color auto="1"/>
        </bottom>
        <vertical/>
        <horizontal/>
      </border>
    </dxf>
    <dxf>
      <font>
        <strike val="0"/>
      </font>
      <fill>
        <patternFill>
          <bgColor rgb="FFFFFF99"/>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strike val="0"/>
      </font>
      <numFmt numFmtId="1" formatCode="0"/>
      <fill>
        <patternFill>
          <bgColor theme="8" tint="0.79998168889431442"/>
        </patternFill>
      </fill>
      <border>
        <left style="hair">
          <color auto="1"/>
        </left>
        <right style="hair">
          <color auto="1"/>
        </right>
        <top style="hair">
          <color auto="1"/>
        </top>
        <bottom style="hair">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ill>
        <patternFill>
          <bgColor theme="8" tint="0.79998168889431442"/>
        </patternFill>
      </fill>
      <border>
        <left style="hair">
          <color auto="1"/>
        </left>
        <right style="hair">
          <color auto="1"/>
        </right>
        <top style="hair">
          <color auto="1"/>
        </top>
        <bottom style="hair">
          <color auto="1"/>
        </bottom>
        <vertical/>
        <horizontal/>
      </border>
    </dxf>
    <dxf>
      <border>
        <bottom style="thin">
          <color auto="1"/>
        </bottom>
        <vertical/>
        <horizontal/>
      </border>
    </dxf>
    <dxf>
      <border>
        <bottom style="thin">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border>
        <bottom style="thin">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strike val="0"/>
      </font>
      <numFmt numFmtId="1" formatCode="0"/>
      <fill>
        <patternFill>
          <bgColor theme="8" tint="0.79998168889431442"/>
        </patternFill>
      </fill>
      <border>
        <left style="hair">
          <color auto="1"/>
        </left>
        <right style="hair">
          <color auto="1"/>
        </right>
        <top style="hair">
          <color auto="1"/>
        </top>
        <bottom style="hair">
          <color auto="1"/>
        </bottom>
        <vertical/>
        <horizontal/>
      </border>
    </dxf>
    <dxf>
      <border>
        <bottom style="thin">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ill>
        <patternFill>
          <bgColor theme="8" tint="0.79998168889431442"/>
        </patternFill>
      </fill>
      <border>
        <left style="hair">
          <color auto="1"/>
        </left>
        <right style="hair">
          <color auto="1"/>
        </right>
        <top style="hair">
          <color auto="1"/>
        </top>
        <bottom style="hair">
          <color auto="1"/>
        </bottom>
        <vertical/>
        <horizontal/>
      </border>
    </dxf>
    <dxf>
      <border>
        <bottom style="thin">
          <color auto="1"/>
        </bottom>
        <vertical/>
        <horizontal/>
      </border>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ill>
        <patternFill>
          <bgColor theme="8" tint="0.79998168889431442"/>
        </patternFill>
      </fill>
      <border>
        <left style="hair">
          <color auto="1"/>
        </left>
        <right style="hair">
          <color auto="1"/>
        </right>
        <top style="hair">
          <color auto="1"/>
        </top>
        <bottom style="hair">
          <color auto="1"/>
        </bottom>
        <vertical/>
        <horizontal/>
      </border>
    </dxf>
    <dxf>
      <border>
        <bottom style="thin">
          <color auto="1"/>
        </bottom>
        <vertical/>
        <horizontal/>
      </border>
    </dxf>
    <dxf>
      <font>
        <color theme="0"/>
      </font>
    </dxf>
    <dxf>
      <font>
        <color theme="0"/>
      </font>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color rgb="FF006100"/>
      </font>
      <fill>
        <patternFill>
          <bgColor rgb="FFC6EFCE"/>
        </patternFill>
      </fill>
    </dxf>
    <dxf>
      <font>
        <color rgb="FF9C0006"/>
      </font>
      <fill>
        <patternFill>
          <bgColor rgb="FFFFC7CE"/>
        </patternFill>
      </fill>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color rgb="FF006100"/>
      </font>
      <fill>
        <patternFill>
          <bgColor rgb="FFC6EFCE"/>
        </patternFill>
      </fill>
    </dxf>
    <dxf>
      <font>
        <color rgb="FF9C0006"/>
      </font>
      <fill>
        <patternFill>
          <bgColor rgb="FFFFC7CE"/>
        </patternFill>
      </fill>
    </dxf>
    <dxf>
      <font>
        <color rgb="FF006100"/>
      </font>
      <fill>
        <patternFill>
          <bgColor rgb="FFC6EFCE"/>
        </patternFill>
      </fill>
      <border>
        <left style="hair">
          <color auto="1"/>
        </left>
        <right style="hair">
          <color auto="1"/>
        </right>
        <top style="hair">
          <color auto="1"/>
        </top>
        <bottom style="hair">
          <color auto="1"/>
        </bottom>
      </border>
    </dxf>
    <dxf>
      <font>
        <color rgb="FF9C0006"/>
      </font>
      <fill>
        <patternFill>
          <bgColor rgb="FFFFC7CE"/>
        </patternFill>
      </fill>
      <border>
        <left style="hair">
          <color auto="1"/>
        </left>
        <right style="hair">
          <color auto="1"/>
        </right>
        <top style="hair">
          <color auto="1"/>
        </top>
        <bottom style="hair">
          <color auto="1"/>
        </bottom>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ont>
        <strike val="0"/>
        <color theme="0"/>
      </font>
    </dxf>
    <dxf>
      <fill>
        <patternFill>
          <bgColor theme="8" tint="0.79998168889431442"/>
        </patternFill>
      </fill>
      <border>
        <left style="hair">
          <color auto="1"/>
        </left>
        <right style="hair">
          <color auto="1"/>
        </right>
        <top style="hair">
          <color auto="1"/>
        </top>
        <bottom style="hair">
          <color auto="1"/>
        </bottom>
        <vertical/>
        <horizontal/>
      </border>
    </dxf>
    <dxf>
      <font>
        <strike val="0"/>
        <color theme="0"/>
      </font>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ont>
        <strike val="0"/>
        <color theme="0"/>
      </font>
    </dxf>
    <dxf>
      <font>
        <strike val="0"/>
        <color theme="0"/>
      </font>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99"/>
      <color rgb="FF188CCC"/>
      <color rgb="FF3EB08E"/>
      <color rgb="FF8DC63F"/>
      <color rgb="FFC6EFCE"/>
      <color rgb="FFDBE5F1"/>
      <color rgb="FFDAEEF3"/>
      <color rgb="FF006100"/>
      <color rgb="FF9C000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342900</xdr:colOff>
      <xdr:row>2</xdr:row>
      <xdr:rowOff>76200</xdr:rowOff>
    </xdr:from>
    <xdr:to>
      <xdr:col>15</xdr:col>
      <xdr:colOff>66675</xdr:colOff>
      <xdr:row>13</xdr:row>
      <xdr:rowOff>66675</xdr:rowOff>
    </xdr:to>
    <xdr:sp macro="" textlink="">
      <xdr:nvSpPr>
        <xdr:cNvPr id="2" name="TextBox 1">
          <a:extLst>
            <a:ext uri="{FF2B5EF4-FFF2-40B4-BE49-F238E27FC236}">
              <a16:creationId xmlns:a16="http://schemas.microsoft.com/office/drawing/2014/main" id="{1AEE50FD-488E-4013-324A-D68AA37643FC}"/>
            </a:ext>
          </a:extLst>
        </xdr:cNvPr>
        <xdr:cNvSpPr txBox="1"/>
      </xdr:nvSpPr>
      <xdr:spPr>
        <a:xfrm>
          <a:off x="7705725" y="409575"/>
          <a:ext cx="4076700"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b="0" i="0" u="none" strike="noStrike">
              <a:solidFill>
                <a:schemeClr val="dk1"/>
              </a:solidFill>
              <a:effectLst/>
              <a:latin typeface="+mn-lt"/>
              <a:ea typeface="+mn-ea"/>
              <a:cs typeface="+mn-cs"/>
            </a:rPr>
            <a:t>Data Pre December 2025 is based on actuals found from the ABS</a:t>
          </a:r>
          <a:r>
            <a:rPr lang="en-GB" sz="900"/>
            <a:t> </a:t>
          </a:r>
          <a:r>
            <a:rPr lang="en-GB" sz="900" b="0" i="0" u="none" strike="noStrike">
              <a:solidFill>
                <a:schemeClr val="dk1"/>
              </a:solidFill>
              <a:effectLst/>
              <a:latin typeface="+mn-lt"/>
              <a:ea typeface="+mn-ea"/>
              <a:cs typeface="+mn-cs"/>
            </a:rPr>
            <a:t>December 2025,2026,2027, June 2026,2027, found from the RBA's statement of monetary policy August 2025</a:t>
          </a:r>
          <a:r>
            <a:rPr lang="en-GB" sz="900"/>
            <a:t> </a:t>
          </a:r>
          <a:r>
            <a:rPr lang="en-GB" sz="900" b="0" i="0" u="none" strike="noStrike">
              <a:solidFill>
                <a:schemeClr val="dk1"/>
              </a:solidFill>
              <a:effectLst/>
              <a:latin typeface="+mn-lt"/>
              <a:ea typeface="+mn-ea"/>
              <a:cs typeface="+mn-cs"/>
            </a:rPr>
            <a:t>For March 2026,2027 and September 2026,2027 it is an average of the month ahead and the month just passed as a forecast</a:t>
          </a:r>
          <a:r>
            <a:rPr lang="en-GB" sz="900"/>
            <a:t> </a:t>
          </a:r>
          <a:r>
            <a:rPr lang="en-GB" sz="900" b="0" i="0" u="none" strike="noStrike">
              <a:solidFill>
                <a:schemeClr val="dk1"/>
              </a:solidFill>
              <a:effectLst/>
              <a:latin typeface="+mn-lt"/>
              <a:ea typeface="+mn-ea"/>
              <a:cs typeface="+mn-cs"/>
            </a:rPr>
            <a:t>For all data post December 2027, it is 2.5%, based on the middle of the RBA's target range of 2-3%</a:t>
          </a:r>
          <a:r>
            <a:rPr lang="en-GB" sz="900"/>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Price%20Review\2028-32%20TRR\05%202028%20TRR%20-%20Modelling\EBSS\INPUTS\AER%20decision%20-%20AusNet%20Tx%20PTRM%20-%202025-26%20RoD%20update%20-%20February%202024%20storms%20cost%20pass%20throughEBSS%20version.xlsm" TargetMode="External"/><Relationship Id="rId1" Type="http://schemas.openxmlformats.org/officeDocument/2006/relationships/externalLinkPath" Target="/Price%20Review/2028-32%20TRR/05%202028%20TRR%20-%20Modelling/EBSS/INPUTS/AER%20decision%20-%20AusNet%20Tx%20PTRM%20-%202025-26%20RoD%20update%20-%20February%202024%20storms%20cost%20pass%20throughEBSS%20version.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Z:\Price%20Review\2028-32%20TRR\05%202028%20TRR%20-%20Modelling\Opex\INPUTS\Confidential%20RINs\Annual%20RIN%20(A)\RY23_260724_Attachment%201%202022-23%20AusNet%20Transmission%20Group%20Pty%20Ltd%20Regulatory%20Accounts%20(Confidential%20Version).xlsm" TargetMode="External"/><Relationship Id="rId2" Type="http://schemas.microsoft.com/office/2019/04/relationships/externalLinkLongPath" Target="file:///\\rchfil100\Networks\Regulation\Price%20Review\2028-32%20TRR\05%202028%20TRR%20-%20Modelling\Opex\INPUTS\Confidential%20RINs\Annual%20RIN%20(A)\RY23_260724_Attachment%201%202022-23%20AusNet%20Transmission%20Group%20Pty%20Ltd%20Regulatory%20Accounts%20(Confidential%20Version).xlsm?8685A119" TargetMode="External"/><Relationship Id="rId1" Type="http://schemas.openxmlformats.org/officeDocument/2006/relationships/externalLinkPath" Target="file:///\\8685A119\RY23_260724_Attachment%201%202022-23%20AusNet%20Transmission%20Group%20Pty%20Ltd%20Regulatory%20Accounts%20(Confidential%20Version).xlsm"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Z:\Price%20Review\2028-32%20TRR\05%202028%20TRR%20-%20Modelling\Opex\INPUTS\Confidential%20RINs\Annual%20RIN%20(A)\RY24_Attachment%201%20RY24%20AusNet%20Transmission%20Group%20-%20Annual%20Regulatory%20Accounts%20-%20Confidential%20Version.xlsm" TargetMode="External"/><Relationship Id="rId2" Type="http://schemas.microsoft.com/office/2019/04/relationships/externalLinkLongPath" Target="file:///\\rchfil100\Networks\Regulation\Price%20Review\2028-32%20TRR\05%202028%20TRR%20-%20Modelling\Opex\INPUTS\Confidential%20RINs\Annual%20RIN%20(A)\RY24_Attachment%201%20RY24%20AusNet%20Transmission%20Group%20-%20Annual%20Regulatory%20Accounts%20-%20Confidential%20Version.xlsm?8685A119" TargetMode="External"/><Relationship Id="rId1" Type="http://schemas.openxmlformats.org/officeDocument/2006/relationships/externalLinkPath" Target="file:///\\8685A119\RY24_Attachment%201%20RY24%20AusNet%20Transmission%20Group%20-%20Annual%20Regulatory%20Accounts%20-%20Confidential%20Version.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Z:\Price%20Review\2028-32%20TRR\05%202028%20TRR%20-%20Modelling\Opex\INPUTS\AER%20Final%20Decision%2022-27%20Opex%20Model.xlsx" TargetMode="External"/><Relationship Id="rId1" Type="http://schemas.openxmlformats.org/officeDocument/2006/relationships/externalLinkPath" Target="file:///\\rchfil100\Networks\Regulation\Price%20Review\2028-32%20TRR\05%202028%20TRR%20-%20Modelling\Opex\INPUTS\AER%20Final%20Decision%2022-27%20Opex%20Mode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usNet%20Services%20-%20TRR%202027-32%20Growth%20Assets%20Calculation%20-%2031%20Oct%202025%20-%20CONFIDENTIAL.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B:\Price%20Review\2028-32%20TRR\08%202028%20TRR%20-%20Proposal%20submission%20models\AusNet%20Services%20-%20TRR%202027-32%20Post%20Tax%20Revenue%20Model%20-%207%20Nov%202025%20-%20PUBLIC.xlsm" TargetMode="External"/><Relationship Id="rId1" Type="http://schemas.openxmlformats.org/officeDocument/2006/relationships/externalLinkPath" Target="AusNet%20Services%20-%20TRR%202027-32%20Post%20Tax%20Revenue%20Model%20-%207%20Nov%202025%20-%20PUBLI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ER NRs"/>
      <sheetName val="AER lookups"/>
      <sheetName val="AER ETL"/>
      <sheetName val="Business &amp; other details"/>
      <sheetName val="Intro"/>
      <sheetName val="DMS input"/>
      <sheetName val="AER amendments"/>
      <sheetName val="PTRM input"/>
      <sheetName val="WACC"/>
      <sheetName val="Assets"/>
      <sheetName val="Analysis"/>
      <sheetName val="X factors"/>
      <sheetName val="Revenue summary"/>
      <sheetName val="Equity raising costs"/>
      <sheetName val="Chart 1-Revenue"/>
      <sheetName val="Chart 2-Price path"/>
      <sheetName val="Chart 3-Building blocks"/>
    </sheetNames>
    <sheetDataSet>
      <sheetData sheetId="0"/>
      <sheetData sheetId="1"/>
      <sheetData sheetId="2"/>
      <sheetData sheetId="3"/>
      <sheetData sheetId="4"/>
      <sheetData sheetId="5"/>
      <sheetData sheetId="6"/>
      <sheetData sheetId="7">
        <row r="440">
          <cell r="G440">
            <v>173.61030500000001</v>
          </cell>
          <cell r="H440">
            <v>173.61030500000001</v>
          </cell>
          <cell r="I440">
            <v>173.61030500000001</v>
          </cell>
          <cell r="J440">
            <v>173.61030500000001</v>
          </cell>
          <cell r="K440">
            <v>173.61030500000001</v>
          </cell>
        </row>
        <row r="441">
          <cell r="G441">
            <v>0</v>
          </cell>
          <cell r="H441">
            <v>1.442798802653674</v>
          </cell>
          <cell r="I441">
            <v>1.5512099398604169</v>
          </cell>
          <cell r="J441">
            <v>1.6677670324483558</v>
          </cell>
          <cell r="K441">
            <v>1.7930821631866782</v>
          </cell>
        </row>
        <row r="448">
          <cell r="G448">
            <v>1.7033945637636729</v>
          </cell>
          <cell r="H448">
            <v>1.6941789604760971</v>
          </cell>
          <cell r="I448">
            <v>1.6986769777589621</v>
          </cell>
          <cell r="J448">
            <v>1.7006194535738979</v>
          </cell>
          <cell r="K448">
            <v>1.6834230439388531</v>
          </cell>
        </row>
        <row r="449">
          <cell r="G449">
            <v>277.5788736031742</v>
          </cell>
          <cell r="H449">
            <v>277.8239714421976</v>
          </cell>
          <cell r="I449">
            <v>276.98529093559296</v>
          </cell>
          <cell r="J449">
            <v>277.43568847410671</v>
          </cell>
          <cell r="K449">
            <v>277.61030396251664</v>
          </cell>
        </row>
      </sheetData>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dex"/>
      <sheetName val="RFS Inc"/>
      <sheetName val="DISAGG Inc"/>
      <sheetName val="DISAGG Opex"/>
      <sheetName val="DISAGG Aloc1"/>
      <sheetName val="DISAGG Aloc1 (2)"/>
      <sheetName val="DISAGG Aloc2"/>
      <sheetName val="PTS Adj"/>
      <sheetName val="PTS PriceRedn"/>
      <sheetName val="PTS PDisc"/>
      <sheetName val="PTS Rev"/>
      <sheetName val="PTS Asset Aging"/>
      <sheetName val="DISAGG ProvSum"/>
      <sheetName val="PTS ProvRec "/>
      <sheetName val="INF RelPartTrans"/>
      <sheetName val="INF RevRec"/>
      <sheetName val="Hist Capex by Asset Class "/>
      <sheetName val="Historic Opex Summary"/>
      <sheetName val="Hist Opex by Cat. Part Year"/>
      <sheetName val="Historic Opex by Category Yr1"/>
      <sheetName val="Historic Opex by Category Yr2"/>
      <sheetName val="Historic Opex by Category Yr3"/>
      <sheetName val="Historic Opex by Category Yr4"/>
      <sheetName val="Historic Opex by Category Yr5"/>
      <sheetName val="Historic Capex by Category"/>
      <sheetName val="Hist Capex - Network"/>
      <sheetName val="Hist Capex - Non-Network"/>
      <sheetName val="NCIPAP projects"/>
      <sheetName val="Commentary on Opex"/>
      <sheetName val="Commentary on Historic Capex"/>
      <sheetName val="Opex Instructions"/>
      <sheetName val="Historic Capex Instructions"/>
    </sheetNames>
    <sheetDataSet>
      <sheetData sheetId="0"/>
      <sheetData sheetId="1"/>
      <sheetData sheetId="2"/>
      <sheetData sheetId="3">
        <row r="30">
          <cell r="I30">
            <v>190044.48436</v>
          </cell>
        </row>
        <row r="61">
          <cell r="I61">
            <v>273473.82068869006</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dex"/>
      <sheetName val="RFS Inc"/>
      <sheetName val="DISAGG Inc"/>
      <sheetName val="DISAGG Opex"/>
      <sheetName val="DISAGG Aloc1"/>
      <sheetName val="DISAGG Aloc1 (2)"/>
      <sheetName val="DISAGG Aloc2"/>
      <sheetName val="PTS Adj"/>
      <sheetName val="PTS PriceRedn"/>
      <sheetName val="PTS PDisc"/>
      <sheetName val="PTS Rev"/>
      <sheetName val="PTS Asset Aging"/>
      <sheetName val="DISAGG ProvSum"/>
      <sheetName val="PTS ProvRec "/>
      <sheetName val="INF RelPartTrans"/>
      <sheetName val="INF RevRec"/>
      <sheetName val="Hist Capex by Asset Class "/>
      <sheetName val="Historic Opex Summary"/>
      <sheetName val="Hist Opex by Cat. Part Year"/>
      <sheetName val="Historic Opex by Category Yr1"/>
      <sheetName val="Historic Opex by Category Yr2"/>
      <sheetName val="Historic Opex by Category Yr3"/>
      <sheetName val="Historic Opex by Category Yr4"/>
      <sheetName val="Historic Opex by Category Yr5"/>
      <sheetName val="Historic Capex by Category"/>
      <sheetName val="Hist Capex - Network"/>
      <sheetName val="Hist Capex - Non-Network"/>
      <sheetName val="NCIPAP projects"/>
      <sheetName val="Commentary on Opex"/>
      <sheetName val="Commentary on Historic Capex"/>
      <sheetName val="Opex Instructions"/>
      <sheetName val="Historic Capex Instructions"/>
    </sheetNames>
    <sheetDataSet>
      <sheetData sheetId="0"/>
      <sheetData sheetId="1"/>
      <sheetData sheetId="2"/>
      <sheetData sheetId="3">
        <row r="30">
          <cell r="I30">
            <v>246814.53598999997</v>
          </cell>
        </row>
        <row r="61">
          <cell r="I61">
            <v>344717.93688248977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
      <sheetName val="Input|General"/>
      <sheetName val="Input|Inflation"/>
      <sheetName val="Input|Reported opex"/>
      <sheetName val="Input|Rate of change"/>
      <sheetName val="Input|Step changes"/>
      <sheetName val="Calc|Opex forecast"/>
      <sheetName val="Lookup|Tables"/>
      <sheetName val="Check|List"/>
    </sheetNames>
    <sheetDataSet>
      <sheetData sheetId="0"/>
      <sheetData sheetId="1"/>
      <sheetData sheetId="2"/>
      <sheetData sheetId="3"/>
      <sheetData sheetId="4">
        <row r="42">
          <cell r="S42">
            <v>1.0436139272704334E-2</v>
          </cell>
        </row>
        <row r="55">
          <cell r="P55">
            <v>0.70399999999999996</v>
          </cell>
          <cell r="Q55">
            <v>0.70399999999999996</v>
          </cell>
          <cell r="R55">
            <v>0.70399999999999996</v>
          </cell>
          <cell r="S55">
            <v>0.70399999999999996</v>
          </cell>
          <cell r="T55">
            <v>0.70399999999999996</v>
          </cell>
        </row>
      </sheetData>
      <sheetData sheetId="5">
        <row r="29">
          <cell r="O29">
            <v>5.1678662343750101</v>
          </cell>
        </row>
      </sheetData>
      <sheetData sheetId="6">
        <row r="65">
          <cell r="R65">
            <v>5.0000000000000001E-3</v>
          </cell>
        </row>
      </sheetData>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up 3 Assets List 2022-27"/>
      <sheetName val="Summary 2022-27"/>
      <sheetName val="Group 3 Opex"/>
      <sheetName val="CPI 8 Cities"/>
      <sheetName val="CPI Melb"/>
    </sheetNames>
    <sheetDataSet>
      <sheetData sheetId="0"/>
      <sheetData sheetId="1"/>
      <sheetData sheetId="2">
        <row r="1">
          <cell r="G1">
            <v>4408274.4700637581</v>
          </cell>
        </row>
      </sheetData>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
      <sheetName val="DMS input"/>
      <sheetName val="PTRM input"/>
      <sheetName val="WACC"/>
      <sheetName val="Assets"/>
      <sheetName val="Analysis"/>
      <sheetName val="X factors"/>
      <sheetName val="Revenue summary"/>
      <sheetName val="Equity raising costs"/>
      <sheetName val="Chart 1-Revenue"/>
      <sheetName val="Chart 2-Price path"/>
      <sheetName val="Chart 3-Building blocks"/>
      <sheetName val="AER NRs"/>
      <sheetName val="AER lookups"/>
      <sheetName val="AER ETL"/>
      <sheetName val="Business &amp; other details"/>
    </sheetNames>
    <sheetDataSet>
      <sheetData sheetId="0"/>
      <sheetData sheetId="1"/>
      <sheetData sheetId="2">
        <row r="448">
          <cell r="G448">
            <v>2.2618638222346652</v>
          </cell>
          <cell r="H448">
            <v>2.4548711344165812</v>
          </cell>
          <cell r="I448">
            <v>2.638773672791487</v>
          </cell>
          <cell r="J448">
            <v>2.7298908534375741</v>
          </cell>
          <cell r="K448">
            <v>2.7930978035530667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AusNet Services Theme">
  <a:themeElements>
    <a:clrScheme name="AusNet Services Excel">
      <a:dk1>
        <a:sysClr val="windowText" lastClr="000000"/>
      </a:dk1>
      <a:lt1>
        <a:sysClr val="window" lastClr="FFFFFF"/>
      </a:lt1>
      <a:dk2>
        <a:srgbClr val="031F73"/>
      </a:dk2>
      <a:lt2>
        <a:srgbClr val="BCBEC0"/>
      </a:lt2>
      <a:accent1>
        <a:srgbClr val="363594"/>
      </a:accent1>
      <a:accent2>
        <a:srgbClr val="3EB08E"/>
      </a:accent2>
      <a:accent3>
        <a:srgbClr val="CDDC29"/>
      </a:accent3>
      <a:accent4>
        <a:srgbClr val="0864B0"/>
      </a:accent4>
      <a:accent5>
        <a:srgbClr val="8DC63F"/>
      </a:accent5>
      <a:accent6>
        <a:srgbClr val="188CCC"/>
      </a:accent6>
      <a:hlink>
        <a:srgbClr val="031F73"/>
      </a:hlink>
      <a:folHlink>
        <a:srgbClr val="646464"/>
      </a:folHlink>
    </a:clrScheme>
    <a:fontScheme name="CHC">
      <a:majorFont>
        <a:latin typeface="Arial"/>
        <a:ea typeface=""/>
        <a:cs typeface=""/>
      </a:majorFont>
      <a:minorFont>
        <a:latin typeface="Arial"/>
        <a:ea typeface=""/>
        <a:cs typeface=""/>
      </a:minorFont>
    </a:fontScheme>
    <a:fmtScheme name="Couture">
      <a:fillStyleLst>
        <a:solidFill>
          <a:schemeClr val="phClr"/>
        </a:solidFill>
        <a:solidFill>
          <a:schemeClr val="phClr">
            <a:tint val="65000"/>
          </a:schemeClr>
        </a:solidFill>
        <a:solidFill>
          <a:schemeClr val="phClr">
            <a:shade val="80000"/>
            <a:satMod val="180000"/>
          </a:schemeClr>
        </a:solidFill>
      </a:fillStyleLst>
      <a:lnStyleLst>
        <a:ln w="9525" cap="flat" cmpd="sng" algn="ctr">
          <a:solidFill>
            <a:schemeClr val="phClr"/>
          </a:solidFill>
          <a:prstDash val="solid"/>
        </a:ln>
        <a:ln w="10795" cap="flat" cmpd="sng" algn="ctr">
          <a:solidFill>
            <a:schemeClr val="phClr"/>
          </a:solidFill>
          <a:prstDash val="solid"/>
        </a:ln>
        <a:ln w="17145" cap="flat" cmpd="sng" algn="ctr">
          <a:solidFill>
            <a:schemeClr val="phClr">
              <a:shade val="95000"/>
              <a:alpha val="50000"/>
              <a:satMod val="150000"/>
            </a:schemeClr>
          </a:solidFill>
          <a:prstDash val="solid"/>
        </a:ln>
      </a:lnStyleLst>
      <a:effectStyleLst>
        <a:effectStyle>
          <a:effectLst/>
        </a:effectStyle>
        <a:effectStyle>
          <a:effectLst/>
        </a:effectStyle>
        <a:effectStyle>
          <a:effectLst>
            <a:outerShdw blurRad="44450" dist="13970" dir="5400000" algn="ctr" rotWithShape="0">
              <a:srgbClr val="000000">
                <a:alpha val="45000"/>
              </a:srgbClr>
            </a:outerShdw>
          </a:effectLst>
          <a:scene3d>
            <a:camera prst="orthographicFront">
              <a:rot lat="0" lon="0" rev="0"/>
            </a:camera>
            <a:lightRig rig="twoPt" dir="tl"/>
          </a:scene3d>
          <a:sp3d prstMaterial="flat">
            <a:bevelT w="19050" h="31750" prst="coolSlan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1"/>
  </sheetPr>
  <dimension ref="A1:AD31"/>
  <sheetViews>
    <sheetView showGridLines="0" workbookViewId="0"/>
  </sheetViews>
  <sheetFormatPr defaultColWidth="0" defaultRowHeight="10" zeroHeight="1"/>
  <cols>
    <col min="1" max="2" width="1.44140625" style="8" customWidth="1"/>
    <col min="3" max="3" width="30.6640625" style="8" customWidth="1"/>
    <col min="4" max="4" width="189.6640625" style="8" bestFit="1" customWidth="1"/>
    <col min="5" max="5" width="6.44140625" style="8" customWidth="1"/>
    <col min="6" max="6" width="9.33203125" style="8" hidden="1" customWidth="1"/>
    <col min="7" max="14" width="9.6640625" style="8" hidden="1" customWidth="1"/>
    <col min="15" max="15" width="1.44140625" style="8" hidden="1" customWidth="1"/>
    <col min="16" max="16" width="10.44140625" style="8" hidden="1" customWidth="1"/>
    <col min="17" max="17" width="1.44140625" style="8" hidden="1" customWidth="1"/>
    <col min="18" max="16384" width="10.44140625" style="8" hidden="1"/>
  </cols>
  <sheetData>
    <row r="1" spans="1:30" s="1" customFormat="1" ht="15.75" customHeight="1">
      <c r="A1" s="32"/>
      <c r="B1" s="29" t="s">
        <v>99</v>
      </c>
      <c r="C1" s="29"/>
      <c r="D1" s="32"/>
      <c r="E1" s="32"/>
      <c r="G1" s="2"/>
      <c r="H1" s="3"/>
      <c r="I1" s="4"/>
    </row>
    <row r="2" spans="1:30" s="5" customFormat="1" ht="13.5" customHeight="1" thickBot="1">
      <c r="A2" s="36"/>
      <c r="B2" s="35" t="s">
        <v>41</v>
      </c>
      <c r="C2" s="35"/>
      <c r="D2" s="36"/>
      <c r="E2" s="36"/>
    </row>
    <row r="3" spans="1:30" s="6" customFormat="1" ht="3" customHeight="1"/>
    <row r="4" spans="1:30" customFormat="1" ht="13">
      <c r="A4" s="37"/>
      <c r="B4" s="43" t="s">
        <v>67</v>
      </c>
      <c r="C4" s="37"/>
      <c r="D4" s="37"/>
      <c r="E4" s="37"/>
      <c r="F4" s="38"/>
      <c r="G4" s="38"/>
      <c r="H4" s="38"/>
      <c r="I4" s="38"/>
      <c r="J4" s="39"/>
      <c r="K4" s="40"/>
      <c r="L4" s="39"/>
      <c r="M4" s="40"/>
      <c r="N4" s="39"/>
      <c r="O4" s="39"/>
      <c r="P4" s="39"/>
      <c r="Q4" s="39"/>
      <c r="R4" s="39"/>
      <c r="S4" s="39"/>
      <c r="T4" s="39"/>
      <c r="U4" s="39"/>
      <c r="V4" s="40"/>
      <c r="W4" s="40"/>
      <c r="X4" s="41"/>
      <c r="Y4" s="41"/>
      <c r="Z4" s="41"/>
      <c r="AA4" s="41"/>
      <c r="AB4" s="41"/>
      <c r="AC4" s="42"/>
      <c r="AD4" s="42"/>
    </row>
    <row r="5" spans="1:30"/>
    <row r="6" spans="1:30" ht="10.5">
      <c r="C6" s="9" t="s">
        <v>0</v>
      </c>
      <c r="D6" s="9" t="s">
        <v>1</v>
      </c>
    </row>
    <row r="7" spans="1:30">
      <c r="C7" s="19" t="s">
        <v>65</v>
      </c>
      <c r="D7" s="7" t="s">
        <v>66</v>
      </c>
    </row>
    <row r="8" spans="1:30">
      <c r="C8" s="19" t="s">
        <v>35</v>
      </c>
      <c r="D8" s="7" t="s">
        <v>101</v>
      </c>
    </row>
    <row r="9" spans="1:30">
      <c r="C9" s="19" t="s">
        <v>61</v>
      </c>
      <c r="D9" s="7" t="s">
        <v>62</v>
      </c>
    </row>
    <row r="10" spans="1:30">
      <c r="C10" s="19" t="s">
        <v>60</v>
      </c>
      <c r="D10" s="7" t="s">
        <v>51</v>
      </c>
    </row>
    <row r="11" spans="1:30">
      <c r="C11" s="19" t="s">
        <v>64</v>
      </c>
      <c r="D11" s="7" t="s">
        <v>52</v>
      </c>
    </row>
    <row r="12" spans="1:30">
      <c r="C12" s="19" t="s">
        <v>56</v>
      </c>
      <c r="D12" s="7" t="s">
        <v>175</v>
      </c>
    </row>
    <row r="13" spans="1:30">
      <c r="C13" s="19" t="s">
        <v>55</v>
      </c>
      <c r="D13" s="7" t="s">
        <v>176</v>
      </c>
    </row>
    <row r="14" spans="1:30">
      <c r="C14" s="19" t="s">
        <v>54</v>
      </c>
      <c r="D14" s="7" t="s">
        <v>63</v>
      </c>
    </row>
    <row r="15" spans="1:30">
      <c r="C15" s="19" t="s">
        <v>25</v>
      </c>
      <c r="D15" s="7" t="s">
        <v>53</v>
      </c>
    </row>
    <row r="16" spans="1:30" ht="13">
      <c r="C16" s="10"/>
      <c r="D16" s="7"/>
    </row>
    <row r="17" spans="1:30" customFormat="1" ht="13">
      <c r="A17" s="37"/>
      <c r="B17" s="43" t="s">
        <v>21</v>
      </c>
      <c r="C17" s="37"/>
      <c r="D17" s="37"/>
      <c r="E17" s="37"/>
      <c r="F17" s="38"/>
      <c r="G17" s="38"/>
      <c r="H17" s="38"/>
      <c r="I17" s="38"/>
      <c r="J17" s="39"/>
      <c r="K17" s="40"/>
      <c r="L17" s="39"/>
      <c r="M17" s="40"/>
      <c r="N17" s="39"/>
      <c r="O17" s="39"/>
      <c r="P17" s="39"/>
      <c r="Q17" s="39"/>
      <c r="R17" s="39"/>
      <c r="S17" s="39"/>
      <c r="T17" s="39"/>
      <c r="U17" s="39"/>
      <c r="V17" s="40"/>
      <c r="W17" s="40"/>
      <c r="X17" s="41"/>
      <c r="Y17" s="41"/>
      <c r="Z17" s="41"/>
      <c r="AA17" s="41"/>
      <c r="AB17" s="41"/>
      <c r="AC17" s="42"/>
      <c r="AD17" s="42"/>
    </row>
    <row r="18" spans="1:30" hidden="1">
      <c r="D18" s="7"/>
      <c r="F18" s="25"/>
    </row>
    <row r="19" spans="1:30" hidden="1">
      <c r="D19" s="7"/>
      <c r="F19" s="25"/>
    </row>
    <row r="20" spans="1:30" hidden="1">
      <c r="D20" s="7"/>
      <c r="F20" s="25"/>
    </row>
    <row r="21" spans="1:30" hidden="1">
      <c r="D21" s="7"/>
      <c r="F21" s="25"/>
    </row>
    <row r="22" spans="1:30" hidden="1">
      <c r="D22" s="7"/>
      <c r="F22" s="25"/>
    </row>
    <row r="23" spans="1:30" hidden="1">
      <c r="C23" s="7"/>
      <c r="D23" s="7"/>
      <c r="F23" s="25"/>
    </row>
    <row r="24" spans="1:30" hidden="1">
      <c r="C24" s="7"/>
      <c r="D24" s="7"/>
      <c r="F24" s="25"/>
    </row>
    <row r="25" spans="1:30" hidden="1">
      <c r="C25" s="7"/>
      <c r="D25" s="7"/>
    </row>
    <row r="26" spans="1:30" hidden="1">
      <c r="D26" s="7"/>
    </row>
    <row r="27" spans="1:30" hidden="1">
      <c r="D27" s="7"/>
    </row>
    <row r="28" spans="1:30" hidden="1">
      <c r="D28" s="7"/>
    </row>
    <row r="29" spans="1:30" hidden="1">
      <c r="D29" s="7"/>
    </row>
    <row r="30" spans="1:30" hidden="1">
      <c r="D30" s="7"/>
    </row>
    <row r="31" spans="1:30" ht="13" hidden="1">
      <c r="C31" s="10"/>
      <c r="D31" s="7"/>
    </row>
  </sheetData>
  <hyperlinks>
    <hyperlink ref="C12" location="'Calc|Opex forecast'!A1" display="Calc | Opex Forecast" xr:uid="{00000000-0004-0000-0500-000000000000}"/>
    <hyperlink ref="C13" location="'Output|Models'!A1" display="Output | Models" xr:uid="{00000000-0004-0000-0500-000001000000}"/>
    <hyperlink ref="C14" location="'Lookup|Tables'!A1" display="Lookup | Tables" xr:uid="{00000000-0004-0000-0500-000002000000}"/>
    <hyperlink ref="C15" location="'Check|List'!A1" display="Check | List" xr:uid="{00000000-0004-0000-0500-000003000000}"/>
    <hyperlink ref="C7" location="'Input|General'!A1" display="Input | General" xr:uid="{00000000-0004-0000-0500-000004000000}"/>
    <hyperlink ref="C9" location="'Input|Reported opex'!A1" display="Input | Reported opex" xr:uid="{00000000-0004-0000-0500-000005000000}"/>
    <hyperlink ref="C10" location="'Input|Rate of change'!A1" display="Input | Rate of change" xr:uid="{00000000-0004-0000-0500-000006000000}"/>
    <hyperlink ref="C11" location="'Input|Step changes'!A1" display="Input | Step changes" xr:uid="{00000000-0004-0000-0500-000007000000}"/>
    <hyperlink ref="C8" location="'Input|Inflation'!A1" display="Input | Inflation" xr:uid="{00000000-0004-0000-0500-000008000000}"/>
  </hyperlinks>
  <pageMargins left="0.7" right="0.7" top="0.75" bottom="0.75" header="0.3" footer="0.3"/>
  <pageSetup paperSize="9" orientation="portrait" verticalDpi="4" r:id="rId1"/>
  <headerFooter>
    <oddFooter>&amp;C_x000D_&amp;1#&amp;"Century Gothic"&amp;7&amp;K7F7F7F BUSINESS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1"/>
  </sheetPr>
  <dimension ref="A1:XER82"/>
  <sheetViews>
    <sheetView showGridLines="0" workbookViewId="0"/>
  </sheetViews>
  <sheetFormatPr defaultColWidth="0" defaultRowHeight="10" zeroHeight="1"/>
  <cols>
    <col min="1" max="2" width="1.44140625" style="8" customWidth="1"/>
    <col min="3" max="3" width="42" style="8" customWidth="1"/>
    <col min="4" max="4" width="17" style="7" customWidth="1"/>
    <col min="5" max="5" width="15.6640625" style="7" customWidth="1"/>
    <col min="6" max="6" width="10.6640625" style="7" customWidth="1"/>
    <col min="7" max="7" width="15" style="16" customWidth="1"/>
    <col min="8" max="9" width="15" style="8" customWidth="1"/>
    <col min="10" max="23" width="10.6640625" style="8" customWidth="1"/>
    <col min="24" max="311" width="10.44140625" style="8" hidden="1" customWidth="1"/>
    <col min="312" max="16371" width="10.44140625" style="8" hidden="1"/>
    <col min="16372" max="16372" width="0" style="8" hidden="1"/>
    <col min="16373" max="16384" width="10.44140625" style="8" hidden="1"/>
  </cols>
  <sheetData>
    <row r="1" spans="1:30" s="32" customFormat="1" ht="15.5">
      <c r="B1" s="29" t="str">
        <f>Index!$B$1</f>
        <v>AER opex model</v>
      </c>
      <c r="C1" s="29"/>
      <c r="D1" s="29"/>
      <c r="E1" s="29"/>
      <c r="F1" s="30"/>
      <c r="G1" s="30"/>
      <c r="H1" s="30"/>
      <c r="I1" s="30"/>
      <c r="J1" s="31" t="s">
        <v>2</v>
      </c>
      <c r="L1" s="33" t="s">
        <v>3</v>
      </c>
      <c r="M1" s="50" t="s">
        <v>4</v>
      </c>
      <c r="N1" s="11" t="s">
        <v>5</v>
      </c>
      <c r="O1" s="12" t="s">
        <v>6</v>
      </c>
      <c r="R1" s="33"/>
      <c r="S1" s="34"/>
      <c r="U1" s="131" t="s">
        <v>24</v>
      </c>
      <c r="V1" s="34" t="str">
        <f ca="1">'Check|List'!$S$1</f>
        <v>Ok</v>
      </c>
    </row>
    <row r="2" spans="1:30" s="32" customFormat="1" ht="13">
      <c r="B2" s="45" t="str">
        <f>Index!$C$14</f>
        <v>Lookup | Tables</v>
      </c>
      <c r="C2" s="45"/>
      <c r="D2" s="45"/>
      <c r="E2" s="45"/>
      <c r="F2" s="46"/>
      <c r="G2" s="46"/>
      <c r="H2" s="46"/>
      <c r="I2" s="46"/>
    </row>
    <row r="3" spans="1:30" s="49" customFormat="1" ht="13">
      <c r="A3" s="37"/>
      <c r="B3" s="43"/>
      <c r="C3" s="37"/>
      <c r="D3" s="37"/>
      <c r="E3" s="37"/>
      <c r="F3" s="38"/>
      <c r="G3" s="38"/>
      <c r="H3" s="38"/>
      <c r="I3" s="38"/>
      <c r="J3" s="39"/>
      <c r="K3" s="40"/>
      <c r="L3" s="39"/>
      <c r="M3" s="40"/>
      <c r="N3" s="39"/>
      <c r="O3" s="39"/>
      <c r="P3" s="39"/>
      <c r="Q3" s="39"/>
      <c r="R3" s="39"/>
      <c r="S3" s="39"/>
      <c r="T3" s="39"/>
      <c r="U3" s="39"/>
      <c r="V3" s="40"/>
      <c r="W3" s="40"/>
      <c r="X3" s="47"/>
      <c r="Y3" s="47"/>
      <c r="Z3" s="47"/>
      <c r="AA3" s="47"/>
      <c r="AB3" s="47"/>
      <c r="AC3" s="48"/>
      <c r="AD3" s="48"/>
    </row>
    <row r="4" spans="1:30" s="6" customFormat="1" ht="3" customHeight="1">
      <c r="D4" s="20"/>
      <c r="E4" s="20"/>
    </row>
    <row r="5" spans="1:30" s="6" customFormat="1" ht="9" customHeight="1">
      <c r="D5" s="20"/>
      <c r="E5" s="20"/>
    </row>
    <row r="6" spans="1:30" s="6" customFormat="1" ht="3" customHeight="1">
      <c r="D6" s="20"/>
      <c r="E6" s="20"/>
    </row>
    <row r="7" spans="1:30" customFormat="1" ht="13">
      <c r="A7" s="37"/>
      <c r="B7" s="43" t="s">
        <v>19</v>
      </c>
      <c r="C7" s="37"/>
      <c r="D7" s="37"/>
      <c r="E7" s="37"/>
      <c r="F7" s="38"/>
      <c r="G7" s="38"/>
      <c r="H7" s="38"/>
      <c r="I7" s="38"/>
      <c r="J7" s="39"/>
      <c r="K7" s="40"/>
      <c r="L7" s="39"/>
      <c r="M7" s="40"/>
      <c r="N7" s="39"/>
      <c r="O7" s="39"/>
      <c r="P7" s="39"/>
      <c r="Q7" s="39"/>
      <c r="R7" s="39"/>
      <c r="S7" s="39"/>
      <c r="T7" s="39"/>
      <c r="U7" s="39"/>
      <c r="V7" s="40"/>
      <c r="W7" s="40"/>
      <c r="X7" s="41"/>
      <c r="Y7" s="41"/>
      <c r="Z7" s="41"/>
      <c r="AA7" s="41"/>
      <c r="AB7" s="41"/>
      <c r="AC7" s="42"/>
      <c r="AD7" s="42"/>
    </row>
    <row r="8" spans="1:30"/>
    <row r="9" spans="1:30" ht="10.5">
      <c r="C9" s="13" t="str">
        <f>B7</f>
        <v>Unit Denominations</v>
      </c>
      <c r="D9" s="21" t="s">
        <v>7</v>
      </c>
      <c r="E9" s="21"/>
      <c r="F9" s="14"/>
      <c r="G9" s="14" t="s">
        <v>9</v>
      </c>
      <c r="H9" s="14"/>
    </row>
    <row r="10" spans="1:30">
      <c r="C10" s="15" t="s">
        <v>10</v>
      </c>
      <c r="D10" s="16" t="s">
        <v>73</v>
      </c>
      <c r="E10" s="16"/>
      <c r="F10" s="16"/>
      <c r="G10" s="44" t="s">
        <v>12</v>
      </c>
    </row>
    <row r="11" spans="1:30">
      <c r="C11" s="15" t="s">
        <v>13</v>
      </c>
      <c r="D11" s="16" t="s">
        <v>73</v>
      </c>
      <c r="E11" s="16"/>
      <c r="F11" s="16"/>
      <c r="G11" s="44" t="s">
        <v>20</v>
      </c>
    </row>
    <row r="12" spans="1:30">
      <c r="C12" s="15" t="s">
        <v>14</v>
      </c>
      <c r="D12" s="16" t="s">
        <v>73</v>
      </c>
      <c r="E12" s="16"/>
      <c r="F12" s="16"/>
      <c r="G12" s="44" t="s">
        <v>15</v>
      </c>
      <c r="T12" s="17"/>
    </row>
    <row r="13" spans="1:30">
      <c r="F13" s="8"/>
      <c r="G13" s="8"/>
    </row>
    <row r="14" spans="1:30">
      <c r="C14" s="15" t="s">
        <v>16</v>
      </c>
      <c r="D14" s="16" t="s">
        <v>73</v>
      </c>
      <c r="E14" s="16"/>
      <c r="F14" s="16"/>
      <c r="G14" s="44" t="s">
        <v>31</v>
      </c>
    </row>
    <row r="15" spans="1:30">
      <c r="C15" s="15" t="s">
        <v>8</v>
      </c>
      <c r="D15" s="16" t="s">
        <v>73</v>
      </c>
      <c r="E15" s="16"/>
      <c r="F15" s="16"/>
      <c r="G15" s="44" t="s">
        <v>11</v>
      </c>
    </row>
    <row r="16" spans="1:30">
      <c r="C16" s="15" t="s">
        <v>17</v>
      </c>
      <c r="D16" s="16" t="s">
        <v>73</v>
      </c>
      <c r="E16" s="16"/>
      <c r="F16" s="16"/>
      <c r="G16" s="44" t="s">
        <v>18</v>
      </c>
    </row>
    <row r="17" spans="1:30">
      <c r="C17" s="15" t="s">
        <v>37</v>
      </c>
      <c r="D17" s="16" t="s">
        <v>73</v>
      </c>
      <c r="E17" s="16"/>
      <c r="F17" s="16"/>
      <c r="G17" s="44" t="s">
        <v>38</v>
      </c>
    </row>
    <row r="18" spans="1:30">
      <c r="C18" s="15"/>
      <c r="D18" s="16"/>
      <c r="E18" s="16"/>
      <c r="F18" s="16"/>
      <c r="G18" s="8"/>
    </row>
    <row r="19" spans="1:30">
      <c r="C19" s="15" t="s">
        <v>23</v>
      </c>
      <c r="D19" s="16" t="s">
        <v>73</v>
      </c>
      <c r="E19" s="16"/>
      <c r="F19" s="16"/>
      <c r="G19" s="44" t="s">
        <v>23</v>
      </c>
    </row>
    <row r="20" spans="1:30">
      <c r="C20" s="15" t="s">
        <v>78</v>
      </c>
      <c r="D20" s="16" t="s">
        <v>73</v>
      </c>
      <c r="E20" s="16"/>
      <c r="F20" s="16"/>
      <c r="G20" s="44" t="s">
        <v>78</v>
      </c>
    </row>
    <row r="21" spans="1:30">
      <c r="C21" s="15"/>
      <c r="D21" s="16"/>
      <c r="E21" s="16"/>
      <c r="F21" s="16"/>
      <c r="G21" s="8"/>
    </row>
    <row r="22" spans="1:30" customFormat="1" ht="13">
      <c r="A22" s="37"/>
      <c r="B22" s="43" t="s">
        <v>127</v>
      </c>
      <c r="C22" s="37"/>
      <c r="D22" s="37"/>
      <c r="E22" s="37"/>
      <c r="F22" s="38"/>
      <c r="G22" s="38"/>
      <c r="H22" s="38"/>
      <c r="I22" s="38"/>
      <c r="J22" s="39"/>
      <c r="K22" s="40"/>
      <c r="L22" s="39"/>
      <c r="M22" s="40"/>
      <c r="N22" s="39"/>
      <c r="O22" s="39"/>
      <c r="P22" s="39"/>
      <c r="Q22" s="39"/>
      <c r="R22" s="39"/>
      <c r="S22" s="39"/>
      <c r="T22" s="39"/>
      <c r="U22" s="39"/>
      <c r="V22" s="40"/>
      <c r="W22" s="40"/>
      <c r="X22" s="41"/>
      <c r="Y22" s="41"/>
      <c r="Z22" s="41"/>
      <c r="AA22" s="41"/>
      <c r="AB22" s="41"/>
      <c r="AC22" s="42"/>
      <c r="AD22" s="42"/>
    </row>
    <row r="23" spans="1:30"/>
    <row r="24" spans="1:30" ht="10.5">
      <c r="C24" s="13" t="str">
        <f>B22</f>
        <v>Months</v>
      </c>
      <c r="D24" s="21" t="s">
        <v>7</v>
      </c>
      <c r="E24" s="21"/>
      <c r="F24" s="14"/>
      <c r="G24" s="14" t="s">
        <v>9</v>
      </c>
      <c r="H24" s="14"/>
    </row>
    <row r="25" spans="1:30" ht="10.5">
      <c r="C25" s="15" t="s">
        <v>128</v>
      </c>
      <c r="D25" s="16" t="s">
        <v>73</v>
      </c>
      <c r="E25" s="16"/>
      <c r="F25" s="16"/>
      <c r="G25" s="110">
        <v>36526</v>
      </c>
      <c r="H25" s="14"/>
    </row>
    <row r="26" spans="1:30" ht="10.5">
      <c r="C26" s="15" t="s">
        <v>129</v>
      </c>
      <c r="D26" s="16" t="s">
        <v>73</v>
      </c>
      <c r="E26" s="16"/>
      <c r="F26" s="16"/>
      <c r="G26" s="110">
        <v>36557</v>
      </c>
      <c r="H26" s="14"/>
    </row>
    <row r="27" spans="1:30" ht="10.5">
      <c r="C27" s="15" t="s">
        <v>130</v>
      </c>
      <c r="D27" s="16" t="s">
        <v>73</v>
      </c>
      <c r="E27" s="16"/>
      <c r="F27" s="16"/>
      <c r="G27" s="110">
        <v>36586</v>
      </c>
      <c r="H27" s="14"/>
    </row>
    <row r="28" spans="1:30">
      <c r="C28" s="15" t="s">
        <v>131</v>
      </c>
      <c r="D28" s="16" t="s">
        <v>73</v>
      </c>
      <c r="E28" s="16"/>
      <c r="F28" s="16"/>
      <c r="G28" s="110">
        <v>36617</v>
      </c>
    </row>
    <row r="29" spans="1:30">
      <c r="C29" s="15" t="s">
        <v>132</v>
      </c>
      <c r="D29" s="16" t="s">
        <v>73</v>
      </c>
      <c r="E29" s="16"/>
      <c r="F29" s="16"/>
      <c r="G29" s="110">
        <v>36647</v>
      </c>
    </row>
    <row r="30" spans="1:30">
      <c r="C30" s="15" t="s">
        <v>133</v>
      </c>
      <c r="D30" s="16" t="s">
        <v>73</v>
      </c>
      <c r="E30" s="16"/>
      <c r="F30" s="16"/>
      <c r="G30" s="110">
        <v>36678</v>
      </c>
      <c r="T30" s="17"/>
    </row>
    <row r="31" spans="1:30">
      <c r="C31" s="15" t="s">
        <v>134</v>
      </c>
      <c r="D31" s="16" t="s">
        <v>73</v>
      </c>
      <c r="E31" s="16"/>
      <c r="F31" s="16"/>
      <c r="G31" s="110">
        <v>36708</v>
      </c>
      <c r="T31" s="17"/>
    </row>
    <row r="32" spans="1:30">
      <c r="C32" s="15" t="s">
        <v>135</v>
      </c>
      <c r="D32" s="16" t="s">
        <v>73</v>
      </c>
      <c r="E32" s="16"/>
      <c r="F32" s="16"/>
      <c r="G32" s="110">
        <v>36739</v>
      </c>
      <c r="T32" s="17"/>
    </row>
    <row r="33" spans="1:30">
      <c r="C33" s="15" t="s">
        <v>136</v>
      </c>
      <c r="D33" s="16" t="s">
        <v>73</v>
      </c>
      <c r="E33" s="16"/>
      <c r="F33" s="16"/>
      <c r="G33" s="110">
        <v>36770</v>
      </c>
      <c r="T33" s="17"/>
    </row>
    <row r="34" spans="1:30">
      <c r="C34" s="15" t="s">
        <v>137</v>
      </c>
      <c r="D34" s="16" t="s">
        <v>73</v>
      </c>
      <c r="E34" s="16"/>
      <c r="F34" s="16"/>
      <c r="G34" s="110">
        <v>36800</v>
      </c>
      <c r="T34" s="17"/>
    </row>
    <row r="35" spans="1:30">
      <c r="C35" s="15" t="s">
        <v>138</v>
      </c>
      <c r="D35" s="16" t="s">
        <v>73</v>
      </c>
      <c r="E35" s="16"/>
      <c r="F35" s="16"/>
      <c r="G35" s="110">
        <v>36831</v>
      </c>
      <c r="T35" s="17"/>
    </row>
    <row r="36" spans="1:30">
      <c r="C36" s="15" t="s">
        <v>139</v>
      </c>
      <c r="D36" s="16" t="s">
        <v>73</v>
      </c>
      <c r="E36" s="16"/>
      <c r="F36" s="16"/>
      <c r="G36" s="110">
        <v>36861</v>
      </c>
      <c r="T36" s="17"/>
    </row>
    <row r="37" spans="1:30">
      <c r="C37" s="15"/>
      <c r="D37" s="16"/>
      <c r="E37" s="16"/>
      <c r="F37" s="16"/>
      <c r="T37" s="17"/>
    </row>
    <row r="38" spans="1:30" customFormat="1" ht="13">
      <c r="A38" s="37"/>
      <c r="B38" s="43" t="s">
        <v>74</v>
      </c>
      <c r="C38" s="37"/>
      <c r="D38" s="37"/>
      <c r="E38" s="37"/>
      <c r="F38" s="38"/>
      <c r="G38" s="38"/>
      <c r="H38" s="38"/>
      <c r="I38" s="38"/>
      <c r="J38" s="39"/>
      <c r="K38" s="40"/>
      <c r="L38" s="39"/>
      <c r="M38" s="40"/>
      <c r="N38" s="39"/>
      <c r="O38" s="39"/>
      <c r="P38" s="39"/>
      <c r="Q38" s="39"/>
      <c r="R38" s="39"/>
      <c r="S38" s="39"/>
      <c r="T38" s="39"/>
      <c r="U38" s="39"/>
      <c r="V38" s="40"/>
      <c r="W38" s="40"/>
      <c r="X38" s="41"/>
      <c r="Y38" s="41"/>
      <c r="Z38" s="41"/>
      <c r="AA38" s="41"/>
      <c r="AB38" s="41"/>
      <c r="AC38" s="42"/>
      <c r="AD38" s="42"/>
    </row>
    <row r="39" spans="1:30"/>
    <row r="40" spans="1:30" ht="10.5">
      <c r="C40" s="13" t="str">
        <f>B38</f>
        <v>Years</v>
      </c>
      <c r="D40" s="21" t="s">
        <v>7</v>
      </c>
      <c r="E40" s="21"/>
      <c r="F40" s="14"/>
      <c r="G40" s="14" t="s">
        <v>162</v>
      </c>
      <c r="H40" s="14" t="s">
        <v>160</v>
      </c>
      <c r="I40" s="14" t="s">
        <v>161</v>
      </c>
    </row>
    <row r="41" spans="1:30">
      <c r="C41" s="116">
        <v>43252</v>
      </c>
      <c r="D41" s="16" t="s">
        <v>73</v>
      </c>
      <c r="E41" s="16"/>
      <c r="F41" s="16"/>
      <c r="G41" s="111">
        <v>2018</v>
      </c>
      <c r="H41" s="135">
        <f>DATE(G41,MONTH('Input|General'!$G$9),1)</f>
        <v>43160</v>
      </c>
      <c r="I41" s="133" t="str">
        <f>G41-1&amp;"–"&amp;RIGHT(G41,2)</f>
        <v>2017–18</v>
      </c>
    </row>
    <row r="42" spans="1:30">
      <c r="C42" s="116">
        <v>43617</v>
      </c>
      <c r="D42" s="16" t="s">
        <v>73</v>
      </c>
      <c r="E42" s="16"/>
      <c r="F42" s="16"/>
      <c r="G42" s="111">
        <v>2019</v>
      </c>
      <c r="H42" s="135">
        <f>DATE(G42,MONTH('Input|General'!$G$9),1)</f>
        <v>43525</v>
      </c>
      <c r="I42" s="133" t="str">
        <f t="shared" ref="I42:I60" si="0">G42-1&amp;"–"&amp;RIGHT(G42,2)</f>
        <v>2018–19</v>
      </c>
    </row>
    <row r="43" spans="1:30">
      <c r="C43" s="116">
        <v>43983</v>
      </c>
      <c r="D43" s="16" t="s">
        <v>73</v>
      </c>
      <c r="E43" s="16"/>
      <c r="F43" s="16"/>
      <c r="G43" s="111">
        <v>2020</v>
      </c>
      <c r="H43" s="135">
        <f>DATE(G43,MONTH('Input|General'!$G$9),1)</f>
        <v>43891</v>
      </c>
      <c r="I43" s="133" t="str">
        <f t="shared" si="0"/>
        <v>2019–20</v>
      </c>
    </row>
    <row r="44" spans="1:30">
      <c r="C44" s="116">
        <v>44348</v>
      </c>
      <c r="D44" s="16" t="s">
        <v>73</v>
      </c>
      <c r="E44" s="16"/>
      <c r="F44" s="16"/>
      <c r="G44" s="111">
        <v>2021</v>
      </c>
      <c r="H44" s="135">
        <f>DATE(G44,MONTH('Input|General'!$G$9),1)</f>
        <v>44256</v>
      </c>
      <c r="I44" s="133" t="str">
        <f t="shared" si="0"/>
        <v>2020–21</v>
      </c>
    </row>
    <row r="45" spans="1:30">
      <c r="C45" s="116">
        <v>44713</v>
      </c>
      <c r="D45" s="16" t="s">
        <v>73</v>
      </c>
      <c r="E45" s="16"/>
      <c r="F45" s="16"/>
      <c r="G45" s="111">
        <v>2022</v>
      </c>
      <c r="H45" s="135">
        <f>DATE(G45,MONTH('Input|General'!$G$9),1)</f>
        <v>44621</v>
      </c>
      <c r="I45" s="133" t="str">
        <f t="shared" si="0"/>
        <v>2021–22</v>
      </c>
      <c r="T45" s="17"/>
    </row>
    <row r="46" spans="1:30">
      <c r="C46" s="116">
        <v>45078</v>
      </c>
      <c r="D46" s="16" t="s">
        <v>73</v>
      </c>
      <c r="E46" s="16"/>
      <c r="F46" s="16"/>
      <c r="G46" s="111">
        <v>2023</v>
      </c>
      <c r="H46" s="135">
        <f>DATE(G46,MONTH('Input|General'!$G$9),1)</f>
        <v>44986</v>
      </c>
      <c r="I46" s="133" t="str">
        <f t="shared" si="0"/>
        <v>2022–23</v>
      </c>
      <c r="T46" s="17"/>
    </row>
    <row r="47" spans="1:30">
      <c r="C47" s="116">
        <v>45444</v>
      </c>
      <c r="D47" s="16" t="s">
        <v>73</v>
      </c>
      <c r="E47" s="16"/>
      <c r="F47" s="16"/>
      <c r="G47" s="111">
        <v>2024</v>
      </c>
      <c r="H47" s="135">
        <f>DATE(G47,MONTH('Input|General'!$G$9),1)</f>
        <v>45352</v>
      </c>
      <c r="I47" s="133" t="str">
        <f t="shared" si="0"/>
        <v>2023–24</v>
      </c>
      <c r="T47" s="17"/>
    </row>
    <row r="48" spans="1:30">
      <c r="C48" s="116">
        <v>45809</v>
      </c>
      <c r="D48" s="16" t="s">
        <v>73</v>
      </c>
      <c r="E48" s="16"/>
      <c r="F48" s="16"/>
      <c r="G48" s="111">
        <v>2025</v>
      </c>
      <c r="H48" s="135">
        <f>DATE(G48,MONTH('Input|General'!$G$9),1)</f>
        <v>45717</v>
      </c>
      <c r="I48" s="133" t="str">
        <f t="shared" si="0"/>
        <v>2024–25</v>
      </c>
      <c r="T48" s="17"/>
    </row>
    <row r="49" spans="1:30">
      <c r="C49" s="116">
        <v>46174</v>
      </c>
      <c r="D49" s="16" t="s">
        <v>73</v>
      </c>
      <c r="E49" s="16"/>
      <c r="F49" s="16"/>
      <c r="G49" s="111">
        <v>2026</v>
      </c>
      <c r="H49" s="135">
        <f>DATE(G49,MONTH('Input|General'!$G$9),1)</f>
        <v>46082</v>
      </c>
      <c r="I49" s="133" t="str">
        <f t="shared" si="0"/>
        <v>2025–26</v>
      </c>
      <c r="T49" s="17"/>
    </row>
    <row r="50" spans="1:30">
      <c r="C50" s="116">
        <v>46539</v>
      </c>
      <c r="D50" s="16" t="s">
        <v>73</v>
      </c>
      <c r="E50" s="16"/>
      <c r="F50" s="16"/>
      <c r="G50" s="111">
        <v>2027</v>
      </c>
      <c r="H50" s="135">
        <f>DATE(G50,MONTH('Input|General'!$G$9),1)</f>
        <v>46447</v>
      </c>
      <c r="I50" s="133" t="str">
        <f t="shared" si="0"/>
        <v>2026–27</v>
      </c>
      <c r="T50" s="17"/>
    </row>
    <row r="51" spans="1:30">
      <c r="C51" s="116">
        <v>46905</v>
      </c>
      <c r="D51" s="16" t="s">
        <v>73</v>
      </c>
      <c r="E51" s="16"/>
      <c r="F51" s="16"/>
      <c r="G51" s="111">
        <v>2028</v>
      </c>
      <c r="H51" s="135">
        <f>DATE(G51,MONTH('Input|General'!$G$9),1)</f>
        <v>46813</v>
      </c>
      <c r="I51" s="133" t="str">
        <f t="shared" si="0"/>
        <v>2027–28</v>
      </c>
      <c r="T51" s="17"/>
    </row>
    <row r="52" spans="1:30">
      <c r="C52" s="116">
        <v>47270</v>
      </c>
      <c r="D52" s="16" t="s">
        <v>73</v>
      </c>
      <c r="E52" s="16"/>
      <c r="F52" s="16"/>
      <c r="G52" s="111">
        <v>2029</v>
      </c>
      <c r="H52" s="135">
        <f>DATE(G52,MONTH('Input|General'!$G$9),1)</f>
        <v>47178</v>
      </c>
      <c r="I52" s="133" t="str">
        <f t="shared" si="0"/>
        <v>2028–29</v>
      </c>
      <c r="T52" s="17"/>
    </row>
    <row r="53" spans="1:30">
      <c r="C53" s="116">
        <v>47635</v>
      </c>
      <c r="D53" s="16" t="s">
        <v>73</v>
      </c>
      <c r="E53" s="16"/>
      <c r="F53" s="16"/>
      <c r="G53" s="111">
        <v>2030</v>
      </c>
      <c r="H53" s="135">
        <f>DATE(G53,MONTH('Input|General'!$G$9),1)</f>
        <v>47543</v>
      </c>
      <c r="I53" s="133" t="str">
        <f t="shared" si="0"/>
        <v>2029–30</v>
      </c>
      <c r="T53" s="17"/>
    </row>
    <row r="54" spans="1:30">
      <c r="C54" s="116">
        <v>48000</v>
      </c>
      <c r="D54" s="16" t="s">
        <v>73</v>
      </c>
      <c r="E54" s="16"/>
      <c r="F54" s="16"/>
      <c r="G54" s="111">
        <v>2031</v>
      </c>
      <c r="H54" s="135">
        <f>DATE(G54,MONTH('Input|General'!$G$9),1)</f>
        <v>47908</v>
      </c>
      <c r="I54" s="133" t="str">
        <f t="shared" si="0"/>
        <v>2030–31</v>
      </c>
      <c r="T54" s="17"/>
    </row>
    <row r="55" spans="1:30">
      <c r="C55" s="116">
        <v>48366</v>
      </c>
      <c r="D55" s="16" t="s">
        <v>73</v>
      </c>
      <c r="E55" s="16"/>
      <c r="F55" s="16"/>
      <c r="G55" s="111">
        <v>2032</v>
      </c>
      <c r="H55" s="135">
        <f>DATE(G55,MONTH('Input|General'!$G$9),1)</f>
        <v>48274</v>
      </c>
      <c r="I55" s="133" t="str">
        <f t="shared" si="0"/>
        <v>2031–32</v>
      </c>
      <c r="T55" s="17"/>
    </row>
    <row r="56" spans="1:30">
      <c r="C56" s="116">
        <v>48731</v>
      </c>
      <c r="D56" s="16" t="s">
        <v>73</v>
      </c>
      <c r="E56" s="16"/>
      <c r="F56" s="16"/>
      <c r="G56" s="111">
        <v>2033</v>
      </c>
      <c r="H56" s="135">
        <f>DATE(G56,MONTH('Input|General'!$G$9),1)</f>
        <v>48639</v>
      </c>
      <c r="I56" s="133" t="str">
        <f t="shared" si="0"/>
        <v>2032–33</v>
      </c>
      <c r="T56" s="17"/>
    </row>
    <row r="57" spans="1:30">
      <c r="C57" s="116">
        <v>49096</v>
      </c>
      <c r="D57" s="16" t="s">
        <v>73</v>
      </c>
      <c r="E57" s="16"/>
      <c r="F57" s="16"/>
      <c r="G57" s="111">
        <v>2034</v>
      </c>
      <c r="H57" s="135">
        <f>DATE(G57,MONTH('Input|General'!$G$9),1)</f>
        <v>49004</v>
      </c>
      <c r="I57" s="133" t="str">
        <f t="shared" si="0"/>
        <v>2033–34</v>
      </c>
      <c r="T57" s="17"/>
    </row>
    <row r="58" spans="1:30">
      <c r="C58" s="116">
        <v>49461</v>
      </c>
      <c r="D58" s="16" t="s">
        <v>73</v>
      </c>
      <c r="E58" s="16"/>
      <c r="F58" s="16"/>
      <c r="G58" s="111">
        <v>2035</v>
      </c>
      <c r="H58" s="135">
        <f>DATE(G58,MONTH('Input|General'!$G$9),1)</f>
        <v>49369</v>
      </c>
      <c r="I58" s="133" t="str">
        <f t="shared" si="0"/>
        <v>2034–35</v>
      </c>
      <c r="T58" s="17"/>
    </row>
    <row r="59" spans="1:30">
      <c r="C59" s="116">
        <v>49827</v>
      </c>
      <c r="D59" s="16" t="s">
        <v>73</v>
      </c>
      <c r="E59" s="16"/>
      <c r="F59" s="16"/>
      <c r="G59" s="111">
        <v>2036</v>
      </c>
      <c r="H59" s="135">
        <f>DATE(G59,MONTH('Input|General'!$G$9),1)</f>
        <v>49735</v>
      </c>
      <c r="I59" s="133" t="str">
        <f t="shared" si="0"/>
        <v>2035–36</v>
      </c>
      <c r="T59" s="17"/>
    </row>
    <row r="60" spans="1:30">
      <c r="C60" s="116">
        <v>50192</v>
      </c>
      <c r="D60" s="16" t="s">
        <v>73</v>
      </c>
      <c r="E60" s="16"/>
      <c r="F60" s="16"/>
      <c r="G60" s="111">
        <v>2037</v>
      </c>
      <c r="H60" s="135">
        <f>DATE(G60,MONTH('Input|General'!$G$9),1)</f>
        <v>50100</v>
      </c>
      <c r="I60" s="133" t="str">
        <f t="shared" si="0"/>
        <v>2036–37</v>
      </c>
      <c r="T60" s="17"/>
    </row>
    <row r="61" spans="1:30">
      <c r="H61" s="8" t="s">
        <v>105</v>
      </c>
    </row>
    <row r="62" spans="1:30" customFormat="1" ht="13">
      <c r="A62" s="37"/>
      <c r="B62" s="43" t="s">
        <v>158</v>
      </c>
      <c r="C62" s="37"/>
      <c r="D62" s="37"/>
      <c r="E62" s="37"/>
      <c r="F62" s="38"/>
      <c r="G62" s="38"/>
      <c r="H62" s="38"/>
      <c r="I62" s="38"/>
      <c r="J62" s="39"/>
      <c r="K62" s="40"/>
      <c r="L62" s="39"/>
      <c r="M62" s="40"/>
      <c r="N62" s="39"/>
      <c r="O62" s="39"/>
      <c r="P62" s="39"/>
      <c r="Q62" s="39"/>
      <c r="R62" s="39"/>
      <c r="S62" s="39"/>
      <c r="T62" s="39"/>
      <c r="U62" s="39"/>
      <c r="V62" s="40"/>
      <c r="W62" s="40"/>
      <c r="X62" s="41"/>
      <c r="Y62" s="41"/>
      <c r="Z62" s="41"/>
      <c r="AA62" s="41"/>
      <c r="AB62" s="41"/>
      <c r="AC62" s="42"/>
      <c r="AD62" s="42"/>
    </row>
    <row r="63" spans="1:30"/>
    <row r="64" spans="1:30" ht="10.5">
      <c r="C64" s="13" t="str">
        <f>B62</f>
        <v>Regulatory years</v>
      </c>
      <c r="D64" s="21" t="s">
        <v>7</v>
      </c>
      <c r="E64" s="21"/>
      <c r="F64" s="14"/>
      <c r="G64" s="14" t="s">
        <v>159</v>
      </c>
      <c r="H64" s="14" t="s">
        <v>126</v>
      </c>
    </row>
    <row r="65" spans="1:30">
      <c r="C65" s="15" t="s">
        <v>146</v>
      </c>
      <c r="D65" s="16" t="s">
        <v>103</v>
      </c>
      <c r="E65" s="16"/>
      <c r="F65" s="16"/>
      <c r="G65" s="133" t="str">
        <f>IF(MONTH('Input|General'!$G$9)=12,PPFirstYear,PPFirstYear-1&amp;"–"&amp;RIGHT(PPFirstYear,2))</f>
        <v>2022–23</v>
      </c>
      <c r="H65" s="135">
        <f>DATE(PPFirstYear,MONTH('Input|General'!$G$9),1)</f>
        <v>44986</v>
      </c>
    </row>
    <row r="66" spans="1:30">
      <c r="C66" s="15" t="s">
        <v>147</v>
      </c>
      <c r="D66" s="16" t="s">
        <v>103</v>
      </c>
      <c r="E66" s="16"/>
      <c r="F66" s="16"/>
      <c r="G66" s="134" t="str">
        <f>IF(PPLastYear-PPFirstYear&lt;1,"",LEFT(G65,4)+1&amp;"–"&amp;RIGHT(G65,2)+1)</f>
        <v>2023–24</v>
      </c>
      <c r="H66" s="135">
        <f>IF(PPLastYear-PPFirstYear&lt;1,"",DATE(PPFirstYear+1,MONTH('Input|General'!$G$9),1))</f>
        <v>45352</v>
      </c>
    </row>
    <row r="67" spans="1:30">
      <c r="C67" s="15" t="s">
        <v>148</v>
      </c>
      <c r="D67" s="16" t="s">
        <v>103</v>
      </c>
      <c r="E67" s="16"/>
      <c r="F67" s="16"/>
      <c r="G67" s="134" t="str">
        <f>IF(PPLastYear-PPFirstYear&lt;2,"",LEFT(G66,4)+1&amp;"–"&amp;RIGHT(G66,2)+1)</f>
        <v>2024–25</v>
      </c>
      <c r="H67" s="135">
        <f>IF(PPLastYear-PPFirstYear&lt;2,"",DATE(PPFirstYear+2,MONTH('Input|General'!$G$9),1))</f>
        <v>45717</v>
      </c>
    </row>
    <row r="68" spans="1:30">
      <c r="C68" s="15" t="s">
        <v>149</v>
      </c>
      <c r="D68" s="16" t="s">
        <v>103</v>
      </c>
      <c r="E68" s="16"/>
      <c r="F68" s="16"/>
      <c r="G68" s="134" t="str">
        <f>IF(PPLastYear-PPFirstYear&lt;3,"",LEFT(G67,4)+1&amp;"–"&amp;RIGHT(G67,2)+1)</f>
        <v>2025–26</v>
      </c>
      <c r="H68" s="135">
        <f>IF(PPLastYear-PPFirstYear&lt;3,"",DATE(PPFirstYear+3,MONTH('Input|General'!$G$9),1))</f>
        <v>46082</v>
      </c>
    </row>
    <row r="69" spans="1:30">
      <c r="C69" s="15" t="s">
        <v>150</v>
      </c>
      <c r="D69" s="16" t="s">
        <v>103</v>
      </c>
      <c r="E69" s="16"/>
      <c r="F69" s="16"/>
      <c r="G69" s="134" t="str">
        <f>IF(PPLastYear-PPFirstYear&lt;4,"",LEFT(G68,4)+1&amp;"–"&amp;RIGHT(G68,2)+1)</f>
        <v>2026–27</v>
      </c>
      <c r="H69" s="135">
        <f>IF(PPLastYear-PPFirstYear&lt;4,"",DATE(PPFirstYear+4,MONTH('Input|General'!$G$9),1))</f>
        <v>46447</v>
      </c>
    </row>
    <row r="70" spans="1:30">
      <c r="C70" s="15" t="s">
        <v>151</v>
      </c>
      <c r="D70" s="16" t="s">
        <v>103</v>
      </c>
      <c r="E70" s="16"/>
      <c r="F70" s="16"/>
      <c r="G70" s="134" t="str">
        <f>IF(MONTH('Input|General'!$G$9)=12,FPFirstYear,FPFirstYear-1&amp;"–"&amp;RIGHT(FPFirstYear,2))</f>
        <v>2027–28</v>
      </c>
      <c r="H70" s="135">
        <f>DATE(FPFirstYear,MONTH('Input|General'!$G$9),1)</f>
        <v>46813</v>
      </c>
      <c r="T70" s="17"/>
    </row>
    <row r="71" spans="1:30">
      <c r="C71" s="15" t="s">
        <v>152</v>
      </c>
      <c r="D71" s="16" t="s">
        <v>103</v>
      </c>
      <c r="E71" s="16"/>
      <c r="F71" s="16"/>
      <c r="G71" s="134" t="str">
        <f>IF(FPLastYear-FPFirstYear&lt;1,"",LEFT(G70,4)+1&amp;"–"&amp;RIGHT(G70,2)+1)</f>
        <v>2028–29</v>
      </c>
      <c r="H71" s="135">
        <f>IF(FPLastYear-FPFirstYear&lt;1,"",DATE(FPFirstYear+1,MONTH('Input|General'!$G$9),1))</f>
        <v>47178</v>
      </c>
      <c r="T71" s="17"/>
    </row>
    <row r="72" spans="1:30">
      <c r="C72" s="15" t="s">
        <v>153</v>
      </c>
      <c r="D72" s="16" t="s">
        <v>103</v>
      </c>
      <c r="E72" s="16"/>
      <c r="F72" s="16"/>
      <c r="G72" s="134" t="str">
        <f>IF(FPLastYear-FPFirstYear&lt;2,"",LEFT(G71,4)+1&amp;"–"&amp;RIGHT(G71,2)+1)</f>
        <v>2029–30</v>
      </c>
      <c r="H72" s="135">
        <f>IF(FPLastYear-FPFirstYear&lt;2,"",DATE(FPFirstYear+2,MONTH('Input|General'!$G$9),1))</f>
        <v>47543</v>
      </c>
      <c r="T72" s="17"/>
    </row>
    <row r="73" spans="1:30">
      <c r="C73" s="15" t="s">
        <v>154</v>
      </c>
      <c r="D73" s="16" t="s">
        <v>103</v>
      </c>
      <c r="E73" s="16"/>
      <c r="F73" s="16"/>
      <c r="G73" s="134" t="str">
        <f>IF(FPLastYear-FPFirstYear&lt;3,"",LEFT(G72,4)+1&amp;"–"&amp;RIGHT(G72,2)+1)</f>
        <v>2030–31</v>
      </c>
      <c r="H73" s="135">
        <f>IF(FPLastYear-FPFirstYear&lt;3,"",DATE(FPFirstYear+3,MONTH('Input|General'!$G$9),1))</f>
        <v>47908</v>
      </c>
      <c r="T73" s="17"/>
    </row>
    <row r="74" spans="1:30">
      <c r="C74" s="15" t="s">
        <v>155</v>
      </c>
      <c r="D74" s="16" t="s">
        <v>103</v>
      </c>
      <c r="E74" s="16"/>
      <c r="F74" s="16"/>
      <c r="G74" s="134" t="str">
        <f>IF(FPLastYear-FPFirstYear&lt;4,"",LEFT(G73,4)+1&amp;"–"&amp;RIGHT(G73,2)+1)</f>
        <v>2031–32</v>
      </c>
      <c r="H74" s="135">
        <f>IF(FPLastYear-FPFirstYear&lt;4,"",DATE(FPFirstYear+4,MONTH('Input|General'!$G$9),1))</f>
        <v>48274</v>
      </c>
      <c r="T74" s="17"/>
    </row>
    <row r="75" spans="1:30">
      <c r="C75" s="15"/>
      <c r="D75" s="16"/>
      <c r="E75" s="16"/>
      <c r="F75" s="16"/>
      <c r="G75" s="156"/>
      <c r="H75" s="157"/>
      <c r="T75" s="17"/>
    </row>
    <row r="76" spans="1:30" customFormat="1" ht="13">
      <c r="A76" s="37"/>
      <c r="B76" s="43" t="s">
        <v>42</v>
      </c>
      <c r="C76" s="37"/>
      <c r="D76" s="37"/>
      <c r="E76" s="37"/>
      <c r="F76" s="38"/>
      <c r="G76" s="38"/>
      <c r="H76" s="38"/>
      <c r="I76" s="38"/>
      <c r="J76" s="39"/>
      <c r="K76" s="40"/>
      <c r="L76" s="39"/>
      <c r="M76" s="40"/>
      <c r="N76" s="39"/>
      <c r="O76" s="39"/>
      <c r="P76" s="39"/>
      <c r="Q76" s="39"/>
      <c r="R76" s="39"/>
      <c r="S76" s="39"/>
      <c r="T76" s="39"/>
      <c r="U76" s="39"/>
      <c r="V76" s="40"/>
      <c r="W76" s="40"/>
      <c r="X76" s="41"/>
      <c r="Y76" s="41"/>
      <c r="Z76" s="41"/>
      <c r="AA76" s="41"/>
      <c r="AB76" s="41"/>
      <c r="AC76" s="42"/>
      <c r="AD76" s="42"/>
    </row>
    <row r="77" spans="1:30"/>
    <row r="78" spans="1:30" ht="10.5">
      <c r="C78" s="13" t="str">
        <f>B76</f>
        <v>Rate of change</v>
      </c>
      <c r="D78" s="21" t="s">
        <v>7</v>
      </c>
      <c r="E78" s="21"/>
      <c r="F78" s="14"/>
      <c r="G78" s="14" t="s">
        <v>159</v>
      </c>
      <c r="H78" s="14"/>
    </row>
    <row r="79" spans="1:30">
      <c r="C79" s="15" t="s">
        <v>190</v>
      </c>
      <c r="D79" s="16" t="s">
        <v>73</v>
      </c>
      <c r="E79" s="16"/>
      <c r="F79" s="16"/>
      <c r="G79" s="133" t="s">
        <v>112</v>
      </c>
      <c r="H79" s="157"/>
    </row>
    <row r="80" spans="1:30">
      <c r="C80" s="15" t="s">
        <v>191</v>
      </c>
      <c r="D80" s="16" t="s">
        <v>73</v>
      </c>
      <c r="E80" s="16"/>
      <c r="F80" s="16"/>
      <c r="G80" s="134" t="s">
        <v>192</v>
      </c>
      <c r="H80" s="157"/>
    </row>
    <row r="81" spans="1:30"/>
    <row r="82" spans="1:30" customFormat="1" ht="13">
      <c r="A82" s="37"/>
      <c r="B82" s="43" t="s">
        <v>21</v>
      </c>
      <c r="C82" s="37"/>
      <c r="D82" s="37"/>
      <c r="E82" s="37"/>
      <c r="F82" s="38"/>
      <c r="G82" s="38"/>
      <c r="H82" s="38"/>
      <c r="I82" s="38"/>
      <c r="J82" s="39"/>
      <c r="K82" s="40"/>
      <c r="L82" s="39"/>
      <c r="M82" s="40"/>
      <c r="N82" s="39"/>
      <c r="O82" s="39"/>
      <c r="P82" s="39"/>
      <c r="Q82" s="39"/>
      <c r="R82" s="39"/>
      <c r="S82" s="39"/>
      <c r="T82" s="39"/>
      <c r="U82" s="39"/>
      <c r="V82" s="40"/>
      <c r="W82" s="40"/>
      <c r="X82" s="41"/>
      <c r="Y82" s="41"/>
      <c r="Z82" s="41"/>
      <c r="AA82" s="41"/>
      <c r="AB82" s="41"/>
      <c r="AC82" s="42"/>
      <c r="AD82" s="42"/>
    </row>
  </sheetData>
  <conditionalFormatting sqref="P14:Q21">
    <cfRule type="expression" dxfId="12" priority="55" stopIfTrue="1">
      <formula>#REF!="Actual"</formula>
    </cfRule>
  </conditionalFormatting>
  <conditionalFormatting sqref="P61:Q61">
    <cfRule type="expression" dxfId="11" priority="1" stopIfTrue="1">
      <formula>#REF!="Actual"</formula>
    </cfRule>
  </conditionalFormatting>
  <conditionalFormatting sqref="P81:Q81">
    <cfRule type="expression" dxfId="10" priority="50" stopIfTrue="1">
      <formula>#REF!="Actual"</formula>
    </cfRule>
  </conditionalFormatting>
  <conditionalFormatting sqref="S1">
    <cfRule type="cellIs" dxfId="9" priority="3" operator="equal">
      <formula>"Check"</formula>
    </cfRule>
    <cfRule type="cellIs" dxfId="8" priority="4" operator="equal">
      <formula>"Ok"</formula>
    </cfRule>
  </conditionalFormatting>
  <conditionalFormatting sqref="V1">
    <cfRule type="cellIs" dxfId="7" priority="5" operator="equal">
      <formula>"Check"</formula>
    </cfRule>
    <cfRule type="cellIs" dxfId="6" priority="6" operator="equal">
      <formula>"Ok"</formula>
    </cfRule>
  </conditionalFormatting>
  <hyperlinks>
    <hyperlink ref="J1" location="Index!A1" display="Back to Index" xr:uid="{00000000-0004-0000-0E00-000000000000}"/>
    <hyperlink ref="U1" location="'Check|List'!A1" display="Overall Check:" xr:uid="{00000000-0004-0000-0E00-000001000000}"/>
  </hyperlinks>
  <pageMargins left="0.7" right="0.7" top="0.75" bottom="0.75" header="0.3" footer="0.3"/>
  <pageSetup paperSize="9" orientation="portrait" verticalDpi="4" r:id="rId1"/>
  <headerFooter>
    <oddFooter>&amp;C_x000D_&amp;1#&amp;"Century Gothic"&amp;7&amp;K7F7F7F BUSINESS USE ONLY</oddFooter>
  </headerFooter>
  <ignoredErrors>
    <ignoredError sqref="G1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1"/>
  </sheetPr>
  <dimension ref="A1:AD22"/>
  <sheetViews>
    <sheetView showGridLines="0" workbookViewId="0"/>
  </sheetViews>
  <sheetFormatPr defaultColWidth="0" defaultRowHeight="10" zeroHeight="1"/>
  <cols>
    <col min="1" max="2" width="1.44140625" style="8" customWidth="1"/>
    <col min="3" max="3" width="42" style="8" customWidth="1"/>
    <col min="4" max="4" width="20.33203125" style="7" bestFit="1" customWidth="1"/>
    <col min="5" max="5" width="15.6640625" style="7" customWidth="1"/>
    <col min="6" max="6" width="10.6640625" style="7" customWidth="1"/>
    <col min="7" max="7" width="15" style="16" customWidth="1"/>
    <col min="8" max="9" width="5.33203125" style="8" customWidth="1"/>
    <col min="10" max="20" width="10.6640625" style="8" customWidth="1"/>
    <col min="21" max="23" width="10.6640625" style="8" hidden="1" customWidth="1"/>
    <col min="24" max="38" width="10.44140625" style="8" hidden="1" customWidth="1"/>
    <col min="39" max="16384" width="10.44140625" style="8" hidden="1"/>
  </cols>
  <sheetData>
    <row r="1" spans="1:30" s="32" customFormat="1" ht="15.5">
      <c r="B1" s="29" t="str">
        <f>Index!$B$1</f>
        <v>AER opex model</v>
      </c>
      <c r="C1" s="29"/>
      <c r="D1" s="29"/>
      <c r="E1" s="29"/>
      <c r="F1" s="30"/>
      <c r="G1" s="30"/>
      <c r="H1" s="30"/>
      <c r="I1" s="30"/>
      <c r="J1" s="31" t="s">
        <v>2</v>
      </c>
      <c r="L1" s="33" t="s">
        <v>3</v>
      </c>
      <c r="M1" s="50" t="s">
        <v>4</v>
      </c>
      <c r="N1" s="11" t="s">
        <v>5</v>
      </c>
      <c r="O1" s="12" t="s">
        <v>6</v>
      </c>
      <c r="R1" s="131" t="s">
        <v>24</v>
      </c>
      <c r="S1" s="34" t="str">
        <f ca="1">IF(COUNTIF(G10:G16,"Check")=0,"Ok","Check")</f>
        <v>Ok</v>
      </c>
      <c r="U1" s="33"/>
      <c r="V1" s="34"/>
    </row>
    <row r="2" spans="1:30" s="32" customFormat="1" ht="13">
      <c r="B2" s="45" t="str">
        <f>Index!$C$15</f>
        <v>Check | List</v>
      </c>
      <c r="C2" s="45"/>
      <c r="D2" s="45"/>
      <c r="E2" s="45"/>
      <c r="F2" s="46"/>
      <c r="G2" s="46"/>
      <c r="H2" s="46"/>
      <c r="I2" s="46"/>
    </row>
    <row r="3" spans="1:30" s="49" customFormat="1" ht="13">
      <c r="A3" s="37"/>
      <c r="B3" s="43"/>
      <c r="C3" s="37"/>
      <c r="D3" s="37"/>
      <c r="E3" s="37"/>
      <c r="F3" s="38"/>
      <c r="G3" s="38"/>
      <c r="H3" s="38"/>
      <c r="I3" s="38"/>
      <c r="J3" s="39"/>
      <c r="K3" s="40"/>
      <c r="L3" s="39"/>
      <c r="M3" s="40"/>
      <c r="N3" s="39"/>
      <c r="O3" s="39"/>
      <c r="P3" s="39"/>
      <c r="Q3" s="39"/>
      <c r="R3" s="39"/>
      <c r="S3" s="39"/>
      <c r="T3" s="39"/>
      <c r="U3" s="39"/>
      <c r="V3" s="40"/>
      <c r="W3" s="40"/>
      <c r="X3" s="47"/>
      <c r="Y3" s="47"/>
      <c r="Z3" s="47"/>
      <c r="AA3" s="47"/>
      <c r="AB3" s="47"/>
      <c r="AC3" s="48"/>
      <c r="AD3" s="48"/>
    </row>
    <row r="4" spans="1:30" s="6" customFormat="1" ht="3" customHeight="1"/>
    <row r="5" spans="1:30" s="6" customFormat="1" ht="9" customHeight="1"/>
    <row r="6" spans="1:30" s="6" customFormat="1" ht="3" customHeight="1"/>
    <row r="7" spans="1:30" customFormat="1" ht="13">
      <c r="A7" s="37"/>
      <c r="B7" s="43" t="s">
        <v>26</v>
      </c>
      <c r="C7" s="37"/>
      <c r="D7" s="37"/>
      <c r="E7" s="37"/>
      <c r="F7" s="38"/>
      <c r="G7" s="38"/>
      <c r="H7" s="38"/>
      <c r="I7" s="38"/>
      <c r="J7" s="39"/>
      <c r="K7" s="40"/>
      <c r="L7" s="39"/>
      <c r="M7" s="40"/>
      <c r="N7" s="39"/>
      <c r="O7" s="39"/>
      <c r="P7" s="39"/>
      <c r="Q7" s="39"/>
      <c r="R7" s="39"/>
      <c r="S7" s="39"/>
      <c r="T7" s="39"/>
      <c r="U7" s="39"/>
      <c r="V7" s="40"/>
      <c r="W7" s="40"/>
      <c r="X7" s="41"/>
      <c r="Y7" s="41"/>
      <c r="Z7" s="41"/>
      <c r="AA7" s="41"/>
      <c r="AB7" s="41"/>
      <c r="AC7" s="42"/>
      <c r="AD7" s="42"/>
    </row>
    <row r="8" spans="1:30"/>
    <row r="9" spans="1:30" ht="10.5">
      <c r="C9" s="13" t="s">
        <v>27</v>
      </c>
      <c r="D9" s="14" t="s">
        <v>7</v>
      </c>
      <c r="E9" s="14" t="s">
        <v>8</v>
      </c>
      <c r="F9" s="14"/>
      <c r="G9" s="14" t="s">
        <v>29</v>
      </c>
    </row>
    <row r="10" spans="1:30" ht="10.5">
      <c r="C10" s="15" t="str">
        <f>Index!C7</f>
        <v>Input | General</v>
      </c>
      <c r="D10" s="28" t="str">
        <f>C10</f>
        <v>Input | General</v>
      </c>
      <c r="E10" s="16" t="s">
        <v>28</v>
      </c>
      <c r="F10" s="16"/>
      <c r="G10" s="18" t="str">
        <f>'Input|General'!S1</f>
        <v>OK</v>
      </c>
      <c r="T10" s="17"/>
    </row>
    <row r="11" spans="1:30" ht="10.5">
      <c r="C11" s="15" t="str">
        <f>Index!C8</f>
        <v>Input | Inflation</v>
      </c>
      <c r="D11" s="121" t="str">
        <f>C11</f>
        <v>Input | Inflation</v>
      </c>
      <c r="E11" s="16" t="s">
        <v>28</v>
      </c>
      <c r="F11" s="16"/>
      <c r="G11" s="18" t="str">
        <f>'Input|Inflation'!T1</f>
        <v>OK</v>
      </c>
      <c r="T11" s="17"/>
    </row>
    <row r="12" spans="1:30" ht="10.5">
      <c r="C12" s="15" t="str">
        <f>Index!C9</f>
        <v>Input | Reported opex</v>
      </c>
      <c r="D12" s="28" t="str">
        <f t="shared" ref="D12:D16" si="0">C12</f>
        <v>Input | Reported opex</v>
      </c>
      <c r="E12" s="16" t="s">
        <v>28</v>
      </c>
      <c r="G12" s="18" t="str">
        <f>'Input|Reported opex'!S1</f>
        <v>OK</v>
      </c>
      <c r="H12" s="16"/>
      <c r="T12" s="17"/>
    </row>
    <row r="13" spans="1:30" ht="10.5">
      <c r="C13" s="15" t="str">
        <f>Index!C10</f>
        <v>Input | Rate of change</v>
      </c>
      <c r="D13" s="28" t="str">
        <f t="shared" si="0"/>
        <v>Input | Rate of change</v>
      </c>
      <c r="E13" s="16" t="s">
        <v>28</v>
      </c>
      <c r="F13" s="16"/>
      <c r="G13" s="18" t="str">
        <f>'Input|Rate of change'!T1</f>
        <v>Ok</v>
      </c>
      <c r="H13" s="16"/>
      <c r="T13" s="17"/>
    </row>
    <row r="14" spans="1:30" ht="10.5">
      <c r="C14" s="15" t="str">
        <f>Index!C11</f>
        <v>Input | Step changes</v>
      </c>
      <c r="D14" s="28" t="str">
        <f t="shared" si="0"/>
        <v>Input | Step changes</v>
      </c>
      <c r="E14" s="16" t="s">
        <v>28</v>
      </c>
      <c r="F14" s="16"/>
      <c r="G14" s="18" t="str">
        <f ca="1">'Input|Step changes'!S1</f>
        <v>OK</v>
      </c>
      <c r="H14" s="16"/>
      <c r="T14" s="17"/>
    </row>
    <row r="15" spans="1:30" ht="10.5">
      <c r="C15" s="15" t="str">
        <f>Index!C12</f>
        <v>Calc | Opex Forecast</v>
      </c>
      <c r="D15" s="28" t="str">
        <f t="shared" si="0"/>
        <v>Calc | Opex Forecast</v>
      </c>
      <c r="E15" s="16" t="s">
        <v>28</v>
      </c>
      <c r="F15" s="16"/>
      <c r="G15" s="18" t="str">
        <f>'Calc|Opex forecast'!S1</f>
        <v>n/a</v>
      </c>
      <c r="H15" s="16"/>
      <c r="T15" s="17"/>
    </row>
    <row r="16" spans="1:30" ht="10.5">
      <c r="C16" s="15" t="str">
        <f>Index!C13</f>
        <v>Output | Models</v>
      </c>
      <c r="D16" s="28" t="str">
        <f t="shared" si="0"/>
        <v>Output | Models</v>
      </c>
      <c r="E16" s="16" t="s">
        <v>28</v>
      </c>
      <c r="F16" s="16"/>
      <c r="G16" s="18" t="str">
        <f>'Output|Models'!S1</f>
        <v>n/a</v>
      </c>
      <c r="H16" s="16"/>
      <c r="T16" s="17"/>
    </row>
    <row r="17" spans="1:30">
      <c r="C17" s="15"/>
    </row>
    <row r="18" spans="1:30" customFormat="1" ht="13">
      <c r="A18" s="37"/>
      <c r="B18" s="43" t="s">
        <v>21</v>
      </c>
      <c r="C18" s="37"/>
      <c r="D18" s="37"/>
      <c r="E18" s="37"/>
      <c r="F18" s="38"/>
      <c r="G18" s="38"/>
      <c r="H18" s="38"/>
      <c r="I18" s="38"/>
      <c r="J18" s="39"/>
      <c r="K18" s="40"/>
      <c r="L18" s="39"/>
      <c r="M18" s="40"/>
      <c r="N18" s="39"/>
      <c r="O18" s="39"/>
      <c r="P18" s="39"/>
      <c r="Q18" s="39"/>
      <c r="R18" s="39"/>
      <c r="S18" s="39"/>
      <c r="T18" s="39"/>
      <c r="U18" s="39"/>
      <c r="V18" s="40"/>
      <c r="W18" s="40"/>
      <c r="X18" s="41"/>
      <c r="Y18" s="41"/>
      <c r="Z18" s="41"/>
      <c r="AA18" s="41"/>
      <c r="AB18" s="41"/>
      <c r="AC18" s="42"/>
      <c r="AD18" s="42"/>
    </row>
    <row r="19" spans="1:30" hidden="1">
      <c r="C19" s="15"/>
    </row>
    <row r="20" spans="1:30" hidden="1">
      <c r="C20" s="15"/>
    </row>
    <row r="21" spans="1:30" hidden="1">
      <c r="C21" s="15"/>
    </row>
    <row r="22" spans="1:30" hidden="1">
      <c r="C22" s="15"/>
    </row>
  </sheetData>
  <conditionalFormatting sqref="G10:G16">
    <cfRule type="cellIs" dxfId="5" priority="5" operator="equal">
      <formula>"Check"</formula>
    </cfRule>
    <cfRule type="cellIs" dxfId="4" priority="6" operator="equal">
      <formula>"Ok"</formula>
    </cfRule>
  </conditionalFormatting>
  <conditionalFormatting sqref="S1">
    <cfRule type="cellIs" dxfId="3" priority="1" operator="equal">
      <formula>"Check"</formula>
    </cfRule>
    <cfRule type="cellIs" dxfId="2" priority="2" operator="equal">
      <formula>"Ok"</formula>
    </cfRule>
  </conditionalFormatting>
  <conditionalFormatting sqref="V1">
    <cfRule type="cellIs" dxfId="1" priority="3" operator="equal">
      <formula>"Check"</formula>
    </cfRule>
    <cfRule type="cellIs" dxfId="0" priority="4" operator="equal">
      <formula>"Ok"</formula>
    </cfRule>
  </conditionalFormatting>
  <hyperlinks>
    <hyperlink ref="J1" location="Index!A1" display="Back to Index" xr:uid="{00000000-0004-0000-0F00-000000000000}"/>
    <hyperlink ref="D10" location="'Input|General'!A1" display="'Input|General'!A1" xr:uid="{00000000-0004-0000-0F00-000001000000}"/>
    <hyperlink ref="D12" location="'Input|Reported opex'!A1" display="'Input|Reported opex'!A1" xr:uid="{00000000-0004-0000-0F00-000002000000}"/>
    <hyperlink ref="D13" location="'Input| Rate of change'!A1" display="'Input| Rate of change'!A1" xr:uid="{00000000-0004-0000-0F00-000003000000}"/>
    <hyperlink ref="D14" location="'Input|Step changes'!A1" display="'Input|Step changes'!A1" xr:uid="{00000000-0004-0000-0F00-000004000000}"/>
    <hyperlink ref="D15" location="'Calc|Opex Forecast'!A1" display="'Calc|Opex Forecast'!A1" xr:uid="{00000000-0004-0000-0F00-000005000000}"/>
    <hyperlink ref="D16" location="'Output|Models'!A1" display="'Output|Models'!A1" xr:uid="{00000000-0004-0000-0F00-000006000000}"/>
    <hyperlink ref="D11" location="'Input|Inflation'!A1" display="'Input|Inflation'!A1" xr:uid="{00000000-0004-0000-0F00-000007000000}"/>
    <hyperlink ref="R1" location="'Check|List'!A1" display="Overall Check:" xr:uid="{00000000-0004-0000-0F00-000008000000}"/>
  </hyperlinks>
  <pageMargins left="0.7" right="0.7" top="0.75" bottom="0.75" header="0.3" footer="0.3"/>
  <pageSetup paperSize="9" orientation="portrait" verticalDpi="4" r:id="rId1"/>
  <headerFooter>
    <oddFooter>&amp;C_x000D_&amp;1#&amp;"Century Gothic"&amp;7&amp;K7F7F7F BUSINESS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8D6BB-B704-4F33-836F-3E7237A1D72D}">
  <sheetPr>
    <tabColor rgb="FFFF0000"/>
  </sheetPr>
  <dimension ref="A2:G16"/>
  <sheetViews>
    <sheetView showGridLines="0" workbookViewId="0"/>
  </sheetViews>
  <sheetFormatPr defaultRowHeight="10"/>
  <cols>
    <col min="1" max="3" width="30.44140625" customWidth="1"/>
    <col min="14" max="14" width="10.6640625" bestFit="1" customWidth="1"/>
  </cols>
  <sheetData>
    <row r="2" spans="1:7" s="200" customFormat="1" ht="14">
      <c r="A2" s="203" t="s">
        <v>35</v>
      </c>
    </row>
    <row r="3" spans="1:7" ht="13">
      <c r="A3" s="204" t="s">
        <v>212</v>
      </c>
      <c r="B3" s="202"/>
      <c r="C3" s="202"/>
      <c r="D3" s="202"/>
      <c r="E3" s="202"/>
      <c r="F3" s="202"/>
      <c r="G3" s="202"/>
    </row>
    <row r="15" spans="1:7" s="200" customFormat="1" ht="14">
      <c r="A15" s="203"/>
    </row>
    <row r="16" spans="1:7" ht="13">
      <c r="A16" s="204"/>
      <c r="B16" s="202"/>
      <c r="C16" s="202"/>
      <c r="D16" s="202"/>
      <c r="E16" s="202"/>
      <c r="F16" s="202"/>
      <c r="G16" s="20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FFFF99"/>
  </sheetPr>
  <dimension ref="A1:AD27"/>
  <sheetViews>
    <sheetView showGridLines="0" zoomScaleNormal="100" workbookViewId="0"/>
  </sheetViews>
  <sheetFormatPr defaultColWidth="0" defaultRowHeight="10" zeroHeight="1"/>
  <cols>
    <col min="1" max="2" width="1.44140625" style="8" customWidth="1"/>
    <col min="3" max="3" width="42" style="8" customWidth="1"/>
    <col min="4" max="4" width="27.6640625" style="16" customWidth="1"/>
    <col min="5" max="5" width="15.6640625" style="16" customWidth="1"/>
    <col min="6" max="6" width="10.6640625" style="16" customWidth="1"/>
    <col min="7" max="7" width="16.109375" style="16" bestFit="1" customWidth="1"/>
    <col min="8" max="9" width="3.33203125" style="16" customWidth="1"/>
    <col min="10" max="23" width="10.6640625" style="8" customWidth="1"/>
    <col min="24" max="38" width="10.44140625" style="8" hidden="1" customWidth="1"/>
    <col min="39" max="16384" width="10.44140625" style="8" hidden="1"/>
  </cols>
  <sheetData>
    <row r="1" spans="1:30" s="32" customFormat="1" ht="15.5">
      <c r="B1" s="29" t="str">
        <f>Index!$B$1</f>
        <v>AER opex model</v>
      </c>
      <c r="C1" s="29"/>
      <c r="D1" s="29"/>
      <c r="E1" s="29"/>
      <c r="F1" s="30"/>
      <c r="G1" s="30"/>
      <c r="H1" s="30"/>
      <c r="I1" s="30"/>
      <c r="J1" s="31" t="s">
        <v>2</v>
      </c>
      <c r="L1" s="33" t="s">
        <v>3</v>
      </c>
      <c r="M1" s="50" t="s">
        <v>4</v>
      </c>
      <c r="N1" s="11" t="s">
        <v>5</v>
      </c>
      <c r="O1" s="12" t="s">
        <v>6</v>
      </c>
      <c r="R1" s="33" t="s">
        <v>86</v>
      </c>
      <c r="S1" s="34" t="str">
        <f>IF(COUNTA($S$5:$S$16)=COUNTIF($S5:$S17,"OK"),"OK","Check")</f>
        <v>OK</v>
      </c>
      <c r="U1" s="137" t="s">
        <v>24</v>
      </c>
      <c r="V1" s="34" t="str">
        <f ca="1">'Check|List'!$S$1</f>
        <v>Ok</v>
      </c>
    </row>
    <row r="2" spans="1:30" s="36" customFormat="1" ht="13.5" thickBot="1">
      <c r="B2" s="35" t="str">
        <f>Index!$C$7</f>
        <v>Input | General</v>
      </c>
      <c r="C2" s="35"/>
      <c r="D2" s="35"/>
      <c r="E2" s="35"/>
      <c r="F2" s="59"/>
      <c r="G2" s="59"/>
      <c r="H2" s="59"/>
      <c r="I2" s="59"/>
    </row>
    <row r="3" spans="1:30" s="6" customFormat="1" ht="3" customHeight="1">
      <c r="D3" s="27"/>
      <c r="E3" s="27"/>
      <c r="F3" s="27"/>
      <c r="G3" s="27"/>
      <c r="H3" s="27"/>
      <c r="I3" s="27"/>
    </row>
    <row r="4" spans="1:30" customFormat="1" ht="13">
      <c r="A4" s="37"/>
      <c r="B4" s="43" t="s">
        <v>97</v>
      </c>
      <c r="C4" s="37"/>
      <c r="D4" s="37"/>
      <c r="E4" s="37"/>
      <c r="F4" s="38"/>
      <c r="G4" s="38"/>
      <c r="H4" s="38"/>
      <c r="I4" s="38"/>
      <c r="J4" s="39"/>
      <c r="K4" s="40"/>
      <c r="L4" s="39"/>
      <c r="M4" s="40"/>
      <c r="N4" s="39"/>
      <c r="O4" s="39"/>
      <c r="P4" s="39"/>
      <c r="Q4" s="39"/>
      <c r="R4" s="39"/>
      <c r="S4" s="39"/>
      <c r="T4" s="39"/>
      <c r="U4" s="39"/>
      <c r="V4" s="40"/>
      <c r="W4" s="40"/>
      <c r="X4" s="41"/>
      <c r="Y4" s="41"/>
      <c r="Z4" s="41"/>
      <c r="AA4" s="41"/>
      <c r="AB4" s="41"/>
      <c r="AC4" s="42"/>
      <c r="AD4" s="42"/>
    </row>
    <row r="5" spans="1:30"/>
    <row r="6" spans="1:30" ht="10.5">
      <c r="C6" s="13" t="s">
        <v>98</v>
      </c>
      <c r="D6" s="21" t="s">
        <v>7</v>
      </c>
      <c r="E6" s="21"/>
      <c r="F6" s="14"/>
      <c r="G6" s="14" t="s">
        <v>71</v>
      </c>
      <c r="H6" s="14"/>
      <c r="I6" s="8"/>
    </row>
    <row r="7" spans="1:30" ht="10.5">
      <c r="C7" s="8" t="s">
        <v>68</v>
      </c>
      <c r="D7" s="16" t="s">
        <v>72</v>
      </c>
      <c r="E7" s="8"/>
      <c r="F7" s="8"/>
      <c r="G7" s="44" t="s">
        <v>194</v>
      </c>
      <c r="H7" s="8"/>
      <c r="I7" s="8"/>
      <c r="S7" s="90" t="str">
        <f>IF(COUNTBLANK($G7),"Check","Ok")</f>
        <v>Ok</v>
      </c>
    </row>
    <row r="8" spans="1:30" ht="10.5">
      <c r="C8" s="8" t="s">
        <v>142</v>
      </c>
      <c r="D8" s="16" t="s">
        <v>73</v>
      </c>
      <c r="E8" s="8"/>
      <c r="F8" s="8"/>
      <c r="G8" s="44" t="s">
        <v>193</v>
      </c>
      <c r="H8" s="8"/>
      <c r="I8" s="8"/>
      <c r="S8" s="90" t="str">
        <f>IF(COUNTBLANK($G8),"Check","Ok")</f>
        <v>Ok</v>
      </c>
    </row>
    <row r="9" spans="1:30" ht="10.5">
      <c r="C9" s="8" t="s">
        <v>126</v>
      </c>
      <c r="D9" s="16" t="s">
        <v>72</v>
      </c>
      <c r="E9" s="8"/>
      <c r="F9" s="8"/>
      <c r="G9" s="110">
        <v>36586</v>
      </c>
      <c r="H9" s="8"/>
      <c r="I9" s="8"/>
      <c r="S9" s="90" t="str">
        <f>IF(COUNTBLANK($G9),"Check","Ok")</f>
        <v>Ok</v>
      </c>
    </row>
    <row r="10" spans="1:30" ht="10.5">
      <c r="C10" s="8" t="s">
        <v>156</v>
      </c>
      <c r="D10" s="16" t="s">
        <v>72</v>
      </c>
      <c r="E10" s="8"/>
      <c r="F10" s="8"/>
      <c r="G10" s="111">
        <v>2023</v>
      </c>
      <c r="H10" s="8"/>
      <c r="I10" s="8"/>
      <c r="S10" s="90" t="str">
        <f t="shared" ref="S10:S14" si="0">IF(COUNTBLANK($G10),"Check","Ok")</f>
        <v>Ok</v>
      </c>
    </row>
    <row r="11" spans="1:30" ht="10.5">
      <c r="C11" s="8" t="s">
        <v>75</v>
      </c>
      <c r="D11" s="16" t="s">
        <v>72</v>
      </c>
      <c r="E11" s="8"/>
      <c r="F11" s="8"/>
      <c r="G11" s="111">
        <v>2026</v>
      </c>
      <c r="H11" s="8"/>
      <c r="I11" s="8"/>
      <c r="S11" s="90" t="str">
        <f t="shared" si="0"/>
        <v>Ok</v>
      </c>
    </row>
    <row r="12" spans="1:30" ht="10.5">
      <c r="C12" s="8" t="s">
        <v>157</v>
      </c>
      <c r="D12" s="16" t="s">
        <v>72</v>
      </c>
      <c r="E12" s="8"/>
      <c r="F12" s="8"/>
      <c r="G12" s="111">
        <v>2027</v>
      </c>
      <c r="H12" s="8"/>
      <c r="I12" s="8"/>
      <c r="S12" s="90" t="str">
        <f t="shared" si="0"/>
        <v>Ok</v>
      </c>
    </row>
    <row r="13" spans="1:30" ht="10.5">
      <c r="C13" s="8" t="s">
        <v>69</v>
      </c>
      <c r="D13" s="16" t="s">
        <v>72</v>
      </c>
      <c r="E13" s="8"/>
      <c r="F13" s="8"/>
      <c r="G13" s="111">
        <v>2028</v>
      </c>
      <c r="H13" s="8"/>
      <c r="I13" s="8"/>
      <c r="S13" s="90" t="str">
        <f t="shared" si="0"/>
        <v>Ok</v>
      </c>
    </row>
    <row r="14" spans="1:30" ht="10.5">
      <c r="C14" s="8" t="s">
        <v>70</v>
      </c>
      <c r="D14" s="16" t="s">
        <v>72</v>
      </c>
      <c r="E14" s="8"/>
      <c r="F14" s="8"/>
      <c r="G14" s="111">
        <v>2032</v>
      </c>
      <c r="H14" s="8"/>
      <c r="I14" s="8"/>
      <c r="S14" s="90" t="str">
        <f t="shared" si="0"/>
        <v>Ok</v>
      </c>
    </row>
    <row r="15" spans="1:30" ht="10.5">
      <c r="C15" s="8" t="s">
        <v>189</v>
      </c>
      <c r="D15" s="16" t="s">
        <v>73</v>
      </c>
      <c r="E15" s="8"/>
      <c r="F15" s="8"/>
      <c r="G15" s="111" t="s">
        <v>112</v>
      </c>
      <c r="H15" s="8"/>
      <c r="I15" s="8"/>
      <c r="S15" s="91"/>
    </row>
    <row r="16" spans="1:30">
      <c r="D16" s="8"/>
      <c r="E16" s="8"/>
      <c r="F16" s="8"/>
      <c r="G16" s="8"/>
      <c r="H16" s="8"/>
      <c r="I16" s="8"/>
    </row>
    <row r="17" spans="1:30" customFormat="1" ht="13">
      <c r="A17" s="37"/>
      <c r="B17" s="43" t="s">
        <v>21</v>
      </c>
      <c r="C17" s="37"/>
      <c r="D17" s="37"/>
      <c r="E17" s="37"/>
      <c r="F17" s="38"/>
      <c r="G17" s="38"/>
      <c r="H17" s="38"/>
      <c r="I17" s="38"/>
      <c r="J17" s="39"/>
      <c r="K17" s="40"/>
      <c r="L17" s="39"/>
      <c r="M17" s="40"/>
      <c r="N17" s="39"/>
      <c r="O17" s="39"/>
      <c r="P17" s="39"/>
      <c r="Q17" s="39"/>
      <c r="R17" s="39"/>
      <c r="S17" s="39"/>
      <c r="T17" s="39"/>
      <c r="U17" s="39"/>
      <c r="V17" s="40"/>
      <c r="W17" s="40"/>
      <c r="X17" s="41"/>
      <c r="Y17" s="41"/>
      <c r="Z17" s="41"/>
      <c r="AA17" s="41"/>
      <c r="AB17" s="41"/>
      <c r="AC17" s="42"/>
      <c r="AD17" s="42"/>
    </row>
    <row r="18" spans="1:30" hidden="1">
      <c r="G18" s="21"/>
      <c r="H18" s="21"/>
    </row>
    <row r="19" spans="1:30" hidden="1">
      <c r="G19" s="21"/>
      <c r="H19" s="21"/>
    </row>
    <row r="20" spans="1:30" hidden="1">
      <c r="G20" s="21"/>
      <c r="H20" s="21"/>
    </row>
    <row r="21" spans="1:30" hidden="1">
      <c r="G21" s="21"/>
      <c r="H21" s="21"/>
    </row>
    <row r="22" spans="1:30" hidden="1">
      <c r="G22" s="21"/>
      <c r="H22" s="21"/>
    </row>
    <row r="23" spans="1:30" hidden="1">
      <c r="G23" s="21"/>
      <c r="H23" s="21"/>
    </row>
    <row r="24" spans="1:30" hidden="1">
      <c r="G24" s="21"/>
      <c r="H24" s="21"/>
    </row>
    <row r="25" spans="1:30" hidden="1">
      <c r="G25" s="21"/>
      <c r="H25" s="21"/>
    </row>
    <row r="26" spans="1:30" hidden="1">
      <c r="G26" s="21"/>
      <c r="H26" s="21"/>
    </row>
    <row r="27" spans="1:30" hidden="1">
      <c r="G27" s="21"/>
      <c r="H27" s="21"/>
    </row>
  </sheetData>
  <dataConsolidate/>
  <conditionalFormatting sqref="S1">
    <cfRule type="cellIs" dxfId="147" priority="1" operator="equal">
      <formula>"Check"</formula>
    </cfRule>
    <cfRule type="cellIs" dxfId="146" priority="2" operator="equal">
      <formula>"Ok"</formula>
    </cfRule>
  </conditionalFormatting>
  <conditionalFormatting sqref="S7:S15">
    <cfRule type="cellIs" dxfId="145" priority="5" operator="equal">
      <formula>"Check"</formula>
    </cfRule>
    <cfRule type="cellIs" dxfId="144" priority="6" operator="equal">
      <formula>"Ok"</formula>
    </cfRule>
  </conditionalFormatting>
  <conditionalFormatting sqref="V1">
    <cfRule type="cellIs" dxfId="143" priority="3" operator="equal">
      <formula>"Check"</formula>
    </cfRule>
    <cfRule type="cellIs" dxfId="142" priority="4" operator="equal">
      <formula>"Ok"</formula>
    </cfRule>
  </conditionalFormatting>
  <conditionalFormatting sqref="W14:W16">
    <cfRule type="cellIs" dxfId="141" priority="13" operator="equal">
      <formula>"Check"</formula>
    </cfRule>
    <cfRule type="cellIs" dxfId="140" priority="14" operator="equal">
      <formula>"Ok"</formula>
    </cfRule>
  </conditionalFormatting>
  <dataValidations count="3">
    <dataValidation type="list" allowBlank="1" showInputMessage="1" showErrorMessage="1" sqref="F12:F13 I12:I16" xr:uid="{00000000-0002-0000-0600-000000000000}">
      <formula1>#REF!</formula1>
    </dataValidation>
    <dataValidation type="list" allowBlank="1" showInputMessage="1" showErrorMessage="1" sqref="F14:F16" xr:uid="{00000000-0002-0000-0600-000001000000}">
      <formula1>"Real 2010,Real 2011,Real 2012,Real 2013,Real 2014,Real 2015,Nominal"</formula1>
    </dataValidation>
    <dataValidation type="list" allowBlank="1" showInputMessage="1" showErrorMessage="1" sqref="G8" xr:uid="{00000000-0002-0000-0600-000003000000}">
      <formula1>"draft,final"</formula1>
    </dataValidation>
  </dataValidations>
  <hyperlinks>
    <hyperlink ref="J1" location="Index!A1" display="Back to Index" xr:uid="{00000000-0004-0000-0600-000000000000}"/>
    <hyperlink ref="U1" location="'Check|List'!A1" display="Overall Check:" xr:uid="{00000000-0004-0000-0600-000001000000}"/>
  </hyperlinks>
  <pageMargins left="0.7" right="0.7" top="0.75" bottom="0.75" header="0.3" footer="0.3"/>
  <pageSetup paperSize="9" orientation="portrait" verticalDpi="4" r:id="rId1"/>
  <headerFooter>
    <oddFooter>&amp;C_x000D_&amp;1#&amp;"Century Gothic"&amp;7&amp;K7F7F7F BUSINESS USE ONLY</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4000000}">
          <x14:formula1>
            <xm:f>'Lookup|Tables'!$G$25:$G$36</xm:f>
          </x14:formula1>
          <xm:sqref>G9</xm:sqref>
        </x14:dataValidation>
        <x14:dataValidation type="list" allowBlank="1" showInputMessage="1" showErrorMessage="1" xr:uid="{00000000-0002-0000-0600-000005000000}">
          <x14:formula1>
            <xm:f>'Lookup|Tables'!$G$41:$G$60</xm:f>
          </x14:formula1>
          <xm:sqref>G10:G14</xm:sqref>
        </x14:dataValidation>
        <x14:dataValidation type="list" allowBlank="1" showInputMessage="1" showErrorMessage="1" xr:uid="{00000000-0002-0000-0600-000006000000}">
          <x14:formula1>
            <xm:f>'Lookup|Tables'!$G$79:$G$80</xm:f>
          </x14:formula1>
          <xm:sqref>G15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FFFF99"/>
  </sheetPr>
  <dimension ref="A1:AV126"/>
  <sheetViews>
    <sheetView showGridLines="0" zoomScaleNormal="100" zoomScaleSheetLayoutView="90" workbookViewId="0"/>
  </sheetViews>
  <sheetFormatPr defaultColWidth="0" defaultRowHeight="11.25" customHeight="1" zeroHeight="1"/>
  <cols>
    <col min="1" max="2" width="1.44140625" style="8" customWidth="1"/>
    <col min="3" max="3" width="11.6640625" style="8" bestFit="1" customWidth="1"/>
    <col min="4" max="4" width="21.44140625" style="16" bestFit="1" customWidth="1"/>
    <col min="5" max="5" width="21.44140625" style="16" customWidth="1"/>
    <col min="6" max="9" width="15" style="16" customWidth="1"/>
    <col min="10" max="10" width="3.33203125" style="16" customWidth="1"/>
    <col min="11" max="24" width="10.6640625" style="8" customWidth="1"/>
    <col min="25" max="39" width="10.44140625" style="8" hidden="1" customWidth="1"/>
    <col min="40" max="16384" width="10.44140625" style="8" hidden="1"/>
  </cols>
  <sheetData>
    <row r="1" spans="1:31" s="32" customFormat="1" ht="15.5">
      <c r="B1" s="29" t="str">
        <f>Index!$B$1</f>
        <v>AER opex model</v>
      </c>
      <c r="C1" s="29"/>
      <c r="D1" s="29"/>
      <c r="E1" s="29"/>
      <c r="F1" s="29"/>
      <c r="G1" s="30"/>
      <c r="H1" s="30"/>
      <c r="I1" s="30"/>
      <c r="J1" s="30"/>
      <c r="K1" s="31" t="s">
        <v>2</v>
      </c>
      <c r="M1" s="33" t="s">
        <v>3</v>
      </c>
      <c r="N1" s="50" t="s">
        <v>4</v>
      </c>
      <c r="O1" s="11" t="s">
        <v>5</v>
      </c>
      <c r="P1" s="12" t="s">
        <v>6</v>
      </c>
      <c r="S1" s="33" t="s">
        <v>86</v>
      </c>
      <c r="T1" s="34" t="str">
        <f>IF(COUNTA($T$5:$T$113)=COUNTIF($T5:$T114,"OK"),"OK","Check")</f>
        <v>OK</v>
      </c>
      <c r="V1" s="137" t="s">
        <v>24</v>
      </c>
      <c r="W1" s="34" t="str">
        <f ca="1">'Check|List'!$S$1</f>
        <v>Ok</v>
      </c>
    </row>
    <row r="2" spans="1:31" s="36" customFormat="1" ht="13.5" thickBot="1">
      <c r="B2" s="35" t="str">
        <f>Index!$C$7</f>
        <v>Input | General</v>
      </c>
      <c r="C2" s="35"/>
      <c r="D2" s="35"/>
      <c r="E2" s="35"/>
      <c r="F2" s="35"/>
      <c r="G2" s="59"/>
      <c r="H2" s="59"/>
      <c r="I2" s="59"/>
      <c r="J2" s="59"/>
    </row>
    <row r="3" spans="1:31" s="6" customFormat="1" ht="3" customHeight="1">
      <c r="D3" s="27"/>
      <c r="E3" s="27"/>
      <c r="F3" s="27"/>
      <c r="G3" s="27"/>
      <c r="H3" s="27"/>
      <c r="I3" s="27"/>
      <c r="J3" s="27"/>
    </row>
    <row r="4" spans="1:31" customFormat="1" ht="13">
      <c r="A4" s="37"/>
      <c r="B4" s="43" t="s">
        <v>97</v>
      </c>
      <c r="C4" s="37"/>
      <c r="D4" s="37"/>
      <c r="E4" s="37"/>
      <c r="F4" s="37"/>
      <c r="G4" s="38"/>
      <c r="H4" s="38"/>
      <c r="I4" s="38"/>
      <c r="J4" s="38"/>
      <c r="K4" s="39"/>
      <c r="L4" s="40"/>
      <c r="M4" s="39"/>
      <c r="N4" s="40"/>
      <c r="O4" s="39"/>
      <c r="P4" s="39"/>
      <c r="Q4" s="39"/>
      <c r="R4" s="39"/>
      <c r="S4" s="39"/>
      <c r="T4" s="39"/>
      <c r="U4" s="39"/>
      <c r="V4" s="39"/>
      <c r="W4" s="40"/>
      <c r="X4" s="40"/>
      <c r="Y4" s="41"/>
      <c r="Z4" s="41"/>
      <c r="AA4" s="41"/>
      <c r="AB4" s="41"/>
      <c r="AC4" s="41"/>
      <c r="AD4" s="42"/>
      <c r="AE4" s="42"/>
    </row>
    <row r="5" spans="1:31" ht="11.25" customHeight="1"/>
    <row r="6" spans="1:31" ht="50">
      <c r="D6" s="53" t="s">
        <v>102</v>
      </c>
      <c r="E6" s="53" t="s">
        <v>140</v>
      </c>
      <c r="F6" s="53" t="s">
        <v>102</v>
      </c>
      <c r="G6" s="53" t="s">
        <v>140</v>
      </c>
      <c r="H6" s="53"/>
      <c r="I6" s="8"/>
      <c r="J6" s="8"/>
    </row>
    <row r="7" spans="1:31" ht="10.5">
      <c r="C7" s="9" t="s">
        <v>7</v>
      </c>
      <c r="D7" s="57" t="s">
        <v>100</v>
      </c>
      <c r="E7" s="57" t="s">
        <v>30</v>
      </c>
      <c r="F7" s="57" t="s">
        <v>100</v>
      </c>
      <c r="G7" s="57" t="s">
        <v>30</v>
      </c>
      <c r="H7" s="57"/>
      <c r="I7" s="8"/>
      <c r="J7" s="8"/>
    </row>
    <row r="8" spans="1:31" ht="10.5">
      <c r="C8" s="9" t="s">
        <v>8</v>
      </c>
      <c r="D8" s="57" t="s">
        <v>87</v>
      </c>
      <c r="E8" s="57" t="s">
        <v>16</v>
      </c>
      <c r="F8" s="57" t="s">
        <v>87</v>
      </c>
      <c r="G8" s="57" t="s">
        <v>16</v>
      </c>
      <c r="H8" s="57"/>
      <c r="I8" s="8"/>
      <c r="J8" s="8"/>
    </row>
    <row r="9" spans="1:31" ht="10.5">
      <c r="C9" s="55">
        <v>39172</v>
      </c>
      <c r="D9" s="54">
        <v>155.6</v>
      </c>
      <c r="E9" s="8"/>
      <c r="F9" s="8"/>
      <c r="G9" s="8"/>
      <c r="H9" s="8"/>
      <c r="I9" s="8"/>
      <c r="J9" s="8"/>
      <c r="T9" s="90" t="str">
        <f>IF(C9&gt;EOMONTH(DATE('Input|General'!$G$12,MONTH('Input|General'!$G$9),1),0),"Ok",IF(ISBLANK($D9),"Check","Ok"))</f>
        <v>Ok</v>
      </c>
    </row>
    <row r="10" spans="1:31" ht="10.5">
      <c r="C10" s="55">
        <v>39263</v>
      </c>
      <c r="D10" s="54">
        <v>157.5</v>
      </c>
      <c r="E10" s="8"/>
      <c r="F10" s="8"/>
      <c r="G10" s="8"/>
      <c r="H10" s="8"/>
      <c r="I10" s="8"/>
      <c r="J10" s="8"/>
      <c r="T10" s="90" t="str">
        <f>IF(C10&gt;EOMONTH(DATE('Input|General'!$G$12,MONTH('Input|General'!$G$9),1),0),"Ok",IF(ISBLANK($D10),"Check","Ok"))</f>
        <v>Ok</v>
      </c>
    </row>
    <row r="11" spans="1:31" ht="10.5">
      <c r="C11" s="55">
        <v>39355</v>
      </c>
      <c r="D11" s="54">
        <v>158.6</v>
      </c>
      <c r="E11" s="8"/>
      <c r="F11" s="8"/>
      <c r="G11" s="8"/>
      <c r="H11" s="8"/>
      <c r="I11" s="8"/>
      <c r="J11" s="8"/>
      <c r="T11" s="90" t="str">
        <f>IF(C11&gt;EOMONTH(DATE('Input|General'!$G$12,MONTH('Input|General'!$G$9),1),0),"Ok",IF(ISBLANK($D11),"Check","Ok"))</f>
        <v>Ok</v>
      </c>
    </row>
    <row r="12" spans="1:31" ht="10.5">
      <c r="C12" s="55">
        <v>39447</v>
      </c>
      <c r="D12" s="54">
        <v>160.1</v>
      </c>
      <c r="E12" s="8"/>
      <c r="F12" s="8"/>
      <c r="G12" s="56"/>
      <c r="H12" s="8"/>
      <c r="I12" s="8"/>
      <c r="J12" s="8"/>
      <c r="T12" s="90" t="str">
        <f>IF(C12&gt;EOMONTH(DATE('Input|General'!$G$12,MONTH('Input|General'!$G$9),1),0),"Ok",IF(ISBLANK($D12),"Check","Ok"))</f>
        <v>Ok</v>
      </c>
    </row>
    <row r="13" spans="1:31" ht="10.5">
      <c r="C13" s="55">
        <v>39538</v>
      </c>
      <c r="D13" s="54">
        <v>162.19999999999999</v>
      </c>
      <c r="E13" s="79">
        <f>D13/D9-1</f>
        <v>4.2416452442159303E-2</v>
      </c>
      <c r="F13" s="8"/>
      <c r="G13" s="56"/>
      <c r="H13" s="8"/>
      <c r="I13" s="8"/>
      <c r="J13" s="8"/>
      <c r="T13" s="90" t="str">
        <f>IF(C13&gt;EOMONTH(DATE('Input|General'!$G$12,MONTH('Input|General'!$G$9),1),0),"Ok",IF(ISBLANK($D13),"Check","Ok"))</f>
        <v>Ok</v>
      </c>
    </row>
    <row r="14" spans="1:31" ht="10.5">
      <c r="C14" s="55">
        <v>39629</v>
      </c>
      <c r="D14" s="54">
        <v>164.6</v>
      </c>
      <c r="E14" s="79">
        <f t="shared" ref="E14:E29" si="0">D14/D10-1</f>
        <v>4.5079365079365052E-2</v>
      </c>
      <c r="F14" s="8"/>
      <c r="G14" s="56"/>
      <c r="H14" s="8"/>
      <c r="I14" s="8"/>
      <c r="J14" s="8"/>
      <c r="T14" s="90" t="str">
        <f>IF(C14&gt;EOMONTH(DATE('Input|General'!$G$12,MONTH('Input|General'!$G$9),1),0),"Ok",IF(ISBLANK($D14),"Check","Ok"))</f>
        <v>Ok</v>
      </c>
    </row>
    <row r="15" spans="1:31" ht="10.5">
      <c r="C15" s="55">
        <v>39721</v>
      </c>
      <c r="D15" s="54">
        <v>166.5</v>
      </c>
      <c r="E15" s="79">
        <f t="shared" si="0"/>
        <v>4.9810844892812067E-2</v>
      </c>
      <c r="F15" s="8"/>
      <c r="G15" s="56"/>
      <c r="H15" s="8"/>
      <c r="I15" s="8"/>
      <c r="J15" s="8"/>
      <c r="T15" s="90" t="str">
        <f>IF(C15&gt;EOMONTH(DATE('Input|General'!$G$12,MONTH('Input|General'!$G$9),1),0),"Ok",IF(ISBLANK($D15),"Check","Ok"))</f>
        <v>Ok</v>
      </c>
    </row>
    <row r="16" spans="1:31" ht="10.5">
      <c r="C16" s="55">
        <v>39813</v>
      </c>
      <c r="D16" s="54">
        <v>166</v>
      </c>
      <c r="E16" s="79">
        <f t="shared" si="0"/>
        <v>3.6851967520299844E-2</v>
      </c>
      <c r="F16" s="8"/>
      <c r="G16" s="56"/>
      <c r="H16" s="8"/>
      <c r="I16" s="8"/>
      <c r="J16" s="8"/>
      <c r="T16" s="90" t="str">
        <f>IF(C16&gt;EOMONTH(DATE('Input|General'!$G$12,MONTH('Input|General'!$G$9),1),0),"Ok",IF(ISBLANK($D16),"Check","Ok"))</f>
        <v>Ok</v>
      </c>
    </row>
    <row r="17" spans="3:20" ht="10.5">
      <c r="C17" s="55">
        <v>39903</v>
      </c>
      <c r="D17" s="54">
        <v>166.2</v>
      </c>
      <c r="E17" s="79">
        <f t="shared" si="0"/>
        <v>2.4660912453760897E-2</v>
      </c>
      <c r="F17" s="8"/>
      <c r="G17" s="56"/>
      <c r="H17" s="8"/>
      <c r="I17" s="8"/>
      <c r="J17" s="8"/>
      <c r="T17" s="90" t="str">
        <f>IF(C17&gt;EOMONTH(DATE('Input|General'!$G$12,MONTH('Input|General'!$G$9),1),0),"Ok",IF(ISBLANK($D17),"Check","Ok"))</f>
        <v>Ok</v>
      </c>
    </row>
    <row r="18" spans="3:20" ht="10.5">
      <c r="C18" s="55">
        <v>39994</v>
      </c>
      <c r="D18" s="54">
        <v>167</v>
      </c>
      <c r="E18" s="79">
        <f t="shared" si="0"/>
        <v>1.4580801944106936E-2</v>
      </c>
      <c r="F18" s="8"/>
      <c r="G18" s="56"/>
      <c r="H18" s="8"/>
      <c r="I18" s="8"/>
      <c r="J18" s="8"/>
      <c r="T18" s="90" t="str">
        <f>IF(C18&gt;EOMONTH(DATE('Input|General'!$G$12,MONTH('Input|General'!$G$9),1),0),"Ok",IF(ISBLANK($D18),"Check","Ok"))</f>
        <v>Ok</v>
      </c>
    </row>
    <row r="19" spans="3:20" ht="10.5">
      <c r="C19" s="55">
        <v>40086</v>
      </c>
      <c r="D19" s="54">
        <v>168.6</v>
      </c>
      <c r="E19" s="79">
        <f t="shared" si="0"/>
        <v>1.2612612612612484E-2</v>
      </c>
      <c r="F19" s="8"/>
      <c r="G19" s="56"/>
      <c r="H19" s="8"/>
      <c r="I19" s="8"/>
      <c r="J19" s="8"/>
      <c r="T19" s="90" t="str">
        <f>IF(C19&gt;EOMONTH(DATE('Input|General'!$G$12,MONTH('Input|General'!$G$9),1),0),"Ok",IF(ISBLANK($D19),"Check","Ok"))</f>
        <v>Ok</v>
      </c>
    </row>
    <row r="20" spans="3:20" ht="10.5">
      <c r="C20" s="55">
        <v>40178</v>
      </c>
      <c r="D20" s="54">
        <v>169.5</v>
      </c>
      <c r="E20" s="79">
        <f t="shared" si="0"/>
        <v>2.108433734939763E-2</v>
      </c>
      <c r="F20" s="8"/>
      <c r="G20" s="56"/>
      <c r="H20" s="8"/>
      <c r="I20" s="8"/>
      <c r="J20" s="8"/>
      <c r="T20" s="90" t="str">
        <f>IF(C20&gt;EOMONTH(DATE('Input|General'!$G$12,MONTH('Input|General'!$G$9),1),0),"Ok",IF(ISBLANK($D20),"Check","Ok"))</f>
        <v>Ok</v>
      </c>
    </row>
    <row r="21" spans="3:20" ht="10.5">
      <c r="C21" s="55">
        <v>40268</v>
      </c>
      <c r="D21" s="54">
        <v>171</v>
      </c>
      <c r="E21" s="79">
        <f t="shared" si="0"/>
        <v>2.8880866425992746E-2</v>
      </c>
      <c r="F21" s="54">
        <v>95.2</v>
      </c>
      <c r="G21" s="56"/>
      <c r="H21" s="138"/>
      <c r="I21" s="8"/>
      <c r="J21" s="8"/>
      <c r="T21" s="90" t="str">
        <f>IF(C21&gt;EOMONTH(DATE('Input|General'!$G$12,MONTH('Input|General'!$G$9),1),0),"Ok",IF(ISBLANK($F21),"Check","Ok"))</f>
        <v>Ok</v>
      </c>
    </row>
    <row r="22" spans="3:20" ht="10.5">
      <c r="C22" s="55">
        <v>40359</v>
      </c>
      <c r="D22" s="54">
        <v>172.1</v>
      </c>
      <c r="E22" s="79">
        <f t="shared" si="0"/>
        <v>3.0538922155688653E-2</v>
      </c>
      <c r="F22" s="54">
        <v>95.8</v>
      </c>
      <c r="G22" s="56"/>
      <c r="H22" s="138"/>
      <c r="I22" s="8"/>
      <c r="J22" s="8"/>
      <c r="T22" s="90" t="str">
        <f>IF(C22&gt;EOMONTH(DATE('Input|General'!$G$12,MONTH('Input|General'!$G$9),1),0),"Ok",IF(ISBLANK($F22),"Check","Ok"))</f>
        <v>Ok</v>
      </c>
    </row>
    <row r="23" spans="3:20" ht="10.5">
      <c r="C23" s="55">
        <v>40451</v>
      </c>
      <c r="D23" s="54">
        <v>173.3</v>
      </c>
      <c r="E23" s="79">
        <f t="shared" si="0"/>
        <v>2.7876631079478242E-2</v>
      </c>
      <c r="F23" s="54">
        <v>96.5</v>
      </c>
      <c r="G23" s="56"/>
      <c r="H23" s="138"/>
      <c r="I23" s="8"/>
      <c r="J23" s="8"/>
      <c r="T23" s="90" t="str">
        <f>IF(C23&gt;EOMONTH(DATE('Input|General'!$G$12,MONTH('Input|General'!$G$9),1),0),"Ok",IF(ISBLANK($F23),"Check","Ok"))</f>
        <v>Ok</v>
      </c>
    </row>
    <row r="24" spans="3:20" ht="10.5">
      <c r="C24" s="55">
        <v>40543</v>
      </c>
      <c r="D24" s="54">
        <v>174</v>
      </c>
      <c r="E24" s="79">
        <f t="shared" si="0"/>
        <v>2.6548672566371723E-2</v>
      </c>
      <c r="F24" s="54">
        <v>96.9</v>
      </c>
      <c r="G24" s="56"/>
      <c r="H24" s="138"/>
      <c r="I24" s="8"/>
      <c r="J24" s="8"/>
      <c r="T24" s="90" t="str">
        <f>IF(C24&gt;EOMONTH(DATE('Input|General'!$G$12,MONTH('Input|General'!$G$9),1),0),"Ok",IF(ISBLANK($F24),"Check","Ok"))</f>
        <v>Ok</v>
      </c>
    </row>
    <row r="25" spans="3:20" ht="10.5">
      <c r="C25" s="55">
        <v>40633</v>
      </c>
      <c r="D25" s="54">
        <v>176.7</v>
      </c>
      <c r="E25" s="79">
        <f t="shared" si="0"/>
        <v>3.3333333333333215E-2</v>
      </c>
      <c r="F25" s="54">
        <v>98.3</v>
      </c>
      <c r="G25" s="79">
        <f>IF(ISBLANK(F25),"",F25/F21-1)</f>
        <v>3.2563025210083918E-2</v>
      </c>
      <c r="H25" s="138"/>
      <c r="I25" s="8"/>
      <c r="J25" s="8"/>
      <c r="T25" s="90" t="str">
        <f>IF(C25&gt;EOMONTH(DATE('Input|General'!$G$12,MONTH('Input|General'!$G$9),1),0),"Ok",IF(ISBLANK($F25),"Check","Ok"))</f>
        <v>Ok</v>
      </c>
    </row>
    <row r="26" spans="3:20" ht="10.5">
      <c r="C26" s="55">
        <v>40724</v>
      </c>
      <c r="D26" s="54">
        <v>178.3</v>
      </c>
      <c r="E26" s="79">
        <f t="shared" si="0"/>
        <v>3.6025566531086683E-2</v>
      </c>
      <c r="F26" s="54">
        <v>99.2</v>
      </c>
      <c r="G26" s="79">
        <f t="shared" ref="G26:G80" si="1">IF(ISBLANK(F26),"",F26/F22-1)</f>
        <v>3.5490605427975108E-2</v>
      </c>
      <c r="H26" s="138"/>
      <c r="I26" s="8"/>
      <c r="J26" s="8"/>
      <c r="T26" s="90" t="str">
        <f>IF(C26&gt;EOMONTH(DATE('Input|General'!$G$12,MONTH('Input|General'!$G$9),1),0),"Ok",IF(ISBLANK($F26),"Check","Ok"))</f>
        <v>Ok</v>
      </c>
    </row>
    <row r="27" spans="3:20" ht="10.5">
      <c r="C27" s="55">
        <v>40816</v>
      </c>
      <c r="D27" s="54">
        <v>179.4</v>
      </c>
      <c r="E27" s="79">
        <f t="shared" si="0"/>
        <v>3.5199076745527913E-2</v>
      </c>
      <c r="F27" s="54">
        <v>99.8</v>
      </c>
      <c r="G27" s="79">
        <f t="shared" si="1"/>
        <v>3.4196891191709877E-2</v>
      </c>
      <c r="H27" s="138"/>
      <c r="I27" s="8"/>
      <c r="J27" s="8"/>
      <c r="T27" s="90" t="str">
        <f>IF(C27&gt;EOMONTH(DATE('Input|General'!$G$12,MONTH('Input|General'!$G$9),1),0),"Ok",IF(ISBLANK($F27),"Check","Ok"))</f>
        <v>Ok</v>
      </c>
    </row>
    <row r="28" spans="3:20" ht="10.5">
      <c r="C28" s="55">
        <v>40908</v>
      </c>
      <c r="D28" s="54">
        <v>179.4</v>
      </c>
      <c r="E28" s="79">
        <f t="shared" si="0"/>
        <v>3.1034482758620641E-2</v>
      </c>
      <c r="F28" s="54">
        <v>99.8</v>
      </c>
      <c r="G28" s="79">
        <f t="shared" si="1"/>
        <v>2.9927760577915352E-2</v>
      </c>
      <c r="H28" s="138"/>
      <c r="I28" s="8"/>
      <c r="J28" s="8"/>
      <c r="T28" s="90" t="str">
        <f>IF(C28&gt;EOMONTH(DATE('Input|General'!$G$12,MONTH('Input|General'!$G$9),1),0),"Ok",IF(ISBLANK($F28),"Check","Ok"))</f>
        <v>Ok</v>
      </c>
    </row>
    <row r="29" spans="3:20" ht="10.5">
      <c r="C29" s="55">
        <v>40999</v>
      </c>
      <c r="D29" s="54">
        <v>179.5</v>
      </c>
      <c r="E29" s="79">
        <f t="shared" si="0"/>
        <v>1.5846066779853007E-2</v>
      </c>
      <c r="F29" s="54">
        <v>99.9</v>
      </c>
      <c r="G29" s="79">
        <f t="shared" si="1"/>
        <v>1.6276703967446737E-2</v>
      </c>
      <c r="H29" s="138"/>
      <c r="I29" s="8"/>
      <c r="J29" s="8"/>
      <c r="T29" s="90" t="str">
        <f>IF(C29&gt;EOMONTH(DATE('Input|General'!$G$12,MONTH('Input|General'!$G$9),1),0),"Ok",IF(ISBLANK($F29),"Check","Ok"))</f>
        <v>Ok</v>
      </c>
    </row>
    <row r="30" spans="3:20" ht="10.5">
      <c r="C30" s="55">
        <v>41090</v>
      </c>
      <c r="D30" s="8"/>
      <c r="E30" s="8"/>
      <c r="F30" s="54">
        <v>100.4</v>
      </c>
      <c r="G30" s="79">
        <f t="shared" si="1"/>
        <v>1.2096774193548487E-2</v>
      </c>
      <c r="H30" s="138"/>
      <c r="I30" s="8"/>
      <c r="J30" s="8"/>
      <c r="T30" s="90" t="str">
        <f>IF(C30&gt;EOMONTH(DATE('Input|General'!$G$12,MONTH('Input|General'!$G$9),1),0),"Ok",IF(ISBLANK($F30),"Check","Ok"))</f>
        <v>Ok</v>
      </c>
    </row>
    <row r="31" spans="3:20" ht="10.5">
      <c r="C31" s="55">
        <v>41182</v>
      </c>
      <c r="D31" s="8"/>
      <c r="E31" s="8"/>
      <c r="F31" s="54">
        <v>101.8</v>
      </c>
      <c r="G31" s="79">
        <f t="shared" si="1"/>
        <v>2.0040080160320661E-2</v>
      </c>
      <c r="H31" s="138"/>
      <c r="I31" s="8"/>
      <c r="J31" s="8"/>
      <c r="T31" s="90" t="str">
        <f>IF(C31&gt;EOMONTH(DATE('Input|General'!$G$12,MONTH('Input|General'!$G$9),1),0),"Ok",IF(ISBLANK($F31),"Check","Ok"))</f>
        <v>Ok</v>
      </c>
    </row>
    <row r="32" spans="3:20" ht="10.5">
      <c r="C32" s="55">
        <v>41274</v>
      </c>
      <c r="D32" s="8"/>
      <c r="E32" s="8"/>
      <c r="F32" s="54">
        <v>102</v>
      </c>
      <c r="G32" s="79">
        <f t="shared" si="1"/>
        <v>2.2044088176352838E-2</v>
      </c>
      <c r="H32" s="138"/>
      <c r="I32" s="8"/>
      <c r="J32" s="8"/>
      <c r="T32" s="90" t="str">
        <f>IF(C32&gt;EOMONTH(DATE('Input|General'!$G$12,MONTH('Input|General'!$G$9),1),0),"Ok",IF(ISBLANK($F32),"Check","Ok"))</f>
        <v>Ok</v>
      </c>
    </row>
    <row r="33" spans="3:20" ht="10.5">
      <c r="C33" s="55">
        <v>41364</v>
      </c>
      <c r="D33" s="8"/>
      <c r="E33" s="8"/>
      <c r="F33" s="54">
        <v>102.4</v>
      </c>
      <c r="G33" s="79">
        <f t="shared" si="1"/>
        <v>2.5025025025025016E-2</v>
      </c>
      <c r="H33" s="138"/>
      <c r="I33" s="8"/>
      <c r="J33" s="8"/>
      <c r="T33" s="90" t="str">
        <f>IF(C33&gt;EOMONTH(DATE('Input|General'!$G$12,MONTH('Input|General'!$G$9),1),0),"Ok",IF(ISBLANK($F33),"Check","Ok"))</f>
        <v>Ok</v>
      </c>
    </row>
    <row r="34" spans="3:20" ht="10.5">
      <c r="C34" s="55">
        <v>41455</v>
      </c>
      <c r="D34" s="8"/>
      <c r="E34" s="8"/>
      <c r="F34" s="54">
        <v>102.8</v>
      </c>
      <c r="G34" s="79">
        <f t="shared" si="1"/>
        <v>2.3904382470119501E-2</v>
      </c>
      <c r="H34" s="138"/>
      <c r="I34" s="8"/>
      <c r="J34" s="8"/>
      <c r="T34" s="90" t="str">
        <f>IF(C34&gt;EOMONTH(DATE('Input|General'!$G$12,MONTH('Input|General'!$G$9),1),0),"Ok",IF(ISBLANK($F34),"Check","Ok"))</f>
        <v>Ok</v>
      </c>
    </row>
    <row r="35" spans="3:20" ht="10.5">
      <c r="C35" s="55">
        <v>41547</v>
      </c>
      <c r="D35" s="8"/>
      <c r="E35" s="8"/>
      <c r="F35" s="54">
        <v>104</v>
      </c>
      <c r="G35" s="79">
        <f t="shared" si="1"/>
        <v>2.16110019646365E-2</v>
      </c>
      <c r="H35" s="138"/>
      <c r="I35" s="8"/>
      <c r="J35" s="8"/>
      <c r="T35" s="90" t="str">
        <f>IF(C35&gt;EOMONTH(DATE('Input|General'!$G$12,MONTH('Input|General'!$G$9),1),0),"Ok",IF(ISBLANK($F35),"Check","Ok"))</f>
        <v>Ok</v>
      </c>
    </row>
    <row r="36" spans="3:20" ht="10.5">
      <c r="C36" s="55">
        <v>41639</v>
      </c>
      <c r="D36" s="8"/>
      <c r="E36" s="8"/>
      <c r="F36" s="54">
        <v>104.8</v>
      </c>
      <c r="G36" s="79">
        <f t="shared" si="1"/>
        <v>2.7450980392156765E-2</v>
      </c>
      <c r="H36" s="138"/>
      <c r="I36" s="8"/>
      <c r="J36" s="8"/>
      <c r="T36" s="90" t="str">
        <f>IF(C36&gt;EOMONTH(DATE('Input|General'!$G$12,MONTH('Input|General'!$G$9),1),0),"Ok",IF(ISBLANK($F36),"Check","Ok"))</f>
        <v>Ok</v>
      </c>
    </row>
    <row r="37" spans="3:20" ht="10.5">
      <c r="C37" s="55">
        <v>41729</v>
      </c>
      <c r="D37" s="8"/>
      <c r="E37" s="8"/>
      <c r="F37" s="54">
        <v>105.4</v>
      </c>
      <c r="G37" s="79">
        <f t="shared" si="1"/>
        <v>2.9296875E-2</v>
      </c>
      <c r="H37" s="138"/>
      <c r="I37" s="8"/>
      <c r="J37" s="8"/>
      <c r="T37" s="90" t="str">
        <f>IF(C37&gt;EOMONTH(DATE('Input|General'!$G$12,MONTH('Input|General'!$G$9),1),0),"Ok",IF(ISBLANK($F37),"Check","Ok"))</f>
        <v>Ok</v>
      </c>
    </row>
    <row r="38" spans="3:20" ht="10.5">
      <c r="C38" s="55">
        <v>41820</v>
      </c>
      <c r="D38" s="8"/>
      <c r="E38" s="8"/>
      <c r="F38" s="54">
        <v>105.9</v>
      </c>
      <c r="G38" s="79">
        <f t="shared" si="1"/>
        <v>3.0155642023346418E-2</v>
      </c>
      <c r="H38" s="138"/>
      <c r="I38" s="8"/>
      <c r="J38" s="8"/>
      <c r="T38" s="90" t="str">
        <f>IF(C38&gt;EOMONTH(DATE('Input|General'!$G$12,MONTH('Input|General'!$G$9),1),0),"Ok",IF(ISBLANK($F38),"Check","Ok"))</f>
        <v>Ok</v>
      </c>
    </row>
    <row r="39" spans="3:20" ht="10.5">
      <c r="C39" s="55">
        <v>41912</v>
      </c>
      <c r="D39" s="8"/>
      <c r="E39" s="8"/>
      <c r="F39" s="54">
        <v>106.4</v>
      </c>
      <c r="G39" s="79">
        <f t="shared" si="1"/>
        <v>2.3076923076923217E-2</v>
      </c>
      <c r="H39" s="138"/>
      <c r="I39" s="8"/>
      <c r="J39" s="8"/>
      <c r="T39" s="90" t="str">
        <f>IF(C39&gt;EOMONTH(DATE('Input|General'!$G$12,MONTH('Input|General'!$G$9),1),0),"Ok",IF(ISBLANK($F39),"Check","Ok"))</f>
        <v>Ok</v>
      </c>
    </row>
    <row r="40" spans="3:20" ht="10.5">
      <c r="C40" s="55">
        <v>42004</v>
      </c>
      <c r="D40" s="8"/>
      <c r="E40" s="8"/>
      <c r="F40" s="54">
        <v>106.6</v>
      </c>
      <c r="G40" s="79">
        <f t="shared" si="1"/>
        <v>1.7175572519083859E-2</v>
      </c>
      <c r="H40" s="138"/>
      <c r="I40" s="8"/>
      <c r="J40" s="8"/>
      <c r="T40" s="90" t="str">
        <f>IF(C40&gt;EOMONTH(DATE('Input|General'!$G$12,MONTH('Input|General'!$G$9),1),0),"Ok",IF(ISBLANK($F40),"Check","Ok"))</f>
        <v>Ok</v>
      </c>
    </row>
    <row r="41" spans="3:20" ht="10.5">
      <c r="C41" s="55">
        <v>42094</v>
      </c>
      <c r="D41" s="8"/>
      <c r="E41" s="8"/>
      <c r="F41" s="54">
        <v>106.8</v>
      </c>
      <c r="G41" s="79">
        <f t="shared" si="1"/>
        <v>1.3282732447817747E-2</v>
      </c>
      <c r="H41" s="138"/>
      <c r="I41" s="8"/>
      <c r="J41" s="8"/>
      <c r="T41" s="90" t="str">
        <f>IF(C41&gt;EOMONTH(DATE('Input|General'!$G$12,MONTH('Input|General'!$G$9),1),0),"Ok",IF(ISBLANK($F41),"Check","Ok"))</f>
        <v>Ok</v>
      </c>
    </row>
    <row r="42" spans="3:20" ht="10.5">
      <c r="C42" s="55">
        <v>42185</v>
      </c>
      <c r="D42" s="8"/>
      <c r="E42" s="8"/>
      <c r="F42" s="54">
        <v>107.5</v>
      </c>
      <c r="G42" s="79">
        <f t="shared" si="1"/>
        <v>1.5108593012275628E-2</v>
      </c>
      <c r="H42" s="138"/>
      <c r="I42" s="8"/>
      <c r="J42" s="8"/>
      <c r="T42" s="90" t="str">
        <f>IF(C42&gt;EOMONTH(DATE('Input|General'!$G$12,MONTH('Input|General'!$G$9),1),0),"Ok",IF(ISBLANK($F42),"Check","Ok"))</f>
        <v>Ok</v>
      </c>
    </row>
    <row r="43" spans="3:20" ht="10.5">
      <c r="C43" s="55">
        <v>42277</v>
      </c>
      <c r="D43" s="8"/>
      <c r="E43" s="8"/>
      <c r="F43" s="54">
        <v>108</v>
      </c>
      <c r="G43" s="79">
        <f t="shared" si="1"/>
        <v>1.5037593984962294E-2</v>
      </c>
      <c r="H43" s="138"/>
      <c r="I43" s="8"/>
      <c r="J43" s="8"/>
      <c r="T43" s="90" t="str">
        <f>IF(C43&gt;EOMONTH(DATE('Input|General'!$G$12,MONTH('Input|General'!$G$9),1),0),"Ok",IF(ISBLANK($F43),"Check","Ok"))</f>
        <v>Ok</v>
      </c>
    </row>
    <row r="44" spans="3:20" ht="10.5">
      <c r="C44" s="55">
        <v>42369</v>
      </c>
      <c r="D44" s="8"/>
      <c r="E44" s="8"/>
      <c r="F44" s="54">
        <v>108.4</v>
      </c>
      <c r="G44" s="79">
        <f t="shared" si="1"/>
        <v>1.6885553470919357E-2</v>
      </c>
      <c r="H44" s="138"/>
      <c r="I44" s="8"/>
      <c r="J44" s="8"/>
      <c r="T44" s="90" t="str">
        <f>IF(C44&gt;EOMONTH(DATE('Input|General'!$G$12,MONTH('Input|General'!$G$9),1),0),"Ok",IF(ISBLANK($F44),"Check","Ok"))</f>
        <v>Ok</v>
      </c>
    </row>
    <row r="45" spans="3:20" ht="10.5">
      <c r="C45" s="55">
        <v>42460</v>
      </c>
      <c r="D45" s="8"/>
      <c r="E45" s="8"/>
      <c r="F45" s="54">
        <v>108.2</v>
      </c>
      <c r="G45" s="79">
        <f t="shared" si="1"/>
        <v>1.3108614232209881E-2</v>
      </c>
      <c r="H45" s="138"/>
      <c r="I45" s="8"/>
      <c r="J45" s="8"/>
      <c r="T45" s="90" t="str">
        <f>IF(C45&gt;EOMONTH(DATE('Input|General'!$G$12,MONTH('Input|General'!$G$9),1),0),"Ok",IF(ISBLANK($F45),"Check","Ok"))</f>
        <v>Ok</v>
      </c>
    </row>
    <row r="46" spans="3:20" ht="10.5">
      <c r="C46" s="55">
        <v>42551</v>
      </c>
      <c r="D46" s="8"/>
      <c r="E46" s="8"/>
      <c r="F46" s="54">
        <v>108.6</v>
      </c>
      <c r="G46" s="79">
        <f t="shared" si="1"/>
        <v>1.0232558139534831E-2</v>
      </c>
      <c r="H46" s="138"/>
      <c r="I46" s="8"/>
      <c r="J46" s="8"/>
      <c r="T46" s="90" t="str">
        <f>IF(C46&gt;EOMONTH(DATE('Input|General'!$G$12,MONTH('Input|General'!$G$9),1),0),"Ok",IF(ISBLANK($F46),"Check","Ok"))</f>
        <v>Ok</v>
      </c>
    </row>
    <row r="47" spans="3:20" ht="10.5">
      <c r="C47" s="55">
        <v>42643</v>
      </c>
      <c r="D47" s="8"/>
      <c r="E47" s="8"/>
      <c r="F47" s="54">
        <v>109.4</v>
      </c>
      <c r="G47" s="79">
        <f t="shared" si="1"/>
        <v>1.2962962962963065E-2</v>
      </c>
      <c r="H47" s="138"/>
      <c r="I47" s="8"/>
      <c r="J47" s="8"/>
      <c r="T47" s="90" t="str">
        <f>IF(C47&gt;EOMONTH(DATE('Input|General'!$G$12,MONTH('Input|General'!$G$9),1),0),"Ok",IF(ISBLANK($F47),"Check","Ok"))</f>
        <v>Ok</v>
      </c>
    </row>
    <row r="48" spans="3:20" ht="10.5">
      <c r="C48" s="55">
        <v>42735</v>
      </c>
      <c r="D48" s="8"/>
      <c r="E48" s="8"/>
      <c r="F48" s="54">
        <v>110</v>
      </c>
      <c r="G48" s="79">
        <f t="shared" si="1"/>
        <v>1.4760147601476037E-2</v>
      </c>
      <c r="H48" s="138"/>
      <c r="I48" s="8"/>
      <c r="J48" s="8"/>
      <c r="T48" s="90" t="str">
        <f>IF(C48&gt;EOMONTH(DATE('Input|General'!$G$12,MONTH('Input|General'!$G$9),1),0),"Ok",IF(ISBLANK($F48),"Check","Ok"))</f>
        <v>Ok</v>
      </c>
    </row>
    <row r="49" spans="3:20" ht="10.5">
      <c r="C49" s="55">
        <v>42825</v>
      </c>
      <c r="D49" s="8"/>
      <c r="E49" s="8"/>
      <c r="F49" s="54">
        <v>110.5</v>
      </c>
      <c r="G49" s="79">
        <f>IF(ISBLANK(F49),"",F49/F45-1)</f>
        <v>2.1256931608133023E-2</v>
      </c>
      <c r="H49" s="138"/>
      <c r="I49" s="8"/>
      <c r="J49" s="8"/>
      <c r="T49" s="90" t="str">
        <f>IF(C49&gt;EOMONTH(DATE('Input|General'!$G$12,MONTH('Input|General'!$G$9),1),0),"Ok",IF(ISBLANK($F49),"Check","Ok"))</f>
        <v>Ok</v>
      </c>
    </row>
    <row r="50" spans="3:20" ht="10.5">
      <c r="C50" s="55">
        <v>42916</v>
      </c>
      <c r="D50" s="8"/>
      <c r="E50" s="8"/>
      <c r="F50" s="54">
        <v>110.7</v>
      </c>
      <c r="G50" s="79">
        <f t="shared" si="1"/>
        <v>1.9337016574585641E-2</v>
      </c>
      <c r="H50" s="174"/>
      <c r="I50" s="8"/>
      <c r="J50" s="8"/>
      <c r="T50" s="90" t="str">
        <f>IF(C50&gt;EOMONTH(DATE('Input|General'!$G$12,MONTH('Input|General'!$G$9),1),0),"Ok",IF(ISBLANK($F50),"Check","Ok"))</f>
        <v>Ok</v>
      </c>
    </row>
    <row r="51" spans="3:20" ht="10.5">
      <c r="C51" s="55">
        <v>43008</v>
      </c>
      <c r="D51" s="8"/>
      <c r="E51" s="8"/>
      <c r="F51" s="54">
        <v>111.4</v>
      </c>
      <c r="G51" s="79">
        <f t="shared" si="1"/>
        <v>1.8281535648994485E-2</v>
      </c>
      <c r="H51" s="138"/>
      <c r="I51" s="8"/>
      <c r="J51" s="8"/>
      <c r="T51" s="90" t="str">
        <f>IF(C51&gt;EOMONTH(DATE('Input|General'!$G$12,MONTH('Input|General'!$G$9),1),0),"Ok",IF(ISBLANK($F51),"Check","Ok"))</f>
        <v>Ok</v>
      </c>
    </row>
    <row r="52" spans="3:20" ht="10.5">
      <c r="C52" s="55">
        <v>43100</v>
      </c>
      <c r="D52" s="8"/>
      <c r="E52" s="8"/>
      <c r="F52" s="54">
        <v>112.1</v>
      </c>
      <c r="G52" s="79">
        <f t="shared" si="1"/>
        <v>1.9090909090909047E-2</v>
      </c>
      <c r="H52" s="138"/>
      <c r="I52" s="8"/>
      <c r="J52" s="8"/>
      <c r="T52" s="90" t="str">
        <f>IF(C52&gt;EOMONTH(DATE('Input|General'!$G$12,MONTH('Input|General'!$G$9),1),0),"Ok",IF(ISBLANK($F52),"Check","Ok"))</f>
        <v>Ok</v>
      </c>
    </row>
    <row r="53" spans="3:20" ht="10.5">
      <c r="C53" s="55">
        <v>43190</v>
      </c>
      <c r="D53" s="8"/>
      <c r="E53" s="8"/>
      <c r="F53" s="54">
        <v>112.6</v>
      </c>
      <c r="G53" s="79">
        <f t="shared" si="1"/>
        <v>1.9004524886877761E-2</v>
      </c>
      <c r="H53" s="138"/>
      <c r="I53" s="8"/>
      <c r="J53" s="8"/>
      <c r="T53" s="90" t="str">
        <f>IF(C53&gt;EOMONTH(DATE('Input|General'!$G$12,MONTH('Input|General'!$G$9),1),0),"Ok",IF(ISBLANK($F53),"Check","Ok"))</f>
        <v>Ok</v>
      </c>
    </row>
    <row r="54" spans="3:20" ht="10.5">
      <c r="C54" s="55">
        <v>43281</v>
      </c>
      <c r="D54" s="8"/>
      <c r="E54" s="8"/>
      <c r="F54" s="54">
        <v>113</v>
      </c>
      <c r="G54" s="79">
        <f t="shared" si="1"/>
        <v>2.0776874435411097E-2</v>
      </c>
      <c r="H54" s="138"/>
      <c r="I54" s="8"/>
      <c r="J54" s="8"/>
      <c r="T54" s="90" t="str">
        <f>IF(C54&gt;EOMONTH(DATE('Input|General'!$G$12,MONTH('Input|General'!$G$9),1),0),"Ok",IF(ISBLANK($F54),"Check","Ok"))</f>
        <v>Ok</v>
      </c>
    </row>
    <row r="55" spans="3:20" ht="10.5">
      <c r="C55" s="55">
        <v>43373</v>
      </c>
      <c r="D55" s="8"/>
      <c r="E55" s="8"/>
      <c r="F55" s="54">
        <v>113.5</v>
      </c>
      <c r="G55" s="79">
        <f t="shared" si="1"/>
        <v>1.8850987432674993E-2</v>
      </c>
      <c r="H55" s="138"/>
      <c r="I55" s="8"/>
      <c r="J55" s="8"/>
      <c r="T55" s="90" t="str">
        <f>IF(C55&gt;EOMONTH(DATE('Input|General'!$G$12,MONTH('Input|General'!$G$9),1),0),"Ok",IF(ISBLANK($F55),"Check","Ok"))</f>
        <v>Ok</v>
      </c>
    </row>
    <row r="56" spans="3:20" ht="10.5">
      <c r="C56" s="55">
        <v>43465</v>
      </c>
      <c r="D56" s="8"/>
      <c r="E56" s="8"/>
      <c r="F56" s="54">
        <v>114.1</v>
      </c>
      <c r="G56" s="79">
        <f t="shared" si="1"/>
        <v>1.7841213202497874E-2</v>
      </c>
      <c r="H56" s="138"/>
      <c r="I56" s="8"/>
      <c r="J56" s="8"/>
      <c r="T56" s="90" t="str">
        <f>IF(C56&gt;EOMONTH(DATE('Input|General'!$G$12,MONTH('Input|General'!$G$9),1),0),"Ok",IF(ISBLANK($F56),"Check","Ok"))</f>
        <v>Ok</v>
      </c>
    </row>
    <row r="57" spans="3:20" ht="10.5">
      <c r="C57" s="55">
        <v>43555</v>
      </c>
      <c r="D57" s="8"/>
      <c r="E57" s="8"/>
      <c r="F57" s="54">
        <v>114.1</v>
      </c>
      <c r="G57" s="79">
        <f t="shared" si="1"/>
        <v>1.3321492007104752E-2</v>
      </c>
      <c r="H57" s="138"/>
      <c r="I57" s="8"/>
      <c r="J57" s="8"/>
      <c r="T57" s="90" t="str">
        <f>IF(C57&gt;EOMONTH(DATE('Input|General'!$G$12,MONTH('Input|General'!$G$9),1),0),"Ok",IF(ISBLANK($F57),"Check","Ok"))</f>
        <v>Ok</v>
      </c>
    </row>
    <row r="58" spans="3:20" ht="10.5">
      <c r="C58" s="55">
        <v>43646</v>
      </c>
      <c r="D58" s="8"/>
      <c r="E58" s="8"/>
      <c r="F58" s="161">
        <v>114.8</v>
      </c>
      <c r="G58" s="79">
        <f t="shared" si="1"/>
        <v>1.5929203539823078E-2</v>
      </c>
      <c r="H58" s="138"/>
      <c r="I58" s="8"/>
      <c r="J58" s="8"/>
      <c r="T58" s="90" t="str">
        <f>IF(C58&gt;EOMONTH(DATE('Input|General'!$G$12,MONTH('Input|General'!$G$9),1),0),"Ok",IF(ISBLANK($F58),"Check","Ok"))</f>
        <v>Ok</v>
      </c>
    </row>
    <row r="59" spans="3:20" ht="10.5">
      <c r="C59" s="55">
        <v>43738</v>
      </c>
      <c r="D59" s="8"/>
      <c r="E59" s="8"/>
      <c r="F59" s="161">
        <v>115.4</v>
      </c>
      <c r="G59" s="79">
        <f t="shared" si="1"/>
        <v>1.6740088105726914E-2</v>
      </c>
      <c r="H59" s="138"/>
      <c r="I59" s="8"/>
      <c r="J59" s="8"/>
      <c r="T59" s="90" t="str">
        <f>IF(C59&gt;EOMONTH(DATE('Input|General'!$G$12,MONTH('Input|General'!$G$9),1),0),"Ok",IF(ISBLANK($F59),"Check","Ok"))</f>
        <v>Ok</v>
      </c>
    </row>
    <row r="60" spans="3:20" ht="10.5">
      <c r="C60" s="55">
        <v>43830</v>
      </c>
      <c r="D60" s="8"/>
      <c r="E60" s="8"/>
      <c r="F60" s="161">
        <v>116.2</v>
      </c>
      <c r="G60" s="79">
        <f t="shared" si="1"/>
        <v>1.8404907975460238E-2</v>
      </c>
      <c r="H60" s="138"/>
      <c r="I60" s="8"/>
      <c r="J60" s="8"/>
      <c r="T60" s="90" t="str">
        <f>IF(C60&gt;EOMONTH(DATE('Input|General'!$G$12,MONTH('Input|General'!$G$9),1),0),"Ok",IF(ISBLANK($F60),"Check","Ok"))</f>
        <v>Ok</v>
      </c>
    </row>
    <row r="61" spans="3:20" ht="10.5">
      <c r="C61" s="55">
        <v>43921</v>
      </c>
      <c r="D61" s="8"/>
      <c r="E61" s="8"/>
      <c r="F61" s="161">
        <v>116.6</v>
      </c>
      <c r="G61" s="79">
        <f t="shared" si="1"/>
        <v>2.1910604732690686E-2</v>
      </c>
      <c r="H61" s="138"/>
      <c r="I61" s="8"/>
      <c r="J61" s="8"/>
      <c r="T61" s="90" t="str">
        <f>IF(C61&gt;EOMONTH(DATE('Input|General'!$G$12,MONTH('Input|General'!$G$9),1),0),"Ok",IF(ISBLANK($F61),"Check","Ok"))</f>
        <v>Ok</v>
      </c>
    </row>
    <row r="62" spans="3:20" ht="14">
      <c r="C62" s="55">
        <v>44012</v>
      </c>
      <c r="D62" s="8"/>
      <c r="E62" s="8"/>
      <c r="F62" s="161">
        <v>114.4</v>
      </c>
      <c r="G62" s="79">
        <f t="shared" si="1"/>
        <v>-3.4843205574912606E-3</v>
      </c>
      <c r="H62" s="138"/>
      <c r="I62" s="8"/>
      <c r="J62" s="8"/>
      <c r="O62" s="173"/>
      <c r="T62" s="90" t="str">
        <f>IF(C62&gt;EOMONTH(DATE('Input|General'!$G$12,MONTH('Input|General'!$G$9),1),0),"Ok",IF(ISBLANK($F62),"Check","Ok"))</f>
        <v>Ok</v>
      </c>
    </row>
    <row r="63" spans="3:20" ht="10.5">
      <c r="C63" s="55">
        <v>44104</v>
      </c>
      <c r="D63" s="8"/>
      <c r="E63" s="8"/>
      <c r="F63" s="161">
        <v>116.2</v>
      </c>
      <c r="G63" s="79">
        <f t="shared" si="1"/>
        <v>6.9324090121316573E-3</v>
      </c>
      <c r="H63" s="138"/>
      <c r="I63" s="8"/>
      <c r="J63" s="8"/>
      <c r="T63" s="90" t="str">
        <f>IF(C63&gt;EOMONTH(DATE('Input|General'!$G$12,MONTH('Input|General'!$G$9),1),0),"Ok",IF(ISBLANK($F63),"Check","Ok"))</f>
        <v>Ok</v>
      </c>
    </row>
    <row r="64" spans="3:20" ht="10.5">
      <c r="C64" s="55">
        <v>44196</v>
      </c>
      <c r="D64" s="8"/>
      <c r="E64" s="8"/>
      <c r="F64" s="161">
        <v>117.2</v>
      </c>
      <c r="G64" s="79">
        <f t="shared" si="1"/>
        <v>8.6058519793459354E-3</v>
      </c>
      <c r="H64" s="138"/>
      <c r="I64" s="8"/>
      <c r="J64" s="8"/>
      <c r="T64" s="90" t="str">
        <f>IF(C64&gt;EOMONTH(DATE('Input|General'!$G$12,MONTH('Input|General'!$G$9),1),0),"Ok",IF(ISBLANK($F64),"Check","Ok"))</f>
        <v>Ok</v>
      </c>
    </row>
    <row r="65" spans="3:20" ht="10.5">
      <c r="C65" s="55">
        <v>44286</v>
      </c>
      <c r="D65" s="8"/>
      <c r="E65" s="8"/>
      <c r="F65" s="161">
        <v>117.9</v>
      </c>
      <c r="G65" s="79">
        <f t="shared" si="1"/>
        <v>1.1149228130360234E-2</v>
      </c>
      <c r="H65" s="138"/>
      <c r="I65" s="8"/>
      <c r="J65" s="8"/>
      <c r="T65" s="90" t="str">
        <f>IF(C65&gt;EOMONTH(DATE('Input|General'!$G$12,MONTH('Input|General'!$G$9),1),0),"Ok",IF(ISBLANK($F65),"Check","Ok"))</f>
        <v>Ok</v>
      </c>
    </row>
    <row r="66" spans="3:20" ht="10.5">
      <c r="C66" s="55">
        <v>44377</v>
      </c>
      <c r="D66" s="8"/>
      <c r="E66" s="8"/>
      <c r="F66" s="161">
        <v>118.8</v>
      </c>
      <c r="G66" s="79">
        <f t="shared" si="1"/>
        <v>3.8461538461538325E-2</v>
      </c>
      <c r="H66" s="138"/>
      <c r="I66" s="8"/>
      <c r="J66" s="8"/>
      <c r="T66" s="90" t="str">
        <f>IF(C66&gt;EOMONTH(DATE('Input|General'!$G$12,MONTH('Input|General'!$G$9),1),0),"Ok",IF(ISBLANK($F66),"Check","Ok"))</f>
        <v>Ok</v>
      </c>
    </row>
    <row r="67" spans="3:20" ht="10.5">
      <c r="C67" s="55">
        <v>44469</v>
      </c>
      <c r="D67" s="8"/>
      <c r="E67" s="8"/>
      <c r="F67" s="161">
        <v>119.7</v>
      </c>
      <c r="G67" s="79">
        <f t="shared" si="1"/>
        <v>3.0120481927710774E-2</v>
      </c>
      <c r="H67" s="138"/>
      <c r="I67" s="8"/>
      <c r="J67" s="8"/>
      <c r="T67" s="90" t="str">
        <f>IF(C67&gt;EOMONTH(DATE('Input|General'!$G$12,MONTH('Input|General'!$G$9),1),0),"Ok",IF(ISBLANK($F67),"Check","Ok"))</f>
        <v>Ok</v>
      </c>
    </row>
    <row r="68" spans="3:20" ht="10.5">
      <c r="C68" s="55">
        <v>44561</v>
      </c>
      <c r="D68" s="8"/>
      <c r="E68" s="8"/>
      <c r="F68" s="161">
        <v>121.3</v>
      </c>
      <c r="G68" s="79">
        <f t="shared" si="1"/>
        <v>3.4982935153583528E-2</v>
      </c>
      <c r="H68" s="138"/>
      <c r="I68" s="8"/>
      <c r="J68" s="8"/>
      <c r="T68" s="90" t="str">
        <f>IF(C68&gt;EOMONTH(DATE('Input|General'!$G$12,MONTH('Input|General'!$G$9),1),0),"Ok",IF(ISBLANK($F68),"Check","Ok"))</f>
        <v>Ok</v>
      </c>
    </row>
    <row r="69" spans="3:20" ht="10.5">
      <c r="C69" s="55">
        <v>44651</v>
      </c>
      <c r="D69" s="8"/>
      <c r="E69" s="8"/>
      <c r="F69" s="161">
        <v>123.9</v>
      </c>
      <c r="G69" s="79">
        <f t="shared" si="1"/>
        <v>5.0890585241730291E-2</v>
      </c>
      <c r="H69" s="175"/>
      <c r="I69" s="8"/>
      <c r="J69" s="8"/>
      <c r="T69" s="90" t="str">
        <f>IF(C69&gt;EOMONTH(DATE('Input|General'!$G$12,MONTH('Input|General'!$G$9),1),0),"Ok",IF(ISBLANK($F69),"Check","Ok"))</f>
        <v>Ok</v>
      </c>
    </row>
    <row r="70" spans="3:20" ht="10.5">
      <c r="C70" s="55">
        <v>44742</v>
      </c>
      <c r="D70" s="8"/>
      <c r="E70" s="8"/>
      <c r="F70" s="161">
        <v>126.1</v>
      </c>
      <c r="G70" s="79">
        <f t="shared" si="1"/>
        <v>6.1447811447811418E-2</v>
      </c>
      <c r="H70" s="138"/>
      <c r="I70" s="8"/>
      <c r="J70" s="8"/>
      <c r="T70" s="90" t="str">
        <f>IF(C70&gt;EOMONTH(DATE('Input|General'!$G$12,MONTH('Input|General'!$G$9),1),0),"Ok",IF(ISBLANK($F70),"Check","Ok"))</f>
        <v>Ok</v>
      </c>
    </row>
    <row r="71" spans="3:20" ht="10.5">
      <c r="C71" s="55">
        <v>44834</v>
      </c>
      <c r="D71" s="8"/>
      <c r="E71" s="8"/>
      <c r="F71" s="161">
        <v>128.4</v>
      </c>
      <c r="G71" s="79">
        <f t="shared" si="1"/>
        <v>7.268170426065157E-2</v>
      </c>
      <c r="H71" s="176"/>
      <c r="I71" s="8"/>
      <c r="J71" s="8"/>
      <c r="T71" s="90" t="str">
        <f>IF(C71&gt;EOMONTH(DATE('Input|General'!$G$12,MONTH('Input|General'!$G$9),1),0),"Ok",IF(ISBLANK($F71),"Check","Ok"))</f>
        <v>Ok</v>
      </c>
    </row>
    <row r="72" spans="3:20" ht="10.5">
      <c r="C72" s="55">
        <v>44926</v>
      </c>
      <c r="D72" s="8"/>
      <c r="E72" s="8"/>
      <c r="F72" s="161">
        <v>130.80000000000001</v>
      </c>
      <c r="G72" s="79">
        <f t="shared" si="1"/>
        <v>7.8318219291014124E-2</v>
      </c>
      <c r="H72" s="138"/>
      <c r="I72" s="8"/>
      <c r="J72" s="8"/>
      <c r="T72" s="90" t="str">
        <f>IF(C72&gt;EOMONTH(DATE('Input|General'!$G$12,MONTH('Input|General'!$G$9),1),0),"Ok",IF(ISBLANK($F72),"Check","Ok"))</f>
        <v>Ok</v>
      </c>
    </row>
    <row r="73" spans="3:20" ht="10.5">
      <c r="C73" s="55">
        <v>45016</v>
      </c>
      <c r="D73" s="8"/>
      <c r="E73" s="8"/>
      <c r="F73" s="161">
        <v>132.6</v>
      </c>
      <c r="G73" s="79">
        <f t="shared" si="1"/>
        <v>7.0217917675544639E-2</v>
      </c>
      <c r="H73" s="138"/>
      <c r="I73" s="8"/>
      <c r="J73" s="8"/>
      <c r="T73" s="90" t="str">
        <f>IF(C73&gt;EOMONTH(DATE('Input|General'!$G$12,MONTH('Input|General'!$G$9),1),0),"Ok",IF(ISBLANK($F73),"Check","Ok"))</f>
        <v>Ok</v>
      </c>
    </row>
    <row r="74" spans="3:20" ht="10.5">
      <c r="C74" s="55">
        <v>45107</v>
      </c>
      <c r="D74" s="8"/>
      <c r="E74" s="8"/>
      <c r="F74" s="161">
        <v>133.69999999999999</v>
      </c>
      <c r="G74" s="79">
        <f t="shared" si="1"/>
        <v>6.0269627279936566E-2</v>
      </c>
      <c r="H74" s="138"/>
      <c r="I74" s="8"/>
      <c r="J74" s="8"/>
      <c r="T74" s="90" t="str">
        <f>IF(C74&gt;EOMONTH(DATE('Input|General'!$G$12,MONTH('Input|General'!$G$9),1),0),"Ok",IF(ISBLANK($F74),"Check","Ok"))</f>
        <v>Ok</v>
      </c>
    </row>
    <row r="75" spans="3:20" ht="10.5">
      <c r="C75" s="55">
        <v>45199</v>
      </c>
      <c r="D75" s="8"/>
      <c r="E75" s="8"/>
      <c r="F75" s="161">
        <v>135.30000000000001</v>
      </c>
      <c r="G75" s="79">
        <f t="shared" si="1"/>
        <v>5.3738317757009435E-2</v>
      </c>
      <c r="H75" s="138"/>
      <c r="I75" s="8"/>
      <c r="J75" s="8"/>
      <c r="T75" s="90" t="str">
        <f>IF(C75&gt;EOMONTH(DATE('Input|General'!$G$12,MONTH('Input|General'!$G$9),1),0),"Ok",IF(ISBLANK($F75),"Check","Ok"))</f>
        <v>Ok</v>
      </c>
    </row>
    <row r="76" spans="3:20" ht="10.5">
      <c r="C76" s="55">
        <v>45291</v>
      </c>
      <c r="D76" s="8"/>
      <c r="E76" s="8"/>
      <c r="F76" s="161">
        <v>136.1</v>
      </c>
      <c r="G76" s="79">
        <f t="shared" si="1"/>
        <v>4.0519877675840865E-2</v>
      </c>
      <c r="H76" s="138"/>
      <c r="I76" s="8"/>
      <c r="J76" s="8"/>
      <c r="T76" s="90" t="str">
        <f>IF(C76&gt;EOMONTH(DATE('Input|General'!$G$12,MONTH('Input|General'!$G$9),1),0),"Ok",IF(ISBLANK($F76),"Check","Ok"))</f>
        <v>Ok</v>
      </c>
    </row>
    <row r="77" spans="3:20" ht="10.5">
      <c r="C77" s="55">
        <v>45382</v>
      </c>
      <c r="D77" s="8"/>
      <c r="E77" s="8"/>
      <c r="F77" s="161">
        <v>137.4</v>
      </c>
      <c r="G77" s="79">
        <f t="shared" si="1"/>
        <v>3.6199095022624528E-2</v>
      </c>
      <c r="H77" s="138"/>
      <c r="I77" s="8"/>
      <c r="J77" s="8"/>
      <c r="T77" s="90" t="str">
        <f>IF(C77&gt;EOMONTH(DATE('Input|General'!$G$12,MONTH('Input|General'!$G$9),1),0),"Ok",IF(ISBLANK($F77),"Check","Ok"))</f>
        <v>Ok</v>
      </c>
    </row>
    <row r="78" spans="3:20" ht="10.5">
      <c r="C78" s="55">
        <v>45473</v>
      </c>
      <c r="D78" s="8"/>
      <c r="E78" s="8"/>
      <c r="F78" s="161">
        <v>138.80000000000001</v>
      </c>
      <c r="G78" s="79">
        <f t="shared" si="1"/>
        <v>3.8145100972326373E-2</v>
      </c>
      <c r="H78" s="138"/>
      <c r="I78" s="8"/>
      <c r="J78" s="8"/>
      <c r="T78" s="90" t="str">
        <f>IF(C78&gt;EOMONTH(DATE('Input|General'!$G$12,MONTH('Input|General'!$G$9),1),0),"Ok",IF(ISBLANK($F78),"Check","Ok"))</f>
        <v>Ok</v>
      </c>
    </row>
    <row r="79" spans="3:20" ht="10.5">
      <c r="C79" s="55">
        <v>45565</v>
      </c>
      <c r="D79" s="8"/>
      <c r="E79" s="8"/>
      <c r="F79" s="161">
        <v>139.1</v>
      </c>
      <c r="G79" s="79">
        <f t="shared" si="1"/>
        <v>2.8085735402808343E-2</v>
      </c>
      <c r="H79" s="138"/>
      <c r="I79" s="8"/>
      <c r="J79" s="8"/>
      <c r="T79" s="90" t="str">
        <f>IF(C79&gt;EOMONTH(DATE('Input|General'!$G$12,MONTH('Input|General'!$G$9),1),0),"Ok",IF(ISBLANK($F79),"Check","Ok"))</f>
        <v>Ok</v>
      </c>
    </row>
    <row r="80" spans="3:20" ht="10.5">
      <c r="C80" s="55">
        <v>45657</v>
      </c>
      <c r="D80" s="8"/>
      <c r="E80" s="8"/>
      <c r="F80" s="161">
        <v>139.4</v>
      </c>
      <c r="G80" s="79">
        <f t="shared" si="1"/>
        <v>2.4246877296105973E-2</v>
      </c>
      <c r="H80" s="138"/>
      <c r="I80" s="8"/>
      <c r="J80" s="8"/>
      <c r="T80" s="90" t="str">
        <f>IF(C80&gt;EOMONTH(DATE('Input|General'!$G$12,MONTH('Input|General'!$G$9),1),0),"Ok",IF(ISBLANK($F80),"Check","Ok"))</f>
        <v>Ok</v>
      </c>
    </row>
    <row r="81" spans="3:20" ht="10.5">
      <c r="C81" s="55">
        <v>45747</v>
      </c>
      <c r="D81" s="8"/>
      <c r="E81" s="8"/>
      <c r="F81" s="161">
        <v>140.69999999999999</v>
      </c>
      <c r="G81" s="79">
        <f>IF(ISBLANK(F81),"",F81/F77-1)</f>
        <v>2.4017467248908186E-2</v>
      </c>
      <c r="H81" s="138"/>
      <c r="I81" s="8"/>
      <c r="J81" s="8"/>
      <c r="T81" s="90" t="str">
        <f>IF(C81&gt;EOMONTH(DATE('Input|General'!$G$12,MONTH('Input|General'!$G$9),1),0),"Ok",IF(ISBLANK($F81),"Check","Ok"))</f>
        <v>Ok</v>
      </c>
    </row>
    <row r="82" spans="3:20" ht="10.5">
      <c r="C82" s="55">
        <v>45838</v>
      </c>
      <c r="D82" s="8"/>
      <c r="E82" s="8"/>
      <c r="F82" s="161">
        <v>141.69999999999999</v>
      </c>
      <c r="G82" s="201">
        <v>2.1000000000000001E-2</v>
      </c>
      <c r="H82" s="138" t="s">
        <v>230</v>
      </c>
      <c r="I82" s="8"/>
      <c r="J82" s="8"/>
      <c r="T82" s="90" t="str">
        <f>IF(C82&gt;EOMONTH(DATE('Input|General'!$G$12,MONTH('Input|General'!$G$9),1),0),"Ok",IF(ISBLANK($F82),"Check","Ok"))</f>
        <v>Ok</v>
      </c>
    </row>
    <row r="83" spans="3:20" ht="10.5">
      <c r="C83" s="55">
        <v>45930</v>
      </c>
      <c r="D83" s="8"/>
      <c r="E83" s="8"/>
      <c r="F83" s="161">
        <f>AVERAGE(F82,F84)</f>
        <v>142.64100000000002</v>
      </c>
      <c r="G83" s="177">
        <f>IF(ISBLANK(F83),"",F83/F79-1)</f>
        <v>2.5456506110711929E-2</v>
      </c>
      <c r="H83" s="138"/>
      <c r="I83" s="8"/>
      <c r="J83" s="8"/>
      <c r="T83" s="90" t="str">
        <f>IF(C83&gt;EOMONTH(DATE('Input|General'!$G$12,MONTH('Input|General'!$G$9),1),0),"Ok",IF(ISBLANK($F83),"Check","Ok"))</f>
        <v>Ok</v>
      </c>
    </row>
    <row r="84" spans="3:20" ht="10.5">
      <c r="C84" s="55">
        <v>46022</v>
      </c>
      <c r="D84" s="8"/>
      <c r="E84" s="8"/>
      <c r="F84" s="161">
        <f t="shared" ref="F84:F104" si="2">F80*(1+G84)</f>
        <v>143.58200000000002</v>
      </c>
      <c r="G84" s="177">
        <v>0.03</v>
      </c>
      <c r="H84" s="138" t="s">
        <v>210</v>
      </c>
      <c r="I84" s="8"/>
      <c r="J84" s="8"/>
      <c r="T84" s="90" t="str">
        <f>IF(C84&gt;EOMONTH(DATE('Input|General'!$G$12,MONTH('Input|General'!$G$9),1),0),"Ok",IF(ISBLANK($F84),"Check","Ok"))</f>
        <v>Ok</v>
      </c>
    </row>
    <row r="85" spans="3:20" ht="10.5">
      <c r="C85" s="55">
        <v>46112</v>
      </c>
      <c r="D85" s="8"/>
      <c r="E85" s="8"/>
      <c r="F85" s="161">
        <f>AVERAGE(F84,F86)</f>
        <v>144.83735000000001</v>
      </c>
      <c r="G85" s="177">
        <f>IF(ISBLANK(F85),"",F85/F81-1)</f>
        <v>2.9405472636816032E-2</v>
      </c>
      <c r="H85" s="138"/>
      <c r="I85" s="8"/>
      <c r="J85" s="8"/>
      <c r="T85" s="90" t="str">
        <f>IF(C85&gt;EOMONTH(DATE('Input|General'!$G$12,MONTH('Input|General'!$G$9),1),0),"Ok",IF(ISBLANK($F85),"Check","Ok"))</f>
        <v>Ok</v>
      </c>
    </row>
    <row r="86" spans="3:20" ht="10.5">
      <c r="C86" s="55">
        <v>46203</v>
      </c>
      <c r="D86" s="8"/>
      <c r="E86" s="8"/>
      <c r="F86" s="161">
        <f t="shared" si="2"/>
        <v>146.09269999999998</v>
      </c>
      <c r="G86" s="177">
        <v>3.1E-2</v>
      </c>
      <c r="H86" s="138" t="s">
        <v>210</v>
      </c>
      <c r="I86" s="8"/>
      <c r="J86" s="8"/>
      <c r="T86" s="90" t="str">
        <f>IF(C86&gt;EOMONTH(DATE('Input|General'!$G$12,MONTH('Input|General'!$G$9),1),0),"Ok",IF(ISBLANK($F86),"Check","Ok"))</f>
        <v>Ok</v>
      </c>
    </row>
    <row r="87" spans="3:20" ht="10.5">
      <c r="C87" s="55">
        <v>46295</v>
      </c>
      <c r="D87" s="8"/>
      <c r="E87" s="8"/>
      <c r="F87" s="161">
        <f>AVERAGE(F86,F88)</f>
        <v>146.91928899999999</v>
      </c>
      <c r="G87" s="177">
        <f>IF(ISBLANK(F87),"",F87/F83-1)</f>
        <v>2.9993403018767184E-2</v>
      </c>
      <c r="H87" s="138"/>
      <c r="I87" s="8"/>
      <c r="J87" s="8"/>
      <c r="T87" s="90" t="str">
        <f>IF(C87&gt;EOMONTH(DATE('Input|General'!$G$12,MONTH('Input|General'!$G$9),1),0),"Ok",IF(ISBLANK($F87),"Check","Ok"))</f>
        <v>Ok</v>
      </c>
    </row>
    <row r="88" spans="3:20" ht="10.5">
      <c r="C88" s="55">
        <v>46387</v>
      </c>
      <c r="D88" s="8"/>
      <c r="E88" s="8"/>
      <c r="F88" s="161">
        <f t="shared" si="2"/>
        <v>147.745878</v>
      </c>
      <c r="G88" s="177">
        <v>2.9000000000000001E-2</v>
      </c>
      <c r="H88" s="138" t="s">
        <v>210</v>
      </c>
      <c r="I88" s="8"/>
      <c r="J88" s="8"/>
      <c r="T88" s="90" t="str">
        <f>IF(C88&gt;EOMONTH(DATE('Input|General'!$G$12,MONTH('Input|General'!$G$9),1),0),"Ok",IF(ISBLANK($F88),"Check","Ok"))</f>
        <v>Ok</v>
      </c>
    </row>
    <row r="89" spans="3:20" ht="10.5">
      <c r="C89" s="55">
        <v>46477</v>
      </c>
      <c r="D89" s="8"/>
      <c r="E89" s="8"/>
      <c r="F89" s="161">
        <f>AVERAGE(F88,F90)</f>
        <v>148.81849410000001</v>
      </c>
      <c r="G89" s="177">
        <f>IF(ISBLANK(F89),"",F89/F85-1)</f>
        <v>2.7486999037195758E-2</v>
      </c>
      <c r="H89" s="138"/>
      <c r="I89" s="8"/>
      <c r="J89" s="8"/>
      <c r="T89" s="90" t="str">
        <f>IF(C89&gt;EOMONTH(DATE('Input|General'!$G$12,MONTH('Input|General'!$G$9),1),0),"Ok",IF(ISBLANK($F89),"Check","Ok"))</f>
        <v>Ok</v>
      </c>
    </row>
    <row r="90" spans="3:20" ht="10.5">
      <c r="C90" s="55">
        <v>46568</v>
      </c>
      <c r="D90" s="8"/>
      <c r="E90" s="8"/>
      <c r="F90" s="161">
        <f t="shared" si="2"/>
        <v>149.89111019999999</v>
      </c>
      <c r="G90" s="177">
        <v>2.5999999999999999E-2</v>
      </c>
      <c r="H90" s="138" t="s">
        <v>210</v>
      </c>
      <c r="I90" s="8"/>
      <c r="J90" s="8"/>
      <c r="T90" s="90" t="str">
        <f>IF(C90&gt;EOMONTH(DATE('Input|General'!$G$12,MONTH('Input|General'!$G$9),1),0),"Ok",IF(ISBLANK($F90),"Check","Ok"))</f>
        <v>Ok</v>
      </c>
    </row>
    <row r="91" spans="3:20" ht="10.5">
      <c r="C91" s="55">
        <v>46660</v>
      </c>
      <c r="D91" s="8"/>
      <c r="E91" s="8"/>
      <c r="F91" s="161">
        <f>AVERAGE(F90,F92)</f>
        <v>150.66531757499999</v>
      </c>
      <c r="G91" s="177">
        <f>IF(ISBLANK(F91),"",F91/F87-1)</f>
        <v>2.5497186928259641E-2</v>
      </c>
      <c r="H91" s="138"/>
      <c r="I91" s="8"/>
      <c r="J91" s="8"/>
      <c r="T91" s="90" t="str">
        <f>IF(C91&gt;EOMONTH(DATE('Input|General'!$G$12,MONTH('Input|General'!$G$9),1),0),"Ok",IF(ISBLANK($F91),"Check","Ok"))</f>
        <v>Ok</v>
      </c>
    </row>
    <row r="92" spans="3:20" ht="10.5">
      <c r="C92" s="55">
        <v>46752</v>
      </c>
      <c r="D92" s="8"/>
      <c r="E92" s="8"/>
      <c r="F92" s="161">
        <f t="shared" si="2"/>
        <v>151.43952494999999</v>
      </c>
      <c r="G92" s="177">
        <v>2.5000000000000001E-2</v>
      </c>
      <c r="H92" s="138" t="s">
        <v>210</v>
      </c>
      <c r="I92" s="8"/>
      <c r="J92" s="8"/>
      <c r="T92" s="90" t="str">
        <f>IF(C92&gt;EOMONTH(DATE('Input|General'!$G$12,MONTH('Input|General'!$G$9),1),0),"Ok",IF(ISBLANK($F92),"Check","Ok"))</f>
        <v>Ok</v>
      </c>
    </row>
    <row r="93" spans="3:20" ht="10.5">
      <c r="C93" s="55">
        <v>46843</v>
      </c>
      <c r="D93" s="8"/>
      <c r="E93" s="8"/>
      <c r="F93" s="161">
        <f t="shared" si="2"/>
        <v>152.5389564525</v>
      </c>
      <c r="G93" s="177">
        <v>2.5000000000000001E-2</v>
      </c>
      <c r="H93" s="138" t="s">
        <v>211</v>
      </c>
      <c r="I93" s="8"/>
      <c r="J93" s="8"/>
      <c r="T93" s="90" t="str">
        <f>IF(C93&gt;EOMONTH(DATE('Input|General'!$G$12,MONTH('Input|General'!$G$9),1),0),"Ok",IF(ISBLANK($F93),"Check","Ok"))</f>
        <v>Ok</v>
      </c>
    </row>
    <row r="94" spans="3:20" ht="10.5">
      <c r="C94" s="55">
        <v>46934</v>
      </c>
      <c r="D94" s="8"/>
      <c r="E94" s="8"/>
      <c r="F94" s="161">
        <f t="shared" si="2"/>
        <v>153.63838795499998</v>
      </c>
      <c r="G94" s="177">
        <v>2.5000000000000001E-2</v>
      </c>
      <c r="H94" s="138" t="s">
        <v>211</v>
      </c>
      <c r="I94" s="8"/>
      <c r="J94" s="8"/>
      <c r="T94" s="90" t="str">
        <f>IF(C94&gt;EOMONTH(DATE('Input|General'!$G$12,MONTH('Input|General'!$G$9),1),0),"Ok",IF(ISBLANK($F94),"Check","Ok"))</f>
        <v>Ok</v>
      </c>
    </row>
    <row r="95" spans="3:20" ht="10.5">
      <c r="C95" s="55">
        <v>47026</v>
      </c>
      <c r="D95" s="8"/>
      <c r="E95" s="8"/>
      <c r="F95" s="161">
        <f t="shared" si="2"/>
        <v>154.43195051437499</v>
      </c>
      <c r="G95" s="177">
        <v>2.5000000000000001E-2</v>
      </c>
      <c r="H95" s="138" t="s">
        <v>211</v>
      </c>
      <c r="I95" s="8"/>
      <c r="J95" s="8"/>
      <c r="T95" s="90" t="str">
        <f>IF(C95&gt;EOMONTH(DATE('Input|General'!$G$12,MONTH('Input|General'!$G$9),1),0),"Ok",IF(ISBLANK($F95),"Check","Ok"))</f>
        <v>Ok</v>
      </c>
    </row>
    <row r="96" spans="3:20" ht="10.5">
      <c r="C96" s="55">
        <v>47118</v>
      </c>
      <c r="D96" s="8"/>
      <c r="E96" s="8"/>
      <c r="F96" s="161">
        <f t="shared" si="2"/>
        <v>155.22551307374997</v>
      </c>
      <c r="G96" s="177">
        <v>2.5000000000000001E-2</v>
      </c>
      <c r="H96" s="138" t="s">
        <v>211</v>
      </c>
      <c r="I96" s="8"/>
      <c r="J96" s="8"/>
      <c r="T96" s="90" t="str">
        <f>IF(C96&gt;EOMONTH(DATE('Input|General'!$G$12,MONTH('Input|General'!$G$9),1),0),"Ok",IF(ISBLANK($F96),"Check","Ok"))</f>
        <v>Ok</v>
      </c>
    </row>
    <row r="97" spans="3:20" ht="10.5">
      <c r="C97" s="55">
        <v>47208</v>
      </c>
      <c r="D97" s="8"/>
      <c r="E97" s="8"/>
      <c r="F97" s="161">
        <f t="shared" si="2"/>
        <v>156.35243036381249</v>
      </c>
      <c r="G97" s="177">
        <v>2.5000000000000001E-2</v>
      </c>
      <c r="H97" s="138" t="s">
        <v>211</v>
      </c>
      <c r="I97" s="8"/>
      <c r="J97" s="8"/>
      <c r="T97" s="90" t="str">
        <f>IF(C97&gt;EOMONTH(DATE('Input|General'!$G$12,MONTH('Input|General'!$G$9),1),0),"Ok",IF(ISBLANK($F97),"Check","Ok"))</f>
        <v>Ok</v>
      </c>
    </row>
    <row r="98" spans="3:20" ht="10.5">
      <c r="C98" s="55">
        <v>47299</v>
      </c>
      <c r="D98" s="8"/>
      <c r="E98" s="8"/>
      <c r="F98" s="161">
        <f t="shared" si="2"/>
        <v>157.47934765387498</v>
      </c>
      <c r="G98" s="177">
        <v>2.5000000000000001E-2</v>
      </c>
      <c r="H98" s="138" t="s">
        <v>211</v>
      </c>
      <c r="I98" s="8"/>
      <c r="J98" s="8"/>
      <c r="T98" s="90" t="str">
        <f>IF(C98&gt;EOMONTH(DATE('Input|General'!$G$12,MONTH('Input|General'!$G$9),1),0),"Ok",IF(ISBLANK($F98),"Check","Ok"))</f>
        <v>Ok</v>
      </c>
    </row>
    <row r="99" spans="3:20" ht="10.5">
      <c r="C99" s="55">
        <v>47391</v>
      </c>
      <c r="D99" s="8"/>
      <c r="E99" s="8"/>
      <c r="F99" s="161">
        <f t="shared" si="2"/>
        <v>158.29274927723435</v>
      </c>
      <c r="G99" s="177">
        <v>2.5000000000000001E-2</v>
      </c>
      <c r="H99" s="138" t="s">
        <v>211</v>
      </c>
      <c r="I99" s="8"/>
      <c r="J99" s="8"/>
      <c r="T99" s="90" t="str">
        <f>IF(C99&gt;EOMONTH(DATE('Input|General'!$G$12,MONTH('Input|General'!$G$9),1),0),"Ok",IF(ISBLANK($F99),"Check","Ok"))</f>
        <v>Ok</v>
      </c>
    </row>
    <row r="100" spans="3:20" ht="10.5">
      <c r="C100" s="55">
        <v>47483</v>
      </c>
      <c r="D100" s="8"/>
      <c r="E100" s="8"/>
      <c r="F100" s="161">
        <f t="shared" si="2"/>
        <v>159.10615090059369</v>
      </c>
      <c r="G100" s="177">
        <v>2.5000000000000001E-2</v>
      </c>
      <c r="H100" s="138" t="s">
        <v>211</v>
      </c>
      <c r="I100" s="8"/>
      <c r="J100" s="8"/>
      <c r="T100" s="90" t="str">
        <f>IF(C100&gt;EOMONTH(DATE('Input|General'!$G$12,MONTH('Input|General'!$G$9),1),0),"Ok",IF(ISBLANK($F100),"Check","Ok"))</f>
        <v>Ok</v>
      </c>
    </row>
    <row r="101" spans="3:20" ht="10.5">
      <c r="C101" s="55">
        <v>47573</v>
      </c>
      <c r="D101" s="8"/>
      <c r="E101" s="8"/>
      <c r="F101" s="161">
        <f t="shared" si="2"/>
        <v>160.26124112290779</v>
      </c>
      <c r="G101" s="177">
        <v>2.5000000000000001E-2</v>
      </c>
      <c r="H101" s="138" t="s">
        <v>211</v>
      </c>
      <c r="I101" s="8"/>
      <c r="J101" s="8"/>
      <c r="T101" s="90" t="str">
        <f>IF(C101&gt;EOMONTH(DATE('Input|General'!$G$12,MONTH('Input|General'!$G$9),1),0),"Ok",IF(ISBLANK($F101),"Check","Ok"))</f>
        <v>Ok</v>
      </c>
    </row>
    <row r="102" spans="3:20" ht="10.5">
      <c r="C102" s="55">
        <v>47664</v>
      </c>
      <c r="D102" s="8"/>
      <c r="E102" s="8"/>
      <c r="F102" s="161">
        <f t="shared" si="2"/>
        <v>161.41633134522183</v>
      </c>
      <c r="G102" s="177">
        <v>2.5000000000000001E-2</v>
      </c>
      <c r="H102" s="138" t="s">
        <v>211</v>
      </c>
      <c r="I102" s="8"/>
      <c r="J102" s="8"/>
      <c r="T102" s="90" t="str">
        <f>IF(C102&gt;EOMONTH(DATE('Input|General'!$G$12,MONTH('Input|General'!$G$9),1),0),"Ok",IF(ISBLANK($F102),"Check","Ok"))</f>
        <v>Ok</v>
      </c>
    </row>
    <row r="103" spans="3:20" ht="10.5">
      <c r="C103" s="55">
        <v>47756</v>
      </c>
      <c r="D103" s="8"/>
      <c r="E103" s="8"/>
      <c r="F103" s="161">
        <f t="shared" si="2"/>
        <v>162.2500680091652</v>
      </c>
      <c r="G103" s="177">
        <v>2.5000000000000001E-2</v>
      </c>
      <c r="H103" s="138" t="s">
        <v>211</v>
      </c>
      <c r="I103" s="8" t="s">
        <v>236</v>
      </c>
      <c r="J103" s="8"/>
      <c r="T103" s="90" t="str">
        <f>IF(C103&gt;EOMONTH(DATE('Input|General'!$G$12,MONTH('Input|General'!$G$9),1),0),"Ok",IF(ISBLANK($F103),"Check","Ok"))</f>
        <v>Ok</v>
      </c>
    </row>
    <row r="104" spans="3:20" ht="10.5">
      <c r="C104" s="55">
        <v>47848</v>
      </c>
      <c r="D104" s="8"/>
      <c r="E104" s="8"/>
      <c r="F104" s="161">
        <f t="shared" si="2"/>
        <v>163.08380467310852</v>
      </c>
      <c r="G104" s="177">
        <v>2.5000000000000001E-2</v>
      </c>
      <c r="H104" s="138" t="s">
        <v>211</v>
      </c>
      <c r="I104" s="8"/>
      <c r="J104" s="8"/>
      <c r="T104" s="90" t="str">
        <f>IF(C104&gt;EOMONTH(DATE('Input|General'!$G$12,MONTH('Input|General'!$G$9),1),0),"Ok",IF(ISBLANK($F104),"Check","Ok"))</f>
        <v>Ok</v>
      </c>
    </row>
    <row r="105" spans="3:20" ht="10.5">
      <c r="C105" s="55">
        <v>47938</v>
      </c>
      <c r="D105" s="8"/>
      <c r="E105" s="8"/>
      <c r="F105" s="161">
        <f t="shared" ref="F105:F112" si="3">F101*(1+G105)</f>
        <v>164.26777215098048</v>
      </c>
      <c r="G105" s="177">
        <v>2.5000000000000001E-2</v>
      </c>
      <c r="H105" s="138" t="s">
        <v>211</v>
      </c>
      <c r="I105" s="8"/>
      <c r="J105" s="8"/>
      <c r="T105" s="90" t="str">
        <f>IF(C105&gt;EOMONTH(DATE('Input|General'!$G$12,MONTH('Input|General'!$G$9),1),0),"Ok",IF(ISBLANK($F105),"Check","Ok"))</f>
        <v>Ok</v>
      </c>
    </row>
    <row r="106" spans="3:20" ht="10.5">
      <c r="C106" s="55">
        <v>48029</v>
      </c>
      <c r="D106" s="8"/>
      <c r="E106" s="8"/>
      <c r="F106" s="161">
        <f t="shared" si="3"/>
        <v>165.45173962885238</v>
      </c>
      <c r="G106" s="177">
        <v>2.5000000000000001E-2</v>
      </c>
      <c r="H106" s="138" t="s">
        <v>211</v>
      </c>
      <c r="I106" s="8"/>
      <c r="J106" s="8"/>
      <c r="T106" s="90" t="str">
        <f>IF(C106&gt;EOMONTH(DATE('Input|General'!$G$12,MONTH('Input|General'!$G$9),1),0),"Ok",IF(ISBLANK($F106),"Check","Ok"))</f>
        <v>Ok</v>
      </c>
    </row>
    <row r="107" spans="3:20" ht="10.5">
      <c r="C107" s="55">
        <v>48121</v>
      </c>
      <c r="D107" s="8"/>
      <c r="E107" s="8"/>
      <c r="F107" s="161">
        <f t="shared" si="3"/>
        <v>166.30631970939433</v>
      </c>
      <c r="G107" s="177">
        <v>2.5000000000000001E-2</v>
      </c>
      <c r="H107" s="138" t="s">
        <v>211</v>
      </c>
      <c r="I107" s="8"/>
      <c r="J107" s="8"/>
      <c r="T107" s="90" t="str">
        <f>IF(C107&gt;EOMONTH(DATE('Input|General'!$G$12,MONTH('Input|General'!$G$9),1),0),"Ok",IF(ISBLANK($F107),"Check","Ok"))</f>
        <v>Ok</v>
      </c>
    </row>
    <row r="108" spans="3:20" ht="10.5">
      <c r="C108" s="55">
        <v>48213</v>
      </c>
      <c r="D108" s="8"/>
      <c r="E108" s="8"/>
      <c r="F108" s="161">
        <f t="shared" si="3"/>
        <v>167.16089978993622</v>
      </c>
      <c r="G108" s="177">
        <v>2.5000000000000001E-2</v>
      </c>
      <c r="H108" s="138" t="s">
        <v>211</v>
      </c>
      <c r="I108" s="8"/>
      <c r="J108" s="8"/>
      <c r="T108" s="90" t="str">
        <f>IF(C108&gt;EOMONTH(DATE('Input|General'!$G$12,MONTH('Input|General'!$G$9),1),0),"Ok",IF(ISBLANK($F108),"Check","Ok"))</f>
        <v>Ok</v>
      </c>
    </row>
    <row r="109" spans="3:20" ht="10.5">
      <c r="C109" s="55">
        <v>48304</v>
      </c>
      <c r="D109" s="8"/>
      <c r="E109" s="8"/>
      <c r="F109" s="161">
        <f t="shared" si="3"/>
        <v>168.37446645475498</v>
      </c>
      <c r="G109" s="177">
        <v>2.5000000000000001E-2</v>
      </c>
      <c r="H109" s="138" t="s">
        <v>211</v>
      </c>
      <c r="I109" s="8"/>
      <c r="J109" s="8"/>
      <c r="T109" s="90" t="str">
        <f>IF(C109&gt;EOMONTH(DATE('Input|General'!$G$12,MONTH('Input|General'!$G$9),1),0),"Ok",IF(ISBLANK($F109),"Check","Ok"))</f>
        <v>Ok</v>
      </c>
    </row>
    <row r="110" spans="3:20" ht="10.5">
      <c r="C110" s="55">
        <v>48395</v>
      </c>
      <c r="D110" s="8"/>
      <c r="E110" s="8"/>
      <c r="F110" s="161">
        <f t="shared" si="3"/>
        <v>169.58803311957368</v>
      </c>
      <c r="G110" s="177">
        <v>2.5000000000000001E-2</v>
      </c>
      <c r="H110" s="138" t="s">
        <v>211</v>
      </c>
      <c r="I110" s="8"/>
      <c r="J110" s="8"/>
      <c r="T110" s="90" t="str">
        <f>IF(C110&gt;EOMONTH(DATE('Input|General'!$G$12,MONTH('Input|General'!$G$9),1),0),"Ok",IF(ISBLANK($F110),"Check","Ok"))</f>
        <v>Ok</v>
      </c>
    </row>
    <row r="111" spans="3:20" ht="10.5">
      <c r="C111" s="55">
        <v>48487</v>
      </c>
      <c r="D111" s="8"/>
      <c r="E111" s="8"/>
      <c r="F111" s="161">
        <f t="shared" si="3"/>
        <v>170.46397770212917</v>
      </c>
      <c r="G111" s="177">
        <v>2.5000000000000001E-2</v>
      </c>
      <c r="H111" s="138" t="s">
        <v>211</v>
      </c>
      <c r="I111" s="8"/>
      <c r="J111" s="8"/>
      <c r="T111" s="90" t="str">
        <f>IF(C111&gt;EOMONTH(DATE('Input|General'!$G$12,MONTH('Input|General'!$G$9),1),0),"Ok",IF(ISBLANK($F111),"Check","Ok"))</f>
        <v>Ok</v>
      </c>
    </row>
    <row r="112" spans="3:20" ht="10.5">
      <c r="C112" s="55">
        <v>48579</v>
      </c>
      <c r="D112" s="8"/>
      <c r="E112" s="8"/>
      <c r="F112" s="161">
        <f t="shared" si="3"/>
        <v>171.3399222846846</v>
      </c>
      <c r="G112" s="177">
        <v>2.5000000000000001E-2</v>
      </c>
      <c r="H112" s="138" t="s">
        <v>211</v>
      </c>
      <c r="I112" s="8"/>
      <c r="J112" s="8"/>
      <c r="T112" s="90" t="str">
        <f>IF(C112&gt;EOMONTH(DATE('Input|General'!$G$12,MONTH('Input|General'!$G$9),1),0),"Ok",IF(ISBLANK($F112),"Check","Ok"))</f>
        <v>Ok</v>
      </c>
    </row>
    <row r="113" spans="1:48" ht="10.5">
      <c r="F113" s="8"/>
      <c r="G113" s="8"/>
      <c r="H113" s="8"/>
      <c r="I113" s="8"/>
      <c r="J113" s="8"/>
      <c r="T113" s="91"/>
    </row>
    <row r="114" spans="1:48" customFormat="1" ht="13">
      <c r="A114" s="37"/>
      <c r="B114" s="43" t="s">
        <v>21</v>
      </c>
      <c r="C114" s="37"/>
      <c r="D114" s="37"/>
      <c r="E114" s="37"/>
      <c r="F114" s="37"/>
      <c r="G114" s="38"/>
      <c r="H114" s="38"/>
      <c r="I114" s="38"/>
      <c r="J114" s="38"/>
      <c r="K114" s="39"/>
      <c r="L114" s="40"/>
      <c r="M114" s="39"/>
      <c r="N114" s="40"/>
      <c r="O114" s="39"/>
      <c r="P114" s="39"/>
      <c r="Q114" s="39"/>
      <c r="R114" s="39"/>
      <c r="S114" s="39"/>
      <c r="T114" s="39"/>
      <c r="U114" s="39"/>
      <c r="V114" s="39"/>
      <c r="W114" s="40"/>
      <c r="X114" s="40"/>
      <c r="Y114" s="41"/>
      <c r="Z114" s="41"/>
      <c r="AA114" s="41"/>
      <c r="AB114" s="41"/>
      <c r="AC114" s="41"/>
      <c r="AD114" s="42"/>
      <c r="AE114" s="42"/>
    </row>
    <row r="115" spans="1:48" ht="10" hidden="1">
      <c r="H115" s="21"/>
      <c r="I115" s="21"/>
    </row>
    <row r="116" spans="1:48" ht="10" hidden="1">
      <c r="H116" s="21"/>
      <c r="I116" s="21"/>
    </row>
    <row r="117" spans="1:48" s="16" customFormat="1" ht="10" hidden="1">
      <c r="A117" s="8"/>
      <c r="B117" s="8"/>
      <c r="C117" s="8"/>
      <c r="H117" s="21"/>
      <c r="I117" s="21"/>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row>
    <row r="118" spans="1:48" s="16" customFormat="1" ht="10" hidden="1">
      <c r="A118" s="8"/>
      <c r="B118" s="8"/>
      <c r="C118" s="8"/>
      <c r="H118" s="21"/>
      <c r="I118" s="21"/>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row>
    <row r="119" spans="1:48" s="16" customFormat="1" ht="10" hidden="1">
      <c r="A119" s="8"/>
      <c r="B119" s="8"/>
      <c r="C119" s="8"/>
      <c r="H119" s="21"/>
      <c r="I119" s="21"/>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row>
    <row r="120" spans="1:48" s="16" customFormat="1" ht="10" hidden="1">
      <c r="A120" s="8"/>
      <c r="B120" s="8"/>
      <c r="C120" s="8"/>
      <c r="H120" s="21"/>
      <c r="I120" s="21"/>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row>
    <row r="121" spans="1:48" s="16" customFormat="1" ht="10" hidden="1">
      <c r="A121" s="8"/>
      <c r="B121" s="8"/>
      <c r="C121" s="8"/>
      <c r="H121" s="21"/>
      <c r="I121" s="21"/>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row>
    <row r="122" spans="1:48" s="16" customFormat="1" ht="10" hidden="1">
      <c r="A122" s="8"/>
      <c r="B122" s="8"/>
      <c r="C122" s="8"/>
      <c r="H122" s="21"/>
      <c r="I122" s="21"/>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row>
    <row r="123" spans="1:48" s="16" customFormat="1" ht="10" hidden="1">
      <c r="A123" s="8"/>
      <c r="B123" s="8"/>
      <c r="C123" s="8"/>
      <c r="H123" s="21"/>
      <c r="I123" s="21"/>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row>
    <row r="124" spans="1:48" s="16" customFormat="1" ht="10" hidden="1">
      <c r="A124" s="8"/>
      <c r="B124" s="8"/>
      <c r="C124" s="8"/>
      <c r="H124" s="21"/>
      <c r="I124" s="21"/>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row>
    <row r="125" spans="1:48" ht="11.25" customHeight="1"/>
    <row r="126" spans="1:48" ht="11.25" customHeight="1"/>
  </sheetData>
  <conditionalFormatting sqref="T1 T9:T113 X14:X113">
    <cfRule type="cellIs" dxfId="139" priority="5" operator="equal">
      <formula>"Check"</formula>
    </cfRule>
    <cfRule type="cellIs" dxfId="138" priority="6" operator="equal">
      <formula>"Ok"</formula>
    </cfRule>
  </conditionalFormatting>
  <conditionalFormatting sqref="W1">
    <cfRule type="cellIs" dxfId="137" priority="7" operator="equal">
      <formula>"Check"</formula>
    </cfRule>
    <cfRule type="cellIs" dxfId="136" priority="8" operator="equal">
      <formula>"Ok"</formula>
    </cfRule>
  </conditionalFormatting>
  <dataValidations disablePrompts="1" count="2">
    <dataValidation type="list" allowBlank="1" showInputMessage="1" showErrorMessage="1" sqref="G113" xr:uid="{00000000-0002-0000-0700-000000000000}">
      <formula1>"Real 2010,Real 2011,Real 2012,Real 2013,Real 2014,Real 2015,Nominal"</formula1>
    </dataValidation>
    <dataValidation type="list" allowBlank="1" showInputMessage="1" showErrorMessage="1" sqref="J12:J113" xr:uid="{00000000-0002-0000-0700-000001000000}">
      <formula1>#REF!</formula1>
    </dataValidation>
  </dataValidations>
  <hyperlinks>
    <hyperlink ref="K1" location="Index!A1" display="Back to Index" xr:uid="{00000000-0004-0000-0700-000000000000}"/>
    <hyperlink ref="V1" location="'Check|List'!A1" display="Overall Check:" xr:uid="{00000000-0004-0000-0700-000001000000}"/>
  </hyperlinks>
  <pageMargins left="0.7" right="0.7" top="0.75" bottom="0.75" header="0.3" footer="0.3"/>
  <pageSetup paperSize="9" orientation="portrait" verticalDpi="4" r:id="rId1"/>
  <headerFooter>
    <oddFooter>&amp;C_x000D_&amp;1#&amp;"Century Gothic"&amp;7&amp;K7F7F7F BUSINESS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tabColor rgb="FFFFFF99"/>
  </sheetPr>
  <dimension ref="A1:W72"/>
  <sheetViews>
    <sheetView showGridLines="0" zoomScaleNormal="100" workbookViewId="0">
      <selection activeCell="N37" sqref="N37"/>
    </sheetView>
  </sheetViews>
  <sheetFormatPr defaultColWidth="0" defaultRowHeight="10" zeroHeight="1"/>
  <cols>
    <col min="1" max="2" width="1.6640625" customWidth="1"/>
    <col min="3" max="3" width="49.6640625" bestFit="1" customWidth="1"/>
    <col min="4" max="6" width="13.33203125" customWidth="1"/>
    <col min="7" max="9" width="3.33203125" customWidth="1"/>
    <col min="10" max="19" width="10.6640625" customWidth="1"/>
    <col min="20" max="20" width="48" customWidth="1"/>
    <col min="21" max="23" width="10.6640625" customWidth="1"/>
    <col min="24" max="16384" width="9.33203125" hidden="1"/>
  </cols>
  <sheetData>
    <row r="1" spans="1:23" ht="15.5">
      <c r="A1" s="32"/>
      <c r="B1" s="29"/>
      <c r="C1" s="29" t="s">
        <v>99</v>
      </c>
      <c r="D1" s="29"/>
      <c r="E1" s="29"/>
      <c r="F1" s="30"/>
      <c r="G1" s="30"/>
      <c r="H1" s="30"/>
      <c r="I1" s="30"/>
      <c r="J1" s="160" t="s">
        <v>2</v>
      </c>
      <c r="K1" s="32"/>
      <c r="L1" s="33" t="s">
        <v>3</v>
      </c>
      <c r="M1" s="50" t="s">
        <v>4</v>
      </c>
      <c r="N1" s="11" t="s">
        <v>5</v>
      </c>
      <c r="O1" s="12" t="s">
        <v>6</v>
      </c>
      <c r="P1" s="32"/>
      <c r="Q1" s="32"/>
      <c r="R1" s="33" t="s">
        <v>86</v>
      </c>
      <c r="S1" s="34" t="s">
        <v>205</v>
      </c>
      <c r="T1" s="32"/>
      <c r="U1" s="137" t="s">
        <v>24</v>
      </c>
      <c r="V1" s="34" t="s">
        <v>40</v>
      </c>
      <c r="W1" s="32"/>
    </row>
    <row r="2" spans="1:23" ht="13.5" thickBot="1">
      <c r="A2" s="36"/>
      <c r="B2" s="35"/>
      <c r="C2" s="35" t="s">
        <v>61</v>
      </c>
      <c r="D2" s="35"/>
      <c r="E2" s="35"/>
      <c r="F2" s="59"/>
      <c r="G2" s="59"/>
      <c r="H2" s="59"/>
      <c r="I2" s="59"/>
      <c r="J2" s="36"/>
      <c r="K2" s="36"/>
      <c r="L2" s="36"/>
      <c r="M2" s="36"/>
      <c r="N2" s="36"/>
      <c r="O2" s="36"/>
      <c r="P2" s="36"/>
      <c r="Q2" s="36"/>
      <c r="R2" s="36"/>
      <c r="S2" s="36"/>
      <c r="T2" s="36"/>
      <c r="U2" s="36"/>
      <c r="V2" s="36"/>
      <c r="W2" s="36"/>
    </row>
    <row r="3" spans="1:23" ht="10.5">
      <c r="A3" s="92"/>
      <c r="B3" s="92"/>
      <c r="C3" s="92"/>
      <c r="D3" s="93"/>
      <c r="E3" s="93"/>
      <c r="F3" s="93"/>
      <c r="G3" s="93"/>
      <c r="H3" s="93"/>
      <c r="I3" s="93"/>
      <c r="J3" s="114" t="s">
        <v>126</v>
      </c>
      <c r="K3" s="113"/>
      <c r="L3" s="113"/>
      <c r="M3" s="113"/>
      <c r="N3" s="113"/>
      <c r="O3" s="113"/>
      <c r="P3" s="113"/>
      <c r="Q3" s="113"/>
      <c r="R3" s="113"/>
      <c r="S3" s="113"/>
      <c r="T3" s="94"/>
      <c r="U3" s="94"/>
      <c r="V3" s="94"/>
      <c r="W3" s="94"/>
    </row>
    <row r="4" spans="1:23">
      <c r="A4" s="62"/>
      <c r="B4" s="62"/>
      <c r="C4" s="62"/>
      <c r="D4" s="63" t="s">
        <v>7</v>
      </c>
      <c r="E4" s="63" t="s">
        <v>8</v>
      </c>
      <c r="F4" s="64" t="s">
        <v>22</v>
      </c>
      <c r="G4" s="65"/>
      <c r="H4" s="65"/>
      <c r="I4" s="65"/>
      <c r="J4" s="112">
        <v>44986</v>
      </c>
      <c r="K4" s="112">
        <v>45352</v>
      </c>
      <c r="L4" s="112">
        <v>45717</v>
      </c>
      <c r="M4" s="112">
        <v>46082</v>
      </c>
      <c r="N4" s="112">
        <v>46447</v>
      </c>
      <c r="O4" s="112">
        <v>46813</v>
      </c>
      <c r="P4" s="112">
        <v>47178</v>
      </c>
      <c r="Q4" s="112">
        <v>47543</v>
      </c>
      <c r="R4" s="112">
        <v>47908</v>
      </c>
      <c r="S4" s="112">
        <v>48274</v>
      </c>
      <c r="T4" s="66"/>
      <c r="U4" s="66"/>
      <c r="V4" s="67"/>
      <c r="W4" s="67"/>
    </row>
    <row r="5" spans="1:23" ht="5.25" customHeight="1">
      <c r="A5" s="6"/>
      <c r="B5" s="6"/>
      <c r="C5" s="6"/>
      <c r="D5" s="27"/>
      <c r="E5" s="27"/>
      <c r="F5" s="27"/>
      <c r="G5" s="27"/>
      <c r="H5" s="27"/>
      <c r="I5" s="27"/>
      <c r="J5" s="6"/>
      <c r="K5" s="6"/>
      <c r="L5" s="6"/>
      <c r="M5" s="6"/>
      <c r="N5" s="6"/>
      <c r="O5" s="6"/>
      <c r="P5" s="6"/>
      <c r="Q5" s="6"/>
      <c r="R5" s="6"/>
      <c r="S5" s="6"/>
      <c r="T5" s="6"/>
      <c r="U5" s="6"/>
      <c r="V5" s="6"/>
      <c r="W5" s="6"/>
    </row>
    <row r="6" spans="1:23" ht="6.75" customHeight="1">
      <c r="A6" s="6"/>
      <c r="B6" s="6"/>
      <c r="C6" s="6"/>
      <c r="D6" s="27"/>
      <c r="E6" s="27"/>
      <c r="F6" s="27"/>
      <c r="G6" s="27"/>
      <c r="H6" s="27"/>
      <c r="I6" s="27"/>
      <c r="J6" s="6"/>
      <c r="K6" s="6"/>
      <c r="L6" s="6"/>
      <c r="M6" s="6"/>
      <c r="N6" s="6"/>
      <c r="O6" s="6"/>
      <c r="P6" s="6"/>
      <c r="Q6" s="6"/>
      <c r="R6" s="6"/>
      <c r="S6" s="6"/>
      <c r="T6" s="6"/>
      <c r="U6" s="6"/>
      <c r="V6" s="6"/>
      <c r="W6" s="6"/>
    </row>
    <row r="7" spans="1:23" ht="5.25" customHeight="1">
      <c r="A7" s="6"/>
      <c r="B7" s="6"/>
      <c r="C7" s="6"/>
      <c r="D7" s="27"/>
      <c r="E7" s="27"/>
      <c r="F7" s="27"/>
      <c r="G7" s="27"/>
      <c r="H7" s="27"/>
      <c r="I7" s="27"/>
      <c r="J7" s="6"/>
      <c r="K7" s="6"/>
      <c r="L7" s="6"/>
      <c r="M7" s="6"/>
      <c r="N7" s="6"/>
      <c r="O7" s="6"/>
      <c r="P7" s="6"/>
      <c r="Q7" s="6"/>
      <c r="R7" s="6"/>
      <c r="S7" s="6"/>
      <c r="T7" s="6"/>
      <c r="U7" s="6"/>
      <c r="V7" s="6"/>
      <c r="W7" s="6"/>
    </row>
    <row r="8" spans="1:23" ht="13">
      <c r="A8" s="37"/>
      <c r="B8" s="43" t="s">
        <v>45</v>
      </c>
      <c r="C8" s="37"/>
      <c r="D8" s="37"/>
      <c r="E8" s="37"/>
      <c r="F8" s="38"/>
      <c r="G8" s="38"/>
      <c r="H8" s="38"/>
      <c r="I8" s="38"/>
      <c r="J8" s="39"/>
      <c r="K8" s="40"/>
      <c r="L8" s="39"/>
      <c r="M8" s="40"/>
      <c r="N8" s="39"/>
      <c r="O8" s="39"/>
      <c r="P8" s="39"/>
      <c r="Q8" s="39"/>
      <c r="R8" s="39"/>
      <c r="S8" s="39"/>
      <c r="T8" s="39"/>
      <c r="U8" s="39"/>
      <c r="V8" s="40"/>
      <c r="W8" s="40"/>
    </row>
    <row r="9" spans="1:23">
      <c r="A9" s="8"/>
      <c r="B9" s="8"/>
      <c r="C9" s="8"/>
      <c r="D9" s="16"/>
      <c r="E9" s="16"/>
      <c r="F9" s="16"/>
      <c r="G9" s="21"/>
      <c r="H9" s="21"/>
      <c r="I9" s="16"/>
      <c r="J9" s="8"/>
      <c r="K9" s="8"/>
      <c r="L9" s="8"/>
      <c r="M9" s="8"/>
      <c r="N9" s="8"/>
      <c r="O9" s="8"/>
      <c r="P9" s="8"/>
      <c r="Q9" s="8"/>
      <c r="R9" s="8"/>
      <c r="S9" s="8"/>
      <c r="T9" s="8"/>
      <c r="U9" s="8"/>
      <c r="V9" s="8"/>
      <c r="W9" s="8"/>
    </row>
    <row r="10" spans="1:23" ht="10.5">
      <c r="A10" s="8"/>
      <c r="B10" s="8"/>
      <c r="C10" s="9" t="s">
        <v>80</v>
      </c>
      <c r="D10" s="21" t="s">
        <v>7</v>
      </c>
      <c r="E10" s="21" t="s">
        <v>8</v>
      </c>
      <c r="F10" s="21" t="s">
        <v>22</v>
      </c>
      <c r="G10" s="21"/>
      <c r="H10" s="21"/>
      <c r="I10" s="16"/>
      <c r="J10" s="115">
        <v>44986</v>
      </c>
      <c r="K10" s="115">
        <v>45352</v>
      </c>
      <c r="L10" s="115">
        <v>45717</v>
      </c>
      <c r="M10" s="115">
        <v>46082</v>
      </c>
      <c r="N10" s="115">
        <v>46447</v>
      </c>
      <c r="O10" s="115" t="s">
        <v>206</v>
      </c>
      <c r="P10" s="115" t="s">
        <v>206</v>
      </c>
      <c r="Q10" s="115" t="s">
        <v>206</v>
      </c>
      <c r="R10" s="115" t="s">
        <v>206</v>
      </c>
      <c r="S10" s="115" t="s">
        <v>206</v>
      </c>
      <c r="T10" s="95" t="s">
        <v>57</v>
      </c>
      <c r="U10" s="96"/>
      <c r="V10" s="96"/>
      <c r="W10" s="8"/>
    </row>
    <row r="11" spans="1:23" ht="10.5">
      <c r="A11" s="8"/>
      <c r="B11" s="8"/>
      <c r="C11" s="15"/>
      <c r="D11" s="16"/>
      <c r="E11" s="16"/>
      <c r="F11" s="16"/>
      <c r="G11" s="21"/>
      <c r="H11" s="21"/>
      <c r="I11" s="16"/>
      <c r="J11" s="23"/>
      <c r="K11" s="23"/>
      <c r="L11" s="23"/>
      <c r="M11" s="23"/>
      <c r="N11" s="23"/>
      <c r="O11" s="8"/>
      <c r="P11" s="8"/>
      <c r="Q11" s="8"/>
      <c r="R11" s="8"/>
      <c r="S11" s="8"/>
      <c r="T11" s="8"/>
      <c r="U11" s="8"/>
      <c r="V11" s="8"/>
      <c r="W11" s="8"/>
    </row>
    <row r="12" spans="1:23" ht="10.5">
      <c r="A12" s="8"/>
      <c r="B12" s="8"/>
      <c r="C12" s="15"/>
      <c r="D12" s="16"/>
      <c r="E12" s="16"/>
      <c r="F12" s="16"/>
      <c r="G12" s="21"/>
      <c r="H12" s="21"/>
      <c r="I12" s="16"/>
      <c r="J12" s="23"/>
      <c r="K12" s="23"/>
      <c r="L12" s="23"/>
      <c r="M12" s="23"/>
      <c r="N12" s="23"/>
      <c r="O12" s="8"/>
      <c r="P12" s="8"/>
      <c r="Q12" s="8"/>
      <c r="R12" s="8"/>
      <c r="S12" s="8"/>
      <c r="T12" s="8"/>
      <c r="U12" s="8"/>
      <c r="V12" s="8"/>
      <c r="W12" s="8"/>
    </row>
    <row r="13" spans="1:23">
      <c r="A13" s="8"/>
      <c r="B13" s="8"/>
      <c r="C13" s="52" t="s">
        <v>77</v>
      </c>
      <c r="D13" s="16" t="s">
        <v>73</v>
      </c>
      <c r="E13" s="125" t="s">
        <v>15</v>
      </c>
      <c r="F13" s="125">
        <v>44621</v>
      </c>
      <c r="G13" s="21"/>
      <c r="H13" s="21"/>
      <c r="I13" s="16"/>
      <c r="J13" s="167">
        <f>'[1]PTRM input'!$G$449</f>
        <v>277.5788736031742</v>
      </c>
      <c r="K13" s="167">
        <f>'[1]PTRM input'!$H$449</f>
        <v>277.8239714421976</v>
      </c>
      <c r="L13" s="167">
        <f>'[1]PTRM input'!$I$449</f>
        <v>276.98529093559296</v>
      </c>
      <c r="M13" s="167">
        <f>'[1]PTRM input'!$J$449</f>
        <v>277.43568847410671</v>
      </c>
      <c r="N13" s="167">
        <f>'[1]PTRM input'!$K$449</f>
        <v>277.61030396251664</v>
      </c>
      <c r="O13" s="108"/>
      <c r="P13" s="108"/>
      <c r="Q13" s="108"/>
      <c r="R13" s="108"/>
      <c r="S13" s="108"/>
      <c r="T13" s="8" t="s">
        <v>214</v>
      </c>
      <c r="U13" s="8"/>
      <c r="V13" s="8"/>
      <c r="W13" s="8"/>
    </row>
    <row r="14" spans="1:23" ht="10.5">
      <c r="A14" s="8"/>
      <c r="B14" s="8"/>
      <c r="C14" s="15"/>
      <c r="D14" s="16"/>
      <c r="E14" s="16"/>
      <c r="F14" s="16"/>
      <c r="G14" s="21"/>
      <c r="H14" s="21"/>
      <c r="I14" s="16"/>
      <c r="J14" s="23"/>
      <c r="K14" s="23"/>
      <c r="L14" s="23"/>
      <c r="M14" s="23"/>
      <c r="N14" s="23"/>
      <c r="O14" s="8"/>
      <c r="P14" s="8"/>
      <c r="Q14" s="8"/>
      <c r="R14" s="8"/>
      <c r="S14" s="8"/>
      <c r="T14" s="8"/>
      <c r="U14" s="8"/>
      <c r="V14" s="8"/>
      <c r="W14" s="8"/>
    </row>
    <row r="15" spans="1:23" ht="10.5">
      <c r="A15" s="8"/>
      <c r="B15" s="8"/>
      <c r="C15" s="97" t="s">
        <v>77</v>
      </c>
      <c r="D15" s="98" t="s">
        <v>73</v>
      </c>
      <c r="E15" s="149" t="s">
        <v>15</v>
      </c>
      <c r="F15" s="149">
        <v>44621</v>
      </c>
      <c r="G15" s="21"/>
      <c r="H15" s="21"/>
      <c r="I15" s="16"/>
      <c r="J15" s="88">
        <f>J13</f>
        <v>277.5788736031742</v>
      </c>
      <c r="K15" s="88">
        <f t="shared" ref="K15:N15" si="0">K13</f>
        <v>277.8239714421976</v>
      </c>
      <c r="L15" s="88">
        <f t="shared" si="0"/>
        <v>276.98529093559296</v>
      </c>
      <c r="M15" s="88">
        <f t="shared" si="0"/>
        <v>277.43568847410671</v>
      </c>
      <c r="N15" s="88">
        <f t="shared" si="0"/>
        <v>277.61030396251664</v>
      </c>
      <c r="O15" s="88">
        <v>0</v>
      </c>
      <c r="P15" s="88">
        <v>0</v>
      </c>
      <c r="Q15" s="88">
        <v>0</v>
      </c>
      <c r="R15" s="88">
        <v>0</v>
      </c>
      <c r="S15" s="88">
        <v>0</v>
      </c>
      <c r="T15" s="8"/>
      <c r="U15" s="8"/>
      <c r="V15" s="8"/>
      <c r="W15" s="8"/>
    </row>
    <row r="16" spans="1:23" ht="10.5">
      <c r="A16" s="8"/>
      <c r="B16" s="8"/>
      <c r="C16" s="15"/>
      <c r="D16" s="16"/>
      <c r="E16" s="16"/>
      <c r="F16" s="16"/>
      <c r="G16" s="21"/>
      <c r="H16" s="21"/>
      <c r="I16" s="16"/>
      <c r="J16" s="23"/>
      <c r="K16" s="23"/>
      <c r="L16" s="23"/>
      <c r="M16" s="23"/>
      <c r="N16" s="23"/>
      <c r="O16" s="8"/>
      <c r="P16" s="8"/>
      <c r="Q16" s="8"/>
      <c r="R16" s="8"/>
      <c r="S16" s="8"/>
      <c r="T16" s="8"/>
      <c r="U16" s="8"/>
      <c r="V16" s="8"/>
      <c r="W16" s="8"/>
    </row>
    <row r="17" spans="1:23" ht="10.5">
      <c r="A17" s="8"/>
      <c r="B17" s="8"/>
      <c r="C17" s="9" t="s">
        <v>166</v>
      </c>
      <c r="D17" s="16"/>
      <c r="E17" s="16"/>
      <c r="F17" s="16"/>
      <c r="G17" s="21"/>
      <c r="H17" s="21"/>
      <c r="I17" s="16"/>
      <c r="J17" s="23"/>
      <c r="K17" s="23"/>
      <c r="L17" s="23"/>
      <c r="M17" s="23"/>
      <c r="N17" s="23"/>
      <c r="O17" s="8"/>
      <c r="P17" s="8"/>
      <c r="Q17" s="8"/>
      <c r="R17" s="8"/>
      <c r="S17" s="8"/>
      <c r="T17" s="8"/>
      <c r="U17" s="8"/>
      <c r="V17" s="8"/>
      <c r="W17" s="8"/>
    </row>
    <row r="18" spans="1:23" ht="10.5">
      <c r="A18" s="8"/>
      <c r="B18" s="8"/>
      <c r="C18" s="15"/>
      <c r="D18" s="16"/>
      <c r="E18" s="16"/>
      <c r="F18" s="16"/>
      <c r="G18" s="21"/>
      <c r="H18" s="21"/>
      <c r="I18" s="16"/>
      <c r="J18" s="23"/>
      <c r="K18" s="23"/>
      <c r="L18" s="23"/>
      <c r="M18" s="23"/>
      <c r="N18" s="23"/>
      <c r="O18" s="8"/>
      <c r="P18" s="8"/>
      <c r="Q18" s="8"/>
      <c r="R18" s="8"/>
      <c r="S18" s="8"/>
      <c r="T18" s="8"/>
      <c r="U18" s="8"/>
      <c r="V18" s="8"/>
      <c r="W18" s="8"/>
    </row>
    <row r="19" spans="1:23">
      <c r="A19" s="8"/>
      <c r="B19" s="8"/>
      <c r="C19" s="52" t="s">
        <v>39</v>
      </c>
      <c r="D19" s="16" t="s">
        <v>73</v>
      </c>
      <c r="E19" s="16" t="s">
        <v>15</v>
      </c>
      <c r="F19" s="117">
        <v>44621</v>
      </c>
      <c r="G19" s="21"/>
      <c r="H19" s="21"/>
      <c r="I19" s="16"/>
      <c r="J19" s="167">
        <f>'[1]PTRM input'!G$448</f>
        <v>1.7033945637636729</v>
      </c>
      <c r="K19" s="167">
        <f>'[1]PTRM input'!H$448</f>
        <v>1.6941789604760971</v>
      </c>
      <c r="L19" s="167">
        <f>'[1]PTRM input'!I$448</f>
        <v>1.6986769777589621</v>
      </c>
      <c r="M19" s="167">
        <f>'[1]PTRM input'!J$448</f>
        <v>1.7006194535738979</v>
      </c>
      <c r="N19" s="167">
        <f>'[1]PTRM input'!K$448</f>
        <v>1.6834230439388531</v>
      </c>
      <c r="O19" s="108"/>
      <c r="P19" s="99"/>
      <c r="Q19" s="99"/>
      <c r="R19" s="99"/>
      <c r="S19" s="99"/>
      <c r="T19" s="8" t="s">
        <v>214</v>
      </c>
      <c r="U19" s="8"/>
      <c r="V19" s="8"/>
      <c r="W19" s="8"/>
    </row>
    <row r="20" spans="1:23">
      <c r="A20" s="8"/>
      <c r="B20" s="8"/>
      <c r="C20" s="52" t="s">
        <v>195</v>
      </c>
      <c r="D20" s="16" t="s">
        <v>73</v>
      </c>
      <c r="E20" s="16" t="s">
        <v>15</v>
      </c>
      <c r="F20" s="117">
        <v>44621</v>
      </c>
      <c r="G20" s="21"/>
      <c r="H20" s="21"/>
      <c r="I20" s="16"/>
      <c r="J20" s="167">
        <f>'[1]PTRM input'!G$440</f>
        <v>173.61030500000001</v>
      </c>
      <c r="K20" s="167">
        <f>'[1]PTRM input'!H$440</f>
        <v>173.61030500000001</v>
      </c>
      <c r="L20" s="167">
        <f>'[1]PTRM input'!I$440</f>
        <v>173.61030500000001</v>
      </c>
      <c r="M20" s="167">
        <f>'[1]PTRM input'!J$440</f>
        <v>173.61030500000001</v>
      </c>
      <c r="N20" s="167">
        <f>'[1]PTRM input'!K$440</f>
        <v>173.61030500000001</v>
      </c>
      <c r="O20" s="108"/>
      <c r="P20" s="108"/>
      <c r="Q20" s="108"/>
      <c r="R20" s="108"/>
      <c r="S20" s="108"/>
      <c r="T20" s="8" t="s">
        <v>214</v>
      </c>
      <c r="U20" s="8"/>
      <c r="V20" s="8"/>
      <c r="W20" s="8"/>
    </row>
    <row r="21" spans="1:23">
      <c r="A21" s="8"/>
      <c r="B21" s="8"/>
      <c r="C21" s="52" t="s">
        <v>199</v>
      </c>
      <c r="D21" s="16" t="s">
        <v>73</v>
      </c>
      <c r="E21" s="16" t="s">
        <v>15</v>
      </c>
      <c r="F21" s="117">
        <v>44621</v>
      </c>
      <c r="G21" s="21"/>
      <c r="H21" s="21"/>
      <c r="I21" s="16"/>
      <c r="J21" s="205">
        <f>'[1]PTRM input'!G$441</f>
        <v>0</v>
      </c>
      <c r="K21" s="205">
        <f>'[1]PTRM input'!H$441</f>
        <v>1.442798802653674</v>
      </c>
      <c r="L21" s="205">
        <f>'[1]PTRM input'!I$441</f>
        <v>1.5512099398604169</v>
      </c>
      <c r="M21" s="205">
        <f>'[1]PTRM input'!J$441</f>
        <v>1.6677670324483558</v>
      </c>
      <c r="N21" s="205">
        <f>'[1]PTRM input'!K$441</f>
        <v>1.7930821631866782</v>
      </c>
      <c r="O21" s="108"/>
      <c r="P21" s="108"/>
      <c r="Q21" s="108"/>
      <c r="R21" s="108"/>
      <c r="S21" s="108"/>
      <c r="T21" s="8" t="s">
        <v>214</v>
      </c>
      <c r="U21" s="8"/>
      <c r="V21" s="8"/>
      <c r="W21" s="8"/>
    </row>
    <row r="22" spans="1:23">
      <c r="A22" s="8"/>
      <c r="B22" s="8"/>
      <c r="C22" s="52"/>
      <c r="D22" s="16"/>
      <c r="E22" s="16"/>
      <c r="F22" s="117"/>
      <c r="G22" s="21"/>
      <c r="H22" s="21"/>
      <c r="I22" s="16"/>
      <c r="J22" s="205"/>
      <c r="K22" s="205"/>
      <c r="L22" s="205"/>
      <c r="M22" s="205"/>
      <c r="N22" s="205"/>
      <c r="O22" s="108"/>
      <c r="P22" s="108"/>
      <c r="Q22" s="108"/>
      <c r="R22" s="108"/>
      <c r="S22" s="108"/>
      <c r="T22" s="8"/>
      <c r="U22" s="8"/>
      <c r="V22" s="8"/>
      <c r="W22" s="8"/>
    </row>
    <row r="23" spans="1:23">
      <c r="A23" s="8"/>
      <c r="B23" s="8"/>
      <c r="C23" s="52"/>
      <c r="D23" s="16" t="s">
        <v>73</v>
      </c>
      <c r="E23" s="16" t="s">
        <v>15</v>
      </c>
      <c r="F23" s="117">
        <v>44621</v>
      </c>
      <c r="G23" s="21"/>
      <c r="H23" s="21"/>
      <c r="I23" s="16"/>
      <c r="J23" s="120"/>
      <c r="K23" s="120"/>
      <c r="L23" s="120"/>
      <c r="M23" s="120"/>
      <c r="N23" s="120"/>
      <c r="O23" s="108"/>
      <c r="P23" s="108"/>
      <c r="Q23" s="108"/>
      <c r="R23" s="108"/>
      <c r="S23" s="108"/>
      <c r="T23" s="8"/>
      <c r="U23" s="8"/>
      <c r="V23" s="8"/>
      <c r="W23" s="8"/>
    </row>
    <row r="24" spans="1:23">
      <c r="A24" s="8"/>
      <c r="B24" s="8"/>
      <c r="C24" s="52"/>
      <c r="D24" s="16" t="s">
        <v>73</v>
      </c>
      <c r="E24" s="16" t="s">
        <v>15</v>
      </c>
      <c r="F24" s="117">
        <v>44621</v>
      </c>
      <c r="G24" s="21"/>
      <c r="H24" s="21"/>
      <c r="I24" s="16"/>
      <c r="J24" s="120"/>
      <c r="K24" s="120"/>
      <c r="L24" s="120"/>
      <c r="M24" s="120"/>
      <c r="N24" s="120"/>
      <c r="O24" s="108"/>
      <c r="P24" s="108"/>
      <c r="Q24" s="108"/>
      <c r="R24" s="108"/>
      <c r="S24" s="108"/>
      <c r="T24" s="8"/>
      <c r="U24" s="8"/>
      <c r="V24" s="8"/>
      <c r="W24" s="8"/>
    </row>
    <row r="25" spans="1:23">
      <c r="A25" s="8"/>
      <c r="B25" s="8"/>
      <c r="C25" s="52"/>
      <c r="D25" s="16" t="s">
        <v>73</v>
      </c>
      <c r="E25" s="16" t="s">
        <v>15</v>
      </c>
      <c r="F25" s="117">
        <v>44621</v>
      </c>
      <c r="G25" s="21"/>
      <c r="H25" s="21"/>
      <c r="I25" s="16"/>
      <c r="J25" s="120"/>
      <c r="K25" s="120"/>
      <c r="L25" s="120"/>
      <c r="M25" s="120"/>
      <c r="N25" s="120"/>
      <c r="O25" s="108"/>
      <c r="P25" s="108"/>
      <c r="Q25" s="108"/>
      <c r="R25" s="108"/>
      <c r="S25" s="108"/>
      <c r="T25" s="8"/>
      <c r="U25" s="8"/>
      <c r="V25" s="8"/>
      <c r="W25" s="8"/>
    </row>
    <row r="26" spans="1:23">
      <c r="A26" s="8"/>
      <c r="B26" s="8"/>
      <c r="C26" s="52"/>
      <c r="D26" s="16" t="s">
        <v>73</v>
      </c>
      <c r="E26" s="16" t="s">
        <v>15</v>
      </c>
      <c r="F26" s="117">
        <v>44621</v>
      </c>
      <c r="G26" s="21"/>
      <c r="H26" s="21"/>
      <c r="I26" s="16"/>
      <c r="J26" s="120"/>
      <c r="K26" s="120"/>
      <c r="L26" s="120"/>
      <c r="M26" s="120"/>
      <c r="N26" s="120"/>
      <c r="O26" s="108"/>
      <c r="P26" s="108"/>
      <c r="Q26" s="108"/>
      <c r="R26" s="108"/>
      <c r="S26" s="108"/>
      <c r="T26" s="8"/>
      <c r="U26" s="8"/>
      <c r="V26" s="8"/>
      <c r="W26" s="8"/>
    </row>
    <row r="27" spans="1:23">
      <c r="A27" s="8"/>
      <c r="B27" s="8"/>
      <c r="C27" s="52"/>
      <c r="D27" s="16" t="s">
        <v>73</v>
      </c>
      <c r="E27" s="16" t="s">
        <v>15</v>
      </c>
      <c r="F27" s="117">
        <v>44621</v>
      </c>
      <c r="G27" s="21"/>
      <c r="H27" s="21"/>
      <c r="I27" s="16"/>
      <c r="J27" s="120"/>
      <c r="K27" s="120"/>
      <c r="L27" s="120"/>
      <c r="M27" s="120"/>
      <c r="N27" s="120"/>
      <c r="O27" s="108"/>
      <c r="P27" s="108"/>
      <c r="Q27" s="108"/>
      <c r="R27" s="108"/>
      <c r="S27" s="108"/>
      <c r="T27" s="8"/>
      <c r="U27" s="8"/>
      <c r="V27" s="8"/>
      <c r="W27" s="8"/>
    </row>
    <row r="28" spans="1:23" ht="10.5">
      <c r="A28" s="8"/>
      <c r="B28" s="8"/>
      <c r="C28" s="15"/>
      <c r="D28" s="16"/>
      <c r="E28" s="16"/>
      <c r="F28" s="16"/>
      <c r="G28" s="21"/>
      <c r="H28" s="21"/>
      <c r="I28" s="16"/>
      <c r="J28" s="23"/>
      <c r="K28" s="23"/>
      <c r="L28" s="23"/>
      <c r="M28" s="23"/>
      <c r="N28" s="23"/>
      <c r="O28" s="23"/>
      <c r="P28" s="23"/>
      <c r="Q28" s="23"/>
      <c r="R28" s="23"/>
      <c r="S28" s="23"/>
      <c r="T28" s="8"/>
      <c r="U28" s="8"/>
      <c r="V28" s="8"/>
      <c r="W28" s="8"/>
    </row>
    <row r="29" spans="1:23" ht="10.5">
      <c r="A29" s="8"/>
      <c r="B29" s="8"/>
      <c r="C29" s="97" t="s">
        <v>164</v>
      </c>
      <c r="D29" s="98" t="s">
        <v>30</v>
      </c>
      <c r="E29" s="89" t="s">
        <v>15</v>
      </c>
      <c r="F29" s="118">
        <v>44621</v>
      </c>
      <c r="G29" s="21"/>
      <c r="H29" s="21"/>
      <c r="I29" s="16"/>
      <c r="J29" s="88">
        <f>SUM(J19:J27)</f>
        <v>175.31369956376369</v>
      </c>
      <c r="K29" s="88">
        <f t="shared" ref="K29:N29" si="1">SUM(K19:K27)</f>
        <v>176.74728276312979</v>
      </c>
      <c r="L29" s="88">
        <f t="shared" si="1"/>
        <v>176.8601919176194</v>
      </c>
      <c r="M29" s="88">
        <f t="shared" si="1"/>
        <v>176.97869148602226</v>
      </c>
      <c r="N29" s="88">
        <f t="shared" si="1"/>
        <v>177.08681020712555</v>
      </c>
      <c r="O29" s="88">
        <v>0</v>
      </c>
      <c r="P29" s="88">
        <v>0</v>
      </c>
      <c r="Q29" s="88">
        <v>0</v>
      </c>
      <c r="R29" s="88">
        <v>0</v>
      </c>
      <c r="S29" s="88">
        <v>0</v>
      </c>
      <c r="T29" s="8"/>
      <c r="U29" s="8"/>
      <c r="V29" s="8"/>
      <c r="W29" s="8" t="s">
        <v>207</v>
      </c>
    </row>
    <row r="30" spans="1:23">
      <c r="A30" s="8"/>
      <c r="B30" s="8"/>
      <c r="C30" s="8"/>
      <c r="D30" s="16"/>
      <c r="E30" s="16"/>
      <c r="F30" s="16"/>
      <c r="G30" s="21"/>
      <c r="H30" s="21"/>
      <c r="I30" s="16"/>
      <c r="J30" s="56"/>
      <c r="K30" s="56"/>
      <c r="L30" s="56"/>
      <c r="M30" s="56"/>
      <c r="N30" s="56"/>
      <c r="O30" s="8"/>
      <c r="P30" s="8"/>
      <c r="Q30" s="8"/>
      <c r="R30" s="8"/>
      <c r="S30" s="8"/>
      <c r="T30" s="8"/>
      <c r="U30" s="8"/>
      <c r="V30" s="8"/>
      <c r="W30" s="8"/>
    </row>
    <row r="31" spans="1:23" ht="13">
      <c r="A31" s="37"/>
      <c r="B31" s="43" t="s">
        <v>61</v>
      </c>
      <c r="C31" s="37"/>
      <c r="D31" s="37"/>
      <c r="E31" s="37"/>
      <c r="F31" s="38"/>
      <c r="G31" s="38"/>
      <c r="H31" s="38"/>
      <c r="I31" s="38"/>
      <c r="J31" s="39"/>
      <c r="K31" s="40"/>
      <c r="L31" s="39"/>
      <c r="M31" s="40"/>
      <c r="N31" s="39"/>
      <c r="O31" s="39"/>
      <c r="P31" s="39"/>
      <c r="Q31" s="39"/>
      <c r="R31" s="39"/>
      <c r="S31" s="39"/>
      <c r="T31" s="39"/>
      <c r="U31" s="39"/>
      <c r="V31" s="40"/>
      <c r="W31" s="40"/>
    </row>
    <row r="32" spans="1:23">
      <c r="A32" s="8"/>
      <c r="B32" s="8"/>
      <c r="C32" s="8"/>
      <c r="D32" s="16"/>
      <c r="E32" s="16"/>
      <c r="F32" s="16"/>
      <c r="G32" s="16"/>
      <c r="H32" s="16"/>
      <c r="I32" s="16"/>
      <c r="J32" s="8"/>
      <c r="K32" s="8"/>
      <c r="L32" s="8"/>
      <c r="M32" s="8"/>
      <c r="N32" s="8"/>
      <c r="O32" s="8"/>
      <c r="P32" s="8"/>
      <c r="Q32" s="8"/>
      <c r="R32" s="8"/>
      <c r="S32" s="8"/>
      <c r="T32" s="8"/>
      <c r="U32" s="8"/>
      <c r="V32" s="8"/>
      <c r="W32" s="8"/>
    </row>
    <row r="33" spans="1:23">
      <c r="A33" s="8"/>
      <c r="B33" s="8"/>
      <c r="C33" s="8"/>
      <c r="D33" s="16"/>
      <c r="E33" s="16"/>
      <c r="F33" s="16"/>
      <c r="G33" s="16"/>
      <c r="H33" s="16"/>
      <c r="I33" s="16"/>
      <c r="J33" s="120" t="s">
        <v>23</v>
      </c>
      <c r="K33" s="120" t="s">
        <v>23</v>
      </c>
      <c r="L33" s="120" t="s">
        <v>23</v>
      </c>
      <c r="M33" s="120" t="s">
        <v>78</v>
      </c>
      <c r="N33" s="120" t="s">
        <v>78</v>
      </c>
      <c r="O33" s="120"/>
      <c r="P33" s="120"/>
      <c r="Q33" s="120"/>
      <c r="R33" s="120"/>
      <c r="S33" s="120"/>
      <c r="T33" s="8"/>
      <c r="U33" s="8"/>
      <c r="V33" s="8"/>
      <c r="W33" s="8"/>
    </row>
    <row r="34" spans="1:23" ht="10.5">
      <c r="A34" s="8"/>
      <c r="B34" s="8"/>
      <c r="C34" s="9" t="s">
        <v>80</v>
      </c>
      <c r="D34" s="21" t="s">
        <v>7</v>
      </c>
      <c r="E34" s="21" t="s">
        <v>8</v>
      </c>
      <c r="F34" s="21" t="s">
        <v>22</v>
      </c>
      <c r="G34" s="21"/>
      <c r="H34" s="21"/>
      <c r="I34" s="21"/>
      <c r="J34" s="115">
        <v>44986</v>
      </c>
      <c r="K34" s="115">
        <v>45352</v>
      </c>
      <c r="L34" s="115">
        <v>45717</v>
      </c>
      <c r="M34" s="115">
        <v>46082</v>
      </c>
      <c r="N34" s="115">
        <v>46447</v>
      </c>
      <c r="O34" s="115" t="s">
        <v>206</v>
      </c>
      <c r="P34" s="115" t="s">
        <v>206</v>
      </c>
      <c r="Q34" s="115" t="s">
        <v>206</v>
      </c>
      <c r="R34" s="115" t="s">
        <v>206</v>
      </c>
      <c r="S34" s="115" t="s">
        <v>206</v>
      </c>
      <c r="T34" s="95" t="s">
        <v>57</v>
      </c>
      <c r="U34" s="96"/>
      <c r="V34" s="96"/>
      <c r="W34" s="8"/>
    </row>
    <row r="35" spans="1:23">
      <c r="A35" s="8"/>
      <c r="B35" s="8"/>
      <c r="C35" s="15"/>
      <c r="D35" s="16"/>
      <c r="E35" s="16"/>
      <c r="F35" s="16"/>
      <c r="G35" s="21"/>
      <c r="H35" s="21"/>
      <c r="I35" s="16"/>
      <c r="J35" s="8"/>
      <c r="K35" s="8"/>
      <c r="L35" s="8"/>
      <c r="M35" s="8"/>
      <c r="N35" s="8"/>
      <c r="O35" s="8"/>
      <c r="P35" s="8"/>
      <c r="Q35" s="8"/>
      <c r="R35" s="8"/>
      <c r="S35" s="8"/>
      <c r="T35" s="8"/>
      <c r="U35" s="8"/>
      <c r="V35" s="8"/>
      <c r="W35" s="8"/>
    </row>
    <row r="36" spans="1:23">
      <c r="A36" s="8"/>
      <c r="B36" s="8"/>
      <c r="C36" s="15"/>
      <c r="D36" s="16"/>
      <c r="E36" s="16"/>
      <c r="F36" s="16"/>
      <c r="G36" s="21"/>
      <c r="H36" s="21"/>
      <c r="I36" s="16"/>
      <c r="J36" s="8"/>
      <c r="K36" s="8"/>
      <c r="L36" s="102"/>
      <c r="M36" s="8"/>
      <c r="N36" s="8"/>
      <c r="O36" s="8"/>
      <c r="P36" s="8"/>
      <c r="Q36" s="8"/>
      <c r="R36" s="8"/>
      <c r="S36" s="8"/>
      <c r="T36" s="8"/>
      <c r="U36" s="8"/>
      <c r="V36" s="8"/>
      <c r="W36" s="8"/>
    </row>
    <row r="37" spans="1:23">
      <c r="A37" s="8"/>
      <c r="B37" s="8"/>
      <c r="C37" s="52" t="s">
        <v>77</v>
      </c>
      <c r="D37" s="16" t="s">
        <v>79</v>
      </c>
      <c r="E37" s="158" t="s">
        <v>15</v>
      </c>
      <c r="F37" s="159" t="s">
        <v>105</v>
      </c>
      <c r="G37" s="21"/>
      <c r="H37" s="21"/>
      <c r="I37" s="16"/>
      <c r="J37" s="167">
        <f>'[2]DISAGG Opex'!$I$61/1000</f>
        <v>273.47382068869007</v>
      </c>
      <c r="K37" s="167">
        <f>'[3]DISAGG Opex'!$I$61/1000</f>
        <v>344.71793688248977</v>
      </c>
      <c r="L37" s="167">
        <v>361.1376670320991</v>
      </c>
      <c r="M37" s="167">
        <f>127.290015064467+M51</f>
        <v>395.27780006446699</v>
      </c>
      <c r="N37" s="167">
        <f>130.750370549181+N51</f>
        <v>404.67041196433109</v>
      </c>
      <c r="O37" s="120"/>
      <c r="P37" s="108"/>
      <c r="Q37" s="108"/>
      <c r="R37" s="108"/>
      <c r="S37" s="108"/>
      <c r="T37" s="8" t="s">
        <v>200</v>
      </c>
      <c r="U37" s="8"/>
      <c r="V37" s="8"/>
      <c r="W37" s="8"/>
    </row>
    <row r="38" spans="1:23">
      <c r="A38" s="8"/>
      <c r="B38" s="8"/>
      <c r="C38" s="15"/>
      <c r="D38" s="16"/>
      <c r="E38" s="16"/>
      <c r="F38" s="117"/>
      <c r="G38" s="21"/>
      <c r="H38" s="21"/>
      <c r="I38" s="16"/>
      <c r="J38" s="120"/>
      <c r="K38" s="120"/>
      <c r="L38" s="120"/>
      <c r="M38" s="120"/>
      <c r="N38" s="120"/>
      <c r="O38" s="108"/>
      <c r="P38" s="108"/>
      <c r="Q38" s="108"/>
      <c r="R38" s="108"/>
      <c r="S38" s="108"/>
      <c r="T38" s="8"/>
      <c r="U38" s="8"/>
      <c r="V38" s="8"/>
      <c r="W38" s="8"/>
    </row>
    <row r="39" spans="1:23" ht="10.5">
      <c r="A39" s="8"/>
      <c r="B39" s="8"/>
      <c r="C39" s="9" t="s">
        <v>188</v>
      </c>
      <c r="D39" s="16"/>
      <c r="E39" s="16"/>
      <c r="F39" s="117"/>
      <c r="G39" s="21"/>
      <c r="H39" s="21"/>
      <c r="I39" s="16"/>
      <c r="O39" s="184"/>
      <c r="P39" s="183"/>
      <c r="Q39" s="183"/>
      <c r="R39" s="108"/>
      <c r="S39" s="108"/>
      <c r="T39" s="8"/>
      <c r="U39" s="8"/>
      <c r="V39" s="8"/>
      <c r="W39" s="8"/>
    </row>
    <row r="40" spans="1:23" ht="10.5">
      <c r="A40" s="8"/>
      <c r="B40" s="8"/>
      <c r="C40" s="9"/>
      <c r="D40" s="16"/>
      <c r="E40" s="16"/>
      <c r="F40" s="117"/>
      <c r="G40" s="21"/>
      <c r="H40" s="21"/>
      <c r="I40" s="16"/>
      <c r="J40" s="120"/>
      <c r="K40" s="120"/>
      <c r="L40" s="120"/>
      <c r="M40" s="120"/>
      <c r="N40" s="120"/>
      <c r="O40" s="108"/>
      <c r="P40" s="108"/>
      <c r="Q40" s="108"/>
      <c r="R40" s="108"/>
      <c r="S40" s="108"/>
      <c r="T40" s="8"/>
      <c r="U40" s="8"/>
      <c r="V40" s="8"/>
      <c r="W40" s="8"/>
    </row>
    <row r="41" spans="1:23">
      <c r="A41" s="8"/>
      <c r="B41" s="8"/>
      <c r="C41" s="52" t="s">
        <v>184</v>
      </c>
      <c r="D41" s="16" t="s">
        <v>79</v>
      </c>
      <c r="E41" s="16" t="s">
        <v>15</v>
      </c>
      <c r="F41" s="117" t="s">
        <v>105</v>
      </c>
      <c r="G41" s="21"/>
      <c r="H41" s="21"/>
      <c r="I41" s="16"/>
      <c r="J41" s="167">
        <v>1.283823399364455</v>
      </c>
      <c r="K41" s="167">
        <v>7.1024936114895185</v>
      </c>
      <c r="L41" s="199">
        <v>0.48951728530183919</v>
      </c>
      <c r="M41" s="178">
        <v>0</v>
      </c>
      <c r="N41" s="178">
        <v>0</v>
      </c>
      <c r="O41" s="108"/>
      <c r="P41" s="108"/>
      <c r="Q41" s="108"/>
      <c r="R41" s="108"/>
      <c r="S41" s="108"/>
      <c r="T41" s="8" t="s">
        <v>232</v>
      </c>
      <c r="U41" s="8"/>
      <c r="V41" s="8"/>
      <c r="W41" s="8"/>
    </row>
    <row r="42" spans="1:23">
      <c r="A42" s="8"/>
      <c r="B42" s="8"/>
      <c r="C42" s="52"/>
      <c r="D42" s="16" t="s">
        <v>79</v>
      </c>
      <c r="E42" s="16" t="s">
        <v>15</v>
      </c>
      <c r="F42" s="117" t="s">
        <v>105</v>
      </c>
      <c r="G42" s="21"/>
      <c r="H42" s="21"/>
      <c r="I42" s="16"/>
      <c r="J42" s="167"/>
      <c r="K42" s="167"/>
      <c r="L42" s="167"/>
      <c r="M42" s="167"/>
      <c r="N42" s="167"/>
      <c r="O42" s="108"/>
      <c r="P42" s="8"/>
      <c r="Q42" s="108"/>
      <c r="R42" s="108"/>
      <c r="S42" s="108"/>
      <c r="T42" s="8"/>
      <c r="U42" s="8"/>
      <c r="V42" s="8"/>
      <c r="W42" s="8"/>
    </row>
    <row r="43" spans="1:23">
      <c r="A43" s="8"/>
      <c r="B43" s="8"/>
      <c r="C43" s="179"/>
      <c r="D43" s="16" t="s">
        <v>79</v>
      </c>
      <c r="E43" s="16" t="s">
        <v>15</v>
      </c>
      <c r="F43" s="117" t="s">
        <v>105</v>
      </c>
      <c r="G43" s="21"/>
      <c r="H43" s="21"/>
      <c r="I43" s="16"/>
      <c r="J43" s="167"/>
      <c r="K43" s="167"/>
      <c r="L43" s="167"/>
      <c r="M43" s="167"/>
      <c r="N43" s="167"/>
      <c r="O43" s="108"/>
      <c r="P43" s="108"/>
      <c r="Q43" s="108"/>
      <c r="R43" s="108"/>
      <c r="S43" s="108"/>
      <c r="T43" s="8"/>
      <c r="U43" s="8"/>
      <c r="V43" s="8"/>
      <c r="W43" s="8"/>
    </row>
    <row r="44" spans="1:23">
      <c r="A44" s="8"/>
      <c r="B44" s="8"/>
      <c r="C44" s="52"/>
      <c r="D44" s="16" t="s">
        <v>79</v>
      </c>
      <c r="E44" s="16" t="s">
        <v>15</v>
      </c>
      <c r="F44" s="117" t="s">
        <v>105</v>
      </c>
      <c r="G44" s="21"/>
      <c r="H44" s="21"/>
      <c r="I44" s="16"/>
      <c r="J44" s="167"/>
      <c r="K44" s="167"/>
      <c r="L44" s="167"/>
      <c r="M44" s="120"/>
      <c r="N44" s="120"/>
      <c r="O44" s="108"/>
      <c r="P44" s="108"/>
      <c r="Q44" s="108"/>
      <c r="R44" s="108"/>
      <c r="S44" s="108"/>
      <c r="T44" s="8"/>
      <c r="U44" s="8"/>
      <c r="V44" s="8"/>
      <c r="W44" s="8"/>
    </row>
    <row r="45" spans="1:23">
      <c r="A45" s="8"/>
      <c r="B45" s="8"/>
      <c r="C45" s="52"/>
      <c r="D45" s="16" t="s">
        <v>79</v>
      </c>
      <c r="E45" s="16" t="s">
        <v>15</v>
      </c>
      <c r="F45" s="117" t="s">
        <v>105</v>
      </c>
      <c r="G45" s="21"/>
      <c r="H45" s="21"/>
      <c r="I45" s="16"/>
      <c r="J45" s="167"/>
      <c r="K45" s="120"/>
      <c r="L45" s="120"/>
      <c r="M45" s="120"/>
      <c r="N45" s="120"/>
      <c r="O45" s="108"/>
      <c r="P45" s="108"/>
      <c r="Q45" s="108"/>
      <c r="R45" s="108"/>
      <c r="S45" s="108"/>
      <c r="T45" s="8"/>
      <c r="U45" s="8"/>
      <c r="V45" s="8"/>
      <c r="W45" s="8"/>
    </row>
    <row r="46" spans="1:23">
      <c r="A46" s="8"/>
      <c r="B46" s="8"/>
      <c r="C46" s="15"/>
      <c r="D46" s="16"/>
      <c r="E46" s="16"/>
      <c r="F46" s="16"/>
      <c r="G46" s="21"/>
      <c r="H46" s="21"/>
      <c r="I46" s="16"/>
      <c r="J46" s="8"/>
      <c r="K46" s="8"/>
      <c r="L46" s="8"/>
      <c r="M46" s="8"/>
      <c r="N46" s="99"/>
      <c r="O46" s="8"/>
      <c r="P46" s="8"/>
      <c r="Q46" s="8"/>
      <c r="R46" s="8"/>
      <c r="S46" s="8"/>
      <c r="T46" s="99"/>
      <c r="U46" s="8"/>
      <c r="V46" s="8"/>
      <c r="W46" s="8"/>
    </row>
    <row r="47" spans="1:23" ht="10.5">
      <c r="A47" s="8"/>
      <c r="B47" s="8"/>
      <c r="C47" s="97" t="s">
        <v>185</v>
      </c>
      <c r="D47" s="98" t="s">
        <v>30</v>
      </c>
      <c r="E47" s="139" t="s">
        <v>15</v>
      </c>
      <c r="F47" s="140" t="s">
        <v>105</v>
      </c>
      <c r="G47" s="21"/>
      <c r="H47" s="21"/>
      <c r="I47" s="16"/>
      <c r="J47" s="88">
        <f>J37-J41</f>
        <v>272.18999728932562</v>
      </c>
      <c r="K47" s="88">
        <f t="shared" ref="K47:N47" si="2">K37-K41</f>
        <v>337.61544327100023</v>
      </c>
      <c r="L47" s="88">
        <f t="shared" si="2"/>
        <v>360.64814974679729</v>
      </c>
      <c r="M47" s="88">
        <f t="shared" si="2"/>
        <v>395.27780006446699</v>
      </c>
      <c r="N47" s="88">
        <f t="shared" si="2"/>
        <v>404.67041196433109</v>
      </c>
      <c r="O47" s="88"/>
      <c r="P47" s="88"/>
      <c r="Q47" s="88"/>
      <c r="R47" s="88">
        <v>0</v>
      </c>
      <c r="S47" s="88">
        <v>0</v>
      </c>
      <c r="T47" s="99"/>
      <c r="U47" s="8"/>
      <c r="V47" s="8"/>
      <c r="W47" s="8"/>
    </row>
    <row r="48" spans="1:23">
      <c r="A48" s="8"/>
      <c r="B48" s="8"/>
      <c r="C48" s="8"/>
      <c r="D48" s="16"/>
      <c r="E48" s="16"/>
      <c r="F48" s="16"/>
      <c r="G48" s="16"/>
      <c r="H48" s="16"/>
      <c r="I48" s="16"/>
      <c r="J48" s="8"/>
      <c r="K48" s="8"/>
      <c r="L48" s="8"/>
      <c r="M48" s="8"/>
      <c r="N48" s="8"/>
      <c r="O48" s="8"/>
      <c r="P48" s="8"/>
      <c r="Q48" s="8"/>
      <c r="R48" s="8"/>
      <c r="S48" s="8"/>
      <c r="T48" s="8"/>
      <c r="U48" s="8"/>
      <c r="V48" s="8"/>
      <c r="W48" s="8"/>
    </row>
    <row r="49" spans="1:23" ht="10.5">
      <c r="A49" s="8"/>
      <c r="B49" s="8"/>
      <c r="C49" s="9" t="s">
        <v>116</v>
      </c>
      <c r="D49" s="16"/>
      <c r="E49" s="16"/>
      <c r="F49" s="16"/>
      <c r="G49" s="16"/>
      <c r="H49" s="16"/>
      <c r="I49" s="16"/>
      <c r="J49" s="16"/>
      <c r="K49" s="16"/>
      <c r="L49" s="16"/>
      <c r="M49" s="16"/>
      <c r="N49" s="16"/>
      <c r="O49" s="8"/>
      <c r="P49" s="8"/>
      <c r="Q49" s="8"/>
      <c r="R49" s="8"/>
      <c r="S49" s="8"/>
      <c r="T49" s="8"/>
      <c r="U49" s="8"/>
      <c r="V49" s="8"/>
      <c r="W49" s="8"/>
    </row>
    <row r="50" spans="1:23">
      <c r="A50" s="8"/>
      <c r="B50" s="8"/>
      <c r="C50" s="8"/>
      <c r="D50" s="16"/>
      <c r="E50" s="16"/>
      <c r="F50" s="16"/>
      <c r="G50" s="16"/>
      <c r="H50" s="16"/>
      <c r="I50" s="16"/>
      <c r="J50" s="16"/>
      <c r="K50" s="16"/>
      <c r="L50" s="16"/>
      <c r="M50" s="16"/>
      <c r="N50" s="16"/>
      <c r="O50" s="8"/>
      <c r="P50" s="8"/>
      <c r="Q50" s="8"/>
      <c r="R50" s="8"/>
      <c r="S50" s="8"/>
      <c r="T50" s="8"/>
      <c r="U50" s="8"/>
      <c r="V50" s="8"/>
      <c r="W50" s="8"/>
    </row>
    <row r="51" spans="1:23">
      <c r="A51" s="8"/>
      <c r="B51" s="8"/>
      <c r="C51" s="52" t="s">
        <v>196</v>
      </c>
      <c r="D51" s="16" t="s">
        <v>79</v>
      </c>
      <c r="E51" s="16" t="s">
        <v>15</v>
      </c>
      <c r="F51" s="117" t="s">
        <v>105</v>
      </c>
      <c r="G51" s="21"/>
      <c r="H51" s="21"/>
      <c r="I51" s="16"/>
      <c r="J51" s="167">
        <f>'[2]DISAGG Opex'!$I$30/1000</f>
        <v>190.04448436000001</v>
      </c>
      <c r="K51" s="167">
        <f>'[3]DISAGG Opex'!$I$30/1000</f>
        <v>246.81453598999997</v>
      </c>
      <c r="L51" s="181">
        <v>256.83094499999999</v>
      </c>
      <c r="M51" s="181">
        <v>267.98778499999997</v>
      </c>
      <c r="N51" s="181">
        <v>273.92004141515008</v>
      </c>
      <c r="O51" s="108"/>
      <c r="P51" s="108"/>
      <c r="Q51" s="108"/>
      <c r="R51" s="108"/>
      <c r="S51" s="108"/>
      <c r="T51" s="8" t="s">
        <v>225</v>
      </c>
      <c r="U51" s="8"/>
      <c r="V51" s="8"/>
      <c r="W51" s="8"/>
    </row>
    <row r="52" spans="1:23">
      <c r="A52" s="8"/>
      <c r="B52" s="8"/>
      <c r="C52" s="52" t="s">
        <v>208</v>
      </c>
      <c r="D52" s="16" t="s">
        <v>79</v>
      </c>
      <c r="E52" s="16" t="s">
        <v>15</v>
      </c>
      <c r="F52" s="117" t="s">
        <v>105</v>
      </c>
      <c r="G52" s="21"/>
      <c r="H52" s="21"/>
      <c r="I52" s="16"/>
      <c r="J52" s="167"/>
      <c r="K52" s="167">
        <v>1.5982162957894737</v>
      </c>
      <c r="L52" s="167">
        <v>1.7665651192982454</v>
      </c>
      <c r="M52" s="167">
        <v>1.9610311480195906</v>
      </c>
      <c r="N52" s="167">
        <v>2.1695249113868469</v>
      </c>
      <c r="O52" s="108"/>
      <c r="P52" s="108"/>
      <c r="Q52" s="108"/>
      <c r="R52" s="108"/>
      <c r="S52" s="108"/>
      <c r="T52" s="8" t="s">
        <v>215</v>
      </c>
      <c r="U52" s="8"/>
      <c r="V52" s="8"/>
      <c r="W52" s="8"/>
    </row>
    <row r="53" spans="1:23">
      <c r="A53" s="8"/>
      <c r="B53" s="8"/>
      <c r="C53" s="52"/>
      <c r="D53" s="16" t="s">
        <v>79</v>
      </c>
      <c r="E53" s="16" t="s">
        <v>15</v>
      </c>
      <c r="F53" s="117" t="s">
        <v>105</v>
      </c>
      <c r="G53" s="21"/>
      <c r="H53" s="21"/>
      <c r="I53" s="16"/>
      <c r="J53" s="167"/>
      <c r="K53" s="167"/>
      <c r="L53" s="167"/>
      <c r="M53" s="167"/>
      <c r="N53" s="167"/>
      <c r="O53" s="108"/>
      <c r="P53" s="108"/>
      <c r="Q53" s="108"/>
      <c r="R53" s="108"/>
      <c r="S53" s="108"/>
      <c r="T53" s="8"/>
      <c r="U53" s="8"/>
      <c r="V53" s="8"/>
      <c r="W53" s="8"/>
    </row>
    <row r="54" spans="1:23">
      <c r="A54" s="8"/>
      <c r="B54" s="8"/>
      <c r="C54" s="52"/>
      <c r="D54" s="16" t="s">
        <v>79</v>
      </c>
      <c r="E54" s="16" t="s">
        <v>15</v>
      </c>
      <c r="F54" s="117" t="s">
        <v>105</v>
      </c>
      <c r="G54" s="21"/>
      <c r="H54" s="21"/>
      <c r="I54" s="16"/>
      <c r="J54" s="120"/>
      <c r="K54" s="120"/>
      <c r="L54" s="120"/>
      <c r="M54" s="120"/>
      <c r="N54" s="120"/>
      <c r="O54" s="108"/>
      <c r="P54" s="108"/>
      <c r="Q54" s="108"/>
      <c r="R54" s="108"/>
      <c r="S54" s="108"/>
      <c r="T54" s="8"/>
      <c r="U54" s="8"/>
      <c r="V54" s="8"/>
      <c r="W54" s="8"/>
    </row>
    <row r="55" spans="1:23">
      <c r="A55" s="8"/>
      <c r="B55" s="8"/>
      <c r="C55" s="15"/>
      <c r="D55" s="16"/>
      <c r="E55" s="16"/>
      <c r="F55" s="16"/>
      <c r="G55" s="21"/>
      <c r="H55" s="21"/>
      <c r="I55" s="16"/>
      <c r="J55" s="8"/>
      <c r="K55" s="8"/>
      <c r="L55" s="8"/>
      <c r="M55" s="8"/>
      <c r="N55" s="99"/>
      <c r="O55" s="8"/>
      <c r="P55" s="8"/>
      <c r="Q55" s="8"/>
      <c r="R55" s="8"/>
      <c r="S55" s="8"/>
      <c r="T55" s="8"/>
      <c r="U55" s="8"/>
      <c r="V55" s="8"/>
      <c r="W55" s="8"/>
    </row>
    <row r="56" spans="1:23" ht="10.5">
      <c r="A56" s="8"/>
      <c r="B56" s="8"/>
      <c r="C56" s="97" t="s">
        <v>164</v>
      </c>
      <c r="D56" s="98" t="s">
        <v>30</v>
      </c>
      <c r="E56" s="89" t="s">
        <v>15</v>
      </c>
      <c r="F56" s="118" t="s">
        <v>105</v>
      </c>
      <c r="G56" s="21"/>
      <c r="H56" s="21"/>
      <c r="I56" s="16"/>
      <c r="J56" s="136">
        <f>SUM(J51:J54)</f>
        <v>190.04448436000001</v>
      </c>
      <c r="K56" s="136">
        <f t="shared" ref="K56:N56" si="3">SUM(K51:K54)</f>
        <v>248.41275228578945</v>
      </c>
      <c r="L56" s="136">
        <f t="shared" si="3"/>
        <v>258.59751011929825</v>
      </c>
      <c r="M56" s="136">
        <f t="shared" si="3"/>
        <v>269.94881614801955</v>
      </c>
      <c r="N56" s="136">
        <f t="shared" si="3"/>
        <v>276.08956632653695</v>
      </c>
      <c r="O56" s="136">
        <v>0</v>
      </c>
      <c r="P56" s="136">
        <v>0</v>
      </c>
      <c r="Q56" s="136">
        <v>0</v>
      </c>
      <c r="R56" s="136">
        <v>0</v>
      </c>
      <c r="S56" s="136">
        <v>0</v>
      </c>
      <c r="T56" s="8"/>
      <c r="U56" s="8"/>
      <c r="V56" s="8"/>
      <c r="W56" s="8" t="s">
        <v>207</v>
      </c>
    </row>
    <row r="57" spans="1:23">
      <c r="A57" s="8"/>
      <c r="B57" s="8"/>
      <c r="C57" s="8"/>
      <c r="D57" s="16"/>
      <c r="E57" s="16"/>
      <c r="F57" s="16"/>
      <c r="G57" s="21"/>
      <c r="H57" s="21"/>
      <c r="I57" s="16"/>
      <c r="J57" s="8"/>
      <c r="K57" s="8"/>
      <c r="L57" s="8"/>
      <c r="M57" s="8"/>
      <c r="N57" s="8"/>
      <c r="O57" s="8"/>
      <c r="P57" s="8"/>
      <c r="Q57" s="8"/>
      <c r="R57" s="8"/>
      <c r="S57" s="8"/>
      <c r="T57" s="8"/>
      <c r="U57" s="8"/>
      <c r="V57" s="8"/>
      <c r="W57" s="8"/>
    </row>
    <row r="58" spans="1:23" ht="13">
      <c r="A58" s="37"/>
      <c r="B58" s="43" t="s">
        <v>117</v>
      </c>
      <c r="C58" s="37"/>
      <c r="D58" s="37"/>
      <c r="E58" s="37"/>
      <c r="F58" s="38"/>
      <c r="G58" s="38"/>
      <c r="H58" s="38"/>
      <c r="I58" s="38"/>
      <c r="J58" s="39"/>
      <c r="K58" s="40"/>
      <c r="L58" s="39"/>
      <c r="M58" s="40"/>
      <c r="N58" s="39"/>
      <c r="O58" s="39"/>
      <c r="P58" s="39"/>
      <c r="Q58" s="39"/>
      <c r="R58" s="39"/>
      <c r="S58" s="39"/>
      <c r="T58" s="39"/>
      <c r="U58" s="39"/>
      <c r="V58" s="40"/>
      <c r="W58" s="40"/>
    </row>
    <row r="59" spans="1:23">
      <c r="A59" s="8"/>
      <c r="B59" s="8"/>
      <c r="C59" s="8"/>
      <c r="D59" s="16"/>
      <c r="E59" s="16"/>
      <c r="F59" s="16"/>
      <c r="G59" s="16"/>
      <c r="H59" s="16"/>
      <c r="I59" s="16"/>
      <c r="J59" s="8"/>
      <c r="K59" s="8"/>
      <c r="L59" s="8"/>
      <c r="M59" s="8"/>
      <c r="N59" s="8"/>
      <c r="O59" s="8"/>
      <c r="P59" s="8"/>
      <c r="Q59" s="8"/>
      <c r="R59" s="8"/>
      <c r="S59" s="8"/>
      <c r="T59" s="8"/>
      <c r="U59" s="8"/>
      <c r="V59" s="8"/>
      <c r="W59" s="8"/>
    </row>
    <row r="60" spans="1:23" ht="10.5">
      <c r="A60" s="8"/>
      <c r="B60" s="8"/>
      <c r="C60" s="9" t="s">
        <v>118</v>
      </c>
      <c r="D60" s="21" t="s">
        <v>7</v>
      </c>
      <c r="E60" s="21" t="s">
        <v>8</v>
      </c>
      <c r="F60" s="21" t="s">
        <v>22</v>
      </c>
      <c r="G60" s="21"/>
      <c r="H60" s="21"/>
      <c r="I60" s="21"/>
      <c r="J60" s="115" t="s">
        <v>206</v>
      </c>
      <c r="K60" s="115" t="s">
        <v>206</v>
      </c>
      <c r="L60" s="115" t="s">
        <v>206</v>
      </c>
      <c r="M60" s="115">
        <v>46082</v>
      </c>
      <c r="N60" s="115">
        <v>46447</v>
      </c>
      <c r="O60" s="115" t="s">
        <v>206</v>
      </c>
      <c r="P60" s="115" t="s">
        <v>206</v>
      </c>
      <c r="Q60" s="115" t="s">
        <v>206</v>
      </c>
      <c r="R60" s="115" t="s">
        <v>206</v>
      </c>
      <c r="S60" s="115" t="s">
        <v>206</v>
      </c>
      <c r="T60" s="8"/>
      <c r="U60" s="8"/>
      <c r="V60" s="8"/>
      <c r="W60" s="8"/>
    </row>
    <row r="61" spans="1:23" ht="10.5">
      <c r="A61" s="8"/>
      <c r="B61" s="8"/>
      <c r="C61" s="9"/>
      <c r="D61" s="21"/>
      <c r="E61" s="21"/>
      <c r="F61" s="21"/>
      <c r="G61" s="21"/>
      <c r="H61" s="21"/>
      <c r="I61" s="21"/>
      <c r="J61" s="119"/>
      <c r="K61" s="119"/>
      <c r="L61" s="119"/>
      <c r="M61" s="119"/>
      <c r="N61" s="119"/>
      <c r="O61" s="119"/>
      <c r="P61" s="119"/>
      <c r="Q61" s="119"/>
      <c r="R61" s="119"/>
      <c r="S61" s="119"/>
      <c r="T61" s="8"/>
      <c r="U61" s="8"/>
      <c r="V61" s="8"/>
      <c r="W61" s="8"/>
    </row>
    <row r="62" spans="1:23">
      <c r="A62" s="8"/>
      <c r="B62" s="8"/>
      <c r="C62" s="52" t="s">
        <v>209</v>
      </c>
      <c r="D62" s="16" t="s">
        <v>34</v>
      </c>
      <c r="E62" s="16" t="s">
        <v>15</v>
      </c>
      <c r="F62" s="117">
        <v>46082</v>
      </c>
      <c r="G62" s="21"/>
      <c r="H62" s="21"/>
      <c r="I62" s="21"/>
      <c r="J62" s="120"/>
      <c r="K62" s="120"/>
      <c r="L62" s="120"/>
      <c r="M62" s="120">
        <v>-5.7240296417422538</v>
      </c>
      <c r="N62" s="120">
        <f>M62</f>
        <v>-5.7240296417422538</v>
      </c>
      <c r="O62" s="120"/>
      <c r="P62" s="120"/>
      <c r="Q62" s="120"/>
      <c r="R62" s="120"/>
      <c r="S62" s="120"/>
      <c r="T62" s="8" t="s">
        <v>187</v>
      </c>
      <c r="U62" s="8"/>
      <c r="V62" s="8"/>
      <c r="W62" s="8"/>
    </row>
    <row r="63" spans="1:23" ht="10.5">
      <c r="A63" s="8"/>
      <c r="B63" s="8"/>
      <c r="C63" s="52" t="s">
        <v>119</v>
      </c>
      <c r="D63" s="16" t="s">
        <v>34</v>
      </c>
      <c r="E63" s="16" t="s">
        <v>15</v>
      </c>
      <c r="F63" s="117" t="s">
        <v>105</v>
      </c>
      <c r="G63" s="21"/>
      <c r="H63" s="21"/>
      <c r="I63" s="21"/>
      <c r="J63" s="120"/>
      <c r="K63" s="120"/>
      <c r="L63" s="120"/>
      <c r="M63" s="120"/>
      <c r="N63" s="120"/>
      <c r="O63" s="120"/>
      <c r="P63" s="120"/>
      <c r="Q63" s="120"/>
      <c r="R63" s="120"/>
      <c r="S63" s="120"/>
      <c r="T63" s="9"/>
      <c r="U63" s="8"/>
      <c r="V63" s="8"/>
      <c r="W63" s="8"/>
    </row>
    <row r="64" spans="1:23" ht="10.5">
      <c r="A64" s="8"/>
      <c r="B64" s="8"/>
      <c r="C64" s="52" t="s">
        <v>120</v>
      </c>
      <c r="D64" s="16" t="s">
        <v>34</v>
      </c>
      <c r="E64" s="16" t="s">
        <v>15</v>
      </c>
      <c r="F64" s="117" t="s">
        <v>105</v>
      </c>
      <c r="G64" s="21"/>
      <c r="H64" s="21"/>
      <c r="I64" s="21"/>
      <c r="J64" s="120"/>
      <c r="K64" s="120"/>
      <c r="L64" s="120"/>
      <c r="M64" s="120"/>
      <c r="N64" s="120"/>
      <c r="O64" s="120"/>
      <c r="P64" s="120"/>
      <c r="Q64" s="120"/>
      <c r="R64" s="120"/>
      <c r="S64" s="120"/>
      <c r="T64" s="9"/>
      <c r="U64" s="8"/>
      <c r="V64" s="8"/>
      <c r="W64" s="8"/>
    </row>
    <row r="65" spans="1:23" ht="10.5">
      <c r="A65" s="8"/>
      <c r="B65" s="8"/>
      <c r="C65" s="52" t="s">
        <v>121</v>
      </c>
      <c r="D65" s="16" t="s">
        <v>34</v>
      </c>
      <c r="E65" s="16" t="s">
        <v>15</v>
      </c>
      <c r="F65" s="117" t="s">
        <v>105</v>
      </c>
      <c r="G65" s="21"/>
      <c r="H65" s="21"/>
      <c r="I65" s="21"/>
      <c r="J65" s="120"/>
      <c r="K65" s="120"/>
      <c r="L65" s="120"/>
      <c r="M65" s="120"/>
      <c r="N65" s="120"/>
      <c r="O65" s="120"/>
      <c r="P65" s="120"/>
      <c r="Q65" s="120"/>
      <c r="R65" s="120"/>
      <c r="S65" s="120"/>
      <c r="T65" s="9"/>
      <c r="U65" s="8"/>
      <c r="V65" s="8"/>
      <c r="W65" s="8"/>
    </row>
    <row r="66" spans="1:23" ht="10.5">
      <c r="A66" s="8"/>
      <c r="B66" s="8"/>
      <c r="C66" s="52" t="s">
        <v>122</v>
      </c>
      <c r="D66" s="16" t="s">
        <v>34</v>
      </c>
      <c r="E66" s="16" t="s">
        <v>15</v>
      </c>
      <c r="F66" s="117" t="s">
        <v>105</v>
      </c>
      <c r="G66" s="21"/>
      <c r="H66" s="21"/>
      <c r="I66" s="21"/>
      <c r="J66" s="120"/>
      <c r="K66" s="120"/>
      <c r="L66" s="120"/>
      <c r="M66" s="120"/>
      <c r="N66" s="120"/>
      <c r="O66" s="120"/>
      <c r="P66" s="120"/>
      <c r="Q66" s="120"/>
      <c r="R66" s="120"/>
      <c r="S66" s="120"/>
      <c r="T66" s="9"/>
      <c r="U66" s="8"/>
      <c r="V66" s="8"/>
      <c r="W66" s="8"/>
    </row>
    <row r="67" spans="1:23" ht="10.5">
      <c r="A67" s="8"/>
      <c r="B67" s="8"/>
      <c r="C67" s="146"/>
      <c r="D67" s="16"/>
      <c r="E67" s="16"/>
      <c r="F67" s="147"/>
      <c r="G67" s="21"/>
      <c r="H67" s="21"/>
      <c r="I67" s="21"/>
      <c r="J67" s="145"/>
      <c r="K67" s="145"/>
      <c r="L67" s="145"/>
      <c r="M67" s="145"/>
      <c r="N67" s="145"/>
      <c r="O67" s="145"/>
      <c r="P67" s="145"/>
      <c r="Q67" s="145"/>
      <c r="R67" s="145"/>
      <c r="S67" s="145"/>
      <c r="T67" s="9"/>
      <c r="U67" s="8"/>
      <c r="V67" s="8"/>
      <c r="W67" s="8"/>
    </row>
    <row r="68" spans="1:23" ht="10.5">
      <c r="A68" s="8"/>
      <c r="B68" s="8"/>
      <c r="C68" s="52" t="s">
        <v>186</v>
      </c>
      <c r="D68" s="16" t="s">
        <v>34</v>
      </c>
      <c r="E68" s="16" t="s">
        <v>15</v>
      </c>
      <c r="F68" s="117" t="s">
        <v>105</v>
      </c>
      <c r="G68" s="21"/>
      <c r="H68" s="21"/>
      <c r="I68" s="21"/>
      <c r="J68" s="120"/>
      <c r="K68" s="120"/>
      <c r="L68" s="120"/>
      <c r="M68" s="120"/>
      <c r="N68" s="120"/>
      <c r="O68" s="120"/>
      <c r="P68" s="120"/>
      <c r="Q68" s="120"/>
      <c r="R68" s="120"/>
      <c r="S68" s="120"/>
      <c r="T68" s="9"/>
      <c r="U68" s="8"/>
      <c r="V68" s="8"/>
      <c r="W68" s="8"/>
    </row>
    <row r="69" spans="1:23" ht="10.5">
      <c r="A69" s="8"/>
      <c r="B69" s="8"/>
      <c r="C69" s="146"/>
      <c r="D69" s="16"/>
      <c r="E69" s="16"/>
      <c r="F69" s="147"/>
      <c r="G69" s="21"/>
      <c r="H69" s="21"/>
      <c r="I69" s="21"/>
      <c r="J69" s="145"/>
      <c r="K69" s="145"/>
      <c r="L69" s="145"/>
      <c r="M69" s="145"/>
      <c r="N69" s="145"/>
      <c r="O69" s="145"/>
      <c r="P69" s="145"/>
      <c r="Q69" s="145"/>
      <c r="R69" s="145"/>
      <c r="S69" s="145"/>
      <c r="T69" s="9"/>
      <c r="U69" s="8"/>
      <c r="V69" s="8"/>
      <c r="W69" s="8"/>
    </row>
    <row r="70" spans="1:23" ht="10.5">
      <c r="A70" s="8"/>
      <c r="B70" s="8"/>
      <c r="C70" s="52" t="s">
        <v>93</v>
      </c>
      <c r="D70" s="16" t="s">
        <v>34</v>
      </c>
      <c r="E70" s="16" t="s">
        <v>31</v>
      </c>
      <c r="F70" s="21"/>
      <c r="G70" s="21"/>
      <c r="H70" s="21"/>
      <c r="I70" s="21"/>
      <c r="J70" s="148"/>
      <c r="K70" s="148"/>
      <c r="L70" s="148"/>
      <c r="M70" s="148"/>
      <c r="N70" s="148"/>
      <c r="O70" s="148"/>
      <c r="P70" s="148"/>
      <c r="Q70" s="148"/>
      <c r="R70" s="148"/>
      <c r="S70" s="148"/>
      <c r="T70" s="9"/>
      <c r="U70" s="8"/>
      <c r="V70" s="8"/>
      <c r="W70" s="8"/>
    </row>
    <row r="71" spans="1:23">
      <c r="A71" s="8"/>
      <c r="B71" s="8"/>
      <c r="C71" s="15"/>
      <c r="D71" s="16"/>
      <c r="E71" s="16"/>
      <c r="F71" s="16"/>
      <c r="G71" s="21"/>
      <c r="H71" s="21"/>
      <c r="I71" s="16"/>
      <c r="J71" s="8"/>
      <c r="K71" s="8"/>
      <c r="L71" s="8"/>
      <c r="M71" s="8"/>
      <c r="N71" s="8"/>
      <c r="O71" s="8"/>
      <c r="P71" s="8"/>
      <c r="Q71" s="8"/>
      <c r="R71" s="8"/>
      <c r="S71" s="8"/>
      <c r="T71" s="8"/>
      <c r="U71" s="8"/>
      <c r="V71" s="8"/>
      <c r="W71" s="8"/>
    </row>
    <row r="72" spans="1:23" ht="13">
      <c r="A72" s="37"/>
      <c r="B72" s="43" t="s">
        <v>21</v>
      </c>
      <c r="C72" s="37"/>
      <c r="D72" s="37"/>
      <c r="E72" s="37"/>
      <c r="F72" s="38"/>
      <c r="G72" s="38"/>
      <c r="H72" s="38"/>
      <c r="I72" s="38"/>
      <c r="J72" s="39"/>
      <c r="K72" s="40"/>
      <c r="L72" s="39"/>
      <c r="M72" s="40"/>
      <c r="N72" s="39"/>
      <c r="O72" s="39"/>
      <c r="P72" s="39"/>
      <c r="Q72" s="39"/>
      <c r="R72" s="39"/>
      <c r="S72" s="39"/>
      <c r="T72" s="39"/>
      <c r="U72" s="39"/>
      <c r="V72" s="40"/>
      <c r="W72" s="40"/>
    </row>
  </sheetData>
  <conditionalFormatting sqref="J13:N13">
    <cfRule type="expression" dxfId="135" priority="7">
      <formula>J$34=J$4</formula>
    </cfRule>
  </conditionalFormatting>
  <conditionalFormatting sqref="J19:N21">
    <cfRule type="expression" dxfId="134" priority="2">
      <formula>J$34=J$4</formula>
    </cfRule>
  </conditionalFormatting>
  <conditionalFormatting sqref="J19:N22">
    <cfRule type="expression" dxfId="133" priority="1">
      <formula>J$10=J$4</formula>
    </cfRule>
  </conditionalFormatting>
  <conditionalFormatting sqref="J37:O37">
    <cfRule type="expression" dxfId="132" priority="3">
      <formula>J$10=J$4</formula>
    </cfRule>
  </conditionalFormatting>
  <conditionalFormatting sqref="J13:S13">
    <cfRule type="expression" dxfId="131" priority="6">
      <formula>J$10=J$4</formula>
    </cfRule>
  </conditionalFormatting>
  <conditionalFormatting sqref="J15:S15">
    <cfRule type="cellIs" dxfId="130" priority="22" operator="equal">
      <formula>0</formula>
    </cfRule>
  </conditionalFormatting>
  <conditionalFormatting sqref="J29:S29">
    <cfRule type="cellIs" dxfId="129" priority="10" operator="equal">
      <formula>0</formula>
    </cfRule>
  </conditionalFormatting>
  <conditionalFormatting sqref="J33:S33 O42 Q42:S42">
    <cfRule type="expression" dxfId="128" priority="18">
      <formula>J$34=J$4</formula>
    </cfRule>
  </conditionalFormatting>
  <conditionalFormatting sqref="J41:S41 J42:N43">
    <cfRule type="expression" dxfId="127" priority="8">
      <formula>J$34=J$4</formula>
    </cfRule>
  </conditionalFormatting>
  <conditionalFormatting sqref="J47:S47">
    <cfRule type="cellIs" dxfId="126" priority="14" operator="equal">
      <formula>0</formula>
    </cfRule>
  </conditionalFormatting>
  <conditionalFormatting sqref="J51:S54">
    <cfRule type="expression" dxfId="125" priority="5">
      <formula>J$34=J$4</formula>
    </cfRule>
  </conditionalFormatting>
  <conditionalFormatting sqref="J56:S56">
    <cfRule type="cellIs" dxfId="124" priority="21" operator="equal">
      <formula>0</formula>
    </cfRule>
  </conditionalFormatting>
  <conditionalFormatting sqref="J62:S66 J68:S68 J70:S70">
    <cfRule type="expression" dxfId="123" priority="13">
      <formula>J$60=J$4</formula>
    </cfRule>
  </conditionalFormatting>
  <conditionalFormatting sqref="N37:S37">
    <cfRule type="expression" dxfId="122" priority="4">
      <formula>N$34=N$4</formula>
    </cfRule>
  </conditionalFormatting>
  <conditionalFormatting sqref="O19 O20:S22 J23:S27">
    <cfRule type="expression" dxfId="121" priority="17">
      <formula>J$10=J$4</formula>
    </cfRule>
  </conditionalFormatting>
  <conditionalFormatting sqref="O43:S43 J44:S45">
    <cfRule type="expression" dxfId="120" priority="9">
      <formula>J$34=J$4</formula>
    </cfRule>
  </conditionalFormatting>
  <conditionalFormatting sqref="S1">
    <cfRule type="cellIs" dxfId="119" priority="23" operator="equal">
      <formula>"Check"</formula>
    </cfRule>
    <cfRule type="cellIs" dxfId="118" priority="24" operator="equal">
      <formula>"Ok"</formula>
    </cfRule>
  </conditionalFormatting>
  <conditionalFormatting sqref="V1">
    <cfRule type="cellIs" dxfId="117" priority="25" operator="equal">
      <formula>"Check"</formula>
    </cfRule>
    <cfRule type="cellIs" dxfId="116" priority="26" operator="equal">
      <formula>"Ok"</formula>
    </cfRule>
  </conditionalFormatting>
  <conditionalFormatting sqref="W15">
    <cfRule type="cellIs" dxfId="115" priority="27" operator="equal">
      <formula>"Check"</formula>
    </cfRule>
    <cfRule type="cellIs" dxfId="114" priority="28" operator="equal">
      <formula>"Ok"</formula>
    </cfRule>
  </conditionalFormatting>
  <conditionalFormatting sqref="W29">
    <cfRule type="cellIs" dxfId="113" priority="11" operator="equal">
      <formula>"Check"</formula>
    </cfRule>
    <cfRule type="cellIs" dxfId="112" priority="12" operator="equal">
      <formula>"Ok"</formula>
    </cfRule>
  </conditionalFormatting>
  <conditionalFormatting sqref="W37 W41:W45">
    <cfRule type="cellIs" dxfId="111" priority="31" operator="equal">
      <formula>"Check"</formula>
    </cfRule>
    <cfRule type="cellIs" dxfId="110" priority="32" operator="equal">
      <formula>"Ok"</formula>
    </cfRule>
  </conditionalFormatting>
  <conditionalFormatting sqref="W47">
    <cfRule type="cellIs" dxfId="109" priority="15" operator="equal">
      <formula>"Check"</formula>
    </cfRule>
    <cfRule type="cellIs" dxfId="108" priority="16" operator="equal">
      <formula>"Ok"</formula>
    </cfRule>
  </conditionalFormatting>
  <conditionalFormatting sqref="W48:W54">
    <cfRule type="cellIs" dxfId="107" priority="19" operator="equal">
      <formula>"Check"</formula>
    </cfRule>
    <cfRule type="cellIs" dxfId="106" priority="20" operator="equal">
      <formula>"Ok"</formula>
    </cfRule>
  </conditionalFormatting>
  <conditionalFormatting sqref="W56">
    <cfRule type="cellIs" dxfId="105" priority="29" operator="equal">
      <formula>"Check"</formula>
    </cfRule>
    <cfRule type="cellIs" dxfId="104" priority="30" operator="equal">
      <formula>"Ok"</formula>
    </cfRule>
  </conditionalFormatting>
  <dataValidations count="1">
    <dataValidation type="list" allowBlank="1" showInputMessage="1" showErrorMessage="1" sqref="J33:S33" xr:uid="{2928D73E-C2E2-4F83-99AD-F5FAA0402200}">
      <formula1>"Actual,Estimate"</formula1>
    </dataValidation>
  </dataValidations>
  <hyperlinks>
    <hyperlink ref="U1" location="'Check|List'!A1" display="Overall Check:" xr:uid="{3BF1725F-60E9-4231-B643-A1580288BAB6}"/>
    <hyperlink ref="J1" location="Index!A1" display="Back to Index" xr:uid="{99F29D46-0540-4292-A29F-272C73FAC55C}"/>
  </hyperlinks>
  <pageMargins left="0.7" right="0.7" top="0.75" bottom="0.75" header="0.3" footer="0.3"/>
  <pageSetup paperSize="9" orientation="portrait" r:id="rId1"/>
  <headerFooter>
    <oddFooter>&amp;C_x000D_&amp;1#&amp;"Century Gothic"&amp;7&amp;K7F7F7F BUSINESS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rgb="FFFFFF99"/>
  </sheetPr>
  <dimension ref="A1:AG105"/>
  <sheetViews>
    <sheetView showGridLines="0" zoomScale="80" zoomScaleNormal="80" workbookViewId="0"/>
  </sheetViews>
  <sheetFormatPr defaultColWidth="0" defaultRowHeight="11.25" customHeight="1" zeroHeight="1" outlineLevelRow="1"/>
  <cols>
    <col min="1" max="2" width="1.44140625" style="8" customWidth="1"/>
    <col min="3" max="3" width="57.44140625" style="8" bestFit="1" customWidth="1"/>
    <col min="4" max="4" width="27.6640625" style="16" customWidth="1"/>
    <col min="5" max="5" width="15.6640625" style="16" customWidth="1"/>
    <col min="6" max="6" width="10.6640625" style="16" customWidth="1"/>
    <col min="7" max="9" width="3.33203125" style="16" customWidth="1"/>
    <col min="10" max="10" width="16.109375" style="16" bestFit="1" customWidth="1"/>
    <col min="11" max="18" width="13" style="8" bestFit="1" customWidth="1"/>
    <col min="19" max="19" width="16.6640625" style="8" bestFit="1" customWidth="1"/>
    <col min="20" max="20" width="13" style="8" bestFit="1" customWidth="1"/>
    <col min="21" max="21" width="44.6640625" style="8" customWidth="1"/>
    <col min="22" max="23" width="10.6640625" style="8" customWidth="1"/>
    <col min="24" max="16384" width="10.44140625" style="8" hidden="1"/>
  </cols>
  <sheetData>
    <row r="1" spans="1:33" s="32" customFormat="1" ht="15.5">
      <c r="B1" s="29" t="str">
        <f>Index!$B$1</f>
        <v>AER opex model</v>
      </c>
      <c r="C1" s="29"/>
      <c r="D1" s="29"/>
      <c r="E1" s="29"/>
      <c r="F1" s="30"/>
      <c r="G1" s="30"/>
      <c r="H1" s="30"/>
      <c r="I1" s="30"/>
      <c r="J1" s="30"/>
      <c r="K1" s="31" t="s">
        <v>2</v>
      </c>
      <c r="M1" s="33" t="s">
        <v>3</v>
      </c>
      <c r="N1" s="50" t="s">
        <v>4</v>
      </c>
      <c r="O1" s="11" t="s">
        <v>5</v>
      </c>
      <c r="P1" s="12" t="s">
        <v>6</v>
      </c>
      <c r="S1" s="33" t="s">
        <v>86</v>
      </c>
      <c r="T1" s="34" t="str">
        <f>IF(COUNTIF(W5:W104,"Check")=0,"Ok","Check")</f>
        <v>Ok</v>
      </c>
      <c r="V1" s="137" t="s">
        <v>24</v>
      </c>
      <c r="W1" s="34" t="str">
        <f ca="1">'Check|List'!$S$1</f>
        <v>Ok</v>
      </c>
    </row>
    <row r="2" spans="1:33" s="36" customFormat="1" ht="13.5" thickBot="1">
      <c r="B2" s="35" t="str">
        <f>Index!$C$10</f>
        <v>Input | Rate of change</v>
      </c>
      <c r="C2" s="35"/>
      <c r="D2" s="35"/>
      <c r="E2" s="35"/>
      <c r="F2" s="59"/>
      <c r="G2" s="59"/>
      <c r="H2" s="59"/>
      <c r="I2" s="59"/>
      <c r="J2" s="59"/>
    </row>
    <row r="3" spans="1:33" s="60" customFormat="1" ht="10.5">
      <c r="D3" s="132"/>
      <c r="E3" s="132"/>
      <c r="F3" s="132"/>
      <c r="G3" s="132"/>
      <c r="H3" s="132"/>
      <c r="I3" s="132"/>
      <c r="J3" s="114" t="s">
        <v>126</v>
      </c>
      <c r="K3" s="210"/>
      <c r="L3" s="210"/>
      <c r="M3" s="210"/>
      <c r="N3" s="132"/>
      <c r="O3" s="210"/>
      <c r="P3" s="210"/>
      <c r="Q3" s="210"/>
      <c r="R3" s="210"/>
      <c r="S3" s="210"/>
      <c r="T3" s="210"/>
      <c r="U3" s="61"/>
      <c r="V3" s="61"/>
      <c r="W3" s="61"/>
      <c r="X3" s="61"/>
      <c r="Y3" s="61"/>
      <c r="Z3" s="61"/>
      <c r="AA3" s="61"/>
      <c r="AB3" s="61"/>
      <c r="AC3" s="61"/>
    </row>
    <row r="4" spans="1:33" s="70" customFormat="1" ht="10">
      <c r="A4" s="62"/>
      <c r="B4" s="62"/>
      <c r="C4" s="62"/>
      <c r="D4" s="63" t="s">
        <v>7</v>
      </c>
      <c r="E4" s="63" t="s">
        <v>8</v>
      </c>
      <c r="F4" s="64" t="s">
        <v>22</v>
      </c>
      <c r="G4" s="65"/>
      <c r="H4" s="65"/>
      <c r="I4" s="65"/>
      <c r="J4" s="112">
        <f>DATE(PPFirstYear-1,MONTH('Input|General'!$G$9),1)</f>
        <v>44621</v>
      </c>
      <c r="K4" s="112">
        <f>DATE(PPFirstYear,MONTH('Input|General'!$G$9),1)</f>
        <v>44986</v>
      </c>
      <c r="L4" s="112">
        <f>DATE(PPFirstYear+1,MONTH('Input|General'!$G$9),1)</f>
        <v>45352</v>
      </c>
      <c r="M4" s="112">
        <f>DATE(PPFirstYear+2,MONTH('Input|General'!$G$9),1)</f>
        <v>45717</v>
      </c>
      <c r="N4" s="112">
        <f>DATE(PPFirstYear+3,MONTH('Input|General'!$G$9),1)</f>
        <v>46082</v>
      </c>
      <c r="O4" s="112">
        <f>DATE(PPFirstYear+4,MONTH('Input|General'!$G$9),1)</f>
        <v>46447</v>
      </c>
      <c r="P4" s="112">
        <f>DATE(PPFirstYear+5,MONTH('Input|General'!$G$9),1)</f>
        <v>46813</v>
      </c>
      <c r="Q4" s="112">
        <f>DATE(PPFirstYear+6,MONTH('Input|General'!$G$9),1)</f>
        <v>47178</v>
      </c>
      <c r="R4" s="112">
        <f>DATE(PPFirstYear+7,MONTH('Input|General'!$G$9),1)</f>
        <v>47543</v>
      </c>
      <c r="S4" s="112">
        <f>DATE(PPFirstYear+8,MONTH('Input|General'!$G$9),1)</f>
        <v>47908</v>
      </c>
      <c r="T4" s="112">
        <f>DATE(PPFirstYear+9,MONTH('Input|General'!$G$9),1)</f>
        <v>48274</v>
      </c>
      <c r="U4" s="66"/>
      <c r="V4" s="66"/>
      <c r="W4" s="67"/>
      <c r="X4" s="68"/>
      <c r="Y4" s="68"/>
      <c r="Z4" s="68"/>
      <c r="AA4" s="68"/>
      <c r="AB4" s="68"/>
      <c r="AC4" s="68"/>
      <c r="AD4" s="68"/>
      <c r="AE4" s="68"/>
      <c r="AF4" s="69"/>
      <c r="AG4" s="69"/>
    </row>
    <row r="5" spans="1:33" s="6" customFormat="1" ht="3" customHeight="1">
      <c r="D5" s="27"/>
      <c r="E5" s="27"/>
      <c r="F5" s="27"/>
      <c r="G5" s="27"/>
      <c r="H5" s="27"/>
      <c r="I5" s="27"/>
      <c r="J5" s="27"/>
    </row>
    <row r="6" spans="1:33" s="6" customFormat="1" ht="9" customHeight="1">
      <c r="D6" s="27"/>
      <c r="E6" s="27"/>
      <c r="F6" s="27"/>
      <c r="G6" s="27"/>
      <c r="H6" s="27"/>
      <c r="I6" s="27"/>
      <c r="J6" s="27"/>
    </row>
    <row r="7" spans="1:33" s="6" customFormat="1" ht="3" customHeight="1">
      <c r="D7" s="27"/>
      <c r="E7" s="27"/>
      <c r="F7" s="27"/>
      <c r="G7" s="27"/>
      <c r="H7" s="27"/>
      <c r="I7" s="27"/>
      <c r="J7" s="27"/>
    </row>
    <row r="8" spans="1:33" customFormat="1" ht="13">
      <c r="A8" s="37"/>
      <c r="B8" s="43" t="s">
        <v>35</v>
      </c>
      <c r="C8" s="37"/>
      <c r="D8" s="37"/>
      <c r="E8" s="37"/>
      <c r="F8" s="38"/>
      <c r="G8" s="38"/>
      <c r="H8" s="38"/>
      <c r="I8" s="38"/>
      <c r="J8" s="38"/>
      <c r="K8" s="39"/>
      <c r="L8" s="40"/>
      <c r="M8" s="39"/>
      <c r="N8" s="40"/>
      <c r="O8" s="39"/>
      <c r="P8" s="39"/>
      <c r="Q8" s="39"/>
      <c r="R8" s="39"/>
      <c r="S8" s="39"/>
      <c r="T8" s="39"/>
      <c r="U8" s="39"/>
      <c r="V8" s="39"/>
      <c r="W8" s="40"/>
      <c r="X8" s="41"/>
      <c r="Y8" s="41"/>
      <c r="Z8" s="41"/>
      <c r="AA8" s="41"/>
      <c r="AB8" s="41"/>
      <c r="AC8" s="41"/>
      <c r="AD8" s="41"/>
      <c r="AE8" s="41"/>
      <c r="AF8" s="42"/>
      <c r="AG8" s="42"/>
    </row>
    <row r="9" spans="1:33" ht="11.25" customHeight="1" outlineLevel="1"/>
    <row r="10" spans="1:33" ht="11.25" customHeight="1" outlineLevel="1">
      <c r="C10" s="9" t="s">
        <v>33</v>
      </c>
      <c r="J10" s="115">
        <f t="shared" ref="J10:T10" si="0">IF(YEAR(J$4)&lt;=PPLastYear,J$4,"")</f>
        <v>44621</v>
      </c>
      <c r="K10" s="115">
        <f t="shared" si="0"/>
        <v>44986</v>
      </c>
      <c r="L10" s="115">
        <f t="shared" si="0"/>
        <v>45352</v>
      </c>
      <c r="M10" s="115">
        <f t="shared" si="0"/>
        <v>45717</v>
      </c>
      <c r="N10" s="115">
        <f t="shared" si="0"/>
        <v>46082</v>
      </c>
      <c r="O10" s="115">
        <f t="shared" si="0"/>
        <v>46447</v>
      </c>
      <c r="P10" s="115" t="str">
        <f t="shared" si="0"/>
        <v/>
      </c>
      <c r="Q10" s="115" t="str">
        <f t="shared" si="0"/>
        <v/>
      </c>
      <c r="R10" s="115" t="str">
        <f t="shared" si="0"/>
        <v/>
      </c>
      <c r="S10" s="115" t="str">
        <f t="shared" si="0"/>
        <v/>
      </c>
      <c r="T10" s="115" t="str">
        <f t="shared" si="0"/>
        <v/>
      </c>
    </row>
    <row r="11" spans="1:33" ht="11.25" customHeight="1" outlineLevel="1">
      <c r="C11" s="9"/>
      <c r="J11" s="8"/>
      <c r="P11" s="100"/>
      <c r="Q11" s="100"/>
      <c r="R11" s="100"/>
      <c r="S11" s="100"/>
      <c r="T11" s="100"/>
      <c r="U11" s="206" t="s">
        <v>216</v>
      </c>
      <c r="V11" s="14"/>
      <c r="W11" s="14"/>
    </row>
    <row r="12" spans="1:33" ht="11.25" customHeight="1" outlineLevel="1">
      <c r="C12" s="15" t="s">
        <v>33</v>
      </c>
      <c r="D12" s="101" t="s">
        <v>103</v>
      </c>
      <c r="E12" s="16" t="str">
        <f>percent</f>
        <v>Per cent</v>
      </c>
      <c r="J12" s="166">
        <f>IF(J10=J4,LOOKUP(EOMONTH(J4,0),'Input|Inflation'!$C$9:$C$112,'Input|Inflation'!$G$9:$G$112),"")</f>
        <v>5.0890585241730291E-2</v>
      </c>
      <c r="K12" s="166">
        <f>IF(K10=K4,LOOKUP(EOMONTH(K4,0),'Input|Inflation'!$C$9:$C$112,'Input|Inflation'!$G$9:$G$112),"")</f>
        <v>7.0217917675544639E-2</v>
      </c>
      <c r="L12" s="166">
        <f>IF(L10=L4,LOOKUP(EOMONTH(L4,0),'Input|Inflation'!$C$9:$C$112,'Input|Inflation'!$G$9:$G$112),"")</f>
        <v>3.6199095022624528E-2</v>
      </c>
      <c r="M12" s="166">
        <f>IF(M10=M4,LOOKUP(EOMONTH(M4,0),'Input|Inflation'!$C$9:$C$112,'Input|Inflation'!$G$9:$G$112),"")</f>
        <v>2.4017467248908186E-2</v>
      </c>
      <c r="N12" s="166">
        <f>IF(N10=N4,LOOKUP(EOMONTH(N4,0),'Input|Inflation'!$C$9:$C$112,'Input|Inflation'!$G$9:$G$112),"")</f>
        <v>2.9405472636816032E-2</v>
      </c>
      <c r="O12" s="166">
        <f>IF(O10=O4,LOOKUP(EOMONTH(O4,0),'Input|Inflation'!$C$9:$C$112,'Input|Inflation'!$G$9:$G$112),"")</f>
        <v>2.7486999037195758E-2</v>
      </c>
      <c r="P12" s="8" t="str">
        <f>IF(P10=P4,LOOKUP(EOMONTH(P4,0),'Input|Inflation'!$C$9:$C$104,'Input|Inflation'!$G$9:$G$104),"")</f>
        <v/>
      </c>
      <c r="Q12" s="8" t="str">
        <f>IF(Q10=Q4,LOOKUP(EOMONTH(Q4,0),'Input|Inflation'!$C$9:$C$104,'Input|Inflation'!$G$9:$G$104),"")</f>
        <v/>
      </c>
      <c r="R12" s="8" t="str">
        <f>IF(R10=R4,LOOKUP(EOMONTH(R4,0),'Input|Inflation'!$C$9:$C$104,'Input|Inflation'!$G$9:$G$104),"")</f>
        <v/>
      </c>
      <c r="S12" s="8" t="str">
        <f>IF(S10=S4,LOOKUP(EOMONTH(S4,0),'Input|Inflation'!$C$9:$C$104,'Input|Inflation'!$G$9:$G$104),"")</f>
        <v/>
      </c>
      <c r="T12" s="8" t="str">
        <f>IF(T10=T4,LOOKUP(EOMONTH(T4,0),'Input|Inflation'!$C$9:$C$104,'Input|Inflation'!$G$9:$G$104),"")</f>
        <v/>
      </c>
      <c r="U12" s="207" t="s">
        <v>217</v>
      </c>
    </row>
    <row r="13" spans="1:33" ht="11.25" customHeight="1" outlineLevel="1">
      <c r="D13" s="8"/>
      <c r="E13" s="8"/>
      <c r="F13" s="8"/>
      <c r="G13" s="8"/>
      <c r="H13" s="8"/>
      <c r="I13" s="8"/>
      <c r="J13" s="8"/>
    </row>
    <row r="14" spans="1:33" ht="11.25" customHeight="1" outlineLevel="1">
      <c r="C14" s="9" t="s">
        <v>104</v>
      </c>
      <c r="I14" s="8"/>
      <c r="J14" s="115">
        <f t="shared" ref="J14:T14" si="1">IF(YEAR(J$4)&lt;=PPLastYear,J$4,"")</f>
        <v>44621</v>
      </c>
      <c r="K14" s="115">
        <f t="shared" si="1"/>
        <v>44986</v>
      </c>
      <c r="L14" s="115">
        <f t="shared" si="1"/>
        <v>45352</v>
      </c>
      <c r="M14" s="115">
        <f t="shared" si="1"/>
        <v>45717</v>
      </c>
      <c r="N14" s="115">
        <f t="shared" si="1"/>
        <v>46082</v>
      </c>
      <c r="O14" s="115">
        <f t="shared" si="1"/>
        <v>46447</v>
      </c>
      <c r="P14" s="115" t="str">
        <f t="shared" si="1"/>
        <v/>
      </c>
      <c r="Q14" s="115" t="str">
        <f t="shared" si="1"/>
        <v/>
      </c>
      <c r="R14" s="115" t="str">
        <f t="shared" si="1"/>
        <v/>
      </c>
      <c r="S14" s="115" t="str">
        <f t="shared" si="1"/>
        <v/>
      </c>
      <c r="T14" s="115" t="str">
        <f t="shared" si="1"/>
        <v/>
      </c>
    </row>
    <row r="15" spans="1:33" ht="11.25" customHeight="1" outlineLevel="1">
      <c r="C15" s="9"/>
      <c r="I15" s="8"/>
      <c r="J15" s="14"/>
      <c r="K15" s="14"/>
      <c r="L15" s="14"/>
      <c r="M15" s="14"/>
      <c r="N15" s="14"/>
      <c r="O15" s="14"/>
      <c r="P15" s="26"/>
      <c r="Q15" s="26"/>
      <c r="R15" s="26"/>
      <c r="S15" s="26"/>
      <c r="T15" s="26"/>
    </row>
    <row r="16" spans="1:33" ht="11.25" customHeight="1" outlineLevel="1">
      <c r="C16" s="116">
        <f t="array" ref="C16:C21">TRANSPOSE(J10:O10)</f>
        <v>44621</v>
      </c>
      <c r="D16" s="101" t="str">
        <f t="shared" ref="D16:D20" si="2">IF(ISNONTEXT($C16),"calculated","")</f>
        <v>calculated</v>
      </c>
      <c r="E16" s="16" t="str">
        <f>IF(ISNONTEXT($C16),"index","")</f>
        <v>index</v>
      </c>
      <c r="J16" s="22">
        <f t="shared" ref="J16:N21" si="3">IF(AND($C16&gt;J$14,ISNONTEXT($C16)),K16/(1+K$12),IF(AND($C16=J$14,J$14=J$4),1,IF(AND($C16&lt;J$14,J$14=J$4),I16*(1+J$12),0)))</f>
        <v>1</v>
      </c>
      <c r="K16" s="22">
        <f t="shared" si="3"/>
        <v>1.0702179176755446</v>
      </c>
      <c r="L16" s="22">
        <f>IF(AND($C16&gt;L$14,ISNONTEXT($C16)),M16/(1+M$12),IF(AND($C16=L$14,L$14=L$4),1,IF(AND($C16&lt;L$14,L$14=L$4),K16*(1+L$12),0)))</f>
        <v>1.1089588377723971</v>
      </c>
      <c r="M16" s="22">
        <f t="shared" si="3"/>
        <v>1.1355932203389829</v>
      </c>
      <c r="N16" s="22">
        <f t="shared" si="3"/>
        <v>1.1689858757062146</v>
      </c>
      <c r="O16" s="22">
        <f t="shared" ref="O16:O21" si="4">IF(AND($C16&gt;O$14,ISNONTEXT($C16)),P16/(1+O$12),IF(AND($C16=O$14,O$14=O$4),1,IF(AND($C16&lt;O$14,O$14=O$4),N16*(1+O$12),0)))</f>
        <v>1.2011177893462468</v>
      </c>
      <c r="P16" s="152"/>
      <c r="Q16" s="152"/>
      <c r="R16" s="152"/>
      <c r="S16" s="152"/>
      <c r="T16" s="152"/>
    </row>
    <row r="17" spans="1:33" ht="11.25" customHeight="1" outlineLevel="1">
      <c r="C17" s="116">
        <v>44986</v>
      </c>
      <c r="D17" s="101" t="str">
        <f t="shared" si="2"/>
        <v>calculated</v>
      </c>
      <c r="E17" s="16" t="str">
        <f t="shared" ref="E17:E21" si="5">IF(ISNONTEXT($C17),"index","")</f>
        <v>index</v>
      </c>
      <c r="I17" s="22"/>
      <c r="J17" s="22">
        <f t="shared" si="3"/>
        <v>0.93438914027149333</v>
      </c>
      <c r="K17" s="22">
        <f t="shared" si="3"/>
        <v>1</v>
      </c>
      <c r="L17" s="22">
        <f t="shared" si="3"/>
        <v>1.0361990950226245</v>
      </c>
      <c r="M17" s="22">
        <f t="shared" si="3"/>
        <v>1.0610859728506787</v>
      </c>
      <c r="N17" s="22">
        <f t="shared" si="3"/>
        <v>1.0922877073906487</v>
      </c>
      <c r="O17" s="22">
        <f>IF(AND($C17&gt;O$14,ISNONTEXT($C17)),P17/(1+O$12),IF(AND($C17=O$14,O$14=O$4),1,IF(AND($C17&lt;O$14,O$14=O$4),N17*(1+O$12),0)))</f>
        <v>1.1223114185520362</v>
      </c>
      <c r="P17" s="152"/>
      <c r="Q17" s="152"/>
      <c r="R17" s="152"/>
      <c r="S17" s="152"/>
      <c r="T17" s="152"/>
    </row>
    <row r="18" spans="1:33" ht="11.25" customHeight="1" outlineLevel="1">
      <c r="C18" s="116">
        <v>45352</v>
      </c>
      <c r="D18" s="101" t="str">
        <f t="shared" si="2"/>
        <v>calculated</v>
      </c>
      <c r="E18" s="16" t="str">
        <f t="shared" si="5"/>
        <v>index</v>
      </c>
      <c r="I18" s="22"/>
      <c r="J18" s="22">
        <f t="shared" si="3"/>
        <v>0.90174672489082974</v>
      </c>
      <c r="K18" s="22">
        <f t="shared" si="3"/>
        <v>0.96506550218340603</v>
      </c>
      <c r="L18" s="22">
        <f t="shared" si="3"/>
        <v>1</v>
      </c>
      <c r="M18" s="22">
        <f t="shared" si="3"/>
        <v>1.0240174672489082</v>
      </c>
      <c r="N18" s="22">
        <f t="shared" si="3"/>
        <v>1.0541291848617176</v>
      </c>
      <c r="O18" s="22">
        <f t="shared" si="4"/>
        <v>1.0831040327510915</v>
      </c>
      <c r="P18" s="152"/>
      <c r="Q18" s="152"/>
      <c r="R18" s="152"/>
      <c r="S18" s="152"/>
      <c r="T18" s="152"/>
    </row>
    <row r="19" spans="1:33" ht="11.25" customHeight="1" outlineLevel="1">
      <c r="C19" s="116">
        <v>45717</v>
      </c>
      <c r="D19" s="101" t="str">
        <f t="shared" si="2"/>
        <v>calculated</v>
      </c>
      <c r="E19" s="16" t="str">
        <f t="shared" si="5"/>
        <v>index</v>
      </c>
      <c r="I19" s="22"/>
      <c r="J19" s="22">
        <f t="shared" si="3"/>
        <v>0.88059701492537323</v>
      </c>
      <c r="K19" s="22">
        <f t="shared" si="3"/>
        <v>0.94243070362473347</v>
      </c>
      <c r="L19" s="22">
        <f t="shared" si="3"/>
        <v>0.97654584221748408</v>
      </c>
      <c r="M19" s="22">
        <f t="shared" si="3"/>
        <v>1</v>
      </c>
      <c r="N19" s="22">
        <f t="shared" si="3"/>
        <v>1.029405472636816</v>
      </c>
      <c r="O19" s="22">
        <f t="shared" si="4"/>
        <v>1.0577007398720681</v>
      </c>
      <c r="P19" s="182"/>
      <c r="Q19" s="182"/>
      <c r="R19" s="182"/>
      <c r="S19" s="182"/>
      <c r="T19" s="182"/>
    </row>
    <row r="20" spans="1:33" ht="11.25" customHeight="1" outlineLevel="1">
      <c r="C20" s="116">
        <v>46082</v>
      </c>
      <c r="D20" s="101" t="str">
        <f t="shared" si="2"/>
        <v>calculated</v>
      </c>
      <c r="E20" s="16" t="str">
        <f t="shared" si="5"/>
        <v>index</v>
      </c>
      <c r="I20" s="22"/>
      <c r="J20" s="22">
        <f>IF(AND($C20&gt;J$14,ISNONTEXT($C20)),K20/(1+K$12),IF(AND($C20=J$14,J$14=J$4),1,IF(AND($C20&lt;J$14,J$14=J$4),I20*(1+J$12),0)))</f>
        <v>0.8554423289296581</v>
      </c>
      <c r="K20" s="22">
        <f t="shared" si="3"/>
        <v>0.91550970795861697</v>
      </c>
      <c r="L20" s="22">
        <f t="shared" si="3"/>
        <v>0.94865033087114614</v>
      </c>
      <c r="M20" s="22">
        <f t="shared" si="3"/>
        <v>0.97143450912350982</v>
      </c>
      <c r="N20" s="22">
        <f t="shared" si="3"/>
        <v>1</v>
      </c>
      <c r="O20" s="22">
        <f t="shared" si="4"/>
        <v>1.0274869990371958</v>
      </c>
      <c r="P20" s="152"/>
      <c r="Q20" s="152"/>
      <c r="R20" s="152"/>
      <c r="S20" s="152"/>
      <c r="T20" s="152"/>
    </row>
    <row r="21" spans="1:33" ht="11.25" customHeight="1" outlineLevel="1">
      <c r="C21" s="116">
        <v>46447</v>
      </c>
      <c r="D21" s="101" t="str">
        <f>IF(ISNONTEXT($C21),"calculated","")</f>
        <v>calculated</v>
      </c>
      <c r="E21" s="16" t="str">
        <f t="shared" si="5"/>
        <v>index</v>
      </c>
      <c r="I21" s="22"/>
      <c r="J21" s="22">
        <f>IF(AND($C21&gt;J$14,ISNONTEXT($C21)),K21/(1+K$12),IF(AND($C21=J$14,J$14=J$4),1,IF(AND($C21&lt;J$14,J$14=J$4),I21*(1+J$12),0)))</f>
        <v>0.83255781312196486</v>
      </c>
      <c r="K21" s="22">
        <f t="shared" si="3"/>
        <v>0.89101828910389447</v>
      </c>
      <c r="L21" s="22">
        <f t="shared" si="3"/>
        <v>0.92327234481806264</v>
      </c>
      <c r="M21" s="22">
        <f t="shared" si="3"/>
        <v>0.94544700812155313</v>
      </c>
      <c r="N21" s="22">
        <f t="shared" si="3"/>
        <v>0.973248324248431</v>
      </c>
      <c r="O21" s="22">
        <f t="shared" si="4"/>
        <v>1</v>
      </c>
      <c r="P21" s="152"/>
      <c r="Q21" s="152"/>
      <c r="R21" s="152"/>
      <c r="S21" s="152"/>
      <c r="T21" s="152"/>
    </row>
    <row r="22" spans="1:33" ht="11.25" customHeight="1" outlineLevel="1">
      <c r="C22" s="15"/>
      <c r="J22" s="22"/>
      <c r="K22" s="22"/>
      <c r="L22" s="22"/>
      <c r="M22" s="22"/>
      <c r="N22" s="22"/>
      <c r="O22" s="22"/>
      <c r="P22" s="22"/>
      <c r="Q22" s="22"/>
      <c r="R22" s="22"/>
      <c r="S22" s="22"/>
      <c r="T22" s="22"/>
    </row>
    <row r="23" spans="1:33" ht="11.25" customHeight="1" outlineLevel="1">
      <c r="C23" s="9" t="s">
        <v>47</v>
      </c>
      <c r="J23" s="115">
        <f t="shared" ref="J23:T23" si="6">IF(YEAR(J$4)&lt;=PPLastYear,J$4,"")</f>
        <v>44621</v>
      </c>
      <c r="K23" s="115">
        <f t="shared" si="6"/>
        <v>44986</v>
      </c>
      <c r="L23" s="115">
        <f t="shared" si="6"/>
        <v>45352</v>
      </c>
      <c r="M23" s="115">
        <f t="shared" si="6"/>
        <v>45717</v>
      </c>
      <c r="N23" s="115">
        <f t="shared" si="6"/>
        <v>46082</v>
      </c>
      <c r="O23" s="115">
        <f t="shared" si="6"/>
        <v>46447</v>
      </c>
      <c r="P23" s="115" t="str">
        <f t="shared" si="6"/>
        <v/>
      </c>
      <c r="Q23" s="115" t="str">
        <f t="shared" si="6"/>
        <v/>
      </c>
      <c r="R23" s="115" t="str">
        <f t="shared" si="6"/>
        <v/>
      </c>
      <c r="S23" s="115" t="str">
        <f t="shared" si="6"/>
        <v/>
      </c>
      <c r="T23" s="115" t="str">
        <f t="shared" si="6"/>
        <v/>
      </c>
    </row>
    <row r="24" spans="1:33" ht="11.25" customHeight="1" outlineLevel="1">
      <c r="C24" s="15"/>
      <c r="J24" s="8"/>
      <c r="Q24" s="22"/>
      <c r="R24" s="22"/>
      <c r="S24" s="22"/>
      <c r="T24" s="22"/>
    </row>
    <row r="25" spans="1:33" ht="11.25" customHeight="1" outlineLevel="1">
      <c r="C25" s="116">
        <f t="array" ref="C25:C30">TRANSPOSE(J10:O10)</f>
        <v>44621</v>
      </c>
      <c r="D25" s="101" t="str">
        <f t="shared" ref="D25:D30" si="7">IF(ISNONTEXT($C25),"calculated","")</f>
        <v>calculated</v>
      </c>
      <c r="E25" s="16" t="str">
        <f>IF(ISNONTEXT($C25),"index","")</f>
        <v>index</v>
      </c>
      <c r="I25" s="22"/>
      <c r="J25" s="22">
        <f>IF(AND(J$23=J$4,ISNONTEXT($C25)),1/J16*(1+J$12)^0.5,0)</f>
        <v>1.0251295455900831</v>
      </c>
      <c r="K25" s="22">
        <f>IF(AND(K$23=K$4,ISNONTEXT($C25)),1/K16*(1+K$12)^0.5,0)</f>
        <v>0.96663806063670665</v>
      </c>
      <c r="L25" s="22">
        <f t="shared" ref="L25:T25" si="8">IF(AND(L$23=L$4,ISNONTEXT($C25)),1/L16*(1+L$12)^0.5,0)</f>
        <v>0.91792284371475197</v>
      </c>
      <c r="M25" s="22">
        <f t="shared" si="8"/>
        <v>0.89110912584127233</v>
      </c>
      <c r="N25" s="22">
        <f t="shared" si="8"/>
        <v>0.86792854619275339</v>
      </c>
      <c r="O25" s="22">
        <f t="shared" si="8"/>
        <v>0.84392250510674049</v>
      </c>
      <c r="P25" s="22">
        <f t="shared" si="8"/>
        <v>0</v>
      </c>
      <c r="Q25" s="22">
        <f t="shared" si="8"/>
        <v>0</v>
      </c>
      <c r="R25" s="22">
        <f t="shared" si="8"/>
        <v>0</v>
      </c>
      <c r="S25" s="22">
        <f t="shared" si="8"/>
        <v>0</v>
      </c>
      <c r="T25" s="22">
        <f t="shared" si="8"/>
        <v>0</v>
      </c>
      <c r="U25" s="102"/>
      <c r="V25" s="102"/>
    </row>
    <row r="26" spans="1:33" ht="11.25" customHeight="1" outlineLevel="1">
      <c r="C26" s="116">
        <v>44986</v>
      </c>
      <c r="D26" s="101" t="str">
        <f t="shared" si="7"/>
        <v>calculated</v>
      </c>
      <c r="E26" s="16" t="str">
        <f t="shared" ref="E26:E30" si="9">IF(ISNONTEXT($C26),"index","")</f>
        <v>index</v>
      </c>
      <c r="I26" s="22"/>
      <c r="J26" s="22">
        <f t="shared" ref="J26:T30" si="10">IF(AND(J$23=J$4,ISNONTEXT($C26)),1/J17*(1+J$12)^0.5,0)</f>
        <v>1.0971120076290961</v>
      </c>
      <c r="K26" s="22">
        <f t="shared" si="10"/>
        <v>1.0345133724005431</v>
      </c>
      <c r="L26" s="22">
        <f t="shared" si="10"/>
        <v>0.98237747438721634</v>
      </c>
      <c r="M26" s="22">
        <f t="shared" si="10"/>
        <v>0.95368095307952128</v>
      </c>
      <c r="N26" s="22">
        <f t="shared" si="10"/>
        <v>0.92887268139757106</v>
      </c>
      <c r="O26" s="22">
        <f t="shared" si="10"/>
        <v>0.90318098609486508</v>
      </c>
      <c r="P26" s="22">
        <f t="shared" si="10"/>
        <v>0</v>
      </c>
      <c r="Q26" s="22">
        <f t="shared" si="10"/>
        <v>0</v>
      </c>
      <c r="R26" s="22">
        <f t="shared" si="10"/>
        <v>0</v>
      </c>
      <c r="S26" s="22">
        <f t="shared" si="10"/>
        <v>0</v>
      </c>
      <c r="T26" s="22">
        <f t="shared" si="10"/>
        <v>0</v>
      </c>
      <c r="U26" s="102"/>
      <c r="V26" s="102"/>
    </row>
    <row r="27" spans="1:33" ht="11.25" customHeight="1" outlineLevel="1">
      <c r="C27" s="116">
        <v>45352</v>
      </c>
      <c r="D27" s="101" t="str">
        <f t="shared" si="7"/>
        <v>calculated</v>
      </c>
      <c r="E27" s="16" t="str">
        <f t="shared" si="9"/>
        <v>index</v>
      </c>
      <c r="I27" s="22"/>
      <c r="J27" s="22">
        <f t="shared" si="10"/>
        <v>1.136826469443724</v>
      </c>
      <c r="K27" s="22">
        <f t="shared" si="10"/>
        <v>1.0719618202702461</v>
      </c>
      <c r="L27" s="22">
        <f t="shared" si="10"/>
        <v>1.0179386499306451</v>
      </c>
      <c r="M27" s="22">
        <f t="shared" si="10"/>
        <v>0.98820334052131409</v>
      </c>
      <c r="N27" s="22">
        <f>IF(AND(N$23=N$4,ISNONTEXT($C27)),1/N18*(1+N$12)^0.5,0)</f>
        <v>0.96249703185540192</v>
      </c>
      <c r="O27" s="22">
        <f t="shared" si="10"/>
        <v>0.93587532043314092</v>
      </c>
      <c r="P27" s="22">
        <f t="shared" si="10"/>
        <v>0</v>
      </c>
      <c r="Q27" s="22">
        <f t="shared" si="10"/>
        <v>0</v>
      </c>
      <c r="R27" s="22">
        <f t="shared" si="10"/>
        <v>0</v>
      </c>
      <c r="S27" s="22">
        <f t="shared" si="10"/>
        <v>0</v>
      </c>
      <c r="T27" s="22">
        <f t="shared" si="10"/>
        <v>0</v>
      </c>
      <c r="U27" s="102"/>
      <c r="V27" s="102"/>
    </row>
    <row r="28" spans="1:33" ht="11.25" customHeight="1" outlineLevel="1">
      <c r="C28" s="116">
        <v>45717</v>
      </c>
      <c r="D28" s="101" t="str">
        <f t="shared" si="7"/>
        <v>calculated</v>
      </c>
      <c r="E28" s="16" t="str">
        <f t="shared" si="9"/>
        <v>index</v>
      </c>
      <c r="I28" s="22"/>
      <c r="J28" s="22">
        <f t="shared" si="10"/>
        <v>1.1641301619412807</v>
      </c>
      <c r="K28" s="22">
        <f t="shared" si="10"/>
        <v>1.0977076281806668</v>
      </c>
      <c r="L28" s="22">
        <f t="shared" si="10"/>
        <v>1.0423869581167522</v>
      </c>
      <c r="M28" s="22">
        <f t="shared" si="10"/>
        <v>1.0119374818875464</v>
      </c>
      <c r="N28" s="22">
        <f t="shared" si="10"/>
        <v>0.98561377279516038</v>
      </c>
      <c r="O28" s="22">
        <f t="shared" si="10"/>
        <v>0.95835267529070534</v>
      </c>
      <c r="P28" s="22">
        <f t="shared" si="10"/>
        <v>0</v>
      </c>
      <c r="Q28" s="22">
        <f t="shared" si="10"/>
        <v>0</v>
      </c>
      <c r="R28" s="22">
        <f t="shared" si="10"/>
        <v>0</v>
      </c>
      <c r="S28" s="22">
        <f t="shared" si="10"/>
        <v>0</v>
      </c>
      <c r="T28" s="22">
        <f t="shared" si="10"/>
        <v>0</v>
      </c>
      <c r="U28" s="102"/>
      <c r="V28" s="102"/>
    </row>
    <row r="29" spans="1:33" ht="11.25" customHeight="1" outlineLevel="1">
      <c r="C29" s="116">
        <v>46082</v>
      </c>
      <c r="D29" s="101" t="str">
        <f t="shared" si="7"/>
        <v>calculated</v>
      </c>
      <c r="E29" s="16" t="str">
        <f t="shared" si="9"/>
        <v>index</v>
      </c>
      <c r="I29" s="22"/>
      <c r="J29" s="22">
        <f t="shared" si="10"/>
        <v>1.198361959563937</v>
      </c>
      <c r="K29" s="22">
        <f t="shared" si="10"/>
        <v>1.1299862398043576</v>
      </c>
      <c r="L29" s="22">
        <f t="shared" si="10"/>
        <v>1.0730388392906283</v>
      </c>
      <c r="M29" s="22">
        <f t="shared" si="10"/>
        <v>1.0416939818213591</v>
      </c>
      <c r="N29" s="22">
        <f t="shared" si="10"/>
        <v>1.0145962116215574</v>
      </c>
      <c r="O29" s="22">
        <f t="shared" si="10"/>
        <v>0.98653348866038548</v>
      </c>
      <c r="P29" s="22">
        <f t="shared" si="10"/>
        <v>0</v>
      </c>
      <c r="Q29" s="22">
        <f t="shared" si="10"/>
        <v>0</v>
      </c>
      <c r="R29" s="22">
        <f t="shared" si="10"/>
        <v>0</v>
      </c>
      <c r="S29" s="22">
        <f t="shared" si="10"/>
        <v>0</v>
      </c>
      <c r="T29" s="22">
        <f t="shared" si="10"/>
        <v>0</v>
      </c>
      <c r="U29" s="102"/>
      <c r="V29" s="102"/>
    </row>
    <row r="30" spans="1:33" ht="11.25" customHeight="1" outlineLevel="1">
      <c r="C30" s="116">
        <v>46447</v>
      </c>
      <c r="D30" s="101" t="str">
        <f t="shared" si="7"/>
        <v>calculated</v>
      </c>
      <c r="E30" s="16" t="str">
        <f t="shared" si="9"/>
        <v>index</v>
      </c>
      <c r="I30" s="22"/>
      <c r="J30" s="22">
        <f t="shared" si="10"/>
        <v>1.2313013335926828</v>
      </c>
      <c r="K30" s="22">
        <f t="shared" si="10"/>
        <v>1.1610461704899042</v>
      </c>
      <c r="L30" s="22">
        <f t="shared" si="10"/>
        <v>1.1025334568330833</v>
      </c>
      <c r="M30" s="22">
        <f t="shared" si="10"/>
        <v>1.0703270232967355</v>
      </c>
      <c r="N30" s="22">
        <f t="shared" si="10"/>
        <v>1.0424844167135416</v>
      </c>
      <c r="O30" s="22">
        <f>IF(AND(O$23=O$4,ISNONTEXT($C30)),1/O21*(1+O$12)^0.5,0)</f>
        <v>1.0136503337133549</v>
      </c>
      <c r="P30" s="22">
        <f t="shared" si="10"/>
        <v>0</v>
      </c>
      <c r="Q30" s="22">
        <f t="shared" si="10"/>
        <v>0</v>
      </c>
      <c r="R30" s="22">
        <f t="shared" si="10"/>
        <v>0</v>
      </c>
      <c r="S30" s="22">
        <f t="shared" si="10"/>
        <v>0</v>
      </c>
      <c r="T30" s="22">
        <f t="shared" si="10"/>
        <v>0</v>
      </c>
      <c r="U30" s="102"/>
      <c r="V30" s="102"/>
    </row>
    <row r="31" spans="1:33" ht="10">
      <c r="C31" s="15"/>
      <c r="K31" s="22"/>
      <c r="L31" s="22"/>
      <c r="M31" s="22"/>
      <c r="N31" s="22"/>
      <c r="O31" s="22"/>
      <c r="P31" s="26"/>
      <c r="Q31" s="22"/>
      <c r="R31" s="22"/>
      <c r="S31" s="22"/>
      <c r="T31" s="22"/>
    </row>
    <row r="32" spans="1:33" customFormat="1" ht="13">
      <c r="A32" s="37"/>
      <c r="B32" s="43" t="s">
        <v>81</v>
      </c>
      <c r="C32" s="37"/>
      <c r="D32" s="37"/>
      <c r="E32" s="37"/>
      <c r="F32" s="38"/>
      <c r="G32" s="38"/>
      <c r="H32" s="38"/>
      <c r="I32" s="38"/>
      <c r="J32" s="38"/>
      <c r="K32" s="39"/>
      <c r="L32" s="40"/>
      <c r="M32" s="39"/>
      <c r="N32" s="40"/>
      <c r="O32" s="39"/>
      <c r="P32" s="39"/>
      <c r="Q32" s="39"/>
      <c r="R32" s="39"/>
      <c r="S32" s="39"/>
      <c r="T32" s="39"/>
      <c r="U32" s="39"/>
      <c r="V32" s="39"/>
      <c r="W32" s="40"/>
      <c r="X32" s="41"/>
      <c r="Y32" s="41"/>
      <c r="Z32" s="41"/>
      <c r="AA32" s="41"/>
      <c r="AB32" s="41"/>
      <c r="AC32" s="41"/>
      <c r="AD32" s="41"/>
      <c r="AE32" s="41"/>
      <c r="AF32" s="42"/>
      <c r="AG32" s="42"/>
    </row>
    <row r="33" spans="3:23" ht="11.25" customHeight="1" outlineLevel="1">
      <c r="K33" s="16"/>
      <c r="L33" s="16"/>
      <c r="M33" s="16"/>
      <c r="N33" s="16"/>
      <c r="O33" s="16"/>
      <c r="P33" s="16"/>
      <c r="Q33" s="16"/>
      <c r="R33" s="16"/>
      <c r="S33" s="16"/>
      <c r="T33" s="16"/>
    </row>
    <row r="34" spans="3:23" ht="11.25" customHeight="1" outlineLevel="1">
      <c r="C34" s="9" t="s">
        <v>84</v>
      </c>
      <c r="D34" s="21" t="s">
        <v>7</v>
      </c>
      <c r="E34" s="21" t="s">
        <v>8</v>
      </c>
      <c r="J34" s="119" t="str">
        <f t="shared" ref="J34:T34" si="11">IF(YEAR(J$4)&gt;=FPFirstYear,IF(YEAR(J$4)&lt;=FPLastYear,J$4,""),"")</f>
        <v/>
      </c>
      <c r="K34" s="119" t="str">
        <f t="shared" si="11"/>
        <v/>
      </c>
      <c r="L34" s="119" t="str">
        <f t="shared" si="11"/>
        <v/>
      </c>
      <c r="M34" s="119" t="str">
        <f t="shared" si="11"/>
        <v/>
      </c>
      <c r="N34" s="119" t="str">
        <f t="shared" si="11"/>
        <v/>
      </c>
      <c r="O34" s="119" t="str">
        <f t="shared" si="11"/>
        <v/>
      </c>
      <c r="P34" s="119">
        <f t="shared" si="11"/>
        <v>46813</v>
      </c>
      <c r="Q34" s="119">
        <f t="shared" si="11"/>
        <v>47178</v>
      </c>
      <c r="R34" s="119">
        <f t="shared" si="11"/>
        <v>47543</v>
      </c>
      <c r="S34" s="119">
        <f t="shared" si="11"/>
        <v>47908</v>
      </c>
      <c r="T34" s="119">
        <f t="shared" si="11"/>
        <v>48274</v>
      </c>
    </row>
    <row r="35" spans="3:23" ht="11.25" customHeight="1" outlineLevel="1"/>
    <row r="36" spans="3:23" ht="11.25" customHeight="1" outlineLevel="1">
      <c r="C36" s="52" t="s">
        <v>197</v>
      </c>
      <c r="D36" s="16" t="s">
        <v>106</v>
      </c>
      <c r="E36" s="16" t="str">
        <f t="shared" ref="E36:E43" si="12">percent</f>
        <v>Per cent</v>
      </c>
      <c r="J36" s="150"/>
      <c r="K36" s="108"/>
      <c r="L36" s="108"/>
      <c r="M36" s="108"/>
      <c r="N36" s="108"/>
      <c r="O36" s="108"/>
      <c r="P36" s="122">
        <v>9.1898693689420607E-3</v>
      </c>
      <c r="Q36" s="122">
        <v>1.0844237001720769E-2</v>
      </c>
      <c r="R36" s="122">
        <v>1.0677567182329151E-2</v>
      </c>
      <c r="S36" s="122">
        <v>1.0220337553900727E-2</v>
      </c>
      <c r="T36" s="122">
        <f>AVERAGE(P36:S36)</f>
        <v>1.0233002776723177E-2</v>
      </c>
      <c r="U36" s="8" t="s">
        <v>227</v>
      </c>
    </row>
    <row r="37" spans="3:23" ht="11.25" customHeight="1" outlineLevel="1">
      <c r="C37" s="52" t="s">
        <v>198</v>
      </c>
      <c r="D37" s="16" t="s">
        <v>106</v>
      </c>
      <c r="E37" s="16" t="str">
        <f t="shared" si="12"/>
        <v>Per cent</v>
      </c>
      <c r="J37" s="150"/>
      <c r="K37" s="108"/>
      <c r="L37" s="108"/>
      <c r="M37" s="108"/>
      <c r="N37" s="108"/>
      <c r="O37" s="108"/>
      <c r="P37" s="122">
        <v>9.7167112576105781E-3</v>
      </c>
      <c r="Q37" s="122">
        <v>1.2509981063376197E-2</v>
      </c>
      <c r="R37" s="122">
        <v>1.3480376168036013E-2</v>
      </c>
      <c r="S37" s="122">
        <v>1.1964706087105283E-2</v>
      </c>
      <c r="T37" s="122">
        <f>AVERAGE(P37:S37)</f>
        <v>1.1917943644032019E-2</v>
      </c>
      <c r="U37" s="8" t="s">
        <v>227</v>
      </c>
    </row>
    <row r="38" spans="3:23" ht="11.25" customHeight="1" outlineLevel="1">
      <c r="C38" s="52" t="s">
        <v>203</v>
      </c>
      <c r="D38" s="16" t="s">
        <v>106</v>
      </c>
      <c r="E38" s="16" t="str">
        <f t="shared" si="12"/>
        <v>Per cent</v>
      </c>
      <c r="J38" s="150"/>
      <c r="K38" s="108"/>
      <c r="L38" s="108"/>
      <c r="M38" s="108"/>
      <c r="N38" s="108"/>
      <c r="O38" s="185"/>
      <c r="P38" s="51">
        <f>AVERAGE(P36,P37)</f>
        <v>9.4532903132763194E-3</v>
      </c>
      <c r="Q38" s="51">
        <f t="shared" ref="Q38:S38" si="13">AVERAGE(Q36,Q37)</f>
        <v>1.1677109032548483E-2</v>
      </c>
      <c r="R38" s="51">
        <f t="shared" si="13"/>
        <v>1.2078971675182581E-2</v>
      </c>
      <c r="S38" s="51">
        <f t="shared" si="13"/>
        <v>1.1092521820503005E-2</v>
      </c>
      <c r="T38" s="51">
        <f>AVERAGE(T36,T37)</f>
        <v>1.1075473210377598E-2</v>
      </c>
      <c r="U38" s="8" t="s">
        <v>218</v>
      </c>
      <c r="V38" s="164"/>
    </row>
    <row r="39" spans="3:23" ht="11.25" customHeight="1" outlineLevel="1">
      <c r="C39" s="52"/>
      <c r="D39" s="16" t="s">
        <v>106</v>
      </c>
      <c r="E39" s="16" t="str">
        <f t="shared" si="12"/>
        <v>Per cent</v>
      </c>
      <c r="J39" s="150"/>
      <c r="K39" s="108"/>
      <c r="L39" s="108"/>
      <c r="M39" s="108"/>
      <c r="N39" s="108"/>
      <c r="O39" s="108"/>
      <c r="P39" s="51"/>
      <c r="Q39" s="51"/>
      <c r="R39" s="51"/>
      <c r="S39" s="51"/>
      <c r="T39" s="153"/>
      <c r="U39" s="103"/>
    </row>
    <row r="40" spans="3:23" ht="11.25" customHeight="1" outlineLevel="1">
      <c r="C40" s="52"/>
      <c r="D40" s="16" t="s">
        <v>106</v>
      </c>
      <c r="E40" s="16" t="str">
        <f t="shared" si="12"/>
        <v>Per cent</v>
      </c>
      <c r="J40" s="150"/>
      <c r="K40" s="108"/>
      <c r="L40" s="108"/>
      <c r="M40" s="108"/>
      <c r="N40" s="108"/>
      <c r="O40" s="108"/>
      <c r="P40" s="51"/>
      <c r="Q40" s="51"/>
      <c r="R40" s="51"/>
      <c r="S40" s="51"/>
      <c r="T40" s="153"/>
    </row>
    <row r="41" spans="3:23" ht="11.25" customHeight="1" outlineLevel="1">
      <c r="C41" s="52"/>
      <c r="D41" s="16" t="s">
        <v>106</v>
      </c>
      <c r="E41" s="16" t="str">
        <f t="shared" si="12"/>
        <v>Per cent</v>
      </c>
      <c r="J41" s="150"/>
      <c r="K41" s="108"/>
      <c r="L41" s="108"/>
      <c r="M41" s="108"/>
      <c r="N41" s="108"/>
      <c r="O41" s="108"/>
      <c r="P41" s="51"/>
      <c r="Q41" s="51"/>
      <c r="R41" s="51"/>
      <c r="S41" s="51"/>
      <c r="T41" s="153"/>
    </row>
    <row r="42" spans="3:23" ht="11.25" customHeight="1" outlineLevel="1">
      <c r="C42" s="52"/>
      <c r="D42" s="16" t="s">
        <v>106</v>
      </c>
      <c r="E42" s="16" t="str">
        <f t="shared" si="12"/>
        <v>Per cent</v>
      </c>
      <c r="J42" s="150"/>
      <c r="K42" s="108"/>
      <c r="L42" s="108"/>
      <c r="M42" s="108"/>
      <c r="N42" s="108"/>
      <c r="O42" s="108"/>
      <c r="P42" s="51"/>
      <c r="Q42" s="51"/>
      <c r="R42" s="51"/>
      <c r="S42" s="51"/>
      <c r="T42" s="153"/>
    </row>
    <row r="43" spans="3:23" ht="11.25" customHeight="1" outlineLevel="1">
      <c r="C43" s="52" t="s">
        <v>85</v>
      </c>
      <c r="D43" s="16" t="s">
        <v>106</v>
      </c>
      <c r="E43" s="16" t="str">
        <f t="shared" si="12"/>
        <v>Per cent</v>
      </c>
      <c r="J43" s="150"/>
      <c r="K43" s="108"/>
      <c r="L43" s="108"/>
      <c r="M43" s="108"/>
      <c r="N43" s="108"/>
      <c r="O43" s="108"/>
      <c r="P43" s="51">
        <v>0</v>
      </c>
      <c r="Q43" s="51">
        <v>0</v>
      </c>
      <c r="R43" s="51">
        <v>0</v>
      </c>
      <c r="S43" s="51">
        <v>0</v>
      </c>
      <c r="T43" s="153">
        <v>0</v>
      </c>
    </row>
    <row r="44" spans="3:23" ht="11.25" customHeight="1" outlineLevel="1"/>
    <row r="45" spans="3:23" ht="11.25" customHeight="1" outlineLevel="1">
      <c r="C45" s="8" t="s">
        <v>40</v>
      </c>
      <c r="D45" s="16" t="s">
        <v>103</v>
      </c>
      <c r="E45" s="16" t="s">
        <v>28</v>
      </c>
      <c r="F45" s="16" t="s">
        <v>36</v>
      </c>
      <c r="J45" s="91" t="str">
        <f t="shared" ref="J45:S45" si="14">IF(J34=J4,IF(COUNTA($C36:$C43)=COUNT(J36:J43),"Ok","Check"),"")</f>
        <v/>
      </c>
      <c r="K45" s="91" t="str">
        <f t="shared" si="14"/>
        <v/>
      </c>
      <c r="L45" s="91" t="str">
        <f t="shared" si="14"/>
        <v/>
      </c>
      <c r="M45" s="91" t="str">
        <f t="shared" si="14"/>
        <v/>
      </c>
      <c r="N45" s="91" t="str">
        <f t="shared" si="14"/>
        <v/>
      </c>
      <c r="O45" s="91" t="str">
        <f t="shared" si="14"/>
        <v/>
      </c>
      <c r="P45" s="91" t="str">
        <f t="shared" si="14"/>
        <v>Ok</v>
      </c>
      <c r="Q45" s="91" t="str">
        <f t="shared" si="14"/>
        <v>Ok</v>
      </c>
      <c r="R45" s="91" t="str">
        <f t="shared" si="14"/>
        <v>Ok</v>
      </c>
      <c r="S45" s="91" t="str">
        <f t="shared" si="14"/>
        <v>Ok</v>
      </c>
      <c r="T45" s="91" t="str">
        <f>IF(T34=T4,IF(COUNTA($C36:$C43)=COUNT(T36:T43),"Ok","Check"),"")</f>
        <v>Ok</v>
      </c>
      <c r="U45" s="24"/>
      <c r="W45" s="90" t="str">
        <f>IF(COUNTIF(J45:T45,"Check")=0,"Ok","Check")</f>
        <v>Ok</v>
      </c>
    </row>
    <row r="46" spans="3:23" ht="11.25" customHeight="1" outlineLevel="1"/>
    <row r="47" spans="3:23" ht="11.25" customHeight="1" outlineLevel="1">
      <c r="C47" s="9" t="s">
        <v>43</v>
      </c>
      <c r="D47" s="21" t="s">
        <v>7</v>
      </c>
      <c r="E47" s="21" t="s">
        <v>8</v>
      </c>
      <c r="J47" s="119" t="str">
        <f t="shared" ref="J47:T47" si="15">IF(YEAR(J$4)&gt;=FPFirstYear,IF(YEAR(J$4)&lt;=FPLastYear,J$4,""),"")</f>
        <v/>
      </c>
      <c r="K47" s="119" t="str">
        <f t="shared" si="15"/>
        <v/>
      </c>
      <c r="L47" s="119" t="str">
        <f t="shared" si="15"/>
        <v/>
      </c>
      <c r="M47" s="119" t="str">
        <f t="shared" si="15"/>
        <v/>
      </c>
      <c r="N47" s="119" t="str">
        <f t="shared" si="15"/>
        <v/>
      </c>
      <c r="O47" s="119" t="str">
        <f t="shared" si="15"/>
        <v/>
      </c>
      <c r="P47" s="119">
        <f t="shared" si="15"/>
        <v>46813</v>
      </c>
      <c r="Q47" s="119">
        <f t="shared" si="15"/>
        <v>47178</v>
      </c>
      <c r="R47" s="119">
        <f t="shared" si="15"/>
        <v>47543</v>
      </c>
      <c r="S47" s="119">
        <f t="shared" si="15"/>
        <v>47908</v>
      </c>
      <c r="T47" s="119">
        <f t="shared" si="15"/>
        <v>48274</v>
      </c>
    </row>
    <row r="48" spans="3:23" ht="11.25" customHeight="1" outlineLevel="1"/>
    <row r="49" spans="1:33" ht="11.25" customHeight="1" outlineLevel="1">
      <c r="C49" s="104"/>
      <c r="D49" s="16" t="s">
        <v>106</v>
      </c>
      <c r="E49" s="16" t="str">
        <f t="shared" ref="E49:E56" si="16">percent</f>
        <v>Per cent</v>
      </c>
      <c r="J49" s="150"/>
      <c r="K49" s="108"/>
      <c r="L49" s="108"/>
      <c r="M49" s="108"/>
      <c r="N49" s="108"/>
      <c r="O49" s="108"/>
      <c r="P49" s="51">
        <v>0</v>
      </c>
      <c r="Q49" s="51">
        <v>0</v>
      </c>
      <c r="R49" s="51">
        <v>0</v>
      </c>
      <c r="S49" s="51">
        <v>0</v>
      </c>
      <c r="T49" s="153">
        <v>0</v>
      </c>
    </row>
    <row r="50" spans="1:33" ht="11.25" customHeight="1" outlineLevel="1">
      <c r="C50" s="104"/>
      <c r="D50" s="16" t="s">
        <v>106</v>
      </c>
      <c r="E50" s="16" t="str">
        <f t="shared" si="16"/>
        <v>Per cent</v>
      </c>
      <c r="J50" s="150"/>
      <c r="K50" s="108"/>
      <c r="L50" s="108"/>
      <c r="M50" s="108"/>
      <c r="N50" s="108"/>
      <c r="O50" s="108"/>
      <c r="P50" s="51">
        <v>0</v>
      </c>
      <c r="Q50" s="51">
        <v>0</v>
      </c>
      <c r="R50" s="51">
        <v>0</v>
      </c>
      <c r="S50" s="51">
        <v>0</v>
      </c>
      <c r="T50" s="153">
        <v>0</v>
      </c>
    </row>
    <row r="51" spans="1:33" ht="11.25" customHeight="1" outlineLevel="1">
      <c r="C51" s="104" t="s">
        <v>219</v>
      </c>
      <c r="D51" s="16" t="s">
        <v>106</v>
      </c>
      <c r="E51" s="16" t="str">
        <f t="shared" si="16"/>
        <v>Per cent</v>
      </c>
      <c r="J51" s="150"/>
      <c r="K51" s="108"/>
      <c r="L51" s="108"/>
      <c r="M51" s="108"/>
      <c r="N51" s="108"/>
      <c r="O51" s="108"/>
      <c r="P51" s="51">
        <f>'[4]Input|Rate of change'!P$55</f>
        <v>0.70399999999999996</v>
      </c>
      <c r="Q51" s="51">
        <f>'[4]Input|Rate of change'!Q$55</f>
        <v>0.70399999999999996</v>
      </c>
      <c r="R51" s="51">
        <f>'[4]Input|Rate of change'!R$55</f>
        <v>0.70399999999999996</v>
      </c>
      <c r="S51" s="51">
        <f>'[4]Input|Rate of change'!S$55</f>
        <v>0.70399999999999996</v>
      </c>
      <c r="T51" s="51">
        <f>'[4]Input|Rate of change'!T$55</f>
        <v>0.70399999999999996</v>
      </c>
      <c r="U51" s="164" t="s">
        <v>201</v>
      </c>
      <c r="V51" s="164"/>
    </row>
    <row r="52" spans="1:33" ht="11.25" customHeight="1" outlineLevel="1">
      <c r="C52" s="104">
        <f t="shared" ref="C52:C56" si="17">C39</f>
        <v>0</v>
      </c>
      <c r="D52" s="16" t="s">
        <v>106</v>
      </c>
      <c r="E52" s="16" t="str">
        <f t="shared" si="16"/>
        <v>Per cent</v>
      </c>
      <c r="J52" s="150"/>
      <c r="K52" s="108"/>
      <c r="L52" s="108"/>
      <c r="M52" s="108"/>
      <c r="N52" s="108"/>
      <c r="O52" s="108"/>
      <c r="P52" s="51"/>
      <c r="Q52" s="51"/>
      <c r="R52" s="51"/>
      <c r="S52" s="51"/>
      <c r="T52" s="153"/>
      <c r="U52" s="206" t="s">
        <v>222</v>
      </c>
    </row>
    <row r="53" spans="1:33" ht="11.25" customHeight="1" outlineLevel="1">
      <c r="C53" s="104">
        <f t="shared" si="17"/>
        <v>0</v>
      </c>
      <c r="D53" s="16" t="s">
        <v>106</v>
      </c>
      <c r="E53" s="16" t="str">
        <f t="shared" si="16"/>
        <v>Per cent</v>
      </c>
      <c r="J53" s="150"/>
      <c r="K53" s="108"/>
      <c r="L53" s="108"/>
      <c r="M53" s="108"/>
      <c r="N53" s="108"/>
      <c r="O53" s="108"/>
      <c r="P53" s="51"/>
      <c r="Q53" s="51"/>
      <c r="R53" s="51"/>
      <c r="S53" s="51"/>
      <c r="T53" s="153"/>
    </row>
    <row r="54" spans="1:33" ht="11.25" customHeight="1" outlineLevel="1">
      <c r="C54" s="104">
        <f t="shared" si="17"/>
        <v>0</v>
      </c>
      <c r="D54" s="16" t="s">
        <v>106</v>
      </c>
      <c r="E54" s="16" t="str">
        <f t="shared" si="16"/>
        <v>Per cent</v>
      </c>
      <c r="J54" s="150"/>
      <c r="K54" s="108"/>
      <c r="L54" s="108"/>
      <c r="M54" s="108"/>
      <c r="N54" s="108"/>
      <c r="O54" s="108"/>
      <c r="P54" s="51"/>
      <c r="Q54" s="51"/>
      <c r="R54" s="51"/>
      <c r="S54" s="51"/>
      <c r="T54" s="153"/>
    </row>
    <row r="55" spans="1:33" ht="11.25" customHeight="1" outlineLevel="1">
      <c r="C55" s="104">
        <f t="shared" si="17"/>
        <v>0</v>
      </c>
      <c r="D55" s="16" t="s">
        <v>106</v>
      </c>
      <c r="E55" s="16" t="str">
        <f t="shared" si="16"/>
        <v>Per cent</v>
      </c>
      <c r="J55" s="150"/>
      <c r="K55" s="108"/>
      <c r="L55" s="108"/>
      <c r="M55" s="108"/>
      <c r="N55" s="108"/>
      <c r="O55" s="108"/>
      <c r="P55" s="51"/>
      <c r="Q55" s="51"/>
      <c r="R55" s="51"/>
      <c r="S55" s="51"/>
      <c r="T55" s="153"/>
      <c r="U55" s="206" t="s">
        <v>222</v>
      </c>
    </row>
    <row r="56" spans="1:33" ht="11.25" customHeight="1" outlineLevel="1">
      <c r="C56" s="104" t="str">
        <f t="shared" si="17"/>
        <v>CPI</v>
      </c>
      <c r="D56" s="16" t="s">
        <v>106</v>
      </c>
      <c r="E56" s="16" t="str">
        <f t="shared" si="16"/>
        <v>Per cent</v>
      </c>
      <c r="J56" s="150"/>
      <c r="K56" s="108"/>
      <c r="L56" s="108"/>
      <c r="M56" s="108"/>
      <c r="N56" s="108"/>
      <c r="O56" s="108"/>
      <c r="P56" s="51">
        <f>1-P51</f>
        <v>0.29600000000000004</v>
      </c>
      <c r="Q56" s="51">
        <f t="shared" ref="Q56:T56" si="18">1-Q51</f>
        <v>0.29600000000000004</v>
      </c>
      <c r="R56" s="51">
        <f t="shared" si="18"/>
        <v>0.29600000000000004</v>
      </c>
      <c r="S56" s="51">
        <f t="shared" si="18"/>
        <v>0.29600000000000004</v>
      </c>
      <c r="T56" s="51">
        <f t="shared" si="18"/>
        <v>0.29600000000000004</v>
      </c>
      <c r="U56" s="164" t="s">
        <v>201</v>
      </c>
      <c r="V56" s="164"/>
    </row>
    <row r="57" spans="1:33" ht="11.25" customHeight="1" outlineLevel="1"/>
    <row r="58" spans="1:33" ht="10.5" outlineLevel="1">
      <c r="C58" s="8" t="s">
        <v>40</v>
      </c>
      <c r="D58" s="16" t="s">
        <v>103</v>
      </c>
      <c r="E58" s="16" t="s">
        <v>28</v>
      </c>
      <c r="F58" s="16" t="s">
        <v>36</v>
      </c>
      <c r="J58" s="91" t="str">
        <f t="shared" ref="J58:S58" si="19">IF(J47=J$4,IF(SUM(J49:J56)=1,"Ok","Check"),"")</f>
        <v/>
      </c>
      <c r="K58" s="91" t="str">
        <f t="shared" si="19"/>
        <v/>
      </c>
      <c r="L58" s="91" t="str">
        <f t="shared" si="19"/>
        <v/>
      </c>
      <c r="M58" s="91" t="str">
        <f t="shared" si="19"/>
        <v/>
      </c>
      <c r="N58" s="91" t="str">
        <f t="shared" si="19"/>
        <v/>
      </c>
      <c r="O58" s="91" t="str">
        <f t="shared" si="19"/>
        <v/>
      </c>
      <c r="P58" s="91" t="str">
        <f t="shared" si="19"/>
        <v>Ok</v>
      </c>
      <c r="Q58" s="91" t="str">
        <f t="shared" si="19"/>
        <v>Ok</v>
      </c>
      <c r="R58" s="91" t="str">
        <f t="shared" si="19"/>
        <v>Ok</v>
      </c>
      <c r="S58" s="91" t="str">
        <f t="shared" si="19"/>
        <v>Ok</v>
      </c>
      <c r="T58" s="91" t="str">
        <f>IF(T47=T$4,IF(SUM(T49:T56)=1,"Ok","Check"),"")</f>
        <v>Ok</v>
      </c>
      <c r="U58" s="24"/>
      <c r="W58" s="90" t="str">
        <f>IF(COUNTIF(J58:T58,"Check")=0,"Ok","Check")</f>
        <v>Ok</v>
      </c>
    </row>
    <row r="59" spans="1:33" ht="10"/>
    <row r="60" spans="1:33" customFormat="1" ht="13">
      <c r="A60" s="37"/>
      <c r="B60" s="43" t="s">
        <v>88</v>
      </c>
      <c r="C60" s="37"/>
      <c r="D60" s="37"/>
      <c r="E60" s="37"/>
      <c r="F60" s="38"/>
      <c r="G60" s="38"/>
      <c r="H60" s="38"/>
      <c r="I60" s="38"/>
      <c r="J60" s="38"/>
      <c r="K60" s="39"/>
      <c r="L60" s="40"/>
      <c r="M60" s="39"/>
      <c r="N60" s="40"/>
      <c r="O60" s="39"/>
      <c r="P60" s="39"/>
      <c r="Q60" s="39"/>
      <c r="R60" s="39"/>
      <c r="S60" s="39"/>
      <c r="T60" s="39"/>
      <c r="U60" s="39"/>
      <c r="V60" s="39"/>
      <c r="W60" s="40"/>
      <c r="X60" s="41"/>
      <c r="Y60" s="41"/>
      <c r="Z60" s="41"/>
      <c r="AA60" s="41"/>
      <c r="AB60" s="41"/>
      <c r="AC60" s="41"/>
      <c r="AD60" s="41"/>
      <c r="AE60" s="41"/>
      <c r="AF60" s="42"/>
      <c r="AG60" s="42"/>
    </row>
    <row r="61" spans="1:33" ht="10" outlineLevel="1">
      <c r="G61" s="21"/>
      <c r="H61" s="21"/>
    </row>
    <row r="62" spans="1:33" ht="10.5" outlineLevel="1">
      <c r="C62" s="9" t="s">
        <v>89</v>
      </c>
      <c r="D62" s="21" t="s">
        <v>7</v>
      </c>
      <c r="E62" s="21" t="s">
        <v>8</v>
      </c>
      <c r="F62" s="21" t="s">
        <v>22</v>
      </c>
      <c r="G62" s="21"/>
      <c r="H62" s="21"/>
      <c r="J62" s="119" t="str">
        <f t="shared" ref="J62:T62" si="20">IF(YEAR(J$4)&gt;=PPLastYear,IF(YEAR(J$4)&lt;=FPLastYear,J$4,""),"")</f>
        <v/>
      </c>
      <c r="K62" s="119" t="str">
        <f t="shared" si="20"/>
        <v/>
      </c>
      <c r="L62" s="119" t="str">
        <f t="shared" si="20"/>
        <v/>
      </c>
      <c r="M62" s="119" t="str">
        <f t="shared" si="20"/>
        <v/>
      </c>
      <c r="N62" s="119" t="str">
        <f t="shared" si="20"/>
        <v/>
      </c>
      <c r="O62" s="119">
        <f t="shared" si="20"/>
        <v>46447</v>
      </c>
      <c r="P62" s="119">
        <f t="shared" si="20"/>
        <v>46813</v>
      </c>
      <c r="Q62" s="119">
        <f t="shared" si="20"/>
        <v>47178</v>
      </c>
      <c r="R62" s="119">
        <f t="shared" si="20"/>
        <v>47543</v>
      </c>
      <c r="S62" s="119">
        <f t="shared" si="20"/>
        <v>47908</v>
      </c>
      <c r="T62" s="119">
        <f t="shared" si="20"/>
        <v>48274</v>
      </c>
    </row>
    <row r="63" spans="1:33" ht="10.5" outlineLevel="1">
      <c r="C63" s="15"/>
      <c r="G63" s="21"/>
      <c r="H63" s="21"/>
      <c r="K63" s="23"/>
      <c r="L63" s="23"/>
      <c r="M63" s="23"/>
      <c r="N63" s="23"/>
      <c r="O63" s="23"/>
    </row>
    <row r="64" spans="1:33" ht="10" outlineLevel="1">
      <c r="C64" s="52" t="s">
        <v>180</v>
      </c>
      <c r="D64" s="16" t="s">
        <v>106</v>
      </c>
      <c r="E64" s="16" t="s">
        <v>18</v>
      </c>
      <c r="F64" s="16" t="s">
        <v>36</v>
      </c>
      <c r="G64" s="21"/>
      <c r="H64" s="21"/>
      <c r="J64" s="150"/>
      <c r="K64" s="144"/>
      <c r="L64" s="144"/>
      <c r="M64" s="144"/>
      <c r="N64" s="144"/>
      <c r="O64" s="145">
        <v>1</v>
      </c>
      <c r="P64" s="145">
        <v>1</v>
      </c>
      <c r="Q64" s="145">
        <v>1</v>
      </c>
      <c r="R64" s="145">
        <v>1</v>
      </c>
      <c r="S64" s="145">
        <v>1</v>
      </c>
      <c r="T64" s="145">
        <v>1</v>
      </c>
      <c r="U64" s="8" t="s">
        <v>220</v>
      </c>
    </row>
    <row r="65" spans="3:23" ht="10" outlineLevel="1">
      <c r="C65" s="52" t="s">
        <v>179</v>
      </c>
      <c r="D65" s="16" t="s">
        <v>106</v>
      </c>
      <c r="E65" s="16" t="s">
        <v>18</v>
      </c>
      <c r="F65" s="16" t="s">
        <v>36</v>
      </c>
      <c r="G65" s="21"/>
      <c r="H65" s="21"/>
      <c r="J65" s="150"/>
      <c r="K65" s="144"/>
      <c r="L65" s="144"/>
      <c r="M65" s="144"/>
      <c r="N65" s="144"/>
      <c r="O65" s="145">
        <v>1</v>
      </c>
      <c r="P65" s="145">
        <v>1</v>
      </c>
      <c r="Q65" s="145">
        <v>1</v>
      </c>
      <c r="R65" s="145">
        <v>1</v>
      </c>
      <c r="S65" s="145">
        <v>1</v>
      </c>
      <c r="T65" s="145">
        <v>1</v>
      </c>
      <c r="U65" s="8" t="s">
        <v>220</v>
      </c>
    </row>
    <row r="66" spans="3:23" ht="10" outlineLevel="1">
      <c r="C66" s="52" t="s">
        <v>177</v>
      </c>
      <c r="D66" s="16" t="s">
        <v>106</v>
      </c>
      <c r="E66" s="16" t="s">
        <v>18</v>
      </c>
      <c r="F66" s="16" t="s">
        <v>36</v>
      </c>
      <c r="G66" s="21"/>
      <c r="H66" s="21"/>
      <c r="J66" s="150"/>
      <c r="K66" s="144"/>
      <c r="L66" s="144"/>
      <c r="M66" s="144"/>
      <c r="N66" s="144"/>
      <c r="O66" s="145">
        <v>1</v>
      </c>
      <c r="P66" s="145">
        <v>1</v>
      </c>
      <c r="Q66" s="145">
        <v>1</v>
      </c>
      <c r="R66" s="145">
        <v>1</v>
      </c>
      <c r="S66" s="145">
        <v>1</v>
      </c>
      <c r="T66" s="145">
        <v>1</v>
      </c>
      <c r="U66" s="8" t="s">
        <v>220</v>
      </c>
    </row>
    <row r="67" spans="3:23" ht="10" outlineLevel="1">
      <c r="C67" s="52" t="s">
        <v>178</v>
      </c>
      <c r="D67" s="16" t="s">
        <v>106</v>
      </c>
      <c r="E67" s="16" t="s">
        <v>18</v>
      </c>
      <c r="F67" s="16" t="s">
        <v>36</v>
      </c>
      <c r="G67" s="21"/>
      <c r="H67" s="21"/>
      <c r="J67" s="150"/>
      <c r="K67" s="144"/>
      <c r="L67" s="144"/>
      <c r="M67" s="144"/>
      <c r="N67" s="144"/>
      <c r="O67" s="145">
        <v>1</v>
      </c>
      <c r="P67" s="145">
        <v>1</v>
      </c>
      <c r="Q67" s="145">
        <v>1</v>
      </c>
      <c r="R67" s="145">
        <v>1</v>
      </c>
      <c r="S67" s="145">
        <v>1</v>
      </c>
      <c r="T67" s="145">
        <v>1</v>
      </c>
      <c r="U67" s="8" t="s">
        <v>220</v>
      </c>
    </row>
    <row r="68" spans="3:23" ht="10" outlineLevel="1">
      <c r="C68" s="52"/>
      <c r="D68" s="16" t="s">
        <v>106</v>
      </c>
      <c r="E68" s="16" t="s">
        <v>18</v>
      </c>
      <c r="F68" s="16" t="s">
        <v>36</v>
      </c>
      <c r="G68" s="21"/>
      <c r="H68" s="21"/>
      <c r="J68" s="150"/>
      <c r="K68" s="144"/>
      <c r="L68" s="144"/>
      <c r="M68" s="144"/>
      <c r="N68" s="144"/>
      <c r="O68" s="145"/>
      <c r="P68" s="145"/>
      <c r="Q68" s="145"/>
      <c r="R68" s="145"/>
      <c r="S68" s="145"/>
      <c r="T68" s="145"/>
    </row>
    <row r="69" spans="3:23" ht="10" outlineLevel="1">
      <c r="C69" s="52"/>
      <c r="D69" s="16" t="s">
        <v>106</v>
      </c>
      <c r="E69" s="16" t="s">
        <v>18</v>
      </c>
      <c r="F69" s="16" t="s">
        <v>36</v>
      </c>
      <c r="G69" s="21"/>
      <c r="H69" s="21"/>
      <c r="J69" s="150"/>
      <c r="K69" s="144"/>
      <c r="L69" s="144"/>
      <c r="M69" s="144"/>
      <c r="N69" s="144"/>
      <c r="O69" s="145"/>
      <c r="P69" s="145"/>
      <c r="Q69" s="145"/>
      <c r="R69" s="145"/>
      <c r="S69" s="145"/>
      <c r="T69" s="145"/>
    </row>
    <row r="70" spans="3:23" ht="10.5" outlineLevel="1">
      <c r="C70" s="15"/>
      <c r="G70" s="21"/>
      <c r="H70" s="21"/>
      <c r="K70" s="23"/>
      <c r="L70" s="23"/>
      <c r="M70" s="23"/>
      <c r="N70" s="23"/>
      <c r="O70" s="23"/>
    </row>
    <row r="71" spans="3:23" ht="10.5" outlineLevel="1">
      <c r="C71" s="8" t="s">
        <v>40</v>
      </c>
      <c r="D71" s="16" t="s">
        <v>103</v>
      </c>
      <c r="E71" s="16" t="s">
        <v>28</v>
      </c>
      <c r="F71" s="16" t="s">
        <v>36</v>
      </c>
      <c r="J71" s="91" t="str">
        <f t="shared" ref="J71:T71" si="21">IF(J62=J$4,IF(COUNTA($C64:$C69)=COUNT(J64:J69),"Ok","Check"),"")</f>
        <v/>
      </c>
      <c r="K71" s="91" t="str">
        <f t="shared" si="21"/>
        <v/>
      </c>
      <c r="L71" s="91" t="str">
        <f t="shared" si="21"/>
        <v/>
      </c>
      <c r="M71" s="91" t="str">
        <f t="shared" si="21"/>
        <v/>
      </c>
      <c r="N71" s="91" t="str">
        <f t="shared" si="21"/>
        <v/>
      </c>
      <c r="O71" s="91" t="str">
        <f t="shared" si="21"/>
        <v>Ok</v>
      </c>
      <c r="P71" s="91" t="str">
        <f t="shared" si="21"/>
        <v>Ok</v>
      </c>
      <c r="Q71" s="91" t="str">
        <f t="shared" si="21"/>
        <v>Ok</v>
      </c>
      <c r="R71" s="91" t="str">
        <f t="shared" si="21"/>
        <v>Ok</v>
      </c>
      <c r="S71" s="91" t="str">
        <f t="shared" si="21"/>
        <v>Ok</v>
      </c>
      <c r="T71" s="91" t="str">
        <f t="shared" si="21"/>
        <v>Ok</v>
      </c>
      <c r="U71" s="24"/>
      <c r="W71" s="90" t="str">
        <f>IF(COUNTIF(J71:T71,"Check")=0,"Ok","Check")</f>
        <v>Ok</v>
      </c>
    </row>
    <row r="72" spans="3:23" ht="10.5" outlineLevel="1">
      <c r="C72" s="15"/>
      <c r="G72" s="21"/>
      <c r="H72" s="21"/>
      <c r="K72" s="23"/>
      <c r="L72" s="23"/>
      <c r="M72" s="23"/>
      <c r="N72" s="23"/>
      <c r="O72" s="23"/>
    </row>
    <row r="73" spans="3:23" ht="10.5" outlineLevel="1">
      <c r="C73" s="9" t="s">
        <v>92</v>
      </c>
      <c r="D73" s="21" t="s">
        <v>7</v>
      </c>
      <c r="E73" s="21" t="s">
        <v>8</v>
      </c>
      <c r="F73" s="21" t="s">
        <v>22</v>
      </c>
      <c r="G73" s="21"/>
      <c r="H73" s="21"/>
      <c r="J73" s="119" t="str">
        <f t="shared" ref="J73:T73" si="22">IF(YEAR(J$4)&gt;=FPFirstYear,IF(YEAR(J$4)&lt;=FPLastYear,J$4,""),"")</f>
        <v/>
      </c>
      <c r="K73" s="119" t="str">
        <f t="shared" si="22"/>
        <v/>
      </c>
      <c r="L73" s="119" t="str">
        <f t="shared" si="22"/>
        <v/>
      </c>
      <c r="M73" s="119" t="str">
        <f t="shared" si="22"/>
        <v/>
      </c>
      <c r="N73" s="119" t="str">
        <f t="shared" si="22"/>
        <v/>
      </c>
      <c r="O73" s="119" t="str">
        <f t="shared" si="22"/>
        <v/>
      </c>
      <c r="P73" s="119">
        <f t="shared" si="22"/>
        <v>46813</v>
      </c>
      <c r="Q73" s="119">
        <f t="shared" si="22"/>
        <v>47178</v>
      </c>
      <c r="R73" s="119">
        <f t="shared" si="22"/>
        <v>47543</v>
      </c>
      <c r="S73" s="119">
        <f t="shared" si="22"/>
        <v>47908</v>
      </c>
      <c r="T73" s="119">
        <f t="shared" si="22"/>
        <v>48274</v>
      </c>
      <c r="U73" s="8" t="str">
        <f>IF(RIGHT(U$4,2)&gt;=RIGHT('Input|General'!$G$13,2),IF(RIGHT(U$4,2)&lt;='Input|General'!$G$14,'Input|Reported opex'!T$4,""),"")</f>
        <v/>
      </c>
    </row>
    <row r="74" spans="3:23" ht="10.5" outlineLevel="1">
      <c r="C74" s="15"/>
      <c r="G74" s="21"/>
      <c r="H74" s="21"/>
      <c r="K74" s="23"/>
      <c r="L74" s="23"/>
      <c r="M74" s="23"/>
      <c r="N74" s="23"/>
      <c r="O74" s="23"/>
    </row>
    <row r="75" spans="3:23" ht="10" outlineLevel="1">
      <c r="C75" s="104" t="str">
        <f>C64</f>
        <v>Energy throughput (GWh)</v>
      </c>
      <c r="D75" s="16" t="s">
        <v>103</v>
      </c>
      <c r="E75" s="16" t="s">
        <v>18</v>
      </c>
      <c r="F75" s="16" t="s">
        <v>36</v>
      </c>
      <c r="G75" s="21"/>
      <c r="H75" s="21"/>
      <c r="J75" s="79" t="str">
        <f t="shared" ref="J75:T80" si="23">IF(ISBLANK(I64),"",IF(ISBLANK(J64),"",LN(J64)-LN(I64)))</f>
        <v/>
      </c>
      <c r="K75" s="79" t="str">
        <f t="shared" si="23"/>
        <v/>
      </c>
      <c r="L75" s="79" t="str">
        <f t="shared" si="23"/>
        <v/>
      </c>
      <c r="M75" s="79" t="str">
        <f t="shared" si="23"/>
        <v/>
      </c>
      <c r="N75" s="79" t="str">
        <f>IF(ISBLANK(M64),"",IF(ISBLANK(N64),"",LN(N64)-LN(M64)))</f>
        <v/>
      </c>
      <c r="O75" s="79" t="str">
        <f t="shared" ref="O75" si="24">IF(ISBLANK(N64),"",IF(ISBLANK(O64),"",LN(O64)-LN(N64)))</f>
        <v/>
      </c>
      <c r="P75" s="79">
        <f>IF(ISBLANK(O64),"",IF(ISBLANK(P64),"",LN(P64)-LN(O64)))</f>
        <v>0</v>
      </c>
      <c r="Q75" s="79">
        <f t="shared" ref="Q75:T75" si="25">IF(ISBLANK(P64),"",IF(ISBLANK(Q64),"",LN(Q64)-LN(P64)))</f>
        <v>0</v>
      </c>
      <c r="R75" s="79">
        <f t="shared" si="25"/>
        <v>0</v>
      </c>
      <c r="S75" s="79">
        <f t="shared" si="25"/>
        <v>0</v>
      </c>
      <c r="T75" s="79">
        <f t="shared" si="25"/>
        <v>0</v>
      </c>
    </row>
    <row r="76" spans="3:23" ht="10" outlineLevel="1">
      <c r="C76" s="104" t="str">
        <f>C65</f>
        <v>Ratcheted Maximum Demand (MW)</v>
      </c>
      <c r="D76" s="16" t="s">
        <v>103</v>
      </c>
      <c r="E76" s="16" t="s">
        <v>18</v>
      </c>
      <c r="F76" s="16" t="s">
        <v>36</v>
      </c>
      <c r="G76" s="21"/>
      <c r="H76" s="21"/>
      <c r="J76" s="79" t="str">
        <f t="shared" si="23"/>
        <v/>
      </c>
      <c r="K76" s="79" t="str">
        <f t="shared" si="23"/>
        <v/>
      </c>
      <c r="L76" s="79" t="str">
        <f t="shared" si="23"/>
        <v/>
      </c>
      <c r="M76" s="79" t="str">
        <f t="shared" si="23"/>
        <v/>
      </c>
      <c r="N76" s="79" t="str">
        <f t="shared" si="23"/>
        <v/>
      </c>
      <c r="O76" s="79" t="str">
        <f t="shared" si="23"/>
        <v/>
      </c>
      <c r="P76" s="79">
        <f t="shared" si="23"/>
        <v>0</v>
      </c>
      <c r="Q76" s="79">
        <f t="shared" si="23"/>
        <v>0</v>
      </c>
      <c r="R76" s="79">
        <f t="shared" si="23"/>
        <v>0</v>
      </c>
      <c r="S76" s="79">
        <f t="shared" si="23"/>
        <v>0</v>
      </c>
      <c r="T76" s="79">
        <f t="shared" si="23"/>
        <v>0</v>
      </c>
    </row>
    <row r="77" spans="3:23" ht="10" outlineLevel="1">
      <c r="C77" s="104" t="str">
        <f t="shared" ref="C77:C79" si="26">C66</f>
        <v>Customer numbers (#)</v>
      </c>
      <c r="D77" s="16" t="s">
        <v>103</v>
      </c>
      <c r="E77" s="16" t="s">
        <v>18</v>
      </c>
      <c r="F77" s="16" t="s">
        <v>36</v>
      </c>
      <c r="G77" s="21"/>
      <c r="H77" s="21"/>
      <c r="J77" s="79" t="str">
        <f t="shared" si="23"/>
        <v/>
      </c>
      <c r="K77" s="79" t="str">
        <f t="shared" si="23"/>
        <v/>
      </c>
      <c r="L77" s="79" t="str">
        <f t="shared" si="23"/>
        <v/>
      </c>
      <c r="M77" s="79" t="str">
        <f t="shared" si="23"/>
        <v/>
      </c>
      <c r="N77" s="79" t="str">
        <f t="shared" si="23"/>
        <v/>
      </c>
      <c r="O77" s="79" t="str">
        <f t="shared" si="23"/>
        <v/>
      </c>
      <c r="P77" s="79">
        <f t="shared" si="23"/>
        <v>0</v>
      </c>
      <c r="Q77" s="79">
        <f t="shared" si="23"/>
        <v>0</v>
      </c>
      <c r="R77" s="79">
        <f t="shared" si="23"/>
        <v>0</v>
      </c>
      <c r="S77" s="79">
        <f t="shared" si="23"/>
        <v>0</v>
      </c>
      <c r="T77" s="79">
        <f t="shared" si="23"/>
        <v>0</v>
      </c>
    </row>
    <row r="78" spans="3:23" ht="10" outlineLevel="1">
      <c r="C78" s="104" t="str">
        <f t="shared" si="26"/>
        <v>Circuit Length (km)</v>
      </c>
      <c r="D78" s="16" t="s">
        <v>103</v>
      </c>
      <c r="E78" s="16" t="s">
        <v>18</v>
      </c>
      <c r="F78" s="16" t="s">
        <v>36</v>
      </c>
      <c r="G78" s="21"/>
      <c r="H78" s="21"/>
      <c r="J78" s="79" t="str">
        <f t="shared" si="23"/>
        <v/>
      </c>
      <c r="K78" s="79" t="str">
        <f t="shared" si="23"/>
        <v/>
      </c>
      <c r="L78" s="79" t="str">
        <f t="shared" si="23"/>
        <v/>
      </c>
      <c r="M78" s="79" t="str">
        <f t="shared" si="23"/>
        <v/>
      </c>
      <c r="N78" s="79" t="str">
        <f t="shared" si="23"/>
        <v/>
      </c>
      <c r="O78" s="79" t="str">
        <f t="shared" si="23"/>
        <v/>
      </c>
      <c r="P78" s="79">
        <f t="shared" si="23"/>
        <v>0</v>
      </c>
      <c r="Q78" s="79">
        <f t="shared" si="23"/>
        <v>0</v>
      </c>
      <c r="R78" s="79">
        <f t="shared" si="23"/>
        <v>0</v>
      </c>
      <c r="S78" s="79">
        <f t="shared" si="23"/>
        <v>0</v>
      </c>
      <c r="T78" s="79">
        <f t="shared" si="23"/>
        <v>0</v>
      </c>
    </row>
    <row r="79" spans="3:23" ht="10" outlineLevel="1">
      <c r="C79" s="104">
        <f t="shared" si="26"/>
        <v>0</v>
      </c>
      <c r="D79" s="16" t="s">
        <v>103</v>
      </c>
      <c r="E79" s="16" t="s">
        <v>18</v>
      </c>
      <c r="F79" s="16" t="s">
        <v>36</v>
      </c>
      <c r="G79" s="21"/>
      <c r="H79" s="21"/>
      <c r="J79" s="79" t="str">
        <f t="shared" si="23"/>
        <v/>
      </c>
      <c r="K79" s="79" t="str">
        <f t="shared" si="23"/>
        <v/>
      </c>
      <c r="L79" s="79" t="str">
        <f t="shared" si="23"/>
        <v/>
      </c>
      <c r="M79" s="79" t="str">
        <f t="shared" si="23"/>
        <v/>
      </c>
      <c r="N79" s="79" t="str">
        <f t="shared" si="23"/>
        <v/>
      </c>
      <c r="O79" s="79" t="str">
        <f t="shared" si="23"/>
        <v/>
      </c>
      <c r="P79" s="79"/>
      <c r="Q79" s="79" t="str">
        <f t="shared" si="23"/>
        <v/>
      </c>
      <c r="R79" s="79" t="str">
        <f t="shared" si="23"/>
        <v/>
      </c>
      <c r="S79" s="79" t="str">
        <f t="shared" si="23"/>
        <v/>
      </c>
      <c r="T79" s="79" t="str">
        <f t="shared" si="23"/>
        <v/>
      </c>
    </row>
    <row r="80" spans="3:23" ht="10" outlineLevel="1">
      <c r="C80" s="104">
        <f>C69</f>
        <v>0</v>
      </c>
      <c r="D80" s="16" t="s">
        <v>103</v>
      </c>
      <c r="E80" s="16" t="s">
        <v>18</v>
      </c>
      <c r="F80" s="16" t="s">
        <v>36</v>
      </c>
      <c r="G80" s="21"/>
      <c r="H80" s="21"/>
      <c r="J80" s="79" t="str">
        <f t="shared" si="23"/>
        <v/>
      </c>
      <c r="K80" s="79" t="str">
        <f t="shared" si="23"/>
        <v/>
      </c>
      <c r="L80" s="79" t="str">
        <f t="shared" si="23"/>
        <v/>
      </c>
      <c r="M80" s="79" t="str">
        <f t="shared" si="23"/>
        <v/>
      </c>
      <c r="N80" s="79" t="str">
        <f t="shared" si="23"/>
        <v/>
      </c>
      <c r="O80" s="79" t="str">
        <f t="shared" si="23"/>
        <v/>
      </c>
      <c r="P80" s="79" t="str">
        <f t="shared" si="23"/>
        <v/>
      </c>
      <c r="Q80" s="79" t="str">
        <f t="shared" si="23"/>
        <v/>
      </c>
      <c r="R80" s="79" t="str">
        <f t="shared" si="23"/>
        <v/>
      </c>
      <c r="S80" s="79" t="str">
        <f t="shared" si="23"/>
        <v/>
      </c>
      <c r="T80" s="79" t="str">
        <f t="shared" si="23"/>
        <v/>
      </c>
    </row>
    <row r="81" spans="3:23" ht="10.5" outlineLevel="1">
      <c r="C81" s="15"/>
      <c r="G81" s="21"/>
      <c r="H81" s="21"/>
      <c r="K81" s="23"/>
      <c r="L81" s="23"/>
      <c r="M81" s="23"/>
      <c r="N81" s="23"/>
      <c r="O81" s="23"/>
    </row>
    <row r="82" spans="3:23" ht="10.5" outlineLevel="1">
      <c r="C82" s="9" t="s">
        <v>181</v>
      </c>
      <c r="D82" s="21" t="s">
        <v>7</v>
      </c>
      <c r="E82" s="21" t="s">
        <v>8</v>
      </c>
      <c r="F82" s="21" t="s">
        <v>22</v>
      </c>
      <c r="G82" s="21"/>
      <c r="H82" s="21"/>
      <c r="J82" s="155" t="s">
        <v>182</v>
      </c>
      <c r="K82" s="119"/>
      <c r="L82" s="119"/>
      <c r="M82" s="119"/>
      <c r="N82" s="119"/>
      <c r="O82" s="119"/>
      <c r="P82" s="119"/>
      <c r="Q82" s="119"/>
      <c r="R82" s="119"/>
      <c r="S82" s="119"/>
      <c r="T82" s="119"/>
    </row>
    <row r="83" spans="3:23" ht="10.5" outlineLevel="1">
      <c r="C83" s="15"/>
      <c r="G83" s="21"/>
      <c r="H83" s="21"/>
      <c r="K83" s="23"/>
      <c r="L83" s="23"/>
      <c r="M83" s="23"/>
      <c r="N83" s="23"/>
      <c r="O83" s="71"/>
      <c r="P83" s="71"/>
      <c r="Q83" s="71"/>
      <c r="R83" s="71"/>
      <c r="S83" s="71"/>
      <c r="T83" s="71"/>
    </row>
    <row r="84" spans="3:23" ht="10" outlineLevel="1">
      <c r="C84" s="104" t="str">
        <f>C64</f>
        <v>Energy throughput (GWh)</v>
      </c>
      <c r="D84" s="16" t="s">
        <v>106</v>
      </c>
      <c r="E84" s="16" t="s">
        <v>18</v>
      </c>
      <c r="F84" s="16" t="s">
        <v>36</v>
      </c>
      <c r="G84" s="21"/>
      <c r="H84" s="21"/>
      <c r="J84" s="51">
        <v>0.23100000000000001</v>
      </c>
      <c r="K84" s="142"/>
      <c r="L84" s="142"/>
      <c r="M84" s="142"/>
      <c r="N84" s="142"/>
      <c r="O84" s="142"/>
      <c r="P84" s="142"/>
      <c r="Q84" s="142"/>
      <c r="R84" s="142"/>
      <c r="S84" s="142"/>
      <c r="T84" s="142"/>
      <c r="U84" s="8" t="s">
        <v>220</v>
      </c>
    </row>
    <row r="85" spans="3:23" ht="10" outlineLevel="1">
      <c r="C85" s="104" t="str">
        <f>C65</f>
        <v>Ratcheted Maximum Demand (MW)</v>
      </c>
      <c r="D85" s="16" t="s">
        <v>106</v>
      </c>
      <c r="E85" s="16" t="s">
        <v>18</v>
      </c>
      <c r="F85" s="16" t="s">
        <v>36</v>
      </c>
      <c r="G85" s="21"/>
      <c r="H85" s="21"/>
      <c r="J85" s="51">
        <v>0.19400000000000001</v>
      </c>
      <c r="K85" s="142"/>
      <c r="L85" s="142"/>
      <c r="M85" s="142"/>
      <c r="N85" s="142"/>
      <c r="O85" s="142"/>
      <c r="P85" s="142"/>
      <c r="Q85" s="142"/>
      <c r="R85" s="142"/>
      <c r="S85" s="142"/>
      <c r="T85" s="142"/>
      <c r="U85" s="8" t="s">
        <v>220</v>
      </c>
    </row>
    <row r="86" spans="3:23" ht="10" outlineLevel="1">
      <c r="C86" s="104" t="str">
        <f t="shared" ref="C86:C88" si="27">C66</f>
        <v>Customer numbers (#)</v>
      </c>
      <c r="D86" s="16" t="s">
        <v>106</v>
      </c>
      <c r="E86" s="16" t="s">
        <v>18</v>
      </c>
      <c r="F86" s="16" t="s">
        <v>36</v>
      </c>
      <c r="G86" s="21"/>
      <c r="H86" s="21"/>
      <c r="J86" s="51">
        <v>0.19900000000000001</v>
      </c>
      <c r="K86" s="142"/>
      <c r="L86" s="142"/>
      <c r="M86" s="142"/>
      <c r="N86" s="142"/>
      <c r="O86" s="142"/>
      <c r="P86" s="142"/>
      <c r="Q86" s="142"/>
      <c r="R86" s="142"/>
      <c r="S86" s="142"/>
      <c r="T86" s="142"/>
      <c r="U86" s="8" t="s">
        <v>220</v>
      </c>
    </row>
    <row r="87" spans="3:23" ht="10" outlineLevel="1">
      <c r="C87" s="104" t="str">
        <f t="shared" si="27"/>
        <v>Circuit Length (km)</v>
      </c>
      <c r="D87" s="16" t="s">
        <v>106</v>
      </c>
      <c r="E87" s="16" t="s">
        <v>18</v>
      </c>
      <c r="F87" s="16" t="s">
        <v>36</v>
      </c>
      <c r="G87" s="21"/>
      <c r="H87" s="21"/>
      <c r="J87" s="51">
        <v>0.376</v>
      </c>
      <c r="K87" s="142"/>
      <c r="L87" s="142"/>
      <c r="M87" s="142"/>
      <c r="N87" s="142"/>
      <c r="O87" s="142"/>
      <c r="P87" s="142"/>
      <c r="Q87" s="142"/>
      <c r="R87" s="142"/>
      <c r="S87" s="142"/>
      <c r="T87" s="142"/>
      <c r="U87" s="8" t="s">
        <v>220</v>
      </c>
    </row>
    <row r="88" spans="3:23" ht="10" outlineLevel="1">
      <c r="C88" s="104">
        <f t="shared" si="27"/>
        <v>0</v>
      </c>
      <c r="D88" s="16" t="s">
        <v>106</v>
      </c>
      <c r="E88" s="16" t="s">
        <v>18</v>
      </c>
      <c r="F88" s="16" t="s">
        <v>36</v>
      </c>
      <c r="G88" s="21"/>
      <c r="H88" s="21"/>
      <c r="J88" s="52"/>
      <c r="K88" s="142"/>
      <c r="L88" s="142"/>
      <c r="M88" s="142"/>
      <c r="N88" s="142"/>
      <c r="O88" s="142"/>
      <c r="P88" s="142"/>
      <c r="Q88" s="142"/>
      <c r="R88" s="142"/>
      <c r="S88" s="142"/>
      <c r="T88" s="142"/>
    </row>
    <row r="89" spans="3:23" ht="10" outlineLevel="1">
      <c r="C89" s="104">
        <f>C69</f>
        <v>0</v>
      </c>
      <c r="D89" s="16" t="s">
        <v>106</v>
      </c>
      <c r="E89" s="16" t="s">
        <v>18</v>
      </c>
      <c r="F89" s="16" t="s">
        <v>36</v>
      </c>
      <c r="G89" s="21"/>
      <c r="H89" s="21"/>
      <c r="J89" s="52"/>
      <c r="K89" s="142"/>
      <c r="L89" s="142"/>
      <c r="M89" s="142"/>
      <c r="N89" s="142"/>
      <c r="O89" s="142"/>
      <c r="P89" s="142"/>
      <c r="Q89" s="142"/>
      <c r="R89" s="142"/>
      <c r="S89" s="142"/>
      <c r="T89" s="142"/>
    </row>
    <row r="90" spans="3:23" ht="10" outlineLevel="1">
      <c r="G90" s="21"/>
      <c r="H90" s="21"/>
    </row>
    <row r="91" spans="3:23" ht="10.5" outlineLevel="1">
      <c r="C91" s="8" t="s">
        <v>40</v>
      </c>
      <c r="D91" s="16" t="s">
        <v>103</v>
      </c>
      <c r="E91" s="16" t="s">
        <v>28</v>
      </c>
      <c r="F91" s="16" t="s">
        <v>36</v>
      </c>
      <c r="J91" s="91" t="str">
        <f t="array" ref="J91">IF(ISBLANK(J84:J89),"",IF(SUM(J84:J89)=1,"Ok","Check"))</f>
        <v>Ok</v>
      </c>
      <c r="K91" s="91" t="str">
        <f t="array" ref="K91">IF(ISBLANK(K84:K89),"",IF(SUM(K84:K89)=1,"Ok","Check"))</f>
        <v/>
      </c>
      <c r="L91" s="91" t="str">
        <f t="array" ref="L91">IF(ISBLANK(L84:L89),"",IF(SUM(L84:L89)=1,"Ok","Check"))</f>
        <v/>
      </c>
      <c r="M91" s="91" t="str">
        <f t="array" ref="M91">IF(ISBLANK(M84:M89),"",IF(SUM(M84:M89)=1,"Ok","Check"))</f>
        <v/>
      </c>
      <c r="N91" s="91" t="str">
        <f t="array" ref="N91">IF(ISBLANK(N84:N89),"",IF(SUM(N84:N89)=1,"Ok","Check"))</f>
        <v/>
      </c>
      <c r="O91" s="91" t="str">
        <f t="array" ref="O91">IF(ISBLANK(O84:O89),"",IF(SUM(O84:O89)=1,"Ok","Check"))</f>
        <v/>
      </c>
      <c r="P91" s="91" t="str">
        <f t="array" ref="P91">IF(ISBLANK(P84:P89),"",IF(SUM(P84:P89)=1,"Ok","Check"))</f>
        <v/>
      </c>
      <c r="Q91" s="91" t="str">
        <f t="array" ref="Q91">IF(ISBLANK(Q84:Q89),"",IF(SUM(Q84:Q89)=1,"Ok","Check"))</f>
        <v/>
      </c>
      <c r="R91" s="91" t="str">
        <f t="array" ref="R91">IF(ISBLANK(R84:R89),"",IF(SUM(R84:R89)=1,"Ok","Check"))</f>
        <v/>
      </c>
      <c r="S91" s="91" t="str">
        <f t="array" ref="S91">IF(ISBLANK(S84:S89),"",IF(SUM(S84:S89)=1,"Ok","Check"))</f>
        <v/>
      </c>
      <c r="T91" s="91" t="str">
        <f t="array" ref="T91">IF(ISBLANK(T84:T89),"",IF(SUM(T84:T89)=1,"Ok","Check"))</f>
        <v/>
      </c>
      <c r="U91" s="24"/>
      <c r="W91" s="90" t="str">
        <f>IF(COUNTIF(K91:T91,"Check")=0,"Ok","Check")</f>
        <v>Ok</v>
      </c>
    </row>
    <row r="92" spans="3:23" ht="10.5" outlineLevel="1">
      <c r="J92" s="91"/>
      <c r="K92" s="91"/>
      <c r="L92" s="91"/>
      <c r="M92" s="91"/>
      <c r="N92" s="91"/>
      <c r="O92" s="91"/>
      <c r="P92" s="91"/>
      <c r="Q92" s="91"/>
      <c r="R92" s="91"/>
      <c r="S92" s="91"/>
      <c r="T92" s="91"/>
      <c r="U92" s="24"/>
      <c r="W92" s="91"/>
    </row>
    <row r="93" spans="3:23" ht="10.5" outlineLevel="1">
      <c r="C93" s="9" t="s">
        <v>183</v>
      </c>
      <c r="D93" s="21" t="s">
        <v>7</v>
      </c>
      <c r="E93" s="21" t="s">
        <v>8</v>
      </c>
      <c r="F93" s="21" t="s">
        <v>22</v>
      </c>
      <c r="J93" s="119" t="str">
        <f t="shared" ref="J93:P93" si="28">IF(YEAR(J$4)&gt;=FPFirstYear,IF(YEAR(J$4)&lt;=FPLastYear,J$4,""),"")</f>
        <v/>
      </c>
      <c r="K93" s="119" t="str">
        <f t="shared" si="28"/>
        <v/>
      </c>
      <c r="L93" s="119" t="str">
        <f t="shared" si="28"/>
        <v/>
      </c>
      <c r="M93" s="119" t="str">
        <f t="shared" si="28"/>
        <v/>
      </c>
      <c r="N93" s="119" t="str">
        <f t="shared" si="28"/>
        <v/>
      </c>
      <c r="O93" s="119" t="str">
        <f t="shared" si="28"/>
        <v/>
      </c>
      <c r="P93" s="119">
        <f t="shared" si="28"/>
        <v>46813</v>
      </c>
      <c r="Q93" s="119">
        <f>IF(YEAR(Q$4)&gt;FPFirstYear,IF(YEAR(Q$4)&lt;=FPLastYear,Q$4,""),"")</f>
        <v>47178</v>
      </c>
      <c r="R93" s="119">
        <f>IF(YEAR(R$4)&gt;FPFirstYear,IF(YEAR(R$4)&lt;=FPLastYear,R$4,""),"")</f>
        <v>47543</v>
      </c>
      <c r="S93" s="119">
        <f>IF(YEAR(S$4)&gt;FPFirstYear,IF(YEAR(S$4)&lt;=FPLastYear,S$4,""),"")</f>
        <v>47908</v>
      </c>
      <c r="T93" s="119">
        <f>IF(YEAR(T$4)&gt;FPFirstYear,IF(YEAR(T$4)&lt;=FPLastYear,T$4,""),"")</f>
        <v>48274</v>
      </c>
      <c r="U93" s="24"/>
      <c r="W93" s="91"/>
    </row>
    <row r="94" spans="3:23" ht="10.5" outlineLevel="1">
      <c r="J94" s="91"/>
      <c r="K94" s="91"/>
      <c r="L94" s="91"/>
      <c r="M94" s="91"/>
      <c r="N94" s="91"/>
      <c r="O94" s="91"/>
      <c r="P94" s="91"/>
      <c r="Q94" s="91"/>
      <c r="R94" s="91"/>
      <c r="S94" s="91"/>
      <c r="T94" s="91"/>
      <c r="U94" s="24"/>
      <c r="W94" s="91"/>
    </row>
    <row r="95" spans="3:23" ht="10.5" outlineLevel="1">
      <c r="C95" s="104" t="str">
        <f>J82</f>
        <v>MPFP</v>
      </c>
      <c r="D95" s="16" t="s">
        <v>103</v>
      </c>
      <c r="E95" s="16" t="s">
        <v>18</v>
      </c>
      <c r="F95" s="16" t="s">
        <v>36</v>
      </c>
      <c r="J95" s="79" t="str">
        <f t="shared" ref="J95:S95" si="29">IF(J$93=J$4,SUMPRODUCT(J$75:J$80,$J$84:$J$89),"")</f>
        <v/>
      </c>
      <c r="K95" s="79" t="str">
        <f t="shared" si="29"/>
        <v/>
      </c>
      <c r="L95" s="79" t="str">
        <f t="shared" si="29"/>
        <v/>
      </c>
      <c r="M95" s="79" t="str">
        <f t="shared" si="29"/>
        <v/>
      </c>
      <c r="N95" s="79" t="str">
        <f t="shared" si="29"/>
        <v/>
      </c>
      <c r="O95" s="79" t="str">
        <f t="shared" si="29"/>
        <v/>
      </c>
      <c r="P95" s="79">
        <f t="shared" si="29"/>
        <v>0</v>
      </c>
      <c r="Q95" s="79">
        <f t="shared" si="29"/>
        <v>0</v>
      </c>
      <c r="R95" s="79">
        <f t="shared" si="29"/>
        <v>0</v>
      </c>
      <c r="S95" s="79">
        <f t="shared" si="29"/>
        <v>0</v>
      </c>
      <c r="T95" s="79">
        <f>IF(T$93=T$4,SUMPRODUCT(T$75:T$80,$J$84:$J$89),"")</f>
        <v>0</v>
      </c>
      <c r="U95" s="24"/>
      <c r="W95" s="91"/>
    </row>
    <row r="96" spans="3:23" ht="10.5" outlineLevel="1">
      <c r="C96" s="15"/>
      <c r="G96" s="21"/>
      <c r="H96" s="21"/>
      <c r="K96" s="23"/>
      <c r="L96" s="23"/>
      <c r="M96" s="23"/>
      <c r="N96" s="23"/>
      <c r="O96" s="23"/>
    </row>
    <row r="97" spans="1:33" customFormat="1" ht="13">
      <c r="A97" s="37"/>
      <c r="B97" s="43" t="s">
        <v>82</v>
      </c>
      <c r="C97" s="37"/>
      <c r="D97" s="37"/>
      <c r="E97" s="37"/>
      <c r="F97" s="38"/>
      <c r="G97" s="38"/>
      <c r="H97" s="38"/>
      <c r="I97" s="38"/>
      <c r="J97" s="38"/>
      <c r="K97" s="39"/>
      <c r="L97" s="40"/>
      <c r="M97" s="39"/>
      <c r="N97" s="40"/>
      <c r="O97" s="39"/>
      <c r="P97" s="39"/>
      <c r="Q97" s="39"/>
      <c r="R97" s="39"/>
      <c r="S97" s="39"/>
      <c r="T97" s="39"/>
      <c r="U97" s="39"/>
      <c r="V97" s="39"/>
      <c r="W97" s="40"/>
      <c r="X97" s="41"/>
      <c r="Y97" s="41"/>
      <c r="Z97" s="41"/>
      <c r="AA97" s="41"/>
      <c r="AB97" s="41"/>
      <c r="AC97" s="41"/>
      <c r="AD97" s="41"/>
      <c r="AE97" s="41"/>
      <c r="AF97" s="42"/>
      <c r="AG97" s="42"/>
    </row>
    <row r="98" spans="1:33" ht="10" outlineLevel="1">
      <c r="G98" s="21"/>
      <c r="H98" s="21"/>
    </row>
    <row r="99" spans="1:33" ht="10.5" outlineLevel="1">
      <c r="C99" s="9" t="s">
        <v>48</v>
      </c>
      <c r="D99" s="21" t="s">
        <v>7</v>
      </c>
      <c r="E99" s="21" t="s">
        <v>8</v>
      </c>
      <c r="F99" s="21" t="s">
        <v>22</v>
      </c>
      <c r="G99" s="21"/>
      <c r="H99" s="21"/>
      <c r="J99" s="119" t="str">
        <f t="shared" ref="J99:T99" si="30">IF(YEAR(J$4)&gt;=FPFirstYear,IF(YEAR(J$4)&lt;=FPLastYear,J$4,""),"")</f>
        <v/>
      </c>
      <c r="K99" s="119" t="str">
        <f t="shared" si="30"/>
        <v/>
      </c>
      <c r="L99" s="119" t="str">
        <f t="shared" si="30"/>
        <v/>
      </c>
      <c r="M99" s="119" t="str">
        <f t="shared" si="30"/>
        <v/>
      </c>
      <c r="N99" s="119" t="str">
        <f t="shared" si="30"/>
        <v/>
      </c>
      <c r="O99" s="119" t="str">
        <f t="shared" si="30"/>
        <v/>
      </c>
      <c r="P99" s="119">
        <f t="shared" si="30"/>
        <v>46813</v>
      </c>
      <c r="Q99" s="119">
        <f t="shared" si="30"/>
        <v>47178</v>
      </c>
      <c r="R99" s="119">
        <f t="shared" si="30"/>
        <v>47543</v>
      </c>
      <c r="S99" s="119">
        <f t="shared" si="30"/>
        <v>47908</v>
      </c>
      <c r="T99" s="119">
        <f t="shared" si="30"/>
        <v>48274</v>
      </c>
    </row>
    <row r="100" spans="1:33" ht="10.5" outlineLevel="1">
      <c r="C100" s="15"/>
      <c r="G100" s="21"/>
      <c r="H100" s="21"/>
      <c r="K100" s="23"/>
      <c r="L100" s="23"/>
      <c r="M100" s="23"/>
      <c r="N100" s="23"/>
      <c r="O100" s="23"/>
    </row>
    <row r="101" spans="1:33" ht="10.5" outlineLevel="1">
      <c r="C101" s="15" t="s">
        <v>48</v>
      </c>
      <c r="D101" s="16" t="s">
        <v>106</v>
      </c>
      <c r="E101" s="16" t="str">
        <f>percent</f>
        <v>Per cent</v>
      </c>
      <c r="F101" s="16" t="s">
        <v>36</v>
      </c>
      <c r="G101" s="21"/>
      <c r="H101" s="21"/>
      <c r="J101" s="150"/>
      <c r="K101" s="143"/>
      <c r="L101" s="143"/>
      <c r="M101" s="143"/>
      <c r="N101" s="143"/>
      <c r="O101" s="123"/>
      <c r="P101" s="123">
        <v>5.1539999999999997E-3</v>
      </c>
      <c r="Q101" s="123">
        <v>5.1539999999999997E-3</v>
      </c>
      <c r="R101" s="123">
        <v>5.1539999999999997E-3</v>
      </c>
      <c r="S101" s="123">
        <v>5.1539999999999997E-3</v>
      </c>
      <c r="T101" s="123">
        <v>5.1539999999999997E-3</v>
      </c>
      <c r="U101" s="164" t="s">
        <v>221</v>
      </c>
      <c r="V101" s="164"/>
    </row>
    <row r="102" spans="1:33" ht="10.5" outlineLevel="1">
      <c r="C102" s="15"/>
      <c r="G102" s="21"/>
      <c r="H102" s="21"/>
      <c r="K102" s="23"/>
      <c r="L102" s="23"/>
      <c r="M102" s="23"/>
      <c r="N102" s="23"/>
      <c r="O102" s="23"/>
      <c r="P102" s="141"/>
      <c r="Q102" s="141"/>
      <c r="R102" s="141"/>
      <c r="S102" s="141"/>
      <c r="T102" s="141"/>
    </row>
    <row r="103" spans="1:33" ht="10.5" outlineLevel="1">
      <c r="C103" s="8" t="s">
        <v>40</v>
      </c>
      <c r="D103" s="16" t="s">
        <v>103</v>
      </c>
      <c r="E103" s="16" t="s">
        <v>28</v>
      </c>
      <c r="F103" s="16" t="s">
        <v>36</v>
      </c>
      <c r="J103" s="91" t="str">
        <f t="shared" ref="J103:S103" si="31">IF(J99=J$4,IF(ISBLANK(J101),"Check","Ok"),"")</f>
        <v/>
      </c>
      <c r="K103" s="91" t="str">
        <f t="shared" si="31"/>
        <v/>
      </c>
      <c r="L103" s="91" t="str">
        <f t="shared" si="31"/>
        <v/>
      </c>
      <c r="M103" s="91" t="str">
        <f t="shared" si="31"/>
        <v/>
      </c>
      <c r="N103" s="91" t="str">
        <f t="shared" si="31"/>
        <v/>
      </c>
      <c r="O103" s="91" t="str">
        <f t="shared" si="31"/>
        <v/>
      </c>
      <c r="P103" s="91" t="str">
        <f t="shared" si="31"/>
        <v>Ok</v>
      </c>
      <c r="Q103" s="91" t="str">
        <f t="shared" si="31"/>
        <v>Ok</v>
      </c>
      <c r="R103" s="91" t="str">
        <f t="shared" si="31"/>
        <v>Ok</v>
      </c>
      <c r="S103" s="91" t="str">
        <f t="shared" si="31"/>
        <v>Ok</v>
      </c>
      <c r="T103" s="91" t="str">
        <f>IF(T99=T$4,IF(ISBLANK(T101),"Check","Ok"),"")</f>
        <v>Ok</v>
      </c>
      <c r="U103" s="24"/>
      <c r="W103" s="90" t="str">
        <f>IF(COUNTIF(J103:T103,"Check")=0,"Ok","Check")</f>
        <v>Ok</v>
      </c>
    </row>
    <row r="104" spans="1:33" ht="10.5" outlineLevel="1">
      <c r="C104" s="15"/>
      <c r="G104" s="21"/>
      <c r="H104" s="21"/>
      <c r="K104" s="23"/>
      <c r="L104" s="23"/>
      <c r="M104" s="23"/>
      <c r="N104" s="23"/>
      <c r="O104" s="23"/>
    </row>
    <row r="105" spans="1:33" customFormat="1" ht="13">
      <c r="A105" s="37"/>
      <c r="B105" s="43" t="s">
        <v>21</v>
      </c>
      <c r="C105" s="37"/>
      <c r="D105" s="37"/>
      <c r="E105" s="37"/>
      <c r="F105" s="38"/>
      <c r="G105" s="38"/>
      <c r="H105" s="38"/>
      <c r="I105" s="38"/>
      <c r="J105" s="38"/>
      <c r="K105" s="39"/>
      <c r="L105" s="40"/>
      <c r="M105" s="39"/>
      <c r="N105" s="40"/>
      <c r="O105" s="39"/>
      <c r="P105" s="39"/>
      <c r="Q105" s="39"/>
      <c r="R105" s="39"/>
      <c r="S105" s="39"/>
      <c r="T105" s="39"/>
      <c r="U105" s="39"/>
      <c r="V105" s="39"/>
      <c r="W105" s="40"/>
      <c r="X105" s="41"/>
      <c r="Y105" s="41"/>
      <c r="Z105" s="41"/>
      <c r="AA105" s="41"/>
      <c r="AB105" s="41"/>
      <c r="AC105" s="41"/>
      <c r="AD105" s="41"/>
      <c r="AE105" s="41"/>
      <c r="AF105" s="42"/>
      <c r="AG105" s="42"/>
    </row>
  </sheetData>
  <mergeCells count="2">
    <mergeCell ref="K3:M3"/>
    <mergeCell ref="O3:T3"/>
  </mergeCells>
  <conditionalFormatting sqref="J16:T21">
    <cfRule type="cellIs" dxfId="103" priority="8" operator="equal">
      <formula>0</formula>
    </cfRule>
  </conditionalFormatting>
  <conditionalFormatting sqref="J25:T30">
    <cfRule type="cellIs" dxfId="102" priority="9" operator="equal">
      <formula>0</formula>
    </cfRule>
  </conditionalFormatting>
  <conditionalFormatting sqref="J34:T34">
    <cfRule type="expression" dxfId="101" priority="28">
      <formula>J$34=J$4</formula>
    </cfRule>
  </conditionalFormatting>
  <conditionalFormatting sqref="J36:T43">
    <cfRule type="expression" dxfId="100" priority="1">
      <formula>J$34=J$4</formula>
    </cfRule>
  </conditionalFormatting>
  <conditionalFormatting sqref="J45:T45">
    <cfRule type="cellIs" dxfId="99" priority="19" operator="equal">
      <formula>"Check"</formula>
    </cfRule>
    <cfRule type="cellIs" dxfId="98" priority="20" operator="equal">
      <formula>"Ok"</formula>
    </cfRule>
  </conditionalFormatting>
  <conditionalFormatting sqref="J47:T47">
    <cfRule type="expression" dxfId="97" priority="12">
      <formula>J$34=J$4</formula>
    </cfRule>
  </conditionalFormatting>
  <conditionalFormatting sqref="J49:T56">
    <cfRule type="expression" dxfId="96" priority="27">
      <formula>J$47=J$4</formula>
    </cfRule>
  </conditionalFormatting>
  <conditionalFormatting sqref="J58:T58">
    <cfRule type="cellIs" dxfId="95" priority="29" operator="equal">
      <formula>"Check"</formula>
    </cfRule>
    <cfRule type="cellIs" dxfId="94" priority="30" operator="equal">
      <formula>"Ok"</formula>
    </cfRule>
  </conditionalFormatting>
  <conditionalFormatting sqref="J62:T62">
    <cfRule type="expression" dxfId="93" priority="14">
      <formula>J$62=J$4</formula>
    </cfRule>
  </conditionalFormatting>
  <conditionalFormatting sqref="J64:T66 J67:N67 J68:T69">
    <cfRule type="expression" dxfId="92" priority="13">
      <formula>J$62=J$4</formula>
    </cfRule>
  </conditionalFormatting>
  <conditionalFormatting sqref="J71:T71">
    <cfRule type="cellIs" dxfId="91" priority="15" operator="equal">
      <formula>"Check"</formula>
    </cfRule>
    <cfRule type="cellIs" dxfId="90" priority="16" operator="equal">
      <formula>"Ok"</formula>
    </cfRule>
  </conditionalFormatting>
  <conditionalFormatting sqref="J73:T73">
    <cfRule type="expression" dxfId="89" priority="11">
      <formula>J$34=J$4</formula>
    </cfRule>
  </conditionalFormatting>
  <conditionalFormatting sqref="J91:T92 J94:T94">
    <cfRule type="cellIs" dxfId="88" priority="4" operator="equal">
      <formula>"Check"</formula>
    </cfRule>
    <cfRule type="cellIs" dxfId="87" priority="5" operator="equal">
      <formula>"Ok"</formula>
    </cfRule>
  </conditionalFormatting>
  <conditionalFormatting sqref="J93:T93">
    <cfRule type="expression" dxfId="86" priority="3">
      <formula>J$93=J$4</formula>
    </cfRule>
  </conditionalFormatting>
  <conditionalFormatting sqref="J99:T99">
    <cfRule type="expression" dxfId="85" priority="10">
      <formula>J$34=J$4</formula>
    </cfRule>
  </conditionalFormatting>
  <conditionalFormatting sqref="J101:T101">
    <cfRule type="expression" dxfId="84" priority="37">
      <formula>J$99=J$4</formula>
    </cfRule>
  </conditionalFormatting>
  <conditionalFormatting sqref="J103:T103">
    <cfRule type="cellIs" dxfId="83" priority="23" operator="equal">
      <formula>"Check"</formula>
    </cfRule>
    <cfRule type="cellIs" dxfId="82" priority="24" operator="equal">
      <formula>"Ok"</formula>
    </cfRule>
  </conditionalFormatting>
  <conditionalFormatting sqref="O64:T67">
    <cfRule type="expression" dxfId="81" priority="2">
      <formula>O$62=O$4</formula>
    </cfRule>
  </conditionalFormatting>
  <conditionalFormatting sqref="T1">
    <cfRule type="cellIs" dxfId="80" priority="33" operator="equal">
      <formula>"Check"</formula>
    </cfRule>
    <cfRule type="cellIs" dxfId="79" priority="34" operator="equal">
      <formula>"Ok"</formula>
    </cfRule>
  </conditionalFormatting>
  <conditionalFormatting sqref="W1">
    <cfRule type="cellIs" dxfId="78" priority="35" operator="equal">
      <formula>"Check"</formula>
    </cfRule>
    <cfRule type="cellIs" dxfId="77" priority="36" operator="equal">
      <formula>"Ok"</formula>
    </cfRule>
  </conditionalFormatting>
  <conditionalFormatting sqref="W45">
    <cfRule type="cellIs" dxfId="76" priority="21" operator="equal">
      <formula>"Check"</formula>
    </cfRule>
    <cfRule type="cellIs" dxfId="75" priority="22" operator="equal">
      <formula>"Ok"</formula>
    </cfRule>
  </conditionalFormatting>
  <conditionalFormatting sqref="W58">
    <cfRule type="cellIs" dxfId="74" priority="31" operator="equal">
      <formula>"Check"</formula>
    </cfRule>
    <cfRule type="cellIs" dxfId="73" priority="32" operator="equal">
      <formula>"Ok"</formula>
    </cfRule>
  </conditionalFormatting>
  <conditionalFormatting sqref="W71">
    <cfRule type="cellIs" dxfId="72" priority="17" operator="equal">
      <formula>"Check"</formula>
    </cfRule>
    <cfRule type="cellIs" dxfId="71" priority="18" operator="equal">
      <formula>"Ok"</formula>
    </cfRule>
  </conditionalFormatting>
  <conditionalFormatting sqref="W91:W95">
    <cfRule type="cellIs" dxfId="70" priority="6" operator="equal">
      <formula>"Check"</formula>
    </cfRule>
    <cfRule type="cellIs" dxfId="69" priority="7" operator="equal">
      <formula>"Ok"</formula>
    </cfRule>
  </conditionalFormatting>
  <conditionalFormatting sqref="W103">
    <cfRule type="cellIs" dxfId="68" priority="25" operator="equal">
      <formula>"Check"</formula>
    </cfRule>
    <cfRule type="cellIs" dxfId="67" priority="26" operator="equal">
      <formula>"Ok"</formula>
    </cfRule>
  </conditionalFormatting>
  <dataValidations disablePrompts="1" count="1">
    <dataValidation type="list" allowBlank="1" showInputMessage="1" showErrorMessage="1" sqref="F104 F72 F96 F83 F81" xr:uid="{0C47E411-AE85-4185-B8F1-9DA37E7AB5A6}">
      <formula1>#REF!</formula1>
    </dataValidation>
  </dataValidations>
  <hyperlinks>
    <hyperlink ref="K1" location="Index!A1" display="Back to Index" xr:uid="{483B1222-D61A-4A43-BAB8-782B6B62EE20}"/>
    <hyperlink ref="V1" location="'Check|List'!A1" display="Overall Check:" xr:uid="{555DBD96-C7AC-4F55-8041-B3087CCB6E35}"/>
  </hyperlinks>
  <pageMargins left="0.7" right="0.7" top="0.75" bottom="0.75" header="0.3" footer="0.3"/>
  <pageSetup paperSize="9" orientation="portrait" verticalDpi="4" r:id="rId1"/>
  <headerFooter>
    <oddFooter>&amp;C_x000D_&amp;1#&amp;"Century Gothic"&amp;7&amp;K7F7F7F BUSINESS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FFF99"/>
  </sheetPr>
  <dimension ref="A1:XFC103"/>
  <sheetViews>
    <sheetView showGridLines="0" zoomScaleNormal="100" workbookViewId="0">
      <selection activeCell="V41" sqref="V41"/>
    </sheetView>
  </sheetViews>
  <sheetFormatPr defaultColWidth="0" defaultRowHeight="11.25" customHeight="1" zeroHeight="1" outlineLevelRow="1"/>
  <cols>
    <col min="1" max="2" width="1.44140625" style="8" customWidth="1"/>
    <col min="3" max="3" width="48" style="8" bestFit="1" customWidth="1"/>
    <col min="4" max="4" width="27.6640625" style="16" customWidth="1"/>
    <col min="5" max="5" width="15.6640625" style="16" customWidth="1"/>
    <col min="6" max="6" width="10.6640625" style="16" customWidth="1"/>
    <col min="7" max="9" width="3.33203125" style="16" customWidth="1"/>
    <col min="10" max="21" width="10.6640625" style="8" customWidth="1"/>
    <col min="22" max="22" width="47.5546875" style="8" customWidth="1"/>
    <col min="23" max="23" width="34" style="8" customWidth="1"/>
    <col min="24" max="47" width="10.44140625" style="8" hidden="1" customWidth="1"/>
    <col min="48" max="16381" width="0" style="8" hidden="1"/>
    <col min="16382" max="16382" width="28.109375" style="8" customWidth="1"/>
    <col min="16383" max="16383" width="11.6640625" style="8" customWidth="1"/>
    <col min="16384" max="16384" width="3.33203125" style="8" customWidth="1"/>
  </cols>
  <sheetData>
    <row r="1" spans="1:30 16383:16383" s="32" customFormat="1" ht="15.5">
      <c r="B1" s="29" t="str">
        <f>Index!$B$1</f>
        <v>AER opex model</v>
      </c>
      <c r="C1" s="29"/>
      <c r="D1" s="29"/>
      <c r="E1" s="29"/>
      <c r="F1" s="30"/>
      <c r="G1" s="30"/>
      <c r="H1" s="30"/>
      <c r="I1" s="30"/>
      <c r="J1" s="31" t="s">
        <v>2</v>
      </c>
      <c r="L1" s="33" t="s">
        <v>3</v>
      </c>
      <c r="M1" s="50" t="s">
        <v>4</v>
      </c>
      <c r="N1" s="11" t="s">
        <v>5</v>
      </c>
      <c r="O1" s="12" t="s">
        <v>6</v>
      </c>
      <c r="R1" s="33" t="s">
        <v>86</v>
      </c>
      <c r="S1" s="34" t="str">
        <f ca="1">IF(COUNTA($W$8:$W$237)=COUNTIF($W$8:$W$237,"OK"),"OK","Check")</f>
        <v>OK</v>
      </c>
      <c r="U1" s="137" t="s">
        <v>24</v>
      </c>
      <c r="V1" s="34" t="str">
        <f ca="1">'Check|List'!$S$1</f>
        <v>Ok</v>
      </c>
    </row>
    <row r="2" spans="1:30 16383:16383" s="36" customFormat="1" ht="13.5" thickBot="1">
      <c r="B2" s="35" t="str">
        <f>Index!$C$11</f>
        <v>Input | Step changes</v>
      </c>
      <c r="C2" s="35"/>
      <c r="D2" s="35"/>
      <c r="E2" s="35"/>
      <c r="F2" s="59"/>
      <c r="G2" s="59"/>
      <c r="H2" s="59"/>
      <c r="I2" s="59"/>
    </row>
    <row r="3" spans="1:30 16383:16383" s="60" customFormat="1" ht="10.5">
      <c r="D3" s="132"/>
      <c r="E3" s="132"/>
      <c r="F3" s="132"/>
      <c r="G3" s="132"/>
      <c r="H3" s="132"/>
      <c r="I3" s="132"/>
      <c r="J3" s="114" t="s">
        <v>126</v>
      </c>
      <c r="K3" s="126"/>
      <c r="L3" s="126"/>
      <c r="M3" s="132"/>
      <c r="N3" s="210"/>
      <c r="O3" s="210"/>
      <c r="P3" s="210"/>
      <c r="Q3" s="210"/>
      <c r="R3" s="210"/>
      <c r="S3" s="210"/>
      <c r="T3" s="61"/>
      <c r="U3" s="61"/>
      <c r="V3" s="61"/>
      <c r="W3" s="61"/>
      <c r="X3" s="61"/>
      <c r="Y3" s="61"/>
      <c r="Z3" s="61"/>
    </row>
    <row r="4" spans="1:30 16383:16383" customFormat="1" ht="10">
      <c r="A4" s="186"/>
      <c r="B4" s="186"/>
      <c r="C4" s="186"/>
      <c r="D4" s="187" t="s">
        <v>7</v>
      </c>
      <c r="E4" s="187" t="s">
        <v>8</v>
      </c>
      <c r="F4" s="188" t="s">
        <v>22</v>
      </c>
      <c r="G4" s="189"/>
      <c r="H4" s="189"/>
      <c r="I4" s="189"/>
      <c r="J4" s="190">
        <f>DATE(PPFirstYear,MONTH('Input|General'!$G$9),1)</f>
        <v>44986</v>
      </c>
      <c r="K4" s="190">
        <f>DATE(PPFirstYear+1,MONTH('Input|General'!$G$9),1)</f>
        <v>45352</v>
      </c>
      <c r="L4" s="190">
        <f>DATE(PPFirstYear+2,MONTH('Input|General'!$G$9),1)</f>
        <v>45717</v>
      </c>
      <c r="M4" s="190">
        <f>DATE(PPFirstYear+3,MONTH('Input|General'!$G$9),1)</f>
        <v>46082</v>
      </c>
      <c r="N4" s="190">
        <f>DATE(PPFirstYear+4,MONTH('Input|General'!$G$9),1)</f>
        <v>46447</v>
      </c>
      <c r="O4" s="190">
        <f>DATE(PPFirstYear+5,MONTH('Input|General'!$G$9),1)</f>
        <v>46813</v>
      </c>
      <c r="P4" s="190">
        <f>DATE(PPFirstYear+6,MONTH('Input|General'!$G$9),1)</f>
        <v>47178</v>
      </c>
      <c r="Q4" s="190">
        <f>DATE(PPFirstYear+7,MONTH('Input|General'!$G$9),1)</f>
        <v>47543</v>
      </c>
      <c r="R4" s="190">
        <f>DATE(PPFirstYear+8,MONTH('Input|General'!$G$9),1)</f>
        <v>47908</v>
      </c>
      <c r="S4" s="190">
        <f>DATE(PPFirstYear+9,MONTH('Input|General'!$G$9),1)</f>
        <v>48274</v>
      </c>
      <c r="T4" s="191"/>
      <c r="U4" s="191"/>
      <c r="V4" s="192"/>
      <c r="W4" s="192"/>
    </row>
    <row r="5" spans="1:30 16383:16383" s="6" customFormat="1" ht="3" customHeight="1">
      <c r="D5" s="27"/>
      <c r="E5" s="27"/>
      <c r="F5" s="27"/>
      <c r="G5" s="27"/>
      <c r="H5" s="27"/>
      <c r="I5" s="27"/>
    </row>
    <row r="6" spans="1:30 16383:16383" s="6" customFormat="1" ht="9" customHeight="1">
      <c r="D6" s="27"/>
      <c r="E6" s="27"/>
      <c r="F6" s="27"/>
      <c r="G6" s="27"/>
      <c r="H6" s="27"/>
      <c r="I6" s="27"/>
    </row>
    <row r="7" spans="1:30 16383:16383" s="6" customFormat="1" ht="3" customHeight="1">
      <c r="D7" s="27"/>
      <c r="E7" s="27"/>
      <c r="F7" s="27"/>
      <c r="G7" s="27"/>
      <c r="H7" s="27"/>
      <c r="I7" s="27"/>
    </row>
    <row r="8" spans="1:30 16383:16383" customFormat="1" ht="13">
      <c r="A8" s="193"/>
      <c r="B8" s="194" t="s">
        <v>50</v>
      </c>
      <c r="C8" s="193"/>
      <c r="D8" s="193"/>
      <c r="E8" s="193"/>
      <c r="F8" s="195"/>
      <c r="G8" s="195"/>
      <c r="H8" s="195"/>
      <c r="I8" s="195"/>
      <c r="J8" s="196"/>
      <c r="K8" s="197"/>
      <c r="L8" s="196"/>
      <c r="M8" s="197"/>
      <c r="N8" s="196"/>
      <c r="O8" s="196"/>
      <c r="P8" s="196"/>
      <c r="Q8" s="196"/>
      <c r="R8" s="196"/>
      <c r="S8" s="196"/>
      <c r="T8" s="196"/>
      <c r="U8" s="196"/>
      <c r="V8" s="197"/>
      <c r="W8" s="197"/>
      <c r="X8" s="41"/>
      <c r="Y8" s="41"/>
      <c r="Z8" s="41"/>
      <c r="AA8" s="41"/>
      <c r="AB8" s="41"/>
      <c r="AC8" s="42"/>
      <c r="AD8" s="42"/>
    </row>
    <row r="9" spans="1:30 16383:16383" ht="10" outlineLevel="1">
      <c r="G9" s="21"/>
      <c r="H9" s="21"/>
      <c r="V9" s="56"/>
    </row>
    <row r="10" spans="1:30 16383:16383" ht="10.5" outlineLevel="1">
      <c r="C10" s="9" t="s">
        <v>83</v>
      </c>
      <c r="D10" s="21" t="s">
        <v>7</v>
      </c>
      <c r="E10" s="21" t="s">
        <v>8</v>
      </c>
      <c r="F10" s="21" t="s">
        <v>22</v>
      </c>
      <c r="G10" s="21"/>
      <c r="H10" s="21"/>
      <c r="I10" s="119"/>
      <c r="J10" s="119" t="str">
        <f t="shared" ref="J10:S10" si="0">IF(YEAR(J$4)&gt;=FPFirstYear,IF(YEAR(J$4)&lt;=FPLastYear,J$4,""),"")</f>
        <v/>
      </c>
      <c r="K10" s="119" t="str">
        <f t="shared" si="0"/>
        <v/>
      </c>
      <c r="L10" s="119" t="str">
        <f t="shared" si="0"/>
        <v/>
      </c>
      <c r="M10" s="119" t="str">
        <f t="shared" si="0"/>
        <v/>
      </c>
      <c r="N10" s="119" t="str">
        <f t="shared" si="0"/>
        <v/>
      </c>
      <c r="O10" s="119">
        <f t="shared" si="0"/>
        <v>46813</v>
      </c>
      <c r="P10" s="119">
        <f t="shared" si="0"/>
        <v>47178</v>
      </c>
      <c r="Q10" s="119">
        <f t="shared" si="0"/>
        <v>47543</v>
      </c>
      <c r="R10" s="119">
        <f t="shared" si="0"/>
        <v>47908</v>
      </c>
      <c r="S10" s="119">
        <f t="shared" si="0"/>
        <v>48274</v>
      </c>
      <c r="V10" s="169" t="s">
        <v>57</v>
      </c>
    </row>
    <row r="11" spans="1:30 16383:16383" ht="10" outlineLevel="1">
      <c r="G11" s="21"/>
      <c r="H11" s="21"/>
      <c r="W11" s="164"/>
      <c r="XFC11" s="164"/>
    </row>
    <row r="12" spans="1:30 16383:16383" ht="10" outlineLevel="1">
      <c r="C12" s="52" t="s">
        <v>213</v>
      </c>
      <c r="D12" s="16" t="s">
        <v>73</v>
      </c>
      <c r="E12" s="106" t="s">
        <v>15</v>
      </c>
      <c r="F12" s="125">
        <v>46447</v>
      </c>
      <c r="G12" s="21"/>
      <c r="H12" s="21"/>
      <c r="J12" s="108"/>
      <c r="K12" s="108"/>
      <c r="L12" s="108"/>
      <c r="M12" s="108"/>
      <c r="N12" s="108"/>
      <c r="O12" s="172">
        <v>0</v>
      </c>
      <c r="P12" s="172">
        <v>0</v>
      </c>
      <c r="Q12" s="172">
        <v>0</v>
      </c>
      <c r="R12" s="172">
        <v>0</v>
      </c>
      <c r="S12" s="172">
        <v>0</v>
      </c>
      <c r="T12" s="56"/>
      <c r="W12" s="164"/>
      <c r="XFC12" s="164"/>
    </row>
    <row r="13" spans="1:30 16383:16383" ht="10" outlineLevel="1">
      <c r="C13" s="52" t="s">
        <v>202</v>
      </c>
      <c r="D13" s="16" t="s">
        <v>73</v>
      </c>
      <c r="E13" s="106" t="s">
        <v>15</v>
      </c>
      <c r="F13" s="125">
        <v>46447</v>
      </c>
      <c r="G13" s="21"/>
      <c r="H13" s="21"/>
      <c r="J13" s="108"/>
      <c r="K13" s="108"/>
      <c r="L13" s="108"/>
      <c r="M13" s="108"/>
      <c r="N13" s="108"/>
      <c r="O13" s="124">
        <v>15.168274770357357</v>
      </c>
      <c r="P13" s="124">
        <v>14.044802313048752</v>
      </c>
      <c r="Q13" s="124">
        <v>9.6055351720234494</v>
      </c>
      <c r="R13" s="124">
        <v>11.223817304027714</v>
      </c>
      <c r="S13" s="124">
        <v>12.056756636676967</v>
      </c>
      <c r="T13" s="56"/>
      <c r="V13" s="8" t="s">
        <v>234</v>
      </c>
    </row>
    <row r="14" spans="1:30 16383:16383" ht="10" outlineLevel="1">
      <c r="C14" s="52" t="s">
        <v>204</v>
      </c>
      <c r="D14" s="16" t="s">
        <v>73</v>
      </c>
      <c r="E14" s="106" t="s">
        <v>15</v>
      </c>
      <c r="F14" s="125">
        <v>46447</v>
      </c>
      <c r="G14" s="21"/>
      <c r="H14" s="21"/>
      <c r="J14" s="108"/>
      <c r="K14" s="108"/>
      <c r="L14" s="108"/>
      <c r="M14" s="108"/>
      <c r="N14" s="108"/>
      <c r="O14" s="172">
        <v>1.4199632432782514</v>
      </c>
      <c r="P14" s="172">
        <v>1.274529391545842</v>
      </c>
      <c r="Q14" s="172">
        <v>1.1819805768070362</v>
      </c>
      <c r="R14" s="172">
        <v>1.1423167990618335</v>
      </c>
      <c r="S14" s="172">
        <v>1.1423167990618335</v>
      </c>
      <c r="T14" s="56"/>
      <c r="V14" s="8" t="s">
        <v>223</v>
      </c>
    </row>
    <row r="15" spans="1:30 16383:16383" ht="10" outlineLevel="1">
      <c r="C15" s="52"/>
      <c r="D15" s="16" t="s">
        <v>73</v>
      </c>
      <c r="E15" s="106" t="s">
        <v>15</v>
      </c>
      <c r="F15" s="125">
        <v>46447</v>
      </c>
      <c r="G15" s="21"/>
      <c r="H15" s="21"/>
      <c r="J15" s="108"/>
      <c r="K15" s="108"/>
      <c r="L15" s="108"/>
      <c r="M15" s="108"/>
      <c r="N15" s="108"/>
      <c r="O15" s="198"/>
      <c r="P15" s="198"/>
      <c r="Q15" s="198"/>
      <c r="R15" s="198"/>
      <c r="S15" s="198"/>
      <c r="T15" s="56"/>
    </row>
    <row r="16" spans="1:30 16383:16383" ht="10" outlineLevel="1">
      <c r="C16" s="52"/>
      <c r="D16" s="16" t="s">
        <v>73</v>
      </c>
      <c r="E16" s="106" t="s">
        <v>15</v>
      </c>
      <c r="F16" s="125">
        <v>46447</v>
      </c>
      <c r="G16" s="21"/>
      <c r="H16" s="21"/>
      <c r="J16" s="108"/>
      <c r="K16" s="108"/>
      <c r="L16" s="108"/>
      <c r="M16" s="108"/>
      <c r="N16" s="108"/>
      <c r="O16" s="172"/>
      <c r="P16" s="172"/>
      <c r="Q16" s="172"/>
      <c r="R16" s="172"/>
      <c r="S16" s="172"/>
      <c r="T16" s="56"/>
      <c r="W16" s="164"/>
      <c r="XFC16" s="164"/>
    </row>
    <row r="17" spans="1:16383" s="164" customFormat="1" ht="10" outlineLevel="1">
      <c r="A17" s="8"/>
      <c r="B17" s="8"/>
      <c r="C17" s="52"/>
      <c r="D17" s="16" t="s">
        <v>73</v>
      </c>
      <c r="E17" s="106" t="s">
        <v>15</v>
      </c>
      <c r="F17" s="125">
        <v>46447</v>
      </c>
      <c r="G17" s="21"/>
      <c r="H17" s="21"/>
      <c r="I17" s="16"/>
      <c r="J17" s="108"/>
      <c r="K17" s="108"/>
      <c r="L17" s="108"/>
      <c r="M17" s="108"/>
      <c r="N17" s="108"/>
      <c r="O17" s="172"/>
      <c r="P17" s="172"/>
      <c r="Q17" s="172"/>
      <c r="R17" s="172"/>
      <c r="S17" s="172"/>
      <c r="T17" s="56"/>
      <c r="U17" s="8"/>
      <c r="V17" s="165"/>
    </row>
    <row r="18" spans="1:16383" ht="10" outlineLevel="1">
      <c r="C18" s="52"/>
      <c r="D18" s="16" t="s">
        <v>73</v>
      </c>
      <c r="E18" s="106" t="s">
        <v>15</v>
      </c>
      <c r="F18" s="125">
        <v>46447</v>
      </c>
      <c r="G18" s="21"/>
      <c r="H18" s="21"/>
      <c r="J18" s="108"/>
      <c r="K18" s="108"/>
      <c r="L18" s="108"/>
      <c r="M18" s="108"/>
      <c r="N18" s="108"/>
      <c r="O18" s="172"/>
      <c r="P18" s="172"/>
      <c r="Q18" s="172"/>
      <c r="R18" s="172"/>
      <c r="S18" s="172"/>
      <c r="T18" s="56"/>
      <c r="XFC18" s="164"/>
    </row>
    <row r="19" spans="1:16383" ht="10" outlineLevel="1">
      <c r="C19" s="52"/>
      <c r="D19" s="16" t="s">
        <v>73</v>
      </c>
      <c r="E19" s="106" t="s">
        <v>15</v>
      </c>
      <c r="F19" s="125">
        <v>46447</v>
      </c>
      <c r="G19" s="21"/>
      <c r="H19" s="21"/>
      <c r="J19" s="108"/>
      <c r="K19" s="108"/>
      <c r="L19" s="108"/>
      <c r="M19" s="108"/>
      <c r="N19" s="108"/>
      <c r="O19" s="172"/>
      <c r="P19" s="172"/>
      <c r="Q19" s="172"/>
      <c r="R19" s="172"/>
      <c r="S19" s="172"/>
      <c r="XFC19" s="164"/>
    </row>
    <row r="20" spans="1:16383" ht="10" outlineLevel="1">
      <c r="C20" s="52"/>
      <c r="D20" s="16" t="s">
        <v>73</v>
      </c>
      <c r="E20" s="106" t="s">
        <v>15</v>
      </c>
      <c r="F20" s="125">
        <v>46447</v>
      </c>
      <c r="G20" s="21"/>
      <c r="H20" s="21"/>
      <c r="J20" s="108"/>
      <c r="K20" s="108"/>
      <c r="L20" s="108"/>
      <c r="M20" s="108"/>
      <c r="N20" s="108"/>
      <c r="O20" s="172"/>
      <c r="P20" s="172"/>
      <c r="Q20" s="172"/>
      <c r="R20" s="172"/>
      <c r="S20" s="172"/>
      <c r="T20" s="56"/>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c r="DK20" s="164"/>
      <c r="DL20" s="164"/>
      <c r="DM20" s="164"/>
      <c r="DN20" s="164"/>
      <c r="DO20" s="164"/>
      <c r="DP20" s="164"/>
      <c r="DQ20" s="164"/>
      <c r="DR20" s="164"/>
      <c r="DS20" s="164"/>
      <c r="DT20" s="164"/>
      <c r="DU20" s="164"/>
      <c r="DV20" s="164"/>
      <c r="DW20" s="164"/>
      <c r="DX20" s="164"/>
      <c r="DY20" s="164"/>
      <c r="DZ20" s="164"/>
      <c r="EA20" s="164"/>
      <c r="EB20" s="164"/>
      <c r="EC20" s="164"/>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c r="FJ20" s="164"/>
      <c r="FK20" s="164"/>
      <c r="FL20" s="164"/>
      <c r="FM20" s="164"/>
      <c r="FN20" s="164"/>
      <c r="FO20" s="164"/>
      <c r="FP20" s="164"/>
      <c r="FQ20" s="164"/>
      <c r="FR20" s="164"/>
      <c r="FS20" s="164"/>
      <c r="FT20" s="164"/>
      <c r="FU20" s="164"/>
      <c r="FV20" s="164"/>
      <c r="FW20" s="164"/>
      <c r="FX20" s="164"/>
      <c r="FY20" s="164"/>
      <c r="FZ20" s="164"/>
      <c r="GA20" s="164"/>
      <c r="GB20" s="164"/>
      <c r="GC20" s="164"/>
      <c r="GD20" s="164"/>
      <c r="GE20" s="164"/>
      <c r="GF20" s="164"/>
      <c r="GG20" s="164"/>
      <c r="GH20" s="164"/>
      <c r="GI20" s="164"/>
      <c r="GJ20" s="164"/>
      <c r="GK20" s="164"/>
      <c r="GL20" s="164"/>
      <c r="GM20" s="164"/>
      <c r="GN20" s="164"/>
      <c r="GO20" s="164"/>
      <c r="GP20" s="164"/>
      <c r="GQ20" s="164"/>
      <c r="GR20" s="164"/>
      <c r="GS20" s="164"/>
      <c r="GT20" s="164"/>
      <c r="GU20" s="164"/>
      <c r="GV20" s="164"/>
      <c r="GW20" s="164"/>
      <c r="GX20" s="164"/>
      <c r="GY20" s="164"/>
      <c r="GZ20" s="164"/>
      <c r="HA20" s="164"/>
      <c r="HB20" s="164"/>
      <c r="HC20" s="164"/>
      <c r="HD20" s="164"/>
      <c r="HE20" s="164"/>
      <c r="HF20" s="164"/>
      <c r="HG20" s="164"/>
      <c r="HH20" s="164"/>
      <c r="HI20" s="164"/>
      <c r="HJ20" s="164"/>
      <c r="HK20" s="164"/>
      <c r="HL20" s="164"/>
      <c r="HM20" s="164"/>
      <c r="HN20" s="164"/>
      <c r="HO20" s="164"/>
      <c r="HP20" s="164"/>
      <c r="HQ20" s="164"/>
      <c r="HR20" s="164"/>
      <c r="HS20" s="164"/>
      <c r="HT20" s="164"/>
      <c r="HU20" s="164"/>
      <c r="HV20" s="164"/>
      <c r="HW20" s="164"/>
      <c r="HX20" s="164"/>
      <c r="HY20" s="164"/>
      <c r="HZ20" s="164"/>
      <c r="IA20" s="164"/>
      <c r="IB20" s="164"/>
      <c r="IC20" s="164"/>
      <c r="ID20" s="164"/>
      <c r="IE20" s="164"/>
      <c r="IF20" s="164"/>
      <c r="IG20" s="164"/>
      <c r="IH20" s="164"/>
      <c r="II20" s="164"/>
      <c r="IJ20" s="164"/>
      <c r="IK20" s="164"/>
      <c r="IL20" s="164"/>
      <c r="IM20" s="164"/>
      <c r="IN20" s="164"/>
      <c r="IO20" s="164"/>
      <c r="IP20" s="164"/>
      <c r="IQ20" s="164"/>
      <c r="IR20" s="164"/>
      <c r="IS20" s="164"/>
      <c r="IT20" s="164"/>
      <c r="IU20" s="164"/>
      <c r="IV20" s="164"/>
      <c r="IW20" s="164"/>
      <c r="IX20" s="164"/>
      <c r="IY20" s="164"/>
      <c r="IZ20" s="164"/>
      <c r="JA20" s="164"/>
      <c r="JB20" s="164"/>
      <c r="JC20" s="164"/>
      <c r="JD20" s="164"/>
      <c r="JE20" s="164"/>
      <c r="JF20" s="164"/>
      <c r="JG20" s="164"/>
      <c r="JH20" s="164"/>
      <c r="JI20" s="164"/>
      <c r="JJ20" s="164"/>
      <c r="JK20" s="164"/>
      <c r="JL20" s="164"/>
      <c r="JM20" s="164"/>
      <c r="JN20" s="164"/>
      <c r="JO20" s="164"/>
      <c r="JP20" s="164"/>
      <c r="JQ20" s="164"/>
      <c r="JR20" s="164"/>
      <c r="JS20" s="164"/>
      <c r="JT20" s="164"/>
      <c r="JU20" s="164"/>
      <c r="JV20" s="164"/>
      <c r="JW20" s="164"/>
      <c r="JX20" s="164"/>
      <c r="JY20" s="164"/>
      <c r="JZ20" s="164"/>
      <c r="KA20" s="164"/>
      <c r="KB20" s="164"/>
      <c r="KC20" s="164"/>
      <c r="KD20" s="164"/>
      <c r="KE20" s="164"/>
      <c r="KF20" s="164"/>
      <c r="KG20" s="164"/>
      <c r="KH20" s="164"/>
      <c r="KI20" s="164"/>
      <c r="KJ20" s="164"/>
      <c r="KK20" s="164"/>
      <c r="KL20" s="164"/>
      <c r="KM20" s="164"/>
      <c r="KN20" s="164"/>
      <c r="KO20" s="164"/>
      <c r="KP20" s="164"/>
      <c r="KQ20" s="164"/>
      <c r="KR20" s="164"/>
      <c r="KS20" s="164"/>
      <c r="KT20" s="164"/>
      <c r="KU20" s="164"/>
      <c r="KV20" s="164"/>
      <c r="KW20" s="164"/>
      <c r="KX20" s="164"/>
      <c r="KY20" s="164"/>
      <c r="KZ20" s="164"/>
      <c r="LA20" s="164"/>
      <c r="LB20" s="164"/>
      <c r="LC20" s="164"/>
      <c r="LD20" s="164"/>
      <c r="LE20" s="164"/>
      <c r="LF20" s="164"/>
      <c r="LG20" s="164"/>
      <c r="LH20" s="164"/>
      <c r="LI20" s="164"/>
      <c r="LJ20" s="164"/>
      <c r="LK20" s="164"/>
      <c r="LL20" s="164"/>
      <c r="LM20" s="164"/>
      <c r="LN20" s="164"/>
      <c r="LO20" s="164"/>
      <c r="LP20" s="164"/>
      <c r="LQ20" s="164"/>
      <c r="LR20" s="164"/>
      <c r="LS20" s="164"/>
      <c r="LT20" s="164"/>
      <c r="LU20" s="164"/>
      <c r="LV20" s="164"/>
      <c r="LW20" s="164"/>
      <c r="LX20" s="164"/>
      <c r="LY20" s="164"/>
      <c r="LZ20" s="164"/>
      <c r="MA20" s="164"/>
      <c r="MB20" s="164"/>
      <c r="MC20" s="164"/>
      <c r="MD20" s="164"/>
      <c r="ME20" s="164"/>
      <c r="MF20" s="164"/>
      <c r="MG20" s="164"/>
      <c r="MH20" s="164"/>
      <c r="MI20" s="164"/>
      <c r="MJ20" s="164"/>
      <c r="MK20" s="164"/>
      <c r="ML20" s="164"/>
      <c r="MM20" s="164"/>
      <c r="MN20" s="164"/>
      <c r="MO20" s="164"/>
      <c r="MP20" s="164"/>
      <c r="MQ20" s="164"/>
      <c r="MR20" s="164"/>
      <c r="MS20" s="164"/>
      <c r="MT20" s="164"/>
      <c r="MU20" s="164"/>
      <c r="MV20" s="164"/>
      <c r="MW20" s="164"/>
      <c r="MX20" s="164"/>
      <c r="MY20" s="164"/>
      <c r="MZ20" s="164"/>
      <c r="NA20" s="164"/>
      <c r="NB20" s="164"/>
      <c r="NC20" s="164"/>
      <c r="ND20" s="164"/>
      <c r="NE20" s="164"/>
      <c r="NF20" s="164"/>
      <c r="NG20" s="164"/>
      <c r="NH20" s="164"/>
      <c r="NI20" s="164"/>
      <c r="NJ20" s="164"/>
      <c r="NK20" s="164"/>
      <c r="NL20" s="164"/>
      <c r="NM20" s="164"/>
      <c r="NN20" s="164"/>
      <c r="NO20" s="164"/>
      <c r="NP20" s="164"/>
      <c r="NQ20" s="164"/>
      <c r="NR20" s="164"/>
      <c r="NS20" s="164"/>
      <c r="NT20" s="164"/>
      <c r="NU20" s="164"/>
      <c r="NV20" s="164"/>
      <c r="NW20" s="164"/>
      <c r="NX20" s="164"/>
      <c r="NY20" s="164"/>
      <c r="NZ20" s="164"/>
      <c r="OA20" s="164"/>
      <c r="OB20" s="164"/>
      <c r="OC20" s="164"/>
      <c r="OD20" s="164"/>
      <c r="OE20" s="164"/>
      <c r="OF20" s="164"/>
      <c r="OG20" s="164"/>
      <c r="OH20" s="164"/>
      <c r="OI20" s="164"/>
      <c r="OJ20" s="164"/>
      <c r="OK20" s="164"/>
      <c r="OL20" s="164"/>
      <c r="OM20" s="164"/>
      <c r="ON20" s="164"/>
      <c r="OO20" s="164"/>
      <c r="OP20" s="164"/>
      <c r="OQ20" s="164"/>
      <c r="OR20" s="164"/>
      <c r="OS20" s="164"/>
      <c r="OT20" s="164"/>
      <c r="OU20" s="164"/>
      <c r="OV20" s="164"/>
      <c r="OW20" s="164"/>
      <c r="OX20" s="164"/>
      <c r="OY20" s="164"/>
      <c r="OZ20" s="164"/>
      <c r="PA20" s="164"/>
      <c r="PB20" s="164"/>
      <c r="PC20" s="164"/>
      <c r="PD20" s="164"/>
      <c r="PE20" s="164"/>
      <c r="PF20" s="164"/>
      <c r="PG20" s="164"/>
      <c r="PH20" s="164"/>
      <c r="PI20" s="164"/>
      <c r="PJ20" s="164"/>
      <c r="PK20" s="164"/>
      <c r="PL20" s="164"/>
      <c r="PM20" s="164"/>
      <c r="PN20" s="164"/>
      <c r="PO20" s="164"/>
      <c r="PP20" s="164"/>
      <c r="PQ20" s="164"/>
      <c r="PR20" s="164"/>
      <c r="PS20" s="164"/>
      <c r="PT20" s="164"/>
      <c r="PU20" s="164"/>
      <c r="PV20" s="164"/>
      <c r="PW20" s="164"/>
      <c r="PX20" s="164"/>
      <c r="PY20" s="164"/>
      <c r="PZ20" s="164"/>
      <c r="QA20" s="164"/>
      <c r="QB20" s="164"/>
      <c r="QC20" s="164"/>
      <c r="QD20" s="164"/>
      <c r="QE20" s="164"/>
      <c r="QF20" s="164"/>
      <c r="QG20" s="164"/>
      <c r="QH20" s="164"/>
      <c r="QI20" s="164"/>
      <c r="QJ20" s="164"/>
      <c r="QK20" s="164"/>
      <c r="QL20" s="164"/>
      <c r="QM20" s="164"/>
      <c r="QN20" s="164"/>
      <c r="QO20" s="164"/>
      <c r="QP20" s="164"/>
      <c r="QQ20" s="164"/>
      <c r="QR20" s="164"/>
      <c r="QS20" s="164"/>
      <c r="QT20" s="164"/>
      <c r="QU20" s="164"/>
      <c r="QV20" s="164"/>
      <c r="QW20" s="164"/>
      <c r="QX20" s="164"/>
      <c r="QY20" s="164"/>
      <c r="QZ20" s="164"/>
      <c r="RA20" s="164"/>
      <c r="RB20" s="164"/>
      <c r="RC20" s="164"/>
      <c r="RD20" s="164"/>
      <c r="RE20" s="164"/>
      <c r="RF20" s="164"/>
      <c r="RG20" s="164"/>
      <c r="RH20" s="164"/>
      <c r="RI20" s="164"/>
      <c r="RJ20" s="164"/>
      <c r="RK20" s="164"/>
      <c r="RL20" s="164"/>
      <c r="RM20" s="164"/>
      <c r="RN20" s="164"/>
      <c r="RO20" s="164"/>
      <c r="RP20" s="164"/>
      <c r="RQ20" s="164"/>
      <c r="RR20" s="164"/>
      <c r="RS20" s="164"/>
      <c r="RT20" s="164"/>
      <c r="RU20" s="164"/>
      <c r="RV20" s="164"/>
      <c r="RW20" s="164"/>
      <c r="RX20" s="164"/>
      <c r="RY20" s="164"/>
      <c r="RZ20" s="164"/>
      <c r="SA20" s="164"/>
      <c r="SB20" s="164"/>
      <c r="SC20" s="164"/>
      <c r="SD20" s="164"/>
      <c r="SE20" s="164"/>
      <c r="SF20" s="164"/>
      <c r="SG20" s="164"/>
      <c r="SH20" s="164"/>
      <c r="SI20" s="164"/>
      <c r="SJ20" s="164"/>
      <c r="SK20" s="164"/>
      <c r="SL20" s="164"/>
      <c r="SM20" s="164"/>
      <c r="SN20" s="164"/>
      <c r="SO20" s="164"/>
      <c r="SP20" s="164"/>
      <c r="SQ20" s="164"/>
      <c r="SR20" s="164"/>
      <c r="SS20" s="164"/>
      <c r="ST20" s="164"/>
      <c r="SU20" s="164"/>
      <c r="SV20" s="164"/>
      <c r="SW20" s="164"/>
      <c r="SX20" s="164"/>
      <c r="SY20" s="164"/>
      <c r="SZ20" s="164"/>
      <c r="TA20" s="164"/>
      <c r="TB20" s="164"/>
      <c r="TC20" s="164"/>
      <c r="TD20" s="164"/>
      <c r="TE20" s="164"/>
      <c r="TF20" s="164"/>
      <c r="TG20" s="164"/>
      <c r="TH20" s="164"/>
      <c r="TI20" s="164"/>
      <c r="TJ20" s="164"/>
      <c r="TK20" s="164"/>
      <c r="TL20" s="164"/>
      <c r="TM20" s="164"/>
      <c r="TN20" s="164"/>
      <c r="TO20" s="164"/>
      <c r="TP20" s="164"/>
      <c r="TQ20" s="164"/>
      <c r="TR20" s="164"/>
      <c r="TS20" s="164"/>
      <c r="TT20" s="164"/>
      <c r="TU20" s="164"/>
      <c r="TV20" s="164"/>
      <c r="TW20" s="164"/>
      <c r="TX20" s="164"/>
      <c r="TY20" s="164"/>
      <c r="TZ20" s="164"/>
      <c r="UA20" s="164"/>
      <c r="UB20" s="164"/>
      <c r="UC20" s="164"/>
      <c r="UD20" s="164"/>
      <c r="UE20" s="164"/>
      <c r="UF20" s="164"/>
      <c r="UG20" s="164"/>
      <c r="UH20" s="164"/>
      <c r="UI20" s="164"/>
      <c r="UJ20" s="164"/>
      <c r="UK20" s="164"/>
      <c r="UL20" s="164"/>
      <c r="UM20" s="164"/>
      <c r="UN20" s="164"/>
      <c r="UO20" s="164"/>
      <c r="UP20" s="164"/>
      <c r="UQ20" s="164"/>
      <c r="UR20" s="164"/>
      <c r="US20" s="164"/>
      <c r="UT20" s="164"/>
      <c r="UU20" s="164"/>
      <c r="UV20" s="164"/>
      <c r="UW20" s="164"/>
      <c r="UX20" s="164"/>
      <c r="UY20" s="164"/>
      <c r="UZ20" s="164"/>
      <c r="VA20" s="164"/>
      <c r="VB20" s="164"/>
      <c r="VC20" s="164"/>
      <c r="VD20" s="164"/>
      <c r="VE20" s="164"/>
      <c r="VF20" s="164"/>
      <c r="VG20" s="164"/>
      <c r="VH20" s="164"/>
      <c r="VI20" s="164"/>
      <c r="VJ20" s="164"/>
      <c r="VK20" s="164"/>
      <c r="VL20" s="164"/>
      <c r="VM20" s="164"/>
      <c r="VN20" s="164"/>
      <c r="VO20" s="164"/>
      <c r="VP20" s="164"/>
      <c r="VQ20" s="164"/>
      <c r="VR20" s="164"/>
      <c r="VS20" s="164"/>
      <c r="VT20" s="164"/>
      <c r="VU20" s="164"/>
      <c r="VV20" s="164"/>
      <c r="VW20" s="164"/>
      <c r="VX20" s="164"/>
      <c r="VY20" s="164"/>
      <c r="VZ20" s="164"/>
      <c r="WA20" s="164"/>
      <c r="WB20" s="164"/>
      <c r="WC20" s="164"/>
      <c r="WD20" s="164"/>
      <c r="WE20" s="164"/>
      <c r="WF20" s="164"/>
      <c r="WG20" s="164"/>
      <c r="WH20" s="164"/>
      <c r="WI20" s="164"/>
      <c r="WJ20" s="164"/>
      <c r="WK20" s="164"/>
      <c r="WL20" s="164"/>
      <c r="WM20" s="164"/>
      <c r="WN20" s="164"/>
      <c r="WO20" s="164"/>
      <c r="WP20" s="164"/>
      <c r="WQ20" s="164"/>
      <c r="WR20" s="164"/>
      <c r="WS20" s="164"/>
      <c r="WT20" s="164"/>
      <c r="WU20" s="164"/>
      <c r="WV20" s="164"/>
      <c r="WW20" s="164"/>
      <c r="WX20" s="164"/>
      <c r="WY20" s="164"/>
      <c r="WZ20" s="164"/>
      <c r="XA20" s="164"/>
      <c r="XB20" s="164"/>
      <c r="XC20" s="164"/>
      <c r="XD20" s="164"/>
      <c r="XE20" s="164"/>
      <c r="XF20" s="164"/>
      <c r="XG20" s="164"/>
      <c r="XH20" s="164"/>
      <c r="XI20" s="164"/>
      <c r="XJ20" s="164"/>
      <c r="XK20" s="164"/>
      <c r="XL20" s="164"/>
      <c r="XM20" s="164"/>
      <c r="XN20" s="164"/>
      <c r="XO20" s="164"/>
      <c r="XP20" s="164"/>
      <c r="XQ20" s="164"/>
      <c r="XR20" s="164"/>
      <c r="XS20" s="164"/>
      <c r="XT20" s="164"/>
      <c r="XU20" s="164"/>
      <c r="XV20" s="164"/>
      <c r="XW20" s="164"/>
      <c r="XX20" s="164"/>
      <c r="XY20" s="164"/>
      <c r="XZ20" s="164"/>
      <c r="YA20" s="164"/>
      <c r="YB20" s="164"/>
      <c r="YC20" s="164"/>
      <c r="YD20" s="164"/>
      <c r="YE20" s="164"/>
      <c r="YF20" s="164"/>
      <c r="YG20" s="164"/>
      <c r="YH20" s="164"/>
      <c r="YI20" s="164"/>
      <c r="YJ20" s="164"/>
      <c r="YK20" s="164"/>
      <c r="YL20" s="164"/>
      <c r="YM20" s="164"/>
      <c r="YN20" s="164"/>
      <c r="YO20" s="164"/>
      <c r="YP20" s="164"/>
      <c r="YQ20" s="164"/>
      <c r="YR20" s="164"/>
      <c r="YS20" s="164"/>
      <c r="YT20" s="164"/>
      <c r="YU20" s="164"/>
      <c r="YV20" s="164"/>
      <c r="YW20" s="164"/>
      <c r="YX20" s="164"/>
      <c r="YY20" s="164"/>
      <c r="YZ20" s="164"/>
      <c r="ZA20" s="164"/>
      <c r="ZB20" s="164"/>
      <c r="ZC20" s="164"/>
      <c r="ZD20" s="164"/>
      <c r="ZE20" s="164"/>
      <c r="ZF20" s="164"/>
      <c r="ZG20" s="164"/>
      <c r="ZH20" s="164"/>
      <c r="ZI20" s="164"/>
      <c r="ZJ20" s="164"/>
      <c r="ZK20" s="164"/>
      <c r="ZL20" s="164"/>
      <c r="ZM20" s="164"/>
      <c r="ZN20" s="164"/>
      <c r="ZO20" s="164"/>
      <c r="ZP20" s="164"/>
      <c r="ZQ20" s="164"/>
      <c r="ZR20" s="164"/>
      <c r="ZS20" s="164"/>
      <c r="ZT20" s="164"/>
      <c r="ZU20" s="164"/>
      <c r="ZV20" s="164"/>
      <c r="ZW20" s="164"/>
      <c r="ZX20" s="164"/>
      <c r="ZY20" s="164"/>
      <c r="ZZ20" s="164"/>
      <c r="AAA20" s="164"/>
      <c r="AAB20" s="164"/>
      <c r="AAC20" s="164"/>
      <c r="AAD20" s="164"/>
      <c r="AAE20" s="164"/>
      <c r="AAF20" s="164"/>
      <c r="AAG20" s="164"/>
      <c r="AAH20" s="164"/>
      <c r="AAI20" s="164"/>
      <c r="AAJ20" s="164"/>
      <c r="AAK20" s="164"/>
      <c r="AAL20" s="164"/>
      <c r="AAM20" s="164"/>
      <c r="AAN20" s="164"/>
      <c r="AAO20" s="164"/>
      <c r="AAP20" s="164"/>
      <c r="AAQ20" s="164"/>
      <c r="AAR20" s="164"/>
      <c r="AAS20" s="164"/>
      <c r="AAT20" s="164"/>
      <c r="AAU20" s="164"/>
      <c r="AAV20" s="164"/>
      <c r="AAW20" s="164"/>
      <c r="AAX20" s="164"/>
      <c r="AAY20" s="164"/>
      <c r="AAZ20" s="164"/>
      <c r="ABA20" s="164"/>
      <c r="ABB20" s="164"/>
      <c r="ABC20" s="164"/>
      <c r="ABD20" s="164"/>
      <c r="ABE20" s="164"/>
      <c r="ABF20" s="164"/>
      <c r="ABG20" s="164"/>
      <c r="ABH20" s="164"/>
      <c r="ABI20" s="164"/>
      <c r="ABJ20" s="164"/>
      <c r="ABK20" s="164"/>
      <c r="ABL20" s="164"/>
      <c r="ABM20" s="164"/>
      <c r="ABN20" s="164"/>
      <c r="ABO20" s="164"/>
      <c r="ABP20" s="164"/>
      <c r="ABQ20" s="164"/>
      <c r="ABR20" s="164"/>
      <c r="ABS20" s="164"/>
      <c r="ABT20" s="164"/>
      <c r="ABU20" s="164"/>
      <c r="ABV20" s="164"/>
      <c r="ABW20" s="164"/>
      <c r="ABX20" s="164"/>
      <c r="ABY20" s="164"/>
      <c r="ABZ20" s="164"/>
      <c r="ACA20" s="164"/>
      <c r="ACB20" s="164"/>
      <c r="ACC20" s="164"/>
      <c r="ACD20" s="164"/>
      <c r="ACE20" s="164"/>
      <c r="ACF20" s="164"/>
      <c r="ACG20" s="164"/>
      <c r="ACH20" s="164"/>
      <c r="ACI20" s="164"/>
      <c r="ACJ20" s="164"/>
      <c r="ACK20" s="164"/>
      <c r="ACL20" s="164"/>
      <c r="ACM20" s="164"/>
      <c r="ACN20" s="164"/>
      <c r="ACO20" s="164"/>
      <c r="ACP20" s="164"/>
      <c r="ACQ20" s="164"/>
      <c r="ACR20" s="164"/>
      <c r="ACS20" s="164"/>
      <c r="ACT20" s="164"/>
      <c r="ACU20" s="164"/>
      <c r="ACV20" s="164"/>
      <c r="ACW20" s="164"/>
      <c r="ACX20" s="164"/>
      <c r="ACY20" s="164"/>
      <c r="ACZ20" s="164"/>
      <c r="ADA20" s="164"/>
      <c r="ADB20" s="164"/>
      <c r="ADC20" s="164"/>
      <c r="ADD20" s="164"/>
      <c r="ADE20" s="164"/>
      <c r="ADF20" s="164"/>
      <c r="ADG20" s="164"/>
      <c r="ADH20" s="164"/>
      <c r="ADI20" s="164"/>
      <c r="ADJ20" s="164"/>
      <c r="ADK20" s="164"/>
      <c r="ADL20" s="164"/>
      <c r="ADM20" s="164"/>
      <c r="ADN20" s="164"/>
      <c r="ADO20" s="164"/>
      <c r="ADP20" s="164"/>
      <c r="ADQ20" s="164"/>
      <c r="ADR20" s="164"/>
      <c r="ADS20" s="164"/>
      <c r="ADT20" s="164"/>
      <c r="ADU20" s="164"/>
      <c r="ADV20" s="164"/>
      <c r="ADW20" s="164"/>
      <c r="ADX20" s="164"/>
      <c r="ADY20" s="164"/>
      <c r="ADZ20" s="164"/>
      <c r="AEA20" s="164"/>
      <c r="AEB20" s="164"/>
      <c r="AEC20" s="164"/>
      <c r="AED20" s="164"/>
      <c r="AEE20" s="164"/>
      <c r="AEF20" s="164"/>
      <c r="AEG20" s="164"/>
      <c r="AEH20" s="164"/>
      <c r="AEI20" s="164"/>
      <c r="AEJ20" s="164"/>
      <c r="AEK20" s="164"/>
      <c r="AEL20" s="164"/>
      <c r="AEM20" s="164"/>
      <c r="AEN20" s="164"/>
      <c r="AEO20" s="164"/>
      <c r="AEP20" s="164"/>
      <c r="AEQ20" s="164"/>
      <c r="AER20" s="164"/>
      <c r="AES20" s="164"/>
      <c r="AET20" s="164"/>
      <c r="AEU20" s="164"/>
      <c r="AEV20" s="164"/>
      <c r="AEW20" s="164"/>
      <c r="AEX20" s="164"/>
      <c r="AEY20" s="164"/>
      <c r="AEZ20" s="164"/>
      <c r="AFA20" s="164"/>
      <c r="AFB20" s="164"/>
      <c r="AFC20" s="164"/>
      <c r="AFD20" s="164"/>
      <c r="AFE20" s="164"/>
      <c r="AFF20" s="164"/>
      <c r="AFG20" s="164"/>
      <c r="AFH20" s="164"/>
      <c r="AFI20" s="164"/>
      <c r="AFJ20" s="164"/>
      <c r="AFK20" s="164"/>
      <c r="AFL20" s="164"/>
      <c r="AFM20" s="164"/>
      <c r="AFN20" s="164"/>
      <c r="AFO20" s="164"/>
      <c r="AFP20" s="164"/>
      <c r="AFQ20" s="164"/>
      <c r="AFR20" s="164"/>
      <c r="AFS20" s="164"/>
      <c r="AFT20" s="164"/>
      <c r="AFU20" s="164"/>
      <c r="AFV20" s="164"/>
      <c r="AFW20" s="164"/>
      <c r="AFX20" s="164"/>
      <c r="AFY20" s="164"/>
      <c r="AFZ20" s="164"/>
      <c r="AGA20" s="164"/>
      <c r="AGB20" s="164"/>
      <c r="AGC20" s="164"/>
      <c r="AGD20" s="164"/>
      <c r="AGE20" s="164"/>
      <c r="AGF20" s="164"/>
      <c r="AGG20" s="164"/>
      <c r="AGH20" s="164"/>
      <c r="AGI20" s="164"/>
      <c r="AGJ20" s="164"/>
      <c r="AGK20" s="164"/>
      <c r="AGL20" s="164"/>
      <c r="AGM20" s="164"/>
      <c r="AGN20" s="164"/>
      <c r="AGO20" s="164"/>
      <c r="AGP20" s="164"/>
      <c r="AGQ20" s="164"/>
      <c r="AGR20" s="164"/>
      <c r="AGS20" s="164"/>
      <c r="AGT20" s="164"/>
      <c r="AGU20" s="164"/>
      <c r="AGV20" s="164"/>
      <c r="AGW20" s="164"/>
      <c r="AGX20" s="164"/>
      <c r="AGY20" s="164"/>
      <c r="AGZ20" s="164"/>
      <c r="AHA20" s="164"/>
      <c r="AHB20" s="164"/>
      <c r="AHC20" s="164"/>
      <c r="AHD20" s="164"/>
      <c r="AHE20" s="164"/>
      <c r="AHF20" s="164"/>
      <c r="AHG20" s="164"/>
      <c r="AHH20" s="164"/>
      <c r="AHI20" s="164"/>
      <c r="AHJ20" s="164"/>
      <c r="AHK20" s="164"/>
      <c r="AHL20" s="164"/>
      <c r="AHM20" s="164"/>
      <c r="AHN20" s="164"/>
      <c r="AHO20" s="164"/>
      <c r="AHP20" s="164"/>
      <c r="AHQ20" s="164"/>
      <c r="AHR20" s="164"/>
      <c r="AHS20" s="164"/>
      <c r="AHT20" s="164"/>
      <c r="AHU20" s="164"/>
      <c r="AHV20" s="164"/>
      <c r="AHW20" s="164"/>
      <c r="AHX20" s="164"/>
      <c r="AHY20" s="164"/>
      <c r="AHZ20" s="164"/>
      <c r="AIA20" s="164"/>
      <c r="AIB20" s="164"/>
      <c r="AIC20" s="164"/>
      <c r="AID20" s="164"/>
      <c r="AIE20" s="164"/>
      <c r="AIF20" s="164"/>
      <c r="AIG20" s="164"/>
      <c r="AIH20" s="164"/>
      <c r="AII20" s="164"/>
      <c r="AIJ20" s="164"/>
      <c r="AIK20" s="164"/>
      <c r="AIL20" s="164"/>
      <c r="AIM20" s="164"/>
      <c r="AIN20" s="164"/>
      <c r="AIO20" s="164"/>
      <c r="AIP20" s="164"/>
      <c r="AIQ20" s="164"/>
      <c r="AIR20" s="164"/>
      <c r="AIS20" s="164"/>
      <c r="AIT20" s="164"/>
      <c r="AIU20" s="164"/>
      <c r="AIV20" s="164"/>
      <c r="AIW20" s="164"/>
      <c r="AIX20" s="164"/>
      <c r="AIY20" s="164"/>
      <c r="AIZ20" s="164"/>
      <c r="AJA20" s="164"/>
      <c r="AJB20" s="164"/>
      <c r="AJC20" s="164"/>
      <c r="AJD20" s="164"/>
      <c r="AJE20" s="164"/>
      <c r="AJF20" s="164"/>
      <c r="AJG20" s="164"/>
      <c r="AJH20" s="164"/>
      <c r="AJI20" s="164"/>
      <c r="AJJ20" s="164"/>
      <c r="AJK20" s="164"/>
      <c r="AJL20" s="164"/>
      <c r="AJM20" s="164"/>
      <c r="AJN20" s="164"/>
      <c r="AJO20" s="164"/>
      <c r="AJP20" s="164"/>
      <c r="AJQ20" s="164"/>
      <c r="AJR20" s="164"/>
      <c r="AJS20" s="164"/>
      <c r="AJT20" s="164"/>
      <c r="AJU20" s="164"/>
      <c r="AJV20" s="164"/>
      <c r="AJW20" s="164"/>
      <c r="AJX20" s="164"/>
      <c r="AJY20" s="164"/>
      <c r="AJZ20" s="164"/>
      <c r="AKA20" s="164"/>
      <c r="AKB20" s="164"/>
      <c r="AKC20" s="164"/>
      <c r="AKD20" s="164"/>
      <c r="AKE20" s="164"/>
      <c r="AKF20" s="164"/>
      <c r="AKG20" s="164"/>
      <c r="AKH20" s="164"/>
      <c r="AKI20" s="164"/>
      <c r="AKJ20" s="164"/>
      <c r="AKK20" s="164"/>
      <c r="AKL20" s="164"/>
      <c r="AKM20" s="164"/>
      <c r="AKN20" s="164"/>
      <c r="AKO20" s="164"/>
      <c r="AKP20" s="164"/>
      <c r="AKQ20" s="164"/>
      <c r="AKR20" s="164"/>
      <c r="AKS20" s="164"/>
      <c r="AKT20" s="164"/>
      <c r="AKU20" s="164"/>
      <c r="AKV20" s="164"/>
      <c r="AKW20" s="164"/>
      <c r="AKX20" s="164"/>
      <c r="AKY20" s="164"/>
      <c r="AKZ20" s="164"/>
      <c r="ALA20" s="164"/>
      <c r="ALB20" s="164"/>
      <c r="ALC20" s="164"/>
      <c r="ALD20" s="164"/>
      <c r="ALE20" s="164"/>
      <c r="ALF20" s="164"/>
      <c r="ALG20" s="164"/>
      <c r="ALH20" s="164"/>
      <c r="ALI20" s="164"/>
      <c r="ALJ20" s="164"/>
      <c r="ALK20" s="164"/>
      <c r="ALL20" s="164"/>
      <c r="ALM20" s="164"/>
      <c r="ALN20" s="164"/>
      <c r="ALO20" s="164"/>
      <c r="ALP20" s="164"/>
      <c r="ALQ20" s="164"/>
      <c r="ALR20" s="164"/>
      <c r="ALS20" s="164"/>
      <c r="ALT20" s="164"/>
      <c r="ALU20" s="164"/>
      <c r="ALV20" s="164"/>
      <c r="ALW20" s="164"/>
      <c r="ALX20" s="164"/>
      <c r="ALY20" s="164"/>
      <c r="ALZ20" s="164"/>
      <c r="AMA20" s="164"/>
      <c r="AMB20" s="164"/>
      <c r="AMC20" s="164"/>
      <c r="AMD20" s="164"/>
      <c r="AME20" s="164"/>
      <c r="AMF20" s="164"/>
      <c r="AMG20" s="164"/>
      <c r="AMH20" s="164"/>
      <c r="AMI20" s="164"/>
      <c r="AMJ20" s="164"/>
      <c r="AMK20" s="164"/>
      <c r="AML20" s="164"/>
      <c r="AMM20" s="164"/>
      <c r="AMN20" s="164"/>
      <c r="AMO20" s="164"/>
      <c r="AMP20" s="164"/>
      <c r="AMQ20" s="164"/>
      <c r="AMR20" s="164"/>
      <c r="AMS20" s="164"/>
      <c r="AMT20" s="164"/>
      <c r="AMU20" s="164"/>
      <c r="AMV20" s="164"/>
      <c r="AMW20" s="164"/>
      <c r="AMX20" s="164"/>
      <c r="AMY20" s="164"/>
      <c r="AMZ20" s="164"/>
      <c r="ANA20" s="164"/>
      <c r="ANB20" s="164"/>
      <c r="ANC20" s="164"/>
      <c r="AND20" s="164"/>
      <c r="ANE20" s="164"/>
      <c r="ANF20" s="164"/>
      <c r="ANG20" s="164"/>
      <c r="ANH20" s="164"/>
      <c r="ANI20" s="164"/>
      <c r="ANJ20" s="164"/>
      <c r="ANK20" s="164"/>
      <c r="ANL20" s="164"/>
      <c r="ANM20" s="164"/>
      <c r="ANN20" s="164"/>
      <c r="ANO20" s="164"/>
      <c r="ANP20" s="164"/>
      <c r="ANQ20" s="164"/>
      <c r="ANR20" s="164"/>
      <c r="ANS20" s="164"/>
      <c r="ANT20" s="164"/>
      <c r="ANU20" s="164"/>
      <c r="ANV20" s="164"/>
      <c r="ANW20" s="164"/>
      <c r="ANX20" s="164"/>
      <c r="ANY20" s="164"/>
      <c r="ANZ20" s="164"/>
      <c r="AOA20" s="164"/>
      <c r="AOB20" s="164"/>
      <c r="AOC20" s="164"/>
      <c r="AOD20" s="164"/>
      <c r="AOE20" s="164"/>
      <c r="AOF20" s="164"/>
      <c r="AOG20" s="164"/>
      <c r="AOH20" s="164"/>
      <c r="AOI20" s="164"/>
      <c r="AOJ20" s="164"/>
      <c r="AOK20" s="164"/>
      <c r="AOL20" s="164"/>
      <c r="AOM20" s="164"/>
      <c r="AON20" s="164"/>
      <c r="AOO20" s="164"/>
      <c r="AOP20" s="164"/>
      <c r="AOQ20" s="164"/>
      <c r="AOR20" s="164"/>
      <c r="AOS20" s="164"/>
      <c r="AOT20" s="164"/>
      <c r="AOU20" s="164"/>
      <c r="AOV20" s="164"/>
      <c r="AOW20" s="164"/>
      <c r="AOX20" s="164"/>
      <c r="AOY20" s="164"/>
      <c r="AOZ20" s="164"/>
      <c r="APA20" s="164"/>
      <c r="APB20" s="164"/>
      <c r="APC20" s="164"/>
      <c r="APD20" s="164"/>
      <c r="APE20" s="164"/>
      <c r="APF20" s="164"/>
      <c r="APG20" s="164"/>
      <c r="APH20" s="164"/>
      <c r="API20" s="164"/>
      <c r="APJ20" s="164"/>
      <c r="APK20" s="164"/>
      <c r="APL20" s="164"/>
      <c r="APM20" s="164"/>
      <c r="APN20" s="164"/>
      <c r="APO20" s="164"/>
      <c r="APP20" s="164"/>
      <c r="APQ20" s="164"/>
      <c r="APR20" s="164"/>
      <c r="APS20" s="164"/>
      <c r="APT20" s="164"/>
      <c r="APU20" s="164"/>
      <c r="APV20" s="164"/>
      <c r="APW20" s="164"/>
      <c r="APX20" s="164"/>
      <c r="APY20" s="164"/>
      <c r="APZ20" s="164"/>
      <c r="AQA20" s="164"/>
      <c r="AQB20" s="164"/>
      <c r="AQC20" s="164"/>
      <c r="AQD20" s="164"/>
      <c r="AQE20" s="164"/>
      <c r="AQF20" s="164"/>
      <c r="AQG20" s="164"/>
      <c r="AQH20" s="164"/>
      <c r="AQI20" s="164"/>
      <c r="AQJ20" s="164"/>
      <c r="AQK20" s="164"/>
      <c r="AQL20" s="164"/>
      <c r="AQM20" s="164"/>
      <c r="AQN20" s="164"/>
      <c r="AQO20" s="164"/>
      <c r="AQP20" s="164"/>
      <c r="AQQ20" s="164"/>
      <c r="AQR20" s="164"/>
      <c r="AQS20" s="164"/>
      <c r="AQT20" s="164"/>
      <c r="AQU20" s="164"/>
      <c r="AQV20" s="164"/>
      <c r="AQW20" s="164"/>
      <c r="AQX20" s="164"/>
      <c r="AQY20" s="164"/>
      <c r="AQZ20" s="164"/>
      <c r="ARA20" s="164"/>
      <c r="ARB20" s="164"/>
      <c r="ARC20" s="164"/>
      <c r="ARD20" s="164"/>
      <c r="ARE20" s="164"/>
      <c r="ARF20" s="164"/>
      <c r="ARG20" s="164"/>
      <c r="ARH20" s="164"/>
      <c r="ARI20" s="164"/>
      <c r="ARJ20" s="164"/>
      <c r="ARK20" s="164"/>
      <c r="ARL20" s="164"/>
      <c r="ARM20" s="164"/>
      <c r="ARN20" s="164"/>
      <c r="ARO20" s="164"/>
      <c r="ARP20" s="164"/>
      <c r="ARQ20" s="164"/>
      <c r="ARR20" s="164"/>
      <c r="ARS20" s="164"/>
      <c r="ART20" s="164"/>
      <c r="ARU20" s="164"/>
      <c r="ARV20" s="164"/>
      <c r="ARW20" s="164"/>
      <c r="ARX20" s="164"/>
      <c r="ARY20" s="164"/>
      <c r="ARZ20" s="164"/>
      <c r="ASA20" s="164"/>
      <c r="ASB20" s="164"/>
      <c r="ASC20" s="164"/>
      <c r="ASD20" s="164"/>
      <c r="ASE20" s="164"/>
      <c r="ASF20" s="164"/>
      <c r="ASG20" s="164"/>
      <c r="ASH20" s="164"/>
      <c r="ASI20" s="164"/>
      <c r="ASJ20" s="164"/>
      <c r="ASK20" s="164"/>
      <c r="ASL20" s="164"/>
      <c r="ASM20" s="164"/>
      <c r="ASN20" s="164"/>
      <c r="ASO20" s="164"/>
      <c r="ASP20" s="164"/>
      <c r="ASQ20" s="164"/>
      <c r="ASR20" s="164"/>
      <c r="ASS20" s="164"/>
      <c r="AST20" s="164"/>
      <c r="ASU20" s="164"/>
      <c r="ASV20" s="164"/>
      <c r="ASW20" s="164"/>
      <c r="ASX20" s="164"/>
      <c r="ASY20" s="164"/>
      <c r="ASZ20" s="164"/>
      <c r="ATA20" s="164"/>
      <c r="ATB20" s="164"/>
      <c r="ATC20" s="164"/>
      <c r="ATD20" s="164"/>
      <c r="ATE20" s="164"/>
      <c r="ATF20" s="164"/>
      <c r="ATG20" s="164"/>
      <c r="ATH20" s="164"/>
      <c r="ATI20" s="164"/>
      <c r="ATJ20" s="164"/>
      <c r="ATK20" s="164"/>
      <c r="ATL20" s="164"/>
      <c r="ATM20" s="164"/>
      <c r="ATN20" s="164"/>
      <c r="ATO20" s="164"/>
      <c r="ATP20" s="164"/>
      <c r="ATQ20" s="164"/>
      <c r="ATR20" s="164"/>
      <c r="ATS20" s="164"/>
      <c r="ATT20" s="164"/>
      <c r="ATU20" s="164"/>
      <c r="ATV20" s="164"/>
      <c r="ATW20" s="164"/>
      <c r="ATX20" s="164"/>
      <c r="ATY20" s="164"/>
      <c r="ATZ20" s="164"/>
      <c r="AUA20" s="164"/>
      <c r="AUB20" s="164"/>
      <c r="AUC20" s="164"/>
      <c r="AUD20" s="164"/>
      <c r="AUE20" s="164"/>
      <c r="AUF20" s="164"/>
      <c r="AUG20" s="164"/>
      <c r="AUH20" s="164"/>
      <c r="AUI20" s="164"/>
      <c r="AUJ20" s="164"/>
      <c r="AUK20" s="164"/>
      <c r="AUL20" s="164"/>
      <c r="AUM20" s="164"/>
      <c r="AUN20" s="164"/>
      <c r="AUO20" s="164"/>
      <c r="AUP20" s="164"/>
      <c r="AUQ20" s="164"/>
      <c r="AUR20" s="164"/>
      <c r="AUS20" s="164"/>
      <c r="AUT20" s="164"/>
      <c r="AUU20" s="164"/>
      <c r="AUV20" s="164"/>
      <c r="AUW20" s="164"/>
      <c r="AUX20" s="164"/>
      <c r="AUY20" s="164"/>
      <c r="AUZ20" s="164"/>
      <c r="AVA20" s="164"/>
      <c r="AVB20" s="164"/>
      <c r="AVC20" s="164"/>
      <c r="AVD20" s="164"/>
      <c r="AVE20" s="164"/>
      <c r="AVF20" s="164"/>
      <c r="AVG20" s="164"/>
      <c r="AVH20" s="164"/>
      <c r="AVI20" s="164"/>
      <c r="AVJ20" s="164"/>
      <c r="AVK20" s="164"/>
      <c r="AVL20" s="164"/>
      <c r="AVM20" s="164"/>
      <c r="AVN20" s="164"/>
      <c r="AVO20" s="164"/>
      <c r="AVP20" s="164"/>
      <c r="AVQ20" s="164"/>
      <c r="AVR20" s="164"/>
      <c r="AVS20" s="164"/>
      <c r="AVT20" s="164"/>
      <c r="AVU20" s="164"/>
      <c r="AVV20" s="164"/>
      <c r="AVW20" s="164"/>
      <c r="AVX20" s="164"/>
      <c r="AVY20" s="164"/>
      <c r="AVZ20" s="164"/>
      <c r="AWA20" s="164"/>
      <c r="AWB20" s="164"/>
      <c r="AWC20" s="164"/>
      <c r="AWD20" s="164"/>
      <c r="AWE20" s="164"/>
      <c r="AWF20" s="164"/>
      <c r="AWG20" s="164"/>
      <c r="AWH20" s="164"/>
      <c r="AWI20" s="164"/>
      <c r="AWJ20" s="164"/>
      <c r="AWK20" s="164"/>
      <c r="AWL20" s="164"/>
      <c r="AWM20" s="164"/>
      <c r="AWN20" s="164"/>
      <c r="AWO20" s="164"/>
      <c r="AWP20" s="164"/>
      <c r="AWQ20" s="164"/>
      <c r="AWR20" s="164"/>
      <c r="AWS20" s="164"/>
      <c r="AWT20" s="164"/>
      <c r="AWU20" s="164"/>
      <c r="AWV20" s="164"/>
      <c r="AWW20" s="164"/>
      <c r="AWX20" s="164"/>
      <c r="AWY20" s="164"/>
      <c r="AWZ20" s="164"/>
      <c r="AXA20" s="164"/>
      <c r="AXB20" s="164"/>
      <c r="AXC20" s="164"/>
      <c r="AXD20" s="164"/>
      <c r="AXE20" s="164"/>
      <c r="AXF20" s="164"/>
      <c r="AXG20" s="164"/>
      <c r="AXH20" s="164"/>
      <c r="AXI20" s="164"/>
      <c r="AXJ20" s="164"/>
      <c r="AXK20" s="164"/>
      <c r="AXL20" s="164"/>
      <c r="AXM20" s="164"/>
      <c r="AXN20" s="164"/>
      <c r="AXO20" s="164"/>
      <c r="AXP20" s="164"/>
      <c r="AXQ20" s="164"/>
      <c r="AXR20" s="164"/>
      <c r="AXS20" s="164"/>
      <c r="AXT20" s="164"/>
      <c r="AXU20" s="164"/>
      <c r="AXV20" s="164"/>
      <c r="AXW20" s="164"/>
      <c r="AXX20" s="164"/>
      <c r="AXY20" s="164"/>
      <c r="AXZ20" s="164"/>
      <c r="AYA20" s="164"/>
      <c r="AYB20" s="164"/>
      <c r="AYC20" s="164"/>
      <c r="AYD20" s="164"/>
      <c r="AYE20" s="164"/>
      <c r="AYF20" s="164"/>
      <c r="AYG20" s="164"/>
      <c r="AYH20" s="164"/>
      <c r="AYI20" s="164"/>
      <c r="AYJ20" s="164"/>
      <c r="AYK20" s="164"/>
      <c r="AYL20" s="164"/>
      <c r="AYM20" s="164"/>
      <c r="AYN20" s="164"/>
      <c r="AYO20" s="164"/>
      <c r="AYP20" s="164"/>
      <c r="AYQ20" s="164"/>
      <c r="AYR20" s="164"/>
      <c r="AYS20" s="164"/>
      <c r="AYT20" s="164"/>
      <c r="AYU20" s="164"/>
      <c r="AYV20" s="164"/>
      <c r="AYW20" s="164"/>
      <c r="AYX20" s="164"/>
      <c r="AYY20" s="164"/>
      <c r="AYZ20" s="164"/>
      <c r="AZA20" s="164"/>
      <c r="AZB20" s="164"/>
      <c r="AZC20" s="164"/>
      <c r="AZD20" s="164"/>
      <c r="AZE20" s="164"/>
      <c r="AZF20" s="164"/>
      <c r="AZG20" s="164"/>
      <c r="AZH20" s="164"/>
      <c r="AZI20" s="164"/>
      <c r="AZJ20" s="164"/>
      <c r="AZK20" s="164"/>
      <c r="AZL20" s="164"/>
      <c r="AZM20" s="164"/>
      <c r="AZN20" s="164"/>
      <c r="AZO20" s="164"/>
      <c r="AZP20" s="164"/>
      <c r="AZQ20" s="164"/>
      <c r="AZR20" s="164"/>
      <c r="AZS20" s="164"/>
      <c r="AZT20" s="164"/>
      <c r="AZU20" s="164"/>
      <c r="AZV20" s="164"/>
      <c r="AZW20" s="164"/>
      <c r="AZX20" s="164"/>
      <c r="AZY20" s="164"/>
      <c r="AZZ20" s="164"/>
      <c r="BAA20" s="164"/>
      <c r="BAB20" s="164"/>
      <c r="BAC20" s="164"/>
      <c r="BAD20" s="164"/>
      <c r="BAE20" s="164"/>
      <c r="BAF20" s="164"/>
      <c r="BAG20" s="164"/>
      <c r="BAH20" s="164"/>
      <c r="BAI20" s="164"/>
      <c r="BAJ20" s="164"/>
      <c r="BAK20" s="164"/>
      <c r="BAL20" s="164"/>
      <c r="BAM20" s="164"/>
      <c r="BAN20" s="164"/>
      <c r="BAO20" s="164"/>
      <c r="BAP20" s="164"/>
      <c r="BAQ20" s="164"/>
      <c r="BAR20" s="164"/>
      <c r="BAS20" s="164"/>
      <c r="BAT20" s="164"/>
      <c r="BAU20" s="164"/>
      <c r="BAV20" s="164"/>
      <c r="BAW20" s="164"/>
      <c r="BAX20" s="164"/>
      <c r="BAY20" s="164"/>
      <c r="BAZ20" s="164"/>
      <c r="BBA20" s="164"/>
      <c r="BBB20" s="164"/>
      <c r="BBC20" s="164"/>
      <c r="BBD20" s="164"/>
      <c r="BBE20" s="164"/>
      <c r="BBF20" s="164"/>
      <c r="BBG20" s="164"/>
      <c r="BBH20" s="164"/>
      <c r="BBI20" s="164"/>
      <c r="BBJ20" s="164"/>
      <c r="BBK20" s="164"/>
      <c r="BBL20" s="164"/>
      <c r="BBM20" s="164"/>
      <c r="BBN20" s="164"/>
      <c r="BBO20" s="164"/>
      <c r="BBP20" s="164"/>
      <c r="BBQ20" s="164"/>
      <c r="BBR20" s="164"/>
      <c r="BBS20" s="164"/>
      <c r="BBT20" s="164"/>
      <c r="BBU20" s="164"/>
      <c r="BBV20" s="164"/>
      <c r="BBW20" s="164"/>
      <c r="BBX20" s="164"/>
      <c r="BBY20" s="164"/>
      <c r="BBZ20" s="164"/>
      <c r="BCA20" s="164"/>
      <c r="BCB20" s="164"/>
      <c r="BCC20" s="164"/>
      <c r="BCD20" s="164"/>
      <c r="BCE20" s="164"/>
      <c r="BCF20" s="164"/>
      <c r="BCG20" s="164"/>
      <c r="BCH20" s="164"/>
      <c r="BCI20" s="164"/>
      <c r="BCJ20" s="164"/>
      <c r="BCK20" s="164"/>
      <c r="BCL20" s="164"/>
      <c r="BCM20" s="164"/>
      <c r="BCN20" s="164"/>
      <c r="BCO20" s="164"/>
      <c r="BCP20" s="164"/>
      <c r="BCQ20" s="164"/>
      <c r="BCR20" s="164"/>
      <c r="BCS20" s="164"/>
      <c r="BCT20" s="164"/>
      <c r="BCU20" s="164"/>
      <c r="BCV20" s="164"/>
      <c r="BCW20" s="164"/>
      <c r="BCX20" s="164"/>
      <c r="BCY20" s="164"/>
      <c r="BCZ20" s="164"/>
      <c r="BDA20" s="164"/>
      <c r="BDB20" s="164"/>
      <c r="BDC20" s="164"/>
      <c r="BDD20" s="164"/>
      <c r="BDE20" s="164"/>
      <c r="BDF20" s="164"/>
      <c r="BDG20" s="164"/>
      <c r="BDH20" s="164"/>
      <c r="BDI20" s="164"/>
      <c r="BDJ20" s="164"/>
      <c r="BDK20" s="164"/>
      <c r="BDL20" s="164"/>
      <c r="BDM20" s="164"/>
      <c r="BDN20" s="164"/>
      <c r="BDO20" s="164"/>
      <c r="BDP20" s="164"/>
      <c r="BDQ20" s="164"/>
      <c r="BDR20" s="164"/>
      <c r="BDS20" s="164"/>
      <c r="BDT20" s="164"/>
      <c r="BDU20" s="164"/>
      <c r="BDV20" s="164"/>
      <c r="BDW20" s="164"/>
      <c r="BDX20" s="164"/>
      <c r="BDY20" s="164"/>
      <c r="BDZ20" s="164"/>
      <c r="BEA20" s="164"/>
      <c r="BEB20" s="164"/>
      <c r="BEC20" s="164"/>
      <c r="BED20" s="164"/>
      <c r="BEE20" s="164"/>
      <c r="BEF20" s="164"/>
      <c r="BEG20" s="164"/>
      <c r="BEH20" s="164"/>
      <c r="BEI20" s="164"/>
      <c r="BEJ20" s="164"/>
      <c r="BEK20" s="164"/>
      <c r="BEL20" s="164"/>
      <c r="BEM20" s="164"/>
      <c r="BEN20" s="164"/>
      <c r="BEO20" s="164"/>
      <c r="BEP20" s="164"/>
      <c r="BEQ20" s="164"/>
      <c r="BER20" s="164"/>
      <c r="BES20" s="164"/>
      <c r="BET20" s="164"/>
      <c r="BEU20" s="164"/>
      <c r="BEV20" s="164"/>
      <c r="BEW20" s="164"/>
      <c r="BEX20" s="164"/>
      <c r="BEY20" s="164"/>
      <c r="BEZ20" s="164"/>
      <c r="BFA20" s="164"/>
      <c r="BFB20" s="164"/>
      <c r="BFC20" s="164"/>
      <c r="BFD20" s="164"/>
      <c r="BFE20" s="164"/>
      <c r="BFF20" s="164"/>
      <c r="BFG20" s="164"/>
      <c r="BFH20" s="164"/>
      <c r="BFI20" s="164"/>
      <c r="BFJ20" s="164"/>
      <c r="BFK20" s="164"/>
      <c r="BFL20" s="164"/>
      <c r="BFM20" s="164"/>
      <c r="BFN20" s="164"/>
      <c r="BFO20" s="164"/>
      <c r="BFP20" s="164"/>
      <c r="BFQ20" s="164"/>
      <c r="BFR20" s="164"/>
      <c r="BFS20" s="164"/>
      <c r="BFT20" s="164"/>
      <c r="BFU20" s="164"/>
      <c r="BFV20" s="164"/>
      <c r="BFW20" s="164"/>
      <c r="BFX20" s="164"/>
      <c r="BFY20" s="164"/>
      <c r="BFZ20" s="164"/>
      <c r="BGA20" s="164"/>
      <c r="BGB20" s="164"/>
      <c r="BGC20" s="164"/>
      <c r="BGD20" s="164"/>
      <c r="BGE20" s="164"/>
      <c r="BGF20" s="164"/>
      <c r="BGG20" s="164"/>
      <c r="BGH20" s="164"/>
      <c r="BGI20" s="164"/>
      <c r="BGJ20" s="164"/>
      <c r="BGK20" s="164"/>
      <c r="BGL20" s="164"/>
      <c r="BGM20" s="164"/>
      <c r="BGN20" s="164"/>
      <c r="BGO20" s="164"/>
      <c r="BGP20" s="164"/>
      <c r="BGQ20" s="164"/>
      <c r="BGR20" s="164"/>
      <c r="BGS20" s="164"/>
      <c r="BGT20" s="164"/>
      <c r="BGU20" s="164"/>
      <c r="BGV20" s="164"/>
      <c r="BGW20" s="164"/>
      <c r="BGX20" s="164"/>
      <c r="BGY20" s="164"/>
      <c r="BGZ20" s="164"/>
      <c r="BHA20" s="164"/>
      <c r="BHB20" s="164"/>
      <c r="BHC20" s="164"/>
      <c r="BHD20" s="164"/>
      <c r="BHE20" s="164"/>
      <c r="BHF20" s="164"/>
      <c r="BHG20" s="164"/>
      <c r="BHH20" s="164"/>
      <c r="BHI20" s="164"/>
      <c r="BHJ20" s="164"/>
      <c r="BHK20" s="164"/>
      <c r="BHL20" s="164"/>
      <c r="BHM20" s="164"/>
      <c r="BHN20" s="164"/>
      <c r="BHO20" s="164"/>
      <c r="BHP20" s="164"/>
      <c r="BHQ20" s="164"/>
      <c r="BHR20" s="164"/>
      <c r="BHS20" s="164"/>
      <c r="BHT20" s="164"/>
      <c r="BHU20" s="164"/>
      <c r="BHV20" s="164"/>
      <c r="BHW20" s="164"/>
      <c r="BHX20" s="164"/>
      <c r="BHY20" s="164"/>
      <c r="BHZ20" s="164"/>
      <c r="BIA20" s="164"/>
      <c r="BIB20" s="164"/>
      <c r="BIC20" s="164"/>
      <c r="BID20" s="164"/>
      <c r="BIE20" s="164"/>
      <c r="BIF20" s="164"/>
      <c r="BIG20" s="164"/>
      <c r="BIH20" s="164"/>
      <c r="BII20" s="164"/>
      <c r="BIJ20" s="164"/>
      <c r="BIK20" s="164"/>
      <c r="BIL20" s="164"/>
      <c r="BIM20" s="164"/>
      <c r="BIN20" s="164"/>
      <c r="BIO20" s="164"/>
      <c r="BIP20" s="164"/>
      <c r="BIQ20" s="164"/>
      <c r="BIR20" s="164"/>
      <c r="BIS20" s="164"/>
      <c r="BIT20" s="164"/>
      <c r="BIU20" s="164"/>
      <c r="BIV20" s="164"/>
      <c r="BIW20" s="164"/>
      <c r="BIX20" s="164"/>
      <c r="BIY20" s="164"/>
      <c r="BIZ20" s="164"/>
      <c r="BJA20" s="164"/>
      <c r="BJB20" s="164"/>
      <c r="BJC20" s="164"/>
      <c r="BJD20" s="164"/>
      <c r="BJE20" s="164"/>
      <c r="BJF20" s="164"/>
      <c r="BJG20" s="164"/>
      <c r="BJH20" s="164"/>
      <c r="BJI20" s="164"/>
      <c r="BJJ20" s="164"/>
      <c r="BJK20" s="164"/>
      <c r="BJL20" s="164"/>
      <c r="BJM20" s="164"/>
      <c r="BJN20" s="164"/>
      <c r="BJO20" s="164"/>
      <c r="BJP20" s="164"/>
      <c r="BJQ20" s="164"/>
      <c r="BJR20" s="164"/>
      <c r="BJS20" s="164"/>
      <c r="BJT20" s="164"/>
      <c r="BJU20" s="164"/>
      <c r="BJV20" s="164"/>
      <c r="BJW20" s="164"/>
      <c r="BJX20" s="164"/>
      <c r="BJY20" s="164"/>
      <c r="BJZ20" s="164"/>
      <c r="BKA20" s="164"/>
      <c r="BKB20" s="164"/>
      <c r="BKC20" s="164"/>
      <c r="BKD20" s="164"/>
      <c r="BKE20" s="164"/>
      <c r="BKF20" s="164"/>
      <c r="BKG20" s="164"/>
      <c r="BKH20" s="164"/>
      <c r="BKI20" s="164"/>
      <c r="BKJ20" s="164"/>
      <c r="BKK20" s="164"/>
      <c r="BKL20" s="164"/>
      <c r="BKM20" s="164"/>
      <c r="BKN20" s="164"/>
      <c r="BKO20" s="164"/>
      <c r="BKP20" s="164"/>
      <c r="BKQ20" s="164"/>
      <c r="BKR20" s="164"/>
      <c r="BKS20" s="164"/>
      <c r="BKT20" s="164"/>
      <c r="BKU20" s="164"/>
      <c r="BKV20" s="164"/>
      <c r="BKW20" s="164"/>
      <c r="BKX20" s="164"/>
      <c r="BKY20" s="164"/>
      <c r="BKZ20" s="164"/>
      <c r="BLA20" s="164"/>
      <c r="BLB20" s="164"/>
      <c r="BLC20" s="164"/>
      <c r="BLD20" s="164"/>
      <c r="BLE20" s="164"/>
      <c r="BLF20" s="164"/>
      <c r="BLG20" s="164"/>
      <c r="BLH20" s="164"/>
      <c r="BLI20" s="164"/>
      <c r="BLJ20" s="164"/>
      <c r="BLK20" s="164"/>
      <c r="BLL20" s="164"/>
      <c r="BLM20" s="164"/>
      <c r="BLN20" s="164"/>
      <c r="BLO20" s="164"/>
      <c r="BLP20" s="164"/>
      <c r="BLQ20" s="164"/>
      <c r="BLR20" s="164"/>
      <c r="BLS20" s="164"/>
      <c r="BLT20" s="164"/>
      <c r="BLU20" s="164"/>
      <c r="BLV20" s="164"/>
      <c r="BLW20" s="164"/>
      <c r="BLX20" s="164"/>
      <c r="BLY20" s="164"/>
      <c r="BLZ20" s="164"/>
      <c r="BMA20" s="164"/>
      <c r="BMB20" s="164"/>
      <c r="BMC20" s="164"/>
      <c r="BMD20" s="164"/>
      <c r="BME20" s="164"/>
      <c r="BMF20" s="164"/>
      <c r="BMG20" s="164"/>
      <c r="BMH20" s="164"/>
      <c r="BMI20" s="164"/>
      <c r="BMJ20" s="164"/>
      <c r="BMK20" s="164"/>
      <c r="BML20" s="164"/>
      <c r="BMM20" s="164"/>
      <c r="BMN20" s="164"/>
      <c r="BMO20" s="164"/>
      <c r="BMP20" s="164"/>
      <c r="BMQ20" s="164"/>
      <c r="BMR20" s="164"/>
      <c r="BMS20" s="164"/>
      <c r="BMT20" s="164"/>
      <c r="BMU20" s="164"/>
      <c r="BMV20" s="164"/>
      <c r="BMW20" s="164"/>
      <c r="BMX20" s="164"/>
      <c r="BMY20" s="164"/>
      <c r="BMZ20" s="164"/>
      <c r="BNA20" s="164"/>
      <c r="BNB20" s="164"/>
      <c r="BNC20" s="164"/>
      <c r="BND20" s="164"/>
      <c r="BNE20" s="164"/>
      <c r="BNF20" s="164"/>
      <c r="BNG20" s="164"/>
      <c r="BNH20" s="164"/>
      <c r="BNI20" s="164"/>
      <c r="BNJ20" s="164"/>
      <c r="BNK20" s="164"/>
      <c r="BNL20" s="164"/>
      <c r="BNM20" s="164"/>
      <c r="BNN20" s="164"/>
      <c r="BNO20" s="164"/>
      <c r="BNP20" s="164"/>
      <c r="BNQ20" s="164"/>
      <c r="BNR20" s="164"/>
      <c r="BNS20" s="164"/>
      <c r="BNT20" s="164"/>
      <c r="BNU20" s="164"/>
      <c r="BNV20" s="164"/>
      <c r="BNW20" s="164"/>
      <c r="BNX20" s="164"/>
      <c r="BNY20" s="164"/>
      <c r="BNZ20" s="164"/>
      <c r="BOA20" s="164"/>
      <c r="BOB20" s="164"/>
      <c r="BOC20" s="164"/>
      <c r="BOD20" s="164"/>
      <c r="BOE20" s="164"/>
      <c r="BOF20" s="164"/>
      <c r="BOG20" s="164"/>
      <c r="BOH20" s="164"/>
      <c r="BOI20" s="164"/>
      <c r="BOJ20" s="164"/>
      <c r="BOK20" s="164"/>
      <c r="BOL20" s="164"/>
      <c r="BOM20" s="164"/>
      <c r="BON20" s="164"/>
      <c r="BOO20" s="164"/>
      <c r="BOP20" s="164"/>
      <c r="BOQ20" s="164"/>
      <c r="BOR20" s="164"/>
      <c r="BOS20" s="164"/>
      <c r="BOT20" s="164"/>
      <c r="BOU20" s="164"/>
      <c r="BOV20" s="164"/>
      <c r="BOW20" s="164"/>
      <c r="BOX20" s="164"/>
      <c r="BOY20" s="164"/>
      <c r="BOZ20" s="164"/>
      <c r="BPA20" s="164"/>
      <c r="BPB20" s="164"/>
      <c r="BPC20" s="164"/>
      <c r="BPD20" s="164"/>
      <c r="BPE20" s="164"/>
      <c r="BPF20" s="164"/>
      <c r="BPG20" s="164"/>
      <c r="BPH20" s="164"/>
      <c r="BPI20" s="164"/>
      <c r="BPJ20" s="164"/>
      <c r="BPK20" s="164"/>
      <c r="BPL20" s="164"/>
      <c r="BPM20" s="164"/>
      <c r="BPN20" s="164"/>
      <c r="BPO20" s="164"/>
      <c r="BPP20" s="164"/>
      <c r="BPQ20" s="164"/>
      <c r="BPR20" s="164"/>
      <c r="BPS20" s="164"/>
      <c r="BPT20" s="164"/>
      <c r="BPU20" s="164"/>
      <c r="BPV20" s="164"/>
      <c r="BPW20" s="164"/>
      <c r="BPX20" s="164"/>
      <c r="BPY20" s="164"/>
      <c r="BPZ20" s="164"/>
      <c r="BQA20" s="164"/>
      <c r="BQB20" s="164"/>
      <c r="BQC20" s="164"/>
      <c r="BQD20" s="164"/>
      <c r="BQE20" s="164"/>
      <c r="BQF20" s="164"/>
      <c r="BQG20" s="164"/>
      <c r="BQH20" s="164"/>
      <c r="BQI20" s="164"/>
      <c r="BQJ20" s="164"/>
      <c r="BQK20" s="164"/>
      <c r="BQL20" s="164"/>
      <c r="BQM20" s="164"/>
      <c r="BQN20" s="164"/>
      <c r="BQO20" s="164"/>
      <c r="BQP20" s="164"/>
      <c r="BQQ20" s="164"/>
      <c r="BQR20" s="164"/>
      <c r="BQS20" s="164"/>
      <c r="BQT20" s="164"/>
      <c r="BQU20" s="164"/>
      <c r="BQV20" s="164"/>
      <c r="BQW20" s="164"/>
      <c r="BQX20" s="164"/>
      <c r="BQY20" s="164"/>
      <c r="BQZ20" s="164"/>
      <c r="BRA20" s="164"/>
      <c r="BRB20" s="164"/>
      <c r="BRC20" s="164"/>
      <c r="BRD20" s="164"/>
      <c r="BRE20" s="164"/>
      <c r="BRF20" s="164"/>
      <c r="BRG20" s="164"/>
      <c r="BRH20" s="164"/>
      <c r="BRI20" s="164"/>
      <c r="BRJ20" s="164"/>
      <c r="BRK20" s="164"/>
      <c r="BRL20" s="164"/>
      <c r="BRM20" s="164"/>
      <c r="BRN20" s="164"/>
      <c r="BRO20" s="164"/>
      <c r="BRP20" s="164"/>
      <c r="BRQ20" s="164"/>
      <c r="BRR20" s="164"/>
      <c r="BRS20" s="164"/>
      <c r="BRT20" s="164"/>
      <c r="BRU20" s="164"/>
      <c r="BRV20" s="164"/>
      <c r="BRW20" s="164"/>
      <c r="BRX20" s="164"/>
      <c r="BRY20" s="164"/>
      <c r="BRZ20" s="164"/>
      <c r="BSA20" s="164"/>
      <c r="BSB20" s="164"/>
      <c r="BSC20" s="164"/>
      <c r="BSD20" s="164"/>
      <c r="BSE20" s="164"/>
      <c r="BSF20" s="164"/>
      <c r="BSG20" s="164"/>
      <c r="BSH20" s="164"/>
      <c r="BSI20" s="164"/>
      <c r="BSJ20" s="164"/>
      <c r="BSK20" s="164"/>
      <c r="BSL20" s="164"/>
      <c r="BSM20" s="164"/>
      <c r="BSN20" s="164"/>
      <c r="BSO20" s="164"/>
      <c r="BSP20" s="164"/>
      <c r="BSQ20" s="164"/>
      <c r="BSR20" s="164"/>
      <c r="BSS20" s="164"/>
      <c r="BST20" s="164"/>
      <c r="BSU20" s="164"/>
      <c r="BSV20" s="164"/>
      <c r="BSW20" s="164"/>
      <c r="BSX20" s="164"/>
      <c r="BSY20" s="164"/>
      <c r="BSZ20" s="164"/>
      <c r="BTA20" s="164"/>
      <c r="BTB20" s="164"/>
      <c r="BTC20" s="164"/>
      <c r="BTD20" s="164"/>
      <c r="BTE20" s="164"/>
      <c r="BTF20" s="164"/>
      <c r="BTG20" s="164"/>
      <c r="BTH20" s="164"/>
      <c r="BTI20" s="164"/>
      <c r="BTJ20" s="164"/>
      <c r="BTK20" s="164"/>
      <c r="BTL20" s="164"/>
      <c r="BTM20" s="164"/>
      <c r="BTN20" s="164"/>
      <c r="BTO20" s="164"/>
      <c r="BTP20" s="164"/>
      <c r="BTQ20" s="164"/>
      <c r="BTR20" s="164"/>
      <c r="BTS20" s="164"/>
      <c r="BTT20" s="164"/>
      <c r="BTU20" s="164"/>
      <c r="BTV20" s="164"/>
      <c r="BTW20" s="164"/>
      <c r="BTX20" s="164"/>
      <c r="BTY20" s="164"/>
      <c r="BTZ20" s="164"/>
      <c r="BUA20" s="164"/>
      <c r="BUB20" s="164"/>
      <c r="BUC20" s="164"/>
      <c r="BUD20" s="164"/>
      <c r="BUE20" s="164"/>
      <c r="BUF20" s="164"/>
      <c r="BUG20" s="164"/>
      <c r="BUH20" s="164"/>
      <c r="BUI20" s="164"/>
      <c r="BUJ20" s="164"/>
      <c r="BUK20" s="164"/>
      <c r="BUL20" s="164"/>
      <c r="BUM20" s="164"/>
      <c r="BUN20" s="164"/>
      <c r="BUO20" s="164"/>
      <c r="BUP20" s="164"/>
      <c r="BUQ20" s="164"/>
      <c r="BUR20" s="164"/>
      <c r="BUS20" s="164"/>
      <c r="BUT20" s="164"/>
      <c r="BUU20" s="164"/>
      <c r="BUV20" s="164"/>
      <c r="BUW20" s="164"/>
      <c r="BUX20" s="164"/>
      <c r="BUY20" s="164"/>
      <c r="BUZ20" s="164"/>
      <c r="BVA20" s="164"/>
      <c r="BVB20" s="164"/>
      <c r="BVC20" s="164"/>
      <c r="BVD20" s="164"/>
      <c r="BVE20" s="164"/>
      <c r="BVF20" s="164"/>
      <c r="BVG20" s="164"/>
      <c r="BVH20" s="164"/>
      <c r="BVI20" s="164"/>
      <c r="BVJ20" s="164"/>
      <c r="BVK20" s="164"/>
      <c r="BVL20" s="164"/>
      <c r="BVM20" s="164"/>
      <c r="BVN20" s="164"/>
      <c r="BVO20" s="164"/>
      <c r="BVP20" s="164"/>
      <c r="BVQ20" s="164"/>
      <c r="BVR20" s="164"/>
      <c r="BVS20" s="164"/>
      <c r="BVT20" s="164"/>
      <c r="BVU20" s="164"/>
      <c r="BVV20" s="164"/>
      <c r="BVW20" s="164"/>
      <c r="BVX20" s="164"/>
      <c r="BVY20" s="164"/>
      <c r="BVZ20" s="164"/>
      <c r="BWA20" s="164"/>
      <c r="BWB20" s="164"/>
      <c r="BWC20" s="164"/>
      <c r="BWD20" s="164"/>
      <c r="BWE20" s="164"/>
      <c r="BWF20" s="164"/>
      <c r="BWG20" s="164"/>
      <c r="BWH20" s="164"/>
      <c r="BWI20" s="164"/>
      <c r="BWJ20" s="164"/>
      <c r="BWK20" s="164"/>
      <c r="BWL20" s="164"/>
      <c r="BWM20" s="164"/>
      <c r="BWN20" s="164"/>
      <c r="BWO20" s="164"/>
      <c r="BWP20" s="164"/>
      <c r="BWQ20" s="164"/>
      <c r="BWR20" s="164"/>
      <c r="BWS20" s="164"/>
      <c r="BWT20" s="164"/>
      <c r="BWU20" s="164"/>
      <c r="BWV20" s="164"/>
      <c r="BWW20" s="164"/>
      <c r="BWX20" s="164"/>
      <c r="BWY20" s="164"/>
      <c r="BWZ20" s="164"/>
      <c r="BXA20" s="164"/>
      <c r="BXB20" s="164"/>
      <c r="BXC20" s="164"/>
      <c r="BXD20" s="164"/>
      <c r="BXE20" s="164"/>
      <c r="BXF20" s="164"/>
      <c r="BXG20" s="164"/>
      <c r="BXH20" s="164"/>
      <c r="BXI20" s="164"/>
      <c r="BXJ20" s="164"/>
      <c r="BXK20" s="164"/>
      <c r="BXL20" s="164"/>
      <c r="BXM20" s="164"/>
      <c r="BXN20" s="164"/>
      <c r="BXO20" s="164"/>
      <c r="BXP20" s="164"/>
      <c r="BXQ20" s="164"/>
      <c r="BXR20" s="164"/>
      <c r="BXS20" s="164"/>
      <c r="BXT20" s="164"/>
      <c r="BXU20" s="164"/>
      <c r="BXV20" s="164"/>
      <c r="BXW20" s="164"/>
      <c r="BXX20" s="164"/>
      <c r="BXY20" s="164"/>
      <c r="BXZ20" s="164"/>
      <c r="BYA20" s="164"/>
      <c r="BYB20" s="164"/>
      <c r="BYC20" s="164"/>
      <c r="BYD20" s="164"/>
      <c r="BYE20" s="164"/>
      <c r="BYF20" s="164"/>
      <c r="BYG20" s="164"/>
      <c r="BYH20" s="164"/>
      <c r="BYI20" s="164"/>
      <c r="BYJ20" s="164"/>
      <c r="BYK20" s="164"/>
      <c r="BYL20" s="164"/>
      <c r="BYM20" s="164"/>
      <c r="BYN20" s="164"/>
      <c r="BYO20" s="164"/>
      <c r="BYP20" s="164"/>
      <c r="BYQ20" s="164"/>
      <c r="BYR20" s="164"/>
      <c r="BYS20" s="164"/>
      <c r="BYT20" s="164"/>
      <c r="BYU20" s="164"/>
      <c r="BYV20" s="164"/>
      <c r="BYW20" s="164"/>
      <c r="BYX20" s="164"/>
      <c r="BYY20" s="164"/>
      <c r="BYZ20" s="164"/>
      <c r="BZA20" s="164"/>
      <c r="BZB20" s="164"/>
      <c r="BZC20" s="164"/>
      <c r="BZD20" s="164"/>
      <c r="BZE20" s="164"/>
      <c r="BZF20" s="164"/>
      <c r="BZG20" s="164"/>
      <c r="BZH20" s="164"/>
      <c r="BZI20" s="164"/>
      <c r="BZJ20" s="164"/>
      <c r="BZK20" s="164"/>
      <c r="BZL20" s="164"/>
      <c r="BZM20" s="164"/>
      <c r="BZN20" s="164"/>
      <c r="BZO20" s="164"/>
      <c r="BZP20" s="164"/>
      <c r="BZQ20" s="164"/>
      <c r="BZR20" s="164"/>
      <c r="BZS20" s="164"/>
      <c r="BZT20" s="164"/>
      <c r="BZU20" s="164"/>
      <c r="BZV20" s="164"/>
      <c r="BZW20" s="164"/>
      <c r="BZX20" s="164"/>
      <c r="BZY20" s="164"/>
      <c r="BZZ20" s="164"/>
      <c r="CAA20" s="164"/>
      <c r="CAB20" s="164"/>
      <c r="CAC20" s="164"/>
      <c r="CAD20" s="164"/>
      <c r="CAE20" s="164"/>
      <c r="CAF20" s="164"/>
      <c r="CAG20" s="164"/>
      <c r="CAH20" s="164"/>
      <c r="CAI20" s="164"/>
      <c r="CAJ20" s="164"/>
      <c r="CAK20" s="164"/>
      <c r="CAL20" s="164"/>
      <c r="CAM20" s="164"/>
      <c r="CAN20" s="164"/>
      <c r="CAO20" s="164"/>
      <c r="CAP20" s="164"/>
      <c r="CAQ20" s="164"/>
      <c r="CAR20" s="164"/>
      <c r="CAS20" s="164"/>
      <c r="CAT20" s="164"/>
      <c r="CAU20" s="164"/>
      <c r="CAV20" s="164"/>
      <c r="CAW20" s="164"/>
      <c r="CAX20" s="164"/>
      <c r="CAY20" s="164"/>
      <c r="CAZ20" s="164"/>
      <c r="CBA20" s="164"/>
      <c r="CBB20" s="164"/>
      <c r="CBC20" s="164"/>
      <c r="CBD20" s="164"/>
      <c r="CBE20" s="164"/>
      <c r="CBF20" s="164"/>
      <c r="CBG20" s="164"/>
      <c r="CBH20" s="164"/>
      <c r="CBI20" s="164"/>
      <c r="CBJ20" s="164"/>
      <c r="CBK20" s="164"/>
      <c r="CBL20" s="164"/>
      <c r="CBM20" s="164"/>
      <c r="CBN20" s="164"/>
      <c r="CBO20" s="164"/>
      <c r="CBP20" s="164"/>
      <c r="CBQ20" s="164"/>
      <c r="CBR20" s="164"/>
      <c r="CBS20" s="164"/>
      <c r="CBT20" s="164"/>
      <c r="CBU20" s="164"/>
      <c r="CBV20" s="164"/>
      <c r="CBW20" s="164"/>
      <c r="CBX20" s="164"/>
      <c r="CBY20" s="164"/>
      <c r="CBZ20" s="164"/>
      <c r="CCA20" s="164"/>
      <c r="CCB20" s="164"/>
      <c r="CCC20" s="164"/>
      <c r="CCD20" s="164"/>
      <c r="CCE20" s="164"/>
      <c r="CCF20" s="164"/>
      <c r="CCG20" s="164"/>
      <c r="CCH20" s="164"/>
      <c r="CCI20" s="164"/>
      <c r="CCJ20" s="164"/>
      <c r="CCK20" s="164"/>
      <c r="CCL20" s="164"/>
      <c r="CCM20" s="164"/>
      <c r="CCN20" s="164"/>
      <c r="CCO20" s="164"/>
      <c r="CCP20" s="164"/>
      <c r="CCQ20" s="164"/>
      <c r="CCR20" s="164"/>
      <c r="CCS20" s="164"/>
      <c r="CCT20" s="164"/>
      <c r="CCU20" s="164"/>
      <c r="CCV20" s="164"/>
      <c r="CCW20" s="164"/>
      <c r="CCX20" s="164"/>
      <c r="CCY20" s="164"/>
      <c r="CCZ20" s="164"/>
      <c r="CDA20" s="164"/>
      <c r="CDB20" s="164"/>
      <c r="CDC20" s="164"/>
      <c r="CDD20" s="164"/>
      <c r="CDE20" s="164"/>
      <c r="CDF20" s="164"/>
      <c r="CDG20" s="164"/>
      <c r="CDH20" s="164"/>
      <c r="CDI20" s="164"/>
      <c r="CDJ20" s="164"/>
      <c r="CDK20" s="164"/>
      <c r="CDL20" s="164"/>
      <c r="CDM20" s="164"/>
      <c r="CDN20" s="164"/>
      <c r="CDO20" s="164"/>
      <c r="CDP20" s="164"/>
      <c r="CDQ20" s="164"/>
      <c r="CDR20" s="164"/>
      <c r="CDS20" s="164"/>
      <c r="CDT20" s="164"/>
      <c r="CDU20" s="164"/>
      <c r="CDV20" s="164"/>
      <c r="CDW20" s="164"/>
      <c r="CDX20" s="164"/>
      <c r="CDY20" s="164"/>
      <c r="CDZ20" s="164"/>
      <c r="CEA20" s="164"/>
      <c r="CEB20" s="164"/>
      <c r="CEC20" s="164"/>
      <c r="CED20" s="164"/>
      <c r="CEE20" s="164"/>
      <c r="CEF20" s="164"/>
      <c r="CEG20" s="164"/>
      <c r="CEH20" s="164"/>
      <c r="CEI20" s="164"/>
      <c r="CEJ20" s="164"/>
      <c r="CEK20" s="164"/>
      <c r="CEL20" s="164"/>
      <c r="CEM20" s="164"/>
      <c r="CEN20" s="164"/>
      <c r="CEO20" s="164"/>
      <c r="CEP20" s="164"/>
      <c r="CEQ20" s="164"/>
      <c r="CER20" s="164"/>
      <c r="CES20" s="164"/>
      <c r="CET20" s="164"/>
      <c r="CEU20" s="164"/>
      <c r="CEV20" s="164"/>
      <c r="CEW20" s="164"/>
      <c r="CEX20" s="164"/>
      <c r="CEY20" s="164"/>
      <c r="CEZ20" s="164"/>
      <c r="CFA20" s="164"/>
      <c r="CFB20" s="164"/>
      <c r="CFC20" s="164"/>
      <c r="CFD20" s="164"/>
      <c r="CFE20" s="164"/>
      <c r="CFF20" s="164"/>
      <c r="CFG20" s="164"/>
      <c r="CFH20" s="164"/>
      <c r="CFI20" s="164"/>
      <c r="CFJ20" s="164"/>
      <c r="CFK20" s="164"/>
      <c r="CFL20" s="164"/>
      <c r="CFM20" s="164"/>
      <c r="CFN20" s="164"/>
      <c r="CFO20" s="164"/>
      <c r="CFP20" s="164"/>
      <c r="CFQ20" s="164"/>
      <c r="CFR20" s="164"/>
      <c r="CFS20" s="164"/>
      <c r="CFT20" s="164"/>
      <c r="CFU20" s="164"/>
      <c r="CFV20" s="164"/>
      <c r="CFW20" s="164"/>
      <c r="CFX20" s="164"/>
      <c r="CFY20" s="164"/>
      <c r="CFZ20" s="164"/>
      <c r="CGA20" s="164"/>
      <c r="CGB20" s="164"/>
      <c r="CGC20" s="164"/>
      <c r="CGD20" s="164"/>
      <c r="CGE20" s="164"/>
      <c r="CGF20" s="164"/>
      <c r="CGG20" s="164"/>
      <c r="CGH20" s="164"/>
      <c r="CGI20" s="164"/>
      <c r="CGJ20" s="164"/>
      <c r="CGK20" s="164"/>
      <c r="CGL20" s="164"/>
      <c r="CGM20" s="164"/>
      <c r="CGN20" s="164"/>
      <c r="CGO20" s="164"/>
      <c r="CGP20" s="164"/>
      <c r="CGQ20" s="164"/>
      <c r="CGR20" s="164"/>
      <c r="CGS20" s="164"/>
      <c r="CGT20" s="164"/>
      <c r="CGU20" s="164"/>
      <c r="CGV20" s="164"/>
      <c r="CGW20" s="164"/>
      <c r="CGX20" s="164"/>
      <c r="CGY20" s="164"/>
      <c r="CGZ20" s="164"/>
      <c r="CHA20" s="164"/>
      <c r="CHB20" s="164"/>
      <c r="CHC20" s="164"/>
      <c r="CHD20" s="164"/>
      <c r="CHE20" s="164"/>
      <c r="CHF20" s="164"/>
      <c r="CHG20" s="164"/>
      <c r="CHH20" s="164"/>
      <c r="CHI20" s="164"/>
      <c r="CHJ20" s="164"/>
      <c r="CHK20" s="164"/>
      <c r="CHL20" s="164"/>
      <c r="CHM20" s="164"/>
      <c r="CHN20" s="164"/>
      <c r="CHO20" s="164"/>
      <c r="CHP20" s="164"/>
      <c r="CHQ20" s="164"/>
      <c r="CHR20" s="164"/>
      <c r="CHS20" s="164"/>
      <c r="CHT20" s="164"/>
      <c r="CHU20" s="164"/>
      <c r="CHV20" s="164"/>
      <c r="CHW20" s="164"/>
      <c r="CHX20" s="164"/>
      <c r="CHY20" s="164"/>
      <c r="CHZ20" s="164"/>
      <c r="CIA20" s="164"/>
      <c r="CIB20" s="164"/>
      <c r="CIC20" s="164"/>
      <c r="CID20" s="164"/>
      <c r="CIE20" s="164"/>
      <c r="CIF20" s="164"/>
      <c r="CIG20" s="164"/>
      <c r="CIH20" s="164"/>
      <c r="CII20" s="164"/>
      <c r="CIJ20" s="164"/>
      <c r="CIK20" s="164"/>
      <c r="CIL20" s="164"/>
      <c r="CIM20" s="164"/>
      <c r="CIN20" s="164"/>
      <c r="CIO20" s="164"/>
      <c r="CIP20" s="164"/>
      <c r="CIQ20" s="164"/>
      <c r="CIR20" s="164"/>
      <c r="CIS20" s="164"/>
      <c r="CIT20" s="164"/>
      <c r="CIU20" s="164"/>
      <c r="CIV20" s="164"/>
      <c r="CIW20" s="164"/>
      <c r="CIX20" s="164"/>
      <c r="CIY20" s="164"/>
      <c r="CIZ20" s="164"/>
      <c r="CJA20" s="164"/>
      <c r="CJB20" s="164"/>
      <c r="CJC20" s="164"/>
      <c r="CJD20" s="164"/>
      <c r="CJE20" s="164"/>
      <c r="CJF20" s="164"/>
      <c r="CJG20" s="164"/>
      <c r="CJH20" s="164"/>
      <c r="CJI20" s="164"/>
      <c r="CJJ20" s="164"/>
      <c r="CJK20" s="164"/>
      <c r="CJL20" s="164"/>
      <c r="CJM20" s="164"/>
      <c r="CJN20" s="164"/>
      <c r="CJO20" s="164"/>
      <c r="CJP20" s="164"/>
      <c r="CJQ20" s="164"/>
      <c r="CJR20" s="164"/>
      <c r="CJS20" s="164"/>
      <c r="CJT20" s="164"/>
      <c r="CJU20" s="164"/>
      <c r="CJV20" s="164"/>
      <c r="CJW20" s="164"/>
      <c r="CJX20" s="164"/>
      <c r="CJY20" s="164"/>
      <c r="CJZ20" s="164"/>
      <c r="CKA20" s="164"/>
      <c r="CKB20" s="164"/>
      <c r="CKC20" s="164"/>
      <c r="CKD20" s="164"/>
      <c r="CKE20" s="164"/>
      <c r="CKF20" s="164"/>
      <c r="CKG20" s="164"/>
      <c r="CKH20" s="164"/>
      <c r="CKI20" s="164"/>
      <c r="CKJ20" s="164"/>
      <c r="CKK20" s="164"/>
      <c r="CKL20" s="164"/>
      <c r="CKM20" s="164"/>
      <c r="CKN20" s="164"/>
      <c r="CKO20" s="164"/>
      <c r="CKP20" s="164"/>
      <c r="CKQ20" s="164"/>
      <c r="CKR20" s="164"/>
      <c r="CKS20" s="164"/>
      <c r="CKT20" s="164"/>
      <c r="CKU20" s="164"/>
      <c r="CKV20" s="164"/>
      <c r="CKW20" s="164"/>
      <c r="CKX20" s="164"/>
      <c r="CKY20" s="164"/>
      <c r="CKZ20" s="164"/>
      <c r="CLA20" s="164"/>
      <c r="CLB20" s="164"/>
      <c r="CLC20" s="164"/>
      <c r="CLD20" s="164"/>
      <c r="CLE20" s="164"/>
      <c r="CLF20" s="164"/>
      <c r="CLG20" s="164"/>
      <c r="CLH20" s="164"/>
      <c r="CLI20" s="164"/>
      <c r="CLJ20" s="164"/>
      <c r="CLK20" s="164"/>
      <c r="CLL20" s="164"/>
      <c r="CLM20" s="164"/>
      <c r="CLN20" s="164"/>
      <c r="CLO20" s="164"/>
      <c r="CLP20" s="164"/>
      <c r="CLQ20" s="164"/>
      <c r="CLR20" s="164"/>
      <c r="CLS20" s="164"/>
      <c r="CLT20" s="164"/>
      <c r="CLU20" s="164"/>
      <c r="CLV20" s="164"/>
      <c r="CLW20" s="164"/>
      <c r="CLX20" s="164"/>
      <c r="CLY20" s="164"/>
      <c r="CLZ20" s="164"/>
      <c r="CMA20" s="164"/>
      <c r="CMB20" s="164"/>
      <c r="CMC20" s="164"/>
      <c r="CMD20" s="164"/>
      <c r="CME20" s="164"/>
      <c r="CMF20" s="164"/>
      <c r="CMG20" s="164"/>
      <c r="CMH20" s="164"/>
      <c r="CMI20" s="164"/>
      <c r="CMJ20" s="164"/>
      <c r="CMK20" s="164"/>
      <c r="CML20" s="164"/>
      <c r="CMM20" s="164"/>
      <c r="CMN20" s="164"/>
      <c r="CMO20" s="164"/>
      <c r="CMP20" s="164"/>
      <c r="CMQ20" s="164"/>
      <c r="CMR20" s="164"/>
      <c r="CMS20" s="164"/>
      <c r="CMT20" s="164"/>
      <c r="CMU20" s="164"/>
      <c r="CMV20" s="164"/>
      <c r="CMW20" s="164"/>
      <c r="CMX20" s="164"/>
      <c r="CMY20" s="164"/>
      <c r="CMZ20" s="164"/>
      <c r="CNA20" s="164"/>
      <c r="CNB20" s="164"/>
      <c r="CNC20" s="164"/>
      <c r="CND20" s="164"/>
      <c r="CNE20" s="164"/>
      <c r="CNF20" s="164"/>
      <c r="CNG20" s="164"/>
      <c r="CNH20" s="164"/>
      <c r="CNI20" s="164"/>
      <c r="CNJ20" s="164"/>
      <c r="CNK20" s="164"/>
      <c r="CNL20" s="164"/>
      <c r="CNM20" s="164"/>
      <c r="CNN20" s="164"/>
      <c r="CNO20" s="164"/>
      <c r="CNP20" s="164"/>
      <c r="CNQ20" s="164"/>
      <c r="CNR20" s="164"/>
      <c r="CNS20" s="164"/>
      <c r="CNT20" s="164"/>
      <c r="CNU20" s="164"/>
      <c r="CNV20" s="164"/>
      <c r="CNW20" s="164"/>
      <c r="CNX20" s="164"/>
      <c r="CNY20" s="164"/>
      <c r="CNZ20" s="164"/>
      <c r="COA20" s="164"/>
      <c r="COB20" s="164"/>
      <c r="COC20" s="164"/>
      <c r="COD20" s="164"/>
      <c r="COE20" s="164"/>
      <c r="COF20" s="164"/>
      <c r="COG20" s="164"/>
      <c r="COH20" s="164"/>
      <c r="COI20" s="164"/>
      <c r="COJ20" s="164"/>
      <c r="COK20" s="164"/>
      <c r="COL20" s="164"/>
      <c r="COM20" s="164"/>
      <c r="CON20" s="164"/>
      <c r="COO20" s="164"/>
      <c r="COP20" s="164"/>
      <c r="COQ20" s="164"/>
      <c r="COR20" s="164"/>
      <c r="COS20" s="164"/>
      <c r="COT20" s="164"/>
      <c r="COU20" s="164"/>
      <c r="COV20" s="164"/>
      <c r="COW20" s="164"/>
      <c r="COX20" s="164"/>
      <c r="COY20" s="164"/>
      <c r="COZ20" s="164"/>
      <c r="CPA20" s="164"/>
      <c r="CPB20" s="164"/>
      <c r="CPC20" s="164"/>
      <c r="CPD20" s="164"/>
      <c r="CPE20" s="164"/>
      <c r="CPF20" s="164"/>
      <c r="CPG20" s="164"/>
      <c r="CPH20" s="164"/>
      <c r="CPI20" s="164"/>
      <c r="CPJ20" s="164"/>
      <c r="CPK20" s="164"/>
      <c r="CPL20" s="164"/>
      <c r="CPM20" s="164"/>
      <c r="CPN20" s="164"/>
      <c r="CPO20" s="164"/>
      <c r="CPP20" s="164"/>
      <c r="CPQ20" s="164"/>
      <c r="CPR20" s="164"/>
      <c r="CPS20" s="164"/>
      <c r="CPT20" s="164"/>
      <c r="CPU20" s="164"/>
      <c r="CPV20" s="164"/>
      <c r="CPW20" s="164"/>
      <c r="CPX20" s="164"/>
      <c r="CPY20" s="164"/>
      <c r="CPZ20" s="164"/>
      <c r="CQA20" s="164"/>
      <c r="CQB20" s="164"/>
      <c r="CQC20" s="164"/>
      <c r="CQD20" s="164"/>
      <c r="CQE20" s="164"/>
      <c r="CQF20" s="164"/>
      <c r="CQG20" s="164"/>
      <c r="CQH20" s="164"/>
      <c r="CQI20" s="164"/>
      <c r="CQJ20" s="164"/>
      <c r="CQK20" s="164"/>
      <c r="CQL20" s="164"/>
      <c r="CQM20" s="164"/>
      <c r="CQN20" s="164"/>
      <c r="CQO20" s="164"/>
      <c r="CQP20" s="164"/>
      <c r="CQQ20" s="164"/>
      <c r="CQR20" s="164"/>
      <c r="CQS20" s="164"/>
      <c r="CQT20" s="164"/>
      <c r="CQU20" s="164"/>
      <c r="CQV20" s="164"/>
      <c r="CQW20" s="164"/>
      <c r="CQX20" s="164"/>
      <c r="CQY20" s="164"/>
      <c r="CQZ20" s="164"/>
      <c r="CRA20" s="164"/>
      <c r="CRB20" s="164"/>
      <c r="CRC20" s="164"/>
      <c r="CRD20" s="164"/>
      <c r="CRE20" s="164"/>
      <c r="CRF20" s="164"/>
      <c r="CRG20" s="164"/>
      <c r="CRH20" s="164"/>
      <c r="CRI20" s="164"/>
      <c r="CRJ20" s="164"/>
      <c r="CRK20" s="164"/>
      <c r="CRL20" s="164"/>
      <c r="CRM20" s="164"/>
      <c r="CRN20" s="164"/>
      <c r="CRO20" s="164"/>
      <c r="CRP20" s="164"/>
      <c r="CRQ20" s="164"/>
      <c r="CRR20" s="164"/>
      <c r="CRS20" s="164"/>
      <c r="CRT20" s="164"/>
      <c r="CRU20" s="164"/>
      <c r="CRV20" s="164"/>
      <c r="CRW20" s="164"/>
      <c r="CRX20" s="164"/>
      <c r="CRY20" s="164"/>
      <c r="CRZ20" s="164"/>
      <c r="CSA20" s="164"/>
      <c r="CSB20" s="164"/>
      <c r="CSC20" s="164"/>
      <c r="CSD20" s="164"/>
      <c r="CSE20" s="164"/>
      <c r="CSF20" s="164"/>
      <c r="CSG20" s="164"/>
      <c r="CSH20" s="164"/>
      <c r="CSI20" s="164"/>
      <c r="CSJ20" s="164"/>
      <c r="CSK20" s="164"/>
      <c r="CSL20" s="164"/>
      <c r="CSM20" s="164"/>
      <c r="CSN20" s="164"/>
      <c r="CSO20" s="164"/>
      <c r="CSP20" s="164"/>
      <c r="CSQ20" s="164"/>
      <c r="CSR20" s="164"/>
      <c r="CSS20" s="164"/>
      <c r="CST20" s="164"/>
      <c r="CSU20" s="164"/>
      <c r="CSV20" s="164"/>
      <c r="CSW20" s="164"/>
      <c r="CSX20" s="164"/>
      <c r="CSY20" s="164"/>
      <c r="CSZ20" s="164"/>
      <c r="CTA20" s="164"/>
      <c r="CTB20" s="164"/>
      <c r="CTC20" s="164"/>
      <c r="CTD20" s="164"/>
      <c r="CTE20" s="164"/>
      <c r="CTF20" s="164"/>
      <c r="CTG20" s="164"/>
      <c r="CTH20" s="164"/>
      <c r="CTI20" s="164"/>
      <c r="CTJ20" s="164"/>
      <c r="CTK20" s="164"/>
      <c r="CTL20" s="164"/>
      <c r="CTM20" s="164"/>
      <c r="CTN20" s="164"/>
      <c r="CTO20" s="164"/>
      <c r="CTP20" s="164"/>
      <c r="CTQ20" s="164"/>
      <c r="CTR20" s="164"/>
      <c r="CTS20" s="164"/>
      <c r="CTT20" s="164"/>
      <c r="CTU20" s="164"/>
      <c r="CTV20" s="164"/>
      <c r="CTW20" s="164"/>
      <c r="CTX20" s="164"/>
      <c r="CTY20" s="164"/>
      <c r="CTZ20" s="164"/>
      <c r="CUA20" s="164"/>
      <c r="CUB20" s="164"/>
      <c r="CUC20" s="164"/>
      <c r="CUD20" s="164"/>
      <c r="CUE20" s="164"/>
      <c r="CUF20" s="164"/>
      <c r="CUG20" s="164"/>
      <c r="CUH20" s="164"/>
      <c r="CUI20" s="164"/>
      <c r="CUJ20" s="164"/>
      <c r="CUK20" s="164"/>
      <c r="CUL20" s="164"/>
      <c r="CUM20" s="164"/>
      <c r="CUN20" s="164"/>
      <c r="CUO20" s="164"/>
      <c r="CUP20" s="164"/>
      <c r="CUQ20" s="164"/>
      <c r="CUR20" s="164"/>
      <c r="CUS20" s="164"/>
      <c r="CUT20" s="164"/>
      <c r="CUU20" s="164"/>
      <c r="CUV20" s="164"/>
      <c r="CUW20" s="164"/>
      <c r="CUX20" s="164"/>
      <c r="CUY20" s="164"/>
      <c r="CUZ20" s="164"/>
      <c r="CVA20" s="164"/>
      <c r="CVB20" s="164"/>
      <c r="CVC20" s="164"/>
      <c r="CVD20" s="164"/>
      <c r="CVE20" s="164"/>
      <c r="CVF20" s="164"/>
      <c r="CVG20" s="164"/>
      <c r="CVH20" s="164"/>
      <c r="CVI20" s="164"/>
      <c r="CVJ20" s="164"/>
      <c r="CVK20" s="164"/>
      <c r="CVL20" s="164"/>
      <c r="CVM20" s="164"/>
      <c r="CVN20" s="164"/>
      <c r="CVO20" s="164"/>
      <c r="CVP20" s="164"/>
      <c r="CVQ20" s="164"/>
      <c r="CVR20" s="164"/>
      <c r="CVS20" s="164"/>
      <c r="CVT20" s="164"/>
      <c r="CVU20" s="164"/>
      <c r="CVV20" s="164"/>
      <c r="CVW20" s="164"/>
      <c r="CVX20" s="164"/>
      <c r="CVY20" s="164"/>
      <c r="CVZ20" s="164"/>
      <c r="CWA20" s="164"/>
      <c r="CWB20" s="164"/>
      <c r="CWC20" s="164"/>
      <c r="CWD20" s="164"/>
      <c r="CWE20" s="164"/>
      <c r="CWF20" s="164"/>
      <c r="CWG20" s="164"/>
      <c r="CWH20" s="164"/>
      <c r="CWI20" s="164"/>
      <c r="CWJ20" s="164"/>
      <c r="CWK20" s="164"/>
      <c r="CWL20" s="164"/>
      <c r="CWM20" s="164"/>
      <c r="CWN20" s="164"/>
      <c r="CWO20" s="164"/>
      <c r="CWP20" s="164"/>
      <c r="CWQ20" s="164"/>
      <c r="CWR20" s="164"/>
      <c r="CWS20" s="164"/>
      <c r="CWT20" s="164"/>
      <c r="CWU20" s="164"/>
      <c r="CWV20" s="164"/>
      <c r="CWW20" s="164"/>
      <c r="CWX20" s="164"/>
      <c r="CWY20" s="164"/>
      <c r="CWZ20" s="164"/>
      <c r="CXA20" s="164"/>
      <c r="CXB20" s="164"/>
      <c r="CXC20" s="164"/>
      <c r="CXD20" s="164"/>
      <c r="CXE20" s="164"/>
      <c r="CXF20" s="164"/>
      <c r="CXG20" s="164"/>
      <c r="CXH20" s="164"/>
      <c r="CXI20" s="164"/>
      <c r="CXJ20" s="164"/>
      <c r="CXK20" s="164"/>
      <c r="CXL20" s="164"/>
      <c r="CXM20" s="164"/>
      <c r="CXN20" s="164"/>
      <c r="CXO20" s="164"/>
      <c r="CXP20" s="164"/>
      <c r="CXQ20" s="164"/>
      <c r="CXR20" s="164"/>
      <c r="CXS20" s="164"/>
      <c r="CXT20" s="164"/>
      <c r="CXU20" s="164"/>
      <c r="CXV20" s="164"/>
      <c r="CXW20" s="164"/>
      <c r="CXX20" s="164"/>
      <c r="CXY20" s="164"/>
      <c r="CXZ20" s="164"/>
      <c r="CYA20" s="164"/>
      <c r="CYB20" s="164"/>
      <c r="CYC20" s="164"/>
      <c r="CYD20" s="164"/>
      <c r="CYE20" s="164"/>
      <c r="CYF20" s="164"/>
      <c r="CYG20" s="164"/>
      <c r="CYH20" s="164"/>
      <c r="CYI20" s="164"/>
      <c r="CYJ20" s="164"/>
      <c r="CYK20" s="164"/>
      <c r="CYL20" s="164"/>
      <c r="CYM20" s="164"/>
      <c r="CYN20" s="164"/>
      <c r="CYO20" s="164"/>
      <c r="CYP20" s="164"/>
      <c r="CYQ20" s="164"/>
      <c r="CYR20" s="164"/>
      <c r="CYS20" s="164"/>
      <c r="CYT20" s="164"/>
      <c r="CYU20" s="164"/>
      <c r="CYV20" s="164"/>
      <c r="CYW20" s="164"/>
      <c r="CYX20" s="164"/>
      <c r="CYY20" s="164"/>
      <c r="CYZ20" s="164"/>
      <c r="CZA20" s="164"/>
      <c r="CZB20" s="164"/>
      <c r="CZC20" s="164"/>
      <c r="CZD20" s="164"/>
      <c r="CZE20" s="164"/>
      <c r="CZF20" s="164"/>
      <c r="CZG20" s="164"/>
      <c r="CZH20" s="164"/>
      <c r="CZI20" s="164"/>
      <c r="CZJ20" s="164"/>
      <c r="CZK20" s="164"/>
      <c r="CZL20" s="164"/>
      <c r="CZM20" s="164"/>
      <c r="CZN20" s="164"/>
      <c r="CZO20" s="164"/>
      <c r="CZP20" s="164"/>
      <c r="CZQ20" s="164"/>
      <c r="CZR20" s="164"/>
      <c r="CZS20" s="164"/>
      <c r="CZT20" s="164"/>
      <c r="CZU20" s="164"/>
      <c r="CZV20" s="164"/>
      <c r="CZW20" s="164"/>
      <c r="CZX20" s="164"/>
      <c r="CZY20" s="164"/>
      <c r="CZZ20" s="164"/>
      <c r="DAA20" s="164"/>
      <c r="DAB20" s="164"/>
      <c r="DAC20" s="164"/>
      <c r="DAD20" s="164"/>
      <c r="DAE20" s="164"/>
      <c r="DAF20" s="164"/>
      <c r="DAG20" s="164"/>
      <c r="DAH20" s="164"/>
      <c r="DAI20" s="164"/>
      <c r="DAJ20" s="164"/>
      <c r="DAK20" s="164"/>
      <c r="DAL20" s="164"/>
      <c r="DAM20" s="164"/>
      <c r="DAN20" s="164"/>
      <c r="DAO20" s="164"/>
      <c r="DAP20" s="164"/>
      <c r="DAQ20" s="164"/>
      <c r="DAR20" s="164"/>
      <c r="DAS20" s="164"/>
      <c r="DAT20" s="164"/>
      <c r="DAU20" s="164"/>
      <c r="DAV20" s="164"/>
      <c r="DAW20" s="164"/>
      <c r="DAX20" s="164"/>
      <c r="DAY20" s="164"/>
      <c r="DAZ20" s="164"/>
      <c r="DBA20" s="164"/>
      <c r="DBB20" s="164"/>
      <c r="DBC20" s="164"/>
      <c r="DBD20" s="164"/>
      <c r="DBE20" s="164"/>
      <c r="DBF20" s="164"/>
      <c r="DBG20" s="164"/>
      <c r="DBH20" s="164"/>
      <c r="DBI20" s="164"/>
      <c r="DBJ20" s="164"/>
      <c r="DBK20" s="164"/>
      <c r="DBL20" s="164"/>
      <c r="DBM20" s="164"/>
      <c r="DBN20" s="164"/>
      <c r="DBO20" s="164"/>
      <c r="DBP20" s="164"/>
      <c r="DBQ20" s="164"/>
      <c r="DBR20" s="164"/>
      <c r="DBS20" s="164"/>
      <c r="DBT20" s="164"/>
      <c r="DBU20" s="164"/>
      <c r="DBV20" s="164"/>
      <c r="DBW20" s="164"/>
      <c r="DBX20" s="164"/>
      <c r="DBY20" s="164"/>
      <c r="DBZ20" s="164"/>
      <c r="DCA20" s="164"/>
      <c r="DCB20" s="164"/>
      <c r="DCC20" s="164"/>
      <c r="DCD20" s="164"/>
      <c r="DCE20" s="164"/>
      <c r="DCF20" s="164"/>
      <c r="DCG20" s="164"/>
      <c r="DCH20" s="164"/>
      <c r="DCI20" s="164"/>
      <c r="DCJ20" s="164"/>
      <c r="DCK20" s="164"/>
      <c r="DCL20" s="164"/>
      <c r="DCM20" s="164"/>
      <c r="DCN20" s="164"/>
      <c r="DCO20" s="164"/>
      <c r="DCP20" s="164"/>
      <c r="DCQ20" s="164"/>
      <c r="DCR20" s="164"/>
      <c r="DCS20" s="164"/>
      <c r="DCT20" s="164"/>
      <c r="DCU20" s="164"/>
      <c r="DCV20" s="164"/>
      <c r="DCW20" s="164"/>
      <c r="DCX20" s="164"/>
      <c r="DCY20" s="164"/>
      <c r="DCZ20" s="164"/>
      <c r="DDA20" s="164"/>
      <c r="DDB20" s="164"/>
      <c r="DDC20" s="164"/>
      <c r="DDD20" s="164"/>
      <c r="DDE20" s="164"/>
      <c r="DDF20" s="164"/>
      <c r="DDG20" s="164"/>
      <c r="DDH20" s="164"/>
      <c r="DDI20" s="164"/>
      <c r="DDJ20" s="164"/>
      <c r="DDK20" s="164"/>
      <c r="DDL20" s="164"/>
      <c r="DDM20" s="164"/>
      <c r="DDN20" s="164"/>
      <c r="DDO20" s="164"/>
      <c r="DDP20" s="164"/>
      <c r="DDQ20" s="164"/>
      <c r="DDR20" s="164"/>
      <c r="DDS20" s="164"/>
      <c r="DDT20" s="164"/>
      <c r="DDU20" s="164"/>
      <c r="DDV20" s="164"/>
      <c r="DDW20" s="164"/>
      <c r="DDX20" s="164"/>
      <c r="DDY20" s="164"/>
      <c r="DDZ20" s="164"/>
      <c r="DEA20" s="164"/>
      <c r="DEB20" s="164"/>
      <c r="DEC20" s="164"/>
      <c r="DED20" s="164"/>
      <c r="DEE20" s="164"/>
      <c r="DEF20" s="164"/>
      <c r="DEG20" s="164"/>
      <c r="DEH20" s="164"/>
      <c r="DEI20" s="164"/>
      <c r="DEJ20" s="164"/>
      <c r="DEK20" s="164"/>
      <c r="DEL20" s="164"/>
      <c r="DEM20" s="164"/>
      <c r="DEN20" s="164"/>
      <c r="DEO20" s="164"/>
      <c r="DEP20" s="164"/>
      <c r="DEQ20" s="164"/>
      <c r="DER20" s="164"/>
      <c r="DES20" s="164"/>
      <c r="DET20" s="164"/>
      <c r="DEU20" s="164"/>
      <c r="DEV20" s="164"/>
      <c r="DEW20" s="164"/>
      <c r="DEX20" s="164"/>
      <c r="DEY20" s="164"/>
      <c r="DEZ20" s="164"/>
      <c r="DFA20" s="164"/>
      <c r="DFB20" s="164"/>
      <c r="DFC20" s="164"/>
      <c r="DFD20" s="164"/>
      <c r="DFE20" s="164"/>
      <c r="DFF20" s="164"/>
      <c r="DFG20" s="164"/>
      <c r="DFH20" s="164"/>
      <c r="DFI20" s="164"/>
      <c r="DFJ20" s="164"/>
      <c r="DFK20" s="164"/>
      <c r="DFL20" s="164"/>
      <c r="DFM20" s="164"/>
      <c r="DFN20" s="164"/>
      <c r="DFO20" s="164"/>
      <c r="DFP20" s="164"/>
      <c r="DFQ20" s="164"/>
      <c r="DFR20" s="164"/>
      <c r="DFS20" s="164"/>
      <c r="DFT20" s="164"/>
      <c r="DFU20" s="164"/>
      <c r="DFV20" s="164"/>
      <c r="DFW20" s="164"/>
      <c r="DFX20" s="164"/>
      <c r="DFY20" s="164"/>
      <c r="DFZ20" s="164"/>
      <c r="DGA20" s="164"/>
      <c r="DGB20" s="164"/>
      <c r="DGC20" s="164"/>
      <c r="DGD20" s="164"/>
      <c r="DGE20" s="164"/>
      <c r="DGF20" s="164"/>
      <c r="DGG20" s="164"/>
      <c r="DGH20" s="164"/>
      <c r="DGI20" s="164"/>
      <c r="DGJ20" s="164"/>
      <c r="DGK20" s="164"/>
      <c r="DGL20" s="164"/>
      <c r="DGM20" s="164"/>
      <c r="DGN20" s="164"/>
      <c r="DGO20" s="164"/>
      <c r="DGP20" s="164"/>
      <c r="DGQ20" s="164"/>
      <c r="DGR20" s="164"/>
      <c r="DGS20" s="164"/>
      <c r="DGT20" s="164"/>
      <c r="DGU20" s="164"/>
      <c r="DGV20" s="164"/>
      <c r="DGW20" s="164"/>
      <c r="DGX20" s="164"/>
      <c r="DGY20" s="164"/>
      <c r="DGZ20" s="164"/>
      <c r="DHA20" s="164"/>
      <c r="DHB20" s="164"/>
      <c r="DHC20" s="164"/>
      <c r="DHD20" s="164"/>
      <c r="DHE20" s="164"/>
      <c r="DHF20" s="164"/>
      <c r="DHG20" s="164"/>
      <c r="DHH20" s="164"/>
      <c r="DHI20" s="164"/>
      <c r="DHJ20" s="164"/>
      <c r="DHK20" s="164"/>
      <c r="DHL20" s="164"/>
      <c r="DHM20" s="164"/>
      <c r="DHN20" s="164"/>
      <c r="DHO20" s="164"/>
      <c r="DHP20" s="164"/>
      <c r="DHQ20" s="164"/>
      <c r="DHR20" s="164"/>
      <c r="DHS20" s="164"/>
      <c r="DHT20" s="164"/>
      <c r="DHU20" s="164"/>
      <c r="DHV20" s="164"/>
      <c r="DHW20" s="164"/>
      <c r="DHX20" s="164"/>
      <c r="DHY20" s="164"/>
      <c r="DHZ20" s="164"/>
      <c r="DIA20" s="164"/>
      <c r="DIB20" s="164"/>
      <c r="DIC20" s="164"/>
      <c r="DID20" s="164"/>
      <c r="DIE20" s="164"/>
      <c r="DIF20" s="164"/>
      <c r="DIG20" s="164"/>
      <c r="DIH20" s="164"/>
      <c r="DII20" s="164"/>
      <c r="DIJ20" s="164"/>
      <c r="DIK20" s="164"/>
      <c r="DIL20" s="164"/>
      <c r="DIM20" s="164"/>
      <c r="DIN20" s="164"/>
      <c r="DIO20" s="164"/>
      <c r="DIP20" s="164"/>
      <c r="DIQ20" s="164"/>
      <c r="DIR20" s="164"/>
      <c r="DIS20" s="164"/>
      <c r="DIT20" s="164"/>
      <c r="DIU20" s="164"/>
      <c r="DIV20" s="164"/>
      <c r="DIW20" s="164"/>
      <c r="DIX20" s="164"/>
      <c r="DIY20" s="164"/>
      <c r="DIZ20" s="164"/>
      <c r="DJA20" s="164"/>
      <c r="DJB20" s="164"/>
      <c r="DJC20" s="164"/>
      <c r="DJD20" s="164"/>
      <c r="DJE20" s="164"/>
      <c r="DJF20" s="164"/>
      <c r="DJG20" s="164"/>
      <c r="DJH20" s="164"/>
      <c r="DJI20" s="164"/>
      <c r="DJJ20" s="164"/>
      <c r="DJK20" s="164"/>
      <c r="DJL20" s="164"/>
      <c r="DJM20" s="164"/>
      <c r="DJN20" s="164"/>
      <c r="DJO20" s="164"/>
      <c r="DJP20" s="164"/>
      <c r="DJQ20" s="164"/>
      <c r="DJR20" s="164"/>
      <c r="DJS20" s="164"/>
      <c r="DJT20" s="164"/>
      <c r="DJU20" s="164"/>
      <c r="DJV20" s="164"/>
      <c r="DJW20" s="164"/>
      <c r="DJX20" s="164"/>
      <c r="DJY20" s="164"/>
      <c r="DJZ20" s="164"/>
      <c r="DKA20" s="164"/>
      <c r="DKB20" s="164"/>
      <c r="DKC20" s="164"/>
      <c r="DKD20" s="164"/>
      <c r="DKE20" s="164"/>
      <c r="DKF20" s="164"/>
      <c r="DKG20" s="164"/>
      <c r="DKH20" s="164"/>
      <c r="DKI20" s="164"/>
      <c r="DKJ20" s="164"/>
      <c r="DKK20" s="164"/>
      <c r="DKL20" s="164"/>
      <c r="DKM20" s="164"/>
      <c r="DKN20" s="164"/>
      <c r="DKO20" s="164"/>
      <c r="DKP20" s="164"/>
      <c r="DKQ20" s="164"/>
      <c r="DKR20" s="164"/>
      <c r="DKS20" s="164"/>
      <c r="DKT20" s="164"/>
      <c r="DKU20" s="164"/>
      <c r="DKV20" s="164"/>
      <c r="DKW20" s="164"/>
      <c r="DKX20" s="164"/>
      <c r="DKY20" s="164"/>
      <c r="DKZ20" s="164"/>
      <c r="DLA20" s="164"/>
      <c r="DLB20" s="164"/>
      <c r="DLC20" s="164"/>
      <c r="DLD20" s="164"/>
      <c r="DLE20" s="164"/>
      <c r="DLF20" s="164"/>
      <c r="DLG20" s="164"/>
      <c r="DLH20" s="164"/>
      <c r="DLI20" s="164"/>
      <c r="DLJ20" s="164"/>
      <c r="DLK20" s="164"/>
      <c r="DLL20" s="164"/>
      <c r="DLM20" s="164"/>
      <c r="DLN20" s="164"/>
      <c r="DLO20" s="164"/>
      <c r="DLP20" s="164"/>
      <c r="DLQ20" s="164"/>
      <c r="DLR20" s="164"/>
      <c r="DLS20" s="164"/>
      <c r="DLT20" s="164"/>
      <c r="DLU20" s="164"/>
      <c r="DLV20" s="164"/>
      <c r="DLW20" s="164"/>
      <c r="DLX20" s="164"/>
      <c r="DLY20" s="164"/>
      <c r="DLZ20" s="164"/>
      <c r="DMA20" s="164"/>
      <c r="DMB20" s="164"/>
      <c r="DMC20" s="164"/>
      <c r="DMD20" s="164"/>
      <c r="DME20" s="164"/>
      <c r="DMF20" s="164"/>
      <c r="DMG20" s="164"/>
      <c r="DMH20" s="164"/>
      <c r="DMI20" s="164"/>
      <c r="DMJ20" s="164"/>
      <c r="DMK20" s="164"/>
      <c r="DML20" s="164"/>
      <c r="DMM20" s="164"/>
      <c r="DMN20" s="164"/>
      <c r="DMO20" s="164"/>
      <c r="DMP20" s="164"/>
      <c r="DMQ20" s="164"/>
      <c r="DMR20" s="164"/>
      <c r="DMS20" s="164"/>
      <c r="DMT20" s="164"/>
      <c r="DMU20" s="164"/>
      <c r="DMV20" s="164"/>
      <c r="DMW20" s="164"/>
      <c r="DMX20" s="164"/>
      <c r="DMY20" s="164"/>
      <c r="DMZ20" s="164"/>
      <c r="DNA20" s="164"/>
      <c r="DNB20" s="164"/>
      <c r="DNC20" s="164"/>
      <c r="DND20" s="164"/>
      <c r="DNE20" s="164"/>
      <c r="DNF20" s="164"/>
      <c r="DNG20" s="164"/>
      <c r="DNH20" s="164"/>
      <c r="DNI20" s="164"/>
      <c r="DNJ20" s="164"/>
      <c r="DNK20" s="164"/>
      <c r="DNL20" s="164"/>
      <c r="DNM20" s="164"/>
      <c r="DNN20" s="164"/>
      <c r="DNO20" s="164"/>
      <c r="DNP20" s="164"/>
      <c r="DNQ20" s="164"/>
      <c r="DNR20" s="164"/>
      <c r="DNS20" s="164"/>
      <c r="DNT20" s="164"/>
      <c r="DNU20" s="164"/>
      <c r="DNV20" s="164"/>
      <c r="DNW20" s="164"/>
      <c r="DNX20" s="164"/>
      <c r="DNY20" s="164"/>
      <c r="DNZ20" s="164"/>
      <c r="DOA20" s="164"/>
      <c r="DOB20" s="164"/>
      <c r="DOC20" s="164"/>
      <c r="DOD20" s="164"/>
      <c r="DOE20" s="164"/>
      <c r="DOF20" s="164"/>
      <c r="DOG20" s="164"/>
      <c r="DOH20" s="164"/>
      <c r="DOI20" s="164"/>
      <c r="DOJ20" s="164"/>
      <c r="DOK20" s="164"/>
      <c r="DOL20" s="164"/>
      <c r="DOM20" s="164"/>
      <c r="DON20" s="164"/>
      <c r="DOO20" s="164"/>
      <c r="DOP20" s="164"/>
      <c r="DOQ20" s="164"/>
      <c r="DOR20" s="164"/>
      <c r="DOS20" s="164"/>
      <c r="DOT20" s="164"/>
      <c r="DOU20" s="164"/>
      <c r="DOV20" s="164"/>
      <c r="DOW20" s="164"/>
      <c r="DOX20" s="164"/>
      <c r="DOY20" s="164"/>
      <c r="DOZ20" s="164"/>
      <c r="DPA20" s="164"/>
      <c r="DPB20" s="164"/>
      <c r="DPC20" s="164"/>
      <c r="DPD20" s="164"/>
      <c r="DPE20" s="164"/>
      <c r="DPF20" s="164"/>
      <c r="DPG20" s="164"/>
      <c r="DPH20" s="164"/>
      <c r="DPI20" s="164"/>
      <c r="DPJ20" s="164"/>
      <c r="DPK20" s="164"/>
      <c r="DPL20" s="164"/>
      <c r="DPM20" s="164"/>
      <c r="DPN20" s="164"/>
      <c r="DPO20" s="164"/>
      <c r="DPP20" s="164"/>
      <c r="DPQ20" s="164"/>
      <c r="DPR20" s="164"/>
      <c r="DPS20" s="164"/>
      <c r="DPT20" s="164"/>
      <c r="DPU20" s="164"/>
      <c r="DPV20" s="164"/>
      <c r="DPW20" s="164"/>
      <c r="DPX20" s="164"/>
      <c r="DPY20" s="164"/>
      <c r="DPZ20" s="164"/>
      <c r="DQA20" s="164"/>
      <c r="DQB20" s="164"/>
      <c r="DQC20" s="164"/>
      <c r="DQD20" s="164"/>
      <c r="DQE20" s="164"/>
      <c r="DQF20" s="164"/>
      <c r="DQG20" s="164"/>
      <c r="DQH20" s="164"/>
      <c r="DQI20" s="164"/>
      <c r="DQJ20" s="164"/>
      <c r="DQK20" s="164"/>
      <c r="DQL20" s="164"/>
      <c r="DQM20" s="164"/>
      <c r="DQN20" s="164"/>
      <c r="DQO20" s="164"/>
      <c r="DQP20" s="164"/>
      <c r="DQQ20" s="164"/>
      <c r="DQR20" s="164"/>
      <c r="DQS20" s="164"/>
      <c r="DQT20" s="164"/>
      <c r="DQU20" s="164"/>
      <c r="DQV20" s="164"/>
      <c r="DQW20" s="164"/>
      <c r="DQX20" s="164"/>
      <c r="DQY20" s="164"/>
      <c r="DQZ20" s="164"/>
      <c r="DRA20" s="164"/>
      <c r="DRB20" s="164"/>
      <c r="DRC20" s="164"/>
      <c r="DRD20" s="164"/>
      <c r="DRE20" s="164"/>
      <c r="DRF20" s="164"/>
      <c r="DRG20" s="164"/>
      <c r="DRH20" s="164"/>
      <c r="DRI20" s="164"/>
      <c r="DRJ20" s="164"/>
      <c r="DRK20" s="164"/>
      <c r="DRL20" s="164"/>
      <c r="DRM20" s="164"/>
      <c r="DRN20" s="164"/>
      <c r="DRO20" s="164"/>
      <c r="DRP20" s="164"/>
      <c r="DRQ20" s="164"/>
      <c r="DRR20" s="164"/>
      <c r="DRS20" s="164"/>
      <c r="DRT20" s="164"/>
      <c r="DRU20" s="164"/>
      <c r="DRV20" s="164"/>
      <c r="DRW20" s="164"/>
      <c r="DRX20" s="164"/>
      <c r="DRY20" s="164"/>
      <c r="DRZ20" s="164"/>
      <c r="DSA20" s="164"/>
      <c r="DSB20" s="164"/>
      <c r="DSC20" s="164"/>
      <c r="DSD20" s="164"/>
      <c r="DSE20" s="164"/>
      <c r="DSF20" s="164"/>
      <c r="DSG20" s="164"/>
      <c r="DSH20" s="164"/>
      <c r="DSI20" s="164"/>
      <c r="DSJ20" s="164"/>
      <c r="DSK20" s="164"/>
      <c r="DSL20" s="164"/>
      <c r="DSM20" s="164"/>
      <c r="DSN20" s="164"/>
      <c r="DSO20" s="164"/>
      <c r="DSP20" s="164"/>
      <c r="DSQ20" s="164"/>
      <c r="DSR20" s="164"/>
      <c r="DSS20" s="164"/>
      <c r="DST20" s="164"/>
      <c r="DSU20" s="164"/>
      <c r="DSV20" s="164"/>
      <c r="DSW20" s="164"/>
      <c r="DSX20" s="164"/>
      <c r="DSY20" s="164"/>
      <c r="DSZ20" s="164"/>
      <c r="DTA20" s="164"/>
      <c r="DTB20" s="164"/>
      <c r="DTC20" s="164"/>
      <c r="DTD20" s="164"/>
      <c r="DTE20" s="164"/>
      <c r="DTF20" s="164"/>
      <c r="DTG20" s="164"/>
      <c r="DTH20" s="164"/>
      <c r="DTI20" s="164"/>
      <c r="DTJ20" s="164"/>
      <c r="DTK20" s="164"/>
      <c r="DTL20" s="164"/>
      <c r="DTM20" s="164"/>
      <c r="DTN20" s="164"/>
      <c r="DTO20" s="164"/>
      <c r="DTP20" s="164"/>
      <c r="DTQ20" s="164"/>
      <c r="DTR20" s="164"/>
      <c r="DTS20" s="164"/>
      <c r="DTT20" s="164"/>
      <c r="DTU20" s="164"/>
      <c r="DTV20" s="164"/>
      <c r="DTW20" s="164"/>
      <c r="DTX20" s="164"/>
      <c r="DTY20" s="164"/>
      <c r="DTZ20" s="164"/>
      <c r="DUA20" s="164"/>
      <c r="DUB20" s="164"/>
      <c r="DUC20" s="164"/>
      <c r="DUD20" s="164"/>
      <c r="DUE20" s="164"/>
      <c r="DUF20" s="164"/>
      <c r="DUG20" s="164"/>
      <c r="DUH20" s="164"/>
      <c r="DUI20" s="164"/>
      <c r="DUJ20" s="164"/>
      <c r="DUK20" s="164"/>
      <c r="DUL20" s="164"/>
      <c r="DUM20" s="164"/>
      <c r="DUN20" s="164"/>
      <c r="DUO20" s="164"/>
      <c r="DUP20" s="164"/>
      <c r="DUQ20" s="164"/>
      <c r="DUR20" s="164"/>
      <c r="DUS20" s="164"/>
      <c r="DUT20" s="164"/>
      <c r="DUU20" s="164"/>
      <c r="DUV20" s="164"/>
      <c r="DUW20" s="164"/>
      <c r="DUX20" s="164"/>
      <c r="DUY20" s="164"/>
      <c r="DUZ20" s="164"/>
      <c r="DVA20" s="164"/>
      <c r="DVB20" s="164"/>
      <c r="DVC20" s="164"/>
      <c r="DVD20" s="164"/>
      <c r="DVE20" s="164"/>
      <c r="DVF20" s="164"/>
      <c r="DVG20" s="164"/>
      <c r="DVH20" s="164"/>
      <c r="DVI20" s="164"/>
      <c r="DVJ20" s="164"/>
      <c r="DVK20" s="164"/>
      <c r="DVL20" s="164"/>
      <c r="DVM20" s="164"/>
      <c r="DVN20" s="164"/>
      <c r="DVO20" s="164"/>
      <c r="DVP20" s="164"/>
      <c r="DVQ20" s="164"/>
      <c r="DVR20" s="164"/>
      <c r="DVS20" s="164"/>
      <c r="DVT20" s="164"/>
      <c r="DVU20" s="164"/>
      <c r="DVV20" s="164"/>
      <c r="DVW20" s="164"/>
      <c r="DVX20" s="164"/>
      <c r="DVY20" s="164"/>
      <c r="DVZ20" s="164"/>
      <c r="DWA20" s="164"/>
      <c r="DWB20" s="164"/>
      <c r="DWC20" s="164"/>
      <c r="DWD20" s="164"/>
      <c r="DWE20" s="164"/>
      <c r="DWF20" s="164"/>
      <c r="DWG20" s="164"/>
      <c r="DWH20" s="164"/>
      <c r="DWI20" s="164"/>
      <c r="DWJ20" s="164"/>
      <c r="DWK20" s="164"/>
      <c r="DWL20" s="164"/>
      <c r="DWM20" s="164"/>
      <c r="DWN20" s="164"/>
      <c r="DWO20" s="164"/>
      <c r="DWP20" s="164"/>
      <c r="DWQ20" s="164"/>
      <c r="DWR20" s="164"/>
      <c r="DWS20" s="164"/>
      <c r="DWT20" s="164"/>
      <c r="DWU20" s="164"/>
      <c r="DWV20" s="164"/>
      <c r="DWW20" s="164"/>
      <c r="DWX20" s="164"/>
      <c r="DWY20" s="164"/>
      <c r="DWZ20" s="164"/>
      <c r="DXA20" s="164"/>
      <c r="DXB20" s="164"/>
      <c r="DXC20" s="164"/>
      <c r="DXD20" s="164"/>
      <c r="DXE20" s="164"/>
      <c r="DXF20" s="164"/>
      <c r="DXG20" s="164"/>
      <c r="DXH20" s="164"/>
      <c r="DXI20" s="164"/>
      <c r="DXJ20" s="164"/>
      <c r="DXK20" s="164"/>
      <c r="DXL20" s="164"/>
      <c r="DXM20" s="164"/>
      <c r="DXN20" s="164"/>
      <c r="DXO20" s="164"/>
      <c r="DXP20" s="164"/>
      <c r="DXQ20" s="164"/>
      <c r="DXR20" s="164"/>
      <c r="DXS20" s="164"/>
      <c r="DXT20" s="164"/>
      <c r="DXU20" s="164"/>
      <c r="DXV20" s="164"/>
      <c r="DXW20" s="164"/>
      <c r="DXX20" s="164"/>
      <c r="DXY20" s="164"/>
      <c r="DXZ20" s="164"/>
      <c r="DYA20" s="164"/>
      <c r="DYB20" s="164"/>
      <c r="DYC20" s="164"/>
      <c r="DYD20" s="164"/>
      <c r="DYE20" s="164"/>
      <c r="DYF20" s="164"/>
      <c r="DYG20" s="164"/>
      <c r="DYH20" s="164"/>
      <c r="DYI20" s="164"/>
      <c r="DYJ20" s="164"/>
      <c r="DYK20" s="164"/>
      <c r="DYL20" s="164"/>
      <c r="DYM20" s="164"/>
      <c r="DYN20" s="164"/>
      <c r="DYO20" s="164"/>
      <c r="DYP20" s="164"/>
      <c r="DYQ20" s="164"/>
      <c r="DYR20" s="164"/>
      <c r="DYS20" s="164"/>
      <c r="DYT20" s="164"/>
      <c r="DYU20" s="164"/>
      <c r="DYV20" s="164"/>
      <c r="DYW20" s="164"/>
      <c r="DYX20" s="164"/>
      <c r="DYY20" s="164"/>
      <c r="DYZ20" s="164"/>
      <c r="DZA20" s="164"/>
      <c r="DZB20" s="164"/>
      <c r="DZC20" s="164"/>
      <c r="DZD20" s="164"/>
      <c r="DZE20" s="164"/>
      <c r="DZF20" s="164"/>
      <c r="DZG20" s="164"/>
      <c r="DZH20" s="164"/>
      <c r="DZI20" s="164"/>
      <c r="DZJ20" s="164"/>
      <c r="DZK20" s="164"/>
      <c r="DZL20" s="164"/>
      <c r="DZM20" s="164"/>
      <c r="DZN20" s="164"/>
      <c r="DZO20" s="164"/>
      <c r="DZP20" s="164"/>
      <c r="DZQ20" s="164"/>
      <c r="DZR20" s="164"/>
      <c r="DZS20" s="164"/>
      <c r="DZT20" s="164"/>
      <c r="DZU20" s="164"/>
      <c r="DZV20" s="164"/>
      <c r="DZW20" s="164"/>
      <c r="DZX20" s="164"/>
      <c r="DZY20" s="164"/>
      <c r="DZZ20" s="164"/>
      <c r="EAA20" s="164"/>
      <c r="EAB20" s="164"/>
      <c r="EAC20" s="164"/>
      <c r="EAD20" s="164"/>
      <c r="EAE20" s="164"/>
      <c r="EAF20" s="164"/>
      <c r="EAG20" s="164"/>
      <c r="EAH20" s="164"/>
      <c r="EAI20" s="164"/>
      <c r="EAJ20" s="164"/>
      <c r="EAK20" s="164"/>
      <c r="EAL20" s="164"/>
      <c r="EAM20" s="164"/>
      <c r="EAN20" s="164"/>
      <c r="EAO20" s="164"/>
      <c r="EAP20" s="164"/>
      <c r="EAQ20" s="164"/>
      <c r="EAR20" s="164"/>
      <c r="EAS20" s="164"/>
      <c r="EAT20" s="164"/>
      <c r="EAU20" s="164"/>
      <c r="EAV20" s="164"/>
      <c r="EAW20" s="164"/>
      <c r="EAX20" s="164"/>
      <c r="EAY20" s="164"/>
      <c r="EAZ20" s="164"/>
      <c r="EBA20" s="164"/>
      <c r="EBB20" s="164"/>
      <c r="EBC20" s="164"/>
      <c r="EBD20" s="164"/>
      <c r="EBE20" s="164"/>
      <c r="EBF20" s="164"/>
      <c r="EBG20" s="164"/>
      <c r="EBH20" s="164"/>
      <c r="EBI20" s="164"/>
      <c r="EBJ20" s="164"/>
      <c r="EBK20" s="164"/>
      <c r="EBL20" s="164"/>
      <c r="EBM20" s="164"/>
      <c r="EBN20" s="164"/>
      <c r="EBO20" s="164"/>
      <c r="EBP20" s="164"/>
      <c r="EBQ20" s="164"/>
      <c r="EBR20" s="164"/>
      <c r="EBS20" s="164"/>
      <c r="EBT20" s="164"/>
      <c r="EBU20" s="164"/>
      <c r="EBV20" s="164"/>
      <c r="EBW20" s="164"/>
      <c r="EBX20" s="164"/>
      <c r="EBY20" s="164"/>
      <c r="EBZ20" s="164"/>
      <c r="ECA20" s="164"/>
      <c r="ECB20" s="164"/>
      <c r="ECC20" s="164"/>
      <c r="ECD20" s="164"/>
      <c r="ECE20" s="164"/>
      <c r="ECF20" s="164"/>
      <c r="ECG20" s="164"/>
      <c r="ECH20" s="164"/>
      <c r="ECI20" s="164"/>
      <c r="ECJ20" s="164"/>
      <c r="ECK20" s="164"/>
      <c r="ECL20" s="164"/>
      <c r="ECM20" s="164"/>
      <c r="ECN20" s="164"/>
      <c r="ECO20" s="164"/>
      <c r="ECP20" s="164"/>
      <c r="ECQ20" s="164"/>
      <c r="ECR20" s="164"/>
      <c r="ECS20" s="164"/>
      <c r="ECT20" s="164"/>
      <c r="ECU20" s="164"/>
      <c r="ECV20" s="164"/>
      <c r="ECW20" s="164"/>
      <c r="ECX20" s="164"/>
      <c r="ECY20" s="164"/>
      <c r="ECZ20" s="164"/>
      <c r="EDA20" s="164"/>
      <c r="EDB20" s="164"/>
      <c r="EDC20" s="164"/>
      <c r="EDD20" s="164"/>
      <c r="EDE20" s="164"/>
      <c r="EDF20" s="164"/>
      <c r="EDG20" s="164"/>
      <c r="EDH20" s="164"/>
      <c r="EDI20" s="164"/>
      <c r="EDJ20" s="164"/>
      <c r="EDK20" s="164"/>
      <c r="EDL20" s="164"/>
      <c r="EDM20" s="164"/>
      <c r="EDN20" s="164"/>
      <c r="EDO20" s="164"/>
      <c r="EDP20" s="164"/>
      <c r="EDQ20" s="164"/>
      <c r="EDR20" s="164"/>
      <c r="EDS20" s="164"/>
      <c r="EDT20" s="164"/>
      <c r="EDU20" s="164"/>
      <c r="EDV20" s="164"/>
      <c r="EDW20" s="164"/>
      <c r="EDX20" s="164"/>
      <c r="EDY20" s="164"/>
      <c r="EDZ20" s="164"/>
      <c r="EEA20" s="164"/>
      <c r="EEB20" s="164"/>
      <c r="EEC20" s="164"/>
      <c r="EED20" s="164"/>
      <c r="EEE20" s="164"/>
      <c r="EEF20" s="164"/>
      <c r="EEG20" s="164"/>
      <c r="EEH20" s="164"/>
      <c r="EEI20" s="164"/>
      <c r="EEJ20" s="164"/>
      <c r="EEK20" s="164"/>
      <c r="EEL20" s="164"/>
      <c r="EEM20" s="164"/>
      <c r="EEN20" s="164"/>
      <c r="EEO20" s="164"/>
      <c r="EEP20" s="164"/>
      <c r="EEQ20" s="164"/>
      <c r="EER20" s="164"/>
      <c r="EES20" s="164"/>
      <c r="EET20" s="164"/>
      <c r="EEU20" s="164"/>
      <c r="EEV20" s="164"/>
      <c r="EEW20" s="164"/>
      <c r="EEX20" s="164"/>
      <c r="EEY20" s="164"/>
      <c r="EEZ20" s="164"/>
      <c r="EFA20" s="164"/>
      <c r="EFB20" s="164"/>
      <c r="EFC20" s="164"/>
      <c r="EFD20" s="164"/>
      <c r="EFE20" s="164"/>
      <c r="EFF20" s="164"/>
      <c r="EFG20" s="164"/>
      <c r="EFH20" s="164"/>
      <c r="EFI20" s="164"/>
      <c r="EFJ20" s="164"/>
      <c r="EFK20" s="164"/>
      <c r="EFL20" s="164"/>
      <c r="EFM20" s="164"/>
      <c r="EFN20" s="164"/>
      <c r="EFO20" s="164"/>
      <c r="EFP20" s="164"/>
      <c r="EFQ20" s="164"/>
      <c r="EFR20" s="164"/>
      <c r="EFS20" s="164"/>
      <c r="EFT20" s="164"/>
      <c r="EFU20" s="164"/>
      <c r="EFV20" s="164"/>
      <c r="EFW20" s="164"/>
      <c r="EFX20" s="164"/>
      <c r="EFY20" s="164"/>
      <c r="EFZ20" s="164"/>
      <c r="EGA20" s="164"/>
      <c r="EGB20" s="164"/>
      <c r="EGC20" s="164"/>
      <c r="EGD20" s="164"/>
      <c r="EGE20" s="164"/>
      <c r="EGF20" s="164"/>
      <c r="EGG20" s="164"/>
      <c r="EGH20" s="164"/>
      <c r="EGI20" s="164"/>
      <c r="EGJ20" s="164"/>
      <c r="EGK20" s="164"/>
      <c r="EGL20" s="164"/>
      <c r="EGM20" s="164"/>
      <c r="EGN20" s="164"/>
      <c r="EGO20" s="164"/>
      <c r="EGP20" s="164"/>
      <c r="EGQ20" s="164"/>
      <c r="EGR20" s="164"/>
      <c r="EGS20" s="164"/>
      <c r="EGT20" s="164"/>
      <c r="EGU20" s="164"/>
      <c r="EGV20" s="164"/>
      <c r="EGW20" s="164"/>
      <c r="EGX20" s="164"/>
      <c r="EGY20" s="164"/>
      <c r="EGZ20" s="164"/>
      <c r="EHA20" s="164"/>
      <c r="EHB20" s="164"/>
      <c r="EHC20" s="164"/>
      <c r="EHD20" s="164"/>
      <c r="EHE20" s="164"/>
      <c r="EHF20" s="164"/>
      <c r="EHG20" s="164"/>
      <c r="EHH20" s="164"/>
      <c r="EHI20" s="164"/>
      <c r="EHJ20" s="164"/>
      <c r="EHK20" s="164"/>
      <c r="EHL20" s="164"/>
      <c r="EHM20" s="164"/>
      <c r="EHN20" s="164"/>
      <c r="EHO20" s="164"/>
      <c r="EHP20" s="164"/>
      <c r="EHQ20" s="164"/>
      <c r="EHR20" s="164"/>
      <c r="EHS20" s="164"/>
      <c r="EHT20" s="164"/>
      <c r="EHU20" s="164"/>
      <c r="EHV20" s="164"/>
      <c r="EHW20" s="164"/>
      <c r="EHX20" s="164"/>
      <c r="EHY20" s="164"/>
      <c r="EHZ20" s="164"/>
      <c r="EIA20" s="164"/>
      <c r="EIB20" s="164"/>
      <c r="EIC20" s="164"/>
      <c r="EID20" s="164"/>
      <c r="EIE20" s="164"/>
      <c r="EIF20" s="164"/>
      <c r="EIG20" s="164"/>
      <c r="EIH20" s="164"/>
      <c r="EII20" s="164"/>
      <c r="EIJ20" s="164"/>
      <c r="EIK20" s="164"/>
      <c r="EIL20" s="164"/>
      <c r="EIM20" s="164"/>
      <c r="EIN20" s="164"/>
      <c r="EIO20" s="164"/>
      <c r="EIP20" s="164"/>
      <c r="EIQ20" s="164"/>
      <c r="EIR20" s="164"/>
      <c r="EIS20" s="164"/>
      <c r="EIT20" s="164"/>
      <c r="EIU20" s="164"/>
      <c r="EIV20" s="164"/>
      <c r="EIW20" s="164"/>
      <c r="EIX20" s="164"/>
      <c r="EIY20" s="164"/>
      <c r="EIZ20" s="164"/>
      <c r="EJA20" s="164"/>
      <c r="EJB20" s="164"/>
      <c r="EJC20" s="164"/>
      <c r="EJD20" s="164"/>
      <c r="EJE20" s="164"/>
      <c r="EJF20" s="164"/>
      <c r="EJG20" s="164"/>
      <c r="EJH20" s="164"/>
      <c r="EJI20" s="164"/>
      <c r="EJJ20" s="164"/>
      <c r="EJK20" s="164"/>
      <c r="EJL20" s="164"/>
      <c r="EJM20" s="164"/>
      <c r="EJN20" s="164"/>
      <c r="EJO20" s="164"/>
      <c r="EJP20" s="164"/>
      <c r="EJQ20" s="164"/>
      <c r="EJR20" s="164"/>
      <c r="EJS20" s="164"/>
      <c r="EJT20" s="164"/>
      <c r="EJU20" s="164"/>
      <c r="EJV20" s="164"/>
      <c r="EJW20" s="164"/>
      <c r="EJX20" s="164"/>
      <c r="EJY20" s="164"/>
      <c r="EJZ20" s="164"/>
      <c r="EKA20" s="164"/>
      <c r="EKB20" s="164"/>
      <c r="EKC20" s="164"/>
      <c r="EKD20" s="164"/>
      <c r="EKE20" s="164"/>
      <c r="EKF20" s="164"/>
      <c r="EKG20" s="164"/>
      <c r="EKH20" s="164"/>
      <c r="EKI20" s="164"/>
      <c r="EKJ20" s="164"/>
      <c r="EKK20" s="164"/>
      <c r="EKL20" s="164"/>
      <c r="EKM20" s="164"/>
      <c r="EKN20" s="164"/>
      <c r="EKO20" s="164"/>
      <c r="EKP20" s="164"/>
      <c r="EKQ20" s="164"/>
      <c r="EKR20" s="164"/>
      <c r="EKS20" s="164"/>
      <c r="EKT20" s="164"/>
      <c r="EKU20" s="164"/>
      <c r="EKV20" s="164"/>
      <c r="EKW20" s="164"/>
      <c r="EKX20" s="164"/>
      <c r="EKY20" s="164"/>
      <c r="EKZ20" s="164"/>
      <c r="ELA20" s="164"/>
      <c r="ELB20" s="164"/>
      <c r="ELC20" s="164"/>
      <c r="ELD20" s="164"/>
      <c r="ELE20" s="164"/>
      <c r="ELF20" s="164"/>
      <c r="ELG20" s="164"/>
      <c r="ELH20" s="164"/>
      <c r="ELI20" s="164"/>
      <c r="ELJ20" s="164"/>
      <c r="ELK20" s="164"/>
      <c r="ELL20" s="164"/>
      <c r="ELM20" s="164"/>
      <c r="ELN20" s="164"/>
      <c r="ELO20" s="164"/>
      <c r="ELP20" s="164"/>
      <c r="ELQ20" s="164"/>
      <c r="ELR20" s="164"/>
      <c r="ELS20" s="164"/>
      <c r="ELT20" s="164"/>
      <c r="ELU20" s="164"/>
      <c r="ELV20" s="164"/>
      <c r="ELW20" s="164"/>
      <c r="ELX20" s="164"/>
      <c r="ELY20" s="164"/>
      <c r="ELZ20" s="164"/>
      <c r="EMA20" s="164"/>
      <c r="EMB20" s="164"/>
      <c r="EMC20" s="164"/>
      <c r="EMD20" s="164"/>
      <c r="EME20" s="164"/>
      <c r="EMF20" s="164"/>
      <c r="EMG20" s="164"/>
      <c r="EMH20" s="164"/>
      <c r="EMI20" s="164"/>
      <c r="EMJ20" s="164"/>
      <c r="EMK20" s="164"/>
      <c r="EML20" s="164"/>
      <c r="EMM20" s="164"/>
      <c r="EMN20" s="164"/>
      <c r="EMO20" s="164"/>
      <c r="EMP20" s="164"/>
      <c r="EMQ20" s="164"/>
      <c r="EMR20" s="164"/>
      <c r="EMS20" s="164"/>
      <c r="EMT20" s="164"/>
      <c r="EMU20" s="164"/>
      <c r="EMV20" s="164"/>
      <c r="EMW20" s="164"/>
      <c r="EMX20" s="164"/>
      <c r="EMY20" s="164"/>
      <c r="EMZ20" s="164"/>
      <c r="ENA20" s="164"/>
      <c r="ENB20" s="164"/>
      <c r="ENC20" s="164"/>
      <c r="END20" s="164"/>
      <c r="ENE20" s="164"/>
      <c r="ENF20" s="164"/>
      <c r="ENG20" s="164"/>
      <c r="ENH20" s="164"/>
      <c r="ENI20" s="164"/>
      <c r="ENJ20" s="164"/>
      <c r="ENK20" s="164"/>
      <c r="ENL20" s="164"/>
      <c r="ENM20" s="164"/>
      <c r="ENN20" s="164"/>
      <c r="ENO20" s="164"/>
      <c r="ENP20" s="164"/>
      <c r="ENQ20" s="164"/>
      <c r="ENR20" s="164"/>
      <c r="ENS20" s="164"/>
      <c r="ENT20" s="164"/>
      <c r="ENU20" s="164"/>
      <c r="ENV20" s="164"/>
      <c r="ENW20" s="164"/>
      <c r="ENX20" s="164"/>
      <c r="ENY20" s="164"/>
      <c r="ENZ20" s="164"/>
      <c r="EOA20" s="164"/>
      <c r="EOB20" s="164"/>
      <c r="EOC20" s="164"/>
      <c r="EOD20" s="164"/>
      <c r="EOE20" s="164"/>
      <c r="EOF20" s="164"/>
      <c r="EOG20" s="164"/>
      <c r="EOH20" s="164"/>
      <c r="EOI20" s="164"/>
      <c r="EOJ20" s="164"/>
      <c r="EOK20" s="164"/>
      <c r="EOL20" s="164"/>
      <c r="EOM20" s="164"/>
      <c r="EON20" s="164"/>
      <c r="EOO20" s="164"/>
      <c r="EOP20" s="164"/>
      <c r="EOQ20" s="164"/>
      <c r="EOR20" s="164"/>
      <c r="EOS20" s="164"/>
      <c r="EOT20" s="164"/>
      <c r="EOU20" s="164"/>
      <c r="EOV20" s="164"/>
      <c r="EOW20" s="164"/>
      <c r="EOX20" s="164"/>
      <c r="EOY20" s="164"/>
      <c r="EOZ20" s="164"/>
      <c r="EPA20" s="164"/>
      <c r="EPB20" s="164"/>
      <c r="EPC20" s="164"/>
      <c r="EPD20" s="164"/>
      <c r="EPE20" s="164"/>
      <c r="EPF20" s="164"/>
      <c r="EPG20" s="164"/>
      <c r="EPH20" s="164"/>
      <c r="EPI20" s="164"/>
      <c r="EPJ20" s="164"/>
      <c r="EPK20" s="164"/>
      <c r="EPL20" s="164"/>
      <c r="EPM20" s="164"/>
      <c r="EPN20" s="164"/>
      <c r="EPO20" s="164"/>
      <c r="EPP20" s="164"/>
      <c r="EPQ20" s="164"/>
      <c r="EPR20" s="164"/>
      <c r="EPS20" s="164"/>
      <c r="EPT20" s="164"/>
      <c r="EPU20" s="164"/>
      <c r="EPV20" s="164"/>
      <c r="EPW20" s="164"/>
      <c r="EPX20" s="164"/>
      <c r="EPY20" s="164"/>
      <c r="EPZ20" s="164"/>
      <c r="EQA20" s="164"/>
      <c r="EQB20" s="164"/>
      <c r="EQC20" s="164"/>
      <c r="EQD20" s="164"/>
      <c r="EQE20" s="164"/>
      <c r="EQF20" s="164"/>
      <c r="EQG20" s="164"/>
      <c r="EQH20" s="164"/>
      <c r="EQI20" s="164"/>
      <c r="EQJ20" s="164"/>
      <c r="EQK20" s="164"/>
      <c r="EQL20" s="164"/>
      <c r="EQM20" s="164"/>
      <c r="EQN20" s="164"/>
      <c r="EQO20" s="164"/>
      <c r="EQP20" s="164"/>
      <c r="EQQ20" s="164"/>
      <c r="EQR20" s="164"/>
      <c r="EQS20" s="164"/>
      <c r="EQT20" s="164"/>
      <c r="EQU20" s="164"/>
      <c r="EQV20" s="164"/>
      <c r="EQW20" s="164"/>
      <c r="EQX20" s="164"/>
      <c r="EQY20" s="164"/>
      <c r="EQZ20" s="164"/>
      <c r="ERA20" s="164"/>
      <c r="ERB20" s="164"/>
      <c r="ERC20" s="164"/>
      <c r="ERD20" s="164"/>
      <c r="ERE20" s="164"/>
      <c r="ERF20" s="164"/>
      <c r="ERG20" s="164"/>
      <c r="ERH20" s="164"/>
      <c r="ERI20" s="164"/>
      <c r="ERJ20" s="164"/>
      <c r="ERK20" s="164"/>
      <c r="ERL20" s="164"/>
      <c r="ERM20" s="164"/>
      <c r="ERN20" s="164"/>
      <c r="ERO20" s="164"/>
      <c r="ERP20" s="164"/>
      <c r="ERQ20" s="164"/>
      <c r="ERR20" s="164"/>
      <c r="ERS20" s="164"/>
      <c r="ERT20" s="164"/>
      <c r="ERU20" s="164"/>
      <c r="ERV20" s="164"/>
      <c r="ERW20" s="164"/>
      <c r="ERX20" s="164"/>
      <c r="ERY20" s="164"/>
      <c r="ERZ20" s="164"/>
      <c r="ESA20" s="164"/>
      <c r="ESB20" s="164"/>
      <c r="ESC20" s="164"/>
      <c r="ESD20" s="164"/>
      <c r="ESE20" s="164"/>
      <c r="ESF20" s="164"/>
      <c r="ESG20" s="164"/>
      <c r="ESH20" s="164"/>
      <c r="ESI20" s="164"/>
      <c r="ESJ20" s="164"/>
      <c r="ESK20" s="164"/>
      <c r="ESL20" s="164"/>
      <c r="ESM20" s="164"/>
      <c r="ESN20" s="164"/>
      <c r="ESO20" s="164"/>
      <c r="ESP20" s="164"/>
      <c r="ESQ20" s="164"/>
      <c r="ESR20" s="164"/>
      <c r="ESS20" s="164"/>
      <c r="EST20" s="164"/>
      <c r="ESU20" s="164"/>
      <c r="ESV20" s="164"/>
      <c r="ESW20" s="164"/>
      <c r="ESX20" s="164"/>
      <c r="ESY20" s="164"/>
      <c r="ESZ20" s="164"/>
      <c r="ETA20" s="164"/>
      <c r="ETB20" s="164"/>
      <c r="ETC20" s="164"/>
      <c r="ETD20" s="164"/>
      <c r="ETE20" s="164"/>
      <c r="ETF20" s="164"/>
      <c r="ETG20" s="164"/>
      <c r="ETH20" s="164"/>
      <c r="ETI20" s="164"/>
      <c r="ETJ20" s="164"/>
      <c r="ETK20" s="164"/>
      <c r="ETL20" s="164"/>
      <c r="ETM20" s="164"/>
      <c r="ETN20" s="164"/>
      <c r="ETO20" s="164"/>
      <c r="ETP20" s="164"/>
      <c r="ETQ20" s="164"/>
      <c r="ETR20" s="164"/>
      <c r="ETS20" s="164"/>
      <c r="ETT20" s="164"/>
      <c r="ETU20" s="164"/>
      <c r="ETV20" s="164"/>
      <c r="ETW20" s="164"/>
      <c r="ETX20" s="164"/>
      <c r="ETY20" s="164"/>
      <c r="ETZ20" s="164"/>
      <c r="EUA20" s="164"/>
      <c r="EUB20" s="164"/>
      <c r="EUC20" s="164"/>
      <c r="EUD20" s="164"/>
      <c r="EUE20" s="164"/>
      <c r="EUF20" s="164"/>
      <c r="EUG20" s="164"/>
      <c r="EUH20" s="164"/>
      <c r="EUI20" s="164"/>
      <c r="EUJ20" s="164"/>
      <c r="EUK20" s="164"/>
      <c r="EUL20" s="164"/>
      <c r="EUM20" s="164"/>
      <c r="EUN20" s="164"/>
      <c r="EUO20" s="164"/>
      <c r="EUP20" s="164"/>
      <c r="EUQ20" s="164"/>
      <c r="EUR20" s="164"/>
      <c r="EUS20" s="164"/>
      <c r="EUT20" s="164"/>
      <c r="EUU20" s="164"/>
      <c r="EUV20" s="164"/>
      <c r="EUW20" s="164"/>
      <c r="EUX20" s="164"/>
      <c r="EUY20" s="164"/>
      <c r="EUZ20" s="164"/>
      <c r="EVA20" s="164"/>
      <c r="EVB20" s="164"/>
      <c r="EVC20" s="164"/>
      <c r="EVD20" s="164"/>
      <c r="EVE20" s="164"/>
      <c r="EVF20" s="164"/>
      <c r="EVG20" s="164"/>
      <c r="EVH20" s="164"/>
      <c r="EVI20" s="164"/>
      <c r="EVJ20" s="164"/>
      <c r="EVK20" s="164"/>
      <c r="EVL20" s="164"/>
      <c r="EVM20" s="164"/>
      <c r="EVN20" s="164"/>
      <c r="EVO20" s="164"/>
      <c r="EVP20" s="164"/>
      <c r="EVQ20" s="164"/>
      <c r="EVR20" s="164"/>
      <c r="EVS20" s="164"/>
      <c r="EVT20" s="164"/>
      <c r="EVU20" s="164"/>
      <c r="EVV20" s="164"/>
      <c r="EVW20" s="164"/>
      <c r="EVX20" s="164"/>
      <c r="EVY20" s="164"/>
      <c r="EVZ20" s="164"/>
      <c r="EWA20" s="164"/>
      <c r="EWB20" s="164"/>
      <c r="EWC20" s="164"/>
      <c r="EWD20" s="164"/>
      <c r="EWE20" s="164"/>
      <c r="EWF20" s="164"/>
      <c r="EWG20" s="164"/>
      <c r="EWH20" s="164"/>
      <c r="EWI20" s="164"/>
      <c r="EWJ20" s="164"/>
      <c r="EWK20" s="164"/>
      <c r="EWL20" s="164"/>
      <c r="EWM20" s="164"/>
      <c r="EWN20" s="164"/>
      <c r="EWO20" s="164"/>
      <c r="EWP20" s="164"/>
      <c r="EWQ20" s="164"/>
      <c r="EWR20" s="164"/>
      <c r="EWS20" s="164"/>
      <c r="EWT20" s="164"/>
      <c r="EWU20" s="164"/>
      <c r="EWV20" s="164"/>
      <c r="EWW20" s="164"/>
      <c r="EWX20" s="164"/>
      <c r="EWY20" s="164"/>
      <c r="EWZ20" s="164"/>
      <c r="EXA20" s="164"/>
      <c r="EXB20" s="164"/>
      <c r="EXC20" s="164"/>
      <c r="EXD20" s="164"/>
      <c r="EXE20" s="164"/>
      <c r="EXF20" s="164"/>
      <c r="EXG20" s="164"/>
      <c r="EXH20" s="164"/>
      <c r="EXI20" s="164"/>
      <c r="EXJ20" s="164"/>
      <c r="EXK20" s="164"/>
      <c r="EXL20" s="164"/>
      <c r="EXM20" s="164"/>
      <c r="EXN20" s="164"/>
      <c r="EXO20" s="164"/>
      <c r="EXP20" s="164"/>
      <c r="EXQ20" s="164"/>
      <c r="EXR20" s="164"/>
      <c r="EXS20" s="164"/>
      <c r="EXT20" s="164"/>
      <c r="EXU20" s="164"/>
      <c r="EXV20" s="164"/>
      <c r="EXW20" s="164"/>
      <c r="EXX20" s="164"/>
      <c r="EXY20" s="164"/>
      <c r="EXZ20" s="164"/>
      <c r="EYA20" s="164"/>
      <c r="EYB20" s="164"/>
      <c r="EYC20" s="164"/>
      <c r="EYD20" s="164"/>
      <c r="EYE20" s="164"/>
      <c r="EYF20" s="164"/>
      <c r="EYG20" s="164"/>
      <c r="EYH20" s="164"/>
      <c r="EYI20" s="164"/>
      <c r="EYJ20" s="164"/>
      <c r="EYK20" s="164"/>
      <c r="EYL20" s="164"/>
      <c r="EYM20" s="164"/>
      <c r="EYN20" s="164"/>
      <c r="EYO20" s="164"/>
      <c r="EYP20" s="164"/>
      <c r="EYQ20" s="164"/>
      <c r="EYR20" s="164"/>
      <c r="EYS20" s="164"/>
      <c r="EYT20" s="164"/>
      <c r="EYU20" s="164"/>
      <c r="EYV20" s="164"/>
      <c r="EYW20" s="164"/>
      <c r="EYX20" s="164"/>
      <c r="EYY20" s="164"/>
      <c r="EYZ20" s="164"/>
      <c r="EZA20" s="164"/>
      <c r="EZB20" s="164"/>
      <c r="EZC20" s="164"/>
      <c r="EZD20" s="164"/>
      <c r="EZE20" s="164"/>
      <c r="EZF20" s="164"/>
      <c r="EZG20" s="164"/>
      <c r="EZH20" s="164"/>
      <c r="EZI20" s="164"/>
      <c r="EZJ20" s="164"/>
      <c r="EZK20" s="164"/>
      <c r="EZL20" s="164"/>
      <c r="EZM20" s="164"/>
      <c r="EZN20" s="164"/>
      <c r="EZO20" s="164"/>
      <c r="EZP20" s="164"/>
      <c r="EZQ20" s="164"/>
      <c r="EZR20" s="164"/>
      <c r="EZS20" s="164"/>
      <c r="EZT20" s="164"/>
      <c r="EZU20" s="164"/>
      <c r="EZV20" s="164"/>
      <c r="EZW20" s="164"/>
      <c r="EZX20" s="164"/>
      <c r="EZY20" s="164"/>
      <c r="EZZ20" s="164"/>
      <c r="FAA20" s="164"/>
      <c r="FAB20" s="164"/>
      <c r="FAC20" s="164"/>
      <c r="FAD20" s="164"/>
      <c r="FAE20" s="164"/>
      <c r="FAF20" s="164"/>
      <c r="FAG20" s="164"/>
      <c r="FAH20" s="164"/>
      <c r="FAI20" s="164"/>
      <c r="FAJ20" s="164"/>
      <c r="FAK20" s="164"/>
      <c r="FAL20" s="164"/>
      <c r="FAM20" s="164"/>
      <c r="FAN20" s="164"/>
      <c r="FAO20" s="164"/>
      <c r="FAP20" s="164"/>
      <c r="FAQ20" s="164"/>
      <c r="FAR20" s="164"/>
      <c r="FAS20" s="164"/>
      <c r="FAT20" s="164"/>
      <c r="FAU20" s="164"/>
      <c r="FAV20" s="164"/>
      <c r="FAW20" s="164"/>
      <c r="FAX20" s="164"/>
      <c r="FAY20" s="164"/>
      <c r="FAZ20" s="164"/>
      <c r="FBA20" s="164"/>
      <c r="FBB20" s="164"/>
      <c r="FBC20" s="164"/>
      <c r="FBD20" s="164"/>
      <c r="FBE20" s="164"/>
      <c r="FBF20" s="164"/>
      <c r="FBG20" s="164"/>
      <c r="FBH20" s="164"/>
      <c r="FBI20" s="164"/>
      <c r="FBJ20" s="164"/>
      <c r="FBK20" s="164"/>
      <c r="FBL20" s="164"/>
      <c r="FBM20" s="164"/>
      <c r="FBN20" s="164"/>
      <c r="FBO20" s="164"/>
      <c r="FBP20" s="164"/>
      <c r="FBQ20" s="164"/>
      <c r="FBR20" s="164"/>
      <c r="FBS20" s="164"/>
      <c r="FBT20" s="164"/>
      <c r="FBU20" s="164"/>
      <c r="FBV20" s="164"/>
      <c r="FBW20" s="164"/>
      <c r="FBX20" s="164"/>
      <c r="FBY20" s="164"/>
      <c r="FBZ20" s="164"/>
      <c r="FCA20" s="164"/>
      <c r="FCB20" s="164"/>
      <c r="FCC20" s="164"/>
      <c r="FCD20" s="164"/>
      <c r="FCE20" s="164"/>
      <c r="FCF20" s="164"/>
      <c r="FCG20" s="164"/>
      <c r="FCH20" s="164"/>
      <c r="FCI20" s="164"/>
      <c r="FCJ20" s="164"/>
      <c r="FCK20" s="164"/>
      <c r="FCL20" s="164"/>
      <c r="FCM20" s="164"/>
      <c r="FCN20" s="164"/>
      <c r="FCO20" s="164"/>
      <c r="FCP20" s="164"/>
      <c r="FCQ20" s="164"/>
      <c r="FCR20" s="164"/>
      <c r="FCS20" s="164"/>
      <c r="FCT20" s="164"/>
      <c r="FCU20" s="164"/>
      <c r="FCV20" s="164"/>
      <c r="FCW20" s="164"/>
      <c r="FCX20" s="164"/>
      <c r="FCY20" s="164"/>
      <c r="FCZ20" s="164"/>
      <c r="FDA20" s="164"/>
      <c r="FDB20" s="164"/>
      <c r="FDC20" s="164"/>
      <c r="FDD20" s="164"/>
      <c r="FDE20" s="164"/>
      <c r="FDF20" s="164"/>
      <c r="FDG20" s="164"/>
      <c r="FDH20" s="164"/>
      <c r="FDI20" s="164"/>
      <c r="FDJ20" s="164"/>
      <c r="FDK20" s="164"/>
      <c r="FDL20" s="164"/>
      <c r="FDM20" s="164"/>
      <c r="FDN20" s="164"/>
      <c r="FDO20" s="164"/>
      <c r="FDP20" s="164"/>
      <c r="FDQ20" s="164"/>
      <c r="FDR20" s="164"/>
      <c r="FDS20" s="164"/>
      <c r="FDT20" s="164"/>
      <c r="FDU20" s="164"/>
      <c r="FDV20" s="164"/>
      <c r="FDW20" s="164"/>
      <c r="FDX20" s="164"/>
      <c r="FDY20" s="164"/>
      <c r="FDZ20" s="164"/>
      <c r="FEA20" s="164"/>
      <c r="FEB20" s="164"/>
      <c r="FEC20" s="164"/>
      <c r="FED20" s="164"/>
      <c r="FEE20" s="164"/>
      <c r="FEF20" s="164"/>
      <c r="FEG20" s="164"/>
      <c r="FEH20" s="164"/>
      <c r="FEI20" s="164"/>
      <c r="FEJ20" s="164"/>
      <c r="FEK20" s="164"/>
      <c r="FEL20" s="164"/>
      <c r="FEM20" s="164"/>
      <c r="FEN20" s="164"/>
      <c r="FEO20" s="164"/>
      <c r="FEP20" s="164"/>
      <c r="FEQ20" s="164"/>
      <c r="FER20" s="164"/>
      <c r="FES20" s="164"/>
      <c r="FET20" s="164"/>
      <c r="FEU20" s="164"/>
      <c r="FEV20" s="164"/>
      <c r="FEW20" s="164"/>
      <c r="FEX20" s="164"/>
      <c r="FEY20" s="164"/>
      <c r="FEZ20" s="164"/>
      <c r="FFA20" s="164"/>
      <c r="FFB20" s="164"/>
      <c r="FFC20" s="164"/>
      <c r="FFD20" s="164"/>
      <c r="FFE20" s="164"/>
      <c r="FFF20" s="164"/>
      <c r="FFG20" s="164"/>
      <c r="FFH20" s="164"/>
      <c r="FFI20" s="164"/>
      <c r="FFJ20" s="164"/>
      <c r="FFK20" s="164"/>
      <c r="FFL20" s="164"/>
      <c r="FFM20" s="164"/>
      <c r="FFN20" s="164"/>
      <c r="FFO20" s="164"/>
      <c r="FFP20" s="164"/>
      <c r="FFQ20" s="164"/>
      <c r="FFR20" s="164"/>
      <c r="FFS20" s="164"/>
      <c r="FFT20" s="164"/>
      <c r="FFU20" s="164"/>
      <c r="FFV20" s="164"/>
      <c r="FFW20" s="164"/>
      <c r="FFX20" s="164"/>
      <c r="FFY20" s="164"/>
      <c r="FFZ20" s="164"/>
      <c r="FGA20" s="164"/>
      <c r="FGB20" s="164"/>
      <c r="FGC20" s="164"/>
      <c r="FGD20" s="164"/>
      <c r="FGE20" s="164"/>
      <c r="FGF20" s="164"/>
      <c r="FGG20" s="164"/>
      <c r="FGH20" s="164"/>
      <c r="FGI20" s="164"/>
      <c r="FGJ20" s="164"/>
      <c r="FGK20" s="164"/>
      <c r="FGL20" s="164"/>
      <c r="FGM20" s="164"/>
      <c r="FGN20" s="164"/>
      <c r="FGO20" s="164"/>
      <c r="FGP20" s="164"/>
      <c r="FGQ20" s="164"/>
      <c r="FGR20" s="164"/>
      <c r="FGS20" s="164"/>
      <c r="FGT20" s="164"/>
      <c r="FGU20" s="164"/>
      <c r="FGV20" s="164"/>
      <c r="FGW20" s="164"/>
      <c r="FGX20" s="164"/>
      <c r="FGY20" s="164"/>
      <c r="FGZ20" s="164"/>
      <c r="FHA20" s="164"/>
      <c r="FHB20" s="164"/>
      <c r="FHC20" s="164"/>
      <c r="FHD20" s="164"/>
      <c r="FHE20" s="164"/>
      <c r="FHF20" s="164"/>
      <c r="FHG20" s="164"/>
      <c r="FHH20" s="164"/>
      <c r="FHI20" s="164"/>
      <c r="FHJ20" s="164"/>
      <c r="FHK20" s="164"/>
      <c r="FHL20" s="164"/>
      <c r="FHM20" s="164"/>
      <c r="FHN20" s="164"/>
      <c r="FHO20" s="164"/>
      <c r="FHP20" s="164"/>
      <c r="FHQ20" s="164"/>
      <c r="FHR20" s="164"/>
      <c r="FHS20" s="164"/>
      <c r="FHT20" s="164"/>
      <c r="FHU20" s="164"/>
      <c r="FHV20" s="164"/>
      <c r="FHW20" s="164"/>
      <c r="FHX20" s="164"/>
      <c r="FHY20" s="164"/>
      <c r="FHZ20" s="164"/>
      <c r="FIA20" s="164"/>
      <c r="FIB20" s="164"/>
      <c r="FIC20" s="164"/>
      <c r="FID20" s="164"/>
      <c r="FIE20" s="164"/>
      <c r="FIF20" s="164"/>
      <c r="FIG20" s="164"/>
      <c r="FIH20" s="164"/>
      <c r="FII20" s="164"/>
      <c r="FIJ20" s="164"/>
      <c r="FIK20" s="164"/>
      <c r="FIL20" s="164"/>
      <c r="FIM20" s="164"/>
      <c r="FIN20" s="164"/>
      <c r="FIO20" s="164"/>
      <c r="FIP20" s="164"/>
      <c r="FIQ20" s="164"/>
      <c r="FIR20" s="164"/>
      <c r="FIS20" s="164"/>
      <c r="FIT20" s="164"/>
      <c r="FIU20" s="164"/>
      <c r="FIV20" s="164"/>
      <c r="FIW20" s="164"/>
      <c r="FIX20" s="164"/>
      <c r="FIY20" s="164"/>
      <c r="FIZ20" s="164"/>
      <c r="FJA20" s="164"/>
      <c r="FJB20" s="164"/>
      <c r="FJC20" s="164"/>
      <c r="FJD20" s="164"/>
      <c r="FJE20" s="164"/>
      <c r="FJF20" s="164"/>
      <c r="FJG20" s="164"/>
      <c r="FJH20" s="164"/>
      <c r="FJI20" s="164"/>
      <c r="FJJ20" s="164"/>
      <c r="FJK20" s="164"/>
      <c r="FJL20" s="164"/>
      <c r="FJM20" s="164"/>
      <c r="FJN20" s="164"/>
      <c r="FJO20" s="164"/>
      <c r="FJP20" s="164"/>
      <c r="FJQ20" s="164"/>
      <c r="FJR20" s="164"/>
      <c r="FJS20" s="164"/>
      <c r="FJT20" s="164"/>
      <c r="FJU20" s="164"/>
      <c r="FJV20" s="164"/>
      <c r="FJW20" s="164"/>
      <c r="FJX20" s="164"/>
      <c r="FJY20" s="164"/>
      <c r="FJZ20" s="164"/>
      <c r="FKA20" s="164"/>
      <c r="FKB20" s="164"/>
      <c r="FKC20" s="164"/>
      <c r="FKD20" s="164"/>
      <c r="FKE20" s="164"/>
      <c r="FKF20" s="164"/>
      <c r="FKG20" s="164"/>
      <c r="FKH20" s="164"/>
      <c r="FKI20" s="164"/>
      <c r="FKJ20" s="164"/>
      <c r="FKK20" s="164"/>
      <c r="FKL20" s="164"/>
      <c r="FKM20" s="164"/>
      <c r="FKN20" s="164"/>
      <c r="FKO20" s="164"/>
      <c r="FKP20" s="164"/>
      <c r="FKQ20" s="164"/>
      <c r="FKR20" s="164"/>
      <c r="FKS20" s="164"/>
      <c r="FKT20" s="164"/>
      <c r="FKU20" s="164"/>
      <c r="FKV20" s="164"/>
      <c r="FKW20" s="164"/>
      <c r="FKX20" s="164"/>
      <c r="FKY20" s="164"/>
      <c r="FKZ20" s="164"/>
      <c r="FLA20" s="164"/>
      <c r="FLB20" s="164"/>
      <c r="FLC20" s="164"/>
      <c r="FLD20" s="164"/>
      <c r="FLE20" s="164"/>
      <c r="FLF20" s="164"/>
      <c r="FLG20" s="164"/>
      <c r="FLH20" s="164"/>
      <c r="FLI20" s="164"/>
      <c r="FLJ20" s="164"/>
      <c r="FLK20" s="164"/>
      <c r="FLL20" s="164"/>
      <c r="FLM20" s="164"/>
      <c r="FLN20" s="164"/>
      <c r="FLO20" s="164"/>
      <c r="FLP20" s="164"/>
      <c r="FLQ20" s="164"/>
      <c r="FLR20" s="164"/>
      <c r="FLS20" s="164"/>
      <c r="FLT20" s="164"/>
      <c r="FLU20" s="164"/>
      <c r="FLV20" s="164"/>
      <c r="FLW20" s="164"/>
      <c r="FLX20" s="164"/>
      <c r="FLY20" s="164"/>
      <c r="FLZ20" s="164"/>
      <c r="FMA20" s="164"/>
      <c r="FMB20" s="164"/>
      <c r="FMC20" s="164"/>
      <c r="FMD20" s="164"/>
      <c r="FME20" s="164"/>
      <c r="FMF20" s="164"/>
      <c r="FMG20" s="164"/>
      <c r="FMH20" s="164"/>
      <c r="FMI20" s="164"/>
      <c r="FMJ20" s="164"/>
      <c r="FMK20" s="164"/>
      <c r="FML20" s="164"/>
      <c r="FMM20" s="164"/>
      <c r="FMN20" s="164"/>
      <c r="FMO20" s="164"/>
      <c r="FMP20" s="164"/>
      <c r="FMQ20" s="164"/>
      <c r="FMR20" s="164"/>
      <c r="FMS20" s="164"/>
      <c r="FMT20" s="164"/>
      <c r="FMU20" s="164"/>
      <c r="FMV20" s="164"/>
      <c r="FMW20" s="164"/>
      <c r="FMX20" s="164"/>
      <c r="FMY20" s="164"/>
      <c r="FMZ20" s="164"/>
      <c r="FNA20" s="164"/>
      <c r="FNB20" s="164"/>
      <c r="FNC20" s="164"/>
      <c r="FND20" s="164"/>
      <c r="FNE20" s="164"/>
      <c r="FNF20" s="164"/>
      <c r="FNG20" s="164"/>
      <c r="FNH20" s="164"/>
      <c r="FNI20" s="164"/>
      <c r="FNJ20" s="164"/>
      <c r="FNK20" s="164"/>
      <c r="FNL20" s="164"/>
      <c r="FNM20" s="164"/>
      <c r="FNN20" s="164"/>
      <c r="FNO20" s="164"/>
      <c r="FNP20" s="164"/>
      <c r="FNQ20" s="164"/>
      <c r="FNR20" s="164"/>
      <c r="FNS20" s="164"/>
      <c r="FNT20" s="164"/>
      <c r="FNU20" s="164"/>
      <c r="FNV20" s="164"/>
      <c r="FNW20" s="164"/>
      <c r="FNX20" s="164"/>
      <c r="FNY20" s="164"/>
      <c r="FNZ20" s="164"/>
      <c r="FOA20" s="164"/>
      <c r="FOB20" s="164"/>
      <c r="FOC20" s="164"/>
      <c r="FOD20" s="164"/>
      <c r="FOE20" s="164"/>
      <c r="FOF20" s="164"/>
      <c r="FOG20" s="164"/>
      <c r="FOH20" s="164"/>
      <c r="FOI20" s="164"/>
      <c r="FOJ20" s="164"/>
      <c r="FOK20" s="164"/>
      <c r="FOL20" s="164"/>
      <c r="FOM20" s="164"/>
      <c r="FON20" s="164"/>
      <c r="FOO20" s="164"/>
      <c r="FOP20" s="164"/>
      <c r="FOQ20" s="164"/>
      <c r="FOR20" s="164"/>
      <c r="FOS20" s="164"/>
      <c r="FOT20" s="164"/>
      <c r="FOU20" s="164"/>
      <c r="FOV20" s="164"/>
      <c r="FOW20" s="164"/>
      <c r="FOX20" s="164"/>
      <c r="FOY20" s="164"/>
      <c r="FOZ20" s="164"/>
      <c r="FPA20" s="164"/>
      <c r="FPB20" s="164"/>
      <c r="FPC20" s="164"/>
      <c r="FPD20" s="164"/>
      <c r="FPE20" s="164"/>
      <c r="FPF20" s="164"/>
      <c r="FPG20" s="164"/>
      <c r="FPH20" s="164"/>
      <c r="FPI20" s="164"/>
      <c r="FPJ20" s="164"/>
      <c r="FPK20" s="164"/>
      <c r="FPL20" s="164"/>
      <c r="FPM20" s="164"/>
      <c r="FPN20" s="164"/>
      <c r="FPO20" s="164"/>
      <c r="FPP20" s="164"/>
      <c r="FPQ20" s="164"/>
      <c r="FPR20" s="164"/>
      <c r="FPS20" s="164"/>
      <c r="FPT20" s="164"/>
      <c r="FPU20" s="164"/>
      <c r="FPV20" s="164"/>
      <c r="FPW20" s="164"/>
      <c r="FPX20" s="164"/>
      <c r="FPY20" s="164"/>
      <c r="FPZ20" s="164"/>
      <c r="FQA20" s="164"/>
      <c r="FQB20" s="164"/>
      <c r="FQC20" s="164"/>
      <c r="FQD20" s="164"/>
      <c r="FQE20" s="164"/>
      <c r="FQF20" s="164"/>
      <c r="FQG20" s="164"/>
      <c r="FQH20" s="164"/>
      <c r="FQI20" s="164"/>
      <c r="FQJ20" s="164"/>
      <c r="FQK20" s="164"/>
      <c r="FQL20" s="164"/>
      <c r="FQM20" s="164"/>
      <c r="FQN20" s="164"/>
      <c r="FQO20" s="164"/>
      <c r="FQP20" s="164"/>
      <c r="FQQ20" s="164"/>
      <c r="FQR20" s="164"/>
      <c r="FQS20" s="164"/>
      <c r="FQT20" s="164"/>
      <c r="FQU20" s="164"/>
      <c r="FQV20" s="164"/>
      <c r="FQW20" s="164"/>
      <c r="FQX20" s="164"/>
      <c r="FQY20" s="164"/>
      <c r="FQZ20" s="164"/>
      <c r="FRA20" s="164"/>
      <c r="FRB20" s="164"/>
      <c r="FRC20" s="164"/>
      <c r="FRD20" s="164"/>
      <c r="FRE20" s="164"/>
      <c r="FRF20" s="164"/>
      <c r="FRG20" s="164"/>
      <c r="FRH20" s="164"/>
      <c r="FRI20" s="164"/>
      <c r="FRJ20" s="164"/>
      <c r="FRK20" s="164"/>
      <c r="FRL20" s="164"/>
      <c r="FRM20" s="164"/>
      <c r="FRN20" s="164"/>
      <c r="FRO20" s="164"/>
      <c r="FRP20" s="164"/>
      <c r="FRQ20" s="164"/>
      <c r="FRR20" s="164"/>
      <c r="FRS20" s="164"/>
      <c r="FRT20" s="164"/>
      <c r="FRU20" s="164"/>
      <c r="FRV20" s="164"/>
      <c r="FRW20" s="164"/>
      <c r="FRX20" s="164"/>
      <c r="FRY20" s="164"/>
      <c r="FRZ20" s="164"/>
      <c r="FSA20" s="164"/>
      <c r="FSB20" s="164"/>
      <c r="FSC20" s="164"/>
      <c r="FSD20" s="164"/>
      <c r="FSE20" s="164"/>
      <c r="FSF20" s="164"/>
      <c r="FSG20" s="164"/>
      <c r="FSH20" s="164"/>
      <c r="FSI20" s="164"/>
      <c r="FSJ20" s="164"/>
      <c r="FSK20" s="164"/>
      <c r="FSL20" s="164"/>
      <c r="FSM20" s="164"/>
      <c r="FSN20" s="164"/>
      <c r="FSO20" s="164"/>
      <c r="FSP20" s="164"/>
      <c r="FSQ20" s="164"/>
      <c r="FSR20" s="164"/>
      <c r="FSS20" s="164"/>
      <c r="FST20" s="164"/>
      <c r="FSU20" s="164"/>
      <c r="FSV20" s="164"/>
      <c r="FSW20" s="164"/>
      <c r="FSX20" s="164"/>
      <c r="FSY20" s="164"/>
      <c r="FSZ20" s="164"/>
      <c r="FTA20" s="164"/>
      <c r="FTB20" s="164"/>
      <c r="FTC20" s="164"/>
      <c r="FTD20" s="164"/>
      <c r="FTE20" s="164"/>
      <c r="FTF20" s="164"/>
      <c r="FTG20" s="164"/>
      <c r="FTH20" s="164"/>
      <c r="FTI20" s="164"/>
      <c r="FTJ20" s="164"/>
      <c r="FTK20" s="164"/>
      <c r="FTL20" s="164"/>
      <c r="FTM20" s="164"/>
      <c r="FTN20" s="164"/>
      <c r="FTO20" s="164"/>
      <c r="FTP20" s="164"/>
      <c r="FTQ20" s="164"/>
      <c r="FTR20" s="164"/>
      <c r="FTS20" s="164"/>
      <c r="FTT20" s="164"/>
      <c r="FTU20" s="164"/>
      <c r="FTV20" s="164"/>
      <c r="FTW20" s="164"/>
      <c r="FTX20" s="164"/>
      <c r="FTY20" s="164"/>
      <c r="FTZ20" s="164"/>
      <c r="FUA20" s="164"/>
      <c r="FUB20" s="164"/>
      <c r="FUC20" s="164"/>
      <c r="FUD20" s="164"/>
      <c r="FUE20" s="164"/>
      <c r="FUF20" s="164"/>
      <c r="FUG20" s="164"/>
      <c r="FUH20" s="164"/>
      <c r="FUI20" s="164"/>
      <c r="FUJ20" s="164"/>
      <c r="FUK20" s="164"/>
      <c r="FUL20" s="164"/>
      <c r="FUM20" s="164"/>
      <c r="FUN20" s="164"/>
      <c r="FUO20" s="164"/>
      <c r="FUP20" s="164"/>
      <c r="FUQ20" s="164"/>
      <c r="FUR20" s="164"/>
      <c r="FUS20" s="164"/>
      <c r="FUT20" s="164"/>
      <c r="FUU20" s="164"/>
      <c r="FUV20" s="164"/>
      <c r="FUW20" s="164"/>
      <c r="FUX20" s="164"/>
      <c r="FUY20" s="164"/>
      <c r="FUZ20" s="164"/>
      <c r="FVA20" s="164"/>
      <c r="FVB20" s="164"/>
      <c r="FVC20" s="164"/>
      <c r="FVD20" s="164"/>
      <c r="FVE20" s="164"/>
      <c r="FVF20" s="164"/>
      <c r="FVG20" s="164"/>
      <c r="FVH20" s="164"/>
      <c r="FVI20" s="164"/>
      <c r="FVJ20" s="164"/>
      <c r="FVK20" s="164"/>
      <c r="FVL20" s="164"/>
      <c r="FVM20" s="164"/>
      <c r="FVN20" s="164"/>
      <c r="FVO20" s="164"/>
      <c r="FVP20" s="164"/>
      <c r="FVQ20" s="164"/>
      <c r="FVR20" s="164"/>
      <c r="FVS20" s="164"/>
      <c r="FVT20" s="164"/>
      <c r="FVU20" s="164"/>
      <c r="FVV20" s="164"/>
      <c r="FVW20" s="164"/>
      <c r="FVX20" s="164"/>
      <c r="FVY20" s="164"/>
      <c r="FVZ20" s="164"/>
      <c r="FWA20" s="164"/>
      <c r="FWB20" s="164"/>
      <c r="FWC20" s="164"/>
      <c r="FWD20" s="164"/>
      <c r="FWE20" s="164"/>
      <c r="FWF20" s="164"/>
      <c r="FWG20" s="164"/>
      <c r="FWH20" s="164"/>
      <c r="FWI20" s="164"/>
      <c r="FWJ20" s="164"/>
      <c r="FWK20" s="164"/>
      <c r="FWL20" s="164"/>
      <c r="FWM20" s="164"/>
      <c r="FWN20" s="164"/>
      <c r="FWO20" s="164"/>
      <c r="FWP20" s="164"/>
      <c r="FWQ20" s="164"/>
      <c r="FWR20" s="164"/>
      <c r="FWS20" s="164"/>
      <c r="FWT20" s="164"/>
      <c r="FWU20" s="164"/>
      <c r="FWV20" s="164"/>
      <c r="FWW20" s="164"/>
      <c r="FWX20" s="164"/>
      <c r="FWY20" s="164"/>
      <c r="FWZ20" s="164"/>
      <c r="FXA20" s="164"/>
      <c r="FXB20" s="164"/>
      <c r="FXC20" s="164"/>
      <c r="FXD20" s="164"/>
      <c r="FXE20" s="164"/>
      <c r="FXF20" s="164"/>
      <c r="FXG20" s="164"/>
      <c r="FXH20" s="164"/>
      <c r="FXI20" s="164"/>
      <c r="FXJ20" s="164"/>
      <c r="FXK20" s="164"/>
      <c r="FXL20" s="164"/>
      <c r="FXM20" s="164"/>
      <c r="FXN20" s="164"/>
      <c r="FXO20" s="164"/>
      <c r="FXP20" s="164"/>
      <c r="FXQ20" s="164"/>
      <c r="FXR20" s="164"/>
      <c r="FXS20" s="164"/>
      <c r="FXT20" s="164"/>
      <c r="FXU20" s="164"/>
      <c r="FXV20" s="164"/>
      <c r="FXW20" s="164"/>
      <c r="FXX20" s="164"/>
      <c r="FXY20" s="164"/>
      <c r="FXZ20" s="164"/>
      <c r="FYA20" s="164"/>
      <c r="FYB20" s="164"/>
      <c r="FYC20" s="164"/>
      <c r="FYD20" s="164"/>
      <c r="FYE20" s="164"/>
      <c r="FYF20" s="164"/>
      <c r="FYG20" s="164"/>
      <c r="FYH20" s="164"/>
      <c r="FYI20" s="164"/>
      <c r="FYJ20" s="164"/>
      <c r="FYK20" s="164"/>
      <c r="FYL20" s="164"/>
      <c r="FYM20" s="164"/>
      <c r="FYN20" s="164"/>
      <c r="FYO20" s="164"/>
      <c r="FYP20" s="164"/>
      <c r="FYQ20" s="164"/>
      <c r="FYR20" s="164"/>
      <c r="FYS20" s="164"/>
      <c r="FYT20" s="164"/>
      <c r="FYU20" s="164"/>
      <c r="FYV20" s="164"/>
      <c r="FYW20" s="164"/>
      <c r="FYX20" s="164"/>
      <c r="FYY20" s="164"/>
      <c r="FYZ20" s="164"/>
      <c r="FZA20" s="164"/>
      <c r="FZB20" s="164"/>
      <c r="FZC20" s="164"/>
      <c r="FZD20" s="164"/>
      <c r="FZE20" s="164"/>
      <c r="FZF20" s="164"/>
      <c r="FZG20" s="164"/>
      <c r="FZH20" s="164"/>
      <c r="FZI20" s="164"/>
      <c r="FZJ20" s="164"/>
      <c r="FZK20" s="164"/>
      <c r="FZL20" s="164"/>
      <c r="FZM20" s="164"/>
      <c r="FZN20" s="164"/>
      <c r="FZO20" s="164"/>
      <c r="FZP20" s="164"/>
      <c r="FZQ20" s="164"/>
      <c r="FZR20" s="164"/>
      <c r="FZS20" s="164"/>
      <c r="FZT20" s="164"/>
      <c r="FZU20" s="164"/>
      <c r="FZV20" s="164"/>
      <c r="FZW20" s="164"/>
      <c r="FZX20" s="164"/>
      <c r="FZY20" s="164"/>
      <c r="FZZ20" s="164"/>
      <c r="GAA20" s="164"/>
      <c r="GAB20" s="164"/>
      <c r="GAC20" s="164"/>
      <c r="GAD20" s="164"/>
      <c r="GAE20" s="164"/>
      <c r="GAF20" s="164"/>
      <c r="GAG20" s="164"/>
      <c r="GAH20" s="164"/>
      <c r="GAI20" s="164"/>
      <c r="GAJ20" s="164"/>
      <c r="GAK20" s="164"/>
      <c r="GAL20" s="164"/>
      <c r="GAM20" s="164"/>
      <c r="GAN20" s="164"/>
      <c r="GAO20" s="164"/>
      <c r="GAP20" s="164"/>
      <c r="GAQ20" s="164"/>
      <c r="GAR20" s="164"/>
      <c r="GAS20" s="164"/>
      <c r="GAT20" s="164"/>
      <c r="GAU20" s="164"/>
      <c r="GAV20" s="164"/>
      <c r="GAW20" s="164"/>
      <c r="GAX20" s="164"/>
      <c r="GAY20" s="164"/>
      <c r="GAZ20" s="164"/>
      <c r="GBA20" s="164"/>
      <c r="GBB20" s="164"/>
      <c r="GBC20" s="164"/>
      <c r="GBD20" s="164"/>
      <c r="GBE20" s="164"/>
      <c r="GBF20" s="164"/>
      <c r="GBG20" s="164"/>
      <c r="GBH20" s="164"/>
      <c r="GBI20" s="164"/>
      <c r="GBJ20" s="164"/>
      <c r="GBK20" s="164"/>
      <c r="GBL20" s="164"/>
      <c r="GBM20" s="164"/>
      <c r="GBN20" s="164"/>
      <c r="GBO20" s="164"/>
      <c r="GBP20" s="164"/>
      <c r="GBQ20" s="164"/>
      <c r="GBR20" s="164"/>
      <c r="GBS20" s="164"/>
      <c r="GBT20" s="164"/>
      <c r="GBU20" s="164"/>
      <c r="GBV20" s="164"/>
      <c r="GBW20" s="164"/>
      <c r="GBX20" s="164"/>
      <c r="GBY20" s="164"/>
      <c r="GBZ20" s="164"/>
      <c r="GCA20" s="164"/>
      <c r="GCB20" s="164"/>
      <c r="GCC20" s="164"/>
      <c r="GCD20" s="164"/>
      <c r="GCE20" s="164"/>
      <c r="GCF20" s="164"/>
      <c r="GCG20" s="164"/>
      <c r="GCH20" s="164"/>
      <c r="GCI20" s="164"/>
      <c r="GCJ20" s="164"/>
      <c r="GCK20" s="164"/>
      <c r="GCL20" s="164"/>
      <c r="GCM20" s="164"/>
      <c r="GCN20" s="164"/>
      <c r="GCO20" s="164"/>
      <c r="GCP20" s="164"/>
      <c r="GCQ20" s="164"/>
      <c r="GCR20" s="164"/>
      <c r="GCS20" s="164"/>
      <c r="GCT20" s="164"/>
      <c r="GCU20" s="164"/>
      <c r="GCV20" s="164"/>
      <c r="GCW20" s="164"/>
      <c r="GCX20" s="164"/>
      <c r="GCY20" s="164"/>
      <c r="GCZ20" s="164"/>
      <c r="GDA20" s="164"/>
      <c r="GDB20" s="164"/>
      <c r="GDC20" s="164"/>
      <c r="GDD20" s="164"/>
      <c r="GDE20" s="164"/>
      <c r="GDF20" s="164"/>
      <c r="GDG20" s="164"/>
      <c r="GDH20" s="164"/>
      <c r="GDI20" s="164"/>
      <c r="GDJ20" s="164"/>
      <c r="GDK20" s="164"/>
      <c r="GDL20" s="164"/>
      <c r="GDM20" s="164"/>
      <c r="GDN20" s="164"/>
      <c r="GDO20" s="164"/>
      <c r="GDP20" s="164"/>
      <c r="GDQ20" s="164"/>
      <c r="GDR20" s="164"/>
      <c r="GDS20" s="164"/>
      <c r="GDT20" s="164"/>
      <c r="GDU20" s="164"/>
      <c r="GDV20" s="164"/>
      <c r="GDW20" s="164"/>
      <c r="GDX20" s="164"/>
      <c r="GDY20" s="164"/>
      <c r="GDZ20" s="164"/>
      <c r="GEA20" s="164"/>
      <c r="GEB20" s="164"/>
      <c r="GEC20" s="164"/>
      <c r="GED20" s="164"/>
      <c r="GEE20" s="164"/>
      <c r="GEF20" s="164"/>
      <c r="GEG20" s="164"/>
      <c r="GEH20" s="164"/>
      <c r="GEI20" s="164"/>
      <c r="GEJ20" s="164"/>
      <c r="GEK20" s="164"/>
      <c r="GEL20" s="164"/>
      <c r="GEM20" s="164"/>
      <c r="GEN20" s="164"/>
      <c r="GEO20" s="164"/>
      <c r="GEP20" s="164"/>
      <c r="GEQ20" s="164"/>
      <c r="GER20" s="164"/>
      <c r="GES20" s="164"/>
      <c r="GET20" s="164"/>
      <c r="GEU20" s="164"/>
      <c r="GEV20" s="164"/>
      <c r="GEW20" s="164"/>
      <c r="GEX20" s="164"/>
      <c r="GEY20" s="164"/>
      <c r="GEZ20" s="164"/>
      <c r="GFA20" s="164"/>
      <c r="GFB20" s="164"/>
      <c r="GFC20" s="164"/>
      <c r="GFD20" s="164"/>
      <c r="GFE20" s="164"/>
      <c r="GFF20" s="164"/>
      <c r="GFG20" s="164"/>
      <c r="GFH20" s="164"/>
      <c r="GFI20" s="164"/>
      <c r="GFJ20" s="164"/>
      <c r="GFK20" s="164"/>
      <c r="GFL20" s="164"/>
      <c r="GFM20" s="164"/>
      <c r="GFN20" s="164"/>
      <c r="GFO20" s="164"/>
      <c r="GFP20" s="164"/>
      <c r="GFQ20" s="164"/>
      <c r="GFR20" s="164"/>
      <c r="GFS20" s="164"/>
      <c r="GFT20" s="164"/>
      <c r="GFU20" s="164"/>
      <c r="GFV20" s="164"/>
      <c r="GFW20" s="164"/>
      <c r="GFX20" s="164"/>
      <c r="GFY20" s="164"/>
      <c r="GFZ20" s="164"/>
      <c r="GGA20" s="164"/>
      <c r="GGB20" s="164"/>
      <c r="GGC20" s="164"/>
      <c r="GGD20" s="164"/>
      <c r="GGE20" s="164"/>
      <c r="GGF20" s="164"/>
      <c r="GGG20" s="164"/>
      <c r="GGH20" s="164"/>
      <c r="GGI20" s="164"/>
      <c r="GGJ20" s="164"/>
      <c r="GGK20" s="164"/>
      <c r="GGL20" s="164"/>
      <c r="GGM20" s="164"/>
      <c r="GGN20" s="164"/>
      <c r="GGO20" s="164"/>
      <c r="GGP20" s="164"/>
      <c r="GGQ20" s="164"/>
      <c r="GGR20" s="164"/>
      <c r="GGS20" s="164"/>
      <c r="GGT20" s="164"/>
      <c r="GGU20" s="164"/>
      <c r="GGV20" s="164"/>
      <c r="GGW20" s="164"/>
      <c r="GGX20" s="164"/>
      <c r="GGY20" s="164"/>
      <c r="GGZ20" s="164"/>
      <c r="GHA20" s="164"/>
      <c r="GHB20" s="164"/>
      <c r="GHC20" s="164"/>
      <c r="GHD20" s="164"/>
      <c r="GHE20" s="164"/>
      <c r="GHF20" s="164"/>
      <c r="GHG20" s="164"/>
      <c r="GHH20" s="164"/>
      <c r="GHI20" s="164"/>
      <c r="GHJ20" s="164"/>
      <c r="GHK20" s="164"/>
      <c r="GHL20" s="164"/>
      <c r="GHM20" s="164"/>
      <c r="GHN20" s="164"/>
      <c r="GHO20" s="164"/>
      <c r="GHP20" s="164"/>
      <c r="GHQ20" s="164"/>
      <c r="GHR20" s="164"/>
      <c r="GHS20" s="164"/>
      <c r="GHT20" s="164"/>
      <c r="GHU20" s="164"/>
      <c r="GHV20" s="164"/>
      <c r="GHW20" s="164"/>
      <c r="GHX20" s="164"/>
      <c r="GHY20" s="164"/>
      <c r="GHZ20" s="164"/>
      <c r="GIA20" s="164"/>
      <c r="GIB20" s="164"/>
      <c r="GIC20" s="164"/>
      <c r="GID20" s="164"/>
      <c r="GIE20" s="164"/>
      <c r="GIF20" s="164"/>
      <c r="GIG20" s="164"/>
      <c r="GIH20" s="164"/>
      <c r="GII20" s="164"/>
      <c r="GIJ20" s="164"/>
      <c r="GIK20" s="164"/>
      <c r="GIL20" s="164"/>
      <c r="GIM20" s="164"/>
      <c r="GIN20" s="164"/>
      <c r="GIO20" s="164"/>
      <c r="GIP20" s="164"/>
      <c r="GIQ20" s="164"/>
      <c r="GIR20" s="164"/>
      <c r="GIS20" s="164"/>
      <c r="GIT20" s="164"/>
      <c r="GIU20" s="164"/>
      <c r="GIV20" s="164"/>
      <c r="GIW20" s="164"/>
      <c r="GIX20" s="164"/>
      <c r="GIY20" s="164"/>
      <c r="GIZ20" s="164"/>
      <c r="GJA20" s="164"/>
      <c r="GJB20" s="164"/>
      <c r="GJC20" s="164"/>
      <c r="GJD20" s="164"/>
      <c r="GJE20" s="164"/>
      <c r="GJF20" s="164"/>
      <c r="GJG20" s="164"/>
      <c r="GJH20" s="164"/>
      <c r="GJI20" s="164"/>
      <c r="GJJ20" s="164"/>
      <c r="GJK20" s="164"/>
      <c r="GJL20" s="164"/>
      <c r="GJM20" s="164"/>
      <c r="GJN20" s="164"/>
      <c r="GJO20" s="164"/>
      <c r="GJP20" s="164"/>
      <c r="GJQ20" s="164"/>
      <c r="GJR20" s="164"/>
      <c r="GJS20" s="164"/>
      <c r="GJT20" s="164"/>
      <c r="GJU20" s="164"/>
      <c r="GJV20" s="164"/>
      <c r="GJW20" s="164"/>
      <c r="GJX20" s="164"/>
      <c r="GJY20" s="164"/>
      <c r="GJZ20" s="164"/>
      <c r="GKA20" s="164"/>
      <c r="GKB20" s="164"/>
      <c r="GKC20" s="164"/>
      <c r="GKD20" s="164"/>
      <c r="GKE20" s="164"/>
      <c r="GKF20" s="164"/>
      <c r="GKG20" s="164"/>
      <c r="GKH20" s="164"/>
      <c r="GKI20" s="164"/>
      <c r="GKJ20" s="164"/>
      <c r="GKK20" s="164"/>
      <c r="GKL20" s="164"/>
      <c r="GKM20" s="164"/>
      <c r="GKN20" s="164"/>
      <c r="GKO20" s="164"/>
      <c r="GKP20" s="164"/>
      <c r="GKQ20" s="164"/>
      <c r="GKR20" s="164"/>
      <c r="GKS20" s="164"/>
      <c r="GKT20" s="164"/>
      <c r="GKU20" s="164"/>
      <c r="GKV20" s="164"/>
      <c r="GKW20" s="164"/>
      <c r="GKX20" s="164"/>
      <c r="GKY20" s="164"/>
      <c r="GKZ20" s="164"/>
      <c r="GLA20" s="164"/>
      <c r="GLB20" s="164"/>
      <c r="GLC20" s="164"/>
      <c r="GLD20" s="164"/>
      <c r="GLE20" s="164"/>
      <c r="GLF20" s="164"/>
      <c r="GLG20" s="164"/>
      <c r="GLH20" s="164"/>
      <c r="GLI20" s="164"/>
      <c r="GLJ20" s="164"/>
      <c r="GLK20" s="164"/>
      <c r="GLL20" s="164"/>
      <c r="GLM20" s="164"/>
      <c r="GLN20" s="164"/>
      <c r="GLO20" s="164"/>
      <c r="GLP20" s="164"/>
      <c r="GLQ20" s="164"/>
      <c r="GLR20" s="164"/>
      <c r="GLS20" s="164"/>
      <c r="GLT20" s="164"/>
      <c r="GLU20" s="164"/>
      <c r="GLV20" s="164"/>
      <c r="GLW20" s="164"/>
      <c r="GLX20" s="164"/>
      <c r="GLY20" s="164"/>
      <c r="GLZ20" s="164"/>
      <c r="GMA20" s="164"/>
      <c r="GMB20" s="164"/>
      <c r="GMC20" s="164"/>
      <c r="GMD20" s="164"/>
      <c r="GME20" s="164"/>
      <c r="GMF20" s="164"/>
      <c r="GMG20" s="164"/>
      <c r="GMH20" s="164"/>
      <c r="GMI20" s="164"/>
      <c r="GMJ20" s="164"/>
      <c r="GMK20" s="164"/>
      <c r="GML20" s="164"/>
      <c r="GMM20" s="164"/>
      <c r="GMN20" s="164"/>
      <c r="GMO20" s="164"/>
      <c r="GMP20" s="164"/>
      <c r="GMQ20" s="164"/>
      <c r="GMR20" s="164"/>
      <c r="GMS20" s="164"/>
      <c r="GMT20" s="164"/>
      <c r="GMU20" s="164"/>
      <c r="GMV20" s="164"/>
      <c r="GMW20" s="164"/>
      <c r="GMX20" s="164"/>
      <c r="GMY20" s="164"/>
      <c r="GMZ20" s="164"/>
      <c r="GNA20" s="164"/>
      <c r="GNB20" s="164"/>
      <c r="GNC20" s="164"/>
      <c r="GND20" s="164"/>
      <c r="GNE20" s="164"/>
      <c r="GNF20" s="164"/>
      <c r="GNG20" s="164"/>
      <c r="GNH20" s="164"/>
      <c r="GNI20" s="164"/>
      <c r="GNJ20" s="164"/>
      <c r="GNK20" s="164"/>
      <c r="GNL20" s="164"/>
      <c r="GNM20" s="164"/>
      <c r="GNN20" s="164"/>
      <c r="GNO20" s="164"/>
      <c r="GNP20" s="164"/>
      <c r="GNQ20" s="164"/>
      <c r="GNR20" s="164"/>
      <c r="GNS20" s="164"/>
      <c r="GNT20" s="164"/>
      <c r="GNU20" s="164"/>
      <c r="GNV20" s="164"/>
      <c r="GNW20" s="164"/>
      <c r="GNX20" s="164"/>
      <c r="GNY20" s="164"/>
      <c r="GNZ20" s="164"/>
      <c r="GOA20" s="164"/>
      <c r="GOB20" s="164"/>
      <c r="GOC20" s="164"/>
      <c r="GOD20" s="164"/>
      <c r="GOE20" s="164"/>
      <c r="GOF20" s="164"/>
      <c r="GOG20" s="164"/>
      <c r="GOH20" s="164"/>
      <c r="GOI20" s="164"/>
      <c r="GOJ20" s="164"/>
      <c r="GOK20" s="164"/>
      <c r="GOL20" s="164"/>
      <c r="GOM20" s="164"/>
      <c r="GON20" s="164"/>
      <c r="GOO20" s="164"/>
      <c r="GOP20" s="164"/>
      <c r="GOQ20" s="164"/>
      <c r="GOR20" s="164"/>
      <c r="GOS20" s="164"/>
      <c r="GOT20" s="164"/>
      <c r="GOU20" s="164"/>
      <c r="GOV20" s="164"/>
      <c r="GOW20" s="164"/>
      <c r="GOX20" s="164"/>
      <c r="GOY20" s="164"/>
      <c r="GOZ20" s="164"/>
      <c r="GPA20" s="164"/>
      <c r="GPB20" s="164"/>
      <c r="GPC20" s="164"/>
      <c r="GPD20" s="164"/>
      <c r="GPE20" s="164"/>
      <c r="GPF20" s="164"/>
      <c r="GPG20" s="164"/>
      <c r="GPH20" s="164"/>
      <c r="GPI20" s="164"/>
      <c r="GPJ20" s="164"/>
      <c r="GPK20" s="164"/>
      <c r="GPL20" s="164"/>
      <c r="GPM20" s="164"/>
      <c r="GPN20" s="164"/>
      <c r="GPO20" s="164"/>
      <c r="GPP20" s="164"/>
      <c r="GPQ20" s="164"/>
      <c r="GPR20" s="164"/>
      <c r="GPS20" s="164"/>
      <c r="GPT20" s="164"/>
      <c r="GPU20" s="164"/>
      <c r="GPV20" s="164"/>
      <c r="GPW20" s="164"/>
      <c r="GPX20" s="164"/>
      <c r="GPY20" s="164"/>
      <c r="GPZ20" s="164"/>
      <c r="GQA20" s="164"/>
      <c r="GQB20" s="164"/>
      <c r="GQC20" s="164"/>
      <c r="GQD20" s="164"/>
      <c r="GQE20" s="164"/>
      <c r="GQF20" s="164"/>
      <c r="GQG20" s="164"/>
      <c r="GQH20" s="164"/>
      <c r="GQI20" s="164"/>
      <c r="GQJ20" s="164"/>
      <c r="GQK20" s="164"/>
      <c r="GQL20" s="164"/>
      <c r="GQM20" s="164"/>
      <c r="GQN20" s="164"/>
      <c r="GQO20" s="164"/>
      <c r="GQP20" s="164"/>
      <c r="GQQ20" s="164"/>
      <c r="GQR20" s="164"/>
      <c r="GQS20" s="164"/>
      <c r="GQT20" s="164"/>
      <c r="GQU20" s="164"/>
      <c r="GQV20" s="164"/>
      <c r="GQW20" s="164"/>
      <c r="GQX20" s="164"/>
      <c r="GQY20" s="164"/>
      <c r="GQZ20" s="164"/>
      <c r="GRA20" s="164"/>
      <c r="GRB20" s="164"/>
      <c r="GRC20" s="164"/>
      <c r="GRD20" s="164"/>
      <c r="GRE20" s="164"/>
      <c r="GRF20" s="164"/>
      <c r="GRG20" s="164"/>
      <c r="GRH20" s="164"/>
      <c r="GRI20" s="164"/>
      <c r="GRJ20" s="164"/>
      <c r="GRK20" s="164"/>
      <c r="GRL20" s="164"/>
      <c r="GRM20" s="164"/>
      <c r="GRN20" s="164"/>
      <c r="GRO20" s="164"/>
      <c r="GRP20" s="164"/>
      <c r="GRQ20" s="164"/>
      <c r="GRR20" s="164"/>
      <c r="GRS20" s="164"/>
      <c r="GRT20" s="164"/>
      <c r="GRU20" s="164"/>
      <c r="GRV20" s="164"/>
      <c r="GRW20" s="164"/>
      <c r="GRX20" s="164"/>
      <c r="GRY20" s="164"/>
      <c r="GRZ20" s="164"/>
      <c r="GSA20" s="164"/>
      <c r="GSB20" s="164"/>
      <c r="GSC20" s="164"/>
      <c r="GSD20" s="164"/>
      <c r="GSE20" s="164"/>
      <c r="GSF20" s="164"/>
      <c r="GSG20" s="164"/>
      <c r="GSH20" s="164"/>
      <c r="GSI20" s="164"/>
      <c r="GSJ20" s="164"/>
      <c r="GSK20" s="164"/>
      <c r="GSL20" s="164"/>
      <c r="GSM20" s="164"/>
      <c r="GSN20" s="164"/>
      <c r="GSO20" s="164"/>
      <c r="GSP20" s="164"/>
      <c r="GSQ20" s="164"/>
      <c r="GSR20" s="164"/>
      <c r="GSS20" s="164"/>
      <c r="GST20" s="164"/>
      <c r="GSU20" s="164"/>
      <c r="GSV20" s="164"/>
      <c r="GSW20" s="164"/>
      <c r="GSX20" s="164"/>
      <c r="GSY20" s="164"/>
      <c r="GSZ20" s="164"/>
      <c r="GTA20" s="164"/>
      <c r="GTB20" s="164"/>
      <c r="GTC20" s="164"/>
      <c r="GTD20" s="164"/>
      <c r="GTE20" s="164"/>
      <c r="GTF20" s="164"/>
      <c r="GTG20" s="164"/>
      <c r="GTH20" s="164"/>
      <c r="GTI20" s="164"/>
      <c r="GTJ20" s="164"/>
      <c r="GTK20" s="164"/>
      <c r="GTL20" s="164"/>
      <c r="GTM20" s="164"/>
      <c r="GTN20" s="164"/>
      <c r="GTO20" s="164"/>
      <c r="GTP20" s="164"/>
      <c r="GTQ20" s="164"/>
      <c r="GTR20" s="164"/>
      <c r="GTS20" s="164"/>
      <c r="GTT20" s="164"/>
      <c r="GTU20" s="164"/>
      <c r="GTV20" s="164"/>
      <c r="GTW20" s="164"/>
      <c r="GTX20" s="164"/>
      <c r="GTY20" s="164"/>
      <c r="GTZ20" s="164"/>
      <c r="GUA20" s="164"/>
      <c r="GUB20" s="164"/>
      <c r="GUC20" s="164"/>
      <c r="GUD20" s="164"/>
      <c r="GUE20" s="164"/>
      <c r="GUF20" s="164"/>
      <c r="GUG20" s="164"/>
      <c r="GUH20" s="164"/>
      <c r="GUI20" s="164"/>
      <c r="GUJ20" s="164"/>
      <c r="GUK20" s="164"/>
      <c r="GUL20" s="164"/>
      <c r="GUM20" s="164"/>
      <c r="GUN20" s="164"/>
      <c r="GUO20" s="164"/>
      <c r="GUP20" s="164"/>
      <c r="GUQ20" s="164"/>
      <c r="GUR20" s="164"/>
      <c r="GUS20" s="164"/>
      <c r="GUT20" s="164"/>
      <c r="GUU20" s="164"/>
      <c r="GUV20" s="164"/>
      <c r="GUW20" s="164"/>
      <c r="GUX20" s="164"/>
      <c r="GUY20" s="164"/>
      <c r="GUZ20" s="164"/>
      <c r="GVA20" s="164"/>
      <c r="GVB20" s="164"/>
      <c r="GVC20" s="164"/>
      <c r="GVD20" s="164"/>
      <c r="GVE20" s="164"/>
      <c r="GVF20" s="164"/>
      <c r="GVG20" s="164"/>
      <c r="GVH20" s="164"/>
      <c r="GVI20" s="164"/>
      <c r="GVJ20" s="164"/>
      <c r="GVK20" s="164"/>
      <c r="GVL20" s="164"/>
      <c r="GVM20" s="164"/>
      <c r="GVN20" s="164"/>
      <c r="GVO20" s="164"/>
      <c r="GVP20" s="164"/>
      <c r="GVQ20" s="164"/>
      <c r="GVR20" s="164"/>
      <c r="GVS20" s="164"/>
      <c r="GVT20" s="164"/>
      <c r="GVU20" s="164"/>
      <c r="GVV20" s="164"/>
      <c r="GVW20" s="164"/>
      <c r="GVX20" s="164"/>
      <c r="GVY20" s="164"/>
      <c r="GVZ20" s="164"/>
      <c r="GWA20" s="164"/>
      <c r="GWB20" s="164"/>
      <c r="GWC20" s="164"/>
      <c r="GWD20" s="164"/>
      <c r="GWE20" s="164"/>
      <c r="GWF20" s="164"/>
      <c r="GWG20" s="164"/>
      <c r="GWH20" s="164"/>
      <c r="GWI20" s="164"/>
      <c r="GWJ20" s="164"/>
      <c r="GWK20" s="164"/>
      <c r="GWL20" s="164"/>
      <c r="GWM20" s="164"/>
      <c r="GWN20" s="164"/>
      <c r="GWO20" s="164"/>
      <c r="GWP20" s="164"/>
      <c r="GWQ20" s="164"/>
      <c r="GWR20" s="164"/>
      <c r="GWS20" s="164"/>
      <c r="GWT20" s="164"/>
      <c r="GWU20" s="164"/>
      <c r="GWV20" s="164"/>
      <c r="GWW20" s="164"/>
      <c r="GWX20" s="164"/>
      <c r="GWY20" s="164"/>
      <c r="GWZ20" s="164"/>
      <c r="GXA20" s="164"/>
      <c r="GXB20" s="164"/>
      <c r="GXC20" s="164"/>
      <c r="GXD20" s="164"/>
      <c r="GXE20" s="164"/>
      <c r="GXF20" s="164"/>
      <c r="GXG20" s="164"/>
      <c r="GXH20" s="164"/>
      <c r="GXI20" s="164"/>
      <c r="GXJ20" s="164"/>
      <c r="GXK20" s="164"/>
      <c r="GXL20" s="164"/>
      <c r="GXM20" s="164"/>
      <c r="GXN20" s="164"/>
      <c r="GXO20" s="164"/>
      <c r="GXP20" s="164"/>
      <c r="GXQ20" s="164"/>
      <c r="GXR20" s="164"/>
      <c r="GXS20" s="164"/>
      <c r="GXT20" s="164"/>
      <c r="GXU20" s="164"/>
      <c r="GXV20" s="164"/>
      <c r="GXW20" s="164"/>
      <c r="GXX20" s="164"/>
      <c r="GXY20" s="164"/>
      <c r="GXZ20" s="164"/>
      <c r="GYA20" s="164"/>
      <c r="GYB20" s="164"/>
      <c r="GYC20" s="164"/>
      <c r="GYD20" s="164"/>
      <c r="GYE20" s="164"/>
      <c r="GYF20" s="164"/>
      <c r="GYG20" s="164"/>
      <c r="GYH20" s="164"/>
      <c r="GYI20" s="164"/>
      <c r="GYJ20" s="164"/>
      <c r="GYK20" s="164"/>
      <c r="GYL20" s="164"/>
      <c r="GYM20" s="164"/>
      <c r="GYN20" s="164"/>
      <c r="GYO20" s="164"/>
      <c r="GYP20" s="164"/>
      <c r="GYQ20" s="164"/>
      <c r="GYR20" s="164"/>
      <c r="GYS20" s="164"/>
      <c r="GYT20" s="164"/>
      <c r="GYU20" s="164"/>
      <c r="GYV20" s="164"/>
      <c r="GYW20" s="164"/>
      <c r="GYX20" s="164"/>
      <c r="GYY20" s="164"/>
      <c r="GYZ20" s="164"/>
      <c r="GZA20" s="164"/>
      <c r="GZB20" s="164"/>
      <c r="GZC20" s="164"/>
      <c r="GZD20" s="164"/>
      <c r="GZE20" s="164"/>
      <c r="GZF20" s="164"/>
      <c r="GZG20" s="164"/>
      <c r="GZH20" s="164"/>
      <c r="GZI20" s="164"/>
      <c r="GZJ20" s="164"/>
      <c r="GZK20" s="164"/>
      <c r="GZL20" s="164"/>
      <c r="GZM20" s="164"/>
      <c r="GZN20" s="164"/>
      <c r="GZO20" s="164"/>
      <c r="GZP20" s="164"/>
      <c r="GZQ20" s="164"/>
      <c r="GZR20" s="164"/>
      <c r="GZS20" s="164"/>
      <c r="GZT20" s="164"/>
      <c r="GZU20" s="164"/>
      <c r="GZV20" s="164"/>
      <c r="GZW20" s="164"/>
      <c r="GZX20" s="164"/>
      <c r="GZY20" s="164"/>
      <c r="GZZ20" s="164"/>
      <c r="HAA20" s="164"/>
      <c r="HAB20" s="164"/>
      <c r="HAC20" s="164"/>
      <c r="HAD20" s="164"/>
      <c r="HAE20" s="164"/>
      <c r="HAF20" s="164"/>
      <c r="HAG20" s="164"/>
      <c r="HAH20" s="164"/>
      <c r="HAI20" s="164"/>
      <c r="HAJ20" s="164"/>
      <c r="HAK20" s="164"/>
      <c r="HAL20" s="164"/>
      <c r="HAM20" s="164"/>
      <c r="HAN20" s="164"/>
      <c r="HAO20" s="164"/>
      <c r="HAP20" s="164"/>
      <c r="HAQ20" s="164"/>
      <c r="HAR20" s="164"/>
      <c r="HAS20" s="164"/>
      <c r="HAT20" s="164"/>
      <c r="HAU20" s="164"/>
      <c r="HAV20" s="164"/>
      <c r="HAW20" s="164"/>
      <c r="HAX20" s="164"/>
      <c r="HAY20" s="164"/>
      <c r="HAZ20" s="164"/>
      <c r="HBA20" s="164"/>
      <c r="HBB20" s="164"/>
      <c r="HBC20" s="164"/>
      <c r="HBD20" s="164"/>
      <c r="HBE20" s="164"/>
      <c r="HBF20" s="164"/>
      <c r="HBG20" s="164"/>
      <c r="HBH20" s="164"/>
      <c r="HBI20" s="164"/>
      <c r="HBJ20" s="164"/>
      <c r="HBK20" s="164"/>
      <c r="HBL20" s="164"/>
      <c r="HBM20" s="164"/>
      <c r="HBN20" s="164"/>
      <c r="HBO20" s="164"/>
      <c r="HBP20" s="164"/>
      <c r="HBQ20" s="164"/>
      <c r="HBR20" s="164"/>
      <c r="HBS20" s="164"/>
      <c r="HBT20" s="164"/>
      <c r="HBU20" s="164"/>
      <c r="HBV20" s="164"/>
      <c r="HBW20" s="164"/>
      <c r="HBX20" s="164"/>
      <c r="HBY20" s="164"/>
      <c r="HBZ20" s="164"/>
      <c r="HCA20" s="164"/>
      <c r="HCB20" s="164"/>
      <c r="HCC20" s="164"/>
      <c r="HCD20" s="164"/>
      <c r="HCE20" s="164"/>
      <c r="HCF20" s="164"/>
      <c r="HCG20" s="164"/>
      <c r="HCH20" s="164"/>
      <c r="HCI20" s="164"/>
      <c r="HCJ20" s="164"/>
      <c r="HCK20" s="164"/>
      <c r="HCL20" s="164"/>
      <c r="HCM20" s="164"/>
      <c r="HCN20" s="164"/>
      <c r="HCO20" s="164"/>
      <c r="HCP20" s="164"/>
      <c r="HCQ20" s="164"/>
      <c r="HCR20" s="164"/>
      <c r="HCS20" s="164"/>
      <c r="HCT20" s="164"/>
      <c r="HCU20" s="164"/>
      <c r="HCV20" s="164"/>
      <c r="HCW20" s="164"/>
      <c r="HCX20" s="164"/>
      <c r="HCY20" s="164"/>
      <c r="HCZ20" s="164"/>
      <c r="HDA20" s="164"/>
      <c r="HDB20" s="164"/>
      <c r="HDC20" s="164"/>
      <c r="HDD20" s="164"/>
      <c r="HDE20" s="164"/>
      <c r="HDF20" s="164"/>
      <c r="HDG20" s="164"/>
      <c r="HDH20" s="164"/>
      <c r="HDI20" s="164"/>
      <c r="HDJ20" s="164"/>
      <c r="HDK20" s="164"/>
      <c r="HDL20" s="164"/>
      <c r="HDM20" s="164"/>
      <c r="HDN20" s="164"/>
      <c r="HDO20" s="164"/>
      <c r="HDP20" s="164"/>
      <c r="HDQ20" s="164"/>
      <c r="HDR20" s="164"/>
      <c r="HDS20" s="164"/>
      <c r="HDT20" s="164"/>
      <c r="HDU20" s="164"/>
      <c r="HDV20" s="164"/>
      <c r="HDW20" s="164"/>
      <c r="HDX20" s="164"/>
      <c r="HDY20" s="164"/>
      <c r="HDZ20" s="164"/>
      <c r="HEA20" s="164"/>
      <c r="HEB20" s="164"/>
      <c r="HEC20" s="164"/>
      <c r="HED20" s="164"/>
      <c r="HEE20" s="164"/>
      <c r="HEF20" s="164"/>
      <c r="HEG20" s="164"/>
      <c r="HEH20" s="164"/>
      <c r="HEI20" s="164"/>
      <c r="HEJ20" s="164"/>
      <c r="HEK20" s="164"/>
      <c r="HEL20" s="164"/>
      <c r="HEM20" s="164"/>
      <c r="HEN20" s="164"/>
      <c r="HEO20" s="164"/>
      <c r="HEP20" s="164"/>
      <c r="HEQ20" s="164"/>
      <c r="HER20" s="164"/>
      <c r="HES20" s="164"/>
      <c r="HET20" s="164"/>
      <c r="HEU20" s="164"/>
      <c r="HEV20" s="164"/>
      <c r="HEW20" s="164"/>
      <c r="HEX20" s="164"/>
      <c r="HEY20" s="164"/>
      <c r="HEZ20" s="164"/>
      <c r="HFA20" s="164"/>
      <c r="HFB20" s="164"/>
      <c r="HFC20" s="164"/>
      <c r="HFD20" s="164"/>
      <c r="HFE20" s="164"/>
      <c r="HFF20" s="164"/>
      <c r="HFG20" s="164"/>
      <c r="HFH20" s="164"/>
      <c r="HFI20" s="164"/>
      <c r="HFJ20" s="164"/>
      <c r="HFK20" s="164"/>
      <c r="HFL20" s="164"/>
      <c r="HFM20" s="164"/>
      <c r="HFN20" s="164"/>
      <c r="HFO20" s="164"/>
      <c r="HFP20" s="164"/>
      <c r="HFQ20" s="164"/>
      <c r="HFR20" s="164"/>
      <c r="HFS20" s="164"/>
      <c r="HFT20" s="164"/>
      <c r="HFU20" s="164"/>
      <c r="HFV20" s="164"/>
      <c r="HFW20" s="164"/>
      <c r="HFX20" s="164"/>
      <c r="HFY20" s="164"/>
      <c r="HFZ20" s="164"/>
      <c r="HGA20" s="164"/>
      <c r="HGB20" s="164"/>
      <c r="HGC20" s="164"/>
      <c r="HGD20" s="164"/>
      <c r="HGE20" s="164"/>
      <c r="HGF20" s="164"/>
      <c r="HGG20" s="164"/>
      <c r="HGH20" s="164"/>
      <c r="HGI20" s="164"/>
      <c r="HGJ20" s="164"/>
      <c r="HGK20" s="164"/>
      <c r="HGL20" s="164"/>
      <c r="HGM20" s="164"/>
      <c r="HGN20" s="164"/>
      <c r="HGO20" s="164"/>
      <c r="HGP20" s="164"/>
      <c r="HGQ20" s="164"/>
      <c r="HGR20" s="164"/>
      <c r="HGS20" s="164"/>
      <c r="HGT20" s="164"/>
      <c r="HGU20" s="164"/>
      <c r="HGV20" s="164"/>
      <c r="HGW20" s="164"/>
      <c r="HGX20" s="164"/>
      <c r="HGY20" s="164"/>
      <c r="HGZ20" s="164"/>
      <c r="HHA20" s="164"/>
      <c r="HHB20" s="164"/>
      <c r="HHC20" s="164"/>
      <c r="HHD20" s="164"/>
      <c r="HHE20" s="164"/>
      <c r="HHF20" s="164"/>
      <c r="HHG20" s="164"/>
      <c r="HHH20" s="164"/>
      <c r="HHI20" s="164"/>
      <c r="HHJ20" s="164"/>
      <c r="HHK20" s="164"/>
      <c r="HHL20" s="164"/>
      <c r="HHM20" s="164"/>
      <c r="HHN20" s="164"/>
      <c r="HHO20" s="164"/>
      <c r="HHP20" s="164"/>
      <c r="HHQ20" s="164"/>
      <c r="HHR20" s="164"/>
      <c r="HHS20" s="164"/>
      <c r="HHT20" s="164"/>
      <c r="HHU20" s="164"/>
      <c r="HHV20" s="164"/>
      <c r="HHW20" s="164"/>
      <c r="HHX20" s="164"/>
      <c r="HHY20" s="164"/>
      <c r="HHZ20" s="164"/>
      <c r="HIA20" s="164"/>
      <c r="HIB20" s="164"/>
      <c r="HIC20" s="164"/>
      <c r="HID20" s="164"/>
      <c r="HIE20" s="164"/>
      <c r="HIF20" s="164"/>
      <c r="HIG20" s="164"/>
      <c r="HIH20" s="164"/>
      <c r="HII20" s="164"/>
      <c r="HIJ20" s="164"/>
      <c r="HIK20" s="164"/>
      <c r="HIL20" s="164"/>
      <c r="HIM20" s="164"/>
      <c r="HIN20" s="164"/>
      <c r="HIO20" s="164"/>
      <c r="HIP20" s="164"/>
      <c r="HIQ20" s="164"/>
      <c r="HIR20" s="164"/>
      <c r="HIS20" s="164"/>
      <c r="HIT20" s="164"/>
      <c r="HIU20" s="164"/>
      <c r="HIV20" s="164"/>
      <c r="HIW20" s="164"/>
      <c r="HIX20" s="164"/>
      <c r="HIY20" s="164"/>
      <c r="HIZ20" s="164"/>
      <c r="HJA20" s="164"/>
      <c r="HJB20" s="164"/>
      <c r="HJC20" s="164"/>
      <c r="HJD20" s="164"/>
      <c r="HJE20" s="164"/>
      <c r="HJF20" s="164"/>
      <c r="HJG20" s="164"/>
      <c r="HJH20" s="164"/>
      <c r="HJI20" s="164"/>
      <c r="HJJ20" s="164"/>
      <c r="HJK20" s="164"/>
      <c r="HJL20" s="164"/>
      <c r="HJM20" s="164"/>
      <c r="HJN20" s="164"/>
      <c r="HJO20" s="164"/>
      <c r="HJP20" s="164"/>
      <c r="HJQ20" s="164"/>
      <c r="HJR20" s="164"/>
      <c r="HJS20" s="164"/>
      <c r="HJT20" s="164"/>
      <c r="HJU20" s="164"/>
      <c r="HJV20" s="164"/>
      <c r="HJW20" s="164"/>
      <c r="HJX20" s="164"/>
      <c r="HJY20" s="164"/>
      <c r="HJZ20" s="164"/>
      <c r="HKA20" s="164"/>
      <c r="HKB20" s="164"/>
      <c r="HKC20" s="164"/>
      <c r="HKD20" s="164"/>
      <c r="HKE20" s="164"/>
      <c r="HKF20" s="164"/>
      <c r="HKG20" s="164"/>
      <c r="HKH20" s="164"/>
      <c r="HKI20" s="164"/>
      <c r="HKJ20" s="164"/>
      <c r="HKK20" s="164"/>
      <c r="HKL20" s="164"/>
      <c r="HKM20" s="164"/>
      <c r="HKN20" s="164"/>
      <c r="HKO20" s="164"/>
      <c r="HKP20" s="164"/>
      <c r="HKQ20" s="164"/>
      <c r="HKR20" s="164"/>
      <c r="HKS20" s="164"/>
      <c r="HKT20" s="164"/>
      <c r="HKU20" s="164"/>
      <c r="HKV20" s="164"/>
      <c r="HKW20" s="164"/>
      <c r="HKX20" s="164"/>
      <c r="HKY20" s="164"/>
      <c r="HKZ20" s="164"/>
      <c r="HLA20" s="164"/>
      <c r="HLB20" s="164"/>
      <c r="HLC20" s="164"/>
      <c r="HLD20" s="164"/>
      <c r="HLE20" s="164"/>
      <c r="HLF20" s="164"/>
      <c r="HLG20" s="164"/>
      <c r="HLH20" s="164"/>
      <c r="HLI20" s="164"/>
      <c r="HLJ20" s="164"/>
      <c r="HLK20" s="164"/>
      <c r="HLL20" s="164"/>
      <c r="HLM20" s="164"/>
      <c r="HLN20" s="164"/>
      <c r="HLO20" s="164"/>
      <c r="HLP20" s="164"/>
      <c r="HLQ20" s="164"/>
      <c r="HLR20" s="164"/>
      <c r="HLS20" s="164"/>
      <c r="HLT20" s="164"/>
      <c r="HLU20" s="164"/>
      <c r="HLV20" s="164"/>
      <c r="HLW20" s="164"/>
      <c r="HLX20" s="164"/>
      <c r="HLY20" s="164"/>
      <c r="HLZ20" s="164"/>
      <c r="HMA20" s="164"/>
      <c r="HMB20" s="164"/>
      <c r="HMC20" s="164"/>
      <c r="HMD20" s="164"/>
      <c r="HME20" s="164"/>
      <c r="HMF20" s="164"/>
      <c r="HMG20" s="164"/>
      <c r="HMH20" s="164"/>
      <c r="HMI20" s="164"/>
      <c r="HMJ20" s="164"/>
      <c r="HMK20" s="164"/>
      <c r="HML20" s="164"/>
      <c r="HMM20" s="164"/>
      <c r="HMN20" s="164"/>
      <c r="HMO20" s="164"/>
      <c r="HMP20" s="164"/>
      <c r="HMQ20" s="164"/>
      <c r="HMR20" s="164"/>
      <c r="HMS20" s="164"/>
      <c r="HMT20" s="164"/>
      <c r="HMU20" s="164"/>
      <c r="HMV20" s="164"/>
      <c r="HMW20" s="164"/>
      <c r="HMX20" s="164"/>
      <c r="HMY20" s="164"/>
      <c r="HMZ20" s="164"/>
      <c r="HNA20" s="164"/>
      <c r="HNB20" s="164"/>
      <c r="HNC20" s="164"/>
      <c r="HND20" s="164"/>
      <c r="HNE20" s="164"/>
      <c r="HNF20" s="164"/>
      <c r="HNG20" s="164"/>
      <c r="HNH20" s="164"/>
      <c r="HNI20" s="164"/>
      <c r="HNJ20" s="164"/>
      <c r="HNK20" s="164"/>
      <c r="HNL20" s="164"/>
      <c r="HNM20" s="164"/>
      <c r="HNN20" s="164"/>
      <c r="HNO20" s="164"/>
      <c r="HNP20" s="164"/>
      <c r="HNQ20" s="164"/>
      <c r="HNR20" s="164"/>
      <c r="HNS20" s="164"/>
      <c r="HNT20" s="164"/>
      <c r="HNU20" s="164"/>
      <c r="HNV20" s="164"/>
      <c r="HNW20" s="164"/>
      <c r="HNX20" s="164"/>
      <c r="HNY20" s="164"/>
      <c r="HNZ20" s="164"/>
      <c r="HOA20" s="164"/>
      <c r="HOB20" s="164"/>
      <c r="HOC20" s="164"/>
      <c r="HOD20" s="164"/>
      <c r="HOE20" s="164"/>
      <c r="HOF20" s="164"/>
      <c r="HOG20" s="164"/>
      <c r="HOH20" s="164"/>
      <c r="HOI20" s="164"/>
      <c r="HOJ20" s="164"/>
      <c r="HOK20" s="164"/>
      <c r="HOL20" s="164"/>
      <c r="HOM20" s="164"/>
      <c r="HON20" s="164"/>
      <c r="HOO20" s="164"/>
      <c r="HOP20" s="164"/>
      <c r="HOQ20" s="164"/>
      <c r="HOR20" s="164"/>
      <c r="HOS20" s="164"/>
      <c r="HOT20" s="164"/>
      <c r="HOU20" s="164"/>
      <c r="HOV20" s="164"/>
      <c r="HOW20" s="164"/>
      <c r="HOX20" s="164"/>
      <c r="HOY20" s="164"/>
      <c r="HOZ20" s="164"/>
      <c r="HPA20" s="164"/>
      <c r="HPB20" s="164"/>
      <c r="HPC20" s="164"/>
      <c r="HPD20" s="164"/>
      <c r="HPE20" s="164"/>
      <c r="HPF20" s="164"/>
      <c r="HPG20" s="164"/>
      <c r="HPH20" s="164"/>
      <c r="HPI20" s="164"/>
      <c r="HPJ20" s="164"/>
      <c r="HPK20" s="164"/>
      <c r="HPL20" s="164"/>
      <c r="HPM20" s="164"/>
      <c r="HPN20" s="164"/>
      <c r="HPO20" s="164"/>
      <c r="HPP20" s="164"/>
      <c r="HPQ20" s="164"/>
      <c r="HPR20" s="164"/>
      <c r="HPS20" s="164"/>
      <c r="HPT20" s="164"/>
      <c r="HPU20" s="164"/>
      <c r="HPV20" s="164"/>
      <c r="HPW20" s="164"/>
      <c r="HPX20" s="164"/>
      <c r="HPY20" s="164"/>
      <c r="HPZ20" s="164"/>
      <c r="HQA20" s="164"/>
      <c r="HQB20" s="164"/>
      <c r="HQC20" s="164"/>
      <c r="HQD20" s="164"/>
      <c r="HQE20" s="164"/>
      <c r="HQF20" s="164"/>
      <c r="HQG20" s="164"/>
      <c r="HQH20" s="164"/>
      <c r="HQI20" s="164"/>
      <c r="HQJ20" s="164"/>
      <c r="HQK20" s="164"/>
      <c r="HQL20" s="164"/>
      <c r="HQM20" s="164"/>
      <c r="HQN20" s="164"/>
      <c r="HQO20" s="164"/>
      <c r="HQP20" s="164"/>
      <c r="HQQ20" s="164"/>
      <c r="HQR20" s="164"/>
      <c r="HQS20" s="164"/>
      <c r="HQT20" s="164"/>
      <c r="HQU20" s="164"/>
      <c r="HQV20" s="164"/>
      <c r="HQW20" s="164"/>
      <c r="HQX20" s="164"/>
      <c r="HQY20" s="164"/>
      <c r="HQZ20" s="164"/>
      <c r="HRA20" s="164"/>
      <c r="HRB20" s="164"/>
      <c r="HRC20" s="164"/>
      <c r="HRD20" s="164"/>
      <c r="HRE20" s="164"/>
      <c r="HRF20" s="164"/>
      <c r="HRG20" s="164"/>
      <c r="HRH20" s="164"/>
      <c r="HRI20" s="164"/>
      <c r="HRJ20" s="164"/>
      <c r="HRK20" s="164"/>
      <c r="HRL20" s="164"/>
      <c r="HRM20" s="164"/>
      <c r="HRN20" s="164"/>
      <c r="HRO20" s="164"/>
      <c r="HRP20" s="164"/>
      <c r="HRQ20" s="164"/>
      <c r="HRR20" s="164"/>
      <c r="HRS20" s="164"/>
      <c r="HRT20" s="164"/>
      <c r="HRU20" s="164"/>
      <c r="HRV20" s="164"/>
      <c r="HRW20" s="164"/>
      <c r="HRX20" s="164"/>
      <c r="HRY20" s="164"/>
      <c r="HRZ20" s="164"/>
      <c r="HSA20" s="164"/>
      <c r="HSB20" s="164"/>
      <c r="HSC20" s="164"/>
      <c r="HSD20" s="164"/>
      <c r="HSE20" s="164"/>
      <c r="HSF20" s="164"/>
      <c r="HSG20" s="164"/>
      <c r="HSH20" s="164"/>
      <c r="HSI20" s="164"/>
      <c r="HSJ20" s="164"/>
      <c r="HSK20" s="164"/>
      <c r="HSL20" s="164"/>
      <c r="HSM20" s="164"/>
      <c r="HSN20" s="164"/>
      <c r="HSO20" s="164"/>
      <c r="HSP20" s="164"/>
      <c r="HSQ20" s="164"/>
      <c r="HSR20" s="164"/>
      <c r="HSS20" s="164"/>
      <c r="HST20" s="164"/>
      <c r="HSU20" s="164"/>
      <c r="HSV20" s="164"/>
      <c r="HSW20" s="164"/>
      <c r="HSX20" s="164"/>
      <c r="HSY20" s="164"/>
      <c r="HSZ20" s="164"/>
      <c r="HTA20" s="164"/>
      <c r="HTB20" s="164"/>
      <c r="HTC20" s="164"/>
      <c r="HTD20" s="164"/>
      <c r="HTE20" s="164"/>
      <c r="HTF20" s="164"/>
      <c r="HTG20" s="164"/>
      <c r="HTH20" s="164"/>
      <c r="HTI20" s="164"/>
      <c r="HTJ20" s="164"/>
      <c r="HTK20" s="164"/>
      <c r="HTL20" s="164"/>
      <c r="HTM20" s="164"/>
      <c r="HTN20" s="164"/>
      <c r="HTO20" s="164"/>
      <c r="HTP20" s="164"/>
      <c r="HTQ20" s="164"/>
      <c r="HTR20" s="164"/>
      <c r="HTS20" s="164"/>
      <c r="HTT20" s="164"/>
      <c r="HTU20" s="164"/>
      <c r="HTV20" s="164"/>
      <c r="HTW20" s="164"/>
      <c r="HTX20" s="164"/>
      <c r="HTY20" s="164"/>
      <c r="HTZ20" s="164"/>
      <c r="HUA20" s="164"/>
      <c r="HUB20" s="164"/>
      <c r="HUC20" s="164"/>
      <c r="HUD20" s="164"/>
      <c r="HUE20" s="164"/>
      <c r="HUF20" s="164"/>
      <c r="HUG20" s="164"/>
      <c r="HUH20" s="164"/>
      <c r="HUI20" s="164"/>
      <c r="HUJ20" s="164"/>
      <c r="HUK20" s="164"/>
      <c r="HUL20" s="164"/>
      <c r="HUM20" s="164"/>
      <c r="HUN20" s="164"/>
      <c r="HUO20" s="164"/>
      <c r="HUP20" s="164"/>
      <c r="HUQ20" s="164"/>
      <c r="HUR20" s="164"/>
      <c r="HUS20" s="164"/>
      <c r="HUT20" s="164"/>
      <c r="HUU20" s="164"/>
      <c r="HUV20" s="164"/>
      <c r="HUW20" s="164"/>
      <c r="HUX20" s="164"/>
      <c r="HUY20" s="164"/>
      <c r="HUZ20" s="164"/>
      <c r="HVA20" s="164"/>
      <c r="HVB20" s="164"/>
      <c r="HVC20" s="164"/>
      <c r="HVD20" s="164"/>
      <c r="HVE20" s="164"/>
      <c r="HVF20" s="164"/>
      <c r="HVG20" s="164"/>
      <c r="HVH20" s="164"/>
      <c r="HVI20" s="164"/>
      <c r="HVJ20" s="164"/>
      <c r="HVK20" s="164"/>
      <c r="HVL20" s="164"/>
      <c r="HVM20" s="164"/>
      <c r="HVN20" s="164"/>
      <c r="HVO20" s="164"/>
      <c r="HVP20" s="164"/>
      <c r="HVQ20" s="164"/>
      <c r="HVR20" s="164"/>
      <c r="HVS20" s="164"/>
      <c r="HVT20" s="164"/>
      <c r="HVU20" s="164"/>
      <c r="HVV20" s="164"/>
      <c r="HVW20" s="164"/>
      <c r="HVX20" s="164"/>
      <c r="HVY20" s="164"/>
      <c r="HVZ20" s="164"/>
      <c r="HWA20" s="164"/>
      <c r="HWB20" s="164"/>
      <c r="HWC20" s="164"/>
      <c r="HWD20" s="164"/>
      <c r="HWE20" s="164"/>
      <c r="HWF20" s="164"/>
      <c r="HWG20" s="164"/>
      <c r="HWH20" s="164"/>
      <c r="HWI20" s="164"/>
      <c r="HWJ20" s="164"/>
      <c r="HWK20" s="164"/>
      <c r="HWL20" s="164"/>
      <c r="HWM20" s="164"/>
      <c r="HWN20" s="164"/>
      <c r="HWO20" s="164"/>
      <c r="HWP20" s="164"/>
      <c r="HWQ20" s="164"/>
      <c r="HWR20" s="164"/>
      <c r="HWS20" s="164"/>
      <c r="HWT20" s="164"/>
      <c r="HWU20" s="164"/>
      <c r="HWV20" s="164"/>
      <c r="HWW20" s="164"/>
      <c r="HWX20" s="164"/>
      <c r="HWY20" s="164"/>
      <c r="HWZ20" s="164"/>
      <c r="HXA20" s="164"/>
      <c r="HXB20" s="164"/>
      <c r="HXC20" s="164"/>
      <c r="HXD20" s="164"/>
      <c r="HXE20" s="164"/>
      <c r="HXF20" s="164"/>
      <c r="HXG20" s="164"/>
      <c r="HXH20" s="164"/>
      <c r="HXI20" s="164"/>
      <c r="HXJ20" s="164"/>
      <c r="HXK20" s="164"/>
      <c r="HXL20" s="164"/>
      <c r="HXM20" s="164"/>
      <c r="HXN20" s="164"/>
      <c r="HXO20" s="164"/>
      <c r="HXP20" s="164"/>
      <c r="HXQ20" s="164"/>
      <c r="HXR20" s="164"/>
      <c r="HXS20" s="164"/>
      <c r="HXT20" s="164"/>
      <c r="HXU20" s="164"/>
      <c r="HXV20" s="164"/>
      <c r="HXW20" s="164"/>
      <c r="HXX20" s="164"/>
      <c r="HXY20" s="164"/>
      <c r="HXZ20" s="164"/>
      <c r="HYA20" s="164"/>
      <c r="HYB20" s="164"/>
      <c r="HYC20" s="164"/>
      <c r="HYD20" s="164"/>
      <c r="HYE20" s="164"/>
      <c r="HYF20" s="164"/>
      <c r="HYG20" s="164"/>
      <c r="HYH20" s="164"/>
      <c r="HYI20" s="164"/>
      <c r="HYJ20" s="164"/>
      <c r="HYK20" s="164"/>
      <c r="HYL20" s="164"/>
      <c r="HYM20" s="164"/>
      <c r="HYN20" s="164"/>
      <c r="HYO20" s="164"/>
      <c r="HYP20" s="164"/>
      <c r="HYQ20" s="164"/>
      <c r="HYR20" s="164"/>
      <c r="HYS20" s="164"/>
      <c r="HYT20" s="164"/>
      <c r="HYU20" s="164"/>
      <c r="HYV20" s="164"/>
      <c r="HYW20" s="164"/>
      <c r="HYX20" s="164"/>
      <c r="HYY20" s="164"/>
      <c r="HYZ20" s="164"/>
      <c r="HZA20" s="164"/>
      <c r="HZB20" s="164"/>
      <c r="HZC20" s="164"/>
      <c r="HZD20" s="164"/>
      <c r="HZE20" s="164"/>
      <c r="HZF20" s="164"/>
      <c r="HZG20" s="164"/>
      <c r="HZH20" s="164"/>
      <c r="HZI20" s="164"/>
      <c r="HZJ20" s="164"/>
      <c r="HZK20" s="164"/>
      <c r="HZL20" s="164"/>
      <c r="HZM20" s="164"/>
      <c r="HZN20" s="164"/>
      <c r="HZO20" s="164"/>
      <c r="HZP20" s="164"/>
      <c r="HZQ20" s="164"/>
      <c r="HZR20" s="164"/>
      <c r="HZS20" s="164"/>
      <c r="HZT20" s="164"/>
      <c r="HZU20" s="164"/>
      <c r="HZV20" s="164"/>
      <c r="HZW20" s="164"/>
      <c r="HZX20" s="164"/>
      <c r="HZY20" s="164"/>
      <c r="HZZ20" s="164"/>
      <c r="IAA20" s="164"/>
      <c r="IAB20" s="164"/>
      <c r="IAC20" s="164"/>
      <c r="IAD20" s="164"/>
      <c r="IAE20" s="164"/>
      <c r="IAF20" s="164"/>
      <c r="IAG20" s="164"/>
      <c r="IAH20" s="164"/>
      <c r="IAI20" s="164"/>
      <c r="IAJ20" s="164"/>
      <c r="IAK20" s="164"/>
      <c r="IAL20" s="164"/>
      <c r="IAM20" s="164"/>
      <c r="IAN20" s="164"/>
      <c r="IAO20" s="164"/>
      <c r="IAP20" s="164"/>
      <c r="IAQ20" s="164"/>
      <c r="IAR20" s="164"/>
      <c r="IAS20" s="164"/>
      <c r="IAT20" s="164"/>
      <c r="IAU20" s="164"/>
      <c r="IAV20" s="164"/>
      <c r="IAW20" s="164"/>
      <c r="IAX20" s="164"/>
      <c r="IAY20" s="164"/>
      <c r="IAZ20" s="164"/>
      <c r="IBA20" s="164"/>
      <c r="IBB20" s="164"/>
      <c r="IBC20" s="164"/>
      <c r="IBD20" s="164"/>
      <c r="IBE20" s="164"/>
      <c r="IBF20" s="164"/>
      <c r="IBG20" s="164"/>
      <c r="IBH20" s="164"/>
      <c r="IBI20" s="164"/>
      <c r="IBJ20" s="164"/>
      <c r="IBK20" s="164"/>
      <c r="IBL20" s="164"/>
      <c r="IBM20" s="164"/>
      <c r="IBN20" s="164"/>
      <c r="IBO20" s="164"/>
      <c r="IBP20" s="164"/>
      <c r="IBQ20" s="164"/>
      <c r="IBR20" s="164"/>
      <c r="IBS20" s="164"/>
      <c r="IBT20" s="164"/>
      <c r="IBU20" s="164"/>
      <c r="IBV20" s="164"/>
      <c r="IBW20" s="164"/>
      <c r="IBX20" s="164"/>
      <c r="IBY20" s="164"/>
      <c r="IBZ20" s="164"/>
      <c r="ICA20" s="164"/>
      <c r="ICB20" s="164"/>
      <c r="ICC20" s="164"/>
      <c r="ICD20" s="164"/>
      <c r="ICE20" s="164"/>
      <c r="ICF20" s="164"/>
      <c r="ICG20" s="164"/>
      <c r="ICH20" s="164"/>
      <c r="ICI20" s="164"/>
      <c r="ICJ20" s="164"/>
      <c r="ICK20" s="164"/>
      <c r="ICL20" s="164"/>
      <c r="ICM20" s="164"/>
      <c r="ICN20" s="164"/>
      <c r="ICO20" s="164"/>
      <c r="ICP20" s="164"/>
      <c r="ICQ20" s="164"/>
      <c r="ICR20" s="164"/>
      <c r="ICS20" s="164"/>
      <c r="ICT20" s="164"/>
      <c r="ICU20" s="164"/>
      <c r="ICV20" s="164"/>
      <c r="ICW20" s="164"/>
      <c r="ICX20" s="164"/>
      <c r="ICY20" s="164"/>
      <c r="ICZ20" s="164"/>
      <c r="IDA20" s="164"/>
      <c r="IDB20" s="164"/>
      <c r="IDC20" s="164"/>
      <c r="IDD20" s="164"/>
      <c r="IDE20" s="164"/>
      <c r="IDF20" s="164"/>
      <c r="IDG20" s="164"/>
      <c r="IDH20" s="164"/>
      <c r="IDI20" s="164"/>
      <c r="IDJ20" s="164"/>
      <c r="IDK20" s="164"/>
      <c r="IDL20" s="164"/>
      <c r="IDM20" s="164"/>
      <c r="IDN20" s="164"/>
      <c r="IDO20" s="164"/>
      <c r="IDP20" s="164"/>
      <c r="IDQ20" s="164"/>
      <c r="IDR20" s="164"/>
      <c r="IDS20" s="164"/>
      <c r="IDT20" s="164"/>
      <c r="IDU20" s="164"/>
      <c r="IDV20" s="164"/>
      <c r="IDW20" s="164"/>
      <c r="IDX20" s="164"/>
      <c r="IDY20" s="164"/>
      <c r="IDZ20" s="164"/>
      <c r="IEA20" s="164"/>
      <c r="IEB20" s="164"/>
      <c r="IEC20" s="164"/>
      <c r="IED20" s="164"/>
      <c r="IEE20" s="164"/>
      <c r="IEF20" s="164"/>
      <c r="IEG20" s="164"/>
      <c r="IEH20" s="164"/>
      <c r="IEI20" s="164"/>
      <c r="IEJ20" s="164"/>
      <c r="IEK20" s="164"/>
      <c r="IEL20" s="164"/>
      <c r="IEM20" s="164"/>
      <c r="IEN20" s="164"/>
      <c r="IEO20" s="164"/>
      <c r="IEP20" s="164"/>
      <c r="IEQ20" s="164"/>
      <c r="IER20" s="164"/>
      <c r="IES20" s="164"/>
      <c r="IET20" s="164"/>
      <c r="IEU20" s="164"/>
      <c r="IEV20" s="164"/>
      <c r="IEW20" s="164"/>
      <c r="IEX20" s="164"/>
      <c r="IEY20" s="164"/>
      <c r="IEZ20" s="164"/>
      <c r="IFA20" s="164"/>
      <c r="IFB20" s="164"/>
      <c r="IFC20" s="164"/>
      <c r="IFD20" s="164"/>
      <c r="IFE20" s="164"/>
      <c r="IFF20" s="164"/>
      <c r="IFG20" s="164"/>
      <c r="IFH20" s="164"/>
      <c r="IFI20" s="164"/>
      <c r="IFJ20" s="164"/>
      <c r="IFK20" s="164"/>
      <c r="IFL20" s="164"/>
      <c r="IFM20" s="164"/>
      <c r="IFN20" s="164"/>
      <c r="IFO20" s="164"/>
      <c r="IFP20" s="164"/>
      <c r="IFQ20" s="164"/>
      <c r="IFR20" s="164"/>
      <c r="IFS20" s="164"/>
      <c r="IFT20" s="164"/>
      <c r="IFU20" s="164"/>
      <c r="IFV20" s="164"/>
      <c r="IFW20" s="164"/>
      <c r="IFX20" s="164"/>
      <c r="IFY20" s="164"/>
      <c r="IFZ20" s="164"/>
      <c r="IGA20" s="164"/>
      <c r="IGB20" s="164"/>
      <c r="IGC20" s="164"/>
      <c r="IGD20" s="164"/>
      <c r="IGE20" s="164"/>
      <c r="IGF20" s="164"/>
      <c r="IGG20" s="164"/>
      <c r="IGH20" s="164"/>
      <c r="IGI20" s="164"/>
      <c r="IGJ20" s="164"/>
      <c r="IGK20" s="164"/>
      <c r="IGL20" s="164"/>
      <c r="IGM20" s="164"/>
      <c r="IGN20" s="164"/>
      <c r="IGO20" s="164"/>
      <c r="IGP20" s="164"/>
      <c r="IGQ20" s="164"/>
      <c r="IGR20" s="164"/>
      <c r="IGS20" s="164"/>
      <c r="IGT20" s="164"/>
      <c r="IGU20" s="164"/>
      <c r="IGV20" s="164"/>
      <c r="IGW20" s="164"/>
      <c r="IGX20" s="164"/>
      <c r="IGY20" s="164"/>
      <c r="IGZ20" s="164"/>
      <c r="IHA20" s="164"/>
      <c r="IHB20" s="164"/>
      <c r="IHC20" s="164"/>
      <c r="IHD20" s="164"/>
      <c r="IHE20" s="164"/>
      <c r="IHF20" s="164"/>
      <c r="IHG20" s="164"/>
      <c r="IHH20" s="164"/>
      <c r="IHI20" s="164"/>
      <c r="IHJ20" s="164"/>
      <c r="IHK20" s="164"/>
      <c r="IHL20" s="164"/>
      <c r="IHM20" s="164"/>
      <c r="IHN20" s="164"/>
      <c r="IHO20" s="164"/>
      <c r="IHP20" s="164"/>
      <c r="IHQ20" s="164"/>
      <c r="IHR20" s="164"/>
      <c r="IHS20" s="164"/>
      <c r="IHT20" s="164"/>
      <c r="IHU20" s="164"/>
      <c r="IHV20" s="164"/>
      <c r="IHW20" s="164"/>
      <c r="IHX20" s="164"/>
      <c r="IHY20" s="164"/>
      <c r="IHZ20" s="164"/>
      <c r="IIA20" s="164"/>
      <c r="IIB20" s="164"/>
      <c r="IIC20" s="164"/>
      <c r="IID20" s="164"/>
      <c r="IIE20" s="164"/>
      <c r="IIF20" s="164"/>
      <c r="IIG20" s="164"/>
      <c r="IIH20" s="164"/>
      <c r="III20" s="164"/>
      <c r="IIJ20" s="164"/>
      <c r="IIK20" s="164"/>
      <c r="IIL20" s="164"/>
      <c r="IIM20" s="164"/>
      <c r="IIN20" s="164"/>
      <c r="IIO20" s="164"/>
      <c r="IIP20" s="164"/>
      <c r="IIQ20" s="164"/>
      <c r="IIR20" s="164"/>
      <c r="IIS20" s="164"/>
      <c r="IIT20" s="164"/>
      <c r="IIU20" s="164"/>
      <c r="IIV20" s="164"/>
      <c r="IIW20" s="164"/>
      <c r="IIX20" s="164"/>
      <c r="IIY20" s="164"/>
      <c r="IIZ20" s="164"/>
      <c r="IJA20" s="164"/>
      <c r="IJB20" s="164"/>
      <c r="IJC20" s="164"/>
      <c r="IJD20" s="164"/>
      <c r="IJE20" s="164"/>
      <c r="IJF20" s="164"/>
      <c r="IJG20" s="164"/>
      <c r="IJH20" s="164"/>
      <c r="IJI20" s="164"/>
      <c r="IJJ20" s="164"/>
      <c r="IJK20" s="164"/>
      <c r="IJL20" s="164"/>
      <c r="IJM20" s="164"/>
      <c r="IJN20" s="164"/>
      <c r="IJO20" s="164"/>
      <c r="IJP20" s="164"/>
      <c r="IJQ20" s="164"/>
      <c r="IJR20" s="164"/>
      <c r="IJS20" s="164"/>
      <c r="IJT20" s="164"/>
      <c r="IJU20" s="164"/>
      <c r="IJV20" s="164"/>
      <c r="IJW20" s="164"/>
      <c r="IJX20" s="164"/>
      <c r="IJY20" s="164"/>
      <c r="IJZ20" s="164"/>
      <c r="IKA20" s="164"/>
      <c r="IKB20" s="164"/>
      <c r="IKC20" s="164"/>
      <c r="IKD20" s="164"/>
      <c r="IKE20" s="164"/>
      <c r="IKF20" s="164"/>
      <c r="IKG20" s="164"/>
      <c r="IKH20" s="164"/>
      <c r="IKI20" s="164"/>
      <c r="IKJ20" s="164"/>
      <c r="IKK20" s="164"/>
      <c r="IKL20" s="164"/>
      <c r="IKM20" s="164"/>
      <c r="IKN20" s="164"/>
      <c r="IKO20" s="164"/>
      <c r="IKP20" s="164"/>
      <c r="IKQ20" s="164"/>
      <c r="IKR20" s="164"/>
      <c r="IKS20" s="164"/>
      <c r="IKT20" s="164"/>
      <c r="IKU20" s="164"/>
      <c r="IKV20" s="164"/>
      <c r="IKW20" s="164"/>
      <c r="IKX20" s="164"/>
      <c r="IKY20" s="164"/>
      <c r="IKZ20" s="164"/>
      <c r="ILA20" s="164"/>
      <c r="ILB20" s="164"/>
      <c r="ILC20" s="164"/>
      <c r="ILD20" s="164"/>
      <c r="ILE20" s="164"/>
      <c r="ILF20" s="164"/>
      <c r="ILG20" s="164"/>
      <c r="ILH20" s="164"/>
      <c r="ILI20" s="164"/>
      <c r="ILJ20" s="164"/>
      <c r="ILK20" s="164"/>
      <c r="ILL20" s="164"/>
      <c r="ILM20" s="164"/>
      <c r="ILN20" s="164"/>
      <c r="ILO20" s="164"/>
      <c r="ILP20" s="164"/>
      <c r="ILQ20" s="164"/>
      <c r="ILR20" s="164"/>
      <c r="ILS20" s="164"/>
      <c r="ILT20" s="164"/>
      <c r="ILU20" s="164"/>
      <c r="ILV20" s="164"/>
      <c r="ILW20" s="164"/>
      <c r="ILX20" s="164"/>
      <c r="ILY20" s="164"/>
      <c r="ILZ20" s="164"/>
      <c r="IMA20" s="164"/>
      <c r="IMB20" s="164"/>
      <c r="IMC20" s="164"/>
      <c r="IMD20" s="164"/>
      <c r="IME20" s="164"/>
      <c r="IMF20" s="164"/>
      <c r="IMG20" s="164"/>
      <c r="IMH20" s="164"/>
      <c r="IMI20" s="164"/>
      <c r="IMJ20" s="164"/>
      <c r="IMK20" s="164"/>
      <c r="IML20" s="164"/>
      <c r="IMM20" s="164"/>
      <c r="IMN20" s="164"/>
      <c r="IMO20" s="164"/>
      <c r="IMP20" s="164"/>
      <c r="IMQ20" s="164"/>
      <c r="IMR20" s="164"/>
      <c r="IMS20" s="164"/>
      <c r="IMT20" s="164"/>
      <c r="IMU20" s="164"/>
      <c r="IMV20" s="164"/>
      <c r="IMW20" s="164"/>
      <c r="IMX20" s="164"/>
      <c r="IMY20" s="164"/>
      <c r="IMZ20" s="164"/>
      <c r="INA20" s="164"/>
      <c r="INB20" s="164"/>
      <c r="INC20" s="164"/>
      <c r="IND20" s="164"/>
      <c r="INE20" s="164"/>
      <c r="INF20" s="164"/>
      <c r="ING20" s="164"/>
      <c r="INH20" s="164"/>
      <c r="INI20" s="164"/>
      <c r="INJ20" s="164"/>
      <c r="INK20" s="164"/>
      <c r="INL20" s="164"/>
      <c r="INM20" s="164"/>
      <c r="INN20" s="164"/>
      <c r="INO20" s="164"/>
      <c r="INP20" s="164"/>
      <c r="INQ20" s="164"/>
      <c r="INR20" s="164"/>
      <c r="INS20" s="164"/>
      <c r="INT20" s="164"/>
      <c r="INU20" s="164"/>
      <c r="INV20" s="164"/>
      <c r="INW20" s="164"/>
      <c r="INX20" s="164"/>
      <c r="INY20" s="164"/>
      <c r="INZ20" s="164"/>
      <c r="IOA20" s="164"/>
      <c r="IOB20" s="164"/>
      <c r="IOC20" s="164"/>
      <c r="IOD20" s="164"/>
      <c r="IOE20" s="164"/>
      <c r="IOF20" s="164"/>
      <c r="IOG20" s="164"/>
      <c r="IOH20" s="164"/>
      <c r="IOI20" s="164"/>
      <c r="IOJ20" s="164"/>
      <c r="IOK20" s="164"/>
      <c r="IOL20" s="164"/>
      <c r="IOM20" s="164"/>
      <c r="ION20" s="164"/>
      <c r="IOO20" s="164"/>
      <c r="IOP20" s="164"/>
      <c r="IOQ20" s="164"/>
      <c r="IOR20" s="164"/>
      <c r="IOS20" s="164"/>
      <c r="IOT20" s="164"/>
      <c r="IOU20" s="164"/>
      <c r="IOV20" s="164"/>
      <c r="IOW20" s="164"/>
      <c r="IOX20" s="164"/>
      <c r="IOY20" s="164"/>
      <c r="IOZ20" s="164"/>
      <c r="IPA20" s="164"/>
      <c r="IPB20" s="164"/>
      <c r="IPC20" s="164"/>
      <c r="IPD20" s="164"/>
      <c r="IPE20" s="164"/>
      <c r="IPF20" s="164"/>
      <c r="IPG20" s="164"/>
      <c r="IPH20" s="164"/>
      <c r="IPI20" s="164"/>
      <c r="IPJ20" s="164"/>
      <c r="IPK20" s="164"/>
      <c r="IPL20" s="164"/>
      <c r="IPM20" s="164"/>
      <c r="IPN20" s="164"/>
      <c r="IPO20" s="164"/>
      <c r="IPP20" s="164"/>
      <c r="IPQ20" s="164"/>
      <c r="IPR20" s="164"/>
      <c r="IPS20" s="164"/>
      <c r="IPT20" s="164"/>
      <c r="IPU20" s="164"/>
      <c r="IPV20" s="164"/>
      <c r="IPW20" s="164"/>
      <c r="IPX20" s="164"/>
      <c r="IPY20" s="164"/>
      <c r="IPZ20" s="164"/>
      <c r="IQA20" s="164"/>
      <c r="IQB20" s="164"/>
      <c r="IQC20" s="164"/>
      <c r="IQD20" s="164"/>
      <c r="IQE20" s="164"/>
      <c r="IQF20" s="164"/>
      <c r="IQG20" s="164"/>
      <c r="IQH20" s="164"/>
      <c r="IQI20" s="164"/>
      <c r="IQJ20" s="164"/>
      <c r="IQK20" s="164"/>
      <c r="IQL20" s="164"/>
      <c r="IQM20" s="164"/>
      <c r="IQN20" s="164"/>
      <c r="IQO20" s="164"/>
      <c r="IQP20" s="164"/>
      <c r="IQQ20" s="164"/>
      <c r="IQR20" s="164"/>
      <c r="IQS20" s="164"/>
      <c r="IQT20" s="164"/>
      <c r="IQU20" s="164"/>
      <c r="IQV20" s="164"/>
      <c r="IQW20" s="164"/>
      <c r="IQX20" s="164"/>
      <c r="IQY20" s="164"/>
      <c r="IQZ20" s="164"/>
      <c r="IRA20" s="164"/>
      <c r="IRB20" s="164"/>
      <c r="IRC20" s="164"/>
      <c r="IRD20" s="164"/>
      <c r="IRE20" s="164"/>
      <c r="IRF20" s="164"/>
      <c r="IRG20" s="164"/>
      <c r="IRH20" s="164"/>
      <c r="IRI20" s="164"/>
      <c r="IRJ20" s="164"/>
      <c r="IRK20" s="164"/>
      <c r="IRL20" s="164"/>
      <c r="IRM20" s="164"/>
      <c r="IRN20" s="164"/>
      <c r="IRO20" s="164"/>
      <c r="IRP20" s="164"/>
      <c r="IRQ20" s="164"/>
      <c r="IRR20" s="164"/>
      <c r="IRS20" s="164"/>
      <c r="IRT20" s="164"/>
      <c r="IRU20" s="164"/>
      <c r="IRV20" s="164"/>
      <c r="IRW20" s="164"/>
      <c r="IRX20" s="164"/>
      <c r="IRY20" s="164"/>
      <c r="IRZ20" s="164"/>
      <c r="ISA20" s="164"/>
      <c r="ISB20" s="164"/>
      <c r="ISC20" s="164"/>
      <c r="ISD20" s="164"/>
      <c r="ISE20" s="164"/>
      <c r="ISF20" s="164"/>
      <c r="ISG20" s="164"/>
      <c r="ISH20" s="164"/>
      <c r="ISI20" s="164"/>
      <c r="ISJ20" s="164"/>
      <c r="ISK20" s="164"/>
      <c r="ISL20" s="164"/>
      <c r="ISM20" s="164"/>
      <c r="ISN20" s="164"/>
      <c r="ISO20" s="164"/>
      <c r="ISP20" s="164"/>
      <c r="ISQ20" s="164"/>
      <c r="ISR20" s="164"/>
      <c r="ISS20" s="164"/>
      <c r="IST20" s="164"/>
      <c r="ISU20" s="164"/>
      <c r="ISV20" s="164"/>
      <c r="ISW20" s="164"/>
      <c r="ISX20" s="164"/>
      <c r="ISY20" s="164"/>
      <c r="ISZ20" s="164"/>
      <c r="ITA20" s="164"/>
      <c r="ITB20" s="164"/>
      <c r="ITC20" s="164"/>
      <c r="ITD20" s="164"/>
      <c r="ITE20" s="164"/>
      <c r="ITF20" s="164"/>
      <c r="ITG20" s="164"/>
      <c r="ITH20" s="164"/>
      <c r="ITI20" s="164"/>
      <c r="ITJ20" s="164"/>
      <c r="ITK20" s="164"/>
      <c r="ITL20" s="164"/>
      <c r="ITM20" s="164"/>
      <c r="ITN20" s="164"/>
      <c r="ITO20" s="164"/>
      <c r="ITP20" s="164"/>
      <c r="ITQ20" s="164"/>
      <c r="ITR20" s="164"/>
      <c r="ITS20" s="164"/>
      <c r="ITT20" s="164"/>
      <c r="ITU20" s="164"/>
      <c r="ITV20" s="164"/>
      <c r="ITW20" s="164"/>
      <c r="ITX20" s="164"/>
      <c r="ITY20" s="164"/>
      <c r="ITZ20" s="164"/>
      <c r="IUA20" s="164"/>
      <c r="IUB20" s="164"/>
      <c r="IUC20" s="164"/>
      <c r="IUD20" s="164"/>
      <c r="IUE20" s="164"/>
      <c r="IUF20" s="164"/>
      <c r="IUG20" s="164"/>
      <c r="IUH20" s="164"/>
      <c r="IUI20" s="164"/>
      <c r="IUJ20" s="164"/>
      <c r="IUK20" s="164"/>
      <c r="IUL20" s="164"/>
      <c r="IUM20" s="164"/>
      <c r="IUN20" s="164"/>
      <c r="IUO20" s="164"/>
      <c r="IUP20" s="164"/>
      <c r="IUQ20" s="164"/>
      <c r="IUR20" s="164"/>
      <c r="IUS20" s="164"/>
      <c r="IUT20" s="164"/>
      <c r="IUU20" s="164"/>
      <c r="IUV20" s="164"/>
      <c r="IUW20" s="164"/>
      <c r="IUX20" s="164"/>
      <c r="IUY20" s="164"/>
      <c r="IUZ20" s="164"/>
      <c r="IVA20" s="164"/>
      <c r="IVB20" s="164"/>
      <c r="IVC20" s="164"/>
      <c r="IVD20" s="164"/>
      <c r="IVE20" s="164"/>
      <c r="IVF20" s="164"/>
      <c r="IVG20" s="164"/>
      <c r="IVH20" s="164"/>
      <c r="IVI20" s="164"/>
      <c r="IVJ20" s="164"/>
      <c r="IVK20" s="164"/>
      <c r="IVL20" s="164"/>
      <c r="IVM20" s="164"/>
      <c r="IVN20" s="164"/>
      <c r="IVO20" s="164"/>
      <c r="IVP20" s="164"/>
      <c r="IVQ20" s="164"/>
      <c r="IVR20" s="164"/>
      <c r="IVS20" s="164"/>
      <c r="IVT20" s="164"/>
      <c r="IVU20" s="164"/>
      <c r="IVV20" s="164"/>
      <c r="IVW20" s="164"/>
      <c r="IVX20" s="164"/>
      <c r="IVY20" s="164"/>
      <c r="IVZ20" s="164"/>
      <c r="IWA20" s="164"/>
      <c r="IWB20" s="164"/>
      <c r="IWC20" s="164"/>
      <c r="IWD20" s="164"/>
      <c r="IWE20" s="164"/>
      <c r="IWF20" s="164"/>
      <c r="IWG20" s="164"/>
      <c r="IWH20" s="164"/>
      <c r="IWI20" s="164"/>
      <c r="IWJ20" s="164"/>
      <c r="IWK20" s="164"/>
      <c r="IWL20" s="164"/>
      <c r="IWM20" s="164"/>
      <c r="IWN20" s="164"/>
      <c r="IWO20" s="164"/>
      <c r="IWP20" s="164"/>
      <c r="IWQ20" s="164"/>
      <c r="IWR20" s="164"/>
      <c r="IWS20" s="164"/>
      <c r="IWT20" s="164"/>
      <c r="IWU20" s="164"/>
      <c r="IWV20" s="164"/>
      <c r="IWW20" s="164"/>
      <c r="IWX20" s="164"/>
      <c r="IWY20" s="164"/>
      <c r="IWZ20" s="164"/>
      <c r="IXA20" s="164"/>
      <c r="IXB20" s="164"/>
      <c r="IXC20" s="164"/>
      <c r="IXD20" s="164"/>
      <c r="IXE20" s="164"/>
      <c r="IXF20" s="164"/>
      <c r="IXG20" s="164"/>
      <c r="IXH20" s="164"/>
      <c r="IXI20" s="164"/>
      <c r="IXJ20" s="164"/>
      <c r="IXK20" s="164"/>
      <c r="IXL20" s="164"/>
      <c r="IXM20" s="164"/>
      <c r="IXN20" s="164"/>
      <c r="IXO20" s="164"/>
      <c r="IXP20" s="164"/>
      <c r="IXQ20" s="164"/>
      <c r="IXR20" s="164"/>
      <c r="IXS20" s="164"/>
      <c r="IXT20" s="164"/>
      <c r="IXU20" s="164"/>
      <c r="IXV20" s="164"/>
      <c r="IXW20" s="164"/>
      <c r="IXX20" s="164"/>
      <c r="IXY20" s="164"/>
      <c r="IXZ20" s="164"/>
      <c r="IYA20" s="164"/>
      <c r="IYB20" s="164"/>
      <c r="IYC20" s="164"/>
      <c r="IYD20" s="164"/>
      <c r="IYE20" s="164"/>
      <c r="IYF20" s="164"/>
      <c r="IYG20" s="164"/>
      <c r="IYH20" s="164"/>
      <c r="IYI20" s="164"/>
      <c r="IYJ20" s="164"/>
      <c r="IYK20" s="164"/>
      <c r="IYL20" s="164"/>
      <c r="IYM20" s="164"/>
      <c r="IYN20" s="164"/>
      <c r="IYO20" s="164"/>
      <c r="IYP20" s="164"/>
      <c r="IYQ20" s="164"/>
      <c r="IYR20" s="164"/>
      <c r="IYS20" s="164"/>
      <c r="IYT20" s="164"/>
      <c r="IYU20" s="164"/>
      <c r="IYV20" s="164"/>
      <c r="IYW20" s="164"/>
      <c r="IYX20" s="164"/>
      <c r="IYY20" s="164"/>
      <c r="IYZ20" s="164"/>
      <c r="IZA20" s="164"/>
      <c r="IZB20" s="164"/>
      <c r="IZC20" s="164"/>
      <c r="IZD20" s="164"/>
      <c r="IZE20" s="164"/>
      <c r="IZF20" s="164"/>
      <c r="IZG20" s="164"/>
      <c r="IZH20" s="164"/>
      <c r="IZI20" s="164"/>
      <c r="IZJ20" s="164"/>
      <c r="IZK20" s="164"/>
      <c r="IZL20" s="164"/>
      <c r="IZM20" s="164"/>
      <c r="IZN20" s="164"/>
      <c r="IZO20" s="164"/>
      <c r="IZP20" s="164"/>
      <c r="IZQ20" s="164"/>
      <c r="IZR20" s="164"/>
      <c r="IZS20" s="164"/>
      <c r="IZT20" s="164"/>
      <c r="IZU20" s="164"/>
      <c r="IZV20" s="164"/>
      <c r="IZW20" s="164"/>
      <c r="IZX20" s="164"/>
      <c r="IZY20" s="164"/>
      <c r="IZZ20" s="164"/>
      <c r="JAA20" s="164"/>
      <c r="JAB20" s="164"/>
      <c r="JAC20" s="164"/>
      <c r="JAD20" s="164"/>
      <c r="JAE20" s="164"/>
      <c r="JAF20" s="164"/>
      <c r="JAG20" s="164"/>
      <c r="JAH20" s="164"/>
      <c r="JAI20" s="164"/>
      <c r="JAJ20" s="164"/>
      <c r="JAK20" s="164"/>
      <c r="JAL20" s="164"/>
      <c r="JAM20" s="164"/>
      <c r="JAN20" s="164"/>
      <c r="JAO20" s="164"/>
      <c r="JAP20" s="164"/>
      <c r="JAQ20" s="164"/>
      <c r="JAR20" s="164"/>
      <c r="JAS20" s="164"/>
      <c r="JAT20" s="164"/>
      <c r="JAU20" s="164"/>
      <c r="JAV20" s="164"/>
      <c r="JAW20" s="164"/>
      <c r="JAX20" s="164"/>
      <c r="JAY20" s="164"/>
      <c r="JAZ20" s="164"/>
      <c r="JBA20" s="164"/>
      <c r="JBB20" s="164"/>
      <c r="JBC20" s="164"/>
      <c r="JBD20" s="164"/>
      <c r="JBE20" s="164"/>
      <c r="JBF20" s="164"/>
      <c r="JBG20" s="164"/>
      <c r="JBH20" s="164"/>
      <c r="JBI20" s="164"/>
      <c r="JBJ20" s="164"/>
      <c r="JBK20" s="164"/>
      <c r="JBL20" s="164"/>
      <c r="JBM20" s="164"/>
      <c r="JBN20" s="164"/>
      <c r="JBO20" s="164"/>
      <c r="JBP20" s="164"/>
      <c r="JBQ20" s="164"/>
      <c r="JBR20" s="164"/>
      <c r="JBS20" s="164"/>
      <c r="JBT20" s="164"/>
      <c r="JBU20" s="164"/>
      <c r="JBV20" s="164"/>
      <c r="JBW20" s="164"/>
      <c r="JBX20" s="164"/>
      <c r="JBY20" s="164"/>
      <c r="JBZ20" s="164"/>
      <c r="JCA20" s="164"/>
      <c r="JCB20" s="164"/>
      <c r="JCC20" s="164"/>
      <c r="JCD20" s="164"/>
      <c r="JCE20" s="164"/>
      <c r="JCF20" s="164"/>
      <c r="JCG20" s="164"/>
      <c r="JCH20" s="164"/>
      <c r="JCI20" s="164"/>
      <c r="JCJ20" s="164"/>
      <c r="JCK20" s="164"/>
      <c r="JCL20" s="164"/>
      <c r="JCM20" s="164"/>
      <c r="JCN20" s="164"/>
      <c r="JCO20" s="164"/>
      <c r="JCP20" s="164"/>
      <c r="JCQ20" s="164"/>
      <c r="JCR20" s="164"/>
      <c r="JCS20" s="164"/>
      <c r="JCT20" s="164"/>
      <c r="JCU20" s="164"/>
      <c r="JCV20" s="164"/>
      <c r="JCW20" s="164"/>
      <c r="JCX20" s="164"/>
      <c r="JCY20" s="164"/>
      <c r="JCZ20" s="164"/>
      <c r="JDA20" s="164"/>
      <c r="JDB20" s="164"/>
      <c r="JDC20" s="164"/>
      <c r="JDD20" s="164"/>
      <c r="JDE20" s="164"/>
      <c r="JDF20" s="164"/>
      <c r="JDG20" s="164"/>
      <c r="JDH20" s="164"/>
      <c r="JDI20" s="164"/>
      <c r="JDJ20" s="164"/>
      <c r="JDK20" s="164"/>
      <c r="JDL20" s="164"/>
      <c r="JDM20" s="164"/>
      <c r="JDN20" s="164"/>
      <c r="JDO20" s="164"/>
      <c r="JDP20" s="164"/>
      <c r="JDQ20" s="164"/>
      <c r="JDR20" s="164"/>
      <c r="JDS20" s="164"/>
      <c r="JDT20" s="164"/>
      <c r="JDU20" s="164"/>
      <c r="JDV20" s="164"/>
      <c r="JDW20" s="164"/>
      <c r="JDX20" s="164"/>
      <c r="JDY20" s="164"/>
      <c r="JDZ20" s="164"/>
      <c r="JEA20" s="164"/>
      <c r="JEB20" s="164"/>
      <c r="JEC20" s="164"/>
      <c r="JED20" s="164"/>
      <c r="JEE20" s="164"/>
      <c r="JEF20" s="164"/>
      <c r="JEG20" s="164"/>
      <c r="JEH20" s="164"/>
      <c r="JEI20" s="164"/>
      <c r="JEJ20" s="164"/>
      <c r="JEK20" s="164"/>
      <c r="JEL20" s="164"/>
      <c r="JEM20" s="164"/>
      <c r="JEN20" s="164"/>
      <c r="JEO20" s="164"/>
      <c r="JEP20" s="164"/>
      <c r="JEQ20" s="164"/>
      <c r="JER20" s="164"/>
      <c r="JES20" s="164"/>
      <c r="JET20" s="164"/>
      <c r="JEU20" s="164"/>
      <c r="JEV20" s="164"/>
      <c r="JEW20" s="164"/>
      <c r="JEX20" s="164"/>
      <c r="JEY20" s="164"/>
      <c r="JEZ20" s="164"/>
      <c r="JFA20" s="164"/>
      <c r="JFB20" s="164"/>
      <c r="JFC20" s="164"/>
      <c r="JFD20" s="164"/>
      <c r="JFE20" s="164"/>
      <c r="JFF20" s="164"/>
      <c r="JFG20" s="164"/>
      <c r="JFH20" s="164"/>
      <c r="JFI20" s="164"/>
      <c r="JFJ20" s="164"/>
      <c r="JFK20" s="164"/>
      <c r="JFL20" s="164"/>
      <c r="JFM20" s="164"/>
      <c r="JFN20" s="164"/>
      <c r="JFO20" s="164"/>
      <c r="JFP20" s="164"/>
      <c r="JFQ20" s="164"/>
      <c r="JFR20" s="164"/>
      <c r="JFS20" s="164"/>
      <c r="JFT20" s="164"/>
      <c r="JFU20" s="164"/>
      <c r="JFV20" s="164"/>
      <c r="JFW20" s="164"/>
      <c r="JFX20" s="164"/>
      <c r="JFY20" s="164"/>
      <c r="JFZ20" s="164"/>
      <c r="JGA20" s="164"/>
      <c r="JGB20" s="164"/>
      <c r="JGC20" s="164"/>
      <c r="JGD20" s="164"/>
      <c r="JGE20" s="164"/>
      <c r="JGF20" s="164"/>
      <c r="JGG20" s="164"/>
      <c r="JGH20" s="164"/>
      <c r="JGI20" s="164"/>
      <c r="JGJ20" s="164"/>
      <c r="JGK20" s="164"/>
      <c r="JGL20" s="164"/>
      <c r="JGM20" s="164"/>
      <c r="JGN20" s="164"/>
      <c r="JGO20" s="164"/>
      <c r="JGP20" s="164"/>
      <c r="JGQ20" s="164"/>
      <c r="JGR20" s="164"/>
      <c r="JGS20" s="164"/>
      <c r="JGT20" s="164"/>
      <c r="JGU20" s="164"/>
      <c r="JGV20" s="164"/>
      <c r="JGW20" s="164"/>
      <c r="JGX20" s="164"/>
      <c r="JGY20" s="164"/>
      <c r="JGZ20" s="164"/>
      <c r="JHA20" s="164"/>
      <c r="JHB20" s="164"/>
      <c r="JHC20" s="164"/>
      <c r="JHD20" s="164"/>
      <c r="JHE20" s="164"/>
      <c r="JHF20" s="164"/>
      <c r="JHG20" s="164"/>
      <c r="JHH20" s="164"/>
      <c r="JHI20" s="164"/>
      <c r="JHJ20" s="164"/>
      <c r="JHK20" s="164"/>
      <c r="JHL20" s="164"/>
      <c r="JHM20" s="164"/>
      <c r="JHN20" s="164"/>
      <c r="JHO20" s="164"/>
      <c r="JHP20" s="164"/>
      <c r="JHQ20" s="164"/>
      <c r="JHR20" s="164"/>
      <c r="JHS20" s="164"/>
      <c r="JHT20" s="164"/>
      <c r="JHU20" s="164"/>
      <c r="JHV20" s="164"/>
      <c r="JHW20" s="164"/>
      <c r="JHX20" s="164"/>
      <c r="JHY20" s="164"/>
      <c r="JHZ20" s="164"/>
      <c r="JIA20" s="164"/>
      <c r="JIB20" s="164"/>
      <c r="JIC20" s="164"/>
      <c r="JID20" s="164"/>
      <c r="JIE20" s="164"/>
      <c r="JIF20" s="164"/>
      <c r="JIG20" s="164"/>
      <c r="JIH20" s="164"/>
      <c r="JII20" s="164"/>
      <c r="JIJ20" s="164"/>
      <c r="JIK20" s="164"/>
      <c r="JIL20" s="164"/>
      <c r="JIM20" s="164"/>
      <c r="JIN20" s="164"/>
      <c r="JIO20" s="164"/>
      <c r="JIP20" s="164"/>
      <c r="JIQ20" s="164"/>
      <c r="JIR20" s="164"/>
      <c r="JIS20" s="164"/>
      <c r="JIT20" s="164"/>
      <c r="JIU20" s="164"/>
      <c r="JIV20" s="164"/>
      <c r="JIW20" s="164"/>
      <c r="JIX20" s="164"/>
      <c r="JIY20" s="164"/>
      <c r="JIZ20" s="164"/>
      <c r="JJA20" s="164"/>
      <c r="JJB20" s="164"/>
      <c r="JJC20" s="164"/>
      <c r="JJD20" s="164"/>
      <c r="JJE20" s="164"/>
      <c r="JJF20" s="164"/>
      <c r="JJG20" s="164"/>
      <c r="JJH20" s="164"/>
      <c r="JJI20" s="164"/>
      <c r="JJJ20" s="164"/>
      <c r="JJK20" s="164"/>
      <c r="JJL20" s="164"/>
      <c r="JJM20" s="164"/>
      <c r="JJN20" s="164"/>
      <c r="JJO20" s="164"/>
      <c r="JJP20" s="164"/>
      <c r="JJQ20" s="164"/>
      <c r="JJR20" s="164"/>
      <c r="JJS20" s="164"/>
      <c r="JJT20" s="164"/>
      <c r="JJU20" s="164"/>
      <c r="JJV20" s="164"/>
      <c r="JJW20" s="164"/>
      <c r="JJX20" s="164"/>
      <c r="JJY20" s="164"/>
      <c r="JJZ20" s="164"/>
      <c r="JKA20" s="164"/>
      <c r="JKB20" s="164"/>
      <c r="JKC20" s="164"/>
      <c r="JKD20" s="164"/>
      <c r="JKE20" s="164"/>
      <c r="JKF20" s="164"/>
      <c r="JKG20" s="164"/>
      <c r="JKH20" s="164"/>
      <c r="JKI20" s="164"/>
      <c r="JKJ20" s="164"/>
      <c r="JKK20" s="164"/>
      <c r="JKL20" s="164"/>
      <c r="JKM20" s="164"/>
      <c r="JKN20" s="164"/>
      <c r="JKO20" s="164"/>
      <c r="JKP20" s="164"/>
      <c r="JKQ20" s="164"/>
      <c r="JKR20" s="164"/>
      <c r="JKS20" s="164"/>
      <c r="JKT20" s="164"/>
      <c r="JKU20" s="164"/>
      <c r="JKV20" s="164"/>
      <c r="JKW20" s="164"/>
      <c r="JKX20" s="164"/>
      <c r="JKY20" s="164"/>
      <c r="JKZ20" s="164"/>
      <c r="JLA20" s="164"/>
      <c r="JLB20" s="164"/>
      <c r="JLC20" s="164"/>
      <c r="JLD20" s="164"/>
      <c r="JLE20" s="164"/>
      <c r="JLF20" s="164"/>
      <c r="JLG20" s="164"/>
      <c r="JLH20" s="164"/>
      <c r="JLI20" s="164"/>
      <c r="JLJ20" s="164"/>
      <c r="JLK20" s="164"/>
      <c r="JLL20" s="164"/>
      <c r="JLM20" s="164"/>
      <c r="JLN20" s="164"/>
      <c r="JLO20" s="164"/>
      <c r="JLP20" s="164"/>
      <c r="JLQ20" s="164"/>
      <c r="JLR20" s="164"/>
      <c r="JLS20" s="164"/>
      <c r="JLT20" s="164"/>
      <c r="JLU20" s="164"/>
      <c r="JLV20" s="164"/>
      <c r="JLW20" s="164"/>
      <c r="JLX20" s="164"/>
      <c r="JLY20" s="164"/>
      <c r="JLZ20" s="164"/>
      <c r="JMA20" s="164"/>
      <c r="JMB20" s="164"/>
      <c r="JMC20" s="164"/>
      <c r="JMD20" s="164"/>
      <c r="JME20" s="164"/>
      <c r="JMF20" s="164"/>
      <c r="JMG20" s="164"/>
      <c r="JMH20" s="164"/>
      <c r="JMI20" s="164"/>
      <c r="JMJ20" s="164"/>
      <c r="JMK20" s="164"/>
      <c r="JML20" s="164"/>
      <c r="JMM20" s="164"/>
      <c r="JMN20" s="164"/>
      <c r="JMO20" s="164"/>
      <c r="JMP20" s="164"/>
      <c r="JMQ20" s="164"/>
      <c r="JMR20" s="164"/>
      <c r="JMS20" s="164"/>
      <c r="JMT20" s="164"/>
      <c r="JMU20" s="164"/>
      <c r="JMV20" s="164"/>
      <c r="JMW20" s="164"/>
      <c r="JMX20" s="164"/>
      <c r="JMY20" s="164"/>
      <c r="JMZ20" s="164"/>
      <c r="JNA20" s="164"/>
      <c r="JNB20" s="164"/>
      <c r="JNC20" s="164"/>
      <c r="JND20" s="164"/>
      <c r="JNE20" s="164"/>
      <c r="JNF20" s="164"/>
      <c r="JNG20" s="164"/>
      <c r="JNH20" s="164"/>
      <c r="JNI20" s="164"/>
      <c r="JNJ20" s="164"/>
      <c r="JNK20" s="164"/>
      <c r="JNL20" s="164"/>
      <c r="JNM20" s="164"/>
      <c r="JNN20" s="164"/>
      <c r="JNO20" s="164"/>
      <c r="JNP20" s="164"/>
      <c r="JNQ20" s="164"/>
      <c r="JNR20" s="164"/>
      <c r="JNS20" s="164"/>
      <c r="JNT20" s="164"/>
      <c r="JNU20" s="164"/>
      <c r="JNV20" s="164"/>
      <c r="JNW20" s="164"/>
      <c r="JNX20" s="164"/>
      <c r="JNY20" s="164"/>
      <c r="JNZ20" s="164"/>
      <c r="JOA20" s="164"/>
      <c r="JOB20" s="164"/>
      <c r="JOC20" s="164"/>
      <c r="JOD20" s="164"/>
      <c r="JOE20" s="164"/>
      <c r="JOF20" s="164"/>
      <c r="JOG20" s="164"/>
      <c r="JOH20" s="164"/>
      <c r="JOI20" s="164"/>
      <c r="JOJ20" s="164"/>
      <c r="JOK20" s="164"/>
      <c r="JOL20" s="164"/>
      <c r="JOM20" s="164"/>
      <c r="JON20" s="164"/>
      <c r="JOO20" s="164"/>
      <c r="JOP20" s="164"/>
      <c r="JOQ20" s="164"/>
      <c r="JOR20" s="164"/>
      <c r="JOS20" s="164"/>
      <c r="JOT20" s="164"/>
      <c r="JOU20" s="164"/>
      <c r="JOV20" s="164"/>
      <c r="JOW20" s="164"/>
      <c r="JOX20" s="164"/>
      <c r="JOY20" s="164"/>
      <c r="JOZ20" s="164"/>
      <c r="JPA20" s="164"/>
      <c r="JPB20" s="164"/>
      <c r="JPC20" s="164"/>
      <c r="JPD20" s="164"/>
      <c r="JPE20" s="164"/>
      <c r="JPF20" s="164"/>
      <c r="JPG20" s="164"/>
      <c r="JPH20" s="164"/>
      <c r="JPI20" s="164"/>
      <c r="JPJ20" s="164"/>
      <c r="JPK20" s="164"/>
      <c r="JPL20" s="164"/>
      <c r="JPM20" s="164"/>
      <c r="JPN20" s="164"/>
      <c r="JPO20" s="164"/>
      <c r="JPP20" s="164"/>
      <c r="JPQ20" s="164"/>
      <c r="JPR20" s="164"/>
      <c r="JPS20" s="164"/>
      <c r="JPT20" s="164"/>
      <c r="JPU20" s="164"/>
      <c r="JPV20" s="164"/>
      <c r="JPW20" s="164"/>
      <c r="JPX20" s="164"/>
      <c r="JPY20" s="164"/>
      <c r="JPZ20" s="164"/>
      <c r="JQA20" s="164"/>
      <c r="JQB20" s="164"/>
      <c r="JQC20" s="164"/>
      <c r="JQD20" s="164"/>
      <c r="JQE20" s="164"/>
      <c r="JQF20" s="164"/>
      <c r="JQG20" s="164"/>
      <c r="JQH20" s="164"/>
      <c r="JQI20" s="164"/>
      <c r="JQJ20" s="164"/>
      <c r="JQK20" s="164"/>
      <c r="JQL20" s="164"/>
      <c r="JQM20" s="164"/>
      <c r="JQN20" s="164"/>
      <c r="JQO20" s="164"/>
      <c r="JQP20" s="164"/>
      <c r="JQQ20" s="164"/>
      <c r="JQR20" s="164"/>
      <c r="JQS20" s="164"/>
      <c r="JQT20" s="164"/>
      <c r="JQU20" s="164"/>
      <c r="JQV20" s="164"/>
      <c r="JQW20" s="164"/>
      <c r="JQX20" s="164"/>
      <c r="JQY20" s="164"/>
      <c r="JQZ20" s="164"/>
      <c r="JRA20" s="164"/>
      <c r="JRB20" s="164"/>
      <c r="JRC20" s="164"/>
      <c r="JRD20" s="164"/>
      <c r="JRE20" s="164"/>
      <c r="JRF20" s="164"/>
      <c r="JRG20" s="164"/>
      <c r="JRH20" s="164"/>
      <c r="JRI20" s="164"/>
      <c r="JRJ20" s="164"/>
      <c r="JRK20" s="164"/>
      <c r="JRL20" s="164"/>
      <c r="JRM20" s="164"/>
      <c r="JRN20" s="164"/>
      <c r="JRO20" s="164"/>
      <c r="JRP20" s="164"/>
      <c r="JRQ20" s="164"/>
      <c r="JRR20" s="164"/>
      <c r="JRS20" s="164"/>
      <c r="JRT20" s="164"/>
      <c r="JRU20" s="164"/>
      <c r="JRV20" s="164"/>
      <c r="JRW20" s="164"/>
      <c r="JRX20" s="164"/>
      <c r="JRY20" s="164"/>
      <c r="JRZ20" s="164"/>
      <c r="JSA20" s="164"/>
      <c r="JSB20" s="164"/>
      <c r="JSC20" s="164"/>
      <c r="JSD20" s="164"/>
      <c r="JSE20" s="164"/>
      <c r="JSF20" s="164"/>
      <c r="JSG20" s="164"/>
      <c r="JSH20" s="164"/>
      <c r="JSI20" s="164"/>
      <c r="JSJ20" s="164"/>
      <c r="JSK20" s="164"/>
      <c r="JSL20" s="164"/>
      <c r="JSM20" s="164"/>
      <c r="JSN20" s="164"/>
      <c r="JSO20" s="164"/>
      <c r="JSP20" s="164"/>
      <c r="JSQ20" s="164"/>
      <c r="JSR20" s="164"/>
      <c r="JSS20" s="164"/>
      <c r="JST20" s="164"/>
      <c r="JSU20" s="164"/>
      <c r="JSV20" s="164"/>
      <c r="JSW20" s="164"/>
      <c r="JSX20" s="164"/>
      <c r="JSY20" s="164"/>
      <c r="JSZ20" s="164"/>
      <c r="JTA20" s="164"/>
      <c r="JTB20" s="164"/>
      <c r="JTC20" s="164"/>
      <c r="JTD20" s="164"/>
      <c r="JTE20" s="164"/>
      <c r="JTF20" s="164"/>
      <c r="JTG20" s="164"/>
      <c r="JTH20" s="164"/>
      <c r="JTI20" s="164"/>
      <c r="JTJ20" s="164"/>
      <c r="JTK20" s="164"/>
      <c r="JTL20" s="164"/>
      <c r="JTM20" s="164"/>
      <c r="JTN20" s="164"/>
      <c r="JTO20" s="164"/>
      <c r="JTP20" s="164"/>
      <c r="JTQ20" s="164"/>
      <c r="JTR20" s="164"/>
      <c r="JTS20" s="164"/>
      <c r="JTT20" s="164"/>
      <c r="JTU20" s="164"/>
      <c r="JTV20" s="164"/>
      <c r="JTW20" s="164"/>
      <c r="JTX20" s="164"/>
      <c r="JTY20" s="164"/>
      <c r="JTZ20" s="164"/>
      <c r="JUA20" s="164"/>
      <c r="JUB20" s="164"/>
      <c r="JUC20" s="164"/>
      <c r="JUD20" s="164"/>
      <c r="JUE20" s="164"/>
      <c r="JUF20" s="164"/>
      <c r="JUG20" s="164"/>
      <c r="JUH20" s="164"/>
      <c r="JUI20" s="164"/>
      <c r="JUJ20" s="164"/>
      <c r="JUK20" s="164"/>
      <c r="JUL20" s="164"/>
      <c r="JUM20" s="164"/>
      <c r="JUN20" s="164"/>
      <c r="JUO20" s="164"/>
      <c r="JUP20" s="164"/>
      <c r="JUQ20" s="164"/>
      <c r="JUR20" s="164"/>
      <c r="JUS20" s="164"/>
      <c r="JUT20" s="164"/>
      <c r="JUU20" s="164"/>
      <c r="JUV20" s="164"/>
      <c r="JUW20" s="164"/>
      <c r="JUX20" s="164"/>
      <c r="JUY20" s="164"/>
      <c r="JUZ20" s="164"/>
      <c r="JVA20" s="164"/>
      <c r="JVB20" s="164"/>
      <c r="JVC20" s="164"/>
      <c r="JVD20" s="164"/>
      <c r="JVE20" s="164"/>
      <c r="JVF20" s="164"/>
      <c r="JVG20" s="164"/>
      <c r="JVH20" s="164"/>
      <c r="JVI20" s="164"/>
      <c r="JVJ20" s="164"/>
      <c r="JVK20" s="164"/>
      <c r="JVL20" s="164"/>
      <c r="JVM20" s="164"/>
      <c r="JVN20" s="164"/>
      <c r="JVO20" s="164"/>
      <c r="JVP20" s="164"/>
      <c r="JVQ20" s="164"/>
      <c r="JVR20" s="164"/>
      <c r="JVS20" s="164"/>
      <c r="JVT20" s="164"/>
      <c r="JVU20" s="164"/>
      <c r="JVV20" s="164"/>
      <c r="JVW20" s="164"/>
      <c r="JVX20" s="164"/>
      <c r="JVY20" s="164"/>
      <c r="JVZ20" s="164"/>
      <c r="JWA20" s="164"/>
      <c r="JWB20" s="164"/>
      <c r="JWC20" s="164"/>
      <c r="JWD20" s="164"/>
      <c r="JWE20" s="164"/>
      <c r="JWF20" s="164"/>
      <c r="JWG20" s="164"/>
      <c r="JWH20" s="164"/>
      <c r="JWI20" s="164"/>
      <c r="JWJ20" s="164"/>
      <c r="JWK20" s="164"/>
      <c r="JWL20" s="164"/>
      <c r="JWM20" s="164"/>
      <c r="JWN20" s="164"/>
      <c r="JWO20" s="164"/>
      <c r="JWP20" s="164"/>
      <c r="JWQ20" s="164"/>
      <c r="JWR20" s="164"/>
      <c r="JWS20" s="164"/>
      <c r="JWT20" s="164"/>
      <c r="JWU20" s="164"/>
      <c r="JWV20" s="164"/>
      <c r="JWW20" s="164"/>
      <c r="JWX20" s="164"/>
      <c r="JWY20" s="164"/>
      <c r="JWZ20" s="164"/>
      <c r="JXA20" s="164"/>
      <c r="JXB20" s="164"/>
      <c r="JXC20" s="164"/>
      <c r="JXD20" s="164"/>
      <c r="JXE20" s="164"/>
      <c r="JXF20" s="164"/>
      <c r="JXG20" s="164"/>
      <c r="JXH20" s="164"/>
      <c r="JXI20" s="164"/>
      <c r="JXJ20" s="164"/>
      <c r="JXK20" s="164"/>
      <c r="JXL20" s="164"/>
      <c r="JXM20" s="164"/>
      <c r="JXN20" s="164"/>
      <c r="JXO20" s="164"/>
      <c r="JXP20" s="164"/>
      <c r="JXQ20" s="164"/>
      <c r="JXR20" s="164"/>
      <c r="JXS20" s="164"/>
      <c r="JXT20" s="164"/>
      <c r="JXU20" s="164"/>
      <c r="JXV20" s="164"/>
      <c r="JXW20" s="164"/>
      <c r="JXX20" s="164"/>
      <c r="JXY20" s="164"/>
      <c r="JXZ20" s="164"/>
      <c r="JYA20" s="164"/>
      <c r="JYB20" s="164"/>
      <c r="JYC20" s="164"/>
      <c r="JYD20" s="164"/>
      <c r="JYE20" s="164"/>
      <c r="JYF20" s="164"/>
      <c r="JYG20" s="164"/>
      <c r="JYH20" s="164"/>
      <c r="JYI20" s="164"/>
      <c r="JYJ20" s="164"/>
      <c r="JYK20" s="164"/>
      <c r="JYL20" s="164"/>
      <c r="JYM20" s="164"/>
      <c r="JYN20" s="164"/>
      <c r="JYO20" s="164"/>
      <c r="JYP20" s="164"/>
      <c r="JYQ20" s="164"/>
      <c r="JYR20" s="164"/>
      <c r="JYS20" s="164"/>
      <c r="JYT20" s="164"/>
      <c r="JYU20" s="164"/>
      <c r="JYV20" s="164"/>
      <c r="JYW20" s="164"/>
      <c r="JYX20" s="164"/>
      <c r="JYY20" s="164"/>
      <c r="JYZ20" s="164"/>
      <c r="JZA20" s="164"/>
      <c r="JZB20" s="164"/>
      <c r="JZC20" s="164"/>
      <c r="JZD20" s="164"/>
      <c r="JZE20" s="164"/>
      <c r="JZF20" s="164"/>
      <c r="JZG20" s="164"/>
      <c r="JZH20" s="164"/>
      <c r="JZI20" s="164"/>
      <c r="JZJ20" s="164"/>
      <c r="JZK20" s="164"/>
      <c r="JZL20" s="164"/>
      <c r="JZM20" s="164"/>
      <c r="JZN20" s="164"/>
      <c r="JZO20" s="164"/>
      <c r="JZP20" s="164"/>
      <c r="JZQ20" s="164"/>
      <c r="JZR20" s="164"/>
      <c r="JZS20" s="164"/>
      <c r="JZT20" s="164"/>
      <c r="JZU20" s="164"/>
      <c r="JZV20" s="164"/>
      <c r="JZW20" s="164"/>
      <c r="JZX20" s="164"/>
      <c r="JZY20" s="164"/>
      <c r="JZZ20" s="164"/>
      <c r="KAA20" s="164"/>
      <c r="KAB20" s="164"/>
      <c r="KAC20" s="164"/>
      <c r="KAD20" s="164"/>
      <c r="KAE20" s="164"/>
      <c r="KAF20" s="164"/>
      <c r="KAG20" s="164"/>
      <c r="KAH20" s="164"/>
      <c r="KAI20" s="164"/>
      <c r="KAJ20" s="164"/>
      <c r="KAK20" s="164"/>
      <c r="KAL20" s="164"/>
      <c r="KAM20" s="164"/>
      <c r="KAN20" s="164"/>
      <c r="KAO20" s="164"/>
      <c r="KAP20" s="164"/>
      <c r="KAQ20" s="164"/>
      <c r="KAR20" s="164"/>
      <c r="KAS20" s="164"/>
      <c r="KAT20" s="164"/>
      <c r="KAU20" s="164"/>
      <c r="KAV20" s="164"/>
      <c r="KAW20" s="164"/>
      <c r="KAX20" s="164"/>
      <c r="KAY20" s="164"/>
      <c r="KAZ20" s="164"/>
      <c r="KBA20" s="164"/>
      <c r="KBB20" s="164"/>
      <c r="KBC20" s="164"/>
      <c r="KBD20" s="164"/>
      <c r="KBE20" s="164"/>
      <c r="KBF20" s="164"/>
      <c r="KBG20" s="164"/>
      <c r="KBH20" s="164"/>
      <c r="KBI20" s="164"/>
      <c r="KBJ20" s="164"/>
      <c r="KBK20" s="164"/>
      <c r="KBL20" s="164"/>
      <c r="KBM20" s="164"/>
      <c r="KBN20" s="164"/>
      <c r="KBO20" s="164"/>
      <c r="KBP20" s="164"/>
      <c r="KBQ20" s="164"/>
      <c r="KBR20" s="164"/>
      <c r="KBS20" s="164"/>
      <c r="KBT20" s="164"/>
      <c r="KBU20" s="164"/>
      <c r="KBV20" s="164"/>
      <c r="KBW20" s="164"/>
      <c r="KBX20" s="164"/>
      <c r="KBY20" s="164"/>
      <c r="KBZ20" s="164"/>
      <c r="KCA20" s="164"/>
      <c r="KCB20" s="164"/>
      <c r="KCC20" s="164"/>
      <c r="KCD20" s="164"/>
      <c r="KCE20" s="164"/>
      <c r="KCF20" s="164"/>
      <c r="KCG20" s="164"/>
      <c r="KCH20" s="164"/>
      <c r="KCI20" s="164"/>
      <c r="KCJ20" s="164"/>
      <c r="KCK20" s="164"/>
      <c r="KCL20" s="164"/>
      <c r="KCM20" s="164"/>
      <c r="KCN20" s="164"/>
      <c r="KCO20" s="164"/>
      <c r="KCP20" s="164"/>
      <c r="KCQ20" s="164"/>
      <c r="KCR20" s="164"/>
      <c r="KCS20" s="164"/>
      <c r="KCT20" s="164"/>
      <c r="KCU20" s="164"/>
      <c r="KCV20" s="164"/>
      <c r="KCW20" s="164"/>
      <c r="KCX20" s="164"/>
      <c r="KCY20" s="164"/>
      <c r="KCZ20" s="164"/>
      <c r="KDA20" s="164"/>
      <c r="KDB20" s="164"/>
      <c r="KDC20" s="164"/>
      <c r="KDD20" s="164"/>
      <c r="KDE20" s="164"/>
      <c r="KDF20" s="164"/>
      <c r="KDG20" s="164"/>
      <c r="KDH20" s="164"/>
      <c r="KDI20" s="164"/>
      <c r="KDJ20" s="164"/>
      <c r="KDK20" s="164"/>
      <c r="KDL20" s="164"/>
      <c r="KDM20" s="164"/>
      <c r="KDN20" s="164"/>
      <c r="KDO20" s="164"/>
      <c r="KDP20" s="164"/>
      <c r="KDQ20" s="164"/>
      <c r="KDR20" s="164"/>
      <c r="KDS20" s="164"/>
      <c r="KDT20" s="164"/>
      <c r="KDU20" s="164"/>
      <c r="KDV20" s="164"/>
      <c r="KDW20" s="164"/>
      <c r="KDX20" s="164"/>
      <c r="KDY20" s="164"/>
      <c r="KDZ20" s="164"/>
      <c r="KEA20" s="164"/>
      <c r="KEB20" s="164"/>
      <c r="KEC20" s="164"/>
      <c r="KED20" s="164"/>
      <c r="KEE20" s="164"/>
      <c r="KEF20" s="164"/>
      <c r="KEG20" s="164"/>
      <c r="KEH20" s="164"/>
      <c r="KEI20" s="164"/>
      <c r="KEJ20" s="164"/>
      <c r="KEK20" s="164"/>
      <c r="KEL20" s="164"/>
      <c r="KEM20" s="164"/>
      <c r="KEN20" s="164"/>
      <c r="KEO20" s="164"/>
      <c r="KEP20" s="164"/>
      <c r="KEQ20" s="164"/>
      <c r="KER20" s="164"/>
      <c r="KES20" s="164"/>
      <c r="KET20" s="164"/>
      <c r="KEU20" s="164"/>
      <c r="KEV20" s="164"/>
      <c r="KEW20" s="164"/>
      <c r="KEX20" s="164"/>
      <c r="KEY20" s="164"/>
      <c r="KEZ20" s="164"/>
      <c r="KFA20" s="164"/>
      <c r="KFB20" s="164"/>
      <c r="KFC20" s="164"/>
      <c r="KFD20" s="164"/>
      <c r="KFE20" s="164"/>
      <c r="KFF20" s="164"/>
      <c r="KFG20" s="164"/>
      <c r="KFH20" s="164"/>
      <c r="KFI20" s="164"/>
      <c r="KFJ20" s="164"/>
      <c r="KFK20" s="164"/>
      <c r="KFL20" s="164"/>
      <c r="KFM20" s="164"/>
      <c r="KFN20" s="164"/>
      <c r="KFO20" s="164"/>
      <c r="KFP20" s="164"/>
      <c r="KFQ20" s="164"/>
      <c r="KFR20" s="164"/>
      <c r="KFS20" s="164"/>
      <c r="KFT20" s="164"/>
      <c r="KFU20" s="164"/>
      <c r="KFV20" s="164"/>
      <c r="KFW20" s="164"/>
      <c r="KFX20" s="164"/>
      <c r="KFY20" s="164"/>
      <c r="KFZ20" s="164"/>
      <c r="KGA20" s="164"/>
      <c r="KGB20" s="164"/>
      <c r="KGC20" s="164"/>
      <c r="KGD20" s="164"/>
      <c r="KGE20" s="164"/>
      <c r="KGF20" s="164"/>
      <c r="KGG20" s="164"/>
      <c r="KGH20" s="164"/>
      <c r="KGI20" s="164"/>
      <c r="KGJ20" s="164"/>
      <c r="KGK20" s="164"/>
      <c r="KGL20" s="164"/>
      <c r="KGM20" s="164"/>
      <c r="KGN20" s="164"/>
      <c r="KGO20" s="164"/>
      <c r="KGP20" s="164"/>
      <c r="KGQ20" s="164"/>
      <c r="KGR20" s="164"/>
      <c r="KGS20" s="164"/>
      <c r="KGT20" s="164"/>
      <c r="KGU20" s="164"/>
      <c r="KGV20" s="164"/>
      <c r="KGW20" s="164"/>
      <c r="KGX20" s="164"/>
      <c r="KGY20" s="164"/>
      <c r="KGZ20" s="164"/>
      <c r="KHA20" s="164"/>
      <c r="KHB20" s="164"/>
      <c r="KHC20" s="164"/>
      <c r="KHD20" s="164"/>
      <c r="KHE20" s="164"/>
      <c r="KHF20" s="164"/>
      <c r="KHG20" s="164"/>
      <c r="KHH20" s="164"/>
      <c r="KHI20" s="164"/>
      <c r="KHJ20" s="164"/>
      <c r="KHK20" s="164"/>
      <c r="KHL20" s="164"/>
      <c r="KHM20" s="164"/>
      <c r="KHN20" s="164"/>
      <c r="KHO20" s="164"/>
      <c r="KHP20" s="164"/>
      <c r="KHQ20" s="164"/>
      <c r="KHR20" s="164"/>
      <c r="KHS20" s="164"/>
      <c r="KHT20" s="164"/>
      <c r="KHU20" s="164"/>
      <c r="KHV20" s="164"/>
      <c r="KHW20" s="164"/>
      <c r="KHX20" s="164"/>
      <c r="KHY20" s="164"/>
      <c r="KHZ20" s="164"/>
      <c r="KIA20" s="164"/>
      <c r="KIB20" s="164"/>
      <c r="KIC20" s="164"/>
      <c r="KID20" s="164"/>
      <c r="KIE20" s="164"/>
      <c r="KIF20" s="164"/>
      <c r="KIG20" s="164"/>
      <c r="KIH20" s="164"/>
      <c r="KII20" s="164"/>
      <c r="KIJ20" s="164"/>
      <c r="KIK20" s="164"/>
      <c r="KIL20" s="164"/>
      <c r="KIM20" s="164"/>
      <c r="KIN20" s="164"/>
      <c r="KIO20" s="164"/>
      <c r="KIP20" s="164"/>
      <c r="KIQ20" s="164"/>
      <c r="KIR20" s="164"/>
      <c r="KIS20" s="164"/>
      <c r="KIT20" s="164"/>
      <c r="KIU20" s="164"/>
      <c r="KIV20" s="164"/>
      <c r="KIW20" s="164"/>
      <c r="KIX20" s="164"/>
      <c r="KIY20" s="164"/>
      <c r="KIZ20" s="164"/>
      <c r="KJA20" s="164"/>
      <c r="KJB20" s="164"/>
      <c r="KJC20" s="164"/>
      <c r="KJD20" s="164"/>
      <c r="KJE20" s="164"/>
      <c r="KJF20" s="164"/>
      <c r="KJG20" s="164"/>
      <c r="KJH20" s="164"/>
      <c r="KJI20" s="164"/>
      <c r="KJJ20" s="164"/>
      <c r="KJK20" s="164"/>
      <c r="KJL20" s="164"/>
      <c r="KJM20" s="164"/>
      <c r="KJN20" s="164"/>
      <c r="KJO20" s="164"/>
      <c r="KJP20" s="164"/>
      <c r="KJQ20" s="164"/>
      <c r="KJR20" s="164"/>
      <c r="KJS20" s="164"/>
      <c r="KJT20" s="164"/>
      <c r="KJU20" s="164"/>
      <c r="KJV20" s="164"/>
      <c r="KJW20" s="164"/>
      <c r="KJX20" s="164"/>
      <c r="KJY20" s="164"/>
      <c r="KJZ20" s="164"/>
      <c r="KKA20" s="164"/>
      <c r="KKB20" s="164"/>
      <c r="KKC20" s="164"/>
      <c r="KKD20" s="164"/>
      <c r="KKE20" s="164"/>
      <c r="KKF20" s="164"/>
      <c r="KKG20" s="164"/>
      <c r="KKH20" s="164"/>
      <c r="KKI20" s="164"/>
      <c r="KKJ20" s="164"/>
      <c r="KKK20" s="164"/>
      <c r="KKL20" s="164"/>
      <c r="KKM20" s="164"/>
      <c r="KKN20" s="164"/>
      <c r="KKO20" s="164"/>
      <c r="KKP20" s="164"/>
      <c r="KKQ20" s="164"/>
      <c r="KKR20" s="164"/>
      <c r="KKS20" s="164"/>
      <c r="KKT20" s="164"/>
      <c r="KKU20" s="164"/>
      <c r="KKV20" s="164"/>
      <c r="KKW20" s="164"/>
      <c r="KKX20" s="164"/>
      <c r="KKY20" s="164"/>
      <c r="KKZ20" s="164"/>
      <c r="KLA20" s="164"/>
      <c r="KLB20" s="164"/>
      <c r="KLC20" s="164"/>
      <c r="KLD20" s="164"/>
      <c r="KLE20" s="164"/>
      <c r="KLF20" s="164"/>
      <c r="KLG20" s="164"/>
      <c r="KLH20" s="164"/>
      <c r="KLI20" s="164"/>
      <c r="KLJ20" s="164"/>
      <c r="KLK20" s="164"/>
      <c r="KLL20" s="164"/>
      <c r="KLM20" s="164"/>
      <c r="KLN20" s="164"/>
      <c r="KLO20" s="164"/>
      <c r="KLP20" s="164"/>
      <c r="KLQ20" s="164"/>
      <c r="KLR20" s="164"/>
      <c r="KLS20" s="164"/>
      <c r="KLT20" s="164"/>
      <c r="KLU20" s="164"/>
      <c r="KLV20" s="164"/>
      <c r="KLW20" s="164"/>
      <c r="KLX20" s="164"/>
      <c r="KLY20" s="164"/>
      <c r="KLZ20" s="164"/>
      <c r="KMA20" s="164"/>
      <c r="KMB20" s="164"/>
      <c r="KMC20" s="164"/>
      <c r="KMD20" s="164"/>
      <c r="KME20" s="164"/>
      <c r="KMF20" s="164"/>
      <c r="KMG20" s="164"/>
      <c r="KMH20" s="164"/>
      <c r="KMI20" s="164"/>
      <c r="KMJ20" s="164"/>
      <c r="KMK20" s="164"/>
      <c r="KML20" s="164"/>
      <c r="KMM20" s="164"/>
      <c r="KMN20" s="164"/>
      <c r="KMO20" s="164"/>
      <c r="KMP20" s="164"/>
      <c r="KMQ20" s="164"/>
      <c r="KMR20" s="164"/>
      <c r="KMS20" s="164"/>
      <c r="KMT20" s="164"/>
      <c r="KMU20" s="164"/>
      <c r="KMV20" s="164"/>
      <c r="KMW20" s="164"/>
      <c r="KMX20" s="164"/>
      <c r="KMY20" s="164"/>
      <c r="KMZ20" s="164"/>
      <c r="KNA20" s="164"/>
      <c r="KNB20" s="164"/>
      <c r="KNC20" s="164"/>
      <c r="KND20" s="164"/>
      <c r="KNE20" s="164"/>
      <c r="KNF20" s="164"/>
      <c r="KNG20" s="164"/>
      <c r="KNH20" s="164"/>
      <c r="KNI20" s="164"/>
      <c r="KNJ20" s="164"/>
      <c r="KNK20" s="164"/>
      <c r="KNL20" s="164"/>
      <c r="KNM20" s="164"/>
      <c r="KNN20" s="164"/>
      <c r="KNO20" s="164"/>
      <c r="KNP20" s="164"/>
      <c r="KNQ20" s="164"/>
      <c r="KNR20" s="164"/>
      <c r="KNS20" s="164"/>
      <c r="KNT20" s="164"/>
      <c r="KNU20" s="164"/>
      <c r="KNV20" s="164"/>
      <c r="KNW20" s="164"/>
      <c r="KNX20" s="164"/>
      <c r="KNY20" s="164"/>
      <c r="KNZ20" s="164"/>
      <c r="KOA20" s="164"/>
      <c r="KOB20" s="164"/>
      <c r="KOC20" s="164"/>
      <c r="KOD20" s="164"/>
      <c r="KOE20" s="164"/>
      <c r="KOF20" s="164"/>
      <c r="KOG20" s="164"/>
      <c r="KOH20" s="164"/>
      <c r="KOI20" s="164"/>
      <c r="KOJ20" s="164"/>
      <c r="KOK20" s="164"/>
      <c r="KOL20" s="164"/>
      <c r="KOM20" s="164"/>
      <c r="KON20" s="164"/>
      <c r="KOO20" s="164"/>
      <c r="KOP20" s="164"/>
      <c r="KOQ20" s="164"/>
      <c r="KOR20" s="164"/>
      <c r="KOS20" s="164"/>
      <c r="KOT20" s="164"/>
      <c r="KOU20" s="164"/>
      <c r="KOV20" s="164"/>
      <c r="KOW20" s="164"/>
      <c r="KOX20" s="164"/>
      <c r="KOY20" s="164"/>
      <c r="KOZ20" s="164"/>
      <c r="KPA20" s="164"/>
      <c r="KPB20" s="164"/>
      <c r="KPC20" s="164"/>
      <c r="KPD20" s="164"/>
      <c r="KPE20" s="164"/>
      <c r="KPF20" s="164"/>
      <c r="KPG20" s="164"/>
      <c r="KPH20" s="164"/>
      <c r="KPI20" s="164"/>
      <c r="KPJ20" s="164"/>
      <c r="KPK20" s="164"/>
      <c r="KPL20" s="164"/>
      <c r="KPM20" s="164"/>
      <c r="KPN20" s="164"/>
      <c r="KPO20" s="164"/>
      <c r="KPP20" s="164"/>
      <c r="KPQ20" s="164"/>
      <c r="KPR20" s="164"/>
      <c r="KPS20" s="164"/>
      <c r="KPT20" s="164"/>
      <c r="KPU20" s="164"/>
      <c r="KPV20" s="164"/>
      <c r="KPW20" s="164"/>
      <c r="KPX20" s="164"/>
      <c r="KPY20" s="164"/>
      <c r="KPZ20" s="164"/>
      <c r="KQA20" s="164"/>
      <c r="KQB20" s="164"/>
      <c r="KQC20" s="164"/>
      <c r="KQD20" s="164"/>
      <c r="KQE20" s="164"/>
      <c r="KQF20" s="164"/>
      <c r="KQG20" s="164"/>
      <c r="KQH20" s="164"/>
      <c r="KQI20" s="164"/>
      <c r="KQJ20" s="164"/>
      <c r="KQK20" s="164"/>
      <c r="KQL20" s="164"/>
      <c r="KQM20" s="164"/>
      <c r="KQN20" s="164"/>
      <c r="KQO20" s="164"/>
      <c r="KQP20" s="164"/>
      <c r="KQQ20" s="164"/>
      <c r="KQR20" s="164"/>
      <c r="KQS20" s="164"/>
      <c r="KQT20" s="164"/>
      <c r="KQU20" s="164"/>
      <c r="KQV20" s="164"/>
      <c r="KQW20" s="164"/>
      <c r="KQX20" s="164"/>
      <c r="KQY20" s="164"/>
      <c r="KQZ20" s="164"/>
      <c r="KRA20" s="164"/>
      <c r="KRB20" s="164"/>
      <c r="KRC20" s="164"/>
      <c r="KRD20" s="164"/>
      <c r="KRE20" s="164"/>
      <c r="KRF20" s="164"/>
      <c r="KRG20" s="164"/>
      <c r="KRH20" s="164"/>
      <c r="KRI20" s="164"/>
      <c r="KRJ20" s="164"/>
      <c r="KRK20" s="164"/>
      <c r="KRL20" s="164"/>
      <c r="KRM20" s="164"/>
      <c r="KRN20" s="164"/>
      <c r="KRO20" s="164"/>
      <c r="KRP20" s="164"/>
      <c r="KRQ20" s="164"/>
      <c r="KRR20" s="164"/>
      <c r="KRS20" s="164"/>
      <c r="KRT20" s="164"/>
      <c r="KRU20" s="164"/>
      <c r="KRV20" s="164"/>
      <c r="KRW20" s="164"/>
      <c r="KRX20" s="164"/>
      <c r="KRY20" s="164"/>
      <c r="KRZ20" s="164"/>
      <c r="KSA20" s="164"/>
      <c r="KSB20" s="164"/>
      <c r="KSC20" s="164"/>
      <c r="KSD20" s="164"/>
      <c r="KSE20" s="164"/>
      <c r="KSF20" s="164"/>
      <c r="KSG20" s="164"/>
      <c r="KSH20" s="164"/>
      <c r="KSI20" s="164"/>
      <c r="KSJ20" s="164"/>
      <c r="KSK20" s="164"/>
      <c r="KSL20" s="164"/>
      <c r="KSM20" s="164"/>
      <c r="KSN20" s="164"/>
      <c r="KSO20" s="164"/>
      <c r="KSP20" s="164"/>
      <c r="KSQ20" s="164"/>
      <c r="KSR20" s="164"/>
      <c r="KSS20" s="164"/>
      <c r="KST20" s="164"/>
      <c r="KSU20" s="164"/>
      <c r="KSV20" s="164"/>
      <c r="KSW20" s="164"/>
      <c r="KSX20" s="164"/>
      <c r="KSY20" s="164"/>
      <c r="KSZ20" s="164"/>
      <c r="KTA20" s="164"/>
      <c r="KTB20" s="164"/>
      <c r="KTC20" s="164"/>
      <c r="KTD20" s="164"/>
      <c r="KTE20" s="164"/>
      <c r="KTF20" s="164"/>
      <c r="KTG20" s="164"/>
      <c r="KTH20" s="164"/>
      <c r="KTI20" s="164"/>
      <c r="KTJ20" s="164"/>
      <c r="KTK20" s="164"/>
      <c r="KTL20" s="164"/>
      <c r="KTM20" s="164"/>
      <c r="KTN20" s="164"/>
      <c r="KTO20" s="164"/>
      <c r="KTP20" s="164"/>
      <c r="KTQ20" s="164"/>
      <c r="KTR20" s="164"/>
      <c r="KTS20" s="164"/>
      <c r="KTT20" s="164"/>
      <c r="KTU20" s="164"/>
      <c r="KTV20" s="164"/>
      <c r="KTW20" s="164"/>
      <c r="KTX20" s="164"/>
      <c r="KTY20" s="164"/>
      <c r="KTZ20" s="164"/>
      <c r="KUA20" s="164"/>
      <c r="KUB20" s="164"/>
      <c r="KUC20" s="164"/>
      <c r="KUD20" s="164"/>
      <c r="KUE20" s="164"/>
      <c r="KUF20" s="164"/>
      <c r="KUG20" s="164"/>
      <c r="KUH20" s="164"/>
      <c r="KUI20" s="164"/>
      <c r="KUJ20" s="164"/>
      <c r="KUK20" s="164"/>
      <c r="KUL20" s="164"/>
      <c r="KUM20" s="164"/>
      <c r="KUN20" s="164"/>
      <c r="KUO20" s="164"/>
      <c r="KUP20" s="164"/>
      <c r="KUQ20" s="164"/>
      <c r="KUR20" s="164"/>
      <c r="KUS20" s="164"/>
      <c r="KUT20" s="164"/>
      <c r="KUU20" s="164"/>
      <c r="KUV20" s="164"/>
      <c r="KUW20" s="164"/>
      <c r="KUX20" s="164"/>
      <c r="KUY20" s="164"/>
      <c r="KUZ20" s="164"/>
      <c r="KVA20" s="164"/>
      <c r="KVB20" s="164"/>
      <c r="KVC20" s="164"/>
      <c r="KVD20" s="164"/>
      <c r="KVE20" s="164"/>
      <c r="KVF20" s="164"/>
      <c r="KVG20" s="164"/>
      <c r="KVH20" s="164"/>
      <c r="KVI20" s="164"/>
      <c r="KVJ20" s="164"/>
      <c r="KVK20" s="164"/>
      <c r="KVL20" s="164"/>
      <c r="KVM20" s="164"/>
      <c r="KVN20" s="164"/>
      <c r="KVO20" s="164"/>
      <c r="KVP20" s="164"/>
      <c r="KVQ20" s="164"/>
      <c r="KVR20" s="164"/>
      <c r="KVS20" s="164"/>
      <c r="KVT20" s="164"/>
      <c r="KVU20" s="164"/>
      <c r="KVV20" s="164"/>
      <c r="KVW20" s="164"/>
      <c r="KVX20" s="164"/>
      <c r="KVY20" s="164"/>
      <c r="KVZ20" s="164"/>
      <c r="KWA20" s="164"/>
      <c r="KWB20" s="164"/>
      <c r="KWC20" s="164"/>
      <c r="KWD20" s="164"/>
      <c r="KWE20" s="164"/>
      <c r="KWF20" s="164"/>
      <c r="KWG20" s="164"/>
      <c r="KWH20" s="164"/>
      <c r="KWI20" s="164"/>
      <c r="KWJ20" s="164"/>
      <c r="KWK20" s="164"/>
      <c r="KWL20" s="164"/>
      <c r="KWM20" s="164"/>
      <c r="KWN20" s="164"/>
      <c r="KWO20" s="164"/>
      <c r="KWP20" s="164"/>
      <c r="KWQ20" s="164"/>
      <c r="KWR20" s="164"/>
      <c r="KWS20" s="164"/>
      <c r="KWT20" s="164"/>
      <c r="KWU20" s="164"/>
      <c r="KWV20" s="164"/>
      <c r="KWW20" s="164"/>
      <c r="KWX20" s="164"/>
      <c r="KWY20" s="164"/>
      <c r="KWZ20" s="164"/>
      <c r="KXA20" s="164"/>
      <c r="KXB20" s="164"/>
      <c r="KXC20" s="164"/>
      <c r="KXD20" s="164"/>
      <c r="KXE20" s="164"/>
      <c r="KXF20" s="164"/>
      <c r="KXG20" s="164"/>
      <c r="KXH20" s="164"/>
      <c r="KXI20" s="164"/>
      <c r="KXJ20" s="164"/>
      <c r="KXK20" s="164"/>
      <c r="KXL20" s="164"/>
      <c r="KXM20" s="164"/>
      <c r="KXN20" s="164"/>
      <c r="KXO20" s="164"/>
      <c r="KXP20" s="164"/>
      <c r="KXQ20" s="164"/>
      <c r="KXR20" s="164"/>
      <c r="KXS20" s="164"/>
      <c r="KXT20" s="164"/>
      <c r="KXU20" s="164"/>
      <c r="KXV20" s="164"/>
      <c r="KXW20" s="164"/>
      <c r="KXX20" s="164"/>
      <c r="KXY20" s="164"/>
      <c r="KXZ20" s="164"/>
      <c r="KYA20" s="164"/>
      <c r="KYB20" s="164"/>
      <c r="KYC20" s="164"/>
      <c r="KYD20" s="164"/>
      <c r="KYE20" s="164"/>
      <c r="KYF20" s="164"/>
      <c r="KYG20" s="164"/>
      <c r="KYH20" s="164"/>
      <c r="KYI20" s="164"/>
      <c r="KYJ20" s="164"/>
      <c r="KYK20" s="164"/>
      <c r="KYL20" s="164"/>
      <c r="KYM20" s="164"/>
      <c r="KYN20" s="164"/>
      <c r="KYO20" s="164"/>
      <c r="KYP20" s="164"/>
      <c r="KYQ20" s="164"/>
      <c r="KYR20" s="164"/>
      <c r="KYS20" s="164"/>
      <c r="KYT20" s="164"/>
      <c r="KYU20" s="164"/>
      <c r="KYV20" s="164"/>
      <c r="KYW20" s="164"/>
      <c r="KYX20" s="164"/>
      <c r="KYY20" s="164"/>
      <c r="KYZ20" s="164"/>
      <c r="KZA20" s="164"/>
      <c r="KZB20" s="164"/>
      <c r="KZC20" s="164"/>
      <c r="KZD20" s="164"/>
      <c r="KZE20" s="164"/>
      <c r="KZF20" s="164"/>
      <c r="KZG20" s="164"/>
      <c r="KZH20" s="164"/>
      <c r="KZI20" s="164"/>
      <c r="KZJ20" s="164"/>
      <c r="KZK20" s="164"/>
      <c r="KZL20" s="164"/>
      <c r="KZM20" s="164"/>
      <c r="KZN20" s="164"/>
      <c r="KZO20" s="164"/>
      <c r="KZP20" s="164"/>
      <c r="KZQ20" s="164"/>
      <c r="KZR20" s="164"/>
      <c r="KZS20" s="164"/>
      <c r="KZT20" s="164"/>
      <c r="KZU20" s="164"/>
      <c r="KZV20" s="164"/>
      <c r="KZW20" s="164"/>
      <c r="KZX20" s="164"/>
      <c r="KZY20" s="164"/>
      <c r="KZZ20" s="164"/>
      <c r="LAA20" s="164"/>
      <c r="LAB20" s="164"/>
      <c r="LAC20" s="164"/>
      <c r="LAD20" s="164"/>
      <c r="LAE20" s="164"/>
      <c r="LAF20" s="164"/>
      <c r="LAG20" s="164"/>
      <c r="LAH20" s="164"/>
      <c r="LAI20" s="164"/>
      <c r="LAJ20" s="164"/>
      <c r="LAK20" s="164"/>
      <c r="LAL20" s="164"/>
      <c r="LAM20" s="164"/>
      <c r="LAN20" s="164"/>
      <c r="LAO20" s="164"/>
      <c r="LAP20" s="164"/>
      <c r="LAQ20" s="164"/>
      <c r="LAR20" s="164"/>
      <c r="LAS20" s="164"/>
      <c r="LAT20" s="164"/>
      <c r="LAU20" s="164"/>
      <c r="LAV20" s="164"/>
      <c r="LAW20" s="164"/>
      <c r="LAX20" s="164"/>
      <c r="LAY20" s="164"/>
      <c r="LAZ20" s="164"/>
      <c r="LBA20" s="164"/>
      <c r="LBB20" s="164"/>
      <c r="LBC20" s="164"/>
      <c r="LBD20" s="164"/>
      <c r="LBE20" s="164"/>
      <c r="LBF20" s="164"/>
      <c r="LBG20" s="164"/>
      <c r="LBH20" s="164"/>
      <c r="LBI20" s="164"/>
      <c r="LBJ20" s="164"/>
      <c r="LBK20" s="164"/>
      <c r="LBL20" s="164"/>
      <c r="LBM20" s="164"/>
      <c r="LBN20" s="164"/>
      <c r="LBO20" s="164"/>
      <c r="LBP20" s="164"/>
      <c r="LBQ20" s="164"/>
      <c r="LBR20" s="164"/>
      <c r="LBS20" s="164"/>
      <c r="LBT20" s="164"/>
      <c r="LBU20" s="164"/>
      <c r="LBV20" s="164"/>
      <c r="LBW20" s="164"/>
      <c r="LBX20" s="164"/>
      <c r="LBY20" s="164"/>
      <c r="LBZ20" s="164"/>
      <c r="LCA20" s="164"/>
      <c r="LCB20" s="164"/>
      <c r="LCC20" s="164"/>
      <c r="LCD20" s="164"/>
      <c r="LCE20" s="164"/>
      <c r="LCF20" s="164"/>
      <c r="LCG20" s="164"/>
      <c r="LCH20" s="164"/>
      <c r="LCI20" s="164"/>
      <c r="LCJ20" s="164"/>
      <c r="LCK20" s="164"/>
      <c r="LCL20" s="164"/>
      <c r="LCM20" s="164"/>
      <c r="LCN20" s="164"/>
      <c r="LCO20" s="164"/>
      <c r="LCP20" s="164"/>
      <c r="LCQ20" s="164"/>
      <c r="LCR20" s="164"/>
      <c r="LCS20" s="164"/>
      <c r="LCT20" s="164"/>
      <c r="LCU20" s="164"/>
      <c r="LCV20" s="164"/>
      <c r="LCW20" s="164"/>
      <c r="LCX20" s="164"/>
      <c r="LCY20" s="164"/>
      <c r="LCZ20" s="164"/>
      <c r="LDA20" s="164"/>
      <c r="LDB20" s="164"/>
      <c r="LDC20" s="164"/>
      <c r="LDD20" s="164"/>
      <c r="LDE20" s="164"/>
      <c r="LDF20" s="164"/>
      <c r="LDG20" s="164"/>
      <c r="LDH20" s="164"/>
      <c r="LDI20" s="164"/>
      <c r="LDJ20" s="164"/>
      <c r="LDK20" s="164"/>
      <c r="LDL20" s="164"/>
      <c r="LDM20" s="164"/>
      <c r="LDN20" s="164"/>
      <c r="LDO20" s="164"/>
      <c r="LDP20" s="164"/>
      <c r="LDQ20" s="164"/>
      <c r="LDR20" s="164"/>
      <c r="LDS20" s="164"/>
      <c r="LDT20" s="164"/>
      <c r="LDU20" s="164"/>
      <c r="LDV20" s="164"/>
      <c r="LDW20" s="164"/>
      <c r="LDX20" s="164"/>
      <c r="LDY20" s="164"/>
      <c r="LDZ20" s="164"/>
      <c r="LEA20" s="164"/>
      <c r="LEB20" s="164"/>
      <c r="LEC20" s="164"/>
      <c r="LED20" s="164"/>
      <c r="LEE20" s="164"/>
      <c r="LEF20" s="164"/>
      <c r="LEG20" s="164"/>
      <c r="LEH20" s="164"/>
      <c r="LEI20" s="164"/>
      <c r="LEJ20" s="164"/>
      <c r="LEK20" s="164"/>
      <c r="LEL20" s="164"/>
      <c r="LEM20" s="164"/>
      <c r="LEN20" s="164"/>
      <c r="LEO20" s="164"/>
      <c r="LEP20" s="164"/>
      <c r="LEQ20" s="164"/>
      <c r="LER20" s="164"/>
      <c r="LES20" s="164"/>
      <c r="LET20" s="164"/>
      <c r="LEU20" s="164"/>
      <c r="LEV20" s="164"/>
      <c r="LEW20" s="164"/>
      <c r="LEX20" s="164"/>
      <c r="LEY20" s="164"/>
      <c r="LEZ20" s="164"/>
      <c r="LFA20" s="164"/>
      <c r="LFB20" s="164"/>
      <c r="LFC20" s="164"/>
      <c r="LFD20" s="164"/>
      <c r="LFE20" s="164"/>
      <c r="LFF20" s="164"/>
      <c r="LFG20" s="164"/>
      <c r="LFH20" s="164"/>
      <c r="LFI20" s="164"/>
      <c r="LFJ20" s="164"/>
      <c r="LFK20" s="164"/>
      <c r="LFL20" s="164"/>
      <c r="LFM20" s="164"/>
      <c r="LFN20" s="164"/>
      <c r="LFO20" s="164"/>
      <c r="LFP20" s="164"/>
      <c r="LFQ20" s="164"/>
      <c r="LFR20" s="164"/>
      <c r="LFS20" s="164"/>
      <c r="LFT20" s="164"/>
      <c r="LFU20" s="164"/>
      <c r="LFV20" s="164"/>
      <c r="LFW20" s="164"/>
      <c r="LFX20" s="164"/>
      <c r="LFY20" s="164"/>
      <c r="LFZ20" s="164"/>
      <c r="LGA20" s="164"/>
      <c r="LGB20" s="164"/>
      <c r="LGC20" s="164"/>
      <c r="LGD20" s="164"/>
      <c r="LGE20" s="164"/>
      <c r="LGF20" s="164"/>
      <c r="LGG20" s="164"/>
      <c r="LGH20" s="164"/>
      <c r="LGI20" s="164"/>
      <c r="LGJ20" s="164"/>
      <c r="LGK20" s="164"/>
      <c r="LGL20" s="164"/>
      <c r="LGM20" s="164"/>
      <c r="LGN20" s="164"/>
      <c r="LGO20" s="164"/>
      <c r="LGP20" s="164"/>
      <c r="LGQ20" s="164"/>
      <c r="LGR20" s="164"/>
      <c r="LGS20" s="164"/>
      <c r="LGT20" s="164"/>
      <c r="LGU20" s="164"/>
      <c r="LGV20" s="164"/>
      <c r="LGW20" s="164"/>
      <c r="LGX20" s="164"/>
      <c r="LGY20" s="164"/>
      <c r="LGZ20" s="164"/>
      <c r="LHA20" s="164"/>
      <c r="LHB20" s="164"/>
      <c r="LHC20" s="164"/>
      <c r="LHD20" s="164"/>
      <c r="LHE20" s="164"/>
      <c r="LHF20" s="164"/>
      <c r="LHG20" s="164"/>
      <c r="LHH20" s="164"/>
      <c r="LHI20" s="164"/>
      <c r="LHJ20" s="164"/>
      <c r="LHK20" s="164"/>
      <c r="LHL20" s="164"/>
      <c r="LHM20" s="164"/>
      <c r="LHN20" s="164"/>
      <c r="LHO20" s="164"/>
      <c r="LHP20" s="164"/>
      <c r="LHQ20" s="164"/>
      <c r="LHR20" s="164"/>
      <c r="LHS20" s="164"/>
      <c r="LHT20" s="164"/>
      <c r="LHU20" s="164"/>
      <c r="LHV20" s="164"/>
      <c r="LHW20" s="164"/>
      <c r="LHX20" s="164"/>
      <c r="LHY20" s="164"/>
      <c r="LHZ20" s="164"/>
      <c r="LIA20" s="164"/>
      <c r="LIB20" s="164"/>
      <c r="LIC20" s="164"/>
      <c r="LID20" s="164"/>
      <c r="LIE20" s="164"/>
      <c r="LIF20" s="164"/>
      <c r="LIG20" s="164"/>
      <c r="LIH20" s="164"/>
      <c r="LII20" s="164"/>
      <c r="LIJ20" s="164"/>
      <c r="LIK20" s="164"/>
      <c r="LIL20" s="164"/>
      <c r="LIM20" s="164"/>
      <c r="LIN20" s="164"/>
      <c r="LIO20" s="164"/>
      <c r="LIP20" s="164"/>
      <c r="LIQ20" s="164"/>
      <c r="LIR20" s="164"/>
      <c r="LIS20" s="164"/>
      <c r="LIT20" s="164"/>
      <c r="LIU20" s="164"/>
      <c r="LIV20" s="164"/>
      <c r="LIW20" s="164"/>
      <c r="LIX20" s="164"/>
      <c r="LIY20" s="164"/>
      <c r="LIZ20" s="164"/>
      <c r="LJA20" s="164"/>
      <c r="LJB20" s="164"/>
      <c r="LJC20" s="164"/>
      <c r="LJD20" s="164"/>
      <c r="LJE20" s="164"/>
      <c r="LJF20" s="164"/>
      <c r="LJG20" s="164"/>
      <c r="LJH20" s="164"/>
      <c r="LJI20" s="164"/>
      <c r="LJJ20" s="164"/>
      <c r="LJK20" s="164"/>
      <c r="LJL20" s="164"/>
      <c r="LJM20" s="164"/>
      <c r="LJN20" s="164"/>
      <c r="LJO20" s="164"/>
      <c r="LJP20" s="164"/>
      <c r="LJQ20" s="164"/>
      <c r="LJR20" s="164"/>
      <c r="LJS20" s="164"/>
      <c r="LJT20" s="164"/>
      <c r="LJU20" s="164"/>
      <c r="LJV20" s="164"/>
      <c r="LJW20" s="164"/>
      <c r="LJX20" s="164"/>
      <c r="LJY20" s="164"/>
      <c r="LJZ20" s="164"/>
      <c r="LKA20" s="164"/>
      <c r="LKB20" s="164"/>
      <c r="LKC20" s="164"/>
      <c r="LKD20" s="164"/>
      <c r="LKE20" s="164"/>
      <c r="LKF20" s="164"/>
      <c r="LKG20" s="164"/>
      <c r="LKH20" s="164"/>
      <c r="LKI20" s="164"/>
      <c r="LKJ20" s="164"/>
      <c r="LKK20" s="164"/>
      <c r="LKL20" s="164"/>
      <c r="LKM20" s="164"/>
      <c r="LKN20" s="164"/>
      <c r="LKO20" s="164"/>
      <c r="LKP20" s="164"/>
      <c r="LKQ20" s="164"/>
      <c r="LKR20" s="164"/>
      <c r="LKS20" s="164"/>
      <c r="LKT20" s="164"/>
      <c r="LKU20" s="164"/>
      <c r="LKV20" s="164"/>
      <c r="LKW20" s="164"/>
      <c r="LKX20" s="164"/>
      <c r="LKY20" s="164"/>
      <c r="LKZ20" s="164"/>
      <c r="LLA20" s="164"/>
      <c r="LLB20" s="164"/>
      <c r="LLC20" s="164"/>
      <c r="LLD20" s="164"/>
      <c r="LLE20" s="164"/>
      <c r="LLF20" s="164"/>
      <c r="LLG20" s="164"/>
      <c r="LLH20" s="164"/>
      <c r="LLI20" s="164"/>
      <c r="LLJ20" s="164"/>
      <c r="LLK20" s="164"/>
      <c r="LLL20" s="164"/>
      <c r="LLM20" s="164"/>
      <c r="LLN20" s="164"/>
      <c r="LLO20" s="164"/>
      <c r="LLP20" s="164"/>
      <c r="LLQ20" s="164"/>
      <c r="LLR20" s="164"/>
      <c r="LLS20" s="164"/>
      <c r="LLT20" s="164"/>
      <c r="LLU20" s="164"/>
      <c r="LLV20" s="164"/>
      <c r="LLW20" s="164"/>
      <c r="LLX20" s="164"/>
      <c r="LLY20" s="164"/>
      <c r="LLZ20" s="164"/>
      <c r="LMA20" s="164"/>
      <c r="LMB20" s="164"/>
      <c r="LMC20" s="164"/>
      <c r="LMD20" s="164"/>
      <c r="LME20" s="164"/>
      <c r="LMF20" s="164"/>
      <c r="LMG20" s="164"/>
      <c r="LMH20" s="164"/>
      <c r="LMI20" s="164"/>
      <c r="LMJ20" s="164"/>
      <c r="LMK20" s="164"/>
      <c r="LML20" s="164"/>
      <c r="LMM20" s="164"/>
      <c r="LMN20" s="164"/>
      <c r="LMO20" s="164"/>
      <c r="LMP20" s="164"/>
      <c r="LMQ20" s="164"/>
      <c r="LMR20" s="164"/>
      <c r="LMS20" s="164"/>
      <c r="LMT20" s="164"/>
      <c r="LMU20" s="164"/>
      <c r="LMV20" s="164"/>
      <c r="LMW20" s="164"/>
      <c r="LMX20" s="164"/>
      <c r="LMY20" s="164"/>
      <c r="LMZ20" s="164"/>
      <c r="LNA20" s="164"/>
      <c r="LNB20" s="164"/>
      <c r="LNC20" s="164"/>
      <c r="LND20" s="164"/>
      <c r="LNE20" s="164"/>
      <c r="LNF20" s="164"/>
      <c r="LNG20" s="164"/>
      <c r="LNH20" s="164"/>
      <c r="LNI20" s="164"/>
      <c r="LNJ20" s="164"/>
      <c r="LNK20" s="164"/>
      <c r="LNL20" s="164"/>
      <c r="LNM20" s="164"/>
      <c r="LNN20" s="164"/>
      <c r="LNO20" s="164"/>
      <c r="LNP20" s="164"/>
      <c r="LNQ20" s="164"/>
      <c r="LNR20" s="164"/>
      <c r="LNS20" s="164"/>
      <c r="LNT20" s="164"/>
      <c r="LNU20" s="164"/>
      <c r="LNV20" s="164"/>
      <c r="LNW20" s="164"/>
      <c r="LNX20" s="164"/>
      <c r="LNY20" s="164"/>
      <c r="LNZ20" s="164"/>
      <c r="LOA20" s="164"/>
      <c r="LOB20" s="164"/>
      <c r="LOC20" s="164"/>
      <c r="LOD20" s="164"/>
      <c r="LOE20" s="164"/>
      <c r="LOF20" s="164"/>
      <c r="LOG20" s="164"/>
      <c r="LOH20" s="164"/>
      <c r="LOI20" s="164"/>
      <c r="LOJ20" s="164"/>
      <c r="LOK20" s="164"/>
      <c r="LOL20" s="164"/>
      <c r="LOM20" s="164"/>
      <c r="LON20" s="164"/>
      <c r="LOO20" s="164"/>
      <c r="LOP20" s="164"/>
      <c r="LOQ20" s="164"/>
      <c r="LOR20" s="164"/>
      <c r="LOS20" s="164"/>
      <c r="LOT20" s="164"/>
      <c r="LOU20" s="164"/>
      <c r="LOV20" s="164"/>
      <c r="LOW20" s="164"/>
      <c r="LOX20" s="164"/>
      <c r="LOY20" s="164"/>
      <c r="LOZ20" s="164"/>
      <c r="LPA20" s="164"/>
      <c r="LPB20" s="164"/>
      <c r="LPC20" s="164"/>
      <c r="LPD20" s="164"/>
      <c r="LPE20" s="164"/>
      <c r="LPF20" s="164"/>
      <c r="LPG20" s="164"/>
      <c r="LPH20" s="164"/>
      <c r="LPI20" s="164"/>
      <c r="LPJ20" s="164"/>
      <c r="LPK20" s="164"/>
      <c r="LPL20" s="164"/>
      <c r="LPM20" s="164"/>
      <c r="LPN20" s="164"/>
      <c r="LPO20" s="164"/>
      <c r="LPP20" s="164"/>
      <c r="LPQ20" s="164"/>
      <c r="LPR20" s="164"/>
      <c r="LPS20" s="164"/>
      <c r="LPT20" s="164"/>
      <c r="LPU20" s="164"/>
      <c r="LPV20" s="164"/>
      <c r="LPW20" s="164"/>
      <c r="LPX20" s="164"/>
      <c r="LPY20" s="164"/>
      <c r="LPZ20" s="164"/>
      <c r="LQA20" s="164"/>
      <c r="LQB20" s="164"/>
      <c r="LQC20" s="164"/>
      <c r="LQD20" s="164"/>
      <c r="LQE20" s="164"/>
      <c r="LQF20" s="164"/>
      <c r="LQG20" s="164"/>
      <c r="LQH20" s="164"/>
      <c r="LQI20" s="164"/>
      <c r="LQJ20" s="164"/>
      <c r="LQK20" s="164"/>
      <c r="LQL20" s="164"/>
      <c r="LQM20" s="164"/>
      <c r="LQN20" s="164"/>
      <c r="LQO20" s="164"/>
      <c r="LQP20" s="164"/>
      <c r="LQQ20" s="164"/>
      <c r="LQR20" s="164"/>
      <c r="LQS20" s="164"/>
      <c r="LQT20" s="164"/>
      <c r="LQU20" s="164"/>
      <c r="LQV20" s="164"/>
      <c r="LQW20" s="164"/>
      <c r="LQX20" s="164"/>
      <c r="LQY20" s="164"/>
      <c r="LQZ20" s="164"/>
      <c r="LRA20" s="164"/>
      <c r="LRB20" s="164"/>
      <c r="LRC20" s="164"/>
      <c r="LRD20" s="164"/>
      <c r="LRE20" s="164"/>
      <c r="LRF20" s="164"/>
      <c r="LRG20" s="164"/>
      <c r="LRH20" s="164"/>
      <c r="LRI20" s="164"/>
      <c r="LRJ20" s="164"/>
      <c r="LRK20" s="164"/>
      <c r="LRL20" s="164"/>
      <c r="LRM20" s="164"/>
      <c r="LRN20" s="164"/>
      <c r="LRO20" s="164"/>
      <c r="LRP20" s="164"/>
      <c r="LRQ20" s="164"/>
      <c r="LRR20" s="164"/>
      <c r="LRS20" s="164"/>
      <c r="LRT20" s="164"/>
      <c r="LRU20" s="164"/>
      <c r="LRV20" s="164"/>
      <c r="LRW20" s="164"/>
      <c r="LRX20" s="164"/>
      <c r="LRY20" s="164"/>
      <c r="LRZ20" s="164"/>
      <c r="LSA20" s="164"/>
      <c r="LSB20" s="164"/>
      <c r="LSC20" s="164"/>
      <c r="LSD20" s="164"/>
      <c r="LSE20" s="164"/>
      <c r="LSF20" s="164"/>
      <c r="LSG20" s="164"/>
      <c r="LSH20" s="164"/>
      <c r="LSI20" s="164"/>
      <c r="LSJ20" s="164"/>
      <c r="LSK20" s="164"/>
      <c r="LSL20" s="164"/>
      <c r="LSM20" s="164"/>
      <c r="LSN20" s="164"/>
      <c r="LSO20" s="164"/>
      <c r="LSP20" s="164"/>
      <c r="LSQ20" s="164"/>
      <c r="LSR20" s="164"/>
      <c r="LSS20" s="164"/>
      <c r="LST20" s="164"/>
      <c r="LSU20" s="164"/>
      <c r="LSV20" s="164"/>
      <c r="LSW20" s="164"/>
      <c r="LSX20" s="164"/>
      <c r="LSY20" s="164"/>
      <c r="LSZ20" s="164"/>
      <c r="LTA20" s="164"/>
      <c r="LTB20" s="164"/>
      <c r="LTC20" s="164"/>
      <c r="LTD20" s="164"/>
      <c r="LTE20" s="164"/>
      <c r="LTF20" s="164"/>
      <c r="LTG20" s="164"/>
      <c r="LTH20" s="164"/>
      <c r="LTI20" s="164"/>
      <c r="LTJ20" s="164"/>
      <c r="LTK20" s="164"/>
      <c r="LTL20" s="164"/>
      <c r="LTM20" s="164"/>
      <c r="LTN20" s="164"/>
      <c r="LTO20" s="164"/>
      <c r="LTP20" s="164"/>
      <c r="LTQ20" s="164"/>
      <c r="LTR20" s="164"/>
      <c r="LTS20" s="164"/>
      <c r="LTT20" s="164"/>
      <c r="LTU20" s="164"/>
      <c r="LTV20" s="164"/>
      <c r="LTW20" s="164"/>
      <c r="LTX20" s="164"/>
      <c r="LTY20" s="164"/>
      <c r="LTZ20" s="164"/>
      <c r="LUA20" s="164"/>
      <c r="LUB20" s="164"/>
      <c r="LUC20" s="164"/>
      <c r="LUD20" s="164"/>
      <c r="LUE20" s="164"/>
      <c r="LUF20" s="164"/>
      <c r="LUG20" s="164"/>
      <c r="LUH20" s="164"/>
      <c r="LUI20" s="164"/>
      <c r="LUJ20" s="164"/>
      <c r="LUK20" s="164"/>
      <c r="LUL20" s="164"/>
      <c r="LUM20" s="164"/>
      <c r="LUN20" s="164"/>
      <c r="LUO20" s="164"/>
      <c r="LUP20" s="164"/>
      <c r="LUQ20" s="164"/>
      <c r="LUR20" s="164"/>
      <c r="LUS20" s="164"/>
      <c r="LUT20" s="164"/>
      <c r="LUU20" s="164"/>
      <c r="LUV20" s="164"/>
      <c r="LUW20" s="164"/>
      <c r="LUX20" s="164"/>
      <c r="LUY20" s="164"/>
      <c r="LUZ20" s="164"/>
      <c r="LVA20" s="164"/>
      <c r="LVB20" s="164"/>
      <c r="LVC20" s="164"/>
      <c r="LVD20" s="164"/>
      <c r="LVE20" s="164"/>
      <c r="LVF20" s="164"/>
      <c r="LVG20" s="164"/>
      <c r="LVH20" s="164"/>
      <c r="LVI20" s="164"/>
      <c r="LVJ20" s="164"/>
      <c r="LVK20" s="164"/>
      <c r="LVL20" s="164"/>
      <c r="LVM20" s="164"/>
      <c r="LVN20" s="164"/>
      <c r="LVO20" s="164"/>
      <c r="LVP20" s="164"/>
      <c r="LVQ20" s="164"/>
      <c r="LVR20" s="164"/>
      <c r="LVS20" s="164"/>
      <c r="LVT20" s="164"/>
      <c r="LVU20" s="164"/>
      <c r="LVV20" s="164"/>
      <c r="LVW20" s="164"/>
      <c r="LVX20" s="164"/>
      <c r="LVY20" s="164"/>
      <c r="LVZ20" s="164"/>
      <c r="LWA20" s="164"/>
      <c r="LWB20" s="164"/>
      <c r="LWC20" s="164"/>
      <c r="LWD20" s="164"/>
      <c r="LWE20" s="164"/>
      <c r="LWF20" s="164"/>
      <c r="LWG20" s="164"/>
      <c r="LWH20" s="164"/>
      <c r="LWI20" s="164"/>
      <c r="LWJ20" s="164"/>
      <c r="LWK20" s="164"/>
      <c r="LWL20" s="164"/>
      <c r="LWM20" s="164"/>
      <c r="LWN20" s="164"/>
      <c r="LWO20" s="164"/>
      <c r="LWP20" s="164"/>
      <c r="LWQ20" s="164"/>
      <c r="LWR20" s="164"/>
      <c r="LWS20" s="164"/>
      <c r="LWT20" s="164"/>
      <c r="LWU20" s="164"/>
      <c r="LWV20" s="164"/>
      <c r="LWW20" s="164"/>
      <c r="LWX20" s="164"/>
      <c r="LWY20" s="164"/>
      <c r="LWZ20" s="164"/>
      <c r="LXA20" s="164"/>
      <c r="LXB20" s="164"/>
      <c r="LXC20" s="164"/>
      <c r="LXD20" s="164"/>
      <c r="LXE20" s="164"/>
      <c r="LXF20" s="164"/>
      <c r="LXG20" s="164"/>
      <c r="LXH20" s="164"/>
      <c r="LXI20" s="164"/>
      <c r="LXJ20" s="164"/>
      <c r="LXK20" s="164"/>
      <c r="LXL20" s="164"/>
      <c r="LXM20" s="164"/>
      <c r="LXN20" s="164"/>
      <c r="LXO20" s="164"/>
      <c r="LXP20" s="164"/>
      <c r="LXQ20" s="164"/>
      <c r="LXR20" s="164"/>
      <c r="LXS20" s="164"/>
      <c r="LXT20" s="164"/>
      <c r="LXU20" s="164"/>
      <c r="LXV20" s="164"/>
      <c r="LXW20" s="164"/>
      <c r="LXX20" s="164"/>
      <c r="LXY20" s="164"/>
      <c r="LXZ20" s="164"/>
      <c r="LYA20" s="164"/>
      <c r="LYB20" s="164"/>
      <c r="LYC20" s="164"/>
      <c r="LYD20" s="164"/>
      <c r="LYE20" s="164"/>
      <c r="LYF20" s="164"/>
      <c r="LYG20" s="164"/>
      <c r="LYH20" s="164"/>
      <c r="LYI20" s="164"/>
      <c r="LYJ20" s="164"/>
      <c r="LYK20" s="164"/>
      <c r="LYL20" s="164"/>
      <c r="LYM20" s="164"/>
      <c r="LYN20" s="164"/>
      <c r="LYO20" s="164"/>
      <c r="LYP20" s="164"/>
      <c r="LYQ20" s="164"/>
      <c r="LYR20" s="164"/>
      <c r="LYS20" s="164"/>
      <c r="LYT20" s="164"/>
      <c r="LYU20" s="164"/>
      <c r="LYV20" s="164"/>
      <c r="LYW20" s="164"/>
      <c r="LYX20" s="164"/>
      <c r="LYY20" s="164"/>
      <c r="LYZ20" s="164"/>
      <c r="LZA20" s="164"/>
      <c r="LZB20" s="164"/>
      <c r="LZC20" s="164"/>
      <c r="LZD20" s="164"/>
      <c r="LZE20" s="164"/>
      <c r="LZF20" s="164"/>
      <c r="LZG20" s="164"/>
      <c r="LZH20" s="164"/>
      <c r="LZI20" s="164"/>
      <c r="LZJ20" s="164"/>
      <c r="LZK20" s="164"/>
      <c r="LZL20" s="164"/>
      <c r="LZM20" s="164"/>
      <c r="LZN20" s="164"/>
      <c r="LZO20" s="164"/>
      <c r="LZP20" s="164"/>
      <c r="LZQ20" s="164"/>
      <c r="LZR20" s="164"/>
      <c r="LZS20" s="164"/>
      <c r="LZT20" s="164"/>
      <c r="LZU20" s="164"/>
      <c r="LZV20" s="164"/>
      <c r="LZW20" s="164"/>
      <c r="LZX20" s="164"/>
      <c r="LZY20" s="164"/>
      <c r="LZZ20" s="164"/>
      <c r="MAA20" s="164"/>
      <c r="MAB20" s="164"/>
      <c r="MAC20" s="164"/>
      <c r="MAD20" s="164"/>
      <c r="MAE20" s="164"/>
      <c r="MAF20" s="164"/>
      <c r="MAG20" s="164"/>
      <c r="MAH20" s="164"/>
      <c r="MAI20" s="164"/>
      <c r="MAJ20" s="164"/>
      <c r="MAK20" s="164"/>
      <c r="MAL20" s="164"/>
      <c r="MAM20" s="164"/>
      <c r="MAN20" s="164"/>
      <c r="MAO20" s="164"/>
      <c r="MAP20" s="164"/>
      <c r="MAQ20" s="164"/>
      <c r="MAR20" s="164"/>
      <c r="MAS20" s="164"/>
      <c r="MAT20" s="164"/>
      <c r="MAU20" s="164"/>
      <c r="MAV20" s="164"/>
      <c r="MAW20" s="164"/>
      <c r="MAX20" s="164"/>
      <c r="MAY20" s="164"/>
      <c r="MAZ20" s="164"/>
      <c r="MBA20" s="164"/>
      <c r="MBB20" s="164"/>
      <c r="MBC20" s="164"/>
      <c r="MBD20" s="164"/>
      <c r="MBE20" s="164"/>
      <c r="MBF20" s="164"/>
      <c r="MBG20" s="164"/>
      <c r="MBH20" s="164"/>
      <c r="MBI20" s="164"/>
      <c r="MBJ20" s="164"/>
      <c r="MBK20" s="164"/>
      <c r="MBL20" s="164"/>
      <c r="MBM20" s="164"/>
      <c r="MBN20" s="164"/>
      <c r="MBO20" s="164"/>
      <c r="MBP20" s="164"/>
      <c r="MBQ20" s="164"/>
      <c r="MBR20" s="164"/>
      <c r="MBS20" s="164"/>
      <c r="MBT20" s="164"/>
      <c r="MBU20" s="164"/>
      <c r="MBV20" s="164"/>
      <c r="MBW20" s="164"/>
      <c r="MBX20" s="164"/>
      <c r="MBY20" s="164"/>
      <c r="MBZ20" s="164"/>
      <c r="MCA20" s="164"/>
      <c r="MCB20" s="164"/>
      <c r="MCC20" s="164"/>
      <c r="MCD20" s="164"/>
      <c r="MCE20" s="164"/>
      <c r="MCF20" s="164"/>
      <c r="MCG20" s="164"/>
      <c r="MCH20" s="164"/>
      <c r="MCI20" s="164"/>
      <c r="MCJ20" s="164"/>
      <c r="MCK20" s="164"/>
      <c r="MCL20" s="164"/>
      <c r="MCM20" s="164"/>
      <c r="MCN20" s="164"/>
      <c r="MCO20" s="164"/>
      <c r="MCP20" s="164"/>
      <c r="MCQ20" s="164"/>
      <c r="MCR20" s="164"/>
      <c r="MCS20" s="164"/>
      <c r="MCT20" s="164"/>
      <c r="MCU20" s="164"/>
      <c r="MCV20" s="164"/>
      <c r="MCW20" s="164"/>
      <c r="MCX20" s="164"/>
      <c r="MCY20" s="164"/>
      <c r="MCZ20" s="164"/>
      <c r="MDA20" s="164"/>
      <c r="MDB20" s="164"/>
      <c r="MDC20" s="164"/>
      <c r="MDD20" s="164"/>
      <c r="MDE20" s="164"/>
      <c r="MDF20" s="164"/>
      <c r="MDG20" s="164"/>
      <c r="MDH20" s="164"/>
      <c r="MDI20" s="164"/>
      <c r="MDJ20" s="164"/>
      <c r="MDK20" s="164"/>
      <c r="MDL20" s="164"/>
      <c r="MDM20" s="164"/>
      <c r="MDN20" s="164"/>
      <c r="MDO20" s="164"/>
      <c r="MDP20" s="164"/>
      <c r="MDQ20" s="164"/>
      <c r="MDR20" s="164"/>
      <c r="MDS20" s="164"/>
      <c r="MDT20" s="164"/>
      <c r="MDU20" s="164"/>
      <c r="MDV20" s="164"/>
      <c r="MDW20" s="164"/>
      <c r="MDX20" s="164"/>
      <c r="MDY20" s="164"/>
      <c r="MDZ20" s="164"/>
      <c r="MEA20" s="164"/>
      <c r="MEB20" s="164"/>
      <c r="MEC20" s="164"/>
      <c r="MED20" s="164"/>
      <c r="MEE20" s="164"/>
      <c r="MEF20" s="164"/>
      <c r="MEG20" s="164"/>
      <c r="MEH20" s="164"/>
      <c r="MEI20" s="164"/>
      <c r="MEJ20" s="164"/>
      <c r="MEK20" s="164"/>
      <c r="MEL20" s="164"/>
      <c r="MEM20" s="164"/>
      <c r="MEN20" s="164"/>
      <c r="MEO20" s="164"/>
      <c r="MEP20" s="164"/>
      <c r="MEQ20" s="164"/>
      <c r="MER20" s="164"/>
      <c r="MES20" s="164"/>
      <c r="MET20" s="164"/>
      <c r="MEU20" s="164"/>
      <c r="MEV20" s="164"/>
      <c r="MEW20" s="164"/>
      <c r="MEX20" s="164"/>
      <c r="MEY20" s="164"/>
      <c r="MEZ20" s="164"/>
      <c r="MFA20" s="164"/>
      <c r="MFB20" s="164"/>
      <c r="MFC20" s="164"/>
      <c r="MFD20" s="164"/>
      <c r="MFE20" s="164"/>
      <c r="MFF20" s="164"/>
      <c r="MFG20" s="164"/>
      <c r="MFH20" s="164"/>
      <c r="MFI20" s="164"/>
      <c r="MFJ20" s="164"/>
      <c r="MFK20" s="164"/>
      <c r="MFL20" s="164"/>
      <c r="MFM20" s="164"/>
      <c r="MFN20" s="164"/>
      <c r="MFO20" s="164"/>
      <c r="MFP20" s="164"/>
      <c r="MFQ20" s="164"/>
      <c r="MFR20" s="164"/>
      <c r="MFS20" s="164"/>
      <c r="MFT20" s="164"/>
      <c r="MFU20" s="164"/>
      <c r="MFV20" s="164"/>
      <c r="MFW20" s="164"/>
      <c r="MFX20" s="164"/>
      <c r="MFY20" s="164"/>
      <c r="MFZ20" s="164"/>
      <c r="MGA20" s="164"/>
      <c r="MGB20" s="164"/>
      <c r="MGC20" s="164"/>
      <c r="MGD20" s="164"/>
      <c r="MGE20" s="164"/>
      <c r="MGF20" s="164"/>
      <c r="MGG20" s="164"/>
      <c r="MGH20" s="164"/>
      <c r="MGI20" s="164"/>
      <c r="MGJ20" s="164"/>
      <c r="MGK20" s="164"/>
      <c r="MGL20" s="164"/>
      <c r="MGM20" s="164"/>
      <c r="MGN20" s="164"/>
      <c r="MGO20" s="164"/>
      <c r="MGP20" s="164"/>
      <c r="MGQ20" s="164"/>
      <c r="MGR20" s="164"/>
      <c r="MGS20" s="164"/>
      <c r="MGT20" s="164"/>
      <c r="MGU20" s="164"/>
      <c r="MGV20" s="164"/>
      <c r="MGW20" s="164"/>
      <c r="MGX20" s="164"/>
      <c r="MGY20" s="164"/>
      <c r="MGZ20" s="164"/>
      <c r="MHA20" s="164"/>
      <c r="MHB20" s="164"/>
      <c r="MHC20" s="164"/>
      <c r="MHD20" s="164"/>
      <c r="MHE20" s="164"/>
      <c r="MHF20" s="164"/>
      <c r="MHG20" s="164"/>
      <c r="MHH20" s="164"/>
      <c r="MHI20" s="164"/>
      <c r="MHJ20" s="164"/>
      <c r="MHK20" s="164"/>
      <c r="MHL20" s="164"/>
      <c r="MHM20" s="164"/>
      <c r="MHN20" s="164"/>
      <c r="MHO20" s="164"/>
      <c r="MHP20" s="164"/>
      <c r="MHQ20" s="164"/>
      <c r="MHR20" s="164"/>
      <c r="MHS20" s="164"/>
      <c r="MHT20" s="164"/>
      <c r="MHU20" s="164"/>
      <c r="MHV20" s="164"/>
      <c r="MHW20" s="164"/>
      <c r="MHX20" s="164"/>
      <c r="MHY20" s="164"/>
      <c r="MHZ20" s="164"/>
      <c r="MIA20" s="164"/>
      <c r="MIB20" s="164"/>
      <c r="MIC20" s="164"/>
      <c r="MID20" s="164"/>
      <c r="MIE20" s="164"/>
      <c r="MIF20" s="164"/>
      <c r="MIG20" s="164"/>
      <c r="MIH20" s="164"/>
      <c r="MII20" s="164"/>
      <c r="MIJ20" s="164"/>
      <c r="MIK20" s="164"/>
      <c r="MIL20" s="164"/>
      <c r="MIM20" s="164"/>
      <c r="MIN20" s="164"/>
      <c r="MIO20" s="164"/>
      <c r="MIP20" s="164"/>
      <c r="MIQ20" s="164"/>
      <c r="MIR20" s="164"/>
      <c r="MIS20" s="164"/>
      <c r="MIT20" s="164"/>
      <c r="MIU20" s="164"/>
      <c r="MIV20" s="164"/>
      <c r="MIW20" s="164"/>
      <c r="MIX20" s="164"/>
      <c r="MIY20" s="164"/>
      <c r="MIZ20" s="164"/>
      <c r="MJA20" s="164"/>
      <c r="MJB20" s="164"/>
      <c r="MJC20" s="164"/>
      <c r="MJD20" s="164"/>
      <c r="MJE20" s="164"/>
      <c r="MJF20" s="164"/>
      <c r="MJG20" s="164"/>
      <c r="MJH20" s="164"/>
      <c r="MJI20" s="164"/>
      <c r="MJJ20" s="164"/>
      <c r="MJK20" s="164"/>
      <c r="MJL20" s="164"/>
      <c r="MJM20" s="164"/>
      <c r="MJN20" s="164"/>
      <c r="MJO20" s="164"/>
      <c r="MJP20" s="164"/>
      <c r="MJQ20" s="164"/>
      <c r="MJR20" s="164"/>
      <c r="MJS20" s="164"/>
      <c r="MJT20" s="164"/>
      <c r="MJU20" s="164"/>
      <c r="MJV20" s="164"/>
      <c r="MJW20" s="164"/>
      <c r="MJX20" s="164"/>
      <c r="MJY20" s="164"/>
      <c r="MJZ20" s="164"/>
      <c r="MKA20" s="164"/>
      <c r="MKB20" s="164"/>
      <c r="MKC20" s="164"/>
      <c r="MKD20" s="164"/>
      <c r="MKE20" s="164"/>
      <c r="MKF20" s="164"/>
      <c r="MKG20" s="164"/>
      <c r="MKH20" s="164"/>
      <c r="MKI20" s="164"/>
      <c r="MKJ20" s="164"/>
      <c r="MKK20" s="164"/>
      <c r="MKL20" s="164"/>
      <c r="MKM20" s="164"/>
      <c r="MKN20" s="164"/>
      <c r="MKO20" s="164"/>
      <c r="MKP20" s="164"/>
      <c r="MKQ20" s="164"/>
      <c r="MKR20" s="164"/>
      <c r="MKS20" s="164"/>
      <c r="MKT20" s="164"/>
      <c r="MKU20" s="164"/>
      <c r="MKV20" s="164"/>
      <c r="MKW20" s="164"/>
      <c r="MKX20" s="164"/>
      <c r="MKY20" s="164"/>
      <c r="MKZ20" s="164"/>
      <c r="MLA20" s="164"/>
      <c r="MLB20" s="164"/>
      <c r="MLC20" s="164"/>
      <c r="MLD20" s="164"/>
      <c r="MLE20" s="164"/>
      <c r="MLF20" s="164"/>
      <c r="MLG20" s="164"/>
      <c r="MLH20" s="164"/>
      <c r="MLI20" s="164"/>
      <c r="MLJ20" s="164"/>
      <c r="MLK20" s="164"/>
      <c r="MLL20" s="164"/>
      <c r="MLM20" s="164"/>
      <c r="MLN20" s="164"/>
      <c r="MLO20" s="164"/>
      <c r="MLP20" s="164"/>
      <c r="MLQ20" s="164"/>
      <c r="MLR20" s="164"/>
      <c r="MLS20" s="164"/>
      <c r="MLT20" s="164"/>
      <c r="MLU20" s="164"/>
      <c r="MLV20" s="164"/>
      <c r="MLW20" s="164"/>
      <c r="MLX20" s="164"/>
      <c r="MLY20" s="164"/>
      <c r="MLZ20" s="164"/>
      <c r="MMA20" s="164"/>
      <c r="MMB20" s="164"/>
      <c r="MMC20" s="164"/>
      <c r="MMD20" s="164"/>
      <c r="MME20" s="164"/>
      <c r="MMF20" s="164"/>
      <c r="MMG20" s="164"/>
      <c r="MMH20" s="164"/>
      <c r="MMI20" s="164"/>
      <c r="MMJ20" s="164"/>
      <c r="MMK20" s="164"/>
      <c r="MML20" s="164"/>
      <c r="MMM20" s="164"/>
      <c r="MMN20" s="164"/>
      <c r="MMO20" s="164"/>
      <c r="MMP20" s="164"/>
      <c r="MMQ20" s="164"/>
      <c r="MMR20" s="164"/>
      <c r="MMS20" s="164"/>
      <c r="MMT20" s="164"/>
      <c r="MMU20" s="164"/>
      <c r="MMV20" s="164"/>
      <c r="MMW20" s="164"/>
      <c r="MMX20" s="164"/>
      <c r="MMY20" s="164"/>
      <c r="MMZ20" s="164"/>
      <c r="MNA20" s="164"/>
      <c r="MNB20" s="164"/>
      <c r="MNC20" s="164"/>
      <c r="MND20" s="164"/>
      <c r="MNE20" s="164"/>
      <c r="MNF20" s="164"/>
      <c r="MNG20" s="164"/>
      <c r="MNH20" s="164"/>
      <c r="MNI20" s="164"/>
      <c r="MNJ20" s="164"/>
      <c r="MNK20" s="164"/>
      <c r="MNL20" s="164"/>
      <c r="MNM20" s="164"/>
      <c r="MNN20" s="164"/>
      <c r="MNO20" s="164"/>
      <c r="MNP20" s="164"/>
      <c r="MNQ20" s="164"/>
      <c r="MNR20" s="164"/>
      <c r="MNS20" s="164"/>
      <c r="MNT20" s="164"/>
      <c r="MNU20" s="164"/>
      <c r="MNV20" s="164"/>
      <c r="MNW20" s="164"/>
      <c r="MNX20" s="164"/>
      <c r="MNY20" s="164"/>
      <c r="MNZ20" s="164"/>
      <c r="MOA20" s="164"/>
      <c r="MOB20" s="164"/>
      <c r="MOC20" s="164"/>
      <c r="MOD20" s="164"/>
      <c r="MOE20" s="164"/>
      <c r="MOF20" s="164"/>
      <c r="MOG20" s="164"/>
      <c r="MOH20" s="164"/>
      <c r="MOI20" s="164"/>
      <c r="MOJ20" s="164"/>
      <c r="MOK20" s="164"/>
      <c r="MOL20" s="164"/>
      <c r="MOM20" s="164"/>
      <c r="MON20" s="164"/>
      <c r="MOO20" s="164"/>
      <c r="MOP20" s="164"/>
      <c r="MOQ20" s="164"/>
      <c r="MOR20" s="164"/>
      <c r="MOS20" s="164"/>
      <c r="MOT20" s="164"/>
      <c r="MOU20" s="164"/>
      <c r="MOV20" s="164"/>
      <c r="MOW20" s="164"/>
      <c r="MOX20" s="164"/>
      <c r="MOY20" s="164"/>
      <c r="MOZ20" s="164"/>
      <c r="MPA20" s="164"/>
      <c r="MPB20" s="164"/>
      <c r="MPC20" s="164"/>
      <c r="MPD20" s="164"/>
      <c r="MPE20" s="164"/>
      <c r="MPF20" s="164"/>
      <c r="MPG20" s="164"/>
      <c r="MPH20" s="164"/>
      <c r="MPI20" s="164"/>
      <c r="MPJ20" s="164"/>
      <c r="MPK20" s="164"/>
      <c r="MPL20" s="164"/>
      <c r="MPM20" s="164"/>
      <c r="MPN20" s="164"/>
      <c r="MPO20" s="164"/>
      <c r="MPP20" s="164"/>
      <c r="MPQ20" s="164"/>
      <c r="MPR20" s="164"/>
      <c r="MPS20" s="164"/>
      <c r="MPT20" s="164"/>
      <c r="MPU20" s="164"/>
      <c r="MPV20" s="164"/>
      <c r="MPW20" s="164"/>
      <c r="MPX20" s="164"/>
      <c r="MPY20" s="164"/>
      <c r="MPZ20" s="164"/>
      <c r="MQA20" s="164"/>
      <c r="MQB20" s="164"/>
      <c r="MQC20" s="164"/>
      <c r="MQD20" s="164"/>
      <c r="MQE20" s="164"/>
      <c r="MQF20" s="164"/>
      <c r="MQG20" s="164"/>
      <c r="MQH20" s="164"/>
      <c r="MQI20" s="164"/>
      <c r="MQJ20" s="164"/>
      <c r="MQK20" s="164"/>
      <c r="MQL20" s="164"/>
      <c r="MQM20" s="164"/>
      <c r="MQN20" s="164"/>
      <c r="MQO20" s="164"/>
      <c r="MQP20" s="164"/>
      <c r="MQQ20" s="164"/>
      <c r="MQR20" s="164"/>
      <c r="MQS20" s="164"/>
      <c r="MQT20" s="164"/>
      <c r="MQU20" s="164"/>
      <c r="MQV20" s="164"/>
      <c r="MQW20" s="164"/>
      <c r="MQX20" s="164"/>
      <c r="MQY20" s="164"/>
      <c r="MQZ20" s="164"/>
      <c r="MRA20" s="164"/>
      <c r="MRB20" s="164"/>
      <c r="MRC20" s="164"/>
      <c r="MRD20" s="164"/>
      <c r="MRE20" s="164"/>
      <c r="MRF20" s="164"/>
      <c r="MRG20" s="164"/>
      <c r="MRH20" s="164"/>
      <c r="MRI20" s="164"/>
      <c r="MRJ20" s="164"/>
      <c r="MRK20" s="164"/>
      <c r="MRL20" s="164"/>
      <c r="MRM20" s="164"/>
      <c r="MRN20" s="164"/>
      <c r="MRO20" s="164"/>
      <c r="MRP20" s="164"/>
      <c r="MRQ20" s="164"/>
      <c r="MRR20" s="164"/>
      <c r="MRS20" s="164"/>
      <c r="MRT20" s="164"/>
      <c r="MRU20" s="164"/>
      <c r="MRV20" s="164"/>
      <c r="MRW20" s="164"/>
      <c r="MRX20" s="164"/>
      <c r="MRY20" s="164"/>
      <c r="MRZ20" s="164"/>
      <c r="MSA20" s="164"/>
      <c r="MSB20" s="164"/>
      <c r="MSC20" s="164"/>
      <c r="MSD20" s="164"/>
      <c r="MSE20" s="164"/>
      <c r="MSF20" s="164"/>
      <c r="MSG20" s="164"/>
      <c r="MSH20" s="164"/>
      <c r="MSI20" s="164"/>
      <c r="MSJ20" s="164"/>
      <c r="MSK20" s="164"/>
      <c r="MSL20" s="164"/>
      <c r="MSM20" s="164"/>
      <c r="MSN20" s="164"/>
      <c r="MSO20" s="164"/>
      <c r="MSP20" s="164"/>
      <c r="MSQ20" s="164"/>
      <c r="MSR20" s="164"/>
      <c r="MSS20" s="164"/>
      <c r="MST20" s="164"/>
      <c r="MSU20" s="164"/>
      <c r="MSV20" s="164"/>
      <c r="MSW20" s="164"/>
      <c r="MSX20" s="164"/>
      <c r="MSY20" s="164"/>
      <c r="MSZ20" s="164"/>
      <c r="MTA20" s="164"/>
      <c r="MTB20" s="164"/>
      <c r="MTC20" s="164"/>
      <c r="MTD20" s="164"/>
      <c r="MTE20" s="164"/>
      <c r="MTF20" s="164"/>
      <c r="MTG20" s="164"/>
      <c r="MTH20" s="164"/>
      <c r="MTI20" s="164"/>
      <c r="MTJ20" s="164"/>
      <c r="MTK20" s="164"/>
      <c r="MTL20" s="164"/>
      <c r="MTM20" s="164"/>
      <c r="MTN20" s="164"/>
      <c r="MTO20" s="164"/>
      <c r="MTP20" s="164"/>
      <c r="MTQ20" s="164"/>
      <c r="MTR20" s="164"/>
      <c r="MTS20" s="164"/>
      <c r="MTT20" s="164"/>
      <c r="MTU20" s="164"/>
      <c r="MTV20" s="164"/>
      <c r="MTW20" s="164"/>
      <c r="MTX20" s="164"/>
      <c r="MTY20" s="164"/>
      <c r="MTZ20" s="164"/>
      <c r="MUA20" s="164"/>
      <c r="MUB20" s="164"/>
      <c r="MUC20" s="164"/>
      <c r="MUD20" s="164"/>
      <c r="MUE20" s="164"/>
      <c r="MUF20" s="164"/>
      <c r="MUG20" s="164"/>
      <c r="MUH20" s="164"/>
      <c r="MUI20" s="164"/>
      <c r="MUJ20" s="164"/>
      <c r="MUK20" s="164"/>
      <c r="MUL20" s="164"/>
      <c r="MUM20" s="164"/>
      <c r="MUN20" s="164"/>
      <c r="MUO20" s="164"/>
      <c r="MUP20" s="164"/>
      <c r="MUQ20" s="164"/>
      <c r="MUR20" s="164"/>
      <c r="MUS20" s="164"/>
      <c r="MUT20" s="164"/>
      <c r="MUU20" s="164"/>
      <c r="MUV20" s="164"/>
      <c r="MUW20" s="164"/>
      <c r="MUX20" s="164"/>
      <c r="MUY20" s="164"/>
      <c r="MUZ20" s="164"/>
      <c r="MVA20" s="164"/>
      <c r="MVB20" s="164"/>
      <c r="MVC20" s="164"/>
      <c r="MVD20" s="164"/>
      <c r="MVE20" s="164"/>
      <c r="MVF20" s="164"/>
      <c r="MVG20" s="164"/>
      <c r="MVH20" s="164"/>
      <c r="MVI20" s="164"/>
      <c r="MVJ20" s="164"/>
      <c r="MVK20" s="164"/>
      <c r="MVL20" s="164"/>
      <c r="MVM20" s="164"/>
      <c r="MVN20" s="164"/>
      <c r="MVO20" s="164"/>
      <c r="MVP20" s="164"/>
      <c r="MVQ20" s="164"/>
      <c r="MVR20" s="164"/>
      <c r="MVS20" s="164"/>
      <c r="MVT20" s="164"/>
      <c r="MVU20" s="164"/>
      <c r="MVV20" s="164"/>
      <c r="MVW20" s="164"/>
      <c r="MVX20" s="164"/>
      <c r="MVY20" s="164"/>
      <c r="MVZ20" s="164"/>
      <c r="MWA20" s="164"/>
      <c r="MWB20" s="164"/>
      <c r="MWC20" s="164"/>
      <c r="MWD20" s="164"/>
      <c r="MWE20" s="164"/>
      <c r="MWF20" s="164"/>
      <c r="MWG20" s="164"/>
      <c r="MWH20" s="164"/>
      <c r="MWI20" s="164"/>
      <c r="MWJ20" s="164"/>
      <c r="MWK20" s="164"/>
      <c r="MWL20" s="164"/>
      <c r="MWM20" s="164"/>
      <c r="MWN20" s="164"/>
      <c r="MWO20" s="164"/>
      <c r="MWP20" s="164"/>
      <c r="MWQ20" s="164"/>
      <c r="MWR20" s="164"/>
      <c r="MWS20" s="164"/>
      <c r="MWT20" s="164"/>
      <c r="MWU20" s="164"/>
      <c r="MWV20" s="164"/>
      <c r="MWW20" s="164"/>
      <c r="MWX20" s="164"/>
      <c r="MWY20" s="164"/>
      <c r="MWZ20" s="164"/>
      <c r="MXA20" s="164"/>
      <c r="MXB20" s="164"/>
      <c r="MXC20" s="164"/>
      <c r="MXD20" s="164"/>
      <c r="MXE20" s="164"/>
      <c r="MXF20" s="164"/>
      <c r="MXG20" s="164"/>
      <c r="MXH20" s="164"/>
      <c r="MXI20" s="164"/>
      <c r="MXJ20" s="164"/>
      <c r="MXK20" s="164"/>
      <c r="MXL20" s="164"/>
      <c r="MXM20" s="164"/>
      <c r="MXN20" s="164"/>
      <c r="MXO20" s="164"/>
      <c r="MXP20" s="164"/>
      <c r="MXQ20" s="164"/>
      <c r="MXR20" s="164"/>
      <c r="MXS20" s="164"/>
      <c r="MXT20" s="164"/>
      <c r="MXU20" s="164"/>
      <c r="MXV20" s="164"/>
      <c r="MXW20" s="164"/>
      <c r="MXX20" s="164"/>
      <c r="MXY20" s="164"/>
      <c r="MXZ20" s="164"/>
      <c r="MYA20" s="164"/>
      <c r="MYB20" s="164"/>
      <c r="MYC20" s="164"/>
      <c r="MYD20" s="164"/>
      <c r="MYE20" s="164"/>
      <c r="MYF20" s="164"/>
      <c r="MYG20" s="164"/>
      <c r="MYH20" s="164"/>
      <c r="MYI20" s="164"/>
      <c r="MYJ20" s="164"/>
      <c r="MYK20" s="164"/>
      <c r="MYL20" s="164"/>
      <c r="MYM20" s="164"/>
      <c r="MYN20" s="164"/>
      <c r="MYO20" s="164"/>
      <c r="MYP20" s="164"/>
      <c r="MYQ20" s="164"/>
      <c r="MYR20" s="164"/>
      <c r="MYS20" s="164"/>
      <c r="MYT20" s="164"/>
      <c r="MYU20" s="164"/>
      <c r="MYV20" s="164"/>
      <c r="MYW20" s="164"/>
      <c r="MYX20" s="164"/>
      <c r="MYY20" s="164"/>
      <c r="MYZ20" s="164"/>
      <c r="MZA20" s="164"/>
      <c r="MZB20" s="164"/>
      <c r="MZC20" s="164"/>
      <c r="MZD20" s="164"/>
      <c r="MZE20" s="164"/>
      <c r="MZF20" s="164"/>
      <c r="MZG20" s="164"/>
      <c r="MZH20" s="164"/>
      <c r="MZI20" s="164"/>
      <c r="MZJ20" s="164"/>
      <c r="MZK20" s="164"/>
      <c r="MZL20" s="164"/>
      <c r="MZM20" s="164"/>
      <c r="MZN20" s="164"/>
      <c r="MZO20" s="164"/>
      <c r="MZP20" s="164"/>
      <c r="MZQ20" s="164"/>
      <c r="MZR20" s="164"/>
      <c r="MZS20" s="164"/>
      <c r="MZT20" s="164"/>
      <c r="MZU20" s="164"/>
      <c r="MZV20" s="164"/>
      <c r="MZW20" s="164"/>
      <c r="MZX20" s="164"/>
      <c r="MZY20" s="164"/>
      <c r="MZZ20" s="164"/>
      <c r="NAA20" s="164"/>
      <c r="NAB20" s="164"/>
      <c r="NAC20" s="164"/>
      <c r="NAD20" s="164"/>
      <c r="NAE20" s="164"/>
      <c r="NAF20" s="164"/>
      <c r="NAG20" s="164"/>
      <c r="NAH20" s="164"/>
      <c r="NAI20" s="164"/>
      <c r="NAJ20" s="164"/>
      <c r="NAK20" s="164"/>
      <c r="NAL20" s="164"/>
      <c r="NAM20" s="164"/>
      <c r="NAN20" s="164"/>
      <c r="NAO20" s="164"/>
      <c r="NAP20" s="164"/>
      <c r="NAQ20" s="164"/>
      <c r="NAR20" s="164"/>
      <c r="NAS20" s="164"/>
      <c r="NAT20" s="164"/>
      <c r="NAU20" s="164"/>
      <c r="NAV20" s="164"/>
      <c r="NAW20" s="164"/>
      <c r="NAX20" s="164"/>
      <c r="NAY20" s="164"/>
      <c r="NAZ20" s="164"/>
      <c r="NBA20" s="164"/>
      <c r="NBB20" s="164"/>
      <c r="NBC20" s="164"/>
      <c r="NBD20" s="164"/>
      <c r="NBE20" s="164"/>
      <c r="NBF20" s="164"/>
      <c r="NBG20" s="164"/>
      <c r="NBH20" s="164"/>
      <c r="NBI20" s="164"/>
      <c r="NBJ20" s="164"/>
      <c r="NBK20" s="164"/>
      <c r="NBL20" s="164"/>
      <c r="NBM20" s="164"/>
      <c r="NBN20" s="164"/>
      <c r="NBO20" s="164"/>
      <c r="NBP20" s="164"/>
      <c r="NBQ20" s="164"/>
      <c r="NBR20" s="164"/>
      <c r="NBS20" s="164"/>
      <c r="NBT20" s="164"/>
      <c r="NBU20" s="164"/>
      <c r="NBV20" s="164"/>
      <c r="NBW20" s="164"/>
      <c r="NBX20" s="164"/>
      <c r="NBY20" s="164"/>
      <c r="NBZ20" s="164"/>
      <c r="NCA20" s="164"/>
      <c r="NCB20" s="164"/>
      <c r="NCC20" s="164"/>
      <c r="NCD20" s="164"/>
      <c r="NCE20" s="164"/>
      <c r="NCF20" s="164"/>
      <c r="NCG20" s="164"/>
      <c r="NCH20" s="164"/>
      <c r="NCI20" s="164"/>
      <c r="NCJ20" s="164"/>
      <c r="NCK20" s="164"/>
      <c r="NCL20" s="164"/>
      <c r="NCM20" s="164"/>
      <c r="NCN20" s="164"/>
      <c r="NCO20" s="164"/>
      <c r="NCP20" s="164"/>
      <c r="NCQ20" s="164"/>
      <c r="NCR20" s="164"/>
      <c r="NCS20" s="164"/>
      <c r="NCT20" s="164"/>
      <c r="NCU20" s="164"/>
      <c r="NCV20" s="164"/>
      <c r="NCW20" s="164"/>
      <c r="NCX20" s="164"/>
      <c r="NCY20" s="164"/>
      <c r="NCZ20" s="164"/>
      <c r="NDA20" s="164"/>
      <c r="NDB20" s="164"/>
      <c r="NDC20" s="164"/>
      <c r="NDD20" s="164"/>
      <c r="NDE20" s="164"/>
      <c r="NDF20" s="164"/>
      <c r="NDG20" s="164"/>
      <c r="NDH20" s="164"/>
      <c r="NDI20" s="164"/>
      <c r="NDJ20" s="164"/>
      <c r="NDK20" s="164"/>
      <c r="NDL20" s="164"/>
      <c r="NDM20" s="164"/>
      <c r="NDN20" s="164"/>
      <c r="NDO20" s="164"/>
      <c r="NDP20" s="164"/>
      <c r="NDQ20" s="164"/>
      <c r="NDR20" s="164"/>
      <c r="NDS20" s="164"/>
      <c r="NDT20" s="164"/>
      <c r="NDU20" s="164"/>
      <c r="NDV20" s="164"/>
      <c r="NDW20" s="164"/>
      <c r="NDX20" s="164"/>
      <c r="NDY20" s="164"/>
      <c r="NDZ20" s="164"/>
      <c r="NEA20" s="164"/>
      <c r="NEB20" s="164"/>
      <c r="NEC20" s="164"/>
      <c r="NED20" s="164"/>
      <c r="NEE20" s="164"/>
      <c r="NEF20" s="164"/>
      <c r="NEG20" s="164"/>
      <c r="NEH20" s="164"/>
      <c r="NEI20" s="164"/>
      <c r="NEJ20" s="164"/>
      <c r="NEK20" s="164"/>
      <c r="NEL20" s="164"/>
      <c r="NEM20" s="164"/>
      <c r="NEN20" s="164"/>
      <c r="NEO20" s="164"/>
      <c r="NEP20" s="164"/>
      <c r="NEQ20" s="164"/>
      <c r="NER20" s="164"/>
      <c r="NES20" s="164"/>
      <c r="NET20" s="164"/>
      <c r="NEU20" s="164"/>
      <c r="NEV20" s="164"/>
      <c r="NEW20" s="164"/>
      <c r="NEX20" s="164"/>
      <c r="NEY20" s="164"/>
      <c r="NEZ20" s="164"/>
      <c r="NFA20" s="164"/>
      <c r="NFB20" s="164"/>
      <c r="NFC20" s="164"/>
      <c r="NFD20" s="164"/>
      <c r="NFE20" s="164"/>
      <c r="NFF20" s="164"/>
      <c r="NFG20" s="164"/>
      <c r="NFH20" s="164"/>
      <c r="NFI20" s="164"/>
      <c r="NFJ20" s="164"/>
      <c r="NFK20" s="164"/>
      <c r="NFL20" s="164"/>
      <c r="NFM20" s="164"/>
      <c r="NFN20" s="164"/>
      <c r="NFO20" s="164"/>
      <c r="NFP20" s="164"/>
      <c r="NFQ20" s="164"/>
      <c r="NFR20" s="164"/>
      <c r="NFS20" s="164"/>
      <c r="NFT20" s="164"/>
      <c r="NFU20" s="164"/>
      <c r="NFV20" s="164"/>
      <c r="NFW20" s="164"/>
      <c r="NFX20" s="164"/>
      <c r="NFY20" s="164"/>
      <c r="NFZ20" s="164"/>
      <c r="NGA20" s="164"/>
      <c r="NGB20" s="164"/>
      <c r="NGC20" s="164"/>
      <c r="NGD20" s="164"/>
      <c r="NGE20" s="164"/>
      <c r="NGF20" s="164"/>
      <c r="NGG20" s="164"/>
      <c r="NGH20" s="164"/>
      <c r="NGI20" s="164"/>
      <c r="NGJ20" s="164"/>
      <c r="NGK20" s="164"/>
      <c r="NGL20" s="164"/>
      <c r="NGM20" s="164"/>
      <c r="NGN20" s="164"/>
      <c r="NGO20" s="164"/>
      <c r="NGP20" s="164"/>
      <c r="NGQ20" s="164"/>
      <c r="NGR20" s="164"/>
      <c r="NGS20" s="164"/>
      <c r="NGT20" s="164"/>
      <c r="NGU20" s="164"/>
      <c r="NGV20" s="164"/>
      <c r="NGW20" s="164"/>
      <c r="NGX20" s="164"/>
      <c r="NGY20" s="164"/>
      <c r="NGZ20" s="164"/>
      <c r="NHA20" s="164"/>
      <c r="NHB20" s="164"/>
      <c r="NHC20" s="164"/>
      <c r="NHD20" s="164"/>
      <c r="NHE20" s="164"/>
      <c r="NHF20" s="164"/>
      <c r="NHG20" s="164"/>
      <c r="NHH20" s="164"/>
      <c r="NHI20" s="164"/>
      <c r="NHJ20" s="164"/>
      <c r="NHK20" s="164"/>
      <c r="NHL20" s="164"/>
      <c r="NHM20" s="164"/>
      <c r="NHN20" s="164"/>
      <c r="NHO20" s="164"/>
      <c r="NHP20" s="164"/>
      <c r="NHQ20" s="164"/>
      <c r="NHR20" s="164"/>
      <c r="NHS20" s="164"/>
      <c r="NHT20" s="164"/>
      <c r="NHU20" s="164"/>
      <c r="NHV20" s="164"/>
      <c r="NHW20" s="164"/>
      <c r="NHX20" s="164"/>
      <c r="NHY20" s="164"/>
      <c r="NHZ20" s="164"/>
      <c r="NIA20" s="164"/>
      <c r="NIB20" s="164"/>
      <c r="NIC20" s="164"/>
      <c r="NID20" s="164"/>
      <c r="NIE20" s="164"/>
      <c r="NIF20" s="164"/>
      <c r="NIG20" s="164"/>
      <c r="NIH20" s="164"/>
      <c r="NII20" s="164"/>
      <c r="NIJ20" s="164"/>
      <c r="NIK20" s="164"/>
      <c r="NIL20" s="164"/>
      <c r="NIM20" s="164"/>
      <c r="NIN20" s="164"/>
      <c r="NIO20" s="164"/>
      <c r="NIP20" s="164"/>
      <c r="NIQ20" s="164"/>
      <c r="NIR20" s="164"/>
      <c r="NIS20" s="164"/>
      <c r="NIT20" s="164"/>
      <c r="NIU20" s="164"/>
      <c r="NIV20" s="164"/>
      <c r="NIW20" s="164"/>
      <c r="NIX20" s="164"/>
      <c r="NIY20" s="164"/>
      <c r="NIZ20" s="164"/>
      <c r="NJA20" s="164"/>
      <c r="NJB20" s="164"/>
      <c r="NJC20" s="164"/>
      <c r="NJD20" s="164"/>
      <c r="NJE20" s="164"/>
      <c r="NJF20" s="164"/>
      <c r="NJG20" s="164"/>
      <c r="NJH20" s="164"/>
      <c r="NJI20" s="164"/>
      <c r="NJJ20" s="164"/>
      <c r="NJK20" s="164"/>
      <c r="NJL20" s="164"/>
      <c r="NJM20" s="164"/>
      <c r="NJN20" s="164"/>
      <c r="NJO20" s="164"/>
      <c r="NJP20" s="164"/>
      <c r="NJQ20" s="164"/>
      <c r="NJR20" s="164"/>
      <c r="NJS20" s="164"/>
      <c r="NJT20" s="164"/>
      <c r="NJU20" s="164"/>
      <c r="NJV20" s="164"/>
      <c r="NJW20" s="164"/>
      <c r="NJX20" s="164"/>
      <c r="NJY20" s="164"/>
      <c r="NJZ20" s="164"/>
      <c r="NKA20" s="164"/>
      <c r="NKB20" s="164"/>
      <c r="NKC20" s="164"/>
      <c r="NKD20" s="164"/>
      <c r="NKE20" s="164"/>
      <c r="NKF20" s="164"/>
      <c r="NKG20" s="164"/>
      <c r="NKH20" s="164"/>
      <c r="NKI20" s="164"/>
      <c r="NKJ20" s="164"/>
      <c r="NKK20" s="164"/>
      <c r="NKL20" s="164"/>
      <c r="NKM20" s="164"/>
      <c r="NKN20" s="164"/>
      <c r="NKO20" s="164"/>
      <c r="NKP20" s="164"/>
      <c r="NKQ20" s="164"/>
      <c r="NKR20" s="164"/>
      <c r="NKS20" s="164"/>
      <c r="NKT20" s="164"/>
      <c r="NKU20" s="164"/>
      <c r="NKV20" s="164"/>
      <c r="NKW20" s="164"/>
      <c r="NKX20" s="164"/>
      <c r="NKY20" s="164"/>
      <c r="NKZ20" s="164"/>
      <c r="NLA20" s="164"/>
      <c r="NLB20" s="164"/>
      <c r="NLC20" s="164"/>
      <c r="NLD20" s="164"/>
      <c r="NLE20" s="164"/>
      <c r="NLF20" s="164"/>
      <c r="NLG20" s="164"/>
      <c r="NLH20" s="164"/>
      <c r="NLI20" s="164"/>
      <c r="NLJ20" s="164"/>
      <c r="NLK20" s="164"/>
      <c r="NLL20" s="164"/>
      <c r="NLM20" s="164"/>
      <c r="NLN20" s="164"/>
      <c r="NLO20" s="164"/>
      <c r="NLP20" s="164"/>
      <c r="NLQ20" s="164"/>
      <c r="NLR20" s="164"/>
      <c r="NLS20" s="164"/>
      <c r="NLT20" s="164"/>
      <c r="NLU20" s="164"/>
      <c r="NLV20" s="164"/>
      <c r="NLW20" s="164"/>
      <c r="NLX20" s="164"/>
      <c r="NLY20" s="164"/>
      <c r="NLZ20" s="164"/>
      <c r="NMA20" s="164"/>
      <c r="NMB20" s="164"/>
      <c r="NMC20" s="164"/>
      <c r="NMD20" s="164"/>
      <c r="NME20" s="164"/>
      <c r="NMF20" s="164"/>
      <c r="NMG20" s="164"/>
      <c r="NMH20" s="164"/>
      <c r="NMI20" s="164"/>
      <c r="NMJ20" s="164"/>
      <c r="NMK20" s="164"/>
      <c r="NML20" s="164"/>
      <c r="NMM20" s="164"/>
      <c r="NMN20" s="164"/>
      <c r="NMO20" s="164"/>
      <c r="NMP20" s="164"/>
      <c r="NMQ20" s="164"/>
      <c r="NMR20" s="164"/>
      <c r="NMS20" s="164"/>
      <c r="NMT20" s="164"/>
      <c r="NMU20" s="164"/>
      <c r="NMV20" s="164"/>
      <c r="NMW20" s="164"/>
      <c r="NMX20" s="164"/>
      <c r="NMY20" s="164"/>
      <c r="NMZ20" s="164"/>
      <c r="NNA20" s="164"/>
      <c r="NNB20" s="164"/>
      <c r="NNC20" s="164"/>
      <c r="NND20" s="164"/>
      <c r="NNE20" s="164"/>
      <c r="NNF20" s="164"/>
      <c r="NNG20" s="164"/>
      <c r="NNH20" s="164"/>
      <c r="NNI20" s="164"/>
      <c r="NNJ20" s="164"/>
      <c r="NNK20" s="164"/>
      <c r="NNL20" s="164"/>
      <c r="NNM20" s="164"/>
      <c r="NNN20" s="164"/>
      <c r="NNO20" s="164"/>
      <c r="NNP20" s="164"/>
      <c r="NNQ20" s="164"/>
      <c r="NNR20" s="164"/>
      <c r="NNS20" s="164"/>
      <c r="NNT20" s="164"/>
      <c r="NNU20" s="164"/>
      <c r="NNV20" s="164"/>
      <c r="NNW20" s="164"/>
      <c r="NNX20" s="164"/>
      <c r="NNY20" s="164"/>
      <c r="NNZ20" s="164"/>
      <c r="NOA20" s="164"/>
      <c r="NOB20" s="164"/>
      <c r="NOC20" s="164"/>
      <c r="NOD20" s="164"/>
      <c r="NOE20" s="164"/>
      <c r="NOF20" s="164"/>
      <c r="NOG20" s="164"/>
      <c r="NOH20" s="164"/>
      <c r="NOI20" s="164"/>
      <c r="NOJ20" s="164"/>
      <c r="NOK20" s="164"/>
      <c r="NOL20" s="164"/>
      <c r="NOM20" s="164"/>
      <c r="NON20" s="164"/>
      <c r="NOO20" s="164"/>
      <c r="NOP20" s="164"/>
      <c r="NOQ20" s="164"/>
      <c r="NOR20" s="164"/>
      <c r="NOS20" s="164"/>
      <c r="NOT20" s="164"/>
      <c r="NOU20" s="164"/>
      <c r="NOV20" s="164"/>
      <c r="NOW20" s="164"/>
      <c r="NOX20" s="164"/>
      <c r="NOY20" s="164"/>
      <c r="NOZ20" s="164"/>
      <c r="NPA20" s="164"/>
      <c r="NPB20" s="164"/>
      <c r="NPC20" s="164"/>
      <c r="NPD20" s="164"/>
      <c r="NPE20" s="164"/>
      <c r="NPF20" s="164"/>
      <c r="NPG20" s="164"/>
      <c r="NPH20" s="164"/>
      <c r="NPI20" s="164"/>
      <c r="NPJ20" s="164"/>
      <c r="NPK20" s="164"/>
      <c r="NPL20" s="164"/>
      <c r="NPM20" s="164"/>
      <c r="NPN20" s="164"/>
      <c r="NPO20" s="164"/>
      <c r="NPP20" s="164"/>
      <c r="NPQ20" s="164"/>
      <c r="NPR20" s="164"/>
      <c r="NPS20" s="164"/>
      <c r="NPT20" s="164"/>
      <c r="NPU20" s="164"/>
      <c r="NPV20" s="164"/>
      <c r="NPW20" s="164"/>
      <c r="NPX20" s="164"/>
      <c r="NPY20" s="164"/>
      <c r="NPZ20" s="164"/>
      <c r="NQA20" s="164"/>
      <c r="NQB20" s="164"/>
      <c r="NQC20" s="164"/>
      <c r="NQD20" s="164"/>
      <c r="NQE20" s="164"/>
      <c r="NQF20" s="164"/>
      <c r="NQG20" s="164"/>
      <c r="NQH20" s="164"/>
      <c r="NQI20" s="164"/>
      <c r="NQJ20" s="164"/>
      <c r="NQK20" s="164"/>
      <c r="NQL20" s="164"/>
      <c r="NQM20" s="164"/>
      <c r="NQN20" s="164"/>
      <c r="NQO20" s="164"/>
      <c r="NQP20" s="164"/>
      <c r="NQQ20" s="164"/>
      <c r="NQR20" s="164"/>
      <c r="NQS20" s="164"/>
      <c r="NQT20" s="164"/>
      <c r="NQU20" s="164"/>
      <c r="NQV20" s="164"/>
      <c r="NQW20" s="164"/>
      <c r="NQX20" s="164"/>
      <c r="NQY20" s="164"/>
      <c r="NQZ20" s="164"/>
      <c r="NRA20" s="164"/>
      <c r="NRB20" s="164"/>
      <c r="NRC20" s="164"/>
      <c r="NRD20" s="164"/>
      <c r="NRE20" s="164"/>
      <c r="NRF20" s="164"/>
      <c r="NRG20" s="164"/>
      <c r="NRH20" s="164"/>
      <c r="NRI20" s="164"/>
      <c r="NRJ20" s="164"/>
      <c r="NRK20" s="164"/>
      <c r="NRL20" s="164"/>
      <c r="NRM20" s="164"/>
      <c r="NRN20" s="164"/>
      <c r="NRO20" s="164"/>
      <c r="NRP20" s="164"/>
      <c r="NRQ20" s="164"/>
      <c r="NRR20" s="164"/>
      <c r="NRS20" s="164"/>
      <c r="NRT20" s="164"/>
      <c r="NRU20" s="164"/>
      <c r="NRV20" s="164"/>
      <c r="NRW20" s="164"/>
      <c r="NRX20" s="164"/>
      <c r="NRY20" s="164"/>
      <c r="NRZ20" s="164"/>
      <c r="NSA20" s="164"/>
      <c r="NSB20" s="164"/>
      <c r="NSC20" s="164"/>
      <c r="NSD20" s="164"/>
      <c r="NSE20" s="164"/>
      <c r="NSF20" s="164"/>
      <c r="NSG20" s="164"/>
      <c r="NSH20" s="164"/>
      <c r="NSI20" s="164"/>
      <c r="NSJ20" s="164"/>
      <c r="NSK20" s="164"/>
      <c r="NSL20" s="164"/>
      <c r="NSM20" s="164"/>
      <c r="NSN20" s="164"/>
      <c r="NSO20" s="164"/>
      <c r="NSP20" s="164"/>
      <c r="NSQ20" s="164"/>
      <c r="NSR20" s="164"/>
      <c r="NSS20" s="164"/>
      <c r="NST20" s="164"/>
      <c r="NSU20" s="164"/>
      <c r="NSV20" s="164"/>
      <c r="NSW20" s="164"/>
      <c r="NSX20" s="164"/>
      <c r="NSY20" s="164"/>
      <c r="NSZ20" s="164"/>
      <c r="NTA20" s="164"/>
      <c r="NTB20" s="164"/>
      <c r="NTC20" s="164"/>
      <c r="NTD20" s="164"/>
      <c r="NTE20" s="164"/>
      <c r="NTF20" s="164"/>
      <c r="NTG20" s="164"/>
      <c r="NTH20" s="164"/>
      <c r="NTI20" s="164"/>
      <c r="NTJ20" s="164"/>
      <c r="NTK20" s="164"/>
      <c r="NTL20" s="164"/>
      <c r="NTM20" s="164"/>
      <c r="NTN20" s="164"/>
      <c r="NTO20" s="164"/>
      <c r="NTP20" s="164"/>
      <c r="NTQ20" s="164"/>
      <c r="NTR20" s="164"/>
      <c r="NTS20" s="164"/>
      <c r="NTT20" s="164"/>
      <c r="NTU20" s="164"/>
      <c r="NTV20" s="164"/>
      <c r="NTW20" s="164"/>
      <c r="NTX20" s="164"/>
      <c r="NTY20" s="164"/>
      <c r="NTZ20" s="164"/>
      <c r="NUA20" s="164"/>
      <c r="NUB20" s="164"/>
      <c r="NUC20" s="164"/>
      <c r="NUD20" s="164"/>
      <c r="NUE20" s="164"/>
      <c r="NUF20" s="164"/>
      <c r="NUG20" s="164"/>
      <c r="NUH20" s="164"/>
      <c r="NUI20" s="164"/>
      <c r="NUJ20" s="164"/>
      <c r="NUK20" s="164"/>
      <c r="NUL20" s="164"/>
      <c r="NUM20" s="164"/>
      <c r="NUN20" s="164"/>
      <c r="NUO20" s="164"/>
      <c r="NUP20" s="164"/>
      <c r="NUQ20" s="164"/>
      <c r="NUR20" s="164"/>
      <c r="NUS20" s="164"/>
      <c r="NUT20" s="164"/>
      <c r="NUU20" s="164"/>
      <c r="NUV20" s="164"/>
      <c r="NUW20" s="164"/>
      <c r="NUX20" s="164"/>
      <c r="NUY20" s="164"/>
      <c r="NUZ20" s="164"/>
      <c r="NVA20" s="164"/>
      <c r="NVB20" s="164"/>
      <c r="NVC20" s="164"/>
      <c r="NVD20" s="164"/>
      <c r="NVE20" s="164"/>
      <c r="NVF20" s="164"/>
      <c r="NVG20" s="164"/>
      <c r="NVH20" s="164"/>
      <c r="NVI20" s="164"/>
      <c r="NVJ20" s="164"/>
      <c r="NVK20" s="164"/>
      <c r="NVL20" s="164"/>
      <c r="NVM20" s="164"/>
      <c r="NVN20" s="164"/>
      <c r="NVO20" s="164"/>
      <c r="NVP20" s="164"/>
      <c r="NVQ20" s="164"/>
      <c r="NVR20" s="164"/>
      <c r="NVS20" s="164"/>
      <c r="NVT20" s="164"/>
      <c r="NVU20" s="164"/>
      <c r="NVV20" s="164"/>
      <c r="NVW20" s="164"/>
      <c r="NVX20" s="164"/>
      <c r="NVY20" s="164"/>
      <c r="NVZ20" s="164"/>
      <c r="NWA20" s="164"/>
      <c r="NWB20" s="164"/>
      <c r="NWC20" s="164"/>
      <c r="NWD20" s="164"/>
      <c r="NWE20" s="164"/>
      <c r="NWF20" s="164"/>
      <c r="NWG20" s="164"/>
      <c r="NWH20" s="164"/>
      <c r="NWI20" s="164"/>
      <c r="NWJ20" s="164"/>
      <c r="NWK20" s="164"/>
      <c r="NWL20" s="164"/>
      <c r="NWM20" s="164"/>
      <c r="NWN20" s="164"/>
      <c r="NWO20" s="164"/>
      <c r="NWP20" s="164"/>
      <c r="NWQ20" s="164"/>
      <c r="NWR20" s="164"/>
      <c r="NWS20" s="164"/>
      <c r="NWT20" s="164"/>
      <c r="NWU20" s="164"/>
      <c r="NWV20" s="164"/>
      <c r="NWW20" s="164"/>
      <c r="NWX20" s="164"/>
      <c r="NWY20" s="164"/>
      <c r="NWZ20" s="164"/>
      <c r="NXA20" s="164"/>
      <c r="NXB20" s="164"/>
      <c r="NXC20" s="164"/>
      <c r="NXD20" s="164"/>
      <c r="NXE20" s="164"/>
      <c r="NXF20" s="164"/>
      <c r="NXG20" s="164"/>
      <c r="NXH20" s="164"/>
      <c r="NXI20" s="164"/>
      <c r="NXJ20" s="164"/>
      <c r="NXK20" s="164"/>
      <c r="NXL20" s="164"/>
      <c r="NXM20" s="164"/>
      <c r="NXN20" s="164"/>
      <c r="NXO20" s="164"/>
      <c r="NXP20" s="164"/>
      <c r="NXQ20" s="164"/>
      <c r="NXR20" s="164"/>
      <c r="NXS20" s="164"/>
      <c r="NXT20" s="164"/>
      <c r="NXU20" s="164"/>
      <c r="NXV20" s="164"/>
      <c r="NXW20" s="164"/>
      <c r="NXX20" s="164"/>
      <c r="NXY20" s="164"/>
      <c r="NXZ20" s="164"/>
      <c r="NYA20" s="164"/>
      <c r="NYB20" s="164"/>
      <c r="NYC20" s="164"/>
      <c r="NYD20" s="164"/>
      <c r="NYE20" s="164"/>
      <c r="NYF20" s="164"/>
      <c r="NYG20" s="164"/>
      <c r="NYH20" s="164"/>
      <c r="NYI20" s="164"/>
      <c r="NYJ20" s="164"/>
      <c r="NYK20" s="164"/>
      <c r="NYL20" s="164"/>
      <c r="NYM20" s="164"/>
      <c r="NYN20" s="164"/>
      <c r="NYO20" s="164"/>
      <c r="NYP20" s="164"/>
      <c r="NYQ20" s="164"/>
      <c r="NYR20" s="164"/>
      <c r="NYS20" s="164"/>
      <c r="NYT20" s="164"/>
      <c r="NYU20" s="164"/>
      <c r="NYV20" s="164"/>
      <c r="NYW20" s="164"/>
      <c r="NYX20" s="164"/>
      <c r="NYY20" s="164"/>
      <c r="NYZ20" s="164"/>
      <c r="NZA20" s="164"/>
      <c r="NZB20" s="164"/>
      <c r="NZC20" s="164"/>
      <c r="NZD20" s="164"/>
      <c r="NZE20" s="164"/>
      <c r="NZF20" s="164"/>
      <c r="NZG20" s="164"/>
      <c r="NZH20" s="164"/>
      <c r="NZI20" s="164"/>
      <c r="NZJ20" s="164"/>
      <c r="NZK20" s="164"/>
      <c r="NZL20" s="164"/>
      <c r="NZM20" s="164"/>
      <c r="NZN20" s="164"/>
      <c r="NZO20" s="164"/>
      <c r="NZP20" s="164"/>
      <c r="NZQ20" s="164"/>
      <c r="NZR20" s="164"/>
      <c r="NZS20" s="164"/>
      <c r="NZT20" s="164"/>
      <c r="NZU20" s="164"/>
      <c r="NZV20" s="164"/>
      <c r="NZW20" s="164"/>
      <c r="NZX20" s="164"/>
      <c r="NZY20" s="164"/>
      <c r="NZZ20" s="164"/>
      <c r="OAA20" s="164"/>
      <c r="OAB20" s="164"/>
      <c r="OAC20" s="164"/>
      <c r="OAD20" s="164"/>
      <c r="OAE20" s="164"/>
      <c r="OAF20" s="164"/>
      <c r="OAG20" s="164"/>
      <c r="OAH20" s="164"/>
      <c r="OAI20" s="164"/>
      <c r="OAJ20" s="164"/>
      <c r="OAK20" s="164"/>
      <c r="OAL20" s="164"/>
      <c r="OAM20" s="164"/>
      <c r="OAN20" s="164"/>
      <c r="OAO20" s="164"/>
      <c r="OAP20" s="164"/>
      <c r="OAQ20" s="164"/>
      <c r="OAR20" s="164"/>
      <c r="OAS20" s="164"/>
      <c r="OAT20" s="164"/>
      <c r="OAU20" s="164"/>
      <c r="OAV20" s="164"/>
      <c r="OAW20" s="164"/>
      <c r="OAX20" s="164"/>
      <c r="OAY20" s="164"/>
      <c r="OAZ20" s="164"/>
      <c r="OBA20" s="164"/>
      <c r="OBB20" s="164"/>
      <c r="OBC20" s="164"/>
      <c r="OBD20" s="164"/>
      <c r="OBE20" s="164"/>
      <c r="OBF20" s="164"/>
      <c r="OBG20" s="164"/>
      <c r="OBH20" s="164"/>
      <c r="OBI20" s="164"/>
      <c r="OBJ20" s="164"/>
      <c r="OBK20" s="164"/>
      <c r="OBL20" s="164"/>
      <c r="OBM20" s="164"/>
      <c r="OBN20" s="164"/>
      <c r="OBO20" s="164"/>
      <c r="OBP20" s="164"/>
      <c r="OBQ20" s="164"/>
      <c r="OBR20" s="164"/>
      <c r="OBS20" s="164"/>
      <c r="OBT20" s="164"/>
      <c r="OBU20" s="164"/>
      <c r="OBV20" s="164"/>
      <c r="OBW20" s="164"/>
      <c r="OBX20" s="164"/>
      <c r="OBY20" s="164"/>
      <c r="OBZ20" s="164"/>
      <c r="OCA20" s="164"/>
      <c r="OCB20" s="164"/>
      <c r="OCC20" s="164"/>
      <c r="OCD20" s="164"/>
      <c r="OCE20" s="164"/>
      <c r="OCF20" s="164"/>
      <c r="OCG20" s="164"/>
      <c r="OCH20" s="164"/>
      <c r="OCI20" s="164"/>
      <c r="OCJ20" s="164"/>
      <c r="OCK20" s="164"/>
      <c r="OCL20" s="164"/>
      <c r="OCM20" s="164"/>
      <c r="OCN20" s="164"/>
      <c r="OCO20" s="164"/>
      <c r="OCP20" s="164"/>
      <c r="OCQ20" s="164"/>
      <c r="OCR20" s="164"/>
      <c r="OCS20" s="164"/>
      <c r="OCT20" s="164"/>
      <c r="OCU20" s="164"/>
      <c r="OCV20" s="164"/>
      <c r="OCW20" s="164"/>
      <c r="OCX20" s="164"/>
      <c r="OCY20" s="164"/>
      <c r="OCZ20" s="164"/>
      <c r="ODA20" s="164"/>
      <c r="ODB20" s="164"/>
      <c r="ODC20" s="164"/>
      <c r="ODD20" s="164"/>
      <c r="ODE20" s="164"/>
      <c r="ODF20" s="164"/>
      <c r="ODG20" s="164"/>
      <c r="ODH20" s="164"/>
      <c r="ODI20" s="164"/>
      <c r="ODJ20" s="164"/>
      <c r="ODK20" s="164"/>
      <c r="ODL20" s="164"/>
      <c r="ODM20" s="164"/>
      <c r="ODN20" s="164"/>
      <c r="ODO20" s="164"/>
      <c r="ODP20" s="164"/>
      <c r="ODQ20" s="164"/>
      <c r="ODR20" s="164"/>
      <c r="ODS20" s="164"/>
      <c r="ODT20" s="164"/>
      <c r="ODU20" s="164"/>
      <c r="ODV20" s="164"/>
      <c r="ODW20" s="164"/>
      <c r="ODX20" s="164"/>
      <c r="ODY20" s="164"/>
      <c r="ODZ20" s="164"/>
      <c r="OEA20" s="164"/>
      <c r="OEB20" s="164"/>
      <c r="OEC20" s="164"/>
      <c r="OED20" s="164"/>
      <c r="OEE20" s="164"/>
      <c r="OEF20" s="164"/>
      <c r="OEG20" s="164"/>
      <c r="OEH20" s="164"/>
      <c r="OEI20" s="164"/>
      <c r="OEJ20" s="164"/>
      <c r="OEK20" s="164"/>
      <c r="OEL20" s="164"/>
      <c r="OEM20" s="164"/>
      <c r="OEN20" s="164"/>
      <c r="OEO20" s="164"/>
      <c r="OEP20" s="164"/>
      <c r="OEQ20" s="164"/>
      <c r="OER20" s="164"/>
      <c r="OES20" s="164"/>
      <c r="OET20" s="164"/>
      <c r="OEU20" s="164"/>
      <c r="OEV20" s="164"/>
      <c r="OEW20" s="164"/>
      <c r="OEX20" s="164"/>
      <c r="OEY20" s="164"/>
      <c r="OEZ20" s="164"/>
      <c r="OFA20" s="164"/>
      <c r="OFB20" s="164"/>
      <c r="OFC20" s="164"/>
      <c r="OFD20" s="164"/>
      <c r="OFE20" s="164"/>
      <c r="OFF20" s="164"/>
      <c r="OFG20" s="164"/>
      <c r="OFH20" s="164"/>
      <c r="OFI20" s="164"/>
      <c r="OFJ20" s="164"/>
      <c r="OFK20" s="164"/>
      <c r="OFL20" s="164"/>
      <c r="OFM20" s="164"/>
      <c r="OFN20" s="164"/>
      <c r="OFO20" s="164"/>
      <c r="OFP20" s="164"/>
      <c r="OFQ20" s="164"/>
      <c r="OFR20" s="164"/>
      <c r="OFS20" s="164"/>
      <c r="OFT20" s="164"/>
      <c r="OFU20" s="164"/>
      <c r="OFV20" s="164"/>
      <c r="OFW20" s="164"/>
      <c r="OFX20" s="164"/>
      <c r="OFY20" s="164"/>
      <c r="OFZ20" s="164"/>
      <c r="OGA20" s="164"/>
      <c r="OGB20" s="164"/>
      <c r="OGC20" s="164"/>
      <c r="OGD20" s="164"/>
      <c r="OGE20" s="164"/>
      <c r="OGF20" s="164"/>
      <c r="OGG20" s="164"/>
      <c r="OGH20" s="164"/>
      <c r="OGI20" s="164"/>
      <c r="OGJ20" s="164"/>
      <c r="OGK20" s="164"/>
      <c r="OGL20" s="164"/>
      <c r="OGM20" s="164"/>
      <c r="OGN20" s="164"/>
      <c r="OGO20" s="164"/>
      <c r="OGP20" s="164"/>
      <c r="OGQ20" s="164"/>
      <c r="OGR20" s="164"/>
      <c r="OGS20" s="164"/>
      <c r="OGT20" s="164"/>
      <c r="OGU20" s="164"/>
      <c r="OGV20" s="164"/>
      <c r="OGW20" s="164"/>
      <c r="OGX20" s="164"/>
      <c r="OGY20" s="164"/>
      <c r="OGZ20" s="164"/>
      <c r="OHA20" s="164"/>
      <c r="OHB20" s="164"/>
      <c r="OHC20" s="164"/>
      <c r="OHD20" s="164"/>
      <c r="OHE20" s="164"/>
      <c r="OHF20" s="164"/>
      <c r="OHG20" s="164"/>
      <c r="OHH20" s="164"/>
      <c r="OHI20" s="164"/>
      <c r="OHJ20" s="164"/>
      <c r="OHK20" s="164"/>
      <c r="OHL20" s="164"/>
      <c r="OHM20" s="164"/>
      <c r="OHN20" s="164"/>
      <c r="OHO20" s="164"/>
      <c r="OHP20" s="164"/>
      <c r="OHQ20" s="164"/>
      <c r="OHR20" s="164"/>
      <c r="OHS20" s="164"/>
      <c r="OHT20" s="164"/>
      <c r="OHU20" s="164"/>
      <c r="OHV20" s="164"/>
      <c r="OHW20" s="164"/>
      <c r="OHX20" s="164"/>
      <c r="OHY20" s="164"/>
      <c r="OHZ20" s="164"/>
      <c r="OIA20" s="164"/>
      <c r="OIB20" s="164"/>
      <c r="OIC20" s="164"/>
      <c r="OID20" s="164"/>
      <c r="OIE20" s="164"/>
      <c r="OIF20" s="164"/>
      <c r="OIG20" s="164"/>
      <c r="OIH20" s="164"/>
      <c r="OII20" s="164"/>
      <c r="OIJ20" s="164"/>
      <c r="OIK20" s="164"/>
      <c r="OIL20" s="164"/>
      <c r="OIM20" s="164"/>
      <c r="OIN20" s="164"/>
      <c r="OIO20" s="164"/>
      <c r="OIP20" s="164"/>
      <c r="OIQ20" s="164"/>
      <c r="OIR20" s="164"/>
      <c r="OIS20" s="164"/>
      <c r="OIT20" s="164"/>
      <c r="OIU20" s="164"/>
      <c r="OIV20" s="164"/>
      <c r="OIW20" s="164"/>
      <c r="OIX20" s="164"/>
      <c r="OIY20" s="164"/>
      <c r="OIZ20" s="164"/>
      <c r="OJA20" s="164"/>
      <c r="OJB20" s="164"/>
      <c r="OJC20" s="164"/>
      <c r="OJD20" s="164"/>
      <c r="OJE20" s="164"/>
      <c r="OJF20" s="164"/>
      <c r="OJG20" s="164"/>
      <c r="OJH20" s="164"/>
      <c r="OJI20" s="164"/>
      <c r="OJJ20" s="164"/>
      <c r="OJK20" s="164"/>
      <c r="OJL20" s="164"/>
      <c r="OJM20" s="164"/>
      <c r="OJN20" s="164"/>
      <c r="OJO20" s="164"/>
      <c r="OJP20" s="164"/>
      <c r="OJQ20" s="164"/>
      <c r="OJR20" s="164"/>
      <c r="OJS20" s="164"/>
      <c r="OJT20" s="164"/>
      <c r="OJU20" s="164"/>
      <c r="OJV20" s="164"/>
      <c r="OJW20" s="164"/>
      <c r="OJX20" s="164"/>
      <c r="OJY20" s="164"/>
      <c r="OJZ20" s="164"/>
      <c r="OKA20" s="164"/>
      <c r="OKB20" s="164"/>
      <c r="OKC20" s="164"/>
      <c r="OKD20" s="164"/>
      <c r="OKE20" s="164"/>
      <c r="OKF20" s="164"/>
      <c r="OKG20" s="164"/>
      <c r="OKH20" s="164"/>
      <c r="OKI20" s="164"/>
      <c r="OKJ20" s="164"/>
      <c r="OKK20" s="164"/>
      <c r="OKL20" s="164"/>
      <c r="OKM20" s="164"/>
      <c r="OKN20" s="164"/>
      <c r="OKO20" s="164"/>
      <c r="OKP20" s="164"/>
      <c r="OKQ20" s="164"/>
      <c r="OKR20" s="164"/>
      <c r="OKS20" s="164"/>
      <c r="OKT20" s="164"/>
      <c r="OKU20" s="164"/>
      <c r="OKV20" s="164"/>
      <c r="OKW20" s="164"/>
      <c r="OKX20" s="164"/>
      <c r="OKY20" s="164"/>
      <c r="OKZ20" s="164"/>
      <c r="OLA20" s="164"/>
      <c r="OLB20" s="164"/>
      <c r="OLC20" s="164"/>
      <c r="OLD20" s="164"/>
      <c r="OLE20" s="164"/>
      <c r="OLF20" s="164"/>
      <c r="OLG20" s="164"/>
      <c r="OLH20" s="164"/>
      <c r="OLI20" s="164"/>
      <c r="OLJ20" s="164"/>
      <c r="OLK20" s="164"/>
      <c r="OLL20" s="164"/>
      <c r="OLM20" s="164"/>
      <c r="OLN20" s="164"/>
      <c r="OLO20" s="164"/>
      <c r="OLP20" s="164"/>
      <c r="OLQ20" s="164"/>
      <c r="OLR20" s="164"/>
      <c r="OLS20" s="164"/>
      <c r="OLT20" s="164"/>
      <c r="OLU20" s="164"/>
      <c r="OLV20" s="164"/>
      <c r="OLW20" s="164"/>
      <c r="OLX20" s="164"/>
      <c r="OLY20" s="164"/>
      <c r="OLZ20" s="164"/>
      <c r="OMA20" s="164"/>
      <c r="OMB20" s="164"/>
      <c r="OMC20" s="164"/>
      <c r="OMD20" s="164"/>
      <c r="OME20" s="164"/>
      <c r="OMF20" s="164"/>
      <c r="OMG20" s="164"/>
      <c r="OMH20" s="164"/>
      <c r="OMI20" s="164"/>
      <c r="OMJ20" s="164"/>
      <c r="OMK20" s="164"/>
      <c r="OML20" s="164"/>
      <c r="OMM20" s="164"/>
      <c r="OMN20" s="164"/>
      <c r="OMO20" s="164"/>
      <c r="OMP20" s="164"/>
      <c r="OMQ20" s="164"/>
      <c r="OMR20" s="164"/>
      <c r="OMS20" s="164"/>
      <c r="OMT20" s="164"/>
      <c r="OMU20" s="164"/>
      <c r="OMV20" s="164"/>
      <c r="OMW20" s="164"/>
      <c r="OMX20" s="164"/>
      <c r="OMY20" s="164"/>
      <c r="OMZ20" s="164"/>
      <c r="ONA20" s="164"/>
      <c r="ONB20" s="164"/>
      <c r="ONC20" s="164"/>
      <c r="OND20" s="164"/>
      <c r="ONE20" s="164"/>
      <c r="ONF20" s="164"/>
      <c r="ONG20" s="164"/>
      <c r="ONH20" s="164"/>
      <c r="ONI20" s="164"/>
      <c r="ONJ20" s="164"/>
      <c r="ONK20" s="164"/>
      <c r="ONL20" s="164"/>
      <c r="ONM20" s="164"/>
      <c r="ONN20" s="164"/>
      <c r="ONO20" s="164"/>
      <c r="ONP20" s="164"/>
      <c r="ONQ20" s="164"/>
      <c r="ONR20" s="164"/>
      <c r="ONS20" s="164"/>
      <c r="ONT20" s="164"/>
      <c r="ONU20" s="164"/>
      <c r="ONV20" s="164"/>
      <c r="ONW20" s="164"/>
      <c r="ONX20" s="164"/>
      <c r="ONY20" s="164"/>
      <c r="ONZ20" s="164"/>
      <c r="OOA20" s="164"/>
      <c r="OOB20" s="164"/>
      <c r="OOC20" s="164"/>
      <c r="OOD20" s="164"/>
      <c r="OOE20" s="164"/>
      <c r="OOF20" s="164"/>
      <c r="OOG20" s="164"/>
      <c r="OOH20" s="164"/>
      <c r="OOI20" s="164"/>
      <c r="OOJ20" s="164"/>
      <c r="OOK20" s="164"/>
      <c r="OOL20" s="164"/>
      <c r="OOM20" s="164"/>
      <c r="OON20" s="164"/>
      <c r="OOO20" s="164"/>
      <c r="OOP20" s="164"/>
      <c r="OOQ20" s="164"/>
      <c r="OOR20" s="164"/>
      <c r="OOS20" s="164"/>
      <c r="OOT20" s="164"/>
      <c r="OOU20" s="164"/>
      <c r="OOV20" s="164"/>
      <c r="OOW20" s="164"/>
      <c r="OOX20" s="164"/>
      <c r="OOY20" s="164"/>
      <c r="OOZ20" s="164"/>
      <c r="OPA20" s="164"/>
      <c r="OPB20" s="164"/>
      <c r="OPC20" s="164"/>
      <c r="OPD20" s="164"/>
      <c r="OPE20" s="164"/>
      <c r="OPF20" s="164"/>
      <c r="OPG20" s="164"/>
      <c r="OPH20" s="164"/>
      <c r="OPI20" s="164"/>
      <c r="OPJ20" s="164"/>
      <c r="OPK20" s="164"/>
      <c r="OPL20" s="164"/>
      <c r="OPM20" s="164"/>
      <c r="OPN20" s="164"/>
      <c r="OPO20" s="164"/>
      <c r="OPP20" s="164"/>
      <c r="OPQ20" s="164"/>
      <c r="OPR20" s="164"/>
      <c r="OPS20" s="164"/>
      <c r="OPT20" s="164"/>
      <c r="OPU20" s="164"/>
      <c r="OPV20" s="164"/>
      <c r="OPW20" s="164"/>
      <c r="OPX20" s="164"/>
      <c r="OPY20" s="164"/>
      <c r="OPZ20" s="164"/>
      <c r="OQA20" s="164"/>
      <c r="OQB20" s="164"/>
      <c r="OQC20" s="164"/>
      <c r="OQD20" s="164"/>
      <c r="OQE20" s="164"/>
      <c r="OQF20" s="164"/>
      <c r="OQG20" s="164"/>
      <c r="OQH20" s="164"/>
      <c r="OQI20" s="164"/>
      <c r="OQJ20" s="164"/>
      <c r="OQK20" s="164"/>
      <c r="OQL20" s="164"/>
      <c r="OQM20" s="164"/>
      <c r="OQN20" s="164"/>
      <c r="OQO20" s="164"/>
      <c r="OQP20" s="164"/>
      <c r="OQQ20" s="164"/>
      <c r="OQR20" s="164"/>
      <c r="OQS20" s="164"/>
      <c r="OQT20" s="164"/>
      <c r="OQU20" s="164"/>
      <c r="OQV20" s="164"/>
      <c r="OQW20" s="164"/>
      <c r="OQX20" s="164"/>
      <c r="OQY20" s="164"/>
      <c r="OQZ20" s="164"/>
      <c r="ORA20" s="164"/>
      <c r="ORB20" s="164"/>
      <c r="ORC20" s="164"/>
      <c r="ORD20" s="164"/>
      <c r="ORE20" s="164"/>
      <c r="ORF20" s="164"/>
      <c r="ORG20" s="164"/>
      <c r="ORH20" s="164"/>
      <c r="ORI20" s="164"/>
      <c r="ORJ20" s="164"/>
      <c r="ORK20" s="164"/>
      <c r="ORL20" s="164"/>
      <c r="ORM20" s="164"/>
      <c r="ORN20" s="164"/>
      <c r="ORO20" s="164"/>
      <c r="ORP20" s="164"/>
      <c r="ORQ20" s="164"/>
      <c r="ORR20" s="164"/>
      <c r="ORS20" s="164"/>
      <c r="ORT20" s="164"/>
      <c r="ORU20" s="164"/>
      <c r="ORV20" s="164"/>
      <c r="ORW20" s="164"/>
      <c r="ORX20" s="164"/>
      <c r="ORY20" s="164"/>
      <c r="ORZ20" s="164"/>
      <c r="OSA20" s="164"/>
      <c r="OSB20" s="164"/>
      <c r="OSC20" s="164"/>
      <c r="OSD20" s="164"/>
      <c r="OSE20" s="164"/>
      <c r="OSF20" s="164"/>
      <c r="OSG20" s="164"/>
      <c r="OSH20" s="164"/>
      <c r="OSI20" s="164"/>
      <c r="OSJ20" s="164"/>
      <c r="OSK20" s="164"/>
      <c r="OSL20" s="164"/>
      <c r="OSM20" s="164"/>
      <c r="OSN20" s="164"/>
      <c r="OSO20" s="164"/>
      <c r="OSP20" s="164"/>
      <c r="OSQ20" s="164"/>
      <c r="OSR20" s="164"/>
      <c r="OSS20" s="164"/>
      <c r="OST20" s="164"/>
      <c r="OSU20" s="164"/>
      <c r="OSV20" s="164"/>
      <c r="OSW20" s="164"/>
      <c r="OSX20" s="164"/>
      <c r="OSY20" s="164"/>
      <c r="OSZ20" s="164"/>
      <c r="OTA20" s="164"/>
      <c r="OTB20" s="164"/>
      <c r="OTC20" s="164"/>
      <c r="OTD20" s="164"/>
      <c r="OTE20" s="164"/>
      <c r="OTF20" s="164"/>
      <c r="OTG20" s="164"/>
      <c r="OTH20" s="164"/>
      <c r="OTI20" s="164"/>
      <c r="OTJ20" s="164"/>
      <c r="OTK20" s="164"/>
      <c r="OTL20" s="164"/>
      <c r="OTM20" s="164"/>
      <c r="OTN20" s="164"/>
      <c r="OTO20" s="164"/>
      <c r="OTP20" s="164"/>
      <c r="OTQ20" s="164"/>
      <c r="OTR20" s="164"/>
      <c r="OTS20" s="164"/>
      <c r="OTT20" s="164"/>
      <c r="OTU20" s="164"/>
      <c r="OTV20" s="164"/>
      <c r="OTW20" s="164"/>
      <c r="OTX20" s="164"/>
      <c r="OTY20" s="164"/>
      <c r="OTZ20" s="164"/>
      <c r="OUA20" s="164"/>
      <c r="OUB20" s="164"/>
      <c r="OUC20" s="164"/>
      <c r="OUD20" s="164"/>
      <c r="OUE20" s="164"/>
      <c r="OUF20" s="164"/>
      <c r="OUG20" s="164"/>
      <c r="OUH20" s="164"/>
      <c r="OUI20" s="164"/>
      <c r="OUJ20" s="164"/>
      <c r="OUK20" s="164"/>
      <c r="OUL20" s="164"/>
      <c r="OUM20" s="164"/>
      <c r="OUN20" s="164"/>
      <c r="OUO20" s="164"/>
      <c r="OUP20" s="164"/>
      <c r="OUQ20" s="164"/>
      <c r="OUR20" s="164"/>
      <c r="OUS20" s="164"/>
      <c r="OUT20" s="164"/>
      <c r="OUU20" s="164"/>
      <c r="OUV20" s="164"/>
      <c r="OUW20" s="164"/>
      <c r="OUX20" s="164"/>
      <c r="OUY20" s="164"/>
      <c r="OUZ20" s="164"/>
      <c r="OVA20" s="164"/>
      <c r="OVB20" s="164"/>
      <c r="OVC20" s="164"/>
      <c r="OVD20" s="164"/>
      <c r="OVE20" s="164"/>
      <c r="OVF20" s="164"/>
      <c r="OVG20" s="164"/>
      <c r="OVH20" s="164"/>
      <c r="OVI20" s="164"/>
      <c r="OVJ20" s="164"/>
      <c r="OVK20" s="164"/>
      <c r="OVL20" s="164"/>
      <c r="OVM20" s="164"/>
      <c r="OVN20" s="164"/>
      <c r="OVO20" s="164"/>
      <c r="OVP20" s="164"/>
      <c r="OVQ20" s="164"/>
      <c r="OVR20" s="164"/>
      <c r="OVS20" s="164"/>
      <c r="OVT20" s="164"/>
      <c r="OVU20" s="164"/>
      <c r="OVV20" s="164"/>
      <c r="OVW20" s="164"/>
      <c r="OVX20" s="164"/>
      <c r="OVY20" s="164"/>
      <c r="OVZ20" s="164"/>
      <c r="OWA20" s="164"/>
      <c r="OWB20" s="164"/>
      <c r="OWC20" s="164"/>
      <c r="OWD20" s="164"/>
      <c r="OWE20" s="164"/>
      <c r="OWF20" s="164"/>
      <c r="OWG20" s="164"/>
      <c r="OWH20" s="164"/>
      <c r="OWI20" s="164"/>
      <c r="OWJ20" s="164"/>
      <c r="OWK20" s="164"/>
      <c r="OWL20" s="164"/>
      <c r="OWM20" s="164"/>
      <c r="OWN20" s="164"/>
      <c r="OWO20" s="164"/>
      <c r="OWP20" s="164"/>
      <c r="OWQ20" s="164"/>
      <c r="OWR20" s="164"/>
      <c r="OWS20" s="164"/>
      <c r="OWT20" s="164"/>
      <c r="OWU20" s="164"/>
      <c r="OWV20" s="164"/>
      <c r="OWW20" s="164"/>
      <c r="OWX20" s="164"/>
      <c r="OWY20" s="164"/>
      <c r="OWZ20" s="164"/>
      <c r="OXA20" s="164"/>
      <c r="OXB20" s="164"/>
      <c r="OXC20" s="164"/>
      <c r="OXD20" s="164"/>
      <c r="OXE20" s="164"/>
      <c r="OXF20" s="164"/>
      <c r="OXG20" s="164"/>
      <c r="OXH20" s="164"/>
      <c r="OXI20" s="164"/>
      <c r="OXJ20" s="164"/>
      <c r="OXK20" s="164"/>
      <c r="OXL20" s="164"/>
      <c r="OXM20" s="164"/>
      <c r="OXN20" s="164"/>
      <c r="OXO20" s="164"/>
      <c r="OXP20" s="164"/>
      <c r="OXQ20" s="164"/>
      <c r="OXR20" s="164"/>
      <c r="OXS20" s="164"/>
      <c r="OXT20" s="164"/>
      <c r="OXU20" s="164"/>
      <c r="OXV20" s="164"/>
      <c r="OXW20" s="164"/>
      <c r="OXX20" s="164"/>
      <c r="OXY20" s="164"/>
      <c r="OXZ20" s="164"/>
      <c r="OYA20" s="164"/>
      <c r="OYB20" s="164"/>
      <c r="OYC20" s="164"/>
      <c r="OYD20" s="164"/>
      <c r="OYE20" s="164"/>
      <c r="OYF20" s="164"/>
      <c r="OYG20" s="164"/>
      <c r="OYH20" s="164"/>
      <c r="OYI20" s="164"/>
      <c r="OYJ20" s="164"/>
      <c r="OYK20" s="164"/>
      <c r="OYL20" s="164"/>
      <c r="OYM20" s="164"/>
      <c r="OYN20" s="164"/>
      <c r="OYO20" s="164"/>
      <c r="OYP20" s="164"/>
      <c r="OYQ20" s="164"/>
      <c r="OYR20" s="164"/>
      <c r="OYS20" s="164"/>
      <c r="OYT20" s="164"/>
      <c r="OYU20" s="164"/>
      <c r="OYV20" s="164"/>
      <c r="OYW20" s="164"/>
      <c r="OYX20" s="164"/>
      <c r="OYY20" s="164"/>
      <c r="OYZ20" s="164"/>
      <c r="OZA20" s="164"/>
      <c r="OZB20" s="164"/>
      <c r="OZC20" s="164"/>
      <c r="OZD20" s="164"/>
      <c r="OZE20" s="164"/>
      <c r="OZF20" s="164"/>
      <c r="OZG20" s="164"/>
      <c r="OZH20" s="164"/>
      <c r="OZI20" s="164"/>
      <c r="OZJ20" s="164"/>
      <c r="OZK20" s="164"/>
      <c r="OZL20" s="164"/>
      <c r="OZM20" s="164"/>
      <c r="OZN20" s="164"/>
      <c r="OZO20" s="164"/>
      <c r="OZP20" s="164"/>
      <c r="OZQ20" s="164"/>
      <c r="OZR20" s="164"/>
      <c r="OZS20" s="164"/>
      <c r="OZT20" s="164"/>
      <c r="OZU20" s="164"/>
      <c r="OZV20" s="164"/>
      <c r="OZW20" s="164"/>
      <c r="OZX20" s="164"/>
      <c r="OZY20" s="164"/>
      <c r="OZZ20" s="164"/>
      <c r="PAA20" s="164"/>
      <c r="PAB20" s="164"/>
      <c r="PAC20" s="164"/>
      <c r="PAD20" s="164"/>
      <c r="PAE20" s="164"/>
      <c r="PAF20" s="164"/>
      <c r="PAG20" s="164"/>
      <c r="PAH20" s="164"/>
      <c r="PAI20" s="164"/>
      <c r="PAJ20" s="164"/>
      <c r="PAK20" s="164"/>
      <c r="PAL20" s="164"/>
      <c r="PAM20" s="164"/>
      <c r="PAN20" s="164"/>
      <c r="PAO20" s="164"/>
      <c r="PAP20" s="164"/>
      <c r="PAQ20" s="164"/>
      <c r="PAR20" s="164"/>
      <c r="PAS20" s="164"/>
      <c r="PAT20" s="164"/>
      <c r="PAU20" s="164"/>
      <c r="PAV20" s="164"/>
      <c r="PAW20" s="164"/>
      <c r="PAX20" s="164"/>
      <c r="PAY20" s="164"/>
      <c r="PAZ20" s="164"/>
      <c r="PBA20" s="164"/>
      <c r="PBB20" s="164"/>
      <c r="PBC20" s="164"/>
      <c r="PBD20" s="164"/>
      <c r="PBE20" s="164"/>
      <c r="PBF20" s="164"/>
      <c r="PBG20" s="164"/>
      <c r="PBH20" s="164"/>
      <c r="PBI20" s="164"/>
      <c r="PBJ20" s="164"/>
      <c r="PBK20" s="164"/>
      <c r="PBL20" s="164"/>
      <c r="PBM20" s="164"/>
      <c r="PBN20" s="164"/>
      <c r="PBO20" s="164"/>
      <c r="PBP20" s="164"/>
      <c r="PBQ20" s="164"/>
      <c r="PBR20" s="164"/>
      <c r="PBS20" s="164"/>
      <c r="PBT20" s="164"/>
      <c r="PBU20" s="164"/>
      <c r="PBV20" s="164"/>
      <c r="PBW20" s="164"/>
      <c r="PBX20" s="164"/>
      <c r="PBY20" s="164"/>
      <c r="PBZ20" s="164"/>
      <c r="PCA20" s="164"/>
      <c r="PCB20" s="164"/>
      <c r="PCC20" s="164"/>
      <c r="PCD20" s="164"/>
      <c r="PCE20" s="164"/>
      <c r="PCF20" s="164"/>
      <c r="PCG20" s="164"/>
      <c r="PCH20" s="164"/>
      <c r="PCI20" s="164"/>
      <c r="PCJ20" s="164"/>
      <c r="PCK20" s="164"/>
      <c r="PCL20" s="164"/>
      <c r="PCM20" s="164"/>
      <c r="PCN20" s="164"/>
      <c r="PCO20" s="164"/>
      <c r="PCP20" s="164"/>
      <c r="PCQ20" s="164"/>
      <c r="PCR20" s="164"/>
      <c r="PCS20" s="164"/>
      <c r="PCT20" s="164"/>
      <c r="PCU20" s="164"/>
      <c r="PCV20" s="164"/>
      <c r="PCW20" s="164"/>
      <c r="PCX20" s="164"/>
      <c r="PCY20" s="164"/>
      <c r="PCZ20" s="164"/>
      <c r="PDA20" s="164"/>
      <c r="PDB20" s="164"/>
      <c r="PDC20" s="164"/>
      <c r="PDD20" s="164"/>
      <c r="PDE20" s="164"/>
      <c r="PDF20" s="164"/>
      <c r="PDG20" s="164"/>
      <c r="PDH20" s="164"/>
      <c r="PDI20" s="164"/>
      <c r="PDJ20" s="164"/>
      <c r="PDK20" s="164"/>
      <c r="PDL20" s="164"/>
      <c r="PDM20" s="164"/>
      <c r="PDN20" s="164"/>
      <c r="PDO20" s="164"/>
      <c r="PDP20" s="164"/>
      <c r="PDQ20" s="164"/>
      <c r="PDR20" s="164"/>
      <c r="PDS20" s="164"/>
      <c r="PDT20" s="164"/>
      <c r="PDU20" s="164"/>
      <c r="PDV20" s="164"/>
      <c r="PDW20" s="164"/>
      <c r="PDX20" s="164"/>
      <c r="PDY20" s="164"/>
      <c r="PDZ20" s="164"/>
      <c r="PEA20" s="164"/>
      <c r="PEB20" s="164"/>
      <c r="PEC20" s="164"/>
      <c r="PED20" s="164"/>
      <c r="PEE20" s="164"/>
      <c r="PEF20" s="164"/>
      <c r="PEG20" s="164"/>
      <c r="PEH20" s="164"/>
      <c r="PEI20" s="164"/>
      <c r="PEJ20" s="164"/>
      <c r="PEK20" s="164"/>
      <c r="PEL20" s="164"/>
      <c r="PEM20" s="164"/>
      <c r="PEN20" s="164"/>
      <c r="PEO20" s="164"/>
      <c r="PEP20" s="164"/>
      <c r="PEQ20" s="164"/>
      <c r="PER20" s="164"/>
      <c r="PES20" s="164"/>
      <c r="PET20" s="164"/>
      <c r="PEU20" s="164"/>
      <c r="PEV20" s="164"/>
      <c r="PEW20" s="164"/>
      <c r="PEX20" s="164"/>
      <c r="PEY20" s="164"/>
      <c r="PEZ20" s="164"/>
      <c r="PFA20" s="164"/>
      <c r="PFB20" s="164"/>
      <c r="PFC20" s="164"/>
      <c r="PFD20" s="164"/>
      <c r="PFE20" s="164"/>
      <c r="PFF20" s="164"/>
      <c r="PFG20" s="164"/>
      <c r="PFH20" s="164"/>
      <c r="PFI20" s="164"/>
      <c r="PFJ20" s="164"/>
      <c r="PFK20" s="164"/>
      <c r="PFL20" s="164"/>
      <c r="PFM20" s="164"/>
      <c r="PFN20" s="164"/>
      <c r="PFO20" s="164"/>
      <c r="PFP20" s="164"/>
      <c r="PFQ20" s="164"/>
      <c r="PFR20" s="164"/>
      <c r="PFS20" s="164"/>
      <c r="PFT20" s="164"/>
      <c r="PFU20" s="164"/>
      <c r="PFV20" s="164"/>
      <c r="PFW20" s="164"/>
      <c r="PFX20" s="164"/>
      <c r="PFY20" s="164"/>
      <c r="PFZ20" s="164"/>
      <c r="PGA20" s="164"/>
      <c r="PGB20" s="164"/>
      <c r="PGC20" s="164"/>
      <c r="PGD20" s="164"/>
      <c r="PGE20" s="164"/>
      <c r="PGF20" s="164"/>
      <c r="PGG20" s="164"/>
      <c r="PGH20" s="164"/>
      <c r="PGI20" s="164"/>
      <c r="PGJ20" s="164"/>
      <c r="PGK20" s="164"/>
      <c r="PGL20" s="164"/>
      <c r="PGM20" s="164"/>
      <c r="PGN20" s="164"/>
      <c r="PGO20" s="164"/>
      <c r="PGP20" s="164"/>
      <c r="PGQ20" s="164"/>
      <c r="PGR20" s="164"/>
      <c r="PGS20" s="164"/>
      <c r="PGT20" s="164"/>
      <c r="PGU20" s="164"/>
      <c r="PGV20" s="164"/>
      <c r="PGW20" s="164"/>
      <c r="PGX20" s="164"/>
      <c r="PGY20" s="164"/>
      <c r="PGZ20" s="164"/>
      <c r="PHA20" s="164"/>
      <c r="PHB20" s="164"/>
      <c r="PHC20" s="164"/>
      <c r="PHD20" s="164"/>
      <c r="PHE20" s="164"/>
      <c r="PHF20" s="164"/>
      <c r="PHG20" s="164"/>
      <c r="PHH20" s="164"/>
      <c r="PHI20" s="164"/>
      <c r="PHJ20" s="164"/>
      <c r="PHK20" s="164"/>
      <c r="PHL20" s="164"/>
      <c r="PHM20" s="164"/>
      <c r="PHN20" s="164"/>
      <c r="PHO20" s="164"/>
      <c r="PHP20" s="164"/>
      <c r="PHQ20" s="164"/>
      <c r="PHR20" s="164"/>
      <c r="PHS20" s="164"/>
      <c r="PHT20" s="164"/>
      <c r="PHU20" s="164"/>
      <c r="PHV20" s="164"/>
      <c r="PHW20" s="164"/>
      <c r="PHX20" s="164"/>
      <c r="PHY20" s="164"/>
      <c r="PHZ20" s="164"/>
      <c r="PIA20" s="164"/>
      <c r="PIB20" s="164"/>
      <c r="PIC20" s="164"/>
      <c r="PID20" s="164"/>
      <c r="PIE20" s="164"/>
      <c r="PIF20" s="164"/>
      <c r="PIG20" s="164"/>
      <c r="PIH20" s="164"/>
      <c r="PII20" s="164"/>
      <c r="PIJ20" s="164"/>
      <c r="PIK20" s="164"/>
      <c r="PIL20" s="164"/>
      <c r="PIM20" s="164"/>
      <c r="PIN20" s="164"/>
      <c r="PIO20" s="164"/>
      <c r="PIP20" s="164"/>
      <c r="PIQ20" s="164"/>
      <c r="PIR20" s="164"/>
      <c r="PIS20" s="164"/>
      <c r="PIT20" s="164"/>
      <c r="PIU20" s="164"/>
      <c r="PIV20" s="164"/>
      <c r="PIW20" s="164"/>
      <c r="PIX20" s="164"/>
      <c r="PIY20" s="164"/>
      <c r="PIZ20" s="164"/>
      <c r="PJA20" s="164"/>
      <c r="PJB20" s="164"/>
      <c r="PJC20" s="164"/>
      <c r="PJD20" s="164"/>
      <c r="PJE20" s="164"/>
      <c r="PJF20" s="164"/>
      <c r="PJG20" s="164"/>
      <c r="PJH20" s="164"/>
      <c r="PJI20" s="164"/>
      <c r="PJJ20" s="164"/>
      <c r="PJK20" s="164"/>
      <c r="PJL20" s="164"/>
      <c r="PJM20" s="164"/>
      <c r="PJN20" s="164"/>
      <c r="PJO20" s="164"/>
      <c r="PJP20" s="164"/>
      <c r="PJQ20" s="164"/>
      <c r="PJR20" s="164"/>
      <c r="PJS20" s="164"/>
      <c r="PJT20" s="164"/>
      <c r="PJU20" s="164"/>
      <c r="PJV20" s="164"/>
      <c r="PJW20" s="164"/>
      <c r="PJX20" s="164"/>
      <c r="PJY20" s="164"/>
      <c r="PJZ20" s="164"/>
      <c r="PKA20" s="164"/>
      <c r="PKB20" s="164"/>
      <c r="PKC20" s="164"/>
      <c r="PKD20" s="164"/>
      <c r="PKE20" s="164"/>
      <c r="PKF20" s="164"/>
      <c r="PKG20" s="164"/>
      <c r="PKH20" s="164"/>
      <c r="PKI20" s="164"/>
      <c r="PKJ20" s="164"/>
      <c r="PKK20" s="164"/>
      <c r="PKL20" s="164"/>
      <c r="PKM20" s="164"/>
      <c r="PKN20" s="164"/>
      <c r="PKO20" s="164"/>
      <c r="PKP20" s="164"/>
      <c r="PKQ20" s="164"/>
      <c r="PKR20" s="164"/>
      <c r="PKS20" s="164"/>
      <c r="PKT20" s="164"/>
      <c r="PKU20" s="164"/>
      <c r="PKV20" s="164"/>
      <c r="PKW20" s="164"/>
      <c r="PKX20" s="164"/>
      <c r="PKY20" s="164"/>
      <c r="PKZ20" s="164"/>
      <c r="PLA20" s="164"/>
      <c r="PLB20" s="164"/>
      <c r="PLC20" s="164"/>
      <c r="PLD20" s="164"/>
      <c r="PLE20" s="164"/>
      <c r="PLF20" s="164"/>
      <c r="PLG20" s="164"/>
      <c r="PLH20" s="164"/>
      <c r="PLI20" s="164"/>
      <c r="PLJ20" s="164"/>
      <c r="PLK20" s="164"/>
      <c r="PLL20" s="164"/>
      <c r="PLM20" s="164"/>
      <c r="PLN20" s="164"/>
      <c r="PLO20" s="164"/>
      <c r="PLP20" s="164"/>
      <c r="PLQ20" s="164"/>
      <c r="PLR20" s="164"/>
      <c r="PLS20" s="164"/>
      <c r="PLT20" s="164"/>
      <c r="PLU20" s="164"/>
      <c r="PLV20" s="164"/>
      <c r="PLW20" s="164"/>
      <c r="PLX20" s="164"/>
      <c r="PLY20" s="164"/>
      <c r="PLZ20" s="164"/>
      <c r="PMA20" s="164"/>
      <c r="PMB20" s="164"/>
      <c r="PMC20" s="164"/>
      <c r="PMD20" s="164"/>
      <c r="PME20" s="164"/>
      <c r="PMF20" s="164"/>
      <c r="PMG20" s="164"/>
      <c r="PMH20" s="164"/>
      <c r="PMI20" s="164"/>
      <c r="PMJ20" s="164"/>
      <c r="PMK20" s="164"/>
      <c r="PML20" s="164"/>
      <c r="PMM20" s="164"/>
      <c r="PMN20" s="164"/>
      <c r="PMO20" s="164"/>
      <c r="PMP20" s="164"/>
      <c r="PMQ20" s="164"/>
      <c r="PMR20" s="164"/>
      <c r="PMS20" s="164"/>
      <c r="PMT20" s="164"/>
      <c r="PMU20" s="164"/>
      <c r="PMV20" s="164"/>
      <c r="PMW20" s="164"/>
      <c r="PMX20" s="164"/>
      <c r="PMY20" s="164"/>
      <c r="PMZ20" s="164"/>
      <c r="PNA20" s="164"/>
      <c r="PNB20" s="164"/>
      <c r="PNC20" s="164"/>
      <c r="PND20" s="164"/>
      <c r="PNE20" s="164"/>
      <c r="PNF20" s="164"/>
      <c r="PNG20" s="164"/>
      <c r="PNH20" s="164"/>
      <c r="PNI20" s="164"/>
      <c r="PNJ20" s="164"/>
      <c r="PNK20" s="164"/>
      <c r="PNL20" s="164"/>
      <c r="PNM20" s="164"/>
      <c r="PNN20" s="164"/>
      <c r="PNO20" s="164"/>
      <c r="PNP20" s="164"/>
      <c r="PNQ20" s="164"/>
      <c r="PNR20" s="164"/>
      <c r="PNS20" s="164"/>
      <c r="PNT20" s="164"/>
      <c r="PNU20" s="164"/>
      <c r="PNV20" s="164"/>
      <c r="PNW20" s="164"/>
      <c r="PNX20" s="164"/>
      <c r="PNY20" s="164"/>
      <c r="PNZ20" s="164"/>
      <c r="POA20" s="164"/>
      <c r="POB20" s="164"/>
      <c r="POC20" s="164"/>
      <c r="POD20" s="164"/>
      <c r="POE20" s="164"/>
      <c r="POF20" s="164"/>
      <c r="POG20" s="164"/>
      <c r="POH20" s="164"/>
      <c r="POI20" s="164"/>
      <c r="POJ20" s="164"/>
      <c r="POK20" s="164"/>
      <c r="POL20" s="164"/>
      <c r="POM20" s="164"/>
      <c r="PON20" s="164"/>
      <c r="POO20" s="164"/>
      <c r="POP20" s="164"/>
      <c r="POQ20" s="164"/>
      <c r="POR20" s="164"/>
      <c r="POS20" s="164"/>
      <c r="POT20" s="164"/>
      <c r="POU20" s="164"/>
      <c r="POV20" s="164"/>
      <c r="POW20" s="164"/>
      <c r="POX20" s="164"/>
      <c r="POY20" s="164"/>
      <c r="POZ20" s="164"/>
      <c r="PPA20" s="164"/>
      <c r="PPB20" s="164"/>
      <c r="PPC20" s="164"/>
      <c r="PPD20" s="164"/>
      <c r="PPE20" s="164"/>
      <c r="PPF20" s="164"/>
      <c r="PPG20" s="164"/>
      <c r="PPH20" s="164"/>
      <c r="PPI20" s="164"/>
      <c r="PPJ20" s="164"/>
      <c r="PPK20" s="164"/>
      <c r="PPL20" s="164"/>
      <c r="PPM20" s="164"/>
      <c r="PPN20" s="164"/>
      <c r="PPO20" s="164"/>
      <c r="PPP20" s="164"/>
      <c r="PPQ20" s="164"/>
      <c r="PPR20" s="164"/>
      <c r="PPS20" s="164"/>
      <c r="PPT20" s="164"/>
      <c r="PPU20" s="164"/>
      <c r="PPV20" s="164"/>
      <c r="PPW20" s="164"/>
      <c r="PPX20" s="164"/>
      <c r="PPY20" s="164"/>
      <c r="PPZ20" s="164"/>
      <c r="PQA20" s="164"/>
      <c r="PQB20" s="164"/>
      <c r="PQC20" s="164"/>
      <c r="PQD20" s="164"/>
      <c r="PQE20" s="164"/>
      <c r="PQF20" s="164"/>
      <c r="PQG20" s="164"/>
      <c r="PQH20" s="164"/>
      <c r="PQI20" s="164"/>
      <c r="PQJ20" s="164"/>
      <c r="PQK20" s="164"/>
      <c r="PQL20" s="164"/>
      <c r="PQM20" s="164"/>
      <c r="PQN20" s="164"/>
      <c r="PQO20" s="164"/>
      <c r="PQP20" s="164"/>
      <c r="PQQ20" s="164"/>
      <c r="PQR20" s="164"/>
      <c r="PQS20" s="164"/>
      <c r="PQT20" s="164"/>
      <c r="PQU20" s="164"/>
      <c r="PQV20" s="164"/>
      <c r="PQW20" s="164"/>
      <c r="PQX20" s="164"/>
      <c r="PQY20" s="164"/>
      <c r="PQZ20" s="164"/>
      <c r="PRA20" s="164"/>
      <c r="PRB20" s="164"/>
      <c r="PRC20" s="164"/>
      <c r="PRD20" s="164"/>
      <c r="PRE20" s="164"/>
      <c r="PRF20" s="164"/>
      <c r="PRG20" s="164"/>
      <c r="PRH20" s="164"/>
      <c r="PRI20" s="164"/>
      <c r="PRJ20" s="164"/>
      <c r="PRK20" s="164"/>
      <c r="PRL20" s="164"/>
      <c r="PRM20" s="164"/>
      <c r="PRN20" s="164"/>
      <c r="PRO20" s="164"/>
      <c r="PRP20" s="164"/>
      <c r="PRQ20" s="164"/>
      <c r="PRR20" s="164"/>
      <c r="PRS20" s="164"/>
      <c r="PRT20" s="164"/>
      <c r="PRU20" s="164"/>
      <c r="PRV20" s="164"/>
      <c r="PRW20" s="164"/>
      <c r="PRX20" s="164"/>
      <c r="PRY20" s="164"/>
      <c r="PRZ20" s="164"/>
      <c r="PSA20" s="164"/>
      <c r="PSB20" s="164"/>
      <c r="PSC20" s="164"/>
      <c r="PSD20" s="164"/>
      <c r="PSE20" s="164"/>
      <c r="PSF20" s="164"/>
      <c r="PSG20" s="164"/>
      <c r="PSH20" s="164"/>
      <c r="PSI20" s="164"/>
      <c r="PSJ20" s="164"/>
      <c r="PSK20" s="164"/>
      <c r="PSL20" s="164"/>
      <c r="PSM20" s="164"/>
      <c r="PSN20" s="164"/>
      <c r="PSO20" s="164"/>
      <c r="PSP20" s="164"/>
      <c r="PSQ20" s="164"/>
      <c r="PSR20" s="164"/>
      <c r="PSS20" s="164"/>
      <c r="PST20" s="164"/>
      <c r="PSU20" s="164"/>
      <c r="PSV20" s="164"/>
      <c r="PSW20" s="164"/>
      <c r="PSX20" s="164"/>
      <c r="PSY20" s="164"/>
      <c r="PSZ20" s="164"/>
      <c r="PTA20" s="164"/>
      <c r="PTB20" s="164"/>
      <c r="PTC20" s="164"/>
      <c r="PTD20" s="164"/>
      <c r="PTE20" s="164"/>
      <c r="PTF20" s="164"/>
      <c r="PTG20" s="164"/>
      <c r="PTH20" s="164"/>
      <c r="PTI20" s="164"/>
      <c r="PTJ20" s="164"/>
      <c r="PTK20" s="164"/>
      <c r="PTL20" s="164"/>
      <c r="PTM20" s="164"/>
      <c r="PTN20" s="164"/>
      <c r="PTO20" s="164"/>
      <c r="PTP20" s="164"/>
      <c r="PTQ20" s="164"/>
      <c r="PTR20" s="164"/>
      <c r="PTS20" s="164"/>
      <c r="PTT20" s="164"/>
      <c r="PTU20" s="164"/>
      <c r="PTV20" s="164"/>
      <c r="PTW20" s="164"/>
      <c r="PTX20" s="164"/>
      <c r="PTY20" s="164"/>
      <c r="PTZ20" s="164"/>
      <c r="PUA20" s="164"/>
      <c r="PUB20" s="164"/>
      <c r="PUC20" s="164"/>
      <c r="PUD20" s="164"/>
      <c r="PUE20" s="164"/>
      <c r="PUF20" s="164"/>
      <c r="PUG20" s="164"/>
      <c r="PUH20" s="164"/>
      <c r="PUI20" s="164"/>
      <c r="PUJ20" s="164"/>
      <c r="PUK20" s="164"/>
      <c r="PUL20" s="164"/>
      <c r="PUM20" s="164"/>
      <c r="PUN20" s="164"/>
      <c r="PUO20" s="164"/>
      <c r="PUP20" s="164"/>
      <c r="PUQ20" s="164"/>
      <c r="PUR20" s="164"/>
      <c r="PUS20" s="164"/>
      <c r="PUT20" s="164"/>
      <c r="PUU20" s="164"/>
      <c r="PUV20" s="164"/>
      <c r="PUW20" s="164"/>
      <c r="PUX20" s="164"/>
      <c r="PUY20" s="164"/>
      <c r="PUZ20" s="164"/>
      <c r="PVA20" s="164"/>
      <c r="PVB20" s="164"/>
      <c r="PVC20" s="164"/>
      <c r="PVD20" s="164"/>
      <c r="PVE20" s="164"/>
      <c r="PVF20" s="164"/>
      <c r="PVG20" s="164"/>
      <c r="PVH20" s="164"/>
      <c r="PVI20" s="164"/>
      <c r="PVJ20" s="164"/>
      <c r="PVK20" s="164"/>
      <c r="PVL20" s="164"/>
      <c r="PVM20" s="164"/>
      <c r="PVN20" s="164"/>
      <c r="PVO20" s="164"/>
      <c r="PVP20" s="164"/>
      <c r="PVQ20" s="164"/>
      <c r="PVR20" s="164"/>
      <c r="PVS20" s="164"/>
      <c r="PVT20" s="164"/>
      <c r="PVU20" s="164"/>
      <c r="PVV20" s="164"/>
      <c r="PVW20" s="164"/>
      <c r="PVX20" s="164"/>
      <c r="PVY20" s="164"/>
      <c r="PVZ20" s="164"/>
      <c r="PWA20" s="164"/>
      <c r="PWB20" s="164"/>
      <c r="PWC20" s="164"/>
      <c r="PWD20" s="164"/>
      <c r="PWE20" s="164"/>
      <c r="PWF20" s="164"/>
      <c r="PWG20" s="164"/>
      <c r="PWH20" s="164"/>
      <c r="PWI20" s="164"/>
      <c r="PWJ20" s="164"/>
      <c r="PWK20" s="164"/>
      <c r="PWL20" s="164"/>
      <c r="PWM20" s="164"/>
      <c r="PWN20" s="164"/>
      <c r="PWO20" s="164"/>
      <c r="PWP20" s="164"/>
      <c r="PWQ20" s="164"/>
      <c r="PWR20" s="164"/>
      <c r="PWS20" s="164"/>
      <c r="PWT20" s="164"/>
      <c r="PWU20" s="164"/>
      <c r="PWV20" s="164"/>
      <c r="PWW20" s="164"/>
      <c r="PWX20" s="164"/>
      <c r="PWY20" s="164"/>
      <c r="PWZ20" s="164"/>
      <c r="PXA20" s="164"/>
      <c r="PXB20" s="164"/>
      <c r="PXC20" s="164"/>
      <c r="PXD20" s="164"/>
      <c r="PXE20" s="164"/>
      <c r="PXF20" s="164"/>
      <c r="PXG20" s="164"/>
      <c r="PXH20" s="164"/>
      <c r="PXI20" s="164"/>
      <c r="PXJ20" s="164"/>
      <c r="PXK20" s="164"/>
      <c r="PXL20" s="164"/>
      <c r="PXM20" s="164"/>
      <c r="PXN20" s="164"/>
      <c r="PXO20" s="164"/>
      <c r="PXP20" s="164"/>
      <c r="PXQ20" s="164"/>
      <c r="PXR20" s="164"/>
      <c r="PXS20" s="164"/>
      <c r="PXT20" s="164"/>
      <c r="PXU20" s="164"/>
      <c r="PXV20" s="164"/>
      <c r="PXW20" s="164"/>
      <c r="PXX20" s="164"/>
      <c r="PXY20" s="164"/>
      <c r="PXZ20" s="164"/>
      <c r="PYA20" s="164"/>
      <c r="PYB20" s="164"/>
      <c r="PYC20" s="164"/>
      <c r="PYD20" s="164"/>
      <c r="PYE20" s="164"/>
      <c r="PYF20" s="164"/>
      <c r="PYG20" s="164"/>
      <c r="PYH20" s="164"/>
      <c r="PYI20" s="164"/>
      <c r="PYJ20" s="164"/>
      <c r="PYK20" s="164"/>
      <c r="PYL20" s="164"/>
      <c r="PYM20" s="164"/>
      <c r="PYN20" s="164"/>
      <c r="PYO20" s="164"/>
      <c r="PYP20" s="164"/>
      <c r="PYQ20" s="164"/>
      <c r="PYR20" s="164"/>
      <c r="PYS20" s="164"/>
      <c r="PYT20" s="164"/>
      <c r="PYU20" s="164"/>
      <c r="PYV20" s="164"/>
      <c r="PYW20" s="164"/>
      <c r="PYX20" s="164"/>
      <c r="PYY20" s="164"/>
      <c r="PYZ20" s="164"/>
      <c r="PZA20" s="164"/>
      <c r="PZB20" s="164"/>
      <c r="PZC20" s="164"/>
      <c r="PZD20" s="164"/>
      <c r="PZE20" s="164"/>
      <c r="PZF20" s="164"/>
      <c r="PZG20" s="164"/>
      <c r="PZH20" s="164"/>
      <c r="PZI20" s="164"/>
      <c r="PZJ20" s="164"/>
      <c r="PZK20" s="164"/>
      <c r="PZL20" s="164"/>
      <c r="PZM20" s="164"/>
      <c r="PZN20" s="164"/>
      <c r="PZO20" s="164"/>
      <c r="PZP20" s="164"/>
      <c r="PZQ20" s="164"/>
      <c r="PZR20" s="164"/>
      <c r="PZS20" s="164"/>
      <c r="PZT20" s="164"/>
      <c r="PZU20" s="164"/>
      <c r="PZV20" s="164"/>
      <c r="PZW20" s="164"/>
      <c r="PZX20" s="164"/>
      <c r="PZY20" s="164"/>
      <c r="PZZ20" s="164"/>
      <c r="QAA20" s="164"/>
      <c r="QAB20" s="164"/>
      <c r="QAC20" s="164"/>
      <c r="QAD20" s="164"/>
      <c r="QAE20" s="164"/>
      <c r="QAF20" s="164"/>
      <c r="QAG20" s="164"/>
      <c r="QAH20" s="164"/>
      <c r="QAI20" s="164"/>
      <c r="QAJ20" s="164"/>
      <c r="QAK20" s="164"/>
      <c r="QAL20" s="164"/>
      <c r="QAM20" s="164"/>
      <c r="QAN20" s="164"/>
      <c r="QAO20" s="164"/>
      <c r="QAP20" s="164"/>
      <c r="QAQ20" s="164"/>
      <c r="QAR20" s="164"/>
      <c r="QAS20" s="164"/>
      <c r="QAT20" s="164"/>
      <c r="QAU20" s="164"/>
      <c r="QAV20" s="164"/>
      <c r="QAW20" s="164"/>
      <c r="QAX20" s="164"/>
      <c r="QAY20" s="164"/>
      <c r="QAZ20" s="164"/>
      <c r="QBA20" s="164"/>
      <c r="QBB20" s="164"/>
      <c r="QBC20" s="164"/>
      <c r="QBD20" s="164"/>
      <c r="QBE20" s="164"/>
      <c r="QBF20" s="164"/>
      <c r="QBG20" s="164"/>
      <c r="QBH20" s="164"/>
      <c r="QBI20" s="164"/>
      <c r="QBJ20" s="164"/>
      <c r="QBK20" s="164"/>
      <c r="QBL20" s="164"/>
      <c r="QBM20" s="164"/>
      <c r="QBN20" s="164"/>
      <c r="QBO20" s="164"/>
      <c r="QBP20" s="164"/>
      <c r="QBQ20" s="164"/>
      <c r="QBR20" s="164"/>
      <c r="QBS20" s="164"/>
      <c r="QBT20" s="164"/>
      <c r="QBU20" s="164"/>
      <c r="QBV20" s="164"/>
      <c r="QBW20" s="164"/>
      <c r="QBX20" s="164"/>
      <c r="QBY20" s="164"/>
      <c r="QBZ20" s="164"/>
      <c r="QCA20" s="164"/>
      <c r="QCB20" s="164"/>
      <c r="QCC20" s="164"/>
      <c r="QCD20" s="164"/>
      <c r="QCE20" s="164"/>
      <c r="QCF20" s="164"/>
      <c r="QCG20" s="164"/>
      <c r="QCH20" s="164"/>
      <c r="QCI20" s="164"/>
      <c r="QCJ20" s="164"/>
      <c r="QCK20" s="164"/>
      <c r="QCL20" s="164"/>
      <c r="QCM20" s="164"/>
      <c r="QCN20" s="164"/>
      <c r="QCO20" s="164"/>
      <c r="QCP20" s="164"/>
      <c r="QCQ20" s="164"/>
      <c r="QCR20" s="164"/>
      <c r="QCS20" s="164"/>
      <c r="QCT20" s="164"/>
      <c r="QCU20" s="164"/>
      <c r="QCV20" s="164"/>
      <c r="QCW20" s="164"/>
      <c r="QCX20" s="164"/>
      <c r="QCY20" s="164"/>
      <c r="QCZ20" s="164"/>
      <c r="QDA20" s="164"/>
      <c r="QDB20" s="164"/>
      <c r="QDC20" s="164"/>
      <c r="QDD20" s="164"/>
      <c r="QDE20" s="164"/>
      <c r="QDF20" s="164"/>
      <c r="QDG20" s="164"/>
      <c r="QDH20" s="164"/>
      <c r="QDI20" s="164"/>
      <c r="QDJ20" s="164"/>
      <c r="QDK20" s="164"/>
      <c r="QDL20" s="164"/>
      <c r="QDM20" s="164"/>
      <c r="QDN20" s="164"/>
      <c r="QDO20" s="164"/>
      <c r="QDP20" s="164"/>
      <c r="QDQ20" s="164"/>
      <c r="QDR20" s="164"/>
      <c r="QDS20" s="164"/>
      <c r="QDT20" s="164"/>
      <c r="QDU20" s="164"/>
      <c r="QDV20" s="164"/>
      <c r="QDW20" s="164"/>
      <c r="QDX20" s="164"/>
      <c r="QDY20" s="164"/>
      <c r="QDZ20" s="164"/>
      <c r="QEA20" s="164"/>
      <c r="QEB20" s="164"/>
      <c r="QEC20" s="164"/>
      <c r="QED20" s="164"/>
      <c r="QEE20" s="164"/>
      <c r="QEF20" s="164"/>
      <c r="QEG20" s="164"/>
      <c r="QEH20" s="164"/>
      <c r="QEI20" s="164"/>
      <c r="QEJ20" s="164"/>
      <c r="QEK20" s="164"/>
      <c r="QEL20" s="164"/>
      <c r="QEM20" s="164"/>
      <c r="QEN20" s="164"/>
      <c r="QEO20" s="164"/>
      <c r="QEP20" s="164"/>
      <c r="QEQ20" s="164"/>
      <c r="QER20" s="164"/>
      <c r="QES20" s="164"/>
      <c r="QET20" s="164"/>
      <c r="QEU20" s="164"/>
      <c r="QEV20" s="164"/>
      <c r="QEW20" s="164"/>
      <c r="QEX20" s="164"/>
      <c r="QEY20" s="164"/>
      <c r="QEZ20" s="164"/>
      <c r="QFA20" s="164"/>
      <c r="QFB20" s="164"/>
      <c r="QFC20" s="164"/>
      <c r="QFD20" s="164"/>
      <c r="QFE20" s="164"/>
      <c r="QFF20" s="164"/>
      <c r="QFG20" s="164"/>
      <c r="QFH20" s="164"/>
      <c r="QFI20" s="164"/>
      <c r="QFJ20" s="164"/>
      <c r="QFK20" s="164"/>
      <c r="QFL20" s="164"/>
      <c r="QFM20" s="164"/>
      <c r="QFN20" s="164"/>
      <c r="QFO20" s="164"/>
      <c r="QFP20" s="164"/>
      <c r="QFQ20" s="164"/>
      <c r="QFR20" s="164"/>
      <c r="QFS20" s="164"/>
      <c r="QFT20" s="164"/>
      <c r="QFU20" s="164"/>
      <c r="QFV20" s="164"/>
      <c r="QFW20" s="164"/>
      <c r="QFX20" s="164"/>
      <c r="QFY20" s="164"/>
      <c r="QFZ20" s="164"/>
      <c r="QGA20" s="164"/>
      <c r="QGB20" s="164"/>
      <c r="QGC20" s="164"/>
      <c r="QGD20" s="164"/>
      <c r="QGE20" s="164"/>
      <c r="QGF20" s="164"/>
      <c r="QGG20" s="164"/>
      <c r="QGH20" s="164"/>
      <c r="QGI20" s="164"/>
      <c r="QGJ20" s="164"/>
      <c r="QGK20" s="164"/>
      <c r="QGL20" s="164"/>
      <c r="QGM20" s="164"/>
      <c r="QGN20" s="164"/>
      <c r="QGO20" s="164"/>
      <c r="QGP20" s="164"/>
      <c r="QGQ20" s="164"/>
      <c r="QGR20" s="164"/>
      <c r="QGS20" s="164"/>
      <c r="QGT20" s="164"/>
      <c r="QGU20" s="164"/>
      <c r="QGV20" s="164"/>
      <c r="QGW20" s="164"/>
      <c r="QGX20" s="164"/>
      <c r="QGY20" s="164"/>
      <c r="QGZ20" s="164"/>
      <c r="QHA20" s="164"/>
      <c r="QHB20" s="164"/>
      <c r="QHC20" s="164"/>
      <c r="QHD20" s="164"/>
      <c r="QHE20" s="164"/>
      <c r="QHF20" s="164"/>
      <c r="QHG20" s="164"/>
      <c r="QHH20" s="164"/>
      <c r="QHI20" s="164"/>
      <c r="QHJ20" s="164"/>
      <c r="QHK20" s="164"/>
      <c r="QHL20" s="164"/>
      <c r="QHM20" s="164"/>
      <c r="QHN20" s="164"/>
      <c r="QHO20" s="164"/>
      <c r="QHP20" s="164"/>
      <c r="QHQ20" s="164"/>
      <c r="QHR20" s="164"/>
      <c r="QHS20" s="164"/>
      <c r="QHT20" s="164"/>
      <c r="QHU20" s="164"/>
      <c r="QHV20" s="164"/>
      <c r="QHW20" s="164"/>
      <c r="QHX20" s="164"/>
      <c r="QHY20" s="164"/>
      <c r="QHZ20" s="164"/>
      <c r="QIA20" s="164"/>
      <c r="QIB20" s="164"/>
      <c r="QIC20" s="164"/>
      <c r="QID20" s="164"/>
      <c r="QIE20" s="164"/>
      <c r="QIF20" s="164"/>
      <c r="QIG20" s="164"/>
      <c r="QIH20" s="164"/>
      <c r="QII20" s="164"/>
      <c r="QIJ20" s="164"/>
      <c r="QIK20" s="164"/>
      <c r="QIL20" s="164"/>
      <c r="QIM20" s="164"/>
      <c r="QIN20" s="164"/>
      <c r="QIO20" s="164"/>
      <c r="QIP20" s="164"/>
      <c r="QIQ20" s="164"/>
      <c r="QIR20" s="164"/>
      <c r="QIS20" s="164"/>
      <c r="QIT20" s="164"/>
      <c r="QIU20" s="164"/>
      <c r="QIV20" s="164"/>
      <c r="QIW20" s="164"/>
      <c r="QIX20" s="164"/>
      <c r="QIY20" s="164"/>
      <c r="QIZ20" s="164"/>
      <c r="QJA20" s="164"/>
      <c r="QJB20" s="164"/>
      <c r="QJC20" s="164"/>
      <c r="QJD20" s="164"/>
      <c r="QJE20" s="164"/>
      <c r="QJF20" s="164"/>
      <c r="QJG20" s="164"/>
      <c r="QJH20" s="164"/>
      <c r="QJI20" s="164"/>
      <c r="QJJ20" s="164"/>
      <c r="QJK20" s="164"/>
      <c r="QJL20" s="164"/>
      <c r="QJM20" s="164"/>
      <c r="QJN20" s="164"/>
      <c r="QJO20" s="164"/>
      <c r="QJP20" s="164"/>
      <c r="QJQ20" s="164"/>
      <c r="QJR20" s="164"/>
      <c r="QJS20" s="164"/>
      <c r="QJT20" s="164"/>
      <c r="QJU20" s="164"/>
      <c r="QJV20" s="164"/>
      <c r="QJW20" s="164"/>
      <c r="QJX20" s="164"/>
      <c r="QJY20" s="164"/>
      <c r="QJZ20" s="164"/>
      <c r="QKA20" s="164"/>
      <c r="QKB20" s="164"/>
      <c r="QKC20" s="164"/>
      <c r="QKD20" s="164"/>
      <c r="QKE20" s="164"/>
      <c r="QKF20" s="164"/>
      <c r="QKG20" s="164"/>
      <c r="QKH20" s="164"/>
      <c r="QKI20" s="164"/>
      <c r="QKJ20" s="164"/>
      <c r="QKK20" s="164"/>
      <c r="QKL20" s="164"/>
      <c r="QKM20" s="164"/>
      <c r="QKN20" s="164"/>
      <c r="QKO20" s="164"/>
      <c r="QKP20" s="164"/>
      <c r="QKQ20" s="164"/>
      <c r="QKR20" s="164"/>
      <c r="QKS20" s="164"/>
      <c r="QKT20" s="164"/>
      <c r="QKU20" s="164"/>
      <c r="QKV20" s="164"/>
      <c r="QKW20" s="164"/>
      <c r="QKX20" s="164"/>
      <c r="QKY20" s="164"/>
      <c r="QKZ20" s="164"/>
      <c r="QLA20" s="164"/>
      <c r="QLB20" s="164"/>
      <c r="QLC20" s="164"/>
      <c r="QLD20" s="164"/>
      <c r="QLE20" s="164"/>
      <c r="QLF20" s="164"/>
      <c r="QLG20" s="164"/>
      <c r="QLH20" s="164"/>
      <c r="QLI20" s="164"/>
      <c r="QLJ20" s="164"/>
      <c r="QLK20" s="164"/>
      <c r="QLL20" s="164"/>
      <c r="QLM20" s="164"/>
      <c r="QLN20" s="164"/>
      <c r="QLO20" s="164"/>
      <c r="QLP20" s="164"/>
      <c r="QLQ20" s="164"/>
      <c r="QLR20" s="164"/>
      <c r="QLS20" s="164"/>
      <c r="QLT20" s="164"/>
      <c r="QLU20" s="164"/>
      <c r="QLV20" s="164"/>
      <c r="QLW20" s="164"/>
      <c r="QLX20" s="164"/>
      <c r="QLY20" s="164"/>
      <c r="QLZ20" s="164"/>
      <c r="QMA20" s="164"/>
      <c r="QMB20" s="164"/>
      <c r="QMC20" s="164"/>
      <c r="QMD20" s="164"/>
      <c r="QME20" s="164"/>
      <c r="QMF20" s="164"/>
      <c r="QMG20" s="164"/>
      <c r="QMH20" s="164"/>
      <c r="QMI20" s="164"/>
      <c r="QMJ20" s="164"/>
      <c r="QMK20" s="164"/>
      <c r="QML20" s="164"/>
      <c r="QMM20" s="164"/>
      <c r="QMN20" s="164"/>
      <c r="QMO20" s="164"/>
      <c r="QMP20" s="164"/>
      <c r="QMQ20" s="164"/>
      <c r="QMR20" s="164"/>
      <c r="QMS20" s="164"/>
      <c r="QMT20" s="164"/>
      <c r="QMU20" s="164"/>
      <c r="QMV20" s="164"/>
      <c r="QMW20" s="164"/>
      <c r="QMX20" s="164"/>
      <c r="QMY20" s="164"/>
      <c r="QMZ20" s="164"/>
      <c r="QNA20" s="164"/>
      <c r="QNB20" s="164"/>
      <c r="QNC20" s="164"/>
      <c r="QND20" s="164"/>
      <c r="QNE20" s="164"/>
      <c r="QNF20" s="164"/>
      <c r="QNG20" s="164"/>
      <c r="QNH20" s="164"/>
      <c r="QNI20" s="164"/>
      <c r="QNJ20" s="164"/>
      <c r="QNK20" s="164"/>
      <c r="QNL20" s="164"/>
      <c r="QNM20" s="164"/>
      <c r="QNN20" s="164"/>
      <c r="QNO20" s="164"/>
      <c r="QNP20" s="164"/>
      <c r="QNQ20" s="164"/>
      <c r="QNR20" s="164"/>
      <c r="QNS20" s="164"/>
      <c r="QNT20" s="164"/>
      <c r="QNU20" s="164"/>
      <c r="QNV20" s="164"/>
      <c r="QNW20" s="164"/>
      <c r="QNX20" s="164"/>
      <c r="QNY20" s="164"/>
      <c r="QNZ20" s="164"/>
      <c r="QOA20" s="164"/>
      <c r="QOB20" s="164"/>
      <c r="QOC20" s="164"/>
      <c r="QOD20" s="164"/>
      <c r="QOE20" s="164"/>
      <c r="QOF20" s="164"/>
      <c r="QOG20" s="164"/>
      <c r="QOH20" s="164"/>
      <c r="QOI20" s="164"/>
      <c r="QOJ20" s="164"/>
      <c r="QOK20" s="164"/>
      <c r="QOL20" s="164"/>
      <c r="QOM20" s="164"/>
      <c r="QON20" s="164"/>
      <c r="QOO20" s="164"/>
      <c r="QOP20" s="164"/>
      <c r="QOQ20" s="164"/>
      <c r="QOR20" s="164"/>
      <c r="QOS20" s="164"/>
      <c r="QOT20" s="164"/>
      <c r="QOU20" s="164"/>
      <c r="QOV20" s="164"/>
      <c r="QOW20" s="164"/>
      <c r="QOX20" s="164"/>
      <c r="QOY20" s="164"/>
      <c r="QOZ20" s="164"/>
      <c r="QPA20" s="164"/>
      <c r="QPB20" s="164"/>
      <c r="QPC20" s="164"/>
      <c r="QPD20" s="164"/>
      <c r="QPE20" s="164"/>
      <c r="QPF20" s="164"/>
      <c r="QPG20" s="164"/>
      <c r="QPH20" s="164"/>
      <c r="QPI20" s="164"/>
      <c r="QPJ20" s="164"/>
      <c r="QPK20" s="164"/>
      <c r="QPL20" s="164"/>
      <c r="QPM20" s="164"/>
      <c r="QPN20" s="164"/>
      <c r="QPO20" s="164"/>
      <c r="QPP20" s="164"/>
      <c r="QPQ20" s="164"/>
      <c r="QPR20" s="164"/>
      <c r="QPS20" s="164"/>
      <c r="QPT20" s="164"/>
      <c r="QPU20" s="164"/>
      <c r="QPV20" s="164"/>
      <c r="QPW20" s="164"/>
      <c r="QPX20" s="164"/>
      <c r="QPY20" s="164"/>
      <c r="QPZ20" s="164"/>
      <c r="QQA20" s="164"/>
      <c r="QQB20" s="164"/>
      <c r="QQC20" s="164"/>
      <c r="QQD20" s="164"/>
      <c r="QQE20" s="164"/>
      <c r="QQF20" s="164"/>
      <c r="QQG20" s="164"/>
      <c r="QQH20" s="164"/>
      <c r="QQI20" s="164"/>
      <c r="QQJ20" s="164"/>
      <c r="QQK20" s="164"/>
      <c r="QQL20" s="164"/>
      <c r="QQM20" s="164"/>
      <c r="QQN20" s="164"/>
      <c r="QQO20" s="164"/>
      <c r="QQP20" s="164"/>
      <c r="QQQ20" s="164"/>
      <c r="QQR20" s="164"/>
      <c r="QQS20" s="164"/>
      <c r="QQT20" s="164"/>
      <c r="QQU20" s="164"/>
      <c r="QQV20" s="164"/>
      <c r="QQW20" s="164"/>
      <c r="QQX20" s="164"/>
      <c r="QQY20" s="164"/>
      <c r="QQZ20" s="164"/>
      <c r="QRA20" s="164"/>
      <c r="QRB20" s="164"/>
      <c r="QRC20" s="164"/>
      <c r="QRD20" s="164"/>
      <c r="QRE20" s="164"/>
      <c r="QRF20" s="164"/>
      <c r="QRG20" s="164"/>
      <c r="QRH20" s="164"/>
      <c r="QRI20" s="164"/>
      <c r="QRJ20" s="164"/>
      <c r="QRK20" s="164"/>
      <c r="QRL20" s="164"/>
      <c r="QRM20" s="164"/>
      <c r="QRN20" s="164"/>
      <c r="QRO20" s="164"/>
      <c r="QRP20" s="164"/>
      <c r="QRQ20" s="164"/>
      <c r="QRR20" s="164"/>
      <c r="QRS20" s="164"/>
      <c r="QRT20" s="164"/>
      <c r="QRU20" s="164"/>
      <c r="QRV20" s="164"/>
      <c r="QRW20" s="164"/>
      <c r="QRX20" s="164"/>
      <c r="QRY20" s="164"/>
      <c r="QRZ20" s="164"/>
      <c r="QSA20" s="164"/>
      <c r="QSB20" s="164"/>
      <c r="QSC20" s="164"/>
      <c r="QSD20" s="164"/>
      <c r="QSE20" s="164"/>
      <c r="QSF20" s="164"/>
      <c r="QSG20" s="164"/>
      <c r="QSH20" s="164"/>
      <c r="QSI20" s="164"/>
      <c r="QSJ20" s="164"/>
      <c r="QSK20" s="164"/>
      <c r="QSL20" s="164"/>
      <c r="QSM20" s="164"/>
      <c r="QSN20" s="164"/>
      <c r="QSO20" s="164"/>
      <c r="QSP20" s="164"/>
      <c r="QSQ20" s="164"/>
      <c r="QSR20" s="164"/>
      <c r="QSS20" s="164"/>
      <c r="QST20" s="164"/>
      <c r="QSU20" s="164"/>
      <c r="QSV20" s="164"/>
      <c r="QSW20" s="164"/>
      <c r="QSX20" s="164"/>
      <c r="QSY20" s="164"/>
      <c r="QSZ20" s="164"/>
      <c r="QTA20" s="164"/>
      <c r="QTB20" s="164"/>
      <c r="QTC20" s="164"/>
      <c r="QTD20" s="164"/>
      <c r="QTE20" s="164"/>
      <c r="QTF20" s="164"/>
      <c r="QTG20" s="164"/>
      <c r="QTH20" s="164"/>
      <c r="QTI20" s="164"/>
      <c r="QTJ20" s="164"/>
      <c r="QTK20" s="164"/>
      <c r="QTL20" s="164"/>
      <c r="QTM20" s="164"/>
      <c r="QTN20" s="164"/>
      <c r="QTO20" s="164"/>
      <c r="QTP20" s="164"/>
      <c r="QTQ20" s="164"/>
      <c r="QTR20" s="164"/>
      <c r="QTS20" s="164"/>
      <c r="QTT20" s="164"/>
      <c r="QTU20" s="164"/>
      <c r="QTV20" s="164"/>
      <c r="QTW20" s="164"/>
      <c r="QTX20" s="164"/>
      <c r="QTY20" s="164"/>
      <c r="QTZ20" s="164"/>
      <c r="QUA20" s="164"/>
      <c r="QUB20" s="164"/>
      <c r="QUC20" s="164"/>
      <c r="QUD20" s="164"/>
      <c r="QUE20" s="164"/>
      <c r="QUF20" s="164"/>
      <c r="QUG20" s="164"/>
      <c r="QUH20" s="164"/>
      <c r="QUI20" s="164"/>
      <c r="QUJ20" s="164"/>
      <c r="QUK20" s="164"/>
      <c r="QUL20" s="164"/>
      <c r="QUM20" s="164"/>
      <c r="QUN20" s="164"/>
      <c r="QUO20" s="164"/>
      <c r="QUP20" s="164"/>
      <c r="QUQ20" s="164"/>
      <c r="QUR20" s="164"/>
      <c r="QUS20" s="164"/>
      <c r="QUT20" s="164"/>
      <c r="QUU20" s="164"/>
      <c r="QUV20" s="164"/>
      <c r="QUW20" s="164"/>
      <c r="QUX20" s="164"/>
      <c r="QUY20" s="164"/>
      <c r="QUZ20" s="164"/>
      <c r="QVA20" s="164"/>
      <c r="QVB20" s="164"/>
      <c r="QVC20" s="164"/>
      <c r="QVD20" s="164"/>
      <c r="QVE20" s="164"/>
      <c r="QVF20" s="164"/>
      <c r="QVG20" s="164"/>
      <c r="QVH20" s="164"/>
      <c r="QVI20" s="164"/>
      <c r="QVJ20" s="164"/>
      <c r="QVK20" s="164"/>
      <c r="QVL20" s="164"/>
      <c r="QVM20" s="164"/>
      <c r="QVN20" s="164"/>
      <c r="QVO20" s="164"/>
      <c r="QVP20" s="164"/>
      <c r="QVQ20" s="164"/>
      <c r="QVR20" s="164"/>
      <c r="QVS20" s="164"/>
      <c r="QVT20" s="164"/>
      <c r="QVU20" s="164"/>
      <c r="QVV20" s="164"/>
      <c r="QVW20" s="164"/>
      <c r="QVX20" s="164"/>
      <c r="QVY20" s="164"/>
      <c r="QVZ20" s="164"/>
      <c r="QWA20" s="164"/>
      <c r="QWB20" s="164"/>
      <c r="QWC20" s="164"/>
      <c r="QWD20" s="164"/>
      <c r="QWE20" s="164"/>
      <c r="QWF20" s="164"/>
      <c r="QWG20" s="164"/>
      <c r="QWH20" s="164"/>
      <c r="QWI20" s="164"/>
      <c r="QWJ20" s="164"/>
      <c r="QWK20" s="164"/>
      <c r="QWL20" s="164"/>
      <c r="QWM20" s="164"/>
      <c r="QWN20" s="164"/>
      <c r="QWO20" s="164"/>
      <c r="QWP20" s="164"/>
      <c r="QWQ20" s="164"/>
      <c r="QWR20" s="164"/>
      <c r="QWS20" s="164"/>
      <c r="QWT20" s="164"/>
      <c r="QWU20" s="164"/>
      <c r="QWV20" s="164"/>
      <c r="QWW20" s="164"/>
      <c r="QWX20" s="164"/>
      <c r="QWY20" s="164"/>
      <c r="QWZ20" s="164"/>
      <c r="QXA20" s="164"/>
      <c r="QXB20" s="164"/>
      <c r="QXC20" s="164"/>
      <c r="QXD20" s="164"/>
      <c r="QXE20" s="164"/>
      <c r="QXF20" s="164"/>
      <c r="QXG20" s="164"/>
      <c r="QXH20" s="164"/>
      <c r="QXI20" s="164"/>
      <c r="QXJ20" s="164"/>
      <c r="QXK20" s="164"/>
      <c r="QXL20" s="164"/>
      <c r="QXM20" s="164"/>
      <c r="QXN20" s="164"/>
      <c r="QXO20" s="164"/>
      <c r="QXP20" s="164"/>
      <c r="QXQ20" s="164"/>
      <c r="QXR20" s="164"/>
      <c r="QXS20" s="164"/>
      <c r="QXT20" s="164"/>
      <c r="QXU20" s="164"/>
      <c r="QXV20" s="164"/>
      <c r="QXW20" s="164"/>
      <c r="QXX20" s="164"/>
      <c r="QXY20" s="164"/>
      <c r="QXZ20" s="164"/>
      <c r="QYA20" s="164"/>
      <c r="QYB20" s="164"/>
      <c r="QYC20" s="164"/>
      <c r="QYD20" s="164"/>
      <c r="QYE20" s="164"/>
      <c r="QYF20" s="164"/>
      <c r="QYG20" s="164"/>
      <c r="QYH20" s="164"/>
      <c r="QYI20" s="164"/>
      <c r="QYJ20" s="164"/>
      <c r="QYK20" s="164"/>
      <c r="QYL20" s="164"/>
      <c r="QYM20" s="164"/>
      <c r="QYN20" s="164"/>
      <c r="QYO20" s="164"/>
      <c r="QYP20" s="164"/>
      <c r="QYQ20" s="164"/>
      <c r="QYR20" s="164"/>
      <c r="QYS20" s="164"/>
      <c r="QYT20" s="164"/>
      <c r="QYU20" s="164"/>
      <c r="QYV20" s="164"/>
      <c r="QYW20" s="164"/>
      <c r="QYX20" s="164"/>
      <c r="QYY20" s="164"/>
      <c r="QYZ20" s="164"/>
      <c r="QZA20" s="164"/>
      <c r="QZB20" s="164"/>
      <c r="QZC20" s="164"/>
      <c r="QZD20" s="164"/>
      <c r="QZE20" s="164"/>
      <c r="QZF20" s="164"/>
      <c r="QZG20" s="164"/>
      <c r="QZH20" s="164"/>
      <c r="QZI20" s="164"/>
      <c r="QZJ20" s="164"/>
      <c r="QZK20" s="164"/>
      <c r="QZL20" s="164"/>
      <c r="QZM20" s="164"/>
      <c r="QZN20" s="164"/>
      <c r="QZO20" s="164"/>
      <c r="QZP20" s="164"/>
      <c r="QZQ20" s="164"/>
      <c r="QZR20" s="164"/>
      <c r="QZS20" s="164"/>
      <c r="QZT20" s="164"/>
      <c r="QZU20" s="164"/>
      <c r="QZV20" s="164"/>
      <c r="QZW20" s="164"/>
      <c r="QZX20" s="164"/>
      <c r="QZY20" s="164"/>
      <c r="QZZ20" s="164"/>
      <c r="RAA20" s="164"/>
      <c r="RAB20" s="164"/>
      <c r="RAC20" s="164"/>
      <c r="RAD20" s="164"/>
      <c r="RAE20" s="164"/>
      <c r="RAF20" s="164"/>
      <c r="RAG20" s="164"/>
      <c r="RAH20" s="164"/>
      <c r="RAI20" s="164"/>
      <c r="RAJ20" s="164"/>
      <c r="RAK20" s="164"/>
      <c r="RAL20" s="164"/>
      <c r="RAM20" s="164"/>
      <c r="RAN20" s="164"/>
      <c r="RAO20" s="164"/>
      <c r="RAP20" s="164"/>
      <c r="RAQ20" s="164"/>
      <c r="RAR20" s="164"/>
      <c r="RAS20" s="164"/>
      <c r="RAT20" s="164"/>
      <c r="RAU20" s="164"/>
      <c r="RAV20" s="164"/>
      <c r="RAW20" s="164"/>
      <c r="RAX20" s="164"/>
      <c r="RAY20" s="164"/>
      <c r="RAZ20" s="164"/>
      <c r="RBA20" s="164"/>
      <c r="RBB20" s="164"/>
      <c r="RBC20" s="164"/>
      <c r="RBD20" s="164"/>
      <c r="RBE20" s="164"/>
      <c r="RBF20" s="164"/>
      <c r="RBG20" s="164"/>
      <c r="RBH20" s="164"/>
      <c r="RBI20" s="164"/>
      <c r="RBJ20" s="164"/>
      <c r="RBK20" s="164"/>
      <c r="RBL20" s="164"/>
      <c r="RBM20" s="164"/>
      <c r="RBN20" s="164"/>
      <c r="RBO20" s="164"/>
      <c r="RBP20" s="164"/>
      <c r="RBQ20" s="164"/>
      <c r="RBR20" s="164"/>
      <c r="RBS20" s="164"/>
      <c r="RBT20" s="164"/>
      <c r="RBU20" s="164"/>
      <c r="RBV20" s="164"/>
      <c r="RBW20" s="164"/>
      <c r="RBX20" s="164"/>
      <c r="RBY20" s="164"/>
      <c r="RBZ20" s="164"/>
      <c r="RCA20" s="164"/>
      <c r="RCB20" s="164"/>
      <c r="RCC20" s="164"/>
      <c r="RCD20" s="164"/>
      <c r="RCE20" s="164"/>
      <c r="RCF20" s="164"/>
      <c r="RCG20" s="164"/>
      <c r="RCH20" s="164"/>
      <c r="RCI20" s="164"/>
      <c r="RCJ20" s="164"/>
      <c r="RCK20" s="164"/>
      <c r="RCL20" s="164"/>
      <c r="RCM20" s="164"/>
      <c r="RCN20" s="164"/>
      <c r="RCO20" s="164"/>
      <c r="RCP20" s="164"/>
      <c r="RCQ20" s="164"/>
      <c r="RCR20" s="164"/>
      <c r="RCS20" s="164"/>
      <c r="RCT20" s="164"/>
      <c r="RCU20" s="164"/>
      <c r="RCV20" s="164"/>
      <c r="RCW20" s="164"/>
      <c r="RCX20" s="164"/>
      <c r="RCY20" s="164"/>
      <c r="RCZ20" s="164"/>
      <c r="RDA20" s="164"/>
      <c r="RDB20" s="164"/>
      <c r="RDC20" s="164"/>
      <c r="RDD20" s="164"/>
      <c r="RDE20" s="164"/>
      <c r="RDF20" s="164"/>
      <c r="RDG20" s="164"/>
      <c r="RDH20" s="164"/>
      <c r="RDI20" s="164"/>
      <c r="RDJ20" s="164"/>
      <c r="RDK20" s="164"/>
      <c r="RDL20" s="164"/>
      <c r="RDM20" s="164"/>
      <c r="RDN20" s="164"/>
      <c r="RDO20" s="164"/>
      <c r="RDP20" s="164"/>
      <c r="RDQ20" s="164"/>
      <c r="RDR20" s="164"/>
      <c r="RDS20" s="164"/>
      <c r="RDT20" s="164"/>
      <c r="RDU20" s="164"/>
      <c r="RDV20" s="164"/>
      <c r="RDW20" s="164"/>
      <c r="RDX20" s="164"/>
      <c r="RDY20" s="164"/>
      <c r="RDZ20" s="164"/>
      <c r="REA20" s="164"/>
      <c r="REB20" s="164"/>
      <c r="REC20" s="164"/>
      <c r="RED20" s="164"/>
      <c r="REE20" s="164"/>
      <c r="REF20" s="164"/>
      <c r="REG20" s="164"/>
      <c r="REH20" s="164"/>
      <c r="REI20" s="164"/>
      <c r="REJ20" s="164"/>
      <c r="REK20" s="164"/>
      <c r="REL20" s="164"/>
      <c r="REM20" s="164"/>
      <c r="REN20" s="164"/>
      <c r="REO20" s="164"/>
      <c r="REP20" s="164"/>
      <c r="REQ20" s="164"/>
      <c r="RER20" s="164"/>
      <c r="RES20" s="164"/>
      <c r="RET20" s="164"/>
      <c r="REU20" s="164"/>
      <c r="REV20" s="164"/>
      <c r="REW20" s="164"/>
      <c r="REX20" s="164"/>
      <c r="REY20" s="164"/>
      <c r="REZ20" s="164"/>
      <c r="RFA20" s="164"/>
      <c r="RFB20" s="164"/>
      <c r="RFC20" s="164"/>
      <c r="RFD20" s="164"/>
      <c r="RFE20" s="164"/>
      <c r="RFF20" s="164"/>
      <c r="RFG20" s="164"/>
      <c r="RFH20" s="164"/>
      <c r="RFI20" s="164"/>
      <c r="RFJ20" s="164"/>
      <c r="RFK20" s="164"/>
      <c r="RFL20" s="164"/>
      <c r="RFM20" s="164"/>
      <c r="RFN20" s="164"/>
      <c r="RFO20" s="164"/>
      <c r="RFP20" s="164"/>
      <c r="RFQ20" s="164"/>
      <c r="RFR20" s="164"/>
      <c r="RFS20" s="164"/>
      <c r="RFT20" s="164"/>
      <c r="RFU20" s="164"/>
      <c r="RFV20" s="164"/>
      <c r="RFW20" s="164"/>
      <c r="RFX20" s="164"/>
      <c r="RFY20" s="164"/>
      <c r="RFZ20" s="164"/>
      <c r="RGA20" s="164"/>
      <c r="RGB20" s="164"/>
      <c r="RGC20" s="164"/>
      <c r="RGD20" s="164"/>
      <c r="RGE20" s="164"/>
      <c r="RGF20" s="164"/>
      <c r="RGG20" s="164"/>
      <c r="RGH20" s="164"/>
      <c r="RGI20" s="164"/>
      <c r="RGJ20" s="164"/>
      <c r="RGK20" s="164"/>
      <c r="RGL20" s="164"/>
      <c r="RGM20" s="164"/>
      <c r="RGN20" s="164"/>
      <c r="RGO20" s="164"/>
      <c r="RGP20" s="164"/>
      <c r="RGQ20" s="164"/>
      <c r="RGR20" s="164"/>
      <c r="RGS20" s="164"/>
      <c r="RGT20" s="164"/>
      <c r="RGU20" s="164"/>
      <c r="RGV20" s="164"/>
      <c r="RGW20" s="164"/>
      <c r="RGX20" s="164"/>
      <c r="RGY20" s="164"/>
      <c r="RGZ20" s="164"/>
      <c r="RHA20" s="164"/>
      <c r="RHB20" s="164"/>
      <c r="RHC20" s="164"/>
      <c r="RHD20" s="164"/>
      <c r="RHE20" s="164"/>
      <c r="RHF20" s="164"/>
      <c r="RHG20" s="164"/>
      <c r="RHH20" s="164"/>
      <c r="RHI20" s="164"/>
      <c r="RHJ20" s="164"/>
      <c r="RHK20" s="164"/>
      <c r="RHL20" s="164"/>
      <c r="RHM20" s="164"/>
      <c r="RHN20" s="164"/>
      <c r="RHO20" s="164"/>
      <c r="RHP20" s="164"/>
      <c r="RHQ20" s="164"/>
      <c r="RHR20" s="164"/>
      <c r="RHS20" s="164"/>
      <c r="RHT20" s="164"/>
      <c r="RHU20" s="164"/>
      <c r="RHV20" s="164"/>
      <c r="RHW20" s="164"/>
      <c r="RHX20" s="164"/>
      <c r="RHY20" s="164"/>
      <c r="RHZ20" s="164"/>
      <c r="RIA20" s="164"/>
      <c r="RIB20" s="164"/>
      <c r="RIC20" s="164"/>
      <c r="RID20" s="164"/>
      <c r="RIE20" s="164"/>
      <c r="RIF20" s="164"/>
      <c r="RIG20" s="164"/>
      <c r="RIH20" s="164"/>
      <c r="RII20" s="164"/>
      <c r="RIJ20" s="164"/>
      <c r="RIK20" s="164"/>
      <c r="RIL20" s="164"/>
      <c r="RIM20" s="164"/>
      <c r="RIN20" s="164"/>
      <c r="RIO20" s="164"/>
      <c r="RIP20" s="164"/>
      <c r="RIQ20" s="164"/>
      <c r="RIR20" s="164"/>
      <c r="RIS20" s="164"/>
      <c r="RIT20" s="164"/>
      <c r="RIU20" s="164"/>
      <c r="RIV20" s="164"/>
      <c r="RIW20" s="164"/>
      <c r="RIX20" s="164"/>
      <c r="RIY20" s="164"/>
      <c r="RIZ20" s="164"/>
      <c r="RJA20" s="164"/>
      <c r="RJB20" s="164"/>
      <c r="RJC20" s="164"/>
      <c r="RJD20" s="164"/>
      <c r="RJE20" s="164"/>
      <c r="RJF20" s="164"/>
      <c r="RJG20" s="164"/>
      <c r="RJH20" s="164"/>
      <c r="RJI20" s="164"/>
      <c r="RJJ20" s="164"/>
      <c r="RJK20" s="164"/>
      <c r="RJL20" s="164"/>
      <c r="RJM20" s="164"/>
      <c r="RJN20" s="164"/>
      <c r="RJO20" s="164"/>
      <c r="RJP20" s="164"/>
      <c r="RJQ20" s="164"/>
      <c r="RJR20" s="164"/>
      <c r="RJS20" s="164"/>
      <c r="RJT20" s="164"/>
      <c r="RJU20" s="164"/>
      <c r="RJV20" s="164"/>
      <c r="RJW20" s="164"/>
      <c r="RJX20" s="164"/>
      <c r="RJY20" s="164"/>
      <c r="RJZ20" s="164"/>
      <c r="RKA20" s="164"/>
      <c r="RKB20" s="164"/>
      <c r="RKC20" s="164"/>
      <c r="RKD20" s="164"/>
      <c r="RKE20" s="164"/>
      <c r="RKF20" s="164"/>
      <c r="RKG20" s="164"/>
      <c r="RKH20" s="164"/>
      <c r="RKI20" s="164"/>
      <c r="RKJ20" s="164"/>
      <c r="RKK20" s="164"/>
      <c r="RKL20" s="164"/>
      <c r="RKM20" s="164"/>
      <c r="RKN20" s="164"/>
      <c r="RKO20" s="164"/>
      <c r="RKP20" s="164"/>
      <c r="RKQ20" s="164"/>
      <c r="RKR20" s="164"/>
      <c r="RKS20" s="164"/>
      <c r="RKT20" s="164"/>
      <c r="RKU20" s="164"/>
      <c r="RKV20" s="164"/>
      <c r="RKW20" s="164"/>
      <c r="RKX20" s="164"/>
      <c r="RKY20" s="164"/>
      <c r="RKZ20" s="164"/>
      <c r="RLA20" s="164"/>
      <c r="RLB20" s="164"/>
      <c r="RLC20" s="164"/>
      <c r="RLD20" s="164"/>
      <c r="RLE20" s="164"/>
      <c r="RLF20" s="164"/>
      <c r="RLG20" s="164"/>
      <c r="RLH20" s="164"/>
      <c r="RLI20" s="164"/>
      <c r="RLJ20" s="164"/>
      <c r="RLK20" s="164"/>
      <c r="RLL20" s="164"/>
      <c r="RLM20" s="164"/>
      <c r="RLN20" s="164"/>
      <c r="RLO20" s="164"/>
      <c r="RLP20" s="164"/>
      <c r="RLQ20" s="164"/>
      <c r="RLR20" s="164"/>
      <c r="RLS20" s="164"/>
      <c r="RLT20" s="164"/>
      <c r="RLU20" s="164"/>
      <c r="RLV20" s="164"/>
      <c r="RLW20" s="164"/>
      <c r="RLX20" s="164"/>
      <c r="RLY20" s="164"/>
      <c r="RLZ20" s="164"/>
      <c r="RMA20" s="164"/>
      <c r="RMB20" s="164"/>
      <c r="RMC20" s="164"/>
      <c r="RMD20" s="164"/>
      <c r="RME20" s="164"/>
      <c r="RMF20" s="164"/>
      <c r="RMG20" s="164"/>
      <c r="RMH20" s="164"/>
      <c r="RMI20" s="164"/>
      <c r="RMJ20" s="164"/>
      <c r="RMK20" s="164"/>
      <c r="RML20" s="164"/>
      <c r="RMM20" s="164"/>
      <c r="RMN20" s="164"/>
      <c r="RMO20" s="164"/>
      <c r="RMP20" s="164"/>
      <c r="RMQ20" s="164"/>
      <c r="RMR20" s="164"/>
      <c r="RMS20" s="164"/>
      <c r="RMT20" s="164"/>
      <c r="RMU20" s="164"/>
      <c r="RMV20" s="164"/>
      <c r="RMW20" s="164"/>
      <c r="RMX20" s="164"/>
      <c r="RMY20" s="164"/>
      <c r="RMZ20" s="164"/>
      <c r="RNA20" s="164"/>
      <c r="RNB20" s="164"/>
      <c r="RNC20" s="164"/>
      <c r="RND20" s="164"/>
      <c r="RNE20" s="164"/>
      <c r="RNF20" s="164"/>
      <c r="RNG20" s="164"/>
      <c r="RNH20" s="164"/>
      <c r="RNI20" s="164"/>
      <c r="RNJ20" s="164"/>
      <c r="RNK20" s="164"/>
      <c r="RNL20" s="164"/>
      <c r="RNM20" s="164"/>
      <c r="RNN20" s="164"/>
      <c r="RNO20" s="164"/>
      <c r="RNP20" s="164"/>
      <c r="RNQ20" s="164"/>
      <c r="RNR20" s="164"/>
      <c r="RNS20" s="164"/>
      <c r="RNT20" s="164"/>
      <c r="RNU20" s="164"/>
      <c r="RNV20" s="164"/>
      <c r="RNW20" s="164"/>
      <c r="RNX20" s="164"/>
      <c r="RNY20" s="164"/>
      <c r="RNZ20" s="164"/>
      <c r="ROA20" s="164"/>
      <c r="ROB20" s="164"/>
      <c r="ROC20" s="164"/>
      <c r="ROD20" s="164"/>
      <c r="ROE20" s="164"/>
      <c r="ROF20" s="164"/>
      <c r="ROG20" s="164"/>
      <c r="ROH20" s="164"/>
      <c r="ROI20" s="164"/>
      <c r="ROJ20" s="164"/>
      <c r="ROK20" s="164"/>
      <c r="ROL20" s="164"/>
      <c r="ROM20" s="164"/>
      <c r="RON20" s="164"/>
      <c r="ROO20" s="164"/>
      <c r="ROP20" s="164"/>
      <c r="ROQ20" s="164"/>
      <c r="ROR20" s="164"/>
      <c r="ROS20" s="164"/>
      <c r="ROT20" s="164"/>
      <c r="ROU20" s="164"/>
      <c r="ROV20" s="164"/>
      <c r="ROW20" s="164"/>
      <c r="ROX20" s="164"/>
      <c r="ROY20" s="164"/>
      <c r="ROZ20" s="164"/>
      <c r="RPA20" s="164"/>
      <c r="RPB20" s="164"/>
      <c r="RPC20" s="164"/>
      <c r="RPD20" s="164"/>
      <c r="RPE20" s="164"/>
      <c r="RPF20" s="164"/>
      <c r="RPG20" s="164"/>
      <c r="RPH20" s="164"/>
      <c r="RPI20" s="164"/>
      <c r="RPJ20" s="164"/>
      <c r="RPK20" s="164"/>
      <c r="RPL20" s="164"/>
      <c r="RPM20" s="164"/>
      <c r="RPN20" s="164"/>
      <c r="RPO20" s="164"/>
      <c r="RPP20" s="164"/>
      <c r="RPQ20" s="164"/>
      <c r="RPR20" s="164"/>
      <c r="RPS20" s="164"/>
      <c r="RPT20" s="164"/>
      <c r="RPU20" s="164"/>
      <c r="RPV20" s="164"/>
      <c r="RPW20" s="164"/>
      <c r="RPX20" s="164"/>
      <c r="RPY20" s="164"/>
      <c r="RPZ20" s="164"/>
      <c r="RQA20" s="164"/>
      <c r="RQB20" s="164"/>
      <c r="RQC20" s="164"/>
      <c r="RQD20" s="164"/>
      <c r="RQE20" s="164"/>
      <c r="RQF20" s="164"/>
      <c r="RQG20" s="164"/>
      <c r="RQH20" s="164"/>
      <c r="RQI20" s="164"/>
      <c r="RQJ20" s="164"/>
      <c r="RQK20" s="164"/>
      <c r="RQL20" s="164"/>
      <c r="RQM20" s="164"/>
      <c r="RQN20" s="164"/>
      <c r="RQO20" s="164"/>
      <c r="RQP20" s="164"/>
      <c r="RQQ20" s="164"/>
      <c r="RQR20" s="164"/>
      <c r="RQS20" s="164"/>
      <c r="RQT20" s="164"/>
      <c r="RQU20" s="164"/>
      <c r="RQV20" s="164"/>
      <c r="RQW20" s="164"/>
      <c r="RQX20" s="164"/>
      <c r="RQY20" s="164"/>
      <c r="RQZ20" s="164"/>
      <c r="RRA20" s="164"/>
      <c r="RRB20" s="164"/>
      <c r="RRC20" s="164"/>
      <c r="RRD20" s="164"/>
      <c r="RRE20" s="164"/>
      <c r="RRF20" s="164"/>
      <c r="RRG20" s="164"/>
      <c r="RRH20" s="164"/>
      <c r="RRI20" s="164"/>
      <c r="RRJ20" s="164"/>
      <c r="RRK20" s="164"/>
      <c r="RRL20" s="164"/>
      <c r="RRM20" s="164"/>
      <c r="RRN20" s="164"/>
      <c r="RRO20" s="164"/>
      <c r="RRP20" s="164"/>
      <c r="RRQ20" s="164"/>
      <c r="RRR20" s="164"/>
      <c r="RRS20" s="164"/>
      <c r="RRT20" s="164"/>
      <c r="RRU20" s="164"/>
      <c r="RRV20" s="164"/>
      <c r="RRW20" s="164"/>
      <c r="RRX20" s="164"/>
      <c r="RRY20" s="164"/>
      <c r="RRZ20" s="164"/>
      <c r="RSA20" s="164"/>
      <c r="RSB20" s="164"/>
      <c r="RSC20" s="164"/>
      <c r="RSD20" s="164"/>
      <c r="RSE20" s="164"/>
      <c r="RSF20" s="164"/>
      <c r="RSG20" s="164"/>
      <c r="RSH20" s="164"/>
      <c r="RSI20" s="164"/>
      <c r="RSJ20" s="164"/>
      <c r="RSK20" s="164"/>
      <c r="RSL20" s="164"/>
      <c r="RSM20" s="164"/>
      <c r="RSN20" s="164"/>
      <c r="RSO20" s="164"/>
      <c r="RSP20" s="164"/>
      <c r="RSQ20" s="164"/>
      <c r="RSR20" s="164"/>
      <c r="RSS20" s="164"/>
      <c r="RST20" s="164"/>
      <c r="RSU20" s="164"/>
      <c r="RSV20" s="164"/>
      <c r="RSW20" s="164"/>
      <c r="RSX20" s="164"/>
      <c r="RSY20" s="164"/>
      <c r="RSZ20" s="164"/>
      <c r="RTA20" s="164"/>
      <c r="RTB20" s="164"/>
      <c r="RTC20" s="164"/>
      <c r="RTD20" s="164"/>
      <c r="RTE20" s="164"/>
      <c r="RTF20" s="164"/>
      <c r="RTG20" s="164"/>
      <c r="RTH20" s="164"/>
      <c r="RTI20" s="164"/>
      <c r="RTJ20" s="164"/>
      <c r="RTK20" s="164"/>
      <c r="RTL20" s="164"/>
      <c r="RTM20" s="164"/>
      <c r="RTN20" s="164"/>
      <c r="RTO20" s="164"/>
      <c r="RTP20" s="164"/>
      <c r="RTQ20" s="164"/>
      <c r="RTR20" s="164"/>
      <c r="RTS20" s="164"/>
      <c r="RTT20" s="164"/>
      <c r="RTU20" s="164"/>
      <c r="RTV20" s="164"/>
      <c r="RTW20" s="164"/>
      <c r="RTX20" s="164"/>
      <c r="RTY20" s="164"/>
      <c r="RTZ20" s="164"/>
      <c r="RUA20" s="164"/>
      <c r="RUB20" s="164"/>
      <c r="RUC20" s="164"/>
      <c r="RUD20" s="164"/>
      <c r="RUE20" s="164"/>
      <c r="RUF20" s="164"/>
      <c r="RUG20" s="164"/>
      <c r="RUH20" s="164"/>
      <c r="RUI20" s="164"/>
      <c r="RUJ20" s="164"/>
      <c r="RUK20" s="164"/>
      <c r="RUL20" s="164"/>
      <c r="RUM20" s="164"/>
      <c r="RUN20" s="164"/>
      <c r="RUO20" s="164"/>
      <c r="RUP20" s="164"/>
      <c r="RUQ20" s="164"/>
      <c r="RUR20" s="164"/>
      <c r="RUS20" s="164"/>
      <c r="RUT20" s="164"/>
      <c r="RUU20" s="164"/>
      <c r="RUV20" s="164"/>
      <c r="RUW20" s="164"/>
      <c r="RUX20" s="164"/>
      <c r="RUY20" s="164"/>
      <c r="RUZ20" s="164"/>
      <c r="RVA20" s="164"/>
      <c r="RVB20" s="164"/>
      <c r="RVC20" s="164"/>
      <c r="RVD20" s="164"/>
      <c r="RVE20" s="164"/>
      <c r="RVF20" s="164"/>
      <c r="RVG20" s="164"/>
      <c r="RVH20" s="164"/>
      <c r="RVI20" s="164"/>
      <c r="RVJ20" s="164"/>
      <c r="RVK20" s="164"/>
      <c r="RVL20" s="164"/>
      <c r="RVM20" s="164"/>
      <c r="RVN20" s="164"/>
      <c r="RVO20" s="164"/>
      <c r="RVP20" s="164"/>
      <c r="RVQ20" s="164"/>
      <c r="RVR20" s="164"/>
      <c r="RVS20" s="164"/>
      <c r="RVT20" s="164"/>
      <c r="RVU20" s="164"/>
      <c r="RVV20" s="164"/>
      <c r="RVW20" s="164"/>
      <c r="RVX20" s="164"/>
      <c r="RVY20" s="164"/>
      <c r="RVZ20" s="164"/>
      <c r="RWA20" s="164"/>
      <c r="RWB20" s="164"/>
      <c r="RWC20" s="164"/>
      <c r="RWD20" s="164"/>
      <c r="RWE20" s="164"/>
      <c r="RWF20" s="164"/>
      <c r="RWG20" s="164"/>
      <c r="RWH20" s="164"/>
      <c r="RWI20" s="164"/>
      <c r="RWJ20" s="164"/>
      <c r="RWK20" s="164"/>
      <c r="RWL20" s="164"/>
      <c r="RWM20" s="164"/>
      <c r="RWN20" s="164"/>
      <c r="RWO20" s="164"/>
      <c r="RWP20" s="164"/>
      <c r="RWQ20" s="164"/>
      <c r="RWR20" s="164"/>
      <c r="RWS20" s="164"/>
      <c r="RWT20" s="164"/>
      <c r="RWU20" s="164"/>
      <c r="RWV20" s="164"/>
      <c r="RWW20" s="164"/>
      <c r="RWX20" s="164"/>
      <c r="RWY20" s="164"/>
      <c r="RWZ20" s="164"/>
      <c r="RXA20" s="164"/>
      <c r="RXB20" s="164"/>
      <c r="RXC20" s="164"/>
      <c r="RXD20" s="164"/>
      <c r="RXE20" s="164"/>
      <c r="RXF20" s="164"/>
      <c r="RXG20" s="164"/>
      <c r="RXH20" s="164"/>
      <c r="RXI20" s="164"/>
      <c r="RXJ20" s="164"/>
      <c r="RXK20" s="164"/>
      <c r="RXL20" s="164"/>
      <c r="RXM20" s="164"/>
      <c r="RXN20" s="164"/>
      <c r="RXO20" s="164"/>
      <c r="RXP20" s="164"/>
      <c r="RXQ20" s="164"/>
      <c r="RXR20" s="164"/>
      <c r="RXS20" s="164"/>
      <c r="RXT20" s="164"/>
      <c r="RXU20" s="164"/>
      <c r="RXV20" s="164"/>
      <c r="RXW20" s="164"/>
      <c r="RXX20" s="164"/>
      <c r="RXY20" s="164"/>
      <c r="RXZ20" s="164"/>
      <c r="RYA20" s="164"/>
      <c r="RYB20" s="164"/>
      <c r="RYC20" s="164"/>
      <c r="RYD20" s="164"/>
      <c r="RYE20" s="164"/>
      <c r="RYF20" s="164"/>
      <c r="RYG20" s="164"/>
      <c r="RYH20" s="164"/>
      <c r="RYI20" s="164"/>
      <c r="RYJ20" s="164"/>
      <c r="RYK20" s="164"/>
      <c r="RYL20" s="164"/>
      <c r="RYM20" s="164"/>
      <c r="RYN20" s="164"/>
      <c r="RYO20" s="164"/>
      <c r="RYP20" s="164"/>
      <c r="RYQ20" s="164"/>
      <c r="RYR20" s="164"/>
      <c r="RYS20" s="164"/>
      <c r="RYT20" s="164"/>
      <c r="RYU20" s="164"/>
      <c r="RYV20" s="164"/>
      <c r="RYW20" s="164"/>
      <c r="RYX20" s="164"/>
      <c r="RYY20" s="164"/>
      <c r="RYZ20" s="164"/>
      <c r="RZA20" s="164"/>
      <c r="RZB20" s="164"/>
      <c r="RZC20" s="164"/>
      <c r="RZD20" s="164"/>
      <c r="RZE20" s="164"/>
      <c r="RZF20" s="164"/>
      <c r="RZG20" s="164"/>
      <c r="RZH20" s="164"/>
      <c r="RZI20" s="164"/>
      <c r="RZJ20" s="164"/>
      <c r="RZK20" s="164"/>
      <c r="RZL20" s="164"/>
      <c r="RZM20" s="164"/>
      <c r="RZN20" s="164"/>
      <c r="RZO20" s="164"/>
      <c r="RZP20" s="164"/>
      <c r="RZQ20" s="164"/>
      <c r="RZR20" s="164"/>
      <c r="RZS20" s="164"/>
      <c r="RZT20" s="164"/>
      <c r="RZU20" s="164"/>
      <c r="RZV20" s="164"/>
      <c r="RZW20" s="164"/>
      <c r="RZX20" s="164"/>
      <c r="RZY20" s="164"/>
      <c r="RZZ20" s="164"/>
      <c r="SAA20" s="164"/>
      <c r="SAB20" s="164"/>
      <c r="SAC20" s="164"/>
      <c r="SAD20" s="164"/>
      <c r="SAE20" s="164"/>
      <c r="SAF20" s="164"/>
      <c r="SAG20" s="164"/>
      <c r="SAH20" s="164"/>
      <c r="SAI20" s="164"/>
      <c r="SAJ20" s="164"/>
      <c r="SAK20" s="164"/>
      <c r="SAL20" s="164"/>
      <c r="SAM20" s="164"/>
      <c r="SAN20" s="164"/>
      <c r="SAO20" s="164"/>
      <c r="SAP20" s="164"/>
      <c r="SAQ20" s="164"/>
      <c r="SAR20" s="164"/>
      <c r="SAS20" s="164"/>
      <c r="SAT20" s="164"/>
      <c r="SAU20" s="164"/>
      <c r="SAV20" s="164"/>
      <c r="SAW20" s="164"/>
      <c r="SAX20" s="164"/>
      <c r="SAY20" s="164"/>
      <c r="SAZ20" s="164"/>
      <c r="SBA20" s="164"/>
      <c r="SBB20" s="164"/>
      <c r="SBC20" s="164"/>
      <c r="SBD20" s="164"/>
      <c r="SBE20" s="164"/>
      <c r="SBF20" s="164"/>
      <c r="SBG20" s="164"/>
      <c r="SBH20" s="164"/>
      <c r="SBI20" s="164"/>
      <c r="SBJ20" s="164"/>
      <c r="SBK20" s="164"/>
      <c r="SBL20" s="164"/>
      <c r="SBM20" s="164"/>
      <c r="SBN20" s="164"/>
      <c r="SBO20" s="164"/>
      <c r="SBP20" s="164"/>
      <c r="SBQ20" s="164"/>
      <c r="SBR20" s="164"/>
      <c r="SBS20" s="164"/>
      <c r="SBT20" s="164"/>
      <c r="SBU20" s="164"/>
      <c r="SBV20" s="164"/>
      <c r="SBW20" s="164"/>
      <c r="SBX20" s="164"/>
      <c r="SBY20" s="164"/>
      <c r="SBZ20" s="164"/>
      <c r="SCA20" s="164"/>
      <c r="SCB20" s="164"/>
      <c r="SCC20" s="164"/>
      <c r="SCD20" s="164"/>
      <c r="SCE20" s="164"/>
      <c r="SCF20" s="164"/>
      <c r="SCG20" s="164"/>
      <c r="SCH20" s="164"/>
      <c r="SCI20" s="164"/>
      <c r="SCJ20" s="164"/>
      <c r="SCK20" s="164"/>
      <c r="SCL20" s="164"/>
      <c r="SCM20" s="164"/>
      <c r="SCN20" s="164"/>
      <c r="SCO20" s="164"/>
      <c r="SCP20" s="164"/>
      <c r="SCQ20" s="164"/>
      <c r="SCR20" s="164"/>
      <c r="SCS20" s="164"/>
      <c r="SCT20" s="164"/>
      <c r="SCU20" s="164"/>
      <c r="SCV20" s="164"/>
      <c r="SCW20" s="164"/>
      <c r="SCX20" s="164"/>
      <c r="SCY20" s="164"/>
      <c r="SCZ20" s="164"/>
      <c r="SDA20" s="164"/>
      <c r="SDB20" s="164"/>
      <c r="SDC20" s="164"/>
      <c r="SDD20" s="164"/>
      <c r="SDE20" s="164"/>
      <c r="SDF20" s="164"/>
      <c r="SDG20" s="164"/>
      <c r="SDH20" s="164"/>
      <c r="SDI20" s="164"/>
      <c r="SDJ20" s="164"/>
      <c r="SDK20" s="164"/>
      <c r="SDL20" s="164"/>
      <c r="SDM20" s="164"/>
      <c r="SDN20" s="164"/>
      <c r="SDO20" s="164"/>
      <c r="SDP20" s="164"/>
      <c r="SDQ20" s="164"/>
      <c r="SDR20" s="164"/>
      <c r="SDS20" s="164"/>
      <c r="SDT20" s="164"/>
      <c r="SDU20" s="164"/>
      <c r="SDV20" s="164"/>
      <c r="SDW20" s="164"/>
      <c r="SDX20" s="164"/>
      <c r="SDY20" s="164"/>
      <c r="SDZ20" s="164"/>
      <c r="SEA20" s="164"/>
      <c r="SEB20" s="164"/>
      <c r="SEC20" s="164"/>
      <c r="SED20" s="164"/>
      <c r="SEE20" s="164"/>
      <c r="SEF20" s="164"/>
      <c r="SEG20" s="164"/>
      <c r="SEH20" s="164"/>
      <c r="SEI20" s="164"/>
      <c r="SEJ20" s="164"/>
      <c r="SEK20" s="164"/>
      <c r="SEL20" s="164"/>
      <c r="SEM20" s="164"/>
      <c r="SEN20" s="164"/>
      <c r="SEO20" s="164"/>
      <c r="SEP20" s="164"/>
      <c r="SEQ20" s="164"/>
      <c r="SER20" s="164"/>
      <c r="SES20" s="164"/>
      <c r="SET20" s="164"/>
      <c r="SEU20" s="164"/>
      <c r="SEV20" s="164"/>
      <c r="SEW20" s="164"/>
      <c r="SEX20" s="164"/>
      <c r="SEY20" s="164"/>
      <c r="SEZ20" s="164"/>
      <c r="SFA20" s="164"/>
      <c r="SFB20" s="164"/>
      <c r="SFC20" s="164"/>
      <c r="SFD20" s="164"/>
      <c r="SFE20" s="164"/>
      <c r="SFF20" s="164"/>
      <c r="SFG20" s="164"/>
      <c r="SFH20" s="164"/>
      <c r="SFI20" s="164"/>
      <c r="SFJ20" s="164"/>
      <c r="SFK20" s="164"/>
      <c r="SFL20" s="164"/>
      <c r="SFM20" s="164"/>
      <c r="SFN20" s="164"/>
      <c r="SFO20" s="164"/>
      <c r="SFP20" s="164"/>
      <c r="SFQ20" s="164"/>
      <c r="SFR20" s="164"/>
      <c r="SFS20" s="164"/>
      <c r="SFT20" s="164"/>
      <c r="SFU20" s="164"/>
      <c r="SFV20" s="164"/>
      <c r="SFW20" s="164"/>
      <c r="SFX20" s="164"/>
      <c r="SFY20" s="164"/>
      <c r="SFZ20" s="164"/>
      <c r="SGA20" s="164"/>
      <c r="SGB20" s="164"/>
      <c r="SGC20" s="164"/>
      <c r="SGD20" s="164"/>
      <c r="SGE20" s="164"/>
      <c r="SGF20" s="164"/>
      <c r="SGG20" s="164"/>
      <c r="SGH20" s="164"/>
      <c r="SGI20" s="164"/>
      <c r="SGJ20" s="164"/>
      <c r="SGK20" s="164"/>
      <c r="SGL20" s="164"/>
      <c r="SGM20" s="164"/>
      <c r="SGN20" s="164"/>
      <c r="SGO20" s="164"/>
      <c r="SGP20" s="164"/>
      <c r="SGQ20" s="164"/>
      <c r="SGR20" s="164"/>
      <c r="SGS20" s="164"/>
      <c r="SGT20" s="164"/>
      <c r="SGU20" s="164"/>
      <c r="SGV20" s="164"/>
      <c r="SGW20" s="164"/>
      <c r="SGX20" s="164"/>
      <c r="SGY20" s="164"/>
      <c r="SGZ20" s="164"/>
      <c r="SHA20" s="164"/>
      <c r="SHB20" s="164"/>
      <c r="SHC20" s="164"/>
      <c r="SHD20" s="164"/>
      <c r="SHE20" s="164"/>
      <c r="SHF20" s="164"/>
      <c r="SHG20" s="164"/>
      <c r="SHH20" s="164"/>
      <c r="SHI20" s="164"/>
      <c r="SHJ20" s="164"/>
      <c r="SHK20" s="164"/>
      <c r="SHL20" s="164"/>
      <c r="SHM20" s="164"/>
      <c r="SHN20" s="164"/>
      <c r="SHO20" s="164"/>
      <c r="SHP20" s="164"/>
      <c r="SHQ20" s="164"/>
      <c r="SHR20" s="164"/>
      <c r="SHS20" s="164"/>
      <c r="SHT20" s="164"/>
      <c r="SHU20" s="164"/>
      <c r="SHV20" s="164"/>
      <c r="SHW20" s="164"/>
      <c r="SHX20" s="164"/>
      <c r="SHY20" s="164"/>
      <c r="SHZ20" s="164"/>
      <c r="SIA20" s="164"/>
      <c r="SIB20" s="164"/>
      <c r="SIC20" s="164"/>
      <c r="SID20" s="164"/>
      <c r="SIE20" s="164"/>
      <c r="SIF20" s="164"/>
      <c r="SIG20" s="164"/>
      <c r="SIH20" s="164"/>
      <c r="SII20" s="164"/>
      <c r="SIJ20" s="164"/>
      <c r="SIK20" s="164"/>
      <c r="SIL20" s="164"/>
      <c r="SIM20" s="164"/>
      <c r="SIN20" s="164"/>
      <c r="SIO20" s="164"/>
      <c r="SIP20" s="164"/>
      <c r="SIQ20" s="164"/>
      <c r="SIR20" s="164"/>
      <c r="SIS20" s="164"/>
      <c r="SIT20" s="164"/>
      <c r="SIU20" s="164"/>
      <c r="SIV20" s="164"/>
      <c r="SIW20" s="164"/>
      <c r="SIX20" s="164"/>
      <c r="SIY20" s="164"/>
      <c r="SIZ20" s="164"/>
      <c r="SJA20" s="164"/>
      <c r="SJB20" s="164"/>
      <c r="SJC20" s="164"/>
      <c r="SJD20" s="164"/>
      <c r="SJE20" s="164"/>
      <c r="SJF20" s="164"/>
      <c r="SJG20" s="164"/>
      <c r="SJH20" s="164"/>
      <c r="SJI20" s="164"/>
      <c r="SJJ20" s="164"/>
      <c r="SJK20" s="164"/>
      <c r="SJL20" s="164"/>
      <c r="SJM20" s="164"/>
      <c r="SJN20" s="164"/>
      <c r="SJO20" s="164"/>
      <c r="SJP20" s="164"/>
      <c r="SJQ20" s="164"/>
      <c r="SJR20" s="164"/>
      <c r="SJS20" s="164"/>
      <c r="SJT20" s="164"/>
      <c r="SJU20" s="164"/>
      <c r="SJV20" s="164"/>
      <c r="SJW20" s="164"/>
      <c r="SJX20" s="164"/>
      <c r="SJY20" s="164"/>
      <c r="SJZ20" s="164"/>
      <c r="SKA20" s="164"/>
      <c r="SKB20" s="164"/>
      <c r="SKC20" s="164"/>
      <c r="SKD20" s="164"/>
      <c r="SKE20" s="164"/>
      <c r="SKF20" s="164"/>
      <c r="SKG20" s="164"/>
      <c r="SKH20" s="164"/>
      <c r="SKI20" s="164"/>
      <c r="SKJ20" s="164"/>
      <c r="SKK20" s="164"/>
      <c r="SKL20" s="164"/>
      <c r="SKM20" s="164"/>
      <c r="SKN20" s="164"/>
      <c r="SKO20" s="164"/>
      <c r="SKP20" s="164"/>
      <c r="SKQ20" s="164"/>
      <c r="SKR20" s="164"/>
      <c r="SKS20" s="164"/>
      <c r="SKT20" s="164"/>
      <c r="SKU20" s="164"/>
      <c r="SKV20" s="164"/>
      <c r="SKW20" s="164"/>
      <c r="SKX20" s="164"/>
      <c r="SKY20" s="164"/>
      <c r="SKZ20" s="164"/>
      <c r="SLA20" s="164"/>
      <c r="SLB20" s="164"/>
      <c r="SLC20" s="164"/>
      <c r="SLD20" s="164"/>
      <c r="SLE20" s="164"/>
      <c r="SLF20" s="164"/>
      <c r="SLG20" s="164"/>
      <c r="SLH20" s="164"/>
      <c r="SLI20" s="164"/>
      <c r="SLJ20" s="164"/>
      <c r="SLK20" s="164"/>
      <c r="SLL20" s="164"/>
      <c r="SLM20" s="164"/>
      <c r="SLN20" s="164"/>
      <c r="SLO20" s="164"/>
      <c r="SLP20" s="164"/>
      <c r="SLQ20" s="164"/>
      <c r="SLR20" s="164"/>
      <c r="SLS20" s="164"/>
      <c r="SLT20" s="164"/>
      <c r="SLU20" s="164"/>
      <c r="SLV20" s="164"/>
      <c r="SLW20" s="164"/>
      <c r="SLX20" s="164"/>
      <c r="SLY20" s="164"/>
      <c r="SLZ20" s="164"/>
      <c r="SMA20" s="164"/>
      <c r="SMB20" s="164"/>
      <c r="SMC20" s="164"/>
      <c r="SMD20" s="164"/>
      <c r="SME20" s="164"/>
      <c r="SMF20" s="164"/>
      <c r="SMG20" s="164"/>
      <c r="SMH20" s="164"/>
      <c r="SMI20" s="164"/>
      <c r="SMJ20" s="164"/>
      <c r="SMK20" s="164"/>
      <c r="SML20" s="164"/>
      <c r="SMM20" s="164"/>
      <c r="SMN20" s="164"/>
      <c r="SMO20" s="164"/>
      <c r="SMP20" s="164"/>
      <c r="SMQ20" s="164"/>
      <c r="SMR20" s="164"/>
      <c r="SMS20" s="164"/>
      <c r="SMT20" s="164"/>
      <c r="SMU20" s="164"/>
      <c r="SMV20" s="164"/>
      <c r="SMW20" s="164"/>
      <c r="SMX20" s="164"/>
      <c r="SMY20" s="164"/>
      <c r="SMZ20" s="164"/>
      <c r="SNA20" s="164"/>
      <c r="SNB20" s="164"/>
      <c r="SNC20" s="164"/>
      <c r="SND20" s="164"/>
      <c r="SNE20" s="164"/>
      <c r="SNF20" s="164"/>
      <c r="SNG20" s="164"/>
      <c r="SNH20" s="164"/>
      <c r="SNI20" s="164"/>
      <c r="SNJ20" s="164"/>
      <c r="SNK20" s="164"/>
      <c r="SNL20" s="164"/>
      <c r="SNM20" s="164"/>
      <c r="SNN20" s="164"/>
      <c r="SNO20" s="164"/>
      <c r="SNP20" s="164"/>
      <c r="SNQ20" s="164"/>
      <c r="SNR20" s="164"/>
      <c r="SNS20" s="164"/>
      <c r="SNT20" s="164"/>
      <c r="SNU20" s="164"/>
      <c r="SNV20" s="164"/>
      <c r="SNW20" s="164"/>
      <c r="SNX20" s="164"/>
      <c r="SNY20" s="164"/>
      <c r="SNZ20" s="164"/>
      <c r="SOA20" s="164"/>
      <c r="SOB20" s="164"/>
      <c r="SOC20" s="164"/>
      <c r="SOD20" s="164"/>
      <c r="SOE20" s="164"/>
      <c r="SOF20" s="164"/>
      <c r="SOG20" s="164"/>
      <c r="SOH20" s="164"/>
      <c r="SOI20" s="164"/>
      <c r="SOJ20" s="164"/>
      <c r="SOK20" s="164"/>
      <c r="SOL20" s="164"/>
      <c r="SOM20" s="164"/>
      <c r="SON20" s="164"/>
      <c r="SOO20" s="164"/>
      <c r="SOP20" s="164"/>
      <c r="SOQ20" s="164"/>
      <c r="SOR20" s="164"/>
      <c r="SOS20" s="164"/>
      <c r="SOT20" s="164"/>
      <c r="SOU20" s="164"/>
      <c r="SOV20" s="164"/>
      <c r="SOW20" s="164"/>
      <c r="SOX20" s="164"/>
      <c r="SOY20" s="164"/>
      <c r="SOZ20" s="164"/>
      <c r="SPA20" s="164"/>
      <c r="SPB20" s="164"/>
      <c r="SPC20" s="164"/>
      <c r="SPD20" s="164"/>
      <c r="SPE20" s="164"/>
      <c r="SPF20" s="164"/>
      <c r="SPG20" s="164"/>
      <c r="SPH20" s="164"/>
      <c r="SPI20" s="164"/>
      <c r="SPJ20" s="164"/>
      <c r="SPK20" s="164"/>
      <c r="SPL20" s="164"/>
      <c r="SPM20" s="164"/>
      <c r="SPN20" s="164"/>
      <c r="SPO20" s="164"/>
      <c r="SPP20" s="164"/>
      <c r="SPQ20" s="164"/>
      <c r="SPR20" s="164"/>
      <c r="SPS20" s="164"/>
      <c r="SPT20" s="164"/>
      <c r="SPU20" s="164"/>
      <c r="SPV20" s="164"/>
      <c r="SPW20" s="164"/>
      <c r="SPX20" s="164"/>
      <c r="SPY20" s="164"/>
      <c r="SPZ20" s="164"/>
      <c r="SQA20" s="164"/>
      <c r="SQB20" s="164"/>
      <c r="SQC20" s="164"/>
      <c r="SQD20" s="164"/>
      <c r="SQE20" s="164"/>
      <c r="SQF20" s="164"/>
      <c r="SQG20" s="164"/>
      <c r="SQH20" s="164"/>
      <c r="SQI20" s="164"/>
      <c r="SQJ20" s="164"/>
      <c r="SQK20" s="164"/>
      <c r="SQL20" s="164"/>
      <c r="SQM20" s="164"/>
      <c r="SQN20" s="164"/>
      <c r="SQO20" s="164"/>
      <c r="SQP20" s="164"/>
      <c r="SQQ20" s="164"/>
      <c r="SQR20" s="164"/>
      <c r="SQS20" s="164"/>
      <c r="SQT20" s="164"/>
      <c r="SQU20" s="164"/>
      <c r="SQV20" s="164"/>
      <c r="SQW20" s="164"/>
      <c r="SQX20" s="164"/>
      <c r="SQY20" s="164"/>
      <c r="SQZ20" s="164"/>
      <c r="SRA20" s="164"/>
      <c r="SRB20" s="164"/>
      <c r="SRC20" s="164"/>
      <c r="SRD20" s="164"/>
      <c r="SRE20" s="164"/>
      <c r="SRF20" s="164"/>
      <c r="SRG20" s="164"/>
      <c r="SRH20" s="164"/>
      <c r="SRI20" s="164"/>
      <c r="SRJ20" s="164"/>
      <c r="SRK20" s="164"/>
      <c r="SRL20" s="164"/>
      <c r="SRM20" s="164"/>
      <c r="SRN20" s="164"/>
      <c r="SRO20" s="164"/>
      <c r="SRP20" s="164"/>
      <c r="SRQ20" s="164"/>
      <c r="SRR20" s="164"/>
      <c r="SRS20" s="164"/>
      <c r="SRT20" s="164"/>
      <c r="SRU20" s="164"/>
      <c r="SRV20" s="164"/>
      <c r="SRW20" s="164"/>
      <c r="SRX20" s="164"/>
      <c r="SRY20" s="164"/>
      <c r="SRZ20" s="164"/>
      <c r="SSA20" s="164"/>
      <c r="SSB20" s="164"/>
      <c r="SSC20" s="164"/>
      <c r="SSD20" s="164"/>
      <c r="SSE20" s="164"/>
      <c r="SSF20" s="164"/>
      <c r="SSG20" s="164"/>
      <c r="SSH20" s="164"/>
      <c r="SSI20" s="164"/>
      <c r="SSJ20" s="164"/>
      <c r="SSK20" s="164"/>
      <c r="SSL20" s="164"/>
      <c r="SSM20" s="164"/>
      <c r="SSN20" s="164"/>
      <c r="SSO20" s="164"/>
      <c r="SSP20" s="164"/>
      <c r="SSQ20" s="164"/>
      <c r="SSR20" s="164"/>
      <c r="SSS20" s="164"/>
      <c r="SST20" s="164"/>
      <c r="SSU20" s="164"/>
      <c r="SSV20" s="164"/>
      <c r="SSW20" s="164"/>
      <c r="SSX20" s="164"/>
      <c r="SSY20" s="164"/>
      <c r="SSZ20" s="164"/>
      <c r="STA20" s="164"/>
      <c r="STB20" s="164"/>
      <c r="STC20" s="164"/>
      <c r="STD20" s="164"/>
      <c r="STE20" s="164"/>
      <c r="STF20" s="164"/>
      <c r="STG20" s="164"/>
      <c r="STH20" s="164"/>
      <c r="STI20" s="164"/>
      <c r="STJ20" s="164"/>
      <c r="STK20" s="164"/>
      <c r="STL20" s="164"/>
      <c r="STM20" s="164"/>
      <c r="STN20" s="164"/>
      <c r="STO20" s="164"/>
      <c r="STP20" s="164"/>
      <c r="STQ20" s="164"/>
      <c r="STR20" s="164"/>
      <c r="STS20" s="164"/>
      <c r="STT20" s="164"/>
      <c r="STU20" s="164"/>
      <c r="STV20" s="164"/>
      <c r="STW20" s="164"/>
      <c r="STX20" s="164"/>
      <c r="STY20" s="164"/>
      <c r="STZ20" s="164"/>
      <c r="SUA20" s="164"/>
      <c r="SUB20" s="164"/>
      <c r="SUC20" s="164"/>
      <c r="SUD20" s="164"/>
      <c r="SUE20" s="164"/>
      <c r="SUF20" s="164"/>
      <c r="SUG20" s="164"/>
      <c r="SUH20" s="164"/>
      <c r="SUI20" s="164"/>
      <c r="SUJ20" s="164"/>
      <c r="SUK20" s="164"/>
      <c r="SUL20" s="164"/>
      <c r="SUM20" s="164"/>
      <c r="SUN20" s="164"/>
      <c r="SUO20" s="164"/>
      <c r="SUP20" s="164"/>
      <c r="SUQ20" s="164"/>
      <c r="SUR20" s="164"/>
      <c r="SUS20" s="164"/>
      <c r="SUT20" s="164"/>
      <c r="SUU20" s="164"/>
      <c r="SUV20" s="164"/>
      <c r="SUW20" s="164"/>
      <c r="SUX20" s="164"/>
      <c r="SUY20" s="164"/>
      <c r="SUZ20" s="164"/>
      <c r="SVA20" s="164"/>
      <c r="SVB20" s="164"/>
      <c r="SVC20" s="164"/>
      <c r="SVD20" s="164"/>
      <c r="SVE20" s="164"/>
      <c r="SVF20" s="164"/>
      <c r="SVG20" s="164"/>
      <c r="SVH20" s="164"/>
      <c r="SVI20" s="164"/>
      <c r="SVJ20" s="164"/>
      <c r="SVK20" s="164"/>
      <c r="SVL20" s="164"/>
      <c r="SVM20" s="164"/>
      <c r="SVN20" s="164"/>
      <c r="SVO20" s="164"/>
      <c r="SVP20" s="164"/>
      <c r="SVQ20" s="164"/>
      <c r="SVR20" s="164"/>
      <c r="SVS20" s="164"/>
      <c r="SVT20" s="164"/>
      <c r="SVU20" s="164"/>
      <c r="SVV20" s="164"/>
      <c r="SVW20" s="164"/>
      <c r="SVX20" s="164"/>
      <c r="SVY20" s="164"/>
      <c r="SVZ20" s="164"/>
      <c r="SWA20" s="164"/>
      <c r="SWB20" s="164"/>
      <c r="SWC20" s="164"/>
      <c r="SWD20" s="164"/>
      <c r="SWE20" s="164"/>
      <c r="SWF20" s="164"/>
      <c r="SWG20" s="164"/>
      <c r="SWH20" s="164"/>
      <c r="SWI20" s="164"/>
      <c r="SWJ20" s="164"/>
      <c r="SWK20" s="164"/>
      <c r="SWL20" s="164"/>
      <c r="SWM20" s="164"/>
      <c r="SWN20" s="164"/>
      <c r="SWO20" s="164"/>
      <c r="SWP20" s="164"/>
      <c r="SWQ20" s="164"/>
      <c r="SWR20" s="164"/>
      <c r="SWS20" s="164"/>
      <c r="SWT20" s="164"/>
      <c r="SWU20" s="164"/>
      <c r="SWV20" s="164"/>
      <c r="SWW20" s="164"/>
      <c r="SWX20" s="164"/>
      <c r="SWY20" s="164"/>
      <c r="SWZ20" s="164"/>
      <c r="SXA20" s="164"/>
      <c r="SXB20" s="164"/>
      <c r="SXC20" s="164"/>
      <c r="SXD20" s="164"/>
      <c r="SXE20" s="164"/>
      <c r="SXF20" s="164"/>
      <c r="SXG20" s="164"/>
      <c r="SXH20" s="164"/>
      <c r="SXI20" s="164"/>
      <c r="SXJ20" s="164"/>
      <c r="SXK20" s="164"/>
      <c r="SXL20" s="164"/>
      <c r="SXM20" s="164"/>
      <c r="SXN20" s="164"/>
      <c r="SXO20" s="164"/>
      <c r="SXP20" s="164"/>
      <c r="SXQ20" s="164"/>
      <c r="SXR20" s="164"/>
      <c r="SXS20" s="164"/>
      <c r="SXT20" s="164"/>
      <c r="SXU20" s="164"/>
      <c r="SXV20" s="164"/>
      <c r="SXW20" s="164"/>
      <c r="SXX20" s="164"/>
      <c r="SXY20" s="164"/>
      <c r="SXZ20" s="164"/>
      <c r="SYA20" s="164"/>
      <c r="SYB20" s="164"/>
      <c r="SYC20" s="164"/>
      <c r="SYD20" s="164"/>
      <c r="SYE20" s="164"/>
      <c r="SYF20" s="164"/>
      <c r="SYG20" s="164"/>
      <c r="SYH20" s="164"/>
      <c r="SYI20" s="164"/>
      <c r="SYJ20" s="164"/>
      <c r="SYK20" s="164"/>
      <c r="SYL20" s="164"/>
      <c r="SYM20" s="164"/>
      <c r="SYN20" s="164"/>
      <c r="SYO20" s="164"/>
      <c r="SYP20" s="164"/>
      <c r="SYQ20" s="164"/>
      <c r="SYR20" s="164"/>
      <c r="SYS20" s="164"/>
      <c r="SYT20" s="164"/>
      <c r="SYU20" s="164"/>
      <c r="SYV20" s="164"/>
      <c r="SYW20" s="164"/>
      <c r="SYX20" s="164"/>
      <c r="SYY20" s="164"/>
      <c r="SYZ20" s="164"/>
      <c r="SZA20" s="164"/>
      <c r="SZB20" s="164"/>
      <c r="SZC20" s="164"/>
      <c r="SZD20" s="164"/>
      <c r="SZE20" s="164"/>
      <c r="SZF20" s="164"/>
      <c r="SZG20" s="164"/>
      <c r="SZH20" s="164"/>
      <c r="SZI20" s="164"/>
      <c r="SZJ20" s="164"/>
      <c r="SZK20" s="164"/>
      <c r="SZL20" s="164"/>
      <c r="SZM20" s="164"/>
      <c r="SZN20" s="164"/>
      <c r="SZO20" s="164"/>
      <c r="SZP20" s="164"/>
      <c r="SZQ20" s="164"/>
      <c r="SZR20" s="164"/>
      <c r="SZS20" s="164"/>
      <c r="SZT20" s="164"/>
      <c r="SZU20" s="164"/>
      <c r="SZV20" s="164"/>
      <c r="SZW20" s="164"/>
      <c r="SZX20" s="164"/>
      <c r="SZY20" s="164"/>
      <c r="SZZ20" s="164"/>
      <c r="TAA20" s="164"/>
      <c r="TAB20" s="164"/>
      <c r="TAC20" s="164"/>
      <c r="TAD20" s="164"/>
      <c r="TAE20" s="164"/>
      <c r="TAF20" s="164"/>
      <c r="TAG20" s="164"/>
      <c r="TAH20" s="164"/>
      <c r="TAI20" s="164"/>
      <c r="TAJ20" s="164"/>
      <c r="TAK20" s="164"/>
      <c r="TAL20" s="164"/>
      <c r="TAM20" s="164"/>
      <c r="TAN20" s="164"/>
      <c r="TAO20" s="164"/>
      <c r="TAP20" s="164"/>
      <c r="TAQ20" s="164"/>
      <c r="TAR20" s="164"/>
      <c r="TAS20" s="164"/>
      <c r="TAT20" s="164"/>
      <c r="TAU20" s="164"/>
      <c r="TAV20" s="164"/>
      <c r="TAW20" s="164"/>
      <c r="TAX20" s="164"/>
      <c r="TAY20" s="164"/>
      <c r="TAZ20" s="164"/>
      <c r="TBA20" s="164"/>
      <c r="TBB20" s="164"/>
      <c r="TBC20" s="164"/>
      <c r="TBD20" s="164"/>
      <c r="TBE20" s="164"/>
      <c r="TBF20" s="164"/>
      <c r="TBG20" s="164"/>
      <c r="TBH20" s="164"/>
      <c r="TBI20" s="164"/>
      <c r="TBJ20" s="164"/>
      <c r="TBK20" s="164"/>
      <c r="TBL20" s="164"/>
      <c r="TBM20" s="164"/>
      <c r="TBN20" s="164"/>
      <c r="TBO20" s="164"/>
      <c r="TBP20" s="164"/>
      <c r="TBQ20" s="164"/>
      <c r="TBR20" s="164"/>
      <c r="TBS20" s="164"/>
      <c r="TBT20" s="164"/>
      <c r="TBU20" s="164"/>
      <c r="TBV20" s="164"/>
      <c r="TBW20" s="164"/>
      <c r="TBX20" s="164"/>
      <c r="TBY20" s="164"/>
      <c r="TBZ20" s="164"/>
      <c r="TCA20" s="164"/>
      <c r="TCB20" s="164"/>
      <c r="TCC20" s="164"/>
      <c r="TCD20" s="164"/>
      <c r="TCE20" s="164"/>
      <c r="TCF20" s="164"/>
      <c r="TCG20" s="164"/>
      <c r="TCH20" s="164"/>
      <c r="TCI20" s="164"/>
      <c r="TCJ20" s="164"/>
      <c r="TCK20" s="164"/>
      <c r="TCL20" s="164"/>
      <c r="TCM20" s="164"/>
      <c r="TCN20" s="164"/>
      <c r="TCO20" s="164"/>
      <c r="TCP20" s="164"/>
      <c r="TCQ20" s="164"/>
      <c r="TCR20" s="164"/>
      <c r="TCS20" s="164"/>
      <c r="TCT20" s="164"/>
      <c r="TCU20" s="164"/>
      <c r="TCV20" s="164"/>
      <c r="TCW20" s="164"/>
      <c r="TCX20" s="164"/>
      <c r="TCY20" s="164"/>
      <c r="TCZ20" s="164"/>
      <c r="TDA20" s="164"/>
      <c r="TDB20" s="164"/>
      <c r="TDC20" s="164"/>
      <c r="TDD20" s="164"/>
      <c r="TDE20" s="164"/>
      <c r="TDF20" s="164"/>
      <c r="TDG20" s="164"/>
      <c r="TDH20" s="164"/>
      <c r="TDI20" s="164"/>
      <c r="TDJ20" s="164"/>
      <c r="TDK20" s="164"/>
      <c r="TDL20" s="164"/>
      <c r="TDM20" s="164"/>
      <c r="TDN20" s="164"/>
      <c r="TDO20" s="164"/>
      <c r="TDP20" s="164"/>
      <c r="TDQ20" s="164"/>
      <c r="TDR20" s="164"/>
      <c r="TDS20" s="164"/>
      <c r="TDT20" s="164"/>
      <c r="TDU20" s="164"/>
      <c r="TDV20" s="164"/>
      <c r="TDW20" s="164"/>
      <c r="TDX20" s="164"/>
      <c r="TDY20" s="164"/>
      <c r="TDZ20" s="164"/>
      <c r="TEA20" s="164"/>
      <c r="TEB20" s="164"/>
      <c r="TEC20" s="164"/>
      <c r="TED20" s="164"/>
      <c r="TEE20" s="164"/>
      <c r="TEF20" s="164"/>
      <c r="TEG20" s="164"/>
      <c r="TEH20" s="164"/>
      <c r="TEI20" s="164"/>
      <c r="TEJ20" s="164"/>
      <c r="TEK20" s="164"/>
      <c r="TEL20" s="164"/>
      <c r="TEM20" s="164"/>
      <c r="TEN20" s="164"/>
      <c r="TEO20" s="164"/>
      <c r="TEP20" s="164"/>
      <c r="TEQ20" s="164"/>
      <c r="TER20" s="164"/>
      <c r="TES20" s="164"/>
      <c r="TET20" s="164"/>
      <c r="TEU20" s="164"/>
      <c r="TEV20" s="164"/>
      <c r="TEW20" s="164"/>
      <c r="TEX20" s="164"/>
      <c r="TEY20" s="164"/>
      <c r="TEZ20" s="164"/>
      <c r="TFA20" s="164"/>
      <c r="TFB20" s="164"/>
      <c r="TFC20" s="164"/>
      <c r="TFD20" s="164"/>
      <c r="TFE20" s="164"/>
      <c r="TFF20" s="164"/>
      <c r="TFG20" s="164"/>
      <c r="TFH20" s="164"/>
      <c r="TFI20" s="164"/>
      <c r="TFJ20" s="164"/>
      <c r="TFK20" s="164"/>
      <c r="TFL20" s="164"/>
      <c r="TFM20" s="164"/>
      <c r="TFN20" s="164"/>
      <c r="TFO20" s="164"/>
      <c r="TFP20" s="164"/>
      <c r="TFQ20" s="164"/>
      <c r="TFR20" s="164"/>
      <c r="TFS20" s="164"/>
      <c r="TFT20" s="164"/>
      <c r="TFU20" s="164"/>
      <c r="TFV20" s="164"/>
      <c r="TFW20" s="164"/>
      <c r="TFX20" s="164"/>
      <c r="TFY20" s="164"/>
      <c r="TFZ20" s="164"/>
      <c r="TGA20" s="164"/>
      <c r="TGB20" s="164"/>
      <c r="TGC20" s="164"/>
      <c r="TGD20" s="164"/>
      <c r="TGE20" s="164"/>
      <c r="TGF20" s="164"/>
      <c r="TGG20" s="164"/>
      <c r="TGH20" s="164"/>
      <c r="TGI20" s="164"/>
      <c r="TGJ20" s="164"/>
      <c r="TGK20" s="164"/>
      <c r="TGL20" s="164"/>
      <c r="TGM20" s="164"/>
      <c r="TGN20" s="164"/>
      <c r="TGO20" s="164"/>
      <c r="TGP20" s="164"/>
      <c r="TGQ20" s="164"/>
      <c r="TGR20" s="164"/>
      <c r="TGS20" s="164"/>
      <c r="TGT20" s="164"/>
      <c r="TGU20" s="164"/>
      <c r="TGV20" s="164"/>
      <c r="TGW20" s="164"/>
      <c r="TGX20" s="164"/>
      <c r="TGY20" s="164"/>
      <c r="TGZ20" s="164"/>
      <c r="THA20" s="164"/>
      <c r="THB20" s="164"/>
      <c r="THC20" s="164"/>
      <c r="THD20" s="164"/>
      <c r="THE20" s="164"/>
      <c r="THF20" s="164"/>
      <c r="THG20" s="164"/>
      <c r="THH20" s="164"/>
      <c r="THI20" s="164"/>
      <c r="THJ20" s="164"/>
      <c r="THK20" s="164"/>
      <c r="THL20" s="164"/>
      <c r="THM20" s="164"/>
      <c r="THN20" s="164"/>
      <c r="THO20" s="164"/>
      <c r="THP20" s="164"/>
      <c r="THQ20" s="164"/>
      <c r="THR20" s="164"/>
      <c r="THS20" s="164"/>
      <c r="THT20" s="164"/>
      <c r="THU20" s="164"/>
      <c r="THV20" s="164"/>
      <c r="THW20" s="164"/>
      <c r="THX20" s="164"/>
      <c r="THY20" s="164"/>
      <c r="THZ20" s="164"/>
      <c r="TIA20" s="164"/>
      <c r="TIB20" s="164"/>
      <c r="TIC20" s="164"/>
      <c r="TID20" s="164"/>
      <c r="TIE20" s="164"/>
      <c r="TIF20" s="164"/>
      <c r="TIG20" s="164"/>
      <c r="TIH20" s="164"/>
      <c r="TII20" s="164"/>
      <c r="TIJ20" s="164"/>
      <c r="TIK20" s="164"/>
      <c r="TIL20" s="164"/>
      <c r="TIM20" s="164"/>
      <c r="TIN20" s="164"/>
      <c r="TIO20" s="164"/>
      <c r="TIP20" s="164"/>
      <c r="TIQ20" s="164"/>
      <c r="TIR20" s="164"/>
      <c r="TIS20" s="164"/>
      <c r="TIT20" s="164"/>
      <c r="TIU20" s="164"/>
      <c r="TIV20" s="164"/>
      <c r="TIW20" s="164"/>
      <c r="TIX20" s="164"/>
      <c r="TIY20" s="164"/>
      <c r="TIZ20" s="164"/>
      <c r="TJA20" s="164"/>
      <c r="TJB20" s="164"/>
      <c r="TJC20" s="164"/>
      <c r="TJD20" s="164"/>
      <c r="TJE20" s="164"/>
      <c r="TJF20" s="164"/>
      <c r="TJG20" s="164"/>
      <c r="TJH20" s="164"/>
      <c r="TJI20" s="164"/>
      <c r="TJJ20" s="164"/>
      <c r="TJK20" s="164"/>
      <c r="TJL20" s="164"/>
      <c r="TJM20" s="164"/>
      <c r="TJN20" s="164"/>
      <c r="TJO20" s="164"/>
      <c r="TJP20" s="164"/>
      <c r="TJQ20" s="164"/>
      <c r="TJR20" s="164"/>
      <c r="TJS20" s="164"/>
      <c r="TJT20" s="164"/>
      <c r="TJU20" s="164"/>
      <c r="TJV20" s="164"/>
      <c r="TJW20" s="164"/>
      <c r="TJX20" s="164"/>
      <c r="TJY20" s="164"/>
      <c r="TJZ20" s="164"/>
      <c r="TKA20" s="164"/>
      <c r="TKB20" s="164"/>
      <c r="TKC20" s="164"/>
      <c r="TKD20" s="164"/>
      <c r="TKE20" s="164"/>
      <c r="TKF20" s="164"/>
      <c r="TKG20" s="164"/>
      <c r="TKH20" s="164"/>
      <c r="TKI20" s="164"/>
      <c r="TKJ20" s="164"/>
      <c r="TKK20" s="164"/>
      <c r="TKL20" s="164"/>
      <c r="TKM20" s="164"/>
      <c r="TKN20" s="164"/>
      <c r="TKO20" s="164"/>
      <c r="TKP20" s="164"/>
      <c r="TKQ20" s="164"/>
      <c r="TKR20" s="164"/>
      <c r="TKS20" s="164"/>
      <c r="TKT20" s="164"/>
      <c r="TKU20" s="164"/>
      <c r="TKV20" s="164"/>
      <c r="TKW20" s="164"/>
      <c r="TKX20" s="164"/>
      <c r="TKY20" s="164"/>
      <c r="TKZ20" s="164"/>
      <c r="TLA20" s="164"/>
      <c r="TLB20" s="164"/>
      <c r="TLC20" s="164"/>
      <c r="TLD20" s="164"/>
      <c r="TLE20" s="164"/>
      <c r="TLF20" s="164"/>
      <c r="TLG20" s="164"/>
      <c r="TLH20" s="164"/>
      <c r="TLI20" s="164"/>
      <c r="TLJ20" s="164"/>
      <c r="TLK20" s="164"/>
      <c r="TLL20" s="164"/>
      <c r="TLM20" s="164"/>
      <c r="TLN20" s="164"/>
      <c r="TLO20" s="164"/>
      <c r="TLP20" s="164"/>
      <c r="TLQ20" s="164"/>
      <c r="TLR20" s="164"/>
      <c r="TLS20" s="164"/>
      <c r="TLT20" s="164"/>
      <c r="TLU20" s="164"/>
      <c r="TLV20" s="164"/>
      <c r="TLW20" s="164"/>
      <c r="TLX20" s="164"/>
      <c r="TLY20" s="164"/>
      <c r="TLZ20" s="164"/>
      <c r="TMA20" s="164"/>
      <c r="TMB20" s="164"/>
      <c r="TMC20" s="164"/>
      <c r="TMD20" s="164"/>
      <c r="TME20" s="164"/>
      <c r="TMF20" s="164"/>
      <c r="TMG20" s="164"/>
      <c r="TMH20" s="164"/>
      <c r="TMI20" s="164"/>
      <c r="TMJ20" s="164"/>
      <c r="TMK20" s="164"/>
      <c r="TML20" s="164"/>
      <c r="TMM20" s="164"/>
      <c r="TMN20" s="164"/>
      <c r="TMO20" s="164"/>
      <c r="TMP20" s="164"/>
      <c r="TMQ20" s="164"/>
      <c r="TMR20" s="164"/>
      <c r="TMS20" s="164"/>
      <c r="TMT20" s="164"/>
      <c r="TMU20" s="164"/>
      <c r="TMV20" s="164"/>
      <c r="TMW20" s="164"/>
      <c r="TMX20" s="164"/>
      <c r="TMY20" s="164"/>
      <c r="TMZ20" s="164"/>
      <c r="TNA20" s="164"/>
      <c r="TNB20" s="164"/>
      <c r="TNC20" s="164"/>
      <c r="TND20" s="164"/>
      <c r="TNE20" s="164"/>
      <c r="TNF20" s="164"/>
      <c r="TNG20" s="164"/>
      <c r="TNH20" s="164"/>
      <c r="TNI20" s="164"/>
      <c r="TNJ20" s="164"/>
      <c r="TNK20" s="164"/>
      <c r="TNL20" s="164"/>
      <c r="TNM20" s="164"/>
      <c r="TNN20" s="164"/>
      <c r="TNO20" s="164"/>
      <c r="TNP20" s="164"/>
      <c r="TNQ20" s="164"/>
      <c r="TNR20" s="164"/>
      <c r="TNS20" s="164"/>
      <c r="TNT20" s="164"/>
      <c r="TNU20" s="164"/>
      <c r="TNV20" s="164"/>
      <c r="TNW20" s="164"/>
      <c r="TNX20" s="164"/>
      <c r="TNY20" s="164"/>
      <c r="TNZ20" s="164"/>
      <c r="TOA20" s="164"/>
      <c r="TOB20" s="164"/>
      <c r="TOC20" s="164"/>
      <c r="TOD20" s="164"/>
      <c r="TOE20" s="164"/>
      <c r="TOF20" s="164"/>
      <c r="TOG20" s="164"/>
      <c r="TOH20" s="164"/>
      <c r="TOI20" s="164"/>
      <c r="TOJ20" s="164"/>
      <c r="TOK20" s="164"/>
      <c r="TOL20" s="164"/>
      <c r="TOM20" s="164"/>
      <c r="TON20" s="164"/>
      <c r="TOO20" s="164"/>
      <c r="TOP20" s="164"/>
      <c r="TOQ20" s="164"/>
      <c r="TOR20" s="164"/>
      <c r="TOS20" s="164"/>
      <c r="TOT20" s="164"/>
      <c r="TOU20" s="164"/>
      <c r="TOV20" s="164"/>
      <c r="TOW20" s="164"/>
      <c r="TOX20" s="164"/>
      <c r="TOY20" s="164"/>
      <c r="TOZ20" s="164"/>
      <c r="TPA20" s="164"/>
      <c r="TPB20" s="164"/>
      <c r="TPC20" s="164"/>
      <c r="TPD20" s="164"/>
      <c r="TPE20" s="164"/>
      <c r="TPF20" s="164"/>
      <c r="TPG20" s="164"/>
      <c r="TPH20" s="164"/>
      <c r="TPI20" s="164"/>
      <c r="TPJ20" s="164"/>
      <c r="TPK20" s="164"/>
      <c r="TPL20" s="164"/>
      <c r="TPM20" s="164"/>
      <c r="TPN20" s="164"/>
      <c r="TPO20" s="164"/>
      <c r="TPP20" s="164"/>
      <c r="TPQ20" s="164"/>
      <c r="TPR20" s="164"/>
      <c r="TPS20" s="164"/>
      <c r="TPT20" s="164"/>
      <c r="TPU20" s="164"/>
      <c r="TPV20" s="164"/>
      <c r="TPW20" s="164"/>
      <c r="TPX20" s="164"/>
      <c r="TPY20" s="164"/>
      <c r="TPZ20" s="164"/>
      <c r="TQA20" s="164"/>
      <c r="TQB20" s="164"/>
      <c r="TQC20" s="164"/>
      <c r="TQD20" s="164"/>
      <c r="TQE20" s="164"/>
      <c r="TQF20" s="164"/>
      <c r="TQG20" s="164"/>
      <c r="TQH20" s="164"/>
      <c r="TQI20" s="164"/>
      <c r="TQJ20" s="164"/>
      <c r="TQK20" s="164"/>
      <c r="TQL20" s="164"/>
      <c r="TQM20" s="164"/>
      <c r="TQN20" s="164"/>
      <c r="TQO20" s="164"/>
      <c r="TQP20" s="164"/>
      <c r="TQQ20" s="164"/>
      <c r="TQR20" s="164"/>
      <c r="TQS20" s="164"/>
      <c r="TQT20" s="164"/>
      <c r="TQU20" s="164"/>
      <c r="TQV20" s="164"/>
      <c r="TQW20" s="164"/>
      <c r="TQX20" s="164"/>
      <c r="TQY20" s="164"/>
      <c r="TQZ20" s="164"/>
      <c r="TRA20" s="164"/>
      <c r="TRB20" s="164"/>
      <c r="TRC20" s="164"/>
      <c r="TRD20" s="164"/>
      <c r="TRE20" s="164"/>
      <c r="TRF20" s="164"/>
      <c r="TRG20" s="164"/>
      <c r="TRH20" s="164"/>
      <c r="TRI20" s="164"/>
      <c r="TRJ20" s="164"/>
      <c r="TRK20" s="164"/>
      <c r="TRL20" s="164"/>
      <c r="TRM20" s="164"/>
      <c r="TRN20" s="164"/>
      <c r="TRO20" s="164"/>
      <c r="TRP20" s="164"/>
      <c r="TRQ20" s="164"/>
      <c r="TRR20" s="164"/>
      <c r="TRS20" s="164"/>
      <c r="TRT20" s="164"/>
      <c r="TRU20" s="164"/>
      <c r="TRV20" s="164"/>
      <c r="TRW20" s="164"/>
      <c r="TRX20" s="164"/>
      <c r="TRY20" s="164"/>
      <c r="TRZ20" s="164"/>
      <c r="TSA20" s="164"/>
      <c r="TSB20" s="164"/>
      <c r="TSC20" s="164"/>
      <c r="TSD20" s="164"/>
      <c r="TSE20" s="164"/>
      <c r="TSF20" s="164"/>
      <c r="TSG20" s="164"/>
      <c r="TSH20" s="164"/>
      <c r="TSI20" s="164"/>
      <c r="TSJ20" s="164"/>
      <c r="TSK20" s="164"/>
      <c r="TSL20" s="164"/>
      <c r="TSM20" s="164"/>
      <c r="TSN20" s="164"/>
      <c r="TSO20" s="164"/>
      <c r="TSP20" s="164"/>
      <c r="TSQ20" s="164"/>
      <c r="TSR20" s="164"/>
      <c r="TSS20" s="164"/>
      <c r="TST20" s="164"/>
      <c r="TSU20" s="164"/>
      <c r="TSV20" s="164"/>
      <c r="TSW20" s="164"/>
      <c r="TSX20" s="164"/>
      <c r="TSY20" s="164"/>
      <c r="TSZ20" s="164"/>
      <c r="TTA20" s="164"/>
      <c r="TTB20" s="164"/>
      <c r="TTC20" s="164"/>
      <c r="TTD20" s="164"/>
      <c r="TTE20" s="164"/>
      <c r="TTF20" s="164"/>
      <c r="TTG20" s="164"/>
      <c r="TTH20" s="164"/>
      <c r="TTI20" s="164"/>
      <c r="TTJ20" s="164"/>
      <c r="TTK20" s="164"/>
      <c r="TTL20" s="164"/>
      <c r="TTM20" s="164"/>
      <c r="TTN20" s="164"/>
      <c r="TTO20" s="164"/>
      <c r="TTP20" s="164"/>
      <c r="TTQ20" s="164"/>
      <c r="TTR20" s="164"/>
      <c r="TTS20" s="164"/>
      <c r="TTT20" s="164"/>
      <c r="TTU20" s="164"/>
      <c r="TTV20" s="164"/>
      <c r="TTW20" s="164"/>
      <c r="TTX20" s="164"/>
      <c r="TTY20" s="164"/>
      <c r="TTZ20" s="164"/>
      <c r="TUA20" s="164"/>
      <c r="TUB20" s="164"/>
      <c r="TUC20" s="164"/>
      <c r="TUD20" s="164"/>
      <c r="TUE20" s="164"/>
      <c r="TUF20" s="164"/>
      <c r="TUG20" s="164"/>
      <c r="TUH20" s="164"/>
      <c r="TUI20" s="164"/>
      <c r="TUJ20" s="164"/>
      <c r="TUK20" s="164"/>
      <c r="TUL20" s="164"/>
      <c r="TUM20" s="164"/>
      <c r="TUN20" s="164"/>
      <c r="TUO20" s="164"/>
      <c r="TUP20" s="164"/>
      <c r="TUQ20" s="164"/>
      <c r="TUR20" s="164"/>
      <c r="TUS20" s="164"/>
      <c r="TUT20" s="164"/>
      <c r="TUU20" s="164"/>
      <c r="TUV20" s="164"/>
      <c r="TUW20" s="164"/>
      <c r="TUX20" s="164"/>
      <c r="TUY20" s="164"/>
      <c r="TUZ20" s="164"/>
      <c r="TVA20" s="164"/>
      <c r="TVB20" s="164"/>
      <c r="TVC20" s="164"/>
      <c r="TVD20" s="164"/>
      <c r="TVE20" s="164"/>
      <c r="TVF20" s="164"/>
      <c r="TVG20" s="164"/>
      <c r="TVH20" s="164"/>
      <c r="TVI20" s="164"/>
      <c r="TVJ20" s="164"/>
      <c r="TVK20" s="164"/>
      <c r="TVL20" s="164"/>
      <c r="TVM20" s="164"/>
      <c r="TVN20" s="164"/>
      <c r="TVO20" s="164"/>
      <c r="TVP20" s="164"/>
      <c r="TVQ20" s="164"/>
      <c r="TVR20" s="164"/>
      <c r="TVS20" s="164"/>
      <c r="TVT20" s="164"/>
      <c r="TVU20" s="164"/>
      <c r="TVV20" s="164"/>
      <c r="TVW20" s="164"/>
      <c r="TVX20" s="164"/>
      <c r="TVY20" s="164"/>
      <c r="TVZ20" s="164"/>
      <c r="TWA20" s="164"/>
      <c r="TWB20" s="164"/>
      <c r="TWC20" s="164"/>
      <c r="TWD20" s="164"/>
      <c r="TWE20" s="164"/>
      <c r="TWF20" s="164"/>
      <c r="TWG20" s="164"/>
      <c r="TWH20" s="164"/>
      <c r="TWI20" s="164"/>
      <c r="TWJ20" s="164"/>
      <c r="TWK20" s="164"/>
      <c r="TWL20" s="164"/>
      <c r="TWM20" s="164"/>
      <c r="TWN20" s="164"/>
      <c r="TWO20" s="164"/>
      <c r="TWP20" s="164"/>
      <c r="TWQ20" s="164"/>
      <c r="TWR20" s="164"/>
      <c r="TWS20" s="164"/>
      <c r="TWT20" s="164"/>
      <c r="TWU20" s="164"/>
      <c r="TWV20" s="164"/>
      <c r="TWW20" s="164"/>
      <c r="TWX20" s="164"/>
      <c r="TWY20" s="164"/>
      <c r="TWZ20" s="164"/>
      <c r="TXA20" s="164"/>
      <c r="TXB20" s="164"/>
      <c r="TXC20" s="164"/>
      <c r="TXD20" s="164"/>
      <c r="TXE20" s="164"/>
      <c r="TXF20" s="164"/>
      <c r="TXG20" s="164"/>
      <c r="TXH20" s="164"/>
      <c r="TXI20" s="164"/>
      <c r="TXJ20" s="164"/>
      <c r="TXK20" s="164"/>
      <c r="TXL20" s="164"/>
      <c r="TXM20" s="164"/>
      <c r="TXN20" s="164"/>
      <c r="TXO20" s="164"/>
      <c r="TXP20" s="164"/>
      <c r="TXQ20" s="164"/>
      <c r="TXR20" s="164"/>
      <c r="TXS20" s="164"/>
      <c r="TXT20" s="164"/>
      <c r="TXU20" s="164"/>
      <c r="TXV20" s="164"/>
      <c r="TXW20" s="164"/>
      <c r="TXX20" s="164"/>
      <c r="TXY20" s="164"/>
      <c r="TXZ20" s="164"/>
      <c r="TYA20" s="164"/>
      <c r="TYB20" s="164"/>
      <c r="TYC20" s="164"/>
      <c r="TYD20" s="164"/>
      <c r="TYE20" s="164"/>
      <c r="TYF20" s="164"/>
      <c r="TYG20" s="164"/>
      <c r="TYH20" s="164"/>
      <c r="TYI20" s="164"/>
      <c r="TYJ20" s="164"/>
      <c r="TYK20" s="164"/>
      <c r="TYL20" s="164"/>
      <c r="TYM20" s="164"/>
      <c r="TYN20" s="164"/>
      <c r="TYO20" s="164"/>
      <c r="TYP20" s="164"/>
      <c r="TYQ20" s="164"/>
      <c r="TYR20" s="164"/>
      <c r="TYS20" s="164"/>
      <c r="TYT20" s="164"/>
      <c r="TYU20" s="164"/>
      <c r="TYV20" s="164"/>
      <c r="TYW20" s="164"/>
      <c r="TYX20" s="164"/>
      <c r="TYY20" s="164"/>
      <c r="TYZ20" s="164"/>
      <c r="TZA20" s="164"/>
      <c r="TZB20" s="164"/>
      <c r="TZC20" s="164"/>
      <c r="TZD20" s="164"/>
      <c r="TZE20" s="164"/>
      <c r="TZF20" s="164"/>
      <c r="TZG20" s="164"/>
      <c r="TZH20" s="164"/>
      <c r="TZI20" s="164"/>
      <c r="TZJ20" s="164"/>
      <c r="TZK20" s="164"/>
      <c r="TZL20" s="164"/>
      <c r="TZM20" s="164"/>
      <c r="TZN20" s="164"/>
      <c r="TZO20" s="164"/>
      <c r="TZP20" s="164"/>
      <c r="TZQ20" s="164"/>
      <c r="TZR20" s="164"/>
      <c r="TZS20" s="164"/>
      <c r="TZT20" s="164"/>
      <c r="TZU20" s="164"/>
      <c r="TZV20" s="164"/>
      <c r="TZW20" s="164"/>
      <c r="TZX20" s="164"/>
      <c r="TZY20" s="164"/>
      <c r="TZZ20" s="164"/>
      <c r="UAA20" s="164"/>
      <c r="UAB20" s="164"/>
      <c r="UAC20" s="164"/>
      <c r="UAD20" s="164"/>
      <c r="UAE20" s="164"/>
      <c r="UAF20" s="164"/>
      <c r="UAG20" s="164"/>
      <c r="UAH20" s="164"/>
      <c r="UAI20" s="164"/>
      <c r="UAJ20" s="164"/>
      <c r="UAK20" s="164"/>
      <c r="UAL20" s="164"/>
      <c r="UAM20" s="164"/>
      <c r="UAN20" s="164"/>
      <c r="UAO20" s="164"/>
      <c r="UAP20" s="164"/>
      <c r="UAQ20" s="164"/>
      <c r="UAR20" s="164"/>
      <c r="UAS20" s="164"/>
      <c r="UAT20" s="164"/>
      <c r="UAU20" s="164"/>
      <c r="UAV20" s="164"/>
      <c r="UAW20" s="164"/>
      <c r="UAX20" s="164"/>
      <c r="UAY20" s="164"/>
      <c r="UAZ20" s="164"/>
      <c r="UBA20" s="164"/>
      <c r="UBB20" s="164"/>
      <c r="UBC20" s="164"/>
      <c r="UBD20" s="164"/>
      <c r="UBE20" s="164"/>
      <c r="UBF20" s="164"/>
      <c r="UBG20" s="164"/>
      <c r="UBH20" s="164"/>
      <c r="UBI20" s="164"/>
      <c r="UBJ20" s="164"/>
      <c r="UBK20" s="164"/>
      <c r="UBL20" s="164"/>
      <c r="UBM20" s="164"/>
      <c r="UBN20" s="164"/>
      <c r="UBO20" s="164"/>
      <c r="UBP20" s="164"/>
      <c r="UBQ20" s="164"/>
      <c r="UBR20" s="164"/>
      <c r="UBS20" s="164"/>
      <c r="UBT20" s="164"/>
      <c r="UBU20" s="164"/>
      <c r="UBV20" s="164"/>
      <c r="UBW20" s="164"/>
      <c r="UBX20" s="164"/>
      <c r="UBY20" s="164"/>
      <c r="UBZ20" s="164"/>
      <c r="UCA20" s="164"/>
      <c r="UCB20" s="164"/>
      <c r="UCC20" s="164"/>
      <c r="UCD20" s="164"/>
      <c r="UCE20" s="164"/>
      <c r="UCF20" s="164"/>
      <c r="UCG20" s="164"/>
      <c r="UCH20" s="164"/>
      <c r="UCI20" s="164"/>
      <c r="UCJ20" s="164"/>
      <c r="UCK20" s="164"/>
      <c r="UCL20" s="164"/>
      <c r="UCM20" s="164"/>
      <c r="UCN20" s="164"/>
      <c r="UCO20" s="164"/>
      <c r="UCP20" s="164"/>
      <c r="UCQ20" s="164"/>
      <c r="UCR20" s="164"/>
      <c r="UCS20" s="164"/>
      <c r="UCT20" s="164"/>
      <c r="UCU20" s="164"/>
      <c r="UCV20" s="164"/>
      <c r="UCW20" s="164"/>
      <c r="UCX20" s="164"/>
      <c r="UCY20" s="164"/>
      <c r="UCZ20" s="164"/>
      <c r="UDA20" s="164"/>
      <c r="UDB20" s="164"/>
      <c r="UDC20" s="164"/>
      <c r="UDD20" s="164"/>
      <c r="UDE20" s="164"/>
      <c r="UDF20" s="164"/>
      <c r="UDG20" s="164"/>
      <c r="UDH20" s="164"/>
      <c r="UDI20" s="164"/>
      <c r="UDJ20" s="164"/>
      <c r="UDK20" s="164"/>
      <c r="UDL20" s="164"/>
      <c r="UDM20" s="164"/>
      <c r="UDN20" s="164"/>
      <c r="UDO20" s="164"/>
      <c r="UDP20" s="164"/>
      <c r="UDQ20" s="164"/>
      <c r="UDR20" s="164"/>
      <c r="UDS20" s="164"/>
      <c r="UDT20" s="164"/>
      <c r="UDU20" s="164"/>
      <c r="UDV20" s="164"/>
      <c r="UDW20" s="164"/>
      <c r="UDX20" s="164"/>
      <c r="UDY20" s="164"/>
      <c r="UDZ20" s="164"/>
      <c r="UEA20" s="164"/>
      <c r="UEB20" s="164"/>
      <c r="UEC20" s="164"/>
      <c r="UED20" s="164"/>
      <c r="UEE20" s="164"/>
      <c r="UEF20" s="164"/>
      <c r="UEG20" s="164"/>
      <c r="UEH20" s="164"/>
      <c r="UEI20" s="164"/>
      <c r="UEJ20" s="164"/>
      <c r="UEK20" s="164"/>
      <c r="UEL20" s="164"/>
      <c r="UEM20" s="164"/>
      <c r="UEN20" s="164"/>
      <c r="UEO20" s="164"/>
      <c r="UEP20" s="164"/>
      <c r="UEQ20" s="164"/>
      <c r="UER20" s="164"/>
      <c r="UES20" s="164"/>
      <c r="UET20" s="164"/>
      <c r="UEU20" s="164"/>
      <c r="UEV20" s="164"/>
      <c r="UEW20" s="164"/>
      <c r="UEX20" s="164"/>
      <c r="UEY20" s="164"/>
      <c r="UEZ20" s="164"/>
      <c r="UFA20" s="164"/>
      <c r="UFB20" s="164"/>
      <c r="UFC20" s="164"/>
      <c r="UFD20" s="164"/>
      <c r="UFE20" s="164"/>
      <c r="UFF20" s="164"/>
      <c r="UFG20" s="164"/>
      <c r="UFH20" s="164"/>
      <c r="UFI20" s="164"/>
      <c r="UFJ20" s="164"/>
      <c r="UFK20" s="164"/>
      <c r="UFL20" s="164"/>
      <c r="UFM20" s="164"/>
      <c r="UFN20" s="164"/>
      <c r="UFO20" s="164"/>
      <c r="UFP20" s="164"/>
      <c r="UFQ20" s="164"/>
      <c r="UFR20" s="164"/>
      <c r="UFS20" s="164"/>
      <c r="UFT20" s="164"/>
      <c r="UFU20" s="164"/>
      <c r="UFV20" s="164"/>
      <c r="UFW20" s="164"/>
      <c r="UFX20" s="164"/>
      <c r="UFY20" s="164"/>
      <c r="UFZ20" s="164"/>
      <c r="UGA20" s="164"/>
      <c r="UGB20" s="164"/>
      <c r="UGC20" s="164"/>
      <c r="UGD20" s="164"/>
      <c r="UGE20" s="164"/>
      <c r="UGF20" s="164"/>
      <c r="UGG20" s="164"/>
      <c r="UGH20" s="164"/>
      <c r="UGI20" s="164"/>
      <c r="UGJ20" s="164"/>
      <c r="UGK20" s="164"/>
      <c r="UGL20" s="164"/>
      <c r="UGM20" s="164"/>
      <c r="UGN20" s="164"/>
      <c r="UGO20" s="164"/>
      <c r="UGP20" s="164"/>
      <c r="UGQ20" s="164"/>
      <c r="UGR20" s="164"/>
      <c r="UGS20" s="164"/>
      <c r="UGT20" s="164"/>
      <c r="UGU20" s="164"/>
      <c r="UGV20" s="164"/>
      <c r="UGW20" s="164"/>
      <c r="UGX20" s="164"/>
      <c r="UGY20" s="164"/>
      <c r="UGZ20" s="164"/>
      <c r="UHA20" s="164"/>
      <c r="UHB20" s="164"/>
      <c r="UHC20" s="164"/>
      <c r="UHD20" s="164"/>
      <c r="UHE20" s="164"/>
      <c r="UHF20" s="164"/>
      <c r="UHG20" s="164"/>
      <c r="UHH20" s="164"/>
      <c r="UHI20" s="164"/>
      <c r="UHJ20" s="164"/>
      <c r="UHK20" s="164"/>
      <c r="UHL20" s="164"/>
      <c r="UHM20" s="164"/>
      <c r="UHN20" s="164"/>
      <c r="UHO20" s="164"/>
      <c r="UHP20" s="164"/>
      <c r="UHQ20" s="164"/>
      <c r="UHR20" s="164"/>
      <c r="UHS20" s="164"/>
      <c r="UHT20" s="164"/>
      <c r="UHU20" s="164"/>
      <c r="UHV20" s="164"/>
      <c r="UHW20" s="164"/>
      <c r="UHX20" s="164"/>
      <c r="UHY20" s="164"/>
      <c r="UHZ20" s="164"/>
      <c r="UIA20" s="164"/>
      <c r="UIB20" s="164"/>
      <c r="UIC20" s="164"/>
      <c r="UID20" s="164"/>
      <c r="UIE20" s="164"/>
      <c r="UIF20" s="164"/>
      <c r="UIG20" s="164"/>
      <c r="UIH20" s="164"/>
      <c r="UII20" s="164"/>
      <c r="UIJ20" s="164"/>
      <c r="UIK20" s="164"/>
      <c r="UIL20" s="164"/>
      <c r="UIM20" s="164"/>
      <c r="UIN20" s="164"/>
      <c r="UIO20" s="164"/>
      <c r="UIP20" s="164"/>
      <c r="UIQ20" s="164"/>
      <c r="UIR20" s="164"/>
      <c r="UIS20" s="164"/>
      <c r="UIT20" s="164"/>
      <c r="UIU20" s="164"/>
      <c r="UIV20" s="164"/>
      <c r="UIW20" s="164"/>
      <c r="UIX20" s="164"/>
      <c r="UIY20" s="164"/>
      <c r="UIZ20" s="164"/>
      <c r="UJA20" s="164"/>
      <c r="UJB20" s="164"/>
      <c r="UJC20" s="164"/>
      <c r="UJD20" s="164"/>
      <c r="UJE20" s="164"/>
      <c r="UJF20" s="164"/>
      <c r="UJG20" s="164"/>
      <c r="UJH20" s="164"/>
      <c r="UJI20" s="164"/>
      <c r="UJJ20" s="164"/>
      <c r="UJK20" s="164"/>
      <c r="UJL20" s="164"/>
      <c r="UJM20" s="164"/>
      <c r="UJN20" s="164"/>
      <c r="UJO20" s="164"/>
      <c r="UJP20" s="164"/>
      <c r="UJQ20" s="164"/>
      <c r="UJR20" s="164"/>
      <c r="UJS20" s="164"/>
      <c r="UJT20" s="164"/>
      <c r="UJU20" s="164"/>
      <c r="UJV20" s="164"/>
      <c r="UJW20" s="164"/>
      <c r="UJX20" s="164"/>
      <c r="UJY20" s="164"/>
      <c r="UJZ20" s="164"/>
      <c r="UKA20" s="164"/>
      <c r="UKB20" s="164"/>
      <c r="UKC20" s="164"/>
      <c r="UKD20" s="164"/>
      <c r="UKE20" s="164"/>
      <c r="UKF20" s="164"/>
      <c r="UKG20" s="164"/>
      <c r="UKH20" s="164"/>
      <c r="UKI20" s="164"/>
      <c r="UKJ20" s="164"/>
      <c r="UKK20" s="164"/>
      <c r="UKL20" s="164"/>
      <c r="UKM20" s="164"/>
      <c r="UKN20" s="164"/>
      <c r="UKO20" s="164"/>
      <c r="UKP20" s="164"/>
      <c r="UKQ20" s="164"/>
      <c r="UKR20" s="164"/>
      <c r="UKS20" s="164"/>
      <c r="UKT20" s="164"/>
      <c r="UKU20" s="164"/>
      <c r="UKV20" s="164"/>
      <c r="UKW20" s="164"/>
      <c r="UKX20" s="164"/>
      <c r="UKY20" s="164"/>
      <c r="UKZ20" s="164"/>
      <c r="ULA20" s="164"/>
      <c r="ULB20" s="164"/>
      <c r="ULC20" s="164"/>
      <c r="ULD20" s="164"/>
      <c r="ULE20" s="164"/>
      <c r="ULF20" s="164"/>
      <c r="ULG20" s="164"/>
      <c r="ULH20" s="164"/>
      <c r="ULI20" s="164"/>
      <c r="ULJ20" s="164"/>
      <c r="ULK20" s="164"/>
      <c r="ULL20" s="164"/>
      <c r="ULM20" s="164"/>
      <c r="ULN20" s="164"/>
      <c r="ULO20" s="164"/>
      <c r="ULP20" s="164"/>
      <c r="ULQ20" s="164"/>
      <c r="ULR20" s="164"/>
      <c r="ULS20" s="164"/>
      <c r="ULT20" s="164"/>
      <c r="ULU20" s="164"/>
      <c r="ULV20" s="164"/>
      <c r="ULW20" s="164"/>
      <c r="ULX20" s="164"/>
      <c r="ULY20" s="164"/>
      <c r="ULZ20" s="164"/>
      <c r="UMA20" s="164"/>
      <c r="UMB20" s="164"/>
      <c r="UMC20" s="164"/>
      <c r="UMD20" s="164"/>
      <c r="UME20" s="164"/>
      <c r="UMF20" s="164"/>
      <c r="UMG20" s="164"/>
      <c r="UMH20" s="164"/>
      <c r="UMI20" s="164"/>
      <c r="UMJ20" s="164"/>
      <c r="UMK20" s="164"/>
      <c r="UML20" s="164"/>
      <c r="UMM20" s="164"/>
      <c r="UMN20" s="164"/>
      <c r="UMO20" s="164"/>
      <c r="UMP20" s="164"/>
      <c r="UMQ20" s="164"/>
      <c r="UMR20" s="164"/>
      <c r="UMS20" s="164"/>
      <c r="UMT20" s="164"/>
      <c r="UMU20" s="164"/>
      <c r="UMV20" s="164"/>
      <c r="UMW20" s="164"/>
      <c r="UMX20" s="164"/>
      <c r="UMY20" s="164"/>
      <c r="UMZ20" s="164"/>
      <c r="UNA20" s="164"/>
      <c r="UNB20" s="164"/>
      <c r="UNC20" s="164"/>
      <c r="UND20" s="164"/>
      <c r="UNE20" s="164"/>
      <c r="UNF20" s="164"/>
      <c r="UNG20" s="164"/>
      <c r="UNH20" s="164"/>
      <c r="UNI20" s="164"/>
      <c r="UNJ20" s="164"/>
      <c r="UNK20" s="164"/>
      <c r="UNL20" s="164"/>
      <c r="UNM20" s="164"/>
      <c r="UNN20" s="164"/>
      <c r="UNO20" s="164"/>
      <c r="UNP20" s="164"/>
      <c r="UNQ20" s="164"/>
      <c r="UNR20" s="164"/>
      <c r="UNS20" s="164"/>
      <c r="UNT20" s="164"/>
      <c r="UNU20" s="164"/>
      <c r="UNV20" s="164"/>
      <c r="UNW20" s="164"/>
      <c r="UNX20" s="164"/>
      <c r="UNY20" s="164"/>
      <c r="UNZ20" s="164"/>
      <c r="UOA20" s="164"/>
      <c r="UOB20" s="164"/>
      <c r="UOC20" s="164"/>
      <c r="UOD20" s="164"/>
      <c r="UOE20" s="164"/>
      <c r="UOF20" s="164"/>
      <c r="UOG20" s="164"/>
      <c r="UOH20" s="164"/>
      <c r="UOI20" s="164"/>
      <c r="UOJ20" s="164"/>
      <c r="UOK20" s="164"/>
      <c r="UOL20" s="164"/>
      <c r="UOM20" s="164"/>
      <c r="UON20" s="164"/>
      <c r="UOO20" s="164"/>
      <c r="UOP20" s="164"/>
      <c r="UOQ20" s="164"/>
      <c r="UOR20" s="164"/>
      <c r="UOS20" s="164"/>
      <c r="UOT20" s="164"/>
      <c r="UOU20" s="164"/>
      <c r="UOV20" s="164"/>
      <c r="UOW20" s="164"/>
      <c r="UOX20" s="164"/>
      <c r="UOY20" s="164"/>
      <c r="UOZ20" s="164"/>
      <c r="UPA20" s="164"/>
      <c r="UPB20" s="164"/>
      <c r="UPC20" s="164"/>
      <c r="UPD20" s="164"/>
      <c r="UPE20" s="164"/>
      <c r="UPF20" s="164"/>
      <c r="UPG20" s="164"/>
      <c r="UPH20" s="164"/>
      <c r="UPI20" s="164"/>
      <c r="UPJ20" s="164"/>
      <c r="UPK20" s="164"/>
      <c r="UPL20" s="164"/>
      <c r="UPM20" s="164"/>
      <c r="UPN20" s="164"/>
      <c r="UPO20" s="164"/>
      <c r="UPP20" s="164"/>
      <c r="UPQ20" s="164"/>
      <c r="UPR20" s="164"/>
      <c r="UPS20" s="164"/>
      <c r="UPT20" s="164"/>
      <c r="UPU20" s="164"/>
      <c r="UPV20" s="164"/>
      <c r="UPW20" s="164"/>
      <c r="UPX20" s="164"/>
      <c r="UPY20" s="164"/>
      <c r="UPZ20" s="164"/>
      <c r="UQA20" s="164"/>
      <c r="UQB20" s="164"/>
      <c r="UQC20" s="164"/>
      <c r="UQD20" s="164"/>
      <c r="UQE20" s="164"/>
      <c r="UQF20" s="164"/>
      <c r="UQG20" s="164"/>
      <c r="UQH20" s="164"/>
      <c r="UQI20" s="164"/>
      <c r="UQJ20" s="164"/>
      <c r="UQK20" s="164"/>
      <c r="UQL20" s="164"/>
      <c r="UQM20" s="164"/>
      <c r="UQN20" s="164"/>
      <c r="UQO20" s="164"/>
      <c r="UQP20" s="164"/>
      <c r="UQQ20" s="164"/>
      <c r="UQR20" s="164"/>
      <c r="UQS20" s="164"/>
      <c r="UQT20" s="164"/>
      <c r="UQU20" s="164"/>
      <c r="UQV20" s="164"/>
      <c r="UQW20" s="164"/>
      <c r="UQX20" s="164"/>
      <c r="UQY20" s="164"/>
      <c r="UQZ20" s="164"/>
      <c r="URA20" s="164"/>
      <c r="URB20" s="164"/>
      <c r="URC20" s="164"/>
      <c r="URD20" s="164"/>
      <c r="URE20" s="164"/>
      <c r="URF20" s="164"/>
      <c r="URG20" s="164"/>
      <c r="URH20" s="164"/>
      <c r="URI20" s="164"/>
      <c r="URJ20" s="164"/>
      <c r="URK20" s="164"/>
      <c r="URL20" s="164"/>
      <c r="URM20" s="164"/>
      <c r="URN20" s="164"/>
      <c r="URO20" s="164"/>
      <c r="URP20" s="164"/>
      <c r="URQ20" s="164"/>
      <c r="URR20" s="164"/>
      <c r="URS20" s="164"/>
      <c r="URT20" s="164"/>
      <c r="URU20" s="164"/>
      <c r="URV20" s="164"/>
      <c r="URW20" s="164"/>
      <c r="URX20" s="164"/>
      <c r="URY20" s="164"/>
      <c r="URZ20" s="164"/>
      <c r="USA20" s="164"/>
      <c r="USB20" s="164"/>
      <c r="USC20" s="164"/>
      <c r="USD20" s="164"/>
      <c r="USE20" s="164"/>
      <c r="USF20" s="164"/>
      <c r="USG20" s="164"/>
      <c r="USH20" s="164"/>
      <c r="USI20" s="164"/>
      <c r="USJ20" s="164"/>
      <c r="USK20" s="164"/>
      <c r="USL20" s="164"/>
      <c r="USM20" s="164"/>
      <c r="USN20" s="164"/>
      <c r="USO20" s="164"/>
      <c r="USP20" s="164"/>
      <c r="USQ20" s="164"/>
      <c r="USR20" s="164"/>
      <c r="USS20" s="164"/>
      <c r="UST20" s="164"/>
      <c r="USU20" s="164"/>
      <c r="USV20" s="164"/>
      <c r="USW20" s="164"/>
      <c r="USX20" s="164"/>
      <c r="USY20" s="164"/>
      <c r="USZ20" s="164"/>
      <c r="UTA20" s="164"/>
      <c r="UTB20" s="164"/>
      <c r="UTC20" s="164"/>
      <c r="UTD20" s="164"/>
      <c r="UTE20" s="164"/>
      <c r="UTF20" s="164"/>
      <c r="UTG20" s="164"/>
      <c r="UTH20" s="164"/>
      <c r="UTI20" s="164"/>
      <c r="UTJ20" s="164"/>
      <c r="UTK20" s="164"/>
      <c r="UTL20" s="164"/>
      <c r="UTM20" s="164"/>
      <c r="UTN20" s="164"/>
      <c r="UTO20" s="164"/>
      <c r="UTP20" s="164"/>
      <c r="UTQ20" s="164"/>
      <c r="UTR20" s="164"/>
      <c r="UTS20" s="164"/>
      <c r="UTT20" s="164"/>
      <c r="UTU20" s="164"/>
      <c r="UTV20" s="164"/>
      <c r="UTW20" s="164"/>
      <c r="UTX20" s="164"/>
      <c r="UTY20" s="164"/>
      <c r="UTZ20" s="164"/>
      <c r="UUA20" s="164"/>
      <c r="UUB20" s="164"/>
      <c r="UUC20" s="164"/>
      <c r="UUD20" s="164"/>
      <c r="UUE20" s="164"/>
      <c r="UUF20" s="164"/>
      <c r="UUG20" s="164"/>
      <c r="UUH20" s="164"/>
      <c r="UUI20" s="164"/>
      <c r="UUJ20" s="164"/>
      <c r="UUK20" s="164"/>
      <c r="UUL20" s="164"/>
      <c r="UUM20" s="164"/>
      <c r="UUN20" s="164"/>
      <c r="UUO20" s="164"/>
      <c r="UUP20" s="164"/>
      <c r="UUQ20" s="164"/>
      <c r="UUR20" s="164"/>
      <c r="UUS20" s="164"/>
      <c r="UUT20" s="164"/>
      <c r="UUU20" s="164"/>
      <c r="UUV20" s="164"/>
      <c r="UUW20" s="164"/>
      <c r="UUX20" s="164"/>
      <c r="UUY20" s="164"/>
      <c r="UUZ20" s="164"/>
      <c r="UVA20" s="164"/>
      <c r="UVB20" s="164"/>
      <c r="UVC20" s="164"/>
      <c r="UVD20" s="164"/>
      <c r="UVE20" s="164"/>
      <c r="UVF20" s="164"/>
      <c r="UVG20" s="164"/>
      <c r="UVH20" s="164"/>
      <c r="UVI20" s="164"/>
      <c r="UVJ20" s="164"/>
      <c r="UVK20" s="164"/>
      <c r="UVL20" s="164"/>
      <c r="UVM20" s="164"/>
      <c r="UVN20" s="164"/>
      <c r="UVO20" s="164"/>
      <c r="UVP20" s="164"/>
      <c r="UVQ20" s="164"/>
      <c r="UVR20" s="164"/>
      <c r="UVS20" s="164"/>
      <c r="UVT20" s="164"/>
      <c r="UVU20" s="164"/>
      <c r="UVV20" s="164"/>
      <c r="UVW20" s="164"/>
      <c r="UVX20" s="164"/>
      <c r="UVY20" s="164"/>
      <c r="UVZ20" s="164"/>
      <c r="UWA20" s="164"/>
      <c r="UWB20" s="164"/>
      <c r="UWC20" s="164"/>
      <c r="UWD20" s="164"/>
      <c r="UWE20" s="164"/>
      <c r="UWF20" s="164"/>
      <c r="UWG20" s="164"/>
      <c r="UWH20" s="164"/>
      <c r="UWI20" s="164"/>
      <c r="UWJ20" s="164"/>
      <c r="UWK20" s="164"/>
      <c r="UWL20" s="164"/>
      <c r="UWM20" s="164"/>
      <c r="UWN20" s="164"/>
      <c r="UWO20" s="164"/>
      <c r="UWP20" s="164"/>
      <c r="UWQ20" s="164"/>
      <c r="UWR20" s="164"/>
      <c r="UWS20" s="164"/>
      <c r="UWT20" s="164"/>
      <c r="UWU20" s="164"/>
      <c r="UWV20" s="164"/>
      <c r="UWW20" s="164"/>
      <c r="UWX20" s="164"/>
      <c r="UWY20" s="164"/>
      <c r="UWZ20" s="164"/>
      <c r="UXA20" s="164"/>
      <c r="UXB20" s="164"/>
      <c r="UXC20" s="164"/>
      <c r="UXD20" s="164"/>
      <c r="UXE20" s="164"/>
      <c r="UXF20" s="164"/>
      <c r="UXG20" s="164"/>
      <c r="UXH20" s="164"/>
      <c r="UXI20" s="164"/>
      <c r="UXJ20" s="164"/>
      <c r="UXK20" s="164"/>
      <c r="UXL20" s="164"/>
      <c r="UXM20" s="164"/>
      <c r="UXN20" s="164"/>
      <c r="UXO20" s="164"/>
      <c r="UXP20" s="164"/>
      <c r="UXQ20" s="164"/>
      <c r="UXR20" s="164"/>
      <c r="UXS20" s="164"/>
      <c r="UXT20" s="164"/>
      <c r="UXU20" s="164"/>
      <c r="UXV20" s="164"/>
      <c r="UXW20" s="164"/>
      <c r="UXX20" s="164"/>
      <c r="UXY20" s="164"/>
      <c r="UXZ20" s="164"/>
      <c r="UYA20" s="164"/>
      <c r="UYB20" s="164"/>
      <c r="UYC20" s="164"/>
      <c r="UYD20" s="164"/>
      <c r="UYE20" s="164"/>
      <c r="UYF20" s="164"/>
      <c r="UYG20" s="164"/>
      <c r="UYH20" s="164"/>
      <c r="UYI20" s="164"/>
      <c r="UYJ20" s="164"/>
      <c r="UYK20" s="164"/>
      <c r="UYL20" s="164"/>
      <c r="UYM20" s="164"/>
      <c r="UYN20" s="164"/>
      <c r="UYO20" s="164"/>
      <c r="UYP20" s="164"/>
      <c r="UYQ20" s="164"/>
      <c r="UYR20" s="164"/>
      <c r="UYS20" s="164"/>
      <c r="UYT20" s="164"/>
      <c r="UYU20" s="164"/>
      <c r="UYV20" s="164"/>
      <c r="UYW20" s="164"/>
      <c r="UYX20" s="164"/>
      <c r="UYY20" s="164"/>
      <c r="UYZ20" s="164"/>
      <c r="UZA20" s="164"/>
      <c r="UZB20" s="164"/>
      <c r="UZC20" s="164"/>
      <c r="UZD20" s="164"/>
      <c r="UZE20" s="164"/>
      <c r="UZF20" s="164"/>
      <c r="UZG20" s="164"/>
      <c r="UZH20" s="164"/>
      <c r="UZI20" s="164"/>
      <c r="UZJ20" s="164"/>
      <c r="UZK20" s="164"/>
      <c r="UZL20" s="164"/>
      <c r="UZM20" s="164"/>
      <c r="UZN20" s="164"/>
      <c r="UZO20" s="164"/>
      <c r="UZP20" s="164"/>
      <c r="UZQ20" s="164"/>
      <c r="UZR20" s="164"/>
      <c r="UZS20" s="164"/>
      <c r="UZT20" s="164"/>
      <c r="UZU20" s="164"/>
      <c r="UZV20" s="164"/>
      <c r="UZW20" s="164"/>
      <c r="UZX20" s="164"/>
      <c r="UZY20" s="164"/>
      <c r="UZZ20" s="164"/>
      <c r="VAA20" s="164"/>
      <c r="VAB20" s="164"/>
      <c r="VAC20" s="164"/>
      <c r="VAD20" s="164"/>
      <c r="VAE20" s="164"/>
      <c r="VAF20" s="164"/>
      <c r="VAG20" s="164"/>
      <c r="VAH20" s="164"/>
      <c r="VAI20" s="164"/>
      <c r="VAJ20" s="164"/>
      <c r="VAK20" s="164"/>
      <c r="VAL20" s="164"/>
      <c r="VAM20" s="164"/>
      <c r="VAN20" s="164"/>
      <c r="VAO20" s="164"/>
      <c r="VAP20" s="164"/>
      <c r="VAQ20" s="164"/>
      <c r="VAR20" s="164"/>
      <c r="VAS20" s="164"/>
      <c r="VAT20" s="164"/>
      <c r="VAU20" s="164"/>
      <c r="VAV20" s="164"/>
      <c r="VAW20" s="164"/>
      <c r="VAX20" s="164"/>
      <c r="VAY20" s="164"/>
      <c r="VAZ20" s="164"/>
      <c r="VBA20" s="164"/>
      <c r="VBB20" s="164"/>
      <c r="VBC20" s="164"/>
      <c r="VBD20" s="164"/>
      <c r="VBE20" s="164"/>
      <c r="VBF20" s="164"/>
      <c r="VBG20" s="164"/>
      <c r="VBH20" s="164"/>
      <c r="VBI20" s="164"/>
      <c r="VBJ20" s="164"/>
      <c r="VBK20" s="164"/>
      <c r="VBL20" s="164"/>
      <c r="VBM20" s="164"/>
      <c r="VBN20" s="164"/>
      <c r="VBO20" s="164"/>
      <c r="VBP20" s="164"/>
      <c r="VBQ20" s="164"/>
      <c r="VBR20" s="164"/>
      <c r="VBS20" s="164"/>
      <c r="VBT20" s="164"/>
      <c r="VBU20" s="164"/>
      <c r="VBV20" s="164"/>
      <c r="VBW20" s="164"/>
      <c r="VBX20" s="164"/>
      <c r="VBY20" s="164"/>
      <c r="VBZ20" s="164"/>
      <c r="VCA20" s="164"/>
      <c r="VCB20" s="164"/>
      <c r="VCC20" s="164"/>
      <c r="VCD20" s="164"/>
      <c r="VCE20" s="164"/>
      <c r="VCF20" s="164"/>
      <c r="VCG20" s="164"/>
      <c r="VCH20" s="164"/>
      <c r="VCI20" s="164"/>
      <c r="VCJ20" s="164"/>
      <c r="VCK20" s="164"/>
      <c r="VCL20" s="164"/>
      <c r="VCM20" s="164"/>
      <c r="VCN20" s="164"/>
      <c r="VCO20" s="164"/>
      <c r="VCP20" s="164"/>
      <c r="VCQ20" s="164"/>
      <c r="VCR20" s="164"/>
      <c r="VCS20" s="164"/>
      <c r="VCT20" s="164"/>
      <c r="VCU20" s="164"/>
      <c r="VCV20" s="164"/>
      <c r="VCW20" s="164"/>
      <c r="VCX20" s="164"/>
      <c r="VCY20" s="164"/>
      <c r="VCZ20" s="164"/>
      <c r="VDA20" s="164"/>
      <c r="VDB20" s="164"/>
      <c r="VDC20" s="164"/>
      <c r="VDD20" s="164"/>
      <c r="VDE20" s="164"/>
      <c r="VDF20" s="164"/>
      <c r="VDG20" s="164"/>
      <c r="VDH20" s="164"/>
      <c r="VDI20" s="164"/>
      <c r="VDJ20" s="164"/>
      <c r="VDK20" s="164"/>
      <c r="VDL20" s="164"/>
      <c r="VDM20" s="164"/>
      <c r="VDN20" s="164"/>
      <c r="VDO20" s="164"/>
      <c r="VDP20" s="164"/>
      <c r="VDQ20" s="164"/>
      <c r="VDR20" s="164"/>
      <c r="VDS20" s="164"/>
      <c r="VDT20" s="164"/>
      <c r="VDU20" s="164"/>
      <c r="VDV20" s="164"/>
      <c r="VDW20" s="164"/>
      <c r="VDX20" s="164"/>
      <c r="VDY20" s="164"/>
      <c r="VDZ20" s="164"/>
      <c r="VEA20" s="164"/>
      <c r="VEB20" s="164"/>
      <c r="VEC20" s="164"/>
      <c r="VED20" s="164"/>
      <c r="VEE20" s="164"/>
      <c r="VEF20" s="164"/>
      <c r="VEG20" s="164"/>
      <c r="VEH20" s="164"/>
      <c r="VEI20" s="164"/>
      <c r="VEJ20" s="164"/>
      <c r="VEK20" s="164"/>
      <c r="VEL20" s="164"/>
      <c r="VEM20" s="164"/>
      <c r="VEN20" s="164"/>
      <c r="VEO20" s="164"/>
      <c r="VEP20" s="164"/>
      <c r="VEQ20" s="164"/>
      <c r="VER20" s="164"/>
      <c r="VES20" s="164"/>
      <c r="VET20" s="164"/>
      <c r="VEU20" s="164"/>
      <c r="VEV20" s="164"/>
      <c r="VEW20" s="164"/>
      <c r="VEX20" s="164"/>
      <c r="VEY20" s="164"/>
      <c r="VEZ20" s="164"/>
      <c r="VFA20" s="164"/>
      <c r="VFB20" s="164"/>
      <c r="VFC20" s="164"/>
      <c r="VFD20" s="164"/>
      <c r="VFE20" s="164"/>
      <c r="VFF20" s="164"/>
      <c r="VFG20" s="164"/>
      <c r="VFH20" s="164"/>
      <c r="VFI20" s="164"/>
      <c r="VFJ20" s="164"/>
      <c r="VFK20" s="164"/>
      <c r="VFL20" s="164"/>
      <c r="VFM20" s="164"/>
      <c r="VFN20" s="164"/>
      <c r="VFO20" s="164"/>
      <c r="VFP20" s="164"/>
      <c r="VFQ20" s="164"/>
      <c r="VFR20" s="164"/>
      <c r="VFS20" s="164"/>
      <c r="VFT20" s="164"/>
      <c r="VFU20" s="164"/>
      <c r="VFV20" s="164"/>
      <c r="VFW20" s="164"/>
      <c r="VFX20" s="164"/>
      <c r="VFY20" s="164"/>
      <c r="VFZ20" s="164"/>
      <c r="VGA20" s="164"/>
      <c r="VGB20" s="164"/>
      <c r="VGC20" s="164"/>
      <c r="VGD20" s="164"/>
      <c r="VGE20" s="164"/>
      <c r="VGF20" s="164"/>
      <c r="VGG20" s="164"/>
      <c r="VGH20" s="164"/>
      <c r="VGI20" s="164"/>
      <c r="VGJ20" s="164"/>
      <c r="VGK20" s="164"/>
      <c r="VGL20" s="164"/>
      <c r="VGM20" s="164"/>
      <c r="VGN20" s="164"/>
      <c r="VGO20" s="164"/>
      <c r="VGP20" s="164"/>
      <c r="VGQ20" s="164"/>
      <c r="VGR20" s="164"/>
      <c r="VGS20" s="164"/>
      <c r="VGT20" s="164"/>
      <c r="VGU20" s="164"/>
      <c r="VGV20" s="164"/>
      <c r="VGW20" s="164"/>
      <c r="VGX20" s="164"/>
      <c r="VGY20" s="164"/>
      <c r="VGZ20" s="164"/>
      <c r="VHA20" s="164"/>
      <c r="VHB20" s="164"/>
      <c r="VHC20" s="164"/>
      <c r="VHD20" s="164"/>
      <c r="VHE20" s="164"/>
      <c r="VHF20" s="164"/>
      <c r="VHG20" s="164"/>
      <c r="VHH20" s="164"/>
      <c r="VHI20" s="164"/>
      <c r="VHJ20" s="164"/>
      <c r="VHK20" s="164"/>
      <c r="VHL20" s="164"/>
      <c r="VHM20" s="164"/>
      <c r="VHN20" s="164"/>
      <c r="VHO20" s="164"/>
      <c r="VHP20" s="164"/>
      <c r="VHQ20" s="164"/>
      <c r="VHR20" s="164"/>
      <c r="VHS20" s="164"/>
      <c r="VHT20" s="164"/>
      <c r="VHU20" s="164"/>
      <c r="VHV20" s="164"/>
      <c r="VHW20" s="164"/>
      <c r="VHX20" s="164"/>
      <c r="VHY20" s="164"/>
      <c r="VHZ20" s="164"/>
      <c r="VIA20" s="164"/>
      <c r="VIB20" s="164"/>
      <c r="VIC20" s="164"/>
      <c r="VID20" s="164"/>
      <c r="VIE20" s="164"/>
      <c r="VIF20" s="164"/>
      <c r="VIG20" s="164"/>
      <c r="VIH20" s="164"/>
      <c r="VII20" s="164"/>
      <c r="VIJ20" s="164"/>
      <c r="VIK20" s="164"/>
      <c r="VIL20" s="164"/>
      <c r="VIM20" s="164"/>
      <c r="VIN20" s="164"/>
      <c r="VIO20" s="164"/>
      <c r="VIP20" s="164"/>
      <c r="VIQ20" s="164"/>
      <c r="VIR20" s="164"/>
      <c r="VIS20" s="164"/>
      <c r="VIT20" s="164"/>
      <c r="VIU20" s="164"/>
      <c r="VIV20" s="164"/>
      <c r="VIW20" s="164"/>
      <c r="VIX20" s="164"/>
      <c r="VIY20" s="164"/>
      <c r="VIZ20" s="164"/>
      <c r="VJA20" s="164"/>
      <c r="VJB20" s="164"/>
      <c r="VJC20" s="164"/>
      <c r="VJD20" s="164"/>
      <c r="VJE20" s="164"/>
      <c r="VJF20" s="164"/>
      <c r="VJG20" s="164"/>
      <c r="VJH20" s="164"/>
      <c r="VJI20" s="164"/>
      <c r="VJJ20" s="164"/>
      <c r="VJK20" s="164"/>
      <c r="VJL20" s="164"/>
      <c r="VJM20" s="164"/>
      <c r="VJN20" s="164"/>
      <c r="VJO20" s="164"/>
      <c r="VJP20" s="164"/>
      <c r="VJQ20" s="164"/>
      <c r="VJR20" s="164"/>
      <c r="VJS20" s="164"/>
      <c r="VJT20" s="164"/>
      <c r="VJU20" s="164"/>
      <c r="VJV20" s="164"/>
      <c r="VJW20" s="164"/>
      <c r="VJX20" s="164"/>
      <c r="VJY20" s="164"/>
      <c r="VJZ20" s="164"/>
      <c r="VKA20" s="164"/>
      <c r="VKB20" s="164"/>
      <c r="VKC20" s="164"/>
      <c r="VKD20" s="164"/>
      <c r="VKE20" s="164"/>
      <c r="VKF20" s="164"/>
      <c r="VKG20" s="164"/>
      <c r="VKH20" s="164"/>
      <c r="VKI20" s="164"/>
      <c r="VKJ20" s="164"/>
      <c r="VKK20" s="164"/>
      <c r="VKL20" s="164"/>
      <c r="VKM20" s="164"/>
      <c r="VKN20" s="164"/>
      <c r="VKO20" s="164"/>
      <c r="VKP20" s="164"/>
      <c r="VKQ20" s="164"/>
      <c r="VKR20" s="164"/>
      <c r="VKS20" s="164"/>
      <c r="VKT20" s="164"/>
      <c r="VKU20" s="164"/>
      <c r="VKV20" s="164"/>
      <c r="VKW20" s="164"/>
      <c r="VKX20" s="164"/>
      <c r="VKY20" s="164"/>
      <c r="VKZ20" s="164"/>
      <c r="VLA20" s="164"/>
      <c r="VLB20" s="164"/>
      <c r="VLC20" s="164"/>
      <c r="VLD20" s="164"/>
      <c r="VLE20" s="164"/>
      <c r="VLF20" s="164"/>
      <c r="VLG20" s="164"/>
      <c r="VLH20" s="164"/>
      <c r="VLI20" s="164"/>
      <c r="VLJ20" s="164"/>
      <c r="VLK20" s="164"/>
      <c r="VLL20" s="164"/>
      <c r="VLM20" s="164"/>
      <c r="VLN20" s="164"/>
      <c r="VLO20" s="164"/>
      <c r="VLP20" s="164"/>
      <c r="VLQ20" s="164"/>
      <c r="VLR20" s="164"/>
      <c r="VLS20" s="164"/>
      <c r="VLT20" s="164"/>
      <c r="VLU20" s="164"/>
      <c r="VLV20" s="164"/>
      <c r="VLW20" s="164"/>
      <c r="VLX20" s="164"/>
      <c r="VLY20" s="164"/>
      <c r="VLZ20" s="164"/>
      <c r="VMA20" s="164"/>
      <c r="VMB20" s="164"/>
      <c r="VMC20" s="164"/>
      <c r="VMD20" s="164"/>
      <c r="VME20" s="164"/>
      <c r="VMF20" s="164"/>
      <c r="VMG20" s="164"/>
      <c r="VMH20" s="164"/>
      <c r="VMI20" s="164"/>
      <c r="VMJ20" s="164"/>
      <c r="VMK20" s="164"/>
      <c r="VML20" s="164"/>
      <c r="VMM20" s="164"/>
      <c r="VMN20" s="164"/>
      <c r="VMO20" s="164"/>
      <c r="VMP20" s="164"/>
      <c r="VMQ20" s="164"/>
      <c r="VMR20" s="164"/>
      <c r="VMS20" s="164"/>
      <c r="VMT20" s="164"/>
      <c r="VMU20" s="164"/>
      <c r="VMV20" s="164"/>
      <c r="VMW20" s="164"/>
      <c r="VMX20" s="164"/>
      <c r="VMY20" s="164"/>
      <c r="VMZ20" s="164"/>
      <c r="VNA20" s="164"/>
      <c r="VNB20" s="164"/>
      <c r="VNC20" s="164"/>
      <c r="VND20" s="164"/>
      <c r="VNE20" s="164"/>
      <c r="VNF20" s="164"/>
      <c r="VNG20" s="164"/>
      <c r="VNH20" s="164"/>
      <c r="VNI20" s="164"/>
      <c r="VNJ20" s="164"/>
      <c r="VNK20" s="164"/>
      <c r="VNL20" s="164"/>
      <c r="VNM20" s="164"/>
      <c r="VNN20" s="164"/>
      <c r="VNO20" s="164"/>
      <c r="VNP20" s="164"/>
      <c r="VNQ20" s="164"/>
      <c r="VNR20" s="164"/>
      <c r="VNS20" s="164"/>
      <c r="VNT20" s="164"/>
      <c r="VNU20" s="164"/>
      <c r="VNV20" s="164"/>
      <c r="VNW20" s="164"/>
      <c r="VNX20" s="164"/>
      <c r="VNY20" s="164"/>
      <c r="VNZ20" s="164"/>
      <c r="VOA20" s="164"/>
      <c r="VOB20" s="164"/>
      <c r="VOC20" s="164"/>
      <c r="VOD20" s="164"/>
      <c r="VOE20" s="164"/>
      <c r="VOF20" s="164"/>
      <c r="VOG20" s="164"/>
      <c r="VOH20" s="164"/>
      <c r="VOI20" s="164"/>
      <c r="VOJ20" s="164"/>
      <c r="VOK20" s="164"/>
      <c r="VOL20" s="164"/>
      <c r="VOM20" s="164"/>
      <c r="VON20" s="164"/>
      <c r="VOO20" s="164"/>
      <c r="VOP20" s="164"/>
      <c r="VOQ20" s="164"/>
      <c r="VOR20" s="164"/>
      <c r="VOS20" s="164"/>
      <c r="VOT20" s="164"/>
      <c r="VOU20" s="164"/>
      <c r="VOV20" s="164"/>
      <c r="VOW20" s="164"/>
      <c r="VOX20" s="164"/>
      <c r="VOY20" s="164"/>
      <c r="VOZ20" s="164"/>
      <c r="VPA20" s="164"/>
      <c r="VPB20" s="164"/>
      <c r="VPC20" s="164"/>
      <c r="VPD20" s="164"/>
      <c r="VPE20" s="164"/>
      <c r="VPF20" s="164"/>
      <c r="VPG20" s="164"/>
      <c r="VPH20" s="164"/>
      <c r="VPI20" s="164"/>
      <c r="VPJ20" s="164"/>
      <c r="VPK20" s="164"/>
      <c r="VPL20" s="164"/>
      <c r="VPM20" s="164"/>
      <c r="VPN20" s="164"/>
      <c r="VPO20" s="164"/>
      <c r="VPP20" s="164"/>
      <c r="VPQ20" s="164"/>
      <c r="VPR20" s="164"/>
      <c r="VPS20" s="164"/>
      <c r="VPT20" s="164"/>
      <c r="VPU20" s="164"/>
      <c r="VPV20" s="164"/>
      <c r="VPW20" s="164"/>
      <c r="VPX20" s="164"/>
      <c r="VPY20" s="164"/>
      <c r="VPZ20" s="164"/>
      <c r="VQA20" s="164"/>
      <c r="VQB20" s="164"/>
      <c r="VQC20" s="164"/>
      <c r="VQD20" s="164"/>
      <c r="VQE20" s="164"/>
      <c r="VQF20" s="164"/>
      <c r="VQG20" s="164"/>
      <c r="VQH20" s="164"/>
      <c r="VQI20" s="164"/>
      <c r="VQJ20" s="164"/>
      <c r="VQK20" s="164"/>
      <c r="VQL20" s="164"/>
      <c r="VQM20" s="164"/>
      <c r="VQN20" s="164"/>
      <c r="VQO20" s="164"/>
      <c r="VQP20" s="164"/>
      <c r="VQQ20" s="164"/>
      <c r="VQR20" s="164"/>
      <c r="VQS20" s="164"/>
      <c r="VQT20" s="164"/>
      <c r="VQU20" s="164"/>
      <c r="VQV20" s="164"/>
      <c r="VQW20" s="164"/>
      <c r="VQX20" s="164"/>
      <c r="VQY20" s="164"/>
      <c r="VQZ20" s="164"/>
      <c r="VRA20" s="164"/>
      <c r="VRB20" s="164"/>
      <c r="VRC20" s="164"/>
      <c r="VRD20" s="164"/>
      <c r="VRE20" s="164"/>
      <c r="VRF20" s="164"/>
      <c r="VRG20" s="164"/>
      <c r="VRH20" s="164"/>
      <c r="VRI20" s="164"/>
      <c r="VRJ20" s="164"/>
      <c r="VRK20" s="164"/>
      <c r="VRL20" s="164"/>
      <c r="VRM20" s="164"/>
      <c r="VRN20" s="164"/>
      <c r="VRO20" s="164"/>
      <c r="VRP20" s="164"/>
      <c r="VRQ20" s="164"/>
      <c r="VRR20" s="164"/>
      <c r="VRS20" s="164"/>
      <c r="VRT20" s="164"/>
      <c r="VRU20" s="164"/>
      <c r="VRV20" s="164"/>
      <c r="VRW20" s="164"/>
      <c r="VRX20" s="164"/>
      <c r="VRY20" s="164"/>
      <c r="VRZ20" s="164"/>
      <c r="VSA20" s="164"/>
      <c r="VSB20" s="164"/>
      <c r="VSC20" s="164"/>
      <c r="VSD20" s="164"/>
      <c r="VSE20" s="164"/>
      <c r="VSF20" s="164"/>
      <c r="VSG20" s="164"/>
      <c r="VSH20" s="164"/>
      <c r="VSI20" s="164"/>
      <c r="VSJ20" s="164"/>
      <c r="VSK20" s="164"/>
      <c r="VSL20" s="164"/>
      <c r="VSM20" s="164"/>
      <c r="VSN20" s="164"/>
      <c r="VSO20" s="164"/>
      <c r="VSP20" s="164"/>
      <c r="VSQ20" s="164"/>
      <c r="VSR20" s="164"/>
      <c r="VSS20" s="164"/>
      <c r="VST20" s="164"/>
      <c r="VSU20" s="164"/>
      <c r="VSV20" s="164"/>
      <c r="VSW20" s="164"/>
      <c r="VSX20" s="164"/>
      <c r="VSY20" s="164"/>
      <c r="VSZ20" s="164"/>
      <c r="VTA20" s="164"/>
      <c r="VTB20" s="164"/>
      <c r="VTC20" s="164"/>
      <c r="VTD20" s="164"/>
      <c r="VTE20" s="164"/>
      <c r="VTF20" s="164"/>
      <c r="VTG20" s="164"/>
      <c r="VTH20" s="164"/>
      <c r="VTI20" s="164"/>
      <c r="VTJ20" s="164"/>
      <c r="VTK20" s="164"/>
      <c r="VTL20" s="164"/>
      <c r="VTM20" s="164"/>
      <c r="VTN20" s="164"/>
      <c r="VTO20" s="164"/>
      <c r="VTP20" s="164"/>
      <c r="VTQ20" s="164"/>
      <c r="VTR20" s="164"/>
      <c r="VTS20" s="164"/>
      <c r="VTT20" s="164"/>
      <c r="VTU20" s="164"/>
      <c r="VTV20" s="164"/>
      <c r="VTW20" s="164"/>
      <c r="VTX20" s="164"/>
      <c r="VTY20" s="164"/>
      <c r="VTZ20" s="164"/>
      <c r="VUA20" s="164"/>
      <c r="VUB20" s="164"/>
      <c r="VUC20" s="164"/>
      <c r="VUD20" s="164"/>
      <c r="VUE20" s="164"/>
      <c r="VUF20" s="164"/>
      <c r="VUG20" s="164"/>
      <c r="VUH20" s="164"/>
      <c r="VUI20" s="164"/>
      <c r="VUJ20" s="164"/>
      <c r="VUK20" s="164"/>
      <c r="VUL20" s="164"/>
      <c r="VUM20" s="164"/>
      <c r="VUN20" s="164"/>
      <c r="VUO20" s="164"/>
      <c r="VUP20" s="164"/>
      <c r="VUQ20" s="164"/>
      <c r="VUR20" s="164"/>
      <c r="VUS20" s="164"/>
      <c r="VUT20" s="164"/>
      <c r="VUU20" s="164"/>
      <c r="VUV20" s="164"/>
      <c r="VUW20" s="164"/>
      <c r="VUX20" s="164"/>
      <c r="VUY20" s="164"/>
      <c r="VUZ20" s="164"/>
      <c r="VVA20" s="164"/>
      <c r="VVB20" s="164"/>
      <c r="VVC20" s="164"/>
      <c r="VVD20" s="164"/>
      <c r="VVE20" s="164"/>
      <c r="VVF20" s="164"/>
      <c r="VVG20" s="164"/>
      <c r="VVH20" s="164"/>
      <c r="VVI20" s="164"/>
      <c r="VVJ20" s="164"/>
      <c r="VVK20" s="164"/>
      <c r="VVL20" s="164"/>
      <c r="VVM20" s="164"/>
      <c r="VVN20" s="164"/>
      <c r="VVO20" s="164"/>
      <c r="VVP20" s="164"/>
      <c r="VVQ20" s="164"/>
      <c r="VVR20" s="164"/>
      <c r="VVS20" s="164"/>
      <c r="VVT20" s="164"/>
      <c r="VVU20" s="164"/>
      <c r="VVV20" s="164"/>
      <c r="VVW20" s="164"/>
      <c r="VVX20" s="164"/>
      <c r="VVY20" s="164"/>
      <c r="VVZ20" s="164"/>
      <c r="VWA20" s="164"/>
      <c r="VWB20" s="164"/>
      <c r="VWC20" s="164"/>
      <c r="VWD20" s="164"/>
      <c r="VWE20" s="164"/>
      <c r="VWF20" s="164"/>
      <c r="VWG20" s="164"/>
      <c r="VWH20" s="164"/>
      <c r="VWI20" s="164"/>
      <c r="VWJ20" s="164"/>
      <c r="VWK20" s="164"/>
      <c r="VWL20" s="164"/>
      <c r="VWM20" s="164"/>
      <c r="VWN20" s="164"/>
      <c r="VWO20" s="164"/>
      <c r="VWP20" s="164"/>
      <c r="VWQ20" s="164"/>
      <c r="VWR20" s="164"/>
      <c r="VWS20" s="164"/>
      <c r="VWT20" s="164"/>
      <c r="VWU20" s="164"/>
      <c r="VWV20" s="164"/>
      <c r="VWW20" s="164"/>
      <c r="VWX20" s="164"/>
      <c r="VWY20" s="164"/>
      <c r="VWZ20" s="164"/>
      <c r="VXA20" s="164"/>
      <c r="VXB20" s="164"/>
      <c r="VXC20" s="164"/>
      <c r="VXD20" s="164"/>
      <c r="VXE20" s="164"/>
      <c r="VXF20" s="164"/>
      <c r="VXG20" s="164"/>
      <c r="VXH20" s="164"/>
      <c r="VXI20" s="164"/>
      <c r="VXJ20" s="164"/>
      <c r="VXK20" s="164"/>
      <c r="VXL20" s="164"/>
      <c r="VXM20" s="164"/>
      <c r="VXN20" s="164"/>
      <c r="VXO20" s="164"/>
      <c r="VXP20" s="164"/>
      <c r="VXQ20" s="164"/>
      <c r="VXR20" s="164"/>
      <c r="VXS20" s="164"/>
      <c r="VXT20" s="164"/>
      <c r="VXU20" s="164"/>
      <c r="VXV20" s="164"/>
      <c r="VXW20" s="164"/>
      <c r="VXX20" s="164"/>
      <c r="VXY20" s="164"/>
      <c r="VXZ20" s="164"/>
      <c r="VYA20" s="164"/>
      <c r="VYB20" s="164"/>
      <c r="VYC20" s="164"/>
      <c r="VYD20" s="164"/>
      <c r="VYE20" s="164"/>
      <c r="VYF20" s="164"/>
      <c r="VYG20" s="164"/>
      <c r="VYH20" s="164"/>
      <c r="VYI20" s="164"/>
      <c r="VYJ20" s="164"/>
      <c r="VYK20" s="164"/>
      <c r="VYL20" s="164"/>
      <c r="VYM20" s="164"/>
      <c r="VYN20" s="164"/>
      <c r="VYO20" s="164"/>
      <c r="VYP20" s="164"/>
      <c r="VYQ20" s="164"/>
      <c r="VYR20" s="164"/>
      <c r="VYS20" s="164"/>
      <c r="VYT20" s="164"/>
      <c r="VYU20" s="164"/>
      <c r="VYV20" s="164"/>
      <c r="VYW20" s="164"/>
      <c r="VYX20" s="164"/>
      <c r="VYY20" s="164"/>
      <c r="VYZ20" s="164"/>
      <c r="VZA20" s="164"/>
      <c r="VZB20" s="164"/>
      <c r="VZC20" s="164"/>
      <c r="VZD20" s="164"/>
      <c r="VZE20" s="164"/>
      <c r="VZF20" s="164"/>
      <c r="VZG20" s="164"/>
      <c r="VZH20" s="164"/>
      <c r="VZI20" s="164"/>
      <c r="VZJ20" s="164"/>
      <c r="VZK20" s="164"/>
      <c r="VZL20" s="164"/>
      <c r="VZM20" s="164"/>
      <c r="VZN20" s="164"/>
      <c r="VZO20" s="164"/>
      <c r="VZP20" s="164"/>
      <c r="VZQ20" s="164"/>
      <c r="VZR20" s="164"/>
      <c r="VZS20" s="164"/>
      <c r="VZT20" s="164"/>
      <c r="VZU20" s="164"/>
      <c r="VZV20" s="164"/>
      <c r="VZW20" s="164"/>
      <c r="VZX20" s="164"/>
      <c r="VZY20" s="164"/>
      <c r="VZZ20" s="164"/>
      <c r="WAA20" s="164"/>
      <c r="WAB20" s="164"/>
      <c r="WAC20" s="164"/>
      <c r="WAD20" s="164"/>
      <c r="WAE20" s="164"/>
      <c r="WAF20" s="164"/>
      <c r="WAG20" s="164"/>
      <c r="WAH20" s="164"/>
      <c r="WAI20" s="164"/>
      <c r="WAJ20" s="164"/>
      <c r="WAK20" s="164"/>
      <c r="WAL20" s="164"/>
      <c r="WAM20" s="164"/>
      <c r="WAN20" s="164"/>
      <c r="WAO20" s="164"/>
      <c r="WAP20" s="164"/>
      <c r="WAQ20" s="164"/>
      <c r="WAR20" s="164"/>
      <c r="WAS20" s="164"/>
      <c r="WAT20" s="164"/>
      <c r="WAU20" s="164"/>
      <c r="WAV20" s="164"/>
      <c r="WAW20" s="164"/>
      <c r="WAX20" s="164"/>
      <c r="WAY20" s="164"/>
      <c r="WAZ20" s="164"/>
      <c r="WBA20" s="164"/>
      <c r="WBB20" s="164"/>
      <c r="WBC20" s="164"/>
      <c r="WBD20" s="164"/>
      <c r="WBE20" s="164"/>
      <c r="WBF20" s="164"/>
      <c r="WBG20" s="164"/>
      <c r="WBH20" s="164"/>
      <c r="WBI20" s="164"/>
      <c r="WBJ20" s="164"/>
      <c r="WBK20" s="164"/>
      <c r="WBL20" s="164"/>
      <c r="WBM20" s="164"/>
      <c r="WBN20" s="164"/>
      <c r="WBO20" s="164"/>
      <c r="WBP20" s="164"/>
      <c r="WBQ20" s="164"/>
      <c r="WBR20" s="164"/>
      <c r="WBS20" s="164"/>
      <c r="WBT20" s="164"/>
      <c r="WBU20" s="164"/>
      <c r="WBV20" s="164"/>
      <c r="WBW20" s="164"/>
      <c r="WBX20" s="164"/>
      <c r="WBY20" s="164"/>
      <c r="WBZ20" s="164"/>
      <c r="WCA20" s="164"/>
      <c r="WCB20" s="164"/>
      <c r="WCC20" s="164"/>
      <c r="WCD20" s="164"/>
      <c r="WCE20" s="164"/>
      <c r="WCF20" s="164"/>
      <c r="WCG20" s="164"/>
      <c r="WCH20" s="164"/>
      <c r="WCI20" s="164"/>
      <c r="WCJ20" s="164"/>
      <c r="WCK20" s="164"/>
      <c r="WCL20" s="164"/>
      <c r="WCM20" s="164"/>
      <c r="WCN20" s="164"/>
      <c r="WCO20" s="164"/>
      <c r="WCP20" s="164"/>
      <c r="WCQ20" s="164"/>
      <c r="WCR20" s="164"/>
      <c r="WCS20" s="164"/>
      <c r="WCT20" s="164"/>
      <c r="WCU20" s="164"/>
      <c r="WCV20" s="164"/>
      <c r="WCW20" s="164"/>
      <c r="WCX20" s="164"/>
      <c r="WCY20" s="164"/>
      <c r="WCZ20" s="164"/>
      <c r="WDA20" s="164"/>
      <c r="WDB20" s="164"/>
      <c r="WDC20" s="164"/>
      <c r="WDD20" s="164"/>
      <c r="WDE20" s="164"/>
      <c r="WDF20" s="164"/>
      <c r="WDG20" s="164"/>
      <c r="WDH20" s="164"/>
      <c r="WDI20" s="164"/>
      <c r="WDJ20" s="164"/>
      <c r="WDK20" s="164"/>
      <c r="WDL20" s="164"/>
      <c r="WDM20" s="164"/>
      <c r="WDN20" s="164"/>
      <c r="WDO20" s="164"/>
      <c r="WDP20" s="164"/>
      <c r="WDQ20" s="164"/>
      <c r="WDR20" s="164"/>
      <c r="WDS20" s="164"/>
      <c r="WDT20" s="164"/>
      <c r="WDU20" s="164"/>
      <c r="WDV20" s="164"/>
      <c r="WDW20" s="164"/>
      <c r="WDX20" s="164"/>
      <c r="WDY20" s="164"/>
      <c r="WDZ20" s="164"/>
      <c r="WEA20" s="164"/>
      <c r="WEB20" s="164"/>
      <c r="WEC20" s="164"/>
      <c r="WED20" s="164"/>
      <c r="WEE20" s="164"/>
      <c r="WEF20" s="164"/>
      <c r="WEG20" s="164"/>
      <c r="WEH20" s="164"/>
      <c r="WEI20" s="164"/>
      <c r="WEJ20" s="164"/>
      <c r="WEK20" s="164"/>
      <c r="WEL20" s="164"/>
      <c r="WEM20" s="164"/>
      <c r="WEN20" s="164"/>
      <c r="WEO20" s="164"/>
      <c r="WEP20" s="164"/>
      <c r="WEQ20" s="164"/>
      <c r="WER20" s="164"/>
      <c r="WES20" s="164"/>
      <c r="WET20" s="164"/>
      <c r="WEU20" s="164"/>
      <c r="WEV20" s="164"/>
      <c r="WEW20" s="164"/>
      <c r="WEX20" s="164"/>
      <c r="WEY20" s="164"/>
      <c r="WEZ20" s="164"/>
      <c r="WFA20" s="164"/>
      <c r="WFB20" s="164"/>
      <c r="WFC20" s="164"/>
      <c r="WFD20" s="164"/>
      <c r="WFE20" s="164"/>
      <c r="WFF20" s="164"/>
      <c r="WFG20" s="164"/>
      <c r="WFH20" s="164"/>
      <c r="WFI20" s="164"/>
      <c r="WFJ20" s="164"/>
      <c r="WFK20" s="164"/>
      <c r="WFL20" s="164"/>
      <c r="WFM20" s="164"/>
      <c r="WFN20" s="164"/>
      <c r="WFO20" s="164"/>
      <c r="WFP20" s="164"/>
      <c r="WFQ20" s="164"/>
      <c r="WFR20" s="164"/>
      <c r="WFS20" s="164"/>
      <c r="WFT20" s="164"/>
      <c r="WFU20" s="164"/>
      <c r="WFV20" s="164"/>
      <c r="WFW20" s="164"/>
      <c r="WFX20" s="164"/>
      <c r="WFY20" s="164"/>
      <c r="WFZ20" s="164"/>
      <c r="WGA20" s="164"/>
      <c r="WGB20" s="164"/>
      <c r="WGC20" s="164"/>
      <c r="WGD20" s="164"/>
      <c r="WGE20" s="164"/>
      <c r="WGF20" s="164"/>
      <c r="WGG20" s="164"/>
      <c r="WGH20" s="164"/>
      <c r="WGI20" s="164"/>
      <c r="WGJ20" s="164"/>
      <c r="WGK20" s="164"/>
      <c r="WGL20" s="164"/>
      <c r="WGM20" s="164"/>
      <c r="WGN20" s="164"/>
      <c r="WGO20" s="164"/>
      <c r="WGP20" s="164"/>
      <c r="WGQ20" s="164"/>
      <c r="WGR20" s="164"/>
      <c r="WGS20" s="164"/>
      <c r="WGT20" s="164"/>
      <c r="WGU20" s="164"/>
      <c r="WGV20" s="164"/>
      <c r="WGW20" s="164"/>
      <c r="WGX20" s="164"/>
      <c r="WGY20" s="164"/>
      <c r="WGZ20" s="164"/>
      <c r="WHA20" s="164"/>
      <c r="WHB20" s="164"/>
      <c r="WHC20" s="164"/>
      <c r="WHD20" s="164"/>
      <c r="WHE20" s="164"/>
      <c r="WHF20" s="164"/>
      <c r="WHG20" s="164"/>
      <c r="WHH20" s="164"/>
      <c r="WHI20" s="164"/>
      <c r="WHJ20" s="164"/>
      <c r="WHK20" s="164"/>
      <c r="WHL20" s="164"/>
      <c r="WHM20" s="164"/>
      <c r="WHN20" s="164"/>
      <c r="WHO20" s="164"/>
      <c r="WHP20" s="164"/>
      <c r="WHQ20" s="164"/>
      <c r="WHR20" s="164"/>
      <c r="WHS20" s="164"/>
      <c r="WHT20" s="164"/>
      <c r="WHU20" s="164"/>
      <c r="WHV20" s="164"/>
      <c r="WHW20" s="164"/>
      <c r="WHX20" s="164"/>
      <c r="WHY20" s="164"/>
      <c r="WHZ20" s="164"/>
      <c r="WIA20" s="164"/>
      <c r="WIB20" s="164"/>
      <c r="WIC20" s="164"/>
      <c r="WID20" s="164"/>
      <c r="WIE20" s="164"/>
      <c r="WIF20" s="164"/>
      <c r="WIG20" s="164"/>
      <c r="WIH20" s="164"/>
      <c r="WII20" s="164"/>
      <c r="WIJ20" s="164"/>
      <c r="WIK20" s="164"/>
      <c r="WIL20" s="164"/>
      <c r="WIM20" s="164"/>
      <c r="WIN20" s="164"/>
      <c r="WIO20" s="164"/>
      <c r="WIP20" s="164"/>
      <c r="WIQ20" s="164"/>
      <c r="WIR20" s="164"/>
      <c r="WIS20" s="164"/>
      <c r="WIT20" s="164"/>
      <c r="WIU20" s="164"/>
      <c r="WIV20" s="164"/>
      <c r="WIW20" s="164"/>
      <c r="WIX20" s="164"/>
      <c r="WIY20" s="164"/>
      <c r="WIZ20" s="164"/>
      <c r="WJA20" s="164"/>
      <c r="WJB20" s="164"/>
      <c r="WJC20" s="164"/>
      <c r="WJD20" s="164"/>
      <c r="WJE20" s="164"/>
      <c r="WJF20" s="164"/>
      <c r="WJG20" s="164"/>
      <c r="WJH20" s="164"/>
      <c r="WJI20" s="164"/>
      <c r="WJJ20" s="164"/>
      <c r="WJK20" s="164"/>
      <c r="WJL20" s="164"/>
      <c r="WJM20" s="164"/>
      <c r="WJN20" s="164"/>
      <c r="WJO20" s="164"/>
      <c r="WJP20" s="164"/>
      <c r="WJQ20" s="164"/>
      <c r="WJR20" s="164"/>
      <c r="WJS20" s="164"/>
      <c r="WJT20" s="164"/>
      <c r="WJU20" s="164"/>
      <c r="WJV20" s="164"/>
      <c r="WJW20" s="164"/>
      <c r="WJX20" s="164"/>
      <c r="WJY20" s="164"/>
      <c r="WJZ20" s="164"/>
      <c r="WKA20" s="164"/>
      <c r="WKB20" s="164"/>
      <c r="WKC20" s="164"/>
      <c r="WKD20" s="164"/>
      <c r="WKE20" s="164"/>
      <c r="WKF20" s="164"/>
      <c r="WKG20" s="164"/>
      <c r="WKH20" s="164"/>
      <c r="WKI20" s="164"/>
      <c r="WKJ20" s="164"/>
      <c r="WKK20" s="164"/>
      <c r="WKL20" s="164"/>
      <c r="WKM20" s="164"/>
      <c r="WKN20" s="164"/>
      <c r="WKO20" s="164"/>
      <c r="WKP20" s="164"/>
      <c r="WKQ20" s="164"/>
      <c r="WKR20" s="164"/>
      <c r="WKS20" s="164"/>
      <c r="WKT20" s="164"/>
      <c r="WKU20" s="164"/>
      <c r="WKV20" s="164"/>
      <c r="WKW20" s="164"/>
      <c r="WKX20" s="164"/>
      <c r="WKY20" s="164"/>
      <c r="WKZ20" s="164"/>
      <c r="WLA20" s="164"/>
      <c r="WLB20" s="164"/>
      <c r="WLC20" s="164"/>
      <c r="WLD20" s="164"/>
      <c r="WLE20" s="164"/>
      <c r="WLF20" s="164"/>
      <c r="WLG20" s="164"/>
      <c r="WLH20" s="164"/>
      <c r="WLI20" s="164"/>
      <c r="WLJ20" s="164"/>
      <c r="WLK20" s="164"/>
      <c r="WLL20" s="164"/>
      <c r="WLM20" s="164"/>
      <c r="WLN20" s="164"/>
      <c r="WLO20" s="164"/>
      <c r="WLP20" s="164"/>
      <c r="WLQ20" s="164"/>
      <c r="WLR20" s="164"/>
      <c r="WLS20" s="164"/>
      <c r="WLT20" s="164"/>
      <c r="WLU20" s="164"/>
      <c r="WLV20" s="164"/>
      <c r="WLW20" s="164"/>
      <c r="WLX20" s="164"/>
      <c r="WLY20" s="164"/>
      <c r="WLZ20" s="164"/>
      <c r="WMA20" s="164"/>
      <c r="WMB20" s="164"/>
      <c r="WMC20" s="164"/>
      <c r="WMD20" s="164"/>
      <c r="WME20" s="164"/>
      <c r="WMF20" s="164"/>
      <c r="WMG20" s="164"/>
      <c r="WMH20" s="164"/>
      <c r="WMI20" s="164"/>
      <c r="WMJ20" s="164"/>
      <c r="WMK20" s="164"/>
      <c r="WML20" s="164"/>
      <c r="WMM20" s="164"/>
      <c r="WMN20" s="164"/>
      <c r="WMO20" s="164"/>
      <c r="WMP20" s="164"/>
      <c r="WMQ20" s="164"/>
      <c r="WMR20" s="164"/>
      <c r="WMS20" s="164"/>
      <c r="WMT20" s="164"/>
      <c r="WMU20" s="164"/>
      <c r="WMV20" s="164"/>
      <c r="WMW20" s="164"/>
      <c r="WMX20" s="164"/>
      <c r="WMY20" s="164"/>
      <c r="WMZ20" s="164"/>
      <c r="WNA20" s="164"/>
      <c r="WNB20" s="164"/>
      <c r="WNC20" s="164"/>
      <c r="WND20" s="164"/>
      <c r="WNE20" s="164"/>
      <c r="WNF20" s="164"/>
      <c r="WNG20" s="164"/>
      <c r="WNH20" s="164"/>
      <c r="WNI20" s="164"/>
      <c r="WNJ20" s="164"/>
      <c r="WNK20" s="164"/>
      <c r="WNL20" s="164"/>
      <c r="WNM20" s="164"/>
      <c r="WNN20" s="164"/>
      <c r="WNO20" s="164"/>
      <c r="WNP20" s="164"/>
      <c r="WNQ20" s="164"/>
      <c r="WNR20" s="164"/>
      <c r="WNS20" s="164"/>
      <c r="WNT20" s="164"/>
      <c r="WNU20" s="164"/>
      <c r="WNV20" s="164"/>
      <c r="WNW20" s="164"/>
      <c r="WNX20" s="164"/>
      <c r="WNY20" s="164"/>
      <c r="WNZ20" s="164"/>
      <c r="WOA20" s="164"/>
      <c r="WOB20" s="164"/>
      <c r="WOC20" s="164"/>
      <c r="WOD20" s="164"/>
      <c r="WOE20" s="164"/>
      <c r="WOF20" s="164"/>
      <c r="WOG20" s="164"/>
      <c r="WOH20" s="164"/>
      <c r="WOI20" s="164"/>
      <c r="WOJ20" s="164"/>
      <c r="WOK20" s="164"/>
      <c r="WOL20" s="164"/>
      <c r="WOM20" s="164"/>
      <c r="WON20" s="164"/>
      <c r="WOO20" s="164"/>
      <c r="WOP20" s="164"/>
      <c r="WOQ20" s="164"/>
      <c r="WOR20" s="164"/>
      <c r="WOS20" s="164"/>
      <c r="WOT20" s="164"/>
      <c r="WOU20" s="164"/>
      <c r="WOV20" s="164"/>
      <c r="WOW20" s="164"/>
      <c r="WOX20" s="164"/>
      <c r="WOY20" s="164"/>
      <c r="WOZ20" s="164"/>
      <c r="WPA20" s="164"/>
      <c r="WPB20" s="164"/>
      <c r="WPC20" s="164"/>
      <c r="WPD20" s="164"/>
      <c r="WPE20" s="164"/>
      <c r="WPF20" s="164"/>
      <c r="WPG20" s="164"/>
      <c r="WPH20" s="164"/>
      <c r="WPI20" s="164"/>
      <c r="WPJ20" s="164"/>
      <c r="WPK20" s="164"/>
      <c r="WPL20" s="164"/>
      <c r="WPM20" s="164"/>
      <c r="WPN20" s="164"/>
      <c r="WPO20" s="164"/>
      <c r="WPP20" s="164"/>
      <c r="WPQ20" s="164"/>
      <c r="WPR20" s="164"/>
      <c r="WPS20" s="164"/>
      <c r="WPT20" s="164"/>
      <c r="WPU20" s="164"/>
      <c r="WPV20" s="164"/>
      <c r="WPW20" s="164"/>
      <c r="WPX20" s="164"/>
      <c r="WPY20" s="164"/>
      <c r="WPZ20" s="164"/>
      <c r="WQA20" s="164"/>
      <c r="WQB20" s="164"/>
      <c r="WQC20" s="164"/>
      <c r="WQD20" s="164"/>
      <c r="WQE20" s="164"/>
      <c r="WQF20" s="164"/>
      <c r="WQG20" s="164"/>
      <c r="WQH20" s="164"/>
      <c r="WQI20" s="164"/>
      <c r="WQJ20" s="164"/>
      <c r="WQK20" s="164"/>
      <c r="WQL20" s="164"/>
      <c r="WQM20" s="164"/>
      <c r="WQN20" s="164"/>
      <c r="WQO20" s="164"/>
      <c r="WQP20" s="164"/>
      <c r="WQQ20" s="164"/>
      <c r="WQR20" s="164"/>
      <c r="WQS20" s="164"/>
      <c r="WQT20" s="164"/>
      <c r="WQU20" s="164"/>
      <c r="WQV20" s="164"/>
      <c r="WQW20" s="164"/>
      <c r="WQX20" s="164"/>
      <c r="WQY20" s="164"/>
      <c r="WQZ20" s="164"/>
      <c r="WRA20" s="164"/>
      <c r="WRB20" s="164"/>
      <c r="WRC20" s="164"/>
      <c r="WRD20" s="164"/>
      <c r="WRE20" s="164"/>
      <c r="WRF20" s="164"/>
      <c r="WRG20" s="164"/>
      <c r="WRH20" s="164"/>
      <c r="WRI20" s="164"/>
      <c r="WRJ20" s="164"/>
      <c r="WRK20" s="164"/>
      <c r="WRL20" s="164"/>
      <c r="WRM20" s="164"/>
      <c r="WRN20" s="164"/>
      <c r="WRO20" s="164"/>
      <c r="WRP20" s="164"/>
      <c r="WRQ20" s="164"/>
      <c r="WRR20" s="164"/>
      <c r="WRS20" s="164"/>
      <c r="WRT20" s="164"/>
      <c r="WRU20" s="164"/>
      <c r="WRV20" s="164"/>
      <c r="WRW20" s="164"/>
      <c r="WRX20" s="164"/>
      <c r="WRY20" s="164"/>
      <c r="WRZ20" s="164"/>
      <c r="WSA20" s="164"/>
      <c r="WSB20" s="164"/>
      <c r="WSC20" s="164"/>
      <c r="WSD20" s="164"/>
      <c r="WSE20" s="164"/>
      <c r="WSF20" s="164"/>
      <c r="WSG20" s="164"/>
      <c r="WSH20" s="164"/>
      <c r="WSI20" s="164"/>
      <c r="WSJ20" s="164"/>
      <c r="WSK20" s="164"/>
      <c r="WSL20" s="164"/>
      <c r="WSM20" s="164"/>
      <c r="WSN20" s="164"/>
      <c r="WSO20" s="164"/>
      <c r="WSP20" s="164"/>
      <c r="WSQ20" s="164"/>
      <c r="WSR20" s="164"/>
      <c r="WSS20" s="164"/>
      <c r="WST20" s="164"/>
      <c r="WSU20" s="164"/>
      <c r="WSV20" s="164"/>
      <c r="WSW20" s="164"/>
      <c r="WSX20" s="164"/>
      <c r="WSY20" s="164"/>
      <c r="WSZ20" s="164"/>
      <c r="WTA20" s="164"/>
      <c r="WTB20" s="164"/>
      <c r="WTC20" s="164"/>
      <c r="WTD20" s="164"/>
      <c r="WTE20" s="164"/>
      <c r="WTF20" s="164"/>
      <c r="WTG20" s="164"/>
      <c r="WTH20" s="164"/>
      <c r="WTI20" s="164"/>
      <c r="WTJ20" s="164"/>
      <c r="WTK20" s="164"/>
      <c r="WTL20" s="164"/>
      <c r="WTM20" s="164"/>
      <c r="WTN20" s="164"/>
      <c r="WTO20" s="164"/>
      <c r="WTP20" s="164"/>
      <c r="WTQ20" s="164"/>
      <c r="WTR20" s="164"/>
      <c r="WTS20" s="164"/>
      <c r="WTT20" s="164"/>
      <c r="WTU20" s="164"/>
      <c r="WTV20" s="164"/>
      <c r="WTW20" s="164"/>
      <c r="WTX20" s="164"/>
      <c r="WTY20" s="164"/>
      <c r="WTZ20" s="164"/>
      <c r="WUA20" s="164"/>
      <c r="WUB20" s="164"/>
      <c r="WUC20" s="164"/>
      <c r="WUD20" s="164"/>
      <c r="WUE20" s="164"/>
      <c r="WUF20" s="164"/>
      <c r="WUG20" s="164"/>
      <c r="WUH20" s="164"/>
      <c r="WUI20" s="164"/>
      <c r="WUJ20" s="164"/>
      <c r="WUK20" s="164"/>
      <c r="WUL20" s="164"/>
      <c r="WUM20" s="164"/>
      <c r="WUN20" s="164"/>
      <c r="WUO20" s="164"/>
      <c r="WUP20" s="164"/>
      <c r="WUQ20" s="164"/>
      <c r="WUR20" s="164"/>
      <c r="WUS20" s="164"/>
      <c r="WUT20" s="164"/>
      <c r="WUU20" s="164"/>
      <c r="WUV20" s="164"/>
      <c r="WUW20" s="164"/>
      <c r="WUX20" s="164"/>
      <c r="WUY20" s="164"/>
      <c r="WUZ20" s="164"/>
      <c r="WVA20" s="164"/>
      <c r="WVB20" s="164"/>
      <c r="WVC20" s="164"/>
      <c r="WVD20" s="164"/>
      <c r="WVE20" s="164"/>
      <c r="WVF20" s="164"/>
      <c r="WVG20" s="164"/>
      <c r="WVH20" s="164"/>
      <c r="WVI20" s="164"/>
      <c r="WVJ20" s="164"/>
      <c r="WVK20" s="164"/>
      <c r="WVL20" s="164"/>
      <c r="WVM20" s="164"/>
      <c r="WVN20" s="164"/>
      <c r="WVO20" s="164"/>
      <c r="WVP20" s="164"/>
      <c r="WVQ20" s="164"/>
      <c r="WVR20" s="164"/>
      <c r="WVS20" s="164"/>
      <c r="WVT20" s="164"/>
      <c r="WVU20" s="164"/>
      <c r="WVV20" s="164"/>
      <c r="WVW20" s="164"/>
      <c r="WVX20" s="164"/>
      <c r="WVY20" s="164"/>
      <c r="WVZ20" s="164"/>
      <c r="WWA20" s="164"/>
      <c r="WWB20" s="164"/>
      <c r="WWC20" s="164"/>
      <c r="WWD20" s="164"/>
      <c r="WWE20" s="164"/>
      <c r="WWF20" s="164"/>
      <c r="WWG20" s="164"/>
      <c r="WWH20" s="164"/>
      <c r="WWI20" s="164"/>
      <c r="WWJ20" s="164"/>
      <c r="WWK20" s="164"/>
      <c r="WWL20" s="164"/>
      <c r="WWM20" s="164"/>
      <c r="WWN20" s="164"/>
      <c r="WWO20" s="164"/>
      <c r="WWP20" s="164"/>
      <c r="WWQ20" s="164"/>
      <c r="WWR20" s="164"/>
      <c r="WWS20" s="164"/>
      <c r="WWT20" s="164"/>
      <c r="WWU20" s="164"/>
      <c r="WWV20" s="164"/>
      <c r="WWW20" s="164"/>
      <c r="WWX20" s="164"/>
      <c r="WWY20" s="164"/>
      <c r="WWZ20" s="164"/>
      <c r="WXA20" s="164"/>
      <c r="WXB20" s="164"/>
      <c r="WXC20" s="164"/>
      <c r="WXD20" s="164"/>
      <c r="WXE20" s="164"/>
      <c r="WXF20" s="164"/>
      <c r="WXG20" s="164"/>
      <c r="WXH20" s="164"/>
      <c r="WXI20" s="164"/>
      <c r="WXJ20" s="164"/>
      <c r="WXK20" s="164"/>
      <c r="WXL20" s="164"/>
      <c r="WXM20" s="164"/>
      <c r="WXN20" s="164"/>
      <c r="WXO20" s="164"/>
      <c r="WXP20" s="164"/>
      <c r="WXQ20" s="164"/>
      <c r="WXR20" s="164"/>
      <c r="WXS20" s="164"/>
      <c r="WXT20" s="164"/>
      <c r="WXU20" s="164"/>
      <c r="WXV20" s="164"/>
      <c r="WXW20" s="164"/>
      <c r="WXX20" s="164"/>
      <c r="WXY20" s="164"/>
      <c r="WXZ20" s="164"/>
      <c r="WYA20" s="164"/>
      <c r="WYB20" s="164"/>
      <c r="WYC20" s="164"/>
      <c r="WYD20" s="164"/>
      <c r="WYE20" s="164"/>
      <c r="WYF20" s="164"/>
      <c r="WYG20" s="164"/>
      <c r="WYH20" s="164"/>
      <c r="WYI20" s="164"/>
      <c r="WYJ20" s="164"/>
      <c r="WYK20" s="164"/>
      <c r="WYL20" s="164"/>
      <c r="WYM20" s="164"/>
      <c r="WYN20" s="164"/>
      <c r="WYO20" s="164"/>
      <c r="WYP20" s="164"/>
      <c r="WYQ20" s="164"/>
      <c r="WYR20" s="164"/>
      <c r="WYS20" s="164"/>
      <c r="WYT20" s="164"/>
      <c r="WYU20" s="164"/>
      <c r="WYV20" s="164"/>
      <c r="WYW20" s="164"/>
      <c r="WYX20" s="164"/>
      <c r="WYY20" s="164"/>
      <c r="WYZ20" s="164"/>
      <c r="WZA20" s="164"/>
      <c r="WZB20" s="164"/>
      <c r="WZC20" s="164"/>
      <c r="WZD20" s="164"/>
      <c r="WZE20" s="164"/>
      <c r="WZF20" s="164"/>
      <c r="WZG20" s="164"/>
      <c r="WZH20" s="164"/>
      <c r="WZI20" s="164"/>
      <c r="WZJ20" s="164"/>
      <c r="WZK20" s="164"/>
      <c r="WZL20" s="164"/>
      <c r="WZM20" s="164"/>
      <c r="WZN20" s="164"/>
      <c r="WZO20" s="164"/>
      <c r="WZP20" s="164"/>
      <c r="WZQ20" s="164"/>
      <c r="WZR20" s="164"/>
      <c r="WZS20" s="164"/>
      <c r="WZT20" s="164"/>
      <c r="WZU20" s="164"/>
      <c r="WZV20" s="164"/>
      <c r="WZW20" s="164"/>
      <c r="WZX20" s="164"/>
      <c r="WZY20" s="164"/>
      <c r="WZZ20" s="164"/>
      <c r="XAA20" s="164"/>
      <c r="XAB20" s="164"/>
      <c r="XAC20" s="164"/>
      <c r="XAD20" s="164"/>
      <c r="XAE20" s="164"/>
      <c r="XAF20" s="164"/>
      <c r="XAG20" s="164"/>
      <c r="XAH20" s="164"/>
      <c r="XAI20" s="164"/>
      <c r="XAJ20" s="164"/>
      <c r="XAK20" s="164"/>
      <c r="XAL20" s="164"/>
      <c r="XAM20" s="164"/>
      <c r="XAN20" s="164"/>
      <c r="XAO20" s="164"/>
      <c r="XAP20" s="164"/>
      <c r="XAQ20" s="164"/>
      <c r="XAR20" s="164"/>
      <c r="XAS20" s="164"/>
      <c r="XAT20" s="164"/>
      <c r="XAU20" s="164"/>
      <c r="XAV20" s="164"/>
      <c r="XAW20" s="164"/>
      <c r="XAX20" s="164"/>
      <c r="XAY20" s="164"/>
      <c r="XAZ20" s="164"/>
      <c r="XBA20" s="164"/>
      <c r="XBB20" s="164"/>
      <c r="XBC20" s="164"/>
      <c r="XBD20" s="164"/>
      <c r="XBE20" s="164"/>
      <c r="XBF20" s="164"/>
      <c r="XBG20" s="164"/>
      <c r="XBH20" s="164"/>
      <c r="XBI20" s="164"/>
      <c r="XBJ20" s="164"/>
      <c r="XBK20" s="164"/>
      <c r="XBL20" s="164"/>
      <c r="XBM20" s="164"/>
      <c r="XBN20" s="164"/>
      <c r="XBO20" s="164"/>
      <c r="XBP20" s="164"/>
      <c r="XBQ20" s="164"/>
      <c r="XBR20" s="164"/>
      <c r="XBS20" s="164"/>
      <c r="XBT20" s="164"/>
      <c r="XBU20" s="164"/>
      <c r="XBV20" s="164"/>
      <c r="XBW20" s="164"/>
      <c r="XBX20" s="164"/>
      <c r="XBY20" s="164"/>
      <c r="XBZ20" s="164"/>
      <c r="XCA20" s="164"/>
      <c r="XCB20" s="164"/>
      <c r="XCC20" s="164"/>
      <c r="XCD20" s="164"/>
      <c r="XCE20" s="164"/>
      <c r="XCF20" s="164"/>
      <c r="XCG20" s="164"/>
      <c r="XCH20" s="164"/>
      <c r="XCI20" s="164"/>
      <c r="XCJ20" s="164"/>
      <c r="XCK20" s="164"/>
      <c r="XCL20" s="164"/>
      <c r="XCM20" s="164"/>
      <c r="XCN20" s="164"/>
      <c r="XCO20" s="164"/>
      <c r="XCP20" s="164"/>
      <c r="XCQ20" s="164"/>
      <c r="XCR20" s="164"/>
      <c r="XCS20" s="164"/>
      <c r="XCT20" s="164"/>
      <c r="XCU20" s="164"/>
      <c r="XCV20" s="164"/>
      <c r="XCW20" s="164"/>
      <c r="XCX20" s="164"/>
      <c r="XCY20" s="164"/>
      <c r="XCZ20" s="164"/>
      <c r="XDA20" s="164"/>
      <c r="XDB20" s="164"/>
      <c r="XDC20" s="164"/>
      <c r="XDD20" s="164"/>
      <c r="XDE20" s="164"/>
      <c r="XDF20" s="164"/>
      <c r="XDG20" s="164"/>
      <c r="XDH20" s="164"/>
      <c r="XDI20" s="164"/>
      <c r="XDJ20" s="164"/>
      <c r="XDK20" s="164"/>
      <c r="XDL20" s="164"/>
      <c r="XDM20" s="164"/>
      <c r="XDN20" s="164"/>
      <c r="XDO20" s="164"/>
      <c r="XDP20" s="164"/>
      <c r="XDQ20" s="164"/>
      <c r="XDR20" s="164"/>
      <c r="XDS20" s="164"/>
      <c r="XDT20" s="164"/>
      <c r="XDU20" s="164"/>
      <c r="XDV20" s="164"/>
      <c r="XDW20" s="164"/>
      <c r="XDX20" s="164"/>
      <c r="XDY20" s="164"/>
      <c r="XDZ20" s="164"/>
      <c r="XEA20" s="164"/>
      <c r="XEB20" s="164"/>
      <c r="XEC20" s="164"/>
      <c r="XED20" s="164"/>
      <c r="XEE20" s="164"/>
      <c r="XEF20" s="164"/>
      <c r="XEG20" s="164"/>
      <c r="XEH20" s="164"/>
      <c r="XEI20" s="164"/>
      <c r="XEJ20" s="164"/>
      <c r="XEK20" s="164"/>
      <c r="XEL20" s="164"/>
      <c r="XEM20" s="164"/>
      <c r="XEN20" s="164"/>
      <c r="XEO20" s="164"/>
      <c r="XEP20" s="164"/>
      <c r="XEQ20" s="164"/>
      <c r="XER20" s="164"/>
      <c r="XES20" s="164"/>
      <c r="XET20" s="164"/>
      <c r="XEU20" s="164"/>
      <c r="XEV20" s="164"/>
      <c r="XEW20" s="164"/>
      <c r="XEX20" s="164"/>
      <c r="XEY20" s="164"/>
      <c r="XEZ20" s="164"/>
      <c r="XFA20" s="164"/>
      <c r="XFB20" s="164"/>
      <c r="XFC20" s="164"/>
    </row>
    <row r="21" spans="1:16383" ht="10" outlineLevel="1">
      <c r="C21" s="52"/>
      <c r="D21" s="16" t="s">
        <v>73</v>
      </c>
      <c r="E21" s="106" t="s">
        <v>15</v>
      </c>
      <c r="F21" s="125">
        <v>46447</v>
      </c>
      <c r="G21" s="21"/>
      <c r="H21" s="21"/>
      <c r="J21" s="108"/>
      <c r="K21" s="108"/>
      <c r="L21" s="108"/>
      <c r="M21" s="108"/>
      <c r="N21" s="108"/>
      <c r="O21" s="124"/>
      <c r="P21" s="124"/>
      <c r="Q21" s="124"/>
      <c r="R21" s="124"/>
      <c r="S21" s="124"/>
      <c r="T21" s="56"/>
    </row>
    <row r="22" spans="1:16383" ht="10.5" outlineLevel="1">
      <c r="C22" s="8" t="s">
        <v>40</v>
      </c>
      <c r="D22" s="16" t="s">
        <v>103</v>
      </c>
      <c r="E22" s="16" t="s">
        <v>28</v>
      </c>
      <c r="F22" s="16" t="s">
        <v>36</v>
      </c>
      <c r="J22" s="91" t="str">
        <f t="shared" ref="J22:S22" si="1">IF(J10=J4,IF(COUNTA($C12:$C21)=COUNT(J12:J21),"Ok","Check"),"")</f>
        <v/>
      </c>
      <c r="K22" s="91" t="str">
        <f t="shared" si="1"/>
        <v/>
      </c>
      <c r="L22" s="91" t="str">
        <f t="shared" si="1"/>
        <v/>
      </c>
      <c r="M22" s="91" t="str">
        <f t="shared" si="1"/>
        <v/>
      </c>
      <c r="N22" s="91" t="str">
        <f t="shared" si="1"/>
        <v/>
      </c>
      <c r="O22" s="91" t="str">
        <f>IF(O10=O4,IF(COUNTA($C12:$C21)=COUNT(O12:O21),"Ok","Check"),"")</f>
        <v>Ok</v>
      </c>
      <c r="P22" s="91" t="str">
        <f t="shared" si="1"/>
        <v>Ok</v>
      </c>
      <c r="Q22" s="91" t="str">
        <f t="shared" si="1"/>
        <v>Ok</v>
      </c>
      <c r="R22" s="91" t="str">
        <f t="shared" si="1"/>
        <v>Ok</v>
      </c>
      <c r="S22" s="91" t="str">
        <f t="shared" si="1"/>
        <v>Ok</v>
      </c>
      <c r="T22" s="91"/>
      <c r="U22" s="24"/>
      <c r="W22" s="90" t="str">
        <f>IF(COUNTIF(J22:T22,"Check")=0,"Ok","Check")</f>
        <v>Ok</v>
      </c>
    </row>
    <row r="23" spans="1:16383" ht="10">
      <c r="G23" s="21"/>
      <c r="H23" s="21"/>
    </row>
    <row r="24" spans="1:16383" customFormat="1" ht="13">
      <c r="A24" s="193"/>
      <c r="B24" s="194" t="s">
        <v>123</v>
      </c>
      <c r="C24" s="193"/>
      <c r="D24" s="193"/>
      <c r="E24" s="193"/>
      <c r="F24" s="195"/>
      <c r="G24" s="195"/>
      <c r="H24" s="195"/>
      <c r="I24" s="195"/>
      <c r="J24" s="196"/>
      <c r="K24" s="197"/>
      <c r="L24" s="196"/>
      <c r="M24" s="197"/>
      <c r="N24" s="196"/>
      <c r="O24" s="196"/>
      <c r="P24" s="196"/>
      <c r="Q24" s="196"/>
      <c r="R24" s="196"/>
      <c r="S24" s="196"/>
      <c r="T24" s="196"/>
      <c r="U24" s="196"/>
      <c r="V24" s="197"/>
      <c r="W24" s="197"/>
      <c r="X24" s="41"/>
      <c r="Y24" s="41"/>
      <c r="Z24" s="41"/>
      <c r="AA24" s="41"/>
      <c r="AB24" s="41"/>
      <c r="AC24" s="42"/>
      <c r="AD24" s="42"/>
    </row>
    <row r="25" spans="1:16383" ht="10" outlineLevel="1">
      <c r="G25" s="21"/>
      <c r="H25" s="21"/>
    </row>
    <row r="26" spans="1:16383" ht="10.5" outlineLevel="1">
      <c r="C26" s="9" t="s">
        <v>115</v>
      </c>
      <c r="D26" s="21" t="s">
        <v>7</v>
      </c>
      <c r="E26" s="21" t="s">
        <v>8</v>
      </c>
      <c r="F26" s="21" t="s">
        <v>22</v>
      </c>
      <c r="G26" s="21"/>
      <c r="H26" s="21"/>
      <c r="J26" s="119" t="str">
        <f t="shared" ref="J26:S26" si="2">IF(YEAR(J$4)&gt;=FPFirstYear,IF(YEAR(J$4)&lt;=FPLastYear,J$4,""),"")</f>
        <v/>
      </c>
      <c r="K26" s="119" t="str">
        <f t="shared" si="2"/>
        <v/>
      </c>
      <c r="L26" s="119" t="str">
        <f t="shared" si="2"/>
        <v/>
      </c>
      <c r="M26" s="119" t="str">
        <f t="shared" si="2"/>
        <v/>
      </c>
      <c r="N26" s="119" t="str">
        <f t="shared" si="2"/>
        <v/>
      </c>
      <c r="O26" s="119">
        <f t="shared" si="2"/>
        <v>46813</v>
      </c>
      <c r="P26" s="119">
        <f t="shared" si="2"/>
        <v>47178</v>
      </c>
      <c r="Q26" s="119">
        <f t="shared" si="2"/>
        <v>47543</v>
      </c>
      <c r="R26" s="119">
        <f t="shared" si="2"/>
        <v>47908</v>
      </c>
      <c r="S26" s="119">
        <f t="shared" si="2"/>
        <v>48274</v>
      </c>
    </row>
    <row r="27" spans="1:16383" ht="10" outlineLevel="1">
      <c r="G27" s="21"/>
      <c r="H27" s="21"/>
    </row>
    <row r="28" spans="1:16383" ht="10" outlineLevel="1">
      <c r="C28" s="52" t="s">
        <v>196</v>
      </c>
      <c r="D28" s="16" t="s">
        <v>73</v>
      </c>
      <c r="E28" s="106" t="s">
        <v>15</v>
      </c>
      <c r="F28" s="125">
        <v>46447</v>
      </c>
      <c r="G28" s="21"/>
      <c r="H28" s="21"/>
      <c r="J28" s="108"/>
      <c r="K28" s="108"/>
      <c r="L28" s="108"/>
      <c r="M28" s="108"/>
      <c r="N28" s="124"/>
      <c r="O28" s="124">
        <v>277.06348565069851</v>
      </c>
      <c r="P28" s="124">
        <v>279.96100717162147</v>
      </c>
      <c r="Q28" s="124">
        <v>282.88883088463774</v>
      </c>
      <c r="R28" s="124">
        <v>285.84727368915213</v>
      </c>
      <c r="S28" s="124">
        <v>288.83665579869387</v>
      </c>
      <c r="V28" s="8" t="s">
        <v>235</v>
      </c>
      <c r="W28" s="164"/>
    </row>
    <row r="29" spans="1:16383" ht="10" outlineLevel="1">
      <c r="C29" s="52" t="s">
        <v>199</v>
      </c>
      <c r="D29" s="16" t="s">
        <v>73</v>
      </c>
      <c r="E29" s="106" t="s">
        <v>15</v>
      </c>
      <c r="F29" s="125">
        <v>46447</v>
      </c>
      <c r="G29" s="21"/>
      <c r="H29" s="21"/>
      <c r="J29" s="108"/>
      <c r="K29" s="108"/>
      <c r="L29" s="108"/>
      <c r="M29" s="108"/>
      <c r="N29" s="124"/>
      <c r="O29" s="124">
        <v>4.11905690625</v>
      </c>
      <c r="P29" s="124">
        <v>4.2502359676646337</v>
      </c>
      <c r="Q29" s="124">
        <v>4.3871741098243016</v>
      </c>
      <c r="R29" s="124">
        <v>4.5301241704202475</v>
      </c>
      <c r="S29" s="124">
        <v>4.6793500873350391</v>
      </c>
      <c r="V29" s="209" t="s">
        <v>233</v>
      </c>
    </row>
    <row r="30" spans="1:16383" ht="10" outlineLevel="1">
      <c r="C30" s="52" t="s">
        <v>226</v>
      </c>
      <c r="D30" s="16" t="s">
        <v>73</v>
      </c>
      <c r="E30" s="106" t="s">
        <v>15</v>
      </c>
      <c r="F30" s="125">
        <v>46447</v>
      </c>
      <c r="G30" s="21"/>
      <c r="H30" s="21"/>
      <c r="J30" s="108"/>
      <c r="K30" s="108"/>
      <c r="L30" s="108"/>
      <c r="M30" s="108"/>
      <c r="N30" s="124"/>
      <c r="O30" s="124">
        <f>'[5]Group 3 Opex'!$G$1/10^6</f>
        <v>4.4082744700637582</v>
      </c>
      <c r="P30" s="124">
        <f>'[5]Group 3 Opex'!$G$1/10^6</f>
        <v>4.4082744700637582</v>
      </c>
      <c r="Q30" s="124">
        <f>'[5]Group 3 Opex'!$G$1/10^6</f>
        <v>4.4082744700637582</v>
      </c>
      <c r="R30" s="124">
        <f>'[5]Group 3 Opex'!$G$1/10^6</f>
        <v>4.4082744700637582</v>
      </c>
      <c r="S30" s="124">
        <f>'[5]Group 3 Opex'!$G$1/10^6</f>
        <v>4.4082744700637582</v>
      </c>
      <c r="V30" s="8" t="s">
        <v>224</v>
      </c>
    </row>
    <row r="31" spans="1:16383" ht="10" outlineLevel="1">
      <c r="C31" s="52"/>
      <c r="E31" s="106" t="s">
        <v>15</v>
      </c>
      <c r="F31" s="125">
        <v>45717</v>
      </c>
      <c r="G31" s="21"/>
      <c r="H31" s="21"/>
      <c r="J31" s="108"/>
      <c r="K31" s="108"/>
      <c r="L31" s="108"/>
      <c r="M31" s="108"/>
      <c r="N31" s="124"/>
      <c r="O31" s="124"/>
      <c r="P31" s="124"/>
      <c r="Q31" s="124"/>
      <c r="R31" s="124"/>
      <c r="S31" s="124"/>
    </row>
    <row r="32" spans="1:16383" ht="10" outlineLevel="1">
      <c r="C32" s="52"/>
      <c r="E32" s="106" t="s">
        <v>15</v>
      </c>
      <c r="F32" s="125">
        <v>45717</v>
      </c>
      <c r="G32" s="21"/>
      <c r="H32" s="21"/>
      <c r="J32" s="108"/>
      <c r="K32" s="108"/>
      <c r="L32" s="108"/>
      <c r="M32" s="108"/>
      <c r="N32" s="124"/>
      <c r="O32" s="124"/>
      <c r="P32" s="124"/>
      <c r="Q32" s="124"/>
      <c r="R32" s="124"/>
      <c r="S32" s="124"/>
    </row>
    <row r="33" spans="1:30" ht="10" outlineLevel="1">
      <c r="G33" s="21"/>
      <c r="H33" s="21"/>
    </row>
    <row r="34" spans="1:30" ht="10.5" outlineLevel="1">
      <c r="C34" s="8" t="s">
        <v>40</v>
      </c>
      <c r="D34" s="16" t="s">
        <v>103</v>
      </c>
      <c r="E34" s="16" t="s">
        <v>28</v>
      </c>
      <c r="F34" s="16" t="s">
        <v>36</v>
      </c>
      <c r="J34" s="91" t="str">
        <f t="shared" ref="J34:S34" si="3">IF(J26=J4,IF(COUNTA($C28:$C32)=COUNT(J28:J32),"Ok","Check"),"")</f>
        <v/>
      </c>
      <c r="K34" s="91" t="str">
        <f t="shared" si="3"/>
        <v/>
      </c>
      <c r="L34" s="91" t="str">
        <f t="shared" si="3"/>
        <v/>
      </c>
      <c r="M34" s="91" t="str">
        <f t="shared" si="3"/>
        <v/>
      </c>
      <c r="N34" s="91" t="str">
        <f t="shared" si="3"/>
        <v/>
      </c>
      <c r="O34" s="91" t="str">
        <f>IF(O26=O4,IF(COUNTA($C28:$C32)=COUNT(O28:O32),"Ok","Check"),"")</f>
        <v>Ok</v>
      </c>
      <c r="P34" s="91" t="str">
        <f t="shared" si="3"/>
        <v>Ok</v>
      </c>
      <c r="Q34" s="91" t="str">
        <f t="shared" si="3"/>
        <v>Ok</v>
      </c>
      <c r="R34" s="91" t="str">
        <f t="shared" si="3"/>
        <v>Ok</v>
      </c>
      <c r="S34" s="91" t="str">
        <f t="shared" si="3"/>
        <v>Ok</v>
      </c>
      <c r="T34" s="91"/>
      <c r="U34" s="24"/>
      <c r="W34" s="90" t="str">
        <f>IF(COUNTIF(J34:T34,"Check")=0,"Ok","Check")</f>
        <v>Ok</v>
      </c>
    </row>
    <row r="35" spans="1:30" ht="10">
      <c r="G35" s="21"/>
      <c r="H35" s="21"/>
    </row>
    <row r="36" spans="1:30" customFormat="1" ht="13">
      <c r="A36" s="193"/>
      <c r="B36" s="194" t="s">
        <v>44</v>
      </c>
      <c r="C36" s="193"/>
      <c r="D36" s="193"/>
      <c r="E36" s="193"/>
      <c r="F36" s="195"/>
      <c r="G36" s="195"/>
      <c r="H36" s="195"/>
      <c r="I36" s="195"/>
      <c r="J36" s="196"/>
      <c r="K36" s="197"/>
      <c r="L36" s="196"/>
      <c r="M36" s="197"/>
      <c r="N36" s="196"/>
      <c r="O36" s="196"/>
      <c r="P36" s="196"/>
      <c r="Q36" s="196"/>
      <c r="R36" s="196"/>
      <c r="S36" s="196"/>
      <c r="T36" s="196"/>
      <c r="U36" s="196"/>
      <c r="V36" s="197"/>
      <c r="W36" s="197"/>
      <c r="X36" s="41"/>
      <c r="Y36" s="41"/>
      <c r="Z36" s="41"/>
      <c r="AA36" s="41"/>
      <c r="AB36" s="41"/>
      <c r="AC36" s="42"/>
      <c r="AD36" s="42"/>
    </row>
    <row r="37" spans="1:30" ht="10" outlineLevel="1">
      <c r="G37" s="21"/>
      <c r="H37" s="21"/>
    </row>
    <row r="38" spans="1:30" ht="10.5" outlineLevel="1">
      <c r="C38" s="9" t="s">
        <v>32</v>
      </c>
      <c r="D38" s="21" t="s">
        <v>7</v>
      </c>
      <c r="E38" s="21" t="s">
        <v>8</v>
      </c>
      <c r="F38" s="21" t="s">
        <v>22</v>
      </c>
      <c r="G38" s="21"/>
      <c r="H38" s="21"/>
      <c r="J38" s="119" t="str">
        <f t="shared" ref="J38:S38" si="4">IF(YEAR(J$4)&gt;=FPFirstYear,IF(YEAR(J$4)&lt;=FPLastYear,J$4,""),"")</f>
        <v/>
      </c>
      <c r="K38" s="119" t="str">
        <f t="shared" si="4"/>
        <v/>
      </c>
      <c r="L38" s="119" t="str">
        <f t="shared" si="4"/>
        <v/>
      </c>
      <c r="M38" s="119" t="str">
        <f t="shared" si="4"/>
        <v/>
      </c>
      <c r="N38" s="119" t="str">
        <f t="shared" si="4"/>
        <v/>
      </c>
      <c r="O38" s="119">
        <f t="shared" si="4"/>
        <v>46813</v>
      </c>
      <c r="P38" s="119">
        <f t="shared" si="4"/>
        <v>47178</v>
      </c>
      <c r="Q38" s="119">
        <f t="shared" si="4"/>
        <v>47543</v>
      </c>
      <c r="R38" s="119">
        <f t="shared" si="4"/>
        <v>47908</v>
      </c>
      <c r="S38" s="119">
        <f t="shared" si="4"/>
        <v>48274</v>
      </c>
    </row>
    <row r="39" spans="1:30" ht="10" outlineLevel="1">
      <c r="G39" s="21"/>
      <c r="H39" s="21"/>
    </row>
    <row r="40" spans="1:30" ht="10" outlineLevel="1">
      <c r="C40" s="15" t="s">
        <v>39</v>
      </c>
      <c r="D40" s="16" t="s">
        <v>76</v>
      </c>
      <c r="E40" s="16" t="s">
        <v>15</v>
      </c>
      <c r="F40" s="154">
        <v>46447</v>
      </c>
      <c r="G40" s="21"/>
      <c r="H40" s="21"/>
      <c r="J40" s="124"/>
      <c r="K40" s="124"/>
      <c r="L40" s="124"/>
      <c r="M40" s="124"/>
      <c r="N40" s="124"/>
      <c r="O40" s="168">
        <f ca="1">'[6]PTRM input'!G448</f>
        <v>2.2618638222346652</v>
      </c>
      <c r="P40" s="168">
        <f ca="1">'[6]PTRM input'!H448</f>
        <v>2.4548711344165812</v>
      </c>
      <c r="Q40" s="168">
        <f ca="1">'[6]PTRM input'!I448</f>
        <v>2.638773672791487</v>
      </c>
      <c r="R40" s="168">
        <f ca="1">'[6]PTRM input'!J448</f>
        <v>2.7298908534375741</v>
      </c>
      <c r="S40" s="168">
        <f ca="1">'[6]PTRM input'!K448</f>
        <v>2.7930978035530667</v>
      </c>
      <c r="T40" s="99"/>
      <c r="V40" s="208" t="s">
        <v>231</v>
      </c>
      <c r="W40" s="164"/>
    </row>
    <row r="41" spans="1:30" ht="10" outlineLevel="1">
      <c r="G41" s="21"/>
      <c r="H41" s="21"/>
    </row>
    <row r="42" spans="1:30" ht="10.5" outlineLevel="1">
      <c r="C42" s="8" t="s">
        <v>40</v>
      </c>
      <c r="D42" s="16" t="s">
        <v>103</v>
      </c>
      <c r="E42" s="16" t="s">
        <v>28</v>
      </c>
      <c r="F42" s="16" t="s">
        <v>36</v>
      </c>
      <c r="J42" s="91" t="str">
        <f t="shared" ref="J42:S42" si="5">IF(J38=J4,IF(ISBLANK(J40),"Check","Ok"),"")</f>
        <v/>
      </c>
      <c r="K42" s="91" t="str">
        <f t="shared" si="5"/>
        <v/>
      </c>
      <c r="L42" s="91" t="str">
        <f t="shared" si="5"/>
        <v/>
      </c>
      <c r="M42" s="91" t="str">
        <f t="shared" si="5"/>
        <v/>
      </c>
      <c r="N42" s="91" t="str">
        <f t="shared" si="5"/>
        <v/>
      </c>
      <c r="O42" s="91" t="str">
        <f t="shared" ca="1" si="5"/>
        <v>Ok</v>
      </c>
      <c r="P42" s="91" t="str">
        <f t="shared" ca="1" si="5"/>
        <v>Ok</v>
      </c>
      <c r="Q42" s="91" t="str">
        <f t="shared" ca="1" si="5"/>
        <v>Ok</v>
      </c>
      <c r="R42" s="91" t="str">
        <f t="shared" ca="1" si="5"/>
        <v>Ok</v>
      </c>
      <c r="S42" s="91" t="str">
        <f t="shared" ca="1" si="5"/>
        <v>Ok</v>
      </c>
      <c r="T42" s="91"/>
      <c r="U42" s="24"/>
      <c r="W42" s="90" t="str">
        <f ca="1">IF(COUNTIF(J42:T42,"Check")=0,"Ok","Check")</f>
        <v>Ok</v>
      </c>
    </row>
    <row r="43" spans="1:30" ht="10">
      <c r="G43" s="21"/>
      <c r="H43" s="21"/>
    </row>
    <row r="44" spans="1:30" customFormat="1" ht="13">
      <c r="A44" s="193"/>
      <c r="B44" s="194" t="s">
        <v>21</v>
      </c>
      <c r="C44" s="193"/>
      <c r="D44" s="193"/>
      <c r="E44" s="193"/>
      <c r="F44" s="195"/>
      <c r="G44" s="195"/>
      <c r="H44" s="195"/>
      <c r="I44" s="195"/>
      <c r="J44" s="196"/>
      <c r="K44" s="197"/>
      <c r="L44" s="196"/>
      <c r="M44" s="197"/>
      <c r="N44" s="196"/>
      <c r="O44" s="196"/>
      <c r="P44" s="196"/>
      <c r="Q44" s="196"/>
      <c r="R44" s="196"/>
      <c r="S44" s="196"/>
      <c r="T44" s="196"/>
      <c r="U44" s="196"/>
      <c r="V44" s="197"/>
      <c r="W44" s="197"/>
      <c r="X44" s="41"/>
      <c r="Y44" s="41"/>
      <c r="Z44" s="41"/>
      <c r="AA44" s="41"/>
      <c r="AB44" s="41"/>
      <c r="AC44" s="42"/>
      <c r="AD44" s="42"/>
    </row>
    <row r="45" spans="1:30" ht="10" hidden="1">
      <c r="G45" s="21"/>
      <c r="H45" s="21"/>
    </row>
    <row r="46" spans="1:30" ht="10" hidden="1">
      <c r="G46" s="21"/>
      <c r="H46" s="21"/>
    </row>
    <row r="47" spans="1:30" ht="10" hidden="1">
      <c r="G47" s="21"/>
      <c r="H47" s="21"/>
    </row>
    <row r="48" spans="1:30" ht="10" hidden="1">
      <c r="G48" s="21"/>
      <c r="H48" s="21"/>
    </row>
    <row r="49" spans="7:8" s="8" customFormat="1" ht="10" hidden="1">
      <c r="G49" s="21"/>
      <c r="H49" s="21"/>
    </row>
    <row r="50" spans="7:8" s="8" customFormat="1" ht="10" hidden="1">
      <c r="G50" s="21"/>
      <c r="H50" s="21"/>
    </row>
    <row r="51" spans="7:8" s="8" customFormat="1" ht="10" hidden="1">
      <c r="G51" s="21"/>
      <c r="H51" s="21"/>
    </row>
    <row r="52" spans="7:8" s="8" customFormat="1" ht="10" hidden="1">
      <c r="G52" s="21"/>
      <c r="H52" s="21"/>
    </row>
    <row r="53" spans="7:8" s="8" customFormat="1" ht="10" hidden="1">
      <c r="G53" s="21"/>
      <c r="H53" s="21"/>
    </row>
    <row r="54" spans="7:8" s="8" customFormat="1" ht="10" hidden="1">
      <c r="G54" s="21"/>
      <c r="H54" s="21"/>
    </row>
    <row r="55" spans="7:8" s="8" customFormat="1" ht="10">
      <c r="G55" s="16"/>
      <c r="H55" s="16"/>
    </row>
    <row r="56" spans="7:8" s="8" customFormat="1" ht="10" hidden="1">
      <c r="G56" s="16"/>
      <c r="H56" s="16"/>
    </row>
    <row r="57" spans="7:8" s="8" customFormat="1" ht="10" hidden="1">
      <c r="G57" s="16"/>
      <c r="H57" s="16"/>
    </row>
    <row r="58" spans="7:8" s="8" customFormat="1" ht="10" hidden="1">
      <c r="G58" s="16"/>
      <c r="H58" s="16"/>
    </row>
    <row r="59" spans="7:8" s="8" customFormat="1" ht="10" hidden="1">
      <c r="G59" s="16"/>
      <c r="H59" s="16"/>
    </row>
    <row r="60" spans="7:8" s="8" customFormat="1" ht="10" hidden="1">
      <c r="G60" s="16"/>
      <c r="H60" s="16"/>
    </row>
    <row r="61" spans="7:8" s="8" customFormat="1" ht="10" hidden="1">
      <c r="G61" s="16"/>
      <c r="H61" s="16"/>
    </row>
    <row r="62" spans="7:8" s="8" customFormat="1" ht="10" hidden="1">
      <c r="G62" s="16"/>
      <c r="H62" s="16"/>
    </row>
    <row r="63" spans="7:8" s="8" customFormat="1" ht="10" hidden="1">
      <c r="G63" s="16"/>
      <c r="H63" s="16"/>
    </row>
    <row r="64" spans="7:8" s="8" customFormat="1" ht="10" hidden="1">
      <c r="G64" s="16"/>
      <c r="H64" s="16"/>
    </row>
    <row r="65" s="8" customFormat="1" ht="10" hidden="1"/>
    <row r="66" s="8" customFormat="1" ht="10" hidden="1"/>
    <row r="67" s="8" customFormat="1" ht="10" hidden="1"/>
    <row r="68" s="8" customFormat="1" ht="10" hidden="1"/>
    <row r="69" s="8" customFormat="1" ht="10" hidden="1"/>
    <row r="70" s="8" customFormat="1" ht="10" hidden="1"/>
    <row r="71" s="8" customFormat="1" ht="10" hidden="1"/>
    <row r="72" s="8" customFormat="1" ht="10" hidden="1"/>
    <row r="73" s="8" customFormat="1" ht="10" hidden="1"/>
    <row r="74" s="8" customFormat="1" ht="10" hidden="1"/>
    <row r="75" s="8" customFormat="1" ht="10" hidden="1"/>
    <row r="76" s="8" customFormat="1" ht="10" hidden="1"/>
    <row r="77" s="8" customFormat="1" ht="10" hidden="1"/>
    <row r="78" s="8" customFormat="1" ht="10" hidden="1"/>
    <row r="79" s="8" customFormat="1" ht="10" hidden="1"/>
    <row r="80" s="8" customFormat="1" ht="10" hidden="1"/>
    <row r="81" s="8" customFormat="1" ht="10" hidden="1"/>
    <row r="82" s="8" customFormat="1" ht="10" hidden="1"/>
    <row r="83" s="8" customFormat="1" ht="10" hidden="1"/>
    <row r="84" s="8" customFormat="1" ht="10" hidden="1"/>
    <row r="85" s="8" customFormat="1" ht="10" hidden="1"/>
    <row r="86" s="8" customFormat="1" ht="10" hidden="1"/>
    <row r="87" s="8" customFormat="1" ht="10" hidden="1"/>
    <row r="88" s="8" customFormat="1" ht="10" hidden="1"/>
    <row r="89" s="8" customFormat="1" ht="10" hidden="1"/>
    <row r="90" s="8" customFormat="1" ht="10" hidden="1"/>
    <row r="91" s="8" customFormat="1" ht="10" hidden="1"/>
    <row r="92" s="8" customFormat="1" ht="10" hidden="1"/>
    <row r="93" s="8" customFormat="1" ht="10" hidden="1"/>
    <row r="94" s="8" customFormat="1" ht="10" hidden="1"/>
    <row r="95" s="8" customFormat="1" ht="10" hidden="1"/>
    <row r="96" s="8" customFormat="1" ht="10" hidden="1"/>
    <row r="97" s="8" customFormat="1" ht="10" hidden="1"/>
    <row r="98" s="8" customFormat="1" ht="10" hidden="1"/>
    <row r="99" s="8" customFormat="1" ht="10" hidden="1"/>
    <row r="100" s="8" customFormat="1" ht="10" hidden="1"/>
    <row r="101" s="8" customFormat="1" ht="10" hidden="1"/>
    <row r="102" s="8" customFormat="1" ht="10" hidden="1"/>
    <row r="103" s="8" customFormat="1" ht="10" hidden="1"/>
  </sheetData>
  <mergeCells count="1">
    <mergeCell ref="N3:S3"/>
  </mergeCells>
  <conditionalFormatting sqref="J28:M32">
    <cfRule type="expression" dxfId="66" priority="25">
      <formula>J$26=J$4</formula>
    </cfRule>
  </conditionalFormatting>
  <conditionalFormatting sqref="J40:N40">
    <cfRule type="expression" dxfId="65" priority="26">
      <formula>J$38=J$4</formula>
    </cfRule>
  </conditionalFormatting>
  <conditionalFormatting sqref="J10:S10">
    <cfRule type="expression" dxfId="64" priority="20">
      <formula>J$10=J$4</formula>
    </cfRule>
  </conditionalFormatting>
  <conditionalFormatting sqref="J12:S21">
    <cfRule type="expression" dxfId="63" priority="1">
      <formula>J$10=J$4</formula>
    </cfRule>
  </conditionalFormatting>
  <conditionalFormatting sqref="J26:S26">
    <cfRule type="expression" dxfId="62" priority="6">
      <formula>J$10=J$4</formula>
    </cfRule>
  </conditionalFormatting>
  <conditionalFormatting sqref="J38:S38">
    <cfRule type="expression" dxfId="61" priority="5">
      <formula>J$10=J$4</formula>
    </cfRule>
  </conditionalFormatting>
  <conditionalFormatting sqref="J22:T22">
    <cfRule type="cellIs" dxfId="60" priority="16" operator="equal">
      <formula>"Check"</formula>
    </cfRule>
    <cfRule type="cellIs" dxfId="59" priority="17" operator="equal">
      <formula>"Ok"</formula>
    </cfRule>
  </conditionalFormatting>
  <conditionalFormatting sqref="J34:T34">
    <cfRule type="cellIs" dxfId="58" priority="12" operator="equal">
      <formula>"Check"</formula>
    </cfRule>
    <cfRule type="cellIs" dxfId="57" priority="13" operator="equal">
      <formula>"Ok"</formula>
    </cfRule>
  </conditionalFormatting>
  <conditionalFormatting sqref="J42:T42">
    <cfRule type="cellIs" dxfId="56" priority="8" operator="equal">
      <formula>"Check"</formula>
    </cfRule>
    <cfRule type="cellIs" dxfId="55" priority="9" operator="equal">
      <formula>"Ok"</formula>
    </cfRule>
  </conditionalFormatting>
  <conditionalFormatting sqref="N28:N32">
    <cfRule type="expression" dxfId="54" priority="7">
      <formula>N$10=N$4</formula>
    </cfRule>
  </conditionalFormatting>
  <conditionalFormatting sqref="O28:S28">
    <cfRule type="expression" dxfId="53" priority="3">
      <formula>O$10=O$4</formula>
    </cfRule>
  </conditionalFormatting>
  <conditionalFormatting sqref="O29:S32">
    <cfRule type="expression" dxfId="52" priority="2">
      <formula>O$26=O$4</formula>
    </cfRule>
  </conditionalFormatting>
  <conditionalFormatting sqref="O40:S40">
    <cfRule type="expression" dxfId="51" priority="4">
      <formula>O$26=O$4</formula>
    </cfRule>
  </conditionalFormatting>
  <conditionalFormatting sqref="S1">
    <cfRule type="cellIs" dxfId="50" priority="21" operator="equal">
      <formula>"Check"</formula>
    </cfRule>
    <cfRule type="cellIs" dxfId="49" priority="22" operator="equal">
      <formula>"Ok"</formula>
    </cfRule>
  </conditionalFormatting>
  <conditionalFormatting sqref="V1">
    <cfRule type="cellIs" dxfId="48" priority="23" operator="equal">
      <formula>"Check"</formula>
    </cfRule>
    <cfRule type="cellIs" dxfId="47" priority="24" operator="equal">
      <formula>"Ok"</formula>
    </cfRule>
  </conditionalFormatting>
  <conditionalFormatting sqref="W22">
    <cfRule type="cellIs" dxfId="46" priority="18" operator="equal">
      <formula>"Check"</formula>
    </cfRule>
    <cfRule type="cellIs" dxfId="45" priority="19" operator="equal">
      <formula>"Ok"</formula>
    </cfRule>
  </conditionalFormatting>
  <conditionalFormatting sqref="W34">
    <cfRule type="cellIs" dxfId="44" priority="14" operator="equal">
      <formula>"Check"</formula>
    </cfRule>
    <cfRule type="cellIs" dxfId="43" priority="15" operator="equal">
      <formula>"Ok"</formula>
    </cfRule>
  </conditionalFormatting>
  <conditionalFormatting sqref="W42">
    <cfRule type="cellIs" dxfId="42" priority="10" operator="equal">
      <formula>"Check"</formula>
    </cfRule>
    <cfRule type="cellIs" dxfId="41" priority="11" operator="equal">
      <formula>"Ok"</formula>
    </cfRule>
  </conditionalFormatting>
  <dataValidations count="2">
    <dataValidation type="list" allowBlank="1" showInputMessage="1" showErrorMessage="1" sqref="F23 F33 F35 F43" xr:uid="{F41E14B3-4E9A-43FC-93F5-BC01BE17DAFD}">
      <formula1>"Real 2010,Real 2011,Real 2012,Real 2013,Real 2014,Real 2015,Nominal"</formula1>
    </dataValidation>
    <dataValidation type="list" allowBlank="1" showInputMessage="1" showErrorMessage="1" sqref="U28:U33 I40 U23 I23 I43 I28:I33 U35 I35 U43 U12:U21" xr:uid="{DF394662-B3E4-4CFB-86FC-862A82268571}">
      <formula1>#REF!</formula1>
    </dataValidation>
  </dataValidations>
  <hyperlinks>
    <hyperlink ref="J1" location="Index!A1" display="Back to Index" xr:uid="{5D6D5E7A-96DC-43DF-B8E4-91877C645F68}"/>
    <hyperlink ref="U1" location="'Check|List'!A1" display="Overall Check:" xr:uid="{6D0CEEC5-4756-4E69-8076-665129F598D9}"/>
  </hyperlinks>
  <pageMargins left="0.7" right="0.7" top="0.75" bottom="0.75" header="0.3" footer="0.3"/>
  <pageSetup paperSize="9" orientation="portrait" verticalDpi="4" r:id="rId1"/>
  <headerFooter>
    <oddFooter>&amp;C_x000D_&amp;1#&amp;"Century Gothic"&amp;7&amp;K7F7F7F BUSINESS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CCFFCC"/>
  </sheetPr>
  <dimension ref="A1:AL194"/>
  <sheetViews>
    <sheetView showGridLines="0" zoomScale="90" zoomScaleNormal="90" workbookViewId="0"/>
  </sheetViews>
  <sheetFormatPr defaultColWidth="10.44140625" defaultRowHeight="10" zeroHeight="1" outlineLevelRow="1"/>
  <cols>
    <col min="1" max="2" width="1.44140625" style="8" customWidth="1"/>
    <col min="3" max="3" width="76.44140625" style="8" bestFit="1" customWidth="1"/>
    <col min="4" max="4" width="27.6640625" style="16" customWidth="1"/>
    <col min="5" max="5" width="15.6640625" style="16" customWidth="1"/>
    <col min="6" max="6" width="12.33203125" style="16" customWidth="1"/>
    <col min="7" max="9" width="3.44140625" style="16" customWidth="1"/>
    <col min="10" max="10" width="11.44140625" style="8" customWidth="1"/>
    <col min="11" max="23" width="10.6640625" style="8" customWidth="1"/>
    <col min="24" max="38" width="10.44140625" style="8" customWidth="1"/>
    <col min="39" max="16384" width="10.44140625" style="8"/>
  </cols>
  <sheetData>
    <row r="1" spans="1:30" s="32" customFormat="1" ht="15.5">
      <c r="B1" s="29" t="str">
        <f>Index!$B$1</f>
        <v>AER opex model</v>
      </c>
      <c r="C1" s="29"/>
      <c r="D1" s="29"/>
      <c r="E1" s="29"/>
      <c r="F1" s="30"/>
      <c r="G1" s="30"/>
      <c r="H1" s="30"/>
      <c r="I1" s="30"/>
      <c r="J1" s="31" t="s">
        <v>2</v>
      </c>
      <c r="L1" s="33" t="s">
        <v>3</v>
      </c>
      <c r="M1" s="50" t="s">
        <v>4</v>
      </c>
      <c r="N1" s="11" t="s">
        <v>5</v>
      </c>
      <c r="O1" s="12" t="s">
        <v>6</v>
      </c>
      <c r="R1" s="33" t="s">
        <v>86</v>
      </c>
      <c r="S1" s="34" t="s">
        <v>36</v>
      </c>
      <c r="U1" s="137" t="s">
        <v>24</v>
      </c>
      <c r="V1" s="34" t="str">
        <f ca="1">'Check|List'!$S$1</f>
        <v>Ok</v>
      </c>
    </row>
    <row r="2" spans="1:30" s="36" customFormat="1" ht="13.5" thickBot="1">
      <c r="B2" s="35" t="str">
        <f>Index!$C$12</f>
        <v>Calc | Opex Forecast</v>
      </c>
      <c r="C2" s="35"/>
      <c r="D2" s="35"/>
      <c r="E2" s="35"/>
      <c r="F2" s="59"/>
      <c r="G2" s="59"/>
      <c r="H2" s="59"/>
      <c r="I2" s="59"/>
    </row>
    <row r="3" spans="1:30" s="60" customFormat="1" ht="10.5">
      <c r="D3" s="132"/>
      <c r="E3" s="132"/>
      <c r="F3" s="132"/>
      <c r="G3" s="132"/>
      <c r="H3" s="132"/>
      <c r="I3" s="132"/>
      <c r="J3" s="126" t="s">
        <v>126</v>
      </c>
      <c r="K3" s="126"/>
      <c r="L3" s="126"/>
      <c r="M3" s="132"/>
      <c r="N3" s="210"/>
      <c r="O3" s="210"/>
      <c r="P3" s="210"/>
      <c r="Q3" s="210"/>
      <c r="R3" s="210"/>
      <c r="S3" s="210"/>
      <c r="T3" s="61"/>
      <c r="U3" s="61"/>
      <c r="V3" s="61"/>
      <c r="W3" s="61"/>
      <c r="X3" s="61"/>
      <c r="Y3" s="61"/>
      <c r="Z3" s="61"/>
    </row>
    <row r="4" spans="1:30" customFormat="1">
      <c r="A4" s="62"/>
      <c r="B4" s="62"/>
      <c r="C4" s="62"/>
      <c r="D4" s="63" t="s">
        <v>7</v>
      </c>
      <c r="E4" s="63" t="s">
        <v>8</v>
      </c>
      <c r="F4" s="64" t="s">
        <v>22</v>
      </c>
      <c r="G4" s="65"/>
      <c r="H4" s="65"/>
      <c r="I4" s="65"/>
      <c r="J4" s="112">
        <f>DATE(PPFirstYear,MONTH('Input|General'!$G$9),1)</f>
        <v>44986</v>
      </c>
      <c r="K4" s="112">
        <f>DATE(PPFirstYear+1,MONTH('Input|General'!$G$9),1)</f>
        <v>45352</v>
      </c>
      <c r="L4" s="112">
        <f>DATE(PPFirstYear+2,MONTH('Input|General'!$G$9),1)</f>
        <v>45717</v>
      </c>
      <c r="M4" s="112">
        <f>DATE(PPFirstYear+3,MONTH('Input|General'!$G$9),1)</f>
        <v>46082</v>
      </c>
      <c r="N4" s="112">
        <f>DATE(PPFirstYear+4,MONTH('Input|General'!$G$9),1)</f>
        <v>46447</v>
      </c>
      <c r="O4" s="112">
        <f>DATE(PPFirstYear+5,MONTH('Input|General'!$G$9),1)</f>
        <v>46813</v>
      </c>
      <c r="P4" s="112">
        <f>DATE(PPFirstYear+6,MONTH('Input|General'!$G$9),1)</f>
        <v>47178</v>
      </c>
      <c r="Q4" s="112">
        <f>DATE(PPFirstYear+7,MONTH('Input|General'!$G$9),1)</f>
        <v>47543</v>
      </c>
      <c r="R4" s="112">
        <f>DATE(PPFirstYear+8,MONTH('Input|General'!$G$9),1)</f>
        <v>47908</v>
      </c>
      <c r="S4" s="112">
        <f>DATE(PPFirstYear+9,MONTH('Input|General'!$G$9),1)</f>
        <v>48274</v>
      </c>
      <c r="T4" s="66"/>
      <c r="U4" s="66"/>
      <c r="V4" s="67"/>
      <c r="W4" s="67"/>
    </row>
    <row r="5" spans="1:30" s="6" customFormat="1" ht="3" customHeight="1">
      <c r="D5" s="27"/>
      <c r="E5" s="27"/>
      <c r="F5" s="27"/>
      <c r="G5" s="27"/>
      <c r="H5" s="27"/>
      <c r="I5" s="27"/>
    </row>
    <row r="6" spans="1:30" s="6" customFormat="1" ht="9" customHeight="1">
      <c r="D6" s="27"/>
      <c r="E6" s="27"/>
      <c r="F6" s="27"/>
      <c r="G6" s="27"/>
      <c r="H6" s="27"/>
      <c r="I6" s="27"/>
    </row>
    <row r="7" spans="1:30" s="6" customFormat="1" ht="3" customHeight="1">
      <c r="D7" s="27"/>
      <c r="E7" s="27"/>
      <c r="F7" s="27"/>
      <c r="G7" s="27"/>
      <c r="H7" s="27"/>
      <c r="I7" s="27"/>
    </row>
    <row r="8" spans="1:30" customFormat="1" ht="13">
      <c r="A8" s="37"/>
      <c r="B8" s="43" t="s">
        <v>90</v>
      </c>
      <c r="C8" s="37"/>
      <c r="D8" s="37"/>
      <c r="E8" s="58" t="s">
        <v>15</v>
      </c>
      <c r="F8" s="151">
        <f>DATE(PPLastYear,MONTH('Input|General'!$G$9),1)</f>
        <v>46447</v>
      </c>
      <c r="G8" s="38"/>
      <c r="H8" s="38"/>
      <c r="I8" s="38"/>
      <c r="J8" s="39"/>
      <c r="K8" s="40"/>
      <c r="L8" s="39"/>
      <c r="M8" s="40"/>
      <c r="N8" s="39"/>
      <c r="O8" s="39"/>
      <c r="P8" s="39"/>
      <c r="Q8" s="39"/>
      <c r="R8" s="39"/>
      <c r="S8" s="39"/>
      <c r="T8" s="39"/>
      <c r="U8" s="39"/>
      <c r="V8" s="40"/>
      <c r="W8" s="40"/>
      <c r="X8" s="41"/>
      <c r="Y8" s="41"/>
      <c r="Z8" s="41"/>
      <c r="AA8" s="41"/>
      <c r="AB8" s="41"/>
      <c r="AC8" s="42"/>
      <c r="AD8" s="42"/>
    </row>
    <row r="9" spans="1:30" outlineLevel="1"/>
    <row r="10" spans="1:30" ht="10.5" outlineLevel="1">
      <c r="C10" s="9"/>
      <c r="D10" s="21" t="s">
        <v>7</v>
      </c>
      <c r="E10" s="21" t="s">
        <v>8</v>
      </c>
      <c r="F10" s="21" t="s">
        <v>22</v>
      </c>
      <c r="J10" s="119">
        <f t="shared" ref="J10:S10" si="0">IF(YEAR(J$4)&lt;=PPLastYear,J$4,"")</f>
        <v>44986</v>
      </c>
      <c r="K10" s="119">
        <f t="shared" si="0"/>
        <v>45352</v>
      </c>
      <c r="L10" s="119">
        <f t="shared" si="0"/>
        <v>45717</v>
      </c>
      <c r="M10" s="119">
        <f t="shared" si="0"/>
        <v>46082</v>
      </c>
      <c r="N10" s="119">
        <f t="shared" si="0"/>
        <v>46447</v>
      </c>
      <c r="O10" s="119" t="str">
        <f t="shared" si="0"/>
        <v/>
      </c>
      <c r="P10" s="119" t="str">
        <f t="shared" si="0"/>
        <v/>
      </c>
      <c r="Q10" s="119" t="str">
        <f t="shared" si="0"/>
        <v/>
      </c>
      <c r="R10" s="119" t="str">
        <f t="shared" si="0"/>
        <v/>
      </c>
      <c r="S10" s="119" t="str">
        <f t="shared" si="0"/>
        <v/>
      </c>
    </row>
    <row r="11" spans="1:30" outlineLevel="1">
      <c r="C11" s="15"/>
      <c r="J11" s="71"/>
      <c r="K11" s="71"/>
      <c r="L11" s="71"/>
      <c r="M11" s="71"/>
      <c r="N11" s="71"/>
      <c r="O11" s="71"/>
      <c r="P11" s="71"/>
      <c r="Q11" s="71"/>
      <c r="R11" s="71"/>
      <c r="S11" s="71"/>
    </row>
    <row r="12" spans="1:30" outlineLevel="1">
      <c r="C12" s="15" t="s">
        <v>167</v>
      </c>
      <c r="D12" s="72" t="s">
        <v>96</v>
      </c>
      <c r="E12" s="16" t="str">
        <f>'Input|Reported opex'!E56</f>
        <v>$millions</v>
      </c>
      <c r="F12" s="117" t="str">
        <f>'Input|Reported opex'!F56</f>
        <v>nominal</v>
      </c>
      <c r="J12" s="73">
        <f>IF(YEAR(J$4)=BaseYear,'Input|Reported opex'!J47,0)</f>
        <v>0</v>
      </c>
      <c r="K12" s="73">
        <f>IF(YEAR(K$4)=BaseYear,'Input|Reported opex'!K47,0)</f>
        <v>0</v>
      </c>
      <c r="L12" s="73">
        <f>IF(YEAR(L$4)=BaseYear,'Input|Reported opex'!L47,0)</f>
        <v>0</v>
      </c>
      <c r="M12" s="73">
        <f>IF(YEAR(M$4)=BaseYear,'Input|Reported opex'!M47,0)</f>
        <v>395.27780006446699</v>
      </c>
      <c r="N12" s="73">
        <f>IF(YEAR(N$4)=BaseYear,'Input|Reported opex'!N47,0)</f>
        <v>0</v>
      </c>
      <c r="O12" s="73">
        <f>IF(YEAR(O$4)=BaseYear,'Input|Reported opex'!O47,0)</f>
        <v>0</v>
      </c>
      <c r="P12" s="73">
        <f>IF(YEAR(P$4)=BaseYear,'Input|Reported opex'!P47,0)</f>
        <v>0</v>
      </c>
      <c r="Q12" s="73">
        <f>IF(YEAR(Q$4)=BaseYear,'Input|Reported opex'!Q47,0)</f>
        <v>0</v>
      </c>
      <c r="R12" s="73">
        <f>IF(YEAR(R$4)=BaseYear,'Input|Reported opex'!R47,0)</f>
        <v>0</v>
      </c>
      <c r="S12" s="73">
        <f>IF(YEAR(S$4)=BaseYear,'Input|Reported opex'!S47,0)</f>
        <v>0</v>
      </c>
    </row>
    <row r="13" spans="1:30" outlineLevel="1">
      <c r="C13" s="15" t="s">
        <v>167</v>
      </c>
      <c r="D13" s="16" t="s">
        <v>30</v>
      </c>
      <c r="E13" s="16" t="str">
        <f>$E$8</f>
        <v>$millions</v>
      </c>
      <c r="F13" s="117">
        <f>$F$8</f>
        <v>46447</v>
      </c>
      <c r="J13" s="73">
        <f>J12*IF($F12="nominal",LOOKUP($F13,Nominal_to_Real,'Input|Rate of change'!K$25:K$30),INDEX('Input|Rate of change'!$C$14:$O$21,MATCH('Calc|Opex forecast'!$F12,'Input|Rate of change'!$C$14:$C$21,0),MATCH('Calc|Opex forecast'!$F13,'Input|Rate of change'!$C$14:$O$14,0)))*IF($E12="$millions",1000000,IF($E12="$000",1000,1))/IF($E13="$millions",1000000,IF($E13="$000",1000,1))</f>
        <v>0</v>
      </c>
      <c r="K13" s="73">
        <f>K12*IF($F12="nominal",LOOKUP($F13,Nominal_to_Real,'Input|Rate of change'!L$25:L$30),INDEX('Input|Rate of change'!$C$14:$O$21,MATCH('Calc|Opex forecast'!$F12,'Input|Rate of change'!$C$14:$C$21,0),MATCH('Calc|Opex forecast'!$F13,'Input|Rate of change'!$C$14:$O$14,0)))*IF($E12="$millions",1000000,IF($E12="$000",1000,1))/IF($E13="$millions",1000000,IF($E13="$000",1000,1))</f>
        <v>0</v>
      </c>
      <c r="L13" s="73">
        <f>L12*IF($F12="nominal",LOOKUP($F13,Nominal_to_Real,'Input|Rate of change'!M$25:M$30),INDEX('Input|Rate of change'!$C$14:$O$21,MATCH('Calc|Opex forecast'!$F12,'Input|Rate of change'!$C$14:$C$21,0),MATCH('Calc|Opex forecast'!$F13,'Input|Rate of change'!$C$14:$O$14,0)))*IF($E12="$millions",1000000,IF($E12="$000",1000,1))/IF($E13="$millions",1000000,IF($E13="$000",1000,1))</f>
        <v>0</v>
      </c>
      <c r="M13" s="73">
        <f>M12*IF($F12="nominal",LOOKUP($F13,Nominal_to_Real,'Input|Rate of change'!N$25:N$30),INDEX('Input|Rate of change'!$C$14:$O$21,MATCH('Calc|Opex forecast'!$F12,'Input|Rate of change'!$C$14:$C$21,0),MATCH('Calc|Opex forecast'!$F13,'Input|Rate of change'!$C$14:$O$14,0)))*IF($E12="$millions",1000000,IF($E12="$000",1000,1))/IF($E13="$millions",1000000,IF($E13="$000",1000,1))</f>
        <v>412.07094684001777</v>
      </c>
      <c r="N13" s="73">
        <f>N12*IF($F12="nominal",LOOKUP($F13,Nominal_to_Real,'Input|Rate of change'!O$25:O$30),INDEX('Input|Rate of change'!$C$14:$O$21,MATCH('Calc|Opex forecast'!$F12,'Input|Rate of change'!$C$14:$C$21,0),MATCH('Calc|Opex forecast'!$F13,'Input|Rate of change'!$C$14:$O$14,0)))*IF($E12="$millions",1000000,IF($E12="$000",1000,1))/IF($E13="$millions",1000000,IF($E13="$000",1000,1))</f>
        <v>0</v>
      </c>
      <c r="O13" s="73">
        <f>O12*IF($F12="nominal",LOOKUP($F13,Nominal_to_Real,'Input|Rate of change'!P$25:P$30),INDEX('Input|Rate of change'!$C$14:$O$21,MATCH('Calc|Opex forecast'!$F12,'Input|Rate of change'!$C$14:$C$21,0),MATCH('Calc|Opex forecast'!$F13,'Input|Rate of change'!$C$14:$O$14,0)))*IF($E12="$millions",1000000,IF($E12="$000",1000,1))/IF($E13="$millions",1000000,IF($E13="$000",1000,1))</f>
        <v>0</v>
      </c>
      <c r="P13" s="73">
        <f>P12*IF($F12="nominal",LOOKUP($F13,Nominal_to_Real,'Input|Rate of change'!Q$25:Q$30),INDEX('Input|Rate of change'!$C$14:$O$21,MATCH('Calc|Opex forecast'!$F12,'Input|Rate of change'!$C$14:$C$21,0),MATCH('Calc|Opex forecast'!$F13,'Input|Rate of change'!$C$14:$O$14,0)))*IF($E12="$millions",1000000,IF($E12="$000",1000,1))/IF($E13="$millions",1000000,IF($E13="$000",1000,1))</f>
        <v>0</v>
      </c>
      <c r="Q13" s="73">
        <f>Q12*IF($F12="nominal",LOOKUP($F13,Nominal_to_Real,'Input|Rate of change'!R$25:R$30),INDEX('Input|Rate of change'!$C$14:$O$21,MATCH('Calc|Opex forecast'!$F12,'Input|Rate of change'!$C$14:$C$21,0),MATCH('Calc|Opex forecast'!$F13,'Input|Rate of change'!$C$14:$O$14,0)))*IF($E12="$millions",1000000,IF($E12="$000",1000,1))/IF($E13="$millions",1000000,IF($E13="$000",1000,1))</f>
        <v>0</v>
      </c>
      <c r="R13" s="73">
        <f>R12*IF($F12="nominal",LOOKUP($F13,Nominal_to_Real,'Input|Rate of change'!S$25:S$30),INDEX('Input|Rate of change'!$C$14:$O$21,MATCH('Calc|Opex forecast'!$F12,'Input|Rate of change'!$C$14:$C$21,0),MATCH('Calc|Opex forecast'!$F13,'Input|Rate of change'!$C$14:$O$14,0)))*IF($E12="$millions",1000000,IF($E12="$000",1000,1))/IF($E13="$millions",1000000,IF($E13="$000",1000,1))</f>
        <v>0</v>
      </c>
      <c r="S13" s="73">
        <f>S12*IF($F12="nominal",LOOKUP($F13,Nominal_to_Real,'Input|Rate of change'!T$25:T$30),INDEX('Input|Rate of change'!$C$14:$O$21,MATCH('Calc|Opex forecast'!$F12,'Input|Rate of change'!$C$14:$C$21,0),MATCH('Calc|Opex forecast'!$F13,'Input|Rate of change'!$C$14:$O$14,0)))*IF($E12="$millions",1000000,IF($E12="$000",1000,1))/IF($E13="$millions",1000000,IF($E13="$000",1000,1))</f>
        <v>0</v>
      </c>
    </row>
    <row r="14" spans="1:30" outlineLevel="1">
      <c r="C14" s="15" t="s">
        <v>168</v>
      </c>
      <c r="D14" s="72" t="s">
        <v>96</v>
      </c>
      <c r="E14" s="16" t="str">
        <f>'Input|Reported opex'!E15</f>
        <v>$millions</v>
      </c>
      <c r="F14" s="117">
        <f>'Input|Reported opex'!F15</f>
        <v>44621</v>
      </c>
      <c r="J14" s="73">
        <f>IF(YEAR(J$4)=BaseYear,'Input|Reported opex'!J15,0)</f>
        <v>0</v>
      </c>
      <c r="K14" s="73">
        <f>IF(YEAR(K$4)=BaseYear,'Input|Reported opex'!K15,0)</f>
        <v>0</v>
      </c>
      <c r="L14" s="73">
        <f>IF(YEAR(L$4)=BaseYear,'Input|Reported opex'!L15,0)</f>
        <v>0</v>
      </c>
      <c r="M14" s="73">
        <f>IF(YEAR(M$4)=BaseYear,'Input|Reported opex'!M15,0)</f>
        <v>277.43568847410671</v>
      </c>
      <c r="N14" s="73">
        <f>IF(YEAR(N$4)=BaseYear,'Input|Reported opex'!N15,0)</f>
        <v>0</v>
      </c>
      <c r="O14" s="73">
        <f>IF(YEAR(O$4)=BaseYear,'Input|Reported opex'!O15,0)</f>
        <v>0</v>
      </c>
      <c r="P14" s="73">
        <f>IF(YEAR(P$4)=BaseYear,'Input|Reported opex'!P15,0)</f>
        <v>0</v>
      </c>
      <c r="Q14" s="73">
        <f>IF(YEAR(Q$4)=BaseYear,'Input|Reported opex'!Q15,0)</f>
        <v>0</v>
      </c>
      <c r="R14" s="73">
        <f>IF(YEAR(R$4)=BaseYear,'Input|Reported opex'!R15,0)</f>
        <v>0</v>
      </c>
      <c r="S14" s="73">
        <f>IF(YEAR(S$4)=BaseYear,'Input|Reported opex'!S15,0)</f>
        <v>0</v>
      </c>
    </row>
    <row r="15" spans="1:30" outlineLevel="1">
      <c r="C15" s="15" t="s">
        <v>168</v>
      </c>
      <c r="D15" s="16" t="s">
        <v>30</v>
      </c>
      <c r="E15" s="16" t="str">
        <f>$E$8</f>
        <v>$millions</v>
      </c>
      <c r="F15" s="117">
        <f>$F$8</f>
        <v>46447</v>
      </c>
      <c r="J15" s="73">
        <f>J14*IF($F14="nominal",LOOKUP($F15,Nominal_to_Real,'Input|Rate of change'!K$25:K$30),INDEX('Input|Rate of change'!$C$14:$O$21,MATCH('Calc|Opex forecast'!$F14,'Input|Rate of change'!$C$14:$C$21,0),MATCH('Calc|Opex forecast'!$F15,'Input|Rate of change'!$C$14:$O$14,0)))*IF($E14="$millions",1000000,IF($E14="$000",1000,1))/IF($E15="$millions",1000000,IF($E15="$000",1000,1))</f>
        <v>0</v>
      </c>
      <c r="K15" s="73">
        <f>K14*IF($F14="nominal",LOOKUP($F15,Nominal_to_Real,'Input|Rate of change'!L$25:L$30),INDEX('Input|Rate of change'!$C$14:$O$21,MATCH('Calc|Opex forecast'!$F14,'Input|Rate of change'!$C$14:$C$21,0),MATCH('Calc|Opex forecast'!$F15,'Input|Rate of change'!$C$14:$O$14,0)))*IF($E14="$millions",1000000,IF($E14="$000",1000,1))/IF($E15="$millions",1000000,IF($E15="$000",1000,1))</f>
        <v>0</v>
      </c>
      <c r="L15" s="73">
        <f>L14*IF($F14="nominal",LOOKUP($F15,Nominal_to_Real,'Input|Rate of change'!M$25:M$30),INDEX('Input|Rate of change'!$C$14:$O$21,MATCH('Calc|Opex forecast'!$F14,'Input|Rate of change'!$C$14:$C$21,0),MATCH('Calc|Opex forecast'!$F15,'Input|Rate of change'!$C$14:$O$14,0)))*IF($E14="$millions",1000000,IF($E14="$000",1000,1))/IF($E15="$millions",1000000,IF($E15="$000",1000,1))</f>
        <v>0</v>
      </c>
      <c r="M15" s="73">
        <f>M14*IF($F14="nominal",LOOKUP($F15,Nominal_to_Real,'Input|Rate of change'!N$25:N$30),INDEX('Input|Rate of change'!$C$14:$O$21,MATCH('Calc|Opex forecast'!$F14,'Input|Rate of change'!$C$14:$C$21,0),MATCH('Calc|Opex forecast'!$F15,'Input|Rate of change'!$C$14:$O$14,0)))*IF($E14="$millions",1000000,IF($E14="$000",1000,1))/IF($E15="$millions",1000000,IF($E15="$000",1000,1))</f>
        <v>333.23294082577308</v>
      </c>
      <c r="N15" s="73">
        <f>N14*IF($F14="nominal",LOOKUP($F15,Nominal_to_Real,'Input|Rate of change'!O$25:O$30),INDEX('Input|Rate of change'!$C$14:$O$21,MATCH('Calc|Opex forecast'!$F14,'Input|Rate of change'!$C$14:$C$21,0),MATCH('Calc|Opex forecast'!$F15,'Input|Rate of change'!$C$14:$O$14,0)))*IF($E14="$millions",1000000,IF($E14="$000",1000,1))/IF($E15="$millions",1000000,IF($E15="$000",1000,1))</f>
        <v>0</v>
      </c>
      <c r="O15" s="73">
        <f>O14*IF($F14="nominal",LOOKUP($F15,Nominal_to_Real,'Input|Rate of change'!P$25:P$30),INDEX('Input|Rate of change'!$C$14:$O$21,MATCH('Calc|Opex forecast'!$F14,'Input|Rate of change'!$C$14:$C$21,0),MATCH('Calc|Opex forecast'!$F15,'Input|Rate of change'!$C$14:$O$14,0)))*IF($E14="$millions",1000000,IF($E14="$000",1000,1))/IF($E15="$millions",1000000,IF($E15="$000",1000,1))</f>
        <v>0</v>
      </c>
      <c r="P15" s="73">
        <f>P14*IF($F14="nominal",LOOKUP($F15,Nominal_to_Real,'Input|Rate of change'!Q$25:Q$30),INDEX('Input|Rate of change'!$C$14:$O$21,MATCH('Calc|Opex forecast'!$F14,'Input|Rate of change'!$C$14:$C$21,0),MATCH('Calc|Opex forecast'!$F15,'Input|Rate of change'!$C$14:$O$14,0)))*IF($E14="$millions",1000000,IF($E14="$000",1000,1))/IF($E15="$millions",1000000,IF($E15="$000",1000,1))</f>
        <v>0</v>
      </c>
      <c r="Q15" s="73">
        <f>Q14*IF($F14="nominal",LOOKUP($F15,Nominal_to_Real,'Input|Rate of change'!R$25:R$30),INDEX('Input|Rate of change'!$C$14:$O$21,MATCH('Calc|Opex forecast'!$F14,'Input|Rate of change'!$C$14:$C$21,0),MATCH('Calc|Opex forecast'!$F15,'Input|Rate of change'!$C$14:$O$14,0)))*IF($E14="$millions",1000000,IF($E14="$000",1000,1))/IF($E15="$millions",1000000,IF($E15="$000",1000,1))</f>
        <v>0</v>
      </c>
      <c r="R15" s="73">
        <f>R14*IF($F14="nominal",LOOKUP($F15,Nominal_to_Real,'Input|Rate of change'!S$25:S$30),INDEX('Input|Rate of change'!$C$14:$O$21,MATCH('Calc|Opex forecast'!$F14,'Input|Rate of change'!$C$14:$C$21,0),MATCH('Calc|Opex forecast'!$F15,'Input|Rate of change'!$C$14:$O$14,0)))*IF($E14="$millions",1000000,IF($E14="$000",1000,1))/IF($E15="$millions",1000000,IF($E15="$000",1000,1))</f>
        <v>0</v>
      </c>
      <c r="S15" s="73">
        <f>S14*IF($F14="nominal",LOOKUP($F15,Nominal_to_Real,'Input|Rate of change'!T$25:T$30),INDEX('Input|Rate of change'!$C$14:$O$21,MATCH('Calc|Opex forecast'!$F14,'Input|Rate of change'!$C$14:$C$21,0),MATCH('Calc|Opex forecast'!$F15,'Input|Rate of change'!$C$14:$O$14,0)))*IF($E14="$millions",1000000,IF($E14="$000",1000,1))/IF($E15="$millions",1000000,IF($E15="$000",1000,1))</f>
        <v>0</v>
      </c>
    </row>
    <row r="16" spans="1:30" outlineLevel="1">
      <c r="C16" s="15" t="s">
        <v>169</v>
      </c>
      <c r="D16" s="72" t="s">
        <v>96</v>
      </c>
      <c r="E16" s="16" t="str">
        <f>'Input|Reported opex'!E15</f>
        <v>$millions</v>
      </c>
      <c r="F16" s="117">
        <f>'Input|Reported opex'!F15</f>
        <v>44621</v>
      </c>
      <c r="J16" s="73">
        <f>IF(YEAR(J$4)=PPLastYear,'Input|Reported opex'!J15,0)</f>
        <v>0</v>
      </c>
      <c r="K16" s="73">
        <f>IF(YEAR(K$4)=PPLastYear,'Input|Reported opex'!K15,0)</f>
        <v>0</v>
      </c>
      <c r="L16" s="73">
        <f>IF(YEAR(L$4)=PPLastYear,'Input|Reported opex'!L15,0)</f>
        <v>0</v>
      </c>
      <c r="M16" s="73">
        <f>IF(YEAR(M$4)=PPLastYear,'Input|Reported opex'!M15,0)</f>
        <v>0</v>
      </c>
      <c r="N16" s="73">
        <f>IF(YEAR(N$4)=PPLastYear,'Input|Reported opex'!N15,0)</f>
        <v>277.61030396251664</v>
      </c>
      <c r="O16" s="73">
        <f>IF(YEAR(O$4)=PPLastYear,'Input|Reported opex'!O15,0)</f>
        <v>0</v>
      </c>
      <c r="P16" s="73">
        <f>IF(YEAR(P$4)=PPLastYear,'Input|Reported opex'!P15,0)</f>
        <v>0</v>
      </c>
      <c r="Q16" s="73">
        <f>IF(YEAR(Q$4)=PPLastYear,'Input|Reported opex'!Q15,0)</f>
        <v>0</v>
      </c>
      <c r="R16" s="73">
        <f>IF(YEAR(R$4)=PPLastYear,'Input|Reported opex'!R15,0)</f>
        <v>0</v>
      </c>
      <c r="S16" s="73">
        <f>IF(YEAR(S$4)=PPLastYear,'Input|Reported opex'!S15,0)</f>
        <v>0</v>
      </c>
    </row>
    <row r="17" spans="3:19" outlineLevel="1">
      <c r="C17" s="15" t="s">
        <v>169</v>
      </c>
      <c r="D17" s="16" t="s">
        <v>30</v>
      </c>
      <c r="E17" s="16" t="str">
        <f>$E$8</f>
        <v>$millions</v>
      </c>
      <c r="F17" s="117">
        <f>$F$8</f>
        <v>46447</v>
      </c>
      <c r="J17" s="73">
        <f>J16*IF($F16="nominal",LOOKUP($F17,Nominal_to_Real,'Input|Rate of change'!K$25:K$30),INDEX('Input|Rate of change'!$C$14:$O$21,MATCH('Calc|Opex forecast'!$F16,'Input|Rate of change'!$C$14:$C$21,0),MATCH('Calc|Opex forecast'!$F17,'Input|Rate of change'!$C$14:$O$14,0)))*IF($E16="$millions",1000000,IF($E16="$000",1000,1))/IF($E17="$millions",1000000,IF($E17="$000",1000,1))</f>
        <v>0</v>
      </c>
      <c r="K17" s="73">
        <f>K16*IF($F16="nominal",LOOKUP($F17,Nominal_to_Real,'Input|Rate of change'!L$25:L$30),INDEX('Input|Rate of change'!$C$14:$O$21,MATCH('Calc|Opex forecast'!$F16,'Input|Rate of change'!$C$14:$C$21,0),MATCH('Calc|Opex forecast'!$F17,'Input|Rate of change'!$C$14:$O$14,0)))*IF($E16="$millions",1000000,IF($E16="$000",1000,1))/IF($E17="$millions",1000000,IF($E17="$000",1000,1))</f>
        <v>0</v>
      </c>
      <c r="L17" s="73">
        <f>L16*IF($F16="nominal",LOOKUP($F17,Nominal_to_Real,'Input|Rate of change'!M$25:M$30),INDEX('Input|Rate of change'!$C$14:$O$21,MATCH('Calc|Opex forecast'!$F16,'Input|Rate of change'!$C$14:$C$21,0),MATCH('Calc|Opex forecast'!$F17,'Input|Rate of change'!$C$14:$O$14,0)))*IF($E16="$millions",1000000,IF($E16="$000",1000,1))/IF($E17="$millions",1000000,IF($E17="$000",1000,1))</f>
        <v>0</v>
      </c>
      <c r="M17" s="73">
        <f>M16*IF($F16="nominal",LOOKUP($F17,Nominal_to_Real,'Input|Rate of change'!N$25:N$30),INDEX('Input|Rate of change'!$C$14:$O$21,MATCH('Calc|Opex forecast'!$F16,'Input|Rate of change'!$C$14:$C$21,0),MATCH('Calc|Opex forecast'!$F17,'Input|Rate of change'!$C$14:$O$14,0)))*IF($E16="$millions",1000000,IF($E16="$000",1000,1))/IF($E17="$millions",1000000,IF($E17="$000",1000,1))</f>
        <v>0</v>
      </c>
      <c r="N17" s="73">
        <f>N16*IF($F16="nominal",LOOKUP($F17,Nominal_to_Real,'Input|Rate of change'!O$25:O$30),INDEX('Input|Rate of change'!$C$14:$O$21,MATCH('Calc|Opex forecast'!$F16,'Input|Rate of change'!$C$14:$C$21,0),MATCH('Calc|Opex forecast'!$F17,'Input|Rate of change'!$C$14:$O$14,0)))*IF($E16="$millions",1000000,IF($E16="$000",1000,1))/IF($E17="$millions",1000000,IF($E17="$000",1000,1))</f>
        <v>333.44267459519762</v>
      </c>
      <c r="O17" s="73">
        <f>O16*IF($F16="nominal",LOOKUP($F17,Nominal_to_Real,'Input|Rate of change'!P$25:P$30),INDEX('Input|Rate of change'!$C$14:$O$21,MATCH('Calc|Opex forecast'!$F16,'Input|Rate of change'!$C$14:$C$21,0),MATCH('Calc|Opex forecast'!$F17,'Input|Rate of change'!$C$14:$O$14,0)))*IF($E16="$millions",1000000,IF($E16="$000",1000,1))/IF($E17="$millions",1000000,IF($E17="$000",1000,1))</f>
        <v>0</v>
      </c>
      <c r="P17" s="73">
        <f>P16*IF($F16="nominal",LOOKUP($F17,Nominal_to_Real,'Input|Rate of change'!Q$25:Q$30),INDEX('Input|Rate of change'!$C$14:$O$21,MATCH('Calc|Opex forecast'!$F16,'Input|Rate of change'!$C$14:$C$21,0),MATCH('Calc|Opex forecast'!$F17,'Input|Rate of change'!$C$14:$O$14,0)))*IF($E16="$millions",1000000,IF($E16="$000",1000,1))/IF($E17="$millions",1000000,IF($E17="$000",1000,1))</f>
        <v>0</v>
      </c>
      <c r="Q17" s="73">
        <f>Q16*IF($F16="nominal",LOOKUP($F17,Nominal_to_Real,'Input|Rate of change'!R$25:R$30),INDEX('Input|Rate of change'!$C$14:$O$21,MATCH('Calc|Opex forecast'!$F16,'Input|Rate of change'!$C$14:$C$21,0),MATCH('Calc|Opex forecast'!$F17,'Input|Rate of change'!$C$14:$O$14,0)))*IF($E16="$millions",1000000,IF($E16="$000",1000,1))/IF($E17="$millions",1000000,IF($E17="$000",1000,1))</f>
        <v>0</v>
      </c>
      <c r="R17" s="73">
        <f>R16*IF($F16="nominal",LOOKUP($F17,Nominal_to_Real,'Input|Rate of change'!S$25:S$30),INDEX('Input|Rate of change'!$C$14:$O$21,MATCH('Calc|Opex forecast'!$F16,'Input|Rate of change'!$C$14:$C$21,0),MATCH('Calc|Opex forecast'!$F17,'Input|Rate of change'!$C$14:$O$14,0)))*IF($E16="$millions",1000000,IF($E16="$000",1000,1))/IF($E17="$millions",1000000,IF($E17="$000",1000,1))</f>
        <v>0</v>
      </c>
      <c r="S17" s="73">
        <f>S16*IF($F16="nominal",LOOKUP($F17,Nominal_to_Real,'Input|Rate of change'!T$25:T$30),INDEX('Input|Rate of change'!$C$14:$O$21,MATCH('Calc|Opex forecast'!$F16,'Input|Rate of change'!$C$14:$C$21,0),MATCH('Calc|Opex forecast'!$F17,'Input|Rate of change'!$C$14:$O$14,0)))*IF($E16="$millions",1000000,IF($E16="$000",1000,1))/IF($E17="$millions",1000000,IF($E17="$000",1000,1))</f>
        <v>0</v>
      </c>
    </row>
    <row r="18" spans="3:19" outlineLevel="1">
      <c r="C18" s="15"/>
      <c r="F18" s="117"/>
      <c r="J18" s="73"/>
      <c r="K18" s="73"/>
      <c r="L18" s="73"/>
      <c r="M18" s="73"/>
      <c r="N18" s="73"/>
      <c r="O18" s="73"/>
      <c r="P18" s="73"/>
      <c r="Q18" s="73"/>
      <c r="R18" s="73"/>
      <c r="S18" s="73"/>
    </row>
    <row r="19" spans="3:19" outlineLevel="1">
      <c r="C19" s="15" t="s">
        <v>170</v>
      </c>
      <c r="D19" s="72" t="s">
        <v>96</v>
      </c>
      <c r="E19" s="16" t="str">
        <f>'Input|Reported opex'!E63</f>
        <v>$millions</v>
      </c>
      <c r="F19" s="117" t="str">
        <f>'Input|Reported opex'!F56</f>
        <v>nominal</v>
      </c>
      <c r="J19" s="73">
        <f>IF(YEAR(J$4)=BaseYear,'Input|Reported opex'!J56,0)</f>
        <v>0</v>
      </c>
      <c r="K19" s="73">
        <f>IF(YEAR(K$4)=BaseYear,'Input|Reported opex'!K56,0)</f>
        <v>0</v>
      </c>
      <c r="L19" s="73">
        <f>IF(YEAR(L$4)=BaseYear,'Input|Reported opex'!L56,0)</f>
        <v>0</v>
      </c>
      <c r="M19" s="73">
        <f>IF(YEAR(M$4)=BaseYear,'Input|Reported opex'!M56,0)</f>
        <v>269.94881614801955</v>
      </c>
      <c r="N19" s="73">
        <f>IF(YEAR(N$4)=BaseYear,'Input|Reported opex'!N56,0)</f>
        <v>0</v>
      </c>
      <c r="O19" s="73">
        <f>IF(YEAR(O$4)=BaseYear,'Input|Reported opex'!O56,0)</f>
        <v>0</v>
      </c>
      <c r="P19" s="73">
        <f>IF(YEAR(P$4)=BaseYear,'Input|Reported opex'!P56,0)</f>
        <v>0</v>
      </c>
      <c r="Q19" s="73">
        <f>IF(YEAR(Q$4)=BaseYear,'Input|Reported opex'!Q56,0)</f>
        <v>0</v>
      </c>
      <c r="R19" s="73">
        <f>IF(YEAR(R$4)=BaseYear,'Input|Reported opex'!R56,0)</f>
        <v>0</v>
      </c>
      <c r="S19" s="73">
        <f>IF(YEAR(S$4)=BaseYear,'Input|Reported opex'!S56,0)</f>
        <v>0</v>
      </c>
    </row>
    <row r="20" spans="3:19" outlineLevel="1">
      <c r="C20" s="15" t="s">
        <v>170</v>
      </c>
      <c r="D20" s="16" t="s">
        <v>30</v>
      </c>
      <c r="E20" s="16" t="str">
        <f>$E$8</f>
        <v>$millions</v>
      </c>
      <c r="F20" s="117">
        <f>$F$8</f>
        <v>46447</v>
      </c>
      <c r="J20" s="73">
        <f>J19*IF($F19="nominal",LOOKUP($F20,Nominal_to_Real,'Input|Rate of change'!K$25:K$30),INDEX('Input|Rate of change'!$C$14:$O$21,MATCH('Calc|Opex forecast'!$F19,'Input|Rate of change'!$C$14:$C$21,0),MATCH('Calc|Opex forecast'!$F20,'Input|Rate of change'!$C$14:$O$14,0)))*IF($E19="$millions",1000000,IF($E19="$000",1000,1))/IF($E20="$millions",1000000,IF($E20="$000",1000,1))</f>
        <v>0</v>
      </c>
      <c r="K20" s="73">
        <f>K19*IF($F19="nominal",LOOKUP($F20,Nominal_to_Real,'Input|Rate of change'!L$25:L$30),INDEX('Input|Rate of change'!$C$14:$O$21,MATCH('Calc|Opex forecast'!$F19,'Input|Rate of change'!$C$14:$C$21,0),MATCH('Calc|Opex forecast'!$F20,'Input|Rate of change'!$C$14:$O$14,0)))*IF($E19="$millions",1000000,IF($E19="$000",1000,1))/IF($E20="$millions",1000000,IF($E20="$000",1000,1))</f>
        <v>0</v>
      </c>
      <c r="L20" s="73">
        <f>L19*IF($F19="nominal",LOOKUP($F20,Nominal_to_Real,'Input|Rate of change'!M$25:M$30),INDEX('Input|Rate of change'!$C$14:$O$21,MATCH('Calc|Opex forecast'!$F19,'Input|Rate of change'!$C$14:$C$21,0),MATCH('Calc|Opex forecast'!$F20,'Input|Rate of change'!$C$14:$O$14,0)))*IF($E19="$millions",1000000,IF($E19="$000",1000,1))/IF($E20="$millions",1000000,IF($E20="$000",1000,1))</f>
        <v>0</v>
      </c>
      <c r="M20" s="73">
        <f>M19*IF($F19="nominal",LOOKUP($F20,Nominal_to_Real,'Input|Rate of change'!N$25:N$30),INDEX('Input|Rate of change'!$C$14:$O$21,MATCH('Calc|Opex forecast'!$F19,'Input|Rate of change'!$C$14:$C$21,0),MATCH('Calc|Opex forecast'!$F20,'Input|Rate of change'!$C$14:$O$14,0)))*IF($E19="$millions",1000000,IF($E19="$000",1000,1))/IF($E20="$millions",1000000,IF($E20="$000",1000,1))</f>
        <v>281.4174341445792</v>
      </c>
      <c r="N20" s="73">
        <f>N19*IF($F19="nominal",LOOKUP($F20,Nominal_to_Real,'Input|Rate of change'!O$25:O$30),INDEX('Input|Rate of change'!$C$14:$O$21,MATCH('Calc|Opex forecast'!$F19,'Input|Rate of change'!$C$14:$C$21,0),MATCH('Calc|Opex forecast'!$F20,'Input|Rate of change'!$C$14:$O$14,0)))*IF($E19="$millions",1000000,IF($E19="$000",1000,1))/IF($E20="$millions",1000000,IF($E20="$000",1000,1))</f>
        <v>0</v>
      </c>
      <c r="O20" s="73">
        <f>O19*IF($F19="nominal",LOOKUP($F20,Nominal_to_Real,'Input|Rate of change'!P$25:P$30),INDEX('Input|Rate of change'!$C$14:$O$21,MATCH('Calc|Opex forecast'!$F19,'Input|Rate of change'!$C$14:$C$21,0),MATCH('Calc|Opex forecast'!$F20,'Input|Rate of change'!$C$14:$O$14,0)))*IF($E19="$millions",1000000,IF($E19="$000",1000,1))/IF($E20="$millions",1000000,IF($E20="$000",1000,1))</f>
        <v>0</v>
      </c>
      <c r="P20" s="73">
        <f>P19*IF($F19="nominal",LOOKUP($F20,Nominal_to_Real,'Input|Rate of change'!Q$25:Q$30),INDEX('Input|Rate of change'!$C$14:$O$21,MATCH('Calc|Opex forecast'!$F19,'Input|Rate of change'!$C$14:$C$21,0),MATCH('Calc|Opex forecast'!$F20,'Input|Rate of change'!$C$14:$O$14,0)))*IF($E19="$millions",1000000,IF($E19="$000",1000,1))/IF($E20="$millions",1000000,IF($E20="$000",1000,1))</f>
        <v>0</v>
      </c>
      <c r="Q20" s="73">
        <f>Q19*IF($F19="nominal",LOOKUP($F20,Nominal_to_Real,'Input|Rate of change'!R$25:R$30),INDEX('Input|Rate of change'!$C$14:$O$21,MATCH('Calc|Opex forecast'!$F19,'Input|Rate of change'!$C$14:$C$21,0),MATCH('Calc|Opex forecast'!$F20,'Input|Rate of change'!$C$14:$O$14,0)))*IF($E19="$millions",1000000,IF($E19="$000",1000,1))/IF($E20="$millions",1000000,IF($E20="$000",1000,1))</f>
        <v>0</v>
      </c>
      <c r="R20" s="73">
        <f>R19*IF($F19="nominal",LOOKUP($F20,Nominal_to_Real,'Input|Rate of change'!S$25:S$30),INDEX('Input|Rate of change'!$C$14:$O$21,MATCH('Calc|Opex forecast'!$F19,'Input|Rate of change'!$C$14:$C$21,0),MATCH('Calc|Opex forecast'!$F20,'Input|Rate of change'!$C$14:$O$14,0)))*IF($E19="$millions",1000000,IF($E19="$000",1000,1))/IF($E20="$millions",1000000,IF($E20="$000",1000,1))</f>
        <v>0</v>
      </c>
      <c r="S20" s="73">
        <f>S19*IF($F19="nominal",LOOKUP($F20,Nominal_to_Real,'Input|Rate of change'!T$25:T$30),INDEX('Input|Rate of change'!$C$14:$O$21,MATCH('Calc|Opex forecast'!$F19,'Input|Rate of change'!$C$14:$C$21,0),MATCH('Calc|Opex forecast'!$F20,'Input|Rate of change'!$C$14:$O$14,0)))*IF($E19="$millions",1000000,IF($E19="$000",1000,1))/IF($E20="$millions",1000000,IF($E20="$000",1000,1))</f>
        <v>0</v>
      </c>
    </row>
    <row r="21" spans="3:19" outlineLevel="1">
      <c r="C21" s="15" t="s">
        <v>171</v>
      </c>
      <c r="D21" s="72" t="s">
        <v>96</v>
      </c>
      <c r="E21" s="16">
        <f>'Input|Reported opex'!E22</f>
        <v>0</v>
      </c>
      <c r="F21" s="117">
        <f>'Input|Reported opex'!F29</f>
        <v>44621</v>
      </c>
      <c r="J21" s="73">
        <f>IF(YEAR(J$4)=BaseYear,'Input|Reported opex'!J29,0)</f>
        <v>0</v>
      </c>
      <c r="K21" s="73">
        <f>IF(YEAR(K$4)=BaseYear,'Input|Reported opex'!K29,0)</f>
        <v>0</v>
      </c>
      <c r="L21" s="73">
        <f>IF(YEAR(L$4)=BaseYear,'Input|Reported opex'!L29,0)</f>
        <v>0</v>
      </c>
      <c r="M21" s="73">
        <f>IF(YEAR(M$4)=BaseYear,'Input|Reported opex'!M29,0)</f>
        <v>176.97869148602226</v>
      </c>
      <c r="N21" s="73">
        <f>IF(YEAR(N$4)=BaseYear,'Input|Reported opex'!N29,0)</f>
        <v>0</v>
      </c>
      <c r="O21" s="73">
        <f>IF(YEAR(O$4)=BaseYear,'Input|Reported opex'!O29,0)</f>
        <v>0</v>
      </c>
      <c r="P21" s="73">
        <f>IF(YEAR(P$4)=BaseYear,'Input|Reported opex'!P29,0)</f>
        <v>0</v>
      </c>
      <c r="Q21" s="73">
        <f>IF(YEAR(Q$4)=BaseYear,'Input|Reported opex'!Q29,0)</f>
        <v>0</v>
      </c>
      <c r="R21" s="73">
        <f>IF(YEAR(R$4)=BaseYear,'Input|Reported opex'!R29,0)</f>
        <v>0</v>
      </c>
      <c r="S21" s="73">
        <f>IF(YEAR(S$4)=BaseYear,'Input|Reported opex'!S29,0)</f>
        <v>0</v>
      </c>
    </row>
    <row r="22" spans="3:19" outlineLevel="1">
      <c r="C22" s="15" t="s">
        <v>171</v>
      </c>
      <c r="D22" s="16" t="s">
        <v>30</v>
      </c>
      <c r="E22" s="16" t="str">
        <f>$E$8</f>
        <v>$millions</v>
      </c>
      <c r="F22" s="117">
        <f>$F$8</f>
        <v>46447</v>
      </c>
      <c r="J22" s="73">
        <f>J21*IF($F21="nominal",LOOKUP($F22,Nominal_to_Real,'Input|Rate of change'!K$25:K$30),INDEX('Input|Rate of change'!$C$14:$O$21,MATCH('Calc|Opex forecast'!$F21,'Input|Rate of change'!$C$14:$C$21,0),MATCH('Calc|Opex forecast'!$F22,'Input|Rate of change'!$C$14:$O$14,0)))*IF($E21="$millions",1000000,IF($E21="$000",1000,1))/IF($E22="$millions",1000000,IF($E22="$000",1000,1))</f>
        <v>0</v>
      </c>
      <c r="K22" s="73">
        <f>K21*IF($F21="nominal",LOOKUP($F22,Nominal_to_Real,'Input|Rate of change'!L$25:L$30),INDEX('Input|Rate of change'!$C$14:$O$21,MATCH('Calc|Opex forecast'!$F21,'Input|Rate of change'!$C$14:$C$21,0),MATCH('Calc|Opex forecast'!$F22,'Input|Rate of change'!$C$14:$O$14,0)))*IF($E21="$millions",1000000,IF($E21="$000",1000,1))/IF($E22="$millions",1000000,IF($E22="$000",1000,1))</f>
        <v>0</v>
      </c>
      <c r="L22" s="73">
        <f>L21*IF($F21="nominal",LOOKUP($F22,Nominal_to_Real,'Input|Rate of change'!M$25:M$30),INDEX('Input|Rate of change'!$C$14:$O$21,MATCH('Calc|Opex forecast'!$F21,'Input|Rate of change'!$C$14:$C$21,0),MATCH('Calc|Opex forecast'!$F22,'Input|Rate of change'!$C$14:$O$14,0)))*IF($E21="$millions",1000000,IF($E21="$000",1000,1))/IF($E22="$millions",1000000,IF($E22="$000",1000,1))</f>
        <v>0</v>
      </c>
      <c r="M22" s="73">
        <f>M21*IF($F21="nominal",LOOKUP($F22,Nominal_to_Real,'Input|Rate of change'!N$25:N$30),INDEX('Input|Rate of change'!$C$14:$O$21,MATCH('Calc|Opex forecast'!$F21,'Input|Rate of change'!$C$14:$C$21,0),MATCH('Calc|Opex forecast'!$F22,'Input|Rate of change'!$C$14:$O$14,0)))*IF($E21="$millions",1000000,IF($E21="$000",1000,1))/IF($E22="$millions",1000000,IF($E22="$000",1000,1))</f>
        <v>2.1257225467908247E-4</v>
      </c>
      <c r="N22" s="73">
        <f>N21*IF($F21="nominal",LOOKUP($F22,Nominal_to_Real,'Input|Rate of change'!O$25:O$30),INDEX('Input|Rate of change'!$C$14:$O$21,MATCH('Calc|Opex forecast'!$F21,'Input|Rate of change'!$C$14:$C$21,0),MATCH('Calc|Opex forecast'!$F22,'Input|Rate of change'!$C$14:$O$14,0)))*IF($E21="$millions",1000000,IF($E21="$000",1000,1))/IF($E22="$millions",1000000,IF($E22="$000",1000,1))</f>
        <v>0</v>
      </c>
      <c r="O22" s="73">
        <f>O21*IF($F21="nominal",LOOKUP($F22,Nominal_to_Real,'Input|Rate of change'!P$25:P$30),INDEX('Input|Rate of change'!$C$14:$O$21,MATCH('Calc|Opex forecast'!$F21,'Input|Rate of change'!$C$14:$C$21,0),MATCH('Calc|Opex forecast'!$F22,'Input|Rate of change'!$C$14:$O$14,0)))*IF($E21="$millions",1000000,IF($E21="$000",1000,1))/IF($E22="$millions",1000000,IF($E22="$000",1000,1))</f>
        <v>0</v>
      </c>
      <c r="P22" s="73">
        <f>P21*IF($F21="nominal",LOOKUP($F22,Nominal_to_Real,'Input|Rate of change'!Q$25:Q$30),INDEX('Input|Rate of change'!$C$14:$O$21,MATCH('Calc|Opex forecast'!$F21,'Input|Rate of change'!$C$14:$C$21,0),MATCH('Calc|Opex forecast'!$F22,'Input|Rate of change'!$C$14:$O$14,0)))*IF($E21="$millions",1000000,IF($E21="$000",1000,1))/IF($E22="$millions",1000000,IF($E22="$000",1000,1))</f>
        <v>0</v>
      </c>
      <c r="Q22" s="73">
        <f>Q21*IF($F21="nominal",LOOKUP($F22,Nominal_to_Real,'Input|Rate of change'!R$25:R$30),INDEX('Input|Rate of change'!$C$14:$O$21,MATCH('Calc|Opex forecast'!$F21,'Input|Rate of change'!$C$14:$C$21,0),MATCH('Calc|Opex forecast'!$F22,'Input|Rate of change'!$C$14:$O$14,0)))*IF($E21="$millions",1000000,IF($E21="$000",1000,1))/IF($E22="$millions",1000000,IF($E22="$000",1000,1))</f>
        <v>0</v>
      </c>
      <c r="R22" s="73">
        <f>R21*IF($F21="nominal",LOOKUP($F22,Nominal_to_Real,'Input|Rate of change'!S$25:S$30),INDEX('Input|Rate of change'!$C$14:$O$21,MATCH('Calc|Opex forecast'!$F21,'Input|Rate of change'!$C$14:$C$21,0),MATCH('Calc|Opex forecast'!$F22,'Input|Rate of change'!$C$14:$O$14,0)))*IF($E21="$millions",1000000,IF($E21="$000",1000,1))/IF($E22="$millions",1000000,IF($E22="$000",1000,1))</f>
        <v>0</v>
      </c>
      <c r="S22" s="73">
        <f>S21*IF($F21="nominal",LOOKUP($F22,Nominal_to_Real,'Input|Rate of change'!T$25:T$30),INDEX('Input|Rate of change'!$C$14:$O$21,MATCH('Calc|Opex forecast'!$F21,'Input|Rate of change'!$C$14:$C$21,0),MATCH('Calc|Opex forecast'!$F22,'Input|Rate of change'!$C$14:$O$14,0)))*IF($E21="$millions",1000000,IF($E21="$000",1000,1))/IF($E22="$millions",1000000,IF($E22="$000",1000,1))</f>
        <v>0</v>
      </c>
    </row>
    <row r="23" spans="3:19" outlineLevel="1">
      <c r="C23" s="15" t="s">
        <v>172</v>
      </c>
      <c r="D23" s="72" t="s">
        <v>96</v>
      </c>
      <c r="E23" s="16">
        <f>'Input|Reported opex'!E22</f>
        <v>0</v>
      </c>
      <c r="F23" s="117">
        <f>'Input|Reported opex'!F29</f>
        <v>44621</v>
      </c>
      <c r="J23" s="73">
        <f>IF(YEAR(J$4)=PPLastYear,'Input|Reported opex'!J29,0)</f>
        <v>0</v>
      </c>
      <c r="K23" s="73">
        <f>IF(YEAR(K$4)=PPLastYear,'Input|Reported opex'!K29,0)</f>
        <v>0</v>
      </c>
      <c r="L23" s="73">
        <f>IF(YEAR(L$4)=PPLastYear,'Input|Reported opex'!L29,0)</f>
        <v>0</v>
      </c>
      <c r="M23" s="73">
        <f>IF(YEAR(M$4)=PPLastYear,'Input|Reported opex'!M29,0)</f>
        <v>0</v>
      </c>
      <c r="N23" s="73">
        <f>IF(YEAR(N$4)=PPLastYear,'Input|Reported opex'!N29,0)</f>
        <v>177.08681020712555</v>
      </c>
      <c r="O23" s="73">
        <f>IF(YEAR(O$4)=PPLastYear,'Input|Reported opex'!O29,0)</f>
        <v>0</v>
      </c>
      <c r="P23" s="73">
        <f>IF(YEAR(P$4)=PPLastYear,'Input|Reported opex'!P29,0)</f>
        <v>0</v>
      </c>
      <c r="Q23" s="73">
        <f>IF(YEAR(Q$4)=PPLastYear,'Input|Reported opex'!Q29,0)</f>
        <v>0</v>
      </c>
      <c r="R23" s="73">
        <f>IF(YEAR(R$4)=PPLastYear,'Input|Reported opex'!R29,0)</f>
        <v>0</v>
      </c>
      <c r="S23" s="73">
        <f>IF(YEAR(S$4)=PPLastYear,'Input|Reported opex'!S29,0)</f>
        <v>0</v>
      </c>
    </row>
    <row r="24" spans="3:19" outlineLevel="1">
      <c r="C24" s="15" t="s">
        <v>172</v>
      </c>
      <c r="D24" s="16" t="s">
        <v>30</v>
      </c>
      <c r="E24" s="16" t="str">
        <f>$E$8</f>
        <v>$millions</v>
      </c>
      <c r="F24" s="117">
        <f>$F$8</f>
        <v>46447</v>
      </c>
      <c r="J24" s="73">
        <f>J23*IF($F23="nominal",LOOKUP($F24,Nominal_to_Real,'Input|Rate of change'!K$25:K$30),INDEX('Input|Rate of change'!$C$14:$O$21,MATCH('Calc|Opex forecast'!$F23,'Input|Rate of change'!$C$14:$C$21,0),MATCH('Calc|Opex forecast'!$F24,'Input|Rate of change'!$C$14:$O$14,0)))*IF($E23="$millions",1000000,IF($E23="$000",1000,1))/IF($E24="$millions",1000000,IF($E24="$000",1000,1))</f>
        <v>0</v>
      </c>
      <c r="K24" s="73">
        <f>K23*IF($F23="nominal",LOOKUP($F24,Nominal_to_Real,'Input|Rate of change'!L$25:L$30),INDEX('Input|Rate of change'!$C$14:$O$21,MATCH('Calc|Opex forecast'!$F23,'Input|Rate of change'!$C$14:$C$21,0),MATCH('Calc|Opex forecast'!$F24,'Input|Rate of change'!$C$14:$O$14,0)))*IF($E23="$millions",1000000,IF($E23="$000",1000,1))/IF($E24="$millions",1000000,IF($E24="$000",1000,1))</f>
        <v>0</v>
      </c>
      <c r="L24" s="73">
        <f>L23*IF($F23="nominal",LOOKUP($F24,Nominal_to_Real,'Input|Rate of change'!M$25:M$30),INDEX('Input|Rate of change'!$C$14:$O$21,MATCH('Calc|Opex forecast'!$F23,'Input|Rate of change'!$C$14:$C$21,0),MATCH('Calc|Opex forecast'!$F24,'Input|Rate of change'!$C$14:$O$14,0)))*IF($E23="$millions",1000000,IF($E23="$000",1000,1))/IF($E24="$millions",1000000,IF($E24="$000",1000,1))</f>
        <v>0</v>
      </c>
      <c r="M24" s="73">
        <f>M23*IF($F23="nominal",LOOKUP($F24,Nominal_to_Real,'Input|Rate of change'!N$25:N$30),INDEX('Input|Rate of change'!$C$14:$O$21,MATCH('Calc|Opex forecast'!$F23,'Input|Rate of change'!$C$14:$C$21,0),MATCH('Calc|Opex forecast'!$F24,'Input|Rate of change'!$C$14:$O$14,0)))*IF($E23="$millions",1000000,IF($E23="$000",1000,1))/IF($E24="$millions",1000000,IF($E24="$000",1000,1))</f>
        <v>0</v>
      </c>
      <c r="N24" s="73">
        <f>N23*IF($F23="nominal",LOOKUP($F24,Nominal_to_Real,'Input|Rate of change'!O$25:O$30),INDEX('Input|Rate of change'!$C$14:$O$21,MATCH('Calc|Opex forecast'!$F23,'Input|Rate of change'!$C$14:$C$21,0),MATCH('Calc|Opex forecast'!$F24,'Input|Rate of change'!$C$14:$O$14,0)))*IF($E23="$millions",1000000,IF($E23="$000",1000,1))/IF($E24="$millions",1000000,IF($E24="$000",1000,1))</f>
        <v>2.1270211799836103E-4</v>
      </c>
      <c r="O24" s="73">
        <f>O23*IF($F23="nominal",LOOKUP($F24,Nominal_to_Real,'Input|Rate of change'!P$25:P$30),INDEX('Input|Rate of change'!$C$14:$O$21,MATCH('Calc|Opex forecast'!$F23,'Input|Rate of change'!$C$14:$C$21,0),MATCH('Calc|Opex forecast'!$F24,'Input|Rate of change'!$C$14:$O$14,0)))*IF($E23="$millions",1000000,IF($E23="$000",1000,1))/IF($E24="$millions",1000000,IF($E24="$000",1000,1))</f>
        <v>0</v>
      </c>
      <c r="P24" s="73">
        <f>P23*IF($F23="nominal",LOOKUP($F24,Nominal_to_Real,'Input|Rate of change'!Q$25:Q$30),INDEX('Input|Rate of change'!$C$14:$O$21,MATCH('Calc|Opex forecast'!$F23,'Input|Rate of change'!$C$14:$C$21,0),MATCH('Calc|Opex forecast'!$F24,'Input|Rate of change'!$C$14:$O$14,0)))*IF($E23="$millions",1000000,IF($E23="$000",1000,1))/IF($E24="$millions",1000000,IF($E24="$000",1000,1))</f>
        <v>0</v>
      </c>
      <c r="Q24" s="73">
        <f>Q23*IF($F23="nominal",LOOKUP($F24,Nominal_to_Real,'Input|Rate of change'!R$25:R$30),INDEX('Input|Rate of change'!$C$14:$O$21,MATCH('Calc|Opex forecast'!$F23,'Input|Rate of change'!$C$14:$C$21,0),MATCH('Calc|Opex forecast'!$F24,'Input|Rate of change'!$C$14:$O$14,0)))*IF($E23="$millions",1000000,IF($E23="$000",1000,1))/IF($E24="$millions",1000000,IF($E24="$000",1000,1))</f>
        <v>0</v>
      </c>
      <c r="R24" s="73">
        <f>R23*IF($F23="nominal",LOOKUP($F24,Nominal_to_Real,'Input|Rate of change'!S$25:S$30),INDEX('Input|Rate of change'!$C$14:$O$21,MATCH('Calc|Opex forecast'!$F23,'Input|Rate of change'!$C$14:$C$21,0),MATCH('Calc|Opex forecast'!$F24,'Input|Rate of change'!$C$14:$O$14,0)))*IF($E23="$millions",1000000,IF($E23="$000",1000,1))/IF($E24="$millions",1000000,IF($E24="$000",1000,1))</f>
        <v>0</v>
      </c>
      <c r="S24" s="73">
        <f>S23*IF($F23="nominal",LOOKUP($F24,Nominal_to_Real,'Input|Rate of change'!T$25:T$30),INDEX('Input|Rate of change'!$C$14:$O$21,MATCH('Calc|Opex forecast'!$F23,'Input|Rate of change'!$C$14:$C$21,0),MATCH('Calc|Opex forecast'!$F24,'Input|Rate of change'!$C$14:$O$14,0)))*IF($E23="$millions",1000000,IF($E23="$000",1000,1))/IF($E24="$millions",1000000,IF($E24="$000",1000,1))</f>
        <v>0</v>
      </c>
    </row>
    <row r="25" spans="3:19" outlineLevel="1">
      <c r="C25" s="15"/>
      <c r="F25" s="74"/>
      <c r="J25" s="71"/>
      <c r="K25" s="71"/>
      <c r="L25" s="71"/>
      <c r="M25" s="71"/>
      <c r="N25" s="71"/>
      <c r="O25" s="71"/>
      <c r="P25" s="71"/>
      <c r="Q25" s="71"/>
      <c r="R25" s="71"/>
      <c r="S25" s="71"/>
    </row>
    <row r="26" spans="3:19" ht="10.5" outlineLevel="1">
      <c r="C26" s="75" t="s">
        <v>143</v>
      </c>
      <c r="D26" s="76" t="s">
        <v>30</v>
      </c>
      <c r="E26" s="76" t="str">
        <f>$E$8</f>
        <v>$millions</v>
      </c>
      <c r="F26" s="117">
        <f>$F$8</f>
        <v>46447</v>
      </c>
      <c r="J26" s="77">
        <f>J13</f>
        <v>0</v>
      </c>
      <c r="K26" s="77">
        <f>K13</f>
        <v>0</v>
      </c>
      <c r="L26" s="77">
        <f t="shared" ref="L26:S26" si="1">L13</f>
        <v>0</v>
      </c>
      <c r="M26" s="77">
        <f>M13</f>
        <v>412.07094684001777</v>
      </c>
      <c r="N26" s="77">
        <f t="shared" si="1"/>
        <v>0</v>
      </c>
      <c r="O26" s="77">
        <f t="shared" si="1"/>
        <v>0</v>
      </c>
      <c r="P26" s="77">
        <f t="shared" si="1"/>
        <v>0</v>
      </c>
      <c r="Q26" s="77">
        <f t="shared" si="1"/>
        <v>0</v>
      </c>
      <c r="R26" s="77">
        <f t="shared" si="1"/>
        <v>0</v>
      </c>
      <c r="S26" s="77">
        <f t="shared" si="1"/>
        <v>0</v>
      </c>
    </row>
    <row r="27" spans="3:19" ht="10.5" outlineLevel="1">
      <c r="C27" s="84"/>
      <c r="F27" s="117"/>
      <c r="J27" s="77"/>
      <c r="K27" s="77"/>
      <c r="L27" s="77"/>
      <c r="M27" s="77"/>
      <c r="N27" s="77"/>
      <c r="O27" s="77"/>
      <c r="P27" s="77"/>
      <c r="Q27" s="77"/>
      <c r="R27" s="77"/>
      <c r="S27" s="77"/>
    </row>
    <row r="28" spans="3:19" ht="10.5" outlineLevel="1">
      <c r="C28" s="84" t="s">
        <v>165</v>
      </c>
      <c r="D28" s="72" t="s">
        <v>96</v>
      </c>
      <c r="E28" s="16" t="str">
        <f>'Input|Reported opex'!E68</f>
        <v>$millions</v>
      </c>
      <c r="F28" s="117" t="str">
        <f>'Input|Reported opex'!F68</f>
        <v>nominal</v>
      </c>
      <c r="J28" s="77">
        <f>IF('Input|Reported opex'!J$60='Input|Reported opex'!J$10,'Input|Reported opex'!J68,0)</f>
        <v>0</v>
      </c>
      <c r="K28" s="77">
        <f>IF('Input|Reported opex'!K$60='Input|Reported opex'!K$10,'Input|Reported opex'!K68,0)</f>
        <v>0</v>
      </c>
      <c r="L28" s="77">
        <f>IF('Input|Reported opex'!L$60='Input|Reported opex'!L$10,'Input|Reported opex'!L68,0)</f>
        <v>0</v>
      </c>
      <c r="M28" s="77">
        <f>IF('Input|Reported opex'!M$60='Input|Reported opex'!M$10,'Input|Reported opex'!M68,0)</f>
        <v>0</v>
      </c>
      <c r="N28" s="77">
        <f>IF('Input|Reported opex'!N$60='Input|Reported opex'!N$10,'Input|Reported opex'!N68,0)</f>
        <v>0</v>
      </c>
      <c r="O28" s="77">
        <f>IF('Input|Reported opex'!O$60='Input|Reported opex'!O$10,'Input|Reported opex'!O68,0)</f>
        <v>0</v>
      </c>
      <c r="P28" s="77">
        <f>IF('Input|Reported opex'!P$60='Input|Reported opex'!P$10,'Input|Reported opex'!P68,0)</f>
        <v>0</v>
      </c>
      <c r="Q28" s="77">
        <f>IF('Input|Reported opex'!Q$60='Input|Reported opex'!Q$10,'Input|Reported opex'!Q68,0)</f>
        <v>0</v>
      </c>
      <c r="R28" s="77">
        <f>IF('Input|Reported opex'!R$60='Input|Reported opex'!R$10,'Input|Reported opex'!R68,0)</f>
        <v>0</v>
      </c>
      <c r="S28" s="77">
        <f>IF('Input|Reported opex'!S$60='Input|Reported opex'!S$10,'Input|Reported opex'!S68,0)</f>
        <v>0</v>
      </c>
    </row>
    <row r="29" spans="3:19" ht="10.5" outlineLevel="1">
      <c r="C29" s="84" t="str">
        <f>C28</f>
        <v>Add back non-recurrent efficiency gains in the base year</v>
      </c>
      <c r="D29" s="16" t="s">
        <v>30</v>
      </c>
      <c r="E29" s="16" t="str">
        <f>$E$8</f>
        <v>$millions</v>
      </c>
      <c r="F29" s="117">
        <f>$F$8</f>
        <v>46447</v>
      </c>
      <c r="J29" s="77">
        <f>J28*IF($F28="nominal",LOOKUP($F29,Nominal_to_Real,'Input|Rate of change'!K$25:K$30),INDEX('Input|Rate of change'!$C$14:$O$21,MATCH('Calc|Opex forecast'!$F28,'Input|Rate of change'!$C$14:$C$21,0),MATCH('Calc|Opex forecast'!$F29,'Input|Rate of change'!$C$14:$O$14,0)))*IF($E28="$millions",1000000,IF($E28="$000",1000,1))/IF($E29="$millions",1000000,IF($E29="$000",1000,1))</f>
        <v>0</v>
      </c>
      <c r="K29" s="77">
        <f>K28*IF($F28="nominal",LOOKUP($F29,Nominal_to_Real,'Input|Rate of change'!L$25:L$30),INDEX('Input|Rate of change'!$C$14:$O$21,MATCH('Calc|Opex forecast'!$F28,'Input|Rate of change'!$C$14:$C$21,0),MATCH('Calc|Opex forecast'!$F29,'Input|Rate of change'!$C$14:$O$14,0)))*IF($E28="$millions",1000000,IF($E28="$000",1000,1))/IF($E29="$millions",1000000,IF($E29="$000",1000,1))</f>
        <v>0</v>
      </c>
      <c r="L29" s="77">
        <f>L28*IF($F28="nominal",LOOKUP($F29,Nominal_to_Real,'Input|Rate of change'!M$25:M$30),INDEX('Input|Rate of change'!$C$14:$O$21,MATCH('Calc|Opex forecast'!$F28,'Input|Rate of change'!$C$14:$C$21,0),MATCH('Calc|Opex forecast'!$F29,'Input|Rate of change'!$C$14:$O$14,0)))*IF($E28="$millions",1000000,IF($E28="$000",1000,1))/IF($E29="$millions",1000000,IF($E29="$000",1000,1))</f>
        <v>0</v>
      </c>
      <c r="M29" s="77">
        <f>M28*IF($F28="nominal",LOOKUP($F29,Nominal_to_Real,'Input|Rate of change'!N$25:N$30),INDEX('Input|Rate of change'!$C$14:$O$21,MATCH('Calc|Opex forecast'!$F28,'Input|Rate of change'!$C$14:$C$21,0),MATCH('Calc|Opex forecast'!$F29,'Input|Rate of change'!$C$14:$O$14,0)))*IF($E28="$millions",1000000,IF($E28="$000",1000,1))/IF($E29="$millions",1000000,IF($E29="$000",1000,1))</f>
        <v>0</v>
      </c>
      <c r="N29" s="77">
        <f>N28*IF($F28="nominal",LOOKUP($F29,Nominal_to_Real,'Input|Rate of change'!O$25:O$30),INDEX('Input|Rate of change'!$C$14:$O$21,MATCH('Calc|Opex forecast'!$F28,'Input|Rate of change'!$C$14:$C$21,0),MATCH('Calc|Opex forecast'!$F29,'Input|Rate of change'!$C$14:$O$14,0)))*IF($E28="$millions",1000000,IF($E28="$000",1000,1))/IF($E29="$millions",1000000,IF($E29="$000",1000,1))</f>
        <v>0</v>
      </c>
      <c r="O29" s="77">
        <f>O28*IF($F28="nominal",LOOKUP($F29,Nominal_to_Real,'Input|Rate of change'!P$25:P$30),INDEX('Input|Rate of change'!$C$14:$O$21,MATCH('Calc|Opex forecast'!$F28,'Input|Rate of change'!$C$14:$C$21,0),MATCH('Calc|Opex forecast'!$F29,'Input|Rate of change'!$C$14:$O$14,0)))*IF($E28="$millions",1000000,IF($E28="$000",1000,1))/IF($E29="$millions",1000000,IF($E29="$000",1000,1))</f>
        <v>0</v>
      </c>
      <c r="P29" s="77">
        <f>P28*IF($F28="nominal",LOOKUP($F29,Nominal_to_Real,'Input|Rate of change'!Q$25:Q$30),INDEX('Input|Rate of change'!$C$14:$O$21,MATCH('Calc|Opex forecast'!$F28,'Input|Rate of change'!$C$14:$C$21,0),MATCH('Calc|Opex forecast'!$F29,'Input|Rate of change'!$C$14:$O$14,0)))*IF($E28="$millions",1000000,IF($E28="$000",1000,1))/IF($E29="$millions",1000000,IF($E29="$000",1000,1))</f>
        <v>0</v>
      </c>
      <c r="Q29" s="77">
        <f>Q28*IF($F28="nominal",LOOKUP($F29,Nominal_to_Real,'Input|Rate of change'!R$25:R$30),INDEX('Input|Rate of change'!$C$14:$O$21,MATCH('Calc|Opex forecast'!$F28,'Input|Rate of change'!$C$14:$C$21,0),MATCH('Calc|Opex forecast'!$F29,'Input|Rate of change'!$C$14:$O$14,0)))*IF($E28="$millions",1000000,IF($E28="$000",1000,1))/IF($E29="$millions",1000000,IF($E29="$000",1000,1))</f>
        <v>0</v>
      </c>
      <c r="R29" s="77">
        <f>R28*IF($F28="nominal",LOOKUP($F29,Nominal_to_Real,'Input|Rate of change'!S$25:S$30),INDEX('Input|Rate of change'!$C$14:$O$21,MATCH('Calc|Opex forecast'!$F28,'Input|Rate of change'!$C$14:$C$21,0),MATCH('Calc|Opex forecast'!$F29,'Input|Rate of change'!$C$14:$O$14,0)))*IF($E28="$millions",1000000,IF($E28="$000",1000,1))/IF($E29="$millions",1000000,IF($E29="$000",1000,1))</f>
        <v>0</v>
      </c>
      <c r="S29" s="77">
        <f>S28*IF($F28="nominal",LOOKUP($F29,Nominal_to_Real,'Input|Rate of change'!T$25:T$30),INDEX('Input|Rate of change'!$C$14:$O$21,MATCH('Calc|Opex forecast'!$F28,'Input|Rate of change'!$C$14:$C$21,0),MATCH('Calc|Opex forecast'!$F29,'Input|Rate of change'!$C$14:$O$14,0)))*IF($E28="$millions",1000000,IF($E28="$000",1000,1))/IF($E29="$millions",1000000,IF($E29="$000",1000,1))</f>
        <v>0</v>
      </c>
    </row>
    <row r="30" spans="3:19" ht="10.5" outlineLevel="1">
      <c r="C30" s="84"/>
      <c r="F30" s="117"/>
      <c r="J30" s="77"/>
      <c r="K30" s="77"/>
      <c r="L30" s="77"/>
      <c r="M30" s="77"/>
      <c r="N30" s="77"/>
      <c r="O30" s="77"/>
      <c r="P30" s="77"/>
      <c r="Q30" s="77"/>
      <c r="R30" s="77"/>
      <c r="S30" s="77"/>
    </row>
    <row r="31" spans="3:19" ht="10.5" outlineLevel="1">
      <c r="C31" s="84" t="s">
        <v>163</v>
      </c>
      <c r="D31" s="16" t="s">
        <v>30</v>
      </c>
      <c r="E31" s="16" t="str">
        <f>$E$8</f>
        <v>$millions</v>
      </c>
      <c r="F31" s="117">
        <f>$F$8</f>
        <v>46447</v>
      </c>
      <c r="J31" s="77">
        <f t="shared" ref="J31:S31" si="2">IF(YEAR(J$4)=PPLastYear,-SUM($J15:$S15)+SUM($J17:$S17),0)</f>
        <v>0</v>
      </c>
      <c r="K31" s="77">
        <f t="shared" si="2"/>
        <v>0</v>
      </c>
      <c r="L31" s="77">
        <f t="shared" si="2"/>
        <v>0</v>
      </c>
      <c r="M31" s="77">
        <f t="shared" si="2"/>
        <v>0</v>
      </c>
      <c r="N31" s="77">
        <f>IF(YEAR(N$4)=PPLastYear,-SUM($J15:$S15)+SUM($J17:$S17),0)</f>
        <v>0.20973376942453115</v>
      </c>
      <c r="O31" s="77">
        <f t="shared" si="2"/>
        <v>0</v>
      </c>
      <c r="P31" s="77">
        <f t="shared" si="2"/>
        <v>0</v>
      </c>
      <c r="Q31" s="77">
        <f t="shared" si="2"/>
        <v>0</v>
      </c>
      <c r="R31" s="77">
        <f t="shared" si="2"/>
        <v>0</v>
      </c>
      <c r="S31" s="77">
        <f t="shared" si="2"/>
        <v>0</v>
      </c>
    </row>
    <row r="32" spans="3:19" ht="10.5" outlineLevel="1">
      <c r="C32" s="84"/>
      <c r="F32" s="117"/>
      <c r="J32" s="77"/>
      <c r="K32" s="77"/>
      <c r="L32" s="77"/>
      <c r="M32" s="77"/>
      <c r="N32" s="77"/>
      <c r="O32" s="77"/>
      <c r="P32" s="77"/>
      <c r="Q32" s="77"/>
      <c r="R32" s="77"/>
      <c r="S32" s="77"/>
    </row>
    <row r="33" spans="3:19" ht="10.5" outlineLevel="1">
      <c r="C33" s="84" t="s">
        <v>110</v>
      </c>
      <c r="D33" s="16" t="s">
        <v>30</v>
      </c>
      <c r="E33" s="16" t="str">
        <f>$E$8</f>
        <v>$millions</v>
      </c>
      <c r="F33" s="117">
        <f>$F$8</f>
        <v>46447</v>
      </c>
      <c r="J33" s="77">
        <f t="shared" ref="J33:S33" si="3">IF(YEAR(J$4)=PPLastYear,SUM($J26:$S26,$J29:$S29,$J31:$S31),0)</f>
        <v>0</v>
      </c>
      <c r="K33" s="77">
        <f t="shared" si="3"/>
        <v>0</v>
      </c>
      <c r="L33" s="77">
        <f t="shared" si="3"/>
        <v>0</v>
      </c>
      <c r="M33" s="77">
        <f t="shared" si="3"/>
        <v>0</v>
      </c>
      <c r="N33" s="77">
        <f>IF(YEAR(N$4)=PPLastYear,SUM($J26:$S26,$J29:$S29,$J31:$S31),0)</f>
        <v>412.2806806094423</v>
      </c>
      <c r="O33" s="77">
        <f t="shared" si="3"/>
        <v>0</v>
      </c>
      <c r="P33" s="77">
        <f t="shared" si="3"/>
        <v>0</v>
      </c>
      <c r="Q33" s="77">
        <f t="shared" si="3"/>
        <v>0</v>
      </c>
      <c r="R33" s="77">
        <f t="shared" si="3"/>
        <v>0</v>
      </c>
      <c r="S33" s="77">
        <f t="shared" si="3"/>
        <v>0</v>
      </c>
    </row>
    <row r="34" spans="3:19" ht="10.5" outlineLevel="1">
      <c r="C34" s="84"/>
      <c r="F34" s="117"/>
      <c r="J34" s="77"/>
      <c r="K34" s="77"/>
      <c r="L34" s="77"/>
      <c r="M34" s="77"/>
      <c r="N34" s="77"/>
      <c r="O34" s="77"/>
      <c r="P34" s="77"/>
      <c r="Q34" s="77"/>
      <c r="R34" s="77"/>
      <c r="S34" s="77"/>
    </row>
    <row r="35" spans="3:19" ht="10.5" outlineLevel="1">
      <c r="C35" s="84" t="s">
        <v>173</v>
      </c>
      <c r="D35" s="16" t="s">
        <v>30</v>
      </c>
      <c r="E35" s="16" t="str">
        <f>$E$8</f>
        <v>$millions</v>
      </c>
      <c r="F35" s="117">
        <f>$F$8</f>
        <v>46447</v>
      </c>
      <c r="J35" s="77">
        <f t="shared" ref="J35:S35" si="4">IF(YEAR(J$4)=PPLastYear,-(SUM($J20:$S20)-SUM($J22:$S22)+SUM($J24:$S24)),0)</f>
        <v>0</v>
      </c>
      <c r="K35" s="77">
        <f t="shared" si="4"/>
        <v>0</v>
      </c>
      <c r="L35" s="77">
        <f t="shared" si="4"/>
        <v>0</v>
      </c>
      <c r="M35" s="77">
        <f t="shared" si="4"/>
        <v>0</v>
      </c>
      <c r="N35" s="77">
        <f>IF(YEAR(N$4)=PPLastYear,-(SUM($J20:$S20)-SUM($J22:$S22)+SUM($J24:$S24)),0)</f>
        <v>-281.41743427444254</v>
      </c>
      <c r="O35" s="77">
        <f t="shared" si="4"/>
        <v>0</v>
      </c>
      <c r="P35" s="77">
        <f t="shared" si="4"/>
        <v>0</v>
      </c>
      <c r="Q35" s="77">
        <f t="shared" si="4"/>
        <v>0</v>
      </c>
      <c r="R35" s="77">
        <f t="shared" si="4"/>
        <v>0</v>
      </c>
      <c r="S35" s="77">
        <f t="shared" si="4"/>
        <v>0</v>
      </c>
    </row>
    <row r="36" spans="3:19" ht="10.5" outlineLevel="1">
      <c r="C36" s="84"/>
      <c r="F36" s="117"/>
      <c r="J36" s="77"/>
      <c r="K36" s="77"/>
      <c r="L36" s="77"/>
      <c r="M36" s="77"/>
      <c r="N36" s="77"/>
      <c r="O36" s="77"/>
      <c r="P36" s="77"/>
      <c r="Q36" s="77"/>
      <c r="R36" s="77"/>
      <c r="S36" s="77"/>
    </row>
    <row r="37" spans="3:19" ht="10.5" outlineLevel="1">
      <c r="C37" s="84" t="str">
        <f>'Input|Reported opex'!$C$62</f>
        <v>Non-recurrent digital opex</v>
      </c>
      <c r="D37" s="72" t="s">
        <v>96</v>
      </c>
      <c r="E37" s="16" t="str">
        <f>'Input|Reported opex'!E62</f>
        <v>$millions</v>
      </c>
      <c r="F37" s="117">
        <f>'Input|Reported opex'!F62</f>
        <v>46082</v>
      </c>
      <c r="J37" s="73">
        <f>IF(YEAR(J$4)=PPLastYear,'Input|Reported opex'!J62,0)</f>
        <v>0</v>
      </c>
      <c r="K37" s="73">
        <f>IF(YEAR(K$4)=PPLastYear,'Input|Reported opex'!K62,0)</f>
        <v>0</v>
      </c>
      <c r="L37" s="73">
        <f>IF(YEAR(L$4)=PPLastYear,'Input|Reported opex'!L62,0)</f>
        <v>0</v>
      </c>
      <c r="M37" s="73">
        <f>IF(YEAR(M$4)=PPLastYear,'Input|Reported opex'!M62,0)</f>
        <v>0</v>
      </c>
      <c r="N37" s="73">
        <f>IF(YEAR(N$4)=PPLastYear,'Input|Reported opex'!N62,0)</f>
        <v>-5.7240296417422538</v>
      </c>
      <c r="O37" s="73">
        <f>IF(YEAR(O$4)=PPLastYear,'Input|Reported opex'!O62,0)</f>
        <v>0</v>
      </c>
      <c r="P37" s="73">
        <f>IF(YEAR(P$4)=PPLastYear,'Input|Reported opex'!P62,0)</f>
        <v>0</v>
      </c>
      <c r="Q37" s="73">
        <f>IF(YEAR(Q$4)=PPLastYear,'Input|Reported opex'!Q62,0)</f>
        <v>0</v>
      </c>
      <c r="R37" s="73">
        <f>IF(YEAR(R$4)=PPLastYear,'Input|Reported opex'!R62,0)</f>
        <v>0</v>
      </c>
      <c r="S37" s="73">
        <f>IF(YEAR(S$4)=PPLastYear,'Input|Reported opex'!S62,0)</f>
        <v>0</v>
      </c>
    </row>
    <row r="38" spans="3:19" ht="10.5" outlineLevel="1">
      <c r="C38" s="84" t="str">
        <f>C37</f>
        <v>Non-recurrent digital opex</v>
      </c>
      <c r="D38" s="16" t="s">
        <v>30</v>
      </c>
      <c r="E38" s="16" t="str">
        <f>$E$8</f>
        <v>$millions</v>
      </c>
      <c r="F38" s="117">
        <f>$F$8</f>
        <v>46447</v>
      </c>
      <c r="J38" s="77">
        <f>J37*IF($F37="nominal",LOOKUP($F38,Nominal_to_Real,'Input|Rate of change'!K$25:K$30),INDEX('Input|Rate of change'!$C$14:$O$21,MATCH('Calc|Opex forecast'!$F37,'Input|Rate of change'!$C$14:$C$21,0),MATCH('Calc|Opex forecast'!$F38,'Input|Rate of change'!$C$14:$O$14,0)))*IF($E37="$millions",1000000,IF($E37="$000",1000,1))/IF($E38="$millions",1000000,IF($E38="$000",1000,1))</f>
        <v>0</v>
      </c>
      <c r="K38" s="77">
        <f>K37*IF($F37="nominal",LOOKUP($F38,Nominal_to_Real,'Input|Rate of change'!L$25:L$30),INDEX('Input|Rate of change'!$C$14:$O$21,MATCH('Calc|Opex forecast'!$F37,'Input|Rate of change'!$C$14:$C$21,0),MATCH('Calc|Opex forecast'!$F38,'Input|Rate of change'!$C$14:$O$14,0)))*IF($E37="$millions",1000000,IF($E37="$000",1000,1))/IF($E38="$millions",1000000,IF($E38="$000",1000,1))</f>
        <v>0</v>
      </c>
      <c r="L38" s="77">
        <f>L37*IF($F37="nominal",LOOKUP($F38,Nominal_to_Real,'Input|Rate of change'!M$25:M$30),INDEX('Input|Rate of change'!$C$14:$O$21,MATCH('Calc|Opex forecast'!$F37,'Input|Rate of change'!$C$14:$C$21,0),MATCH('Calc|Opex forecast'!$F38,'Input|Rate of change'!$C$14:$O$14,0)))*IF($E37="$millions",1000000,IF($E37="$000",1000,1))/IF($E38="$millions",1000000,IF($E38="$000",1000,1))</f>
        <v>0</v>
      </c>
      <c r="M38" s="77">
        <f>M37*IF($F37="nominal",LOOKUP($F38,Nominal_to_Real,'Input|Rate of change'!N$25:N$30),INDEX('Input|Rate of change'!$C$14:$O$21,MATCH('Calc|Opex forecast'!$F37,'Input|Rate of change'!$C$14:$C$21,0),MATCH('Calc|Opex forecast'!$F38,'Input|Rate of change'!$C$14:$O$14,0)))*IF($E37="$millions",1000000,IF($E37="$000",1000,1))/IF($E38="$millions",1000000,IF($E38="$000",1000,1))</f>
        <v>0</v>
      </c>
      <c r="N38" s="109">
        <f>N37*IF($F37="nominal",LOOKUP($F38,Nominal_to_Real,'Input|Rate of change'!O$25:O$30),INDEX('Input|Rate of change'!$C$14:$O$21,MATCH('Calc|Opex forecast'!$F37,'Input|Rate of change'!$C$14:$C$21,0),MATCH('Calc|Opex forecast'!$F38,'Input|Rate of change'!$C$14:$O$14,0)))*IF($E37="$millions",1000000,IF($E37="$000",1000,1))/IF($E38="$millions",1000000,IF($E38="$000",1000,1))</f>
        <v>-5.8813660389937032</v>
      </c>
      <c r="O38" s="77">
        <f>O37*IF($F37="nominal",LOOKUP($F38,Nominal_to_Real,'Input|Rate of change'!P$25:P$30),INDEX('Input|Rate of change'!$C$14:$O$21,MATCH('Calc|Opex forecast'!$F37,'Input|Rate of change'!$C$14:$C$21,0),MATCH('Calc|Opex forecast'!$F38,'Input|Rate of change'!$C$14:$O$14,0)))*IF($E37="$millions",1000000,IF($E37="$000",1000,1))/IF($E38="$millions",1000000,IF($E38="$000",1000,1))</f>
        <v>0</v>
      </c>
      <c r="P38" s="77">
        <f>P37*IF($F37="nominal",LOOKUP($F38,Nominal_to_Real,'Input|Rate of change'!Q$25:Q$30),INDEX('Input|Rate of change'!$C$14:$O$21,MATCH('Calc|Opex forecast'!$F37,'Input|Rate of change'!$C$14:$C$21,0),MATCH('Calc|Opex forecast'!$F38,'Input|Rate of change'!$C$14:$O$14,0)))*IF($E37="$millions",1000000,IF($E37="$000",1000,1))/IF($E38="$millions",1000000,IF($E38="$000",1000,1))</f>
        <v>0</v>
      </c>
      <c r="Q38" s="77">
        <f>Q37*IF($F37="nominal",LOOKUP($F38,Nominal_to_Real,'Input|Rate of change'!R$25:R$30),INDEX('Input|Rate of change'!$C$14:$O$21,MATCH('Calc|Opex forecast'!$F37,'Input|Rate of change'!$C$14:$C$21,0),MATCH('Calc|Opex forecast'!$F38,'Input|Rate of change'!$C$14:$O$14,0)))*IF($E37="$millions",1000000,IF($E37="$000",1000,1))/IF($E38="$millions",1000000,IF($E38="$000",1000,1))</f>
        <v>0</v>
      </c>
      <c r="R38" s="77">
        <f>R37*IF($F37="nominal",LOOKUP($F38,Nominal_to_Real,'Input|Rate of change'!S$25:S$30),INDEX('Input|Rate of change'!$C$14:$O$21,MATCH('Calc|Opex forecast'!$F37,'Input|Rate of change'!$C$14:$C$21,0),MATCH('Calc|Opex forecast'!$F38,'Input|Rate of change'!$C$14:$O$14,0)))*IF($E37="$millions",1000000,IF($E37="$000",1000,1))/IF($E38="$millions",1000000,IF($E38="$000",1000,1))</f>
        <v>0</v>
      </c>
      <c r="S38" s="77">
        <f>S37*IF($F37="nominal",LOOKUP($F38,Nominal_to_Real,'Input|Rate of change'!T$25:T$30),INDEX('Input|Rate of change'!$C$14:$O$21,MATCH('Calc|Opex forecast'!$F37,'Input|Rate of change'!$C$14:$C$21,0),MATCH('Calc|Opex forecast'!$F38,'Input|Rate of change'!$C$14:$O$14,0)))*IF($E37="$millions",1000000,IF($E37="$000",1000,1))/IF($E38="$millions",1000000,IF($E38="$000",1000,1))</f>
        <v>0</v>
      </c>
    </row>
    <row r="39" spans="3:19" ht="10.5" outlineLevel="1">
      <c r="C39" s="84"/>
      <c r="F39" s="117"/>
      <c r="J39" s="180"/>
      <c r="K39" s="77"/>
      <c r="L39" s="77"/>
      <c r="M39" s="77"/>
      <c r="N39" s="77"/>
      <c r="O39" s="77"/>
      <c r="P39" s="77"/>
      <c r="Q39" s="77"/>
      <c r="R39" s="73"/>
      <c r="S39" s="73"/>
    </row>
    <row r="40" spans="3:19" ht="10.5" outlineLevel="1">
      <c r="C40" s="84" t="str">
        <f>'Input|Reported opex'!$C$63</f>
        <v>Adjustment 2</v>
      </c>
      <c r="D40" s="72" t="s">
        <v>96</v>
      </c>
      <c r="E40" s="16" t="str">
        <f>'Input|Reported opex'!$E$63</f>
        <v>$millions</v>
      </c>
      <c r="F40" s="117" t="str">
        <f>'Input|Reported opex'!$F$63</f>
        <v>nominal</v>
      </c>
      <c r="J40" s="73">
        <f>IF(YEAR(J$4)=PPLastYear,'Input|Reported opex'!J63,0)</f>
        <v>0</v>
      </c>
      <c r="K40" s="73">
        <f>IF(YEAR(K$4)=PPLastYear,'Input|Reported opex'!K63,0)</f>
        <v>0</v>
      </c>
      <c r="L40" s="73">
        <f>IF(YEAR(L$4)=PPLastYear,'Input|Reported opex'!L63,0)</f>
        <v>0</v>
      </c>
      <c r="M40" s="73">
        <f>IF(YEAR(M$4)=PPLastYear,'Input|Reported opex'!M63,0)</f>
        <v>0</v>
      </c>
      <c r="N40" s="73">
        <f>IF(YEAR(N$4)=PPLastYear,'Input|Reported opex'!N63,0)</f>
        <v>0</v>
      </c>
      <c r="O40" s="73">
        <f>IF(YEAR(O$4)=PPLastYear,'Input|Reported opex'!O63,0)</f>
        <v>0</v>
      </c>
      <c r="P40" s="73">
        <f>IF(YEAR(P$4)=PPLastYear,'Input|Reported opex'!P63,0)</f>
        <v>0</v>
      </c>
      <c r="Q40" s="73">
        <f>IF(YEAR(Q$4)=PPLastYear,'Input|Reported opex'!Q63,0)</f>
        <v>0</v>
      </c>
      <c r="R40" s="73">
        <f>IF(YEAR(R$4)=PPLastYear,'Input|Reported opex'!R63,0)</f>
        <v>0</v>
      </c>
      <c r="S40" s="73">
        <f>IF(YEAR(S$4)=PPLastYear,'Input|Reported opex'!S63,0)</f>
        <v>0</v>
      </c>
    </row>
    <row r="41" spans="3:19" ht="10.5" outlineLevel="1">
      <c r="C41" s="84" t="str">
        <f>C40</f>
        <v>Adjustment 2</v>
      </c>
      <c r="D41" s="16" t="s">
        <v>30</v>
      </c>
      <c r="E41" s="16" t="str">
        <f>$E$8</f>
        <v>$millions</v>
      </c>
      <c r="F41" s="117">
        <f>$F$8</f>
        <v>46447</v>
      </c>
      <c r="J41" s="77">
        <f>J40*IF($F40="nominal",LOOKUP($F41,Nominal_to_Real,'Input|Rate of change'!K$25:K$30),INDEX('Input|Rate of change'!$C$14:$O$21,MATCH('Calc|Opex forecast'!$F40,'Input|Rate of change'!$C$14:$C$21,0),MATCH('Calc|Opex forecast'!$F41,'Input|Rate of change'!$C$14:$O$14,0)))*IF($E40="$millions",1000000,IF($E40="$000",1000,1))/IF($E41="$millions",1000000,IF($E41="$000",1000,1))</f>
        <v>0</v>
      </c>
      <c r="K41" s="77">
        <f>K40*IF($F40="nominal",LOOKUP($F41,Nominal_to_Real,'Input|Rate of change'!L$25:L$30),INDEX('Input|Rate of change'!$C$14:$O$21,MATCH('Calc|Opex forecast'!$F40,'Input|Rate of change'!$C$14:$C$21,0),MATCH('Calc|Opex forecast'!$F41,'Input|Rate of change'!$C$14:$O$14,0)))*IF($E40="$millions",1000000,IF($E40="$000",1000,1))/IF($E41="$millions",1000000,IF($E41="$000",1000,1))</f>
        <v>0</v>
      </c>
      <c r="L41" s="77">
        <f>L40*IF($F40="nominal",LOOKUP($F41,Nominal_to_Real,'Input|Rate of change'!M$25:M$30),INDEX('Input|Rate of change'!$C$14:$O$21,MATCH('Calc|Opex forecast'!$F40,'Input|Rate of change'!$C$14:$C$21,0),MATCH('Calc|Opex forecast'!$F41,'Input|Rate of change'!$C$14:$O$14,0)))*IF($E40="$millions",1000000,IF($E40="$000",1000,1))/IF($E41="$millions",1000000,IF($E41="$000",1000,1))</f>
        <v>0</v>
      </c>
      <c r="M41" s="77">
        <f>M40*IF($F40="nominal",LOOKUP($F41,Nominal_to_Real,'Input|Rate of change'!N$25:N$30),INDEX('Input|Rate of change'!$C$14:$O$21,MATCH('Calc|Opex forecast'!$F40,'Input|Rate of change'!$C$14:$C$21,0),MATCH('Calc|Opex forecast'!$F41,'Input|Rate of change'!$C$14:$O$14,0)))*IF($E40="$millions",1000000,IF($E40="$000",1000,1))/IF($E41="$millions",1000000,IF($E41="$000",1000,1))</f>
        <v>0</v>
      </c>
      <c r="N41" s="109">
        <f>N40*IF($F40="nominal",LOOKUP($F41,Nominal_to_Real,'Input|Rate of change'!O$25:O$30),INDEX('Input|Rate of change'!$C$14:$O$21,MATCH('Calc|Opex forecast'!$F40,'Input|Rate of change'!$C$14:$C$21,0),MATCH('Calc|Opex forecast'!$F41,'Input|Rate of change'!$C$14:$O$14,0)))*IF($E40="$millions",1000000,IF($E40="$000",1000,1))/IF($E41="$millions",1000000,IF($E41="$000",1000,1))</f>
        <v>0</v>
      </c>
      <c r="O41" s="77">
        <f>O40*IF($F40="nominal",LOOKUP($F41,Nominal_to_Real,'Input|Rate of change'!P$25:P$30),INDEX('Input|Rate of change'!$C$14:$O$21,MATCH('Calc|Opex forecast'!$F40,'Input|Rate of change'!$C$14:$C$21,0),MATCH('Calc|Opex forecast'!$F41,'Input|Rate of change'!$C$14:$O$14,0)))*IF($E40="$millions",1000000,IF($E40="$000",1000,1))/IF($E41="$millions",1000000,IF($E41="$000",1000,1))</f>
        <v>0</v>
      </c>
      <c r="P41" s="77">
        <f>P40*IF($F40="nominal",LOOKUP($F41,Nominal_to_Real,'Input|Rate of change'!Q$25:Q$30),INDEX('Input|Rate of change'!$C$14:$O$21,MATCH('Calc|Opex forecast'!$F40,'Input|Rate of change'!$C$14:$C$21,0),MATCH('Calc|Opex forecast'!$F41,'Input|Rate of change'!$C$14:$O$14,0)))*IF($E40="$millions",1000000,IF($E40="$000",1000,1))/IF($E41="$millions",1000000,IF($E41="$000",1000,1))</f>
        <v>0</v>
      </c>
      <c r="Q41" s="77">
        <f>Q40*IF($F40="nominal",LOOKUP($F41,Nominal_to_Real,'Input|Rate of change'!R$25:R$30),INDEX('Input|Rate of change'!$C$14:$O$21,MATCH('Calc|Opex forecast'!$F40,'Input|Rate of change'!$C$14:$C$21,0),MATCH('Calc|Opex forecast'!$F41,'Input|Rate of change'!$C$14:$O$14,0)))*IF($E40="$millions",1000000,IF($E40="$000",1000,1))/IF($E41="$millions",1000000,IF($E41="$000",1000,1))</f>
        <v>0</v>
      </c>
      <c r="R41" s="77">
        <f>R40*IF($F40="nominal",LOOKUP($F41,Nominal_to_Real,'Input|Rate of change'!S$25:S$30),INDEX('Input|Rate of change'!$C$14:$O$21,MATCH('Calc|Opex forecast'!$F40,'Input|Rate of change'!$C$14:$C$21,0),MATCH('Calc|Opex forecast'!$F41,'Input|Rate of change'!$C$14:$O$14,0)))*IF($E40="$millions",1000000,IF($E40="$000",1000,1))/IF($E41="$millions",1000000,IF($E41="$000",1000,1))</f>
        <v>0</v>
      </c>
      <c r="S41" s="77">
        <f>S40*IF($F40="nominal",LOOKUP($F41,Nominal_to_Real,'Input|Rate of change'!T$25:T$30),INDEX('Input|Rate of change'!$C$14:$O$21,MATCH('Calc|Opex forecast'!$F40,'Input|Rate of change'!$C$14:$C$21,0),MATCH('Calc|Opex forecast'!$F41,'Input|Rate of change'!$C$14:$O$14,0)))*IF($E40="$millions",1000000,IF($E40="$000",1000,1))/IF($E41="$millions",1000000,IF($E41="$000",1000,1))</f>
        <v>0</v>
      </c>
    </row>
    <row r="42" spans="3:19" ht="10.5" outlineLevel="1">
      <c r="C42" s="84"/>
      <c r="F42" s="117"/>
      <c r="J42" s="77"/>
      <c r="K42" s="77"/>
      <c r="L42" s="77"/>
      <c r="M42" s="77"/>
      <c r="N42" s="77"/>
      <c r="O42" s="77"/>
      <c r="P42" s="77"/>
      <c r="Q42" s="77"/>
      <c r="R42" s="73"/>
      <c r="S42" s="73"/>
    </row>
    <row r="43" spans="3:19" ht="10.5" outlineLevel="1">
      <c r="C43" s="84" t="str">
        <f>'Input|Reported opex'!$C$64</f>
        <v>Adjustment 3</v>
      </c>
      <c r="D43" s="72" t="s">
        <v>96</v>
      </c>
      <c r="E43" s="16" t="str">
        <f>'Input|Reported opex'!$E$64</f>
        <v>$millions</v>
      </c>
      <c r="F43" s="117" t="str">
        <f>'Input|Reported opex'!$F$64</f>
        <v>nominal</v>
      </c>
      <c r="J43" s="73">
        <f>IF(YEAR(J$4)=PPLastYear,'Input|Reported opex'!J64,0)</f>
        <v>0</v>
      </c>
      <c r="K43" s="73">
        <f>IF(YEAR(K$4)=PPLastYear,'Input|Reported opex'!K64,0)</f>
        <v>0</v>
      </c>
      <c r="L43" s="73">
        <f>IF(YEAR(L$4)=PPLastYear,'Input|Reported opex'!L64,0)</f>
        <v>0</v>
      </c>
      <c r="M43" s="73">
        <f>IF(YEAR(M$4)=PPLastYear,'Input|Reported opex'!M64,0)</f>
        <v>0</v>
      </c>
      <c r="N43" s="73">
        <f>IF(YEAR(N$4)=PPLastYear,'Input|Reported opex'!N64,0)</f>
        <v>0</v>
      </c>
      <c r="O43" s="73">
        <f>IF(YEAR(O$4)=PPLastYear,'Input|Reported opex'!O64,0)</f>
        <v>0</v>
      </c>
      <c r="P43" s="73">
        <f>IF(YEAR(P$4)=PPLastYear,'Input|Reported opex'!P64,0)</f>
        <v>0</v>
      </c>
      <c r="Q43" s="73">
        <f>IF(YEAR(Q$4)=PPLastYear,'Input|Reported opex'!Q64,0)</f>
        <v>0</v>
      </c>
      <c r="R43" s="73">
        <f>IF(YEAR(R$4)=PPLastYear,'Input|Reported opex'!R64,0)</f>
        <v>0</v>
      </c>
      <c r="S43" s="73">
        <f>IF(YEAR(S$4)=PPLastYear,'Input|Reported opex'!S64,0)</f>
        <v>0</v>
      </c>
    </row>
    <row r="44" spans="3:19" ht="10.5" outlineLevel="1">
      <c r="C44" s="84" t="str">
        <f>C43</f>
        <v>Adjustment 3</v>
      </c>
      <c r="D44" s="16" t="s">
        <v>30</v>
      </c>
      <c r="E44" s="16" t="str">
        <f>$E$8</f>
        <v>$millions</v>
      </c>
      <c r="F44" s="117">
        <f>$F$8</f>
        <v>46447</v>
      </c>
      <c r="J44" s="77">
        <f>J43*IF($F43="nominal",LOOKUP($F44,Nominal_to_Real,'Input|Rate of change'!K$25:K$30),INDEX('Input|Rate of change'!$C$14:$O$21,MATCH('Calc|Opex forecast'!$F43,'Input|Rate of change'!$C$14:$C$21,0),MATCH('Calc|Opex forecast'!$F44,'Input|Rate of change'!$C$14:$O$14,0)))*IF($E43="$millions",1000000,IF($E43="$000",1000,1))/IF($E44="$millions",1000000,IF($E44="$000",1000,1))</f>
        <v>0</v>
      </c>
      <c r="K44" s="77">
        <f>K43*IF($F43="nominal",LOOKUP($F44,Nominal_to_Real,'Input|Rate of change'!L$25:L$30),INDEX('Input|Rate of change'!$C$14:$O$21,MATCH('Calc|Opex forecast'!$F43,'Input|Rate of change'!$C$14:$C$21,0),MATCH('Calc|Opex forecast'!$F44,'Input|Rate of change'!$C$14:$O$14,0)))*IF($E43="$millions",1000000,IF($E43="$000",1000,1))/IF($E44="$millions",1000000,IF($E44="$000",1000,1))</f>
        <v>0</v>
      </c>
      <c r="L44" s="77">
        <f>L43*IF($F43="nominal",LOOKUP($F44,Nominal_to_Real,'Input|Rate of change'!M$25:M$30),INDEX('Input|Rate of change'!$C$14:$O$21,MATCH('Calc|Opex forecast'!$F43,'Input|Rate of change'!$C$14:$C$21,0),MATCH('Calc|Opex forecast'!$F44,'Input|Rate of change'!$C$14:$O$14,0)))*IF($E43="$millions",1000000,IF($E43="$000",1000,1))/IF($E44="$millions",1000000,IF($E44="$000",1000,1))</f>
        <v>0</v>
      </c>
      <c r="M44" s="77">
        <f>M43*IF($F43="nominal",LOOKUP($F44,Nominal_to_Real,'Input|Rate of change'!N$25:N$30),INDEX('Input|Rate of change'!$C$14:$O$21,MATCH('Calc|Opex forecast'!$F43,'Input|Rate of change'!$C$14:$C$21,0),MATCH('Calc|Opex forecast'!$F44,'Input|Rate of change'!$C$14:$O$14,0)))*IF($E43="$millions",1000000,IF($E43="$000",1000,1))/IF($E44="$millions",1000000,IF($E44="$000",1000,1))</f>
        <v>0</v>
      </c>
      <c r="N44" s="109">
        <f>N43*IF($F43="nominal",LOOKUP($F44,Nominal_to_Real,'Input|Rate of change'!O$25:O$30),INDEX('Input|Rate of change'!$C$14:$O$21,MATCH('Calc|Opex forecast'!$F43,'Input|Rate of change'!$C$14:$C$21,0),MATCH('Calc|Opex forecast'!$F44,'Input|Rate of change'!$C$14:$O$14,0)))*IF($E43="$millions",1000000,IF($E43="$000",1000,1))/IF($E44="$millions",1000000,IF($E44="$000",1000,1))</f>
        <v>0</v>
      </c>
      <c r="O44" s="77">
        <f>O43*IF($F43="nominal",LOOKUP($F44,Nominal_to_Real,'Input|Rate of change'!P$25:P$30),INDEX('Input|Rate of change'!$C$14:$O$21,MATCH('Calc|Opex forecast'!$F43,'Input|Rate of change'!$C$14:$C$21,0),MATCH('Calc|Opex forecast'!$F44,'Input|Rate of change'!$C$14:$O$14,0)))*IF($E43="$millions",1000000,IF($E43="$000",1000,1))/IF($E44="$millions",1000000,IF($E44="$000",1000,1))</f>
        <v>0</v>
      </c>
      <c r="P44" s="77">
        <f>P43*IF($F43="nominal",LOOKUP($F44,Nominal_to_Real,'Input|Rate of change'!Q$25:Q$30),INDEX('Input|Rate of change'!$C$14:$O$21,MATCH('Calc|Opex forecast'!$F43,'Input|Rate of change'!$C$14:$C$21,0),MATCH('Calc|Opex forecast'!$F44,'Input|Rate of change'!$C$14:$O$14,0)))*IF($E43="$millions",1000000,IF($E43="$000",1000,1))/IF($E44="$millions",1000000,IF($E44="$000",1000,1))</f>
        <v>0</v>
      </c>
      <c r="Q44" s="77">
        <f>Q43*IF($F43="nominal",LOOKUP($F44,Nominal_to_Real,'Input|Rate of change'!R$25:R$30),INDEX('Input|Rate of change'!$C$14:$O$21,MATCH('Calc|Opex forecast'!$F43,'Input|Rate of change'!$C$14:$C$21,0),MATCH('Calc|Opex forecast'!$F44,'Input|Rate of change'!$C$14:$O$14,0)))*IF($E43="$millions",1000000,IF($E43="$000",1000,1))/IF($E44="$millions",1000000,IF($E44="$000",1000,1))</f>
        <v>0</v>
      </c>
      <c r="R44" s="77">
        <f>R43*IF($F43="nominal",LOOKUP($F44,Nominal_to_Real,'Input|Rate of change'!S$25:S$30),INDEX('Input|Rate of change'!$C$14:$O$21,MATCH('Calc|Opex forecast'!$F43,'Input|Rate of change'!$C$14:$C$21,0),MATCH('Calc|Opex forecast'!$F44,'Input|Rate of change'!$C$14:$O$14,0)))*IF($E43="$millions",1000000,IF($E43="$000",1000,1))/IF($E44="$millions",1000000,IF($E44="$000",1000,1))</f>
        <v>0</v>
      </c>
      <c r="S44" s="77">
        <f>S43*IF($F43="nominal",LOOKUP($F44,Nominal_to_Real,'Input|Rate of change'!T$25:T$30),INDEX('Input|Rate of change'!$C$14:$O$21,MATCH('Calc|Opex forecast'!$F43,'Input|Rate of change'!$C$14:$C$21,0),MATCH('Calc|Opex forecast'!$F44,'Input|Rate of change'!$C$14:$O$14,0)))*IF($E43="$millions",1000000,IF($E43="$000",1000,1))/IF($E44="$millions",1000000,IF($E44="$000",1000,1))</f>
        <v>0</v>
      </c>
    </row>
    <row r="45" spans="3:19" ht="10.5" outlineLevel="1">
      <c r="C45" s="84"/>
      <c r="F45" s="117"/>
      <c r="J45" s="77"/>
      <c r="K45" s="77"/>
      <c r="L45" s="77"/>
      <c r="M45" s="77"/>
      <c r="N45" s="77"/>
      <c r="O45" s="77"/>
      <c r="P45" s="77"/>
      <c r="Q45" s="77"/>
      <c r="R45" s="73"/>
      <c r="S45" s="73"/>
    </row>
    <row r="46" spans="3:19" ht="10.5" outlineLevel="1">
      <c r="C46" s="84" t="str">
        <f>'Input|Reported opex'!$C$65</f>
        <v>Adjustment 4</v>
      </c>
      <c r="D46" s="72" t="s">
        <v>96</v>
      </c>
      <c r="E46" s="16" t="str">
        <f>'Input|Reported opex'!$E$65</f>
        <v>$millions</v>
      </c>
      <c r="F46" s="117" t="str">
        <f>'Input|Reported opex'!$F$65</f>
        <v>nominal</v>
      </c>
      <c r="J46" s="73">
        <f>IF(YEAR(J$4)=PPLastYear,'Input|Reported opex'!J65,0)</f>
        <v>0</v>
      </c>
      <c r="K46" s="73">
        <f>IF(YEAR(K$4)=PPLastYear,'Input|Reported opex'!K65,0)</f>
        <v>0</v>
      </c>
      <c r="L46" s="73">
        <f>IF(YEAR(L$4)=PPLastYear,'Input|Reported opex'!L65,0)</f>
        <v>0</v>
      </c>
      <c r="M46" s="73">
        <f>IF(YEAR(M$4)=PPLastYear,'Input|Reported opex'!M65,0)</f>
        <v>0</v>
      </c>
      <c r="N46" s="73">
        <f>IF(YEAR(N$4)=PPLastYear,'Input|Reported opex'!N65,0)</f>
        <v>0</v>
      </c>
      <c r="O46" s="73">
        <f>IF(YEAR(O$4)=PPLastYear,'Input|Reported opex'!O65,0)</f>
        <v>0</v>
      </c>
      <c r="P46" s="73">
        <f>IF(YEAR(P$4)=PPLastYear,'Input|Reported opex'!P65,0)</f>
        <v>0</v>
      </c>
      <c r="Q46" s="73">
        <f>IF(YEAR(Q$4)=PPLastYear,'Input|Reported opex'!Q65,0)</f>
        <v>0</v>
      </c>
      <c r="R46" s="73">
        <f>IF(YEAR(R$4)=PPLastYear,'Input|Reported opex'!R65,0)</f>
        <v>0</v>
      </c>
      <c r="S46" s="73">
        <f>IF(YEAR(S$4)=PPLastYear,'Input|Reported opex'!S65,0)</f>
        <v>0</v>
      </c>
    </row>
    <row r="47" spans="3:19" ht="10.5" outlineLevel="1">
      <c r="C47" s="84" t="str">
        <f>C46</f>
        <v>Adjustment 4</v>
      </c>
      <c r="D47" s="16" t="s">
        <v>30</v>
      </c>
      <c r="E47" s="16" t="str">
        <f>$E$8</f>
        <v>$millions</v>
      </c>
      <c r="F47" s="117">
        <f>$F$8</f>
        <v>46447</v>
      </c>
      <c r="J47" s="77">
        <f>J46*IF($F46="nominal",LOOKUP($F47,Nominal_to_Real,'Input|Rate of change'!K$25:K$30),INDEX('Input|Rate of change'!$C$14:$O$21,MATCH('Calc|Opex forecast'!$F46,'Input|Rate of change'!$C$14:$C$21,0),MATCH('Calc|Opex forecast'!$F47,'Input|Rate of change'!$C$14:$O$14,0)))*IF($E46="$millions",1000000,IF($E46="$000",1000,1))/IF($E47="$millions",1000000,IF($E47="$000",1000,1))</f>
        <v>0</v>
      </c>
      <c r="K47" s="77">
        <f>K46*IF($F46="nominal",LOOKUP($F47,Nominal_to_Real,'Input|Rate of change'!L$25:L$30),INDEX('Input|Rate of change'!$C$14:$O$21,MATCH('Calc|Opex forecast'!$F46,'Input|Rate of change'!$C$14:$C$21,0),MATCH('Calc|Opex forecast'!$F47,'Input|Rate of change'!$C$14:$O$14,0)))*IF($E46="$millions",1000000,IF($E46="$000",1000,1))/IF($E47="$millions",1000000,IF($E47="$000",1000,1))</f>
        <v>0</v>
      </c>
      <c r="L47" s="77">
        <f>L46*IF($F46="nominal",LOOKUP($F47,Nominal_to_Real,'Input|Rate of change'!M$25:M$30),INDEX('Input|Rate of change'!$C$14:$O$21,MATCH('Calc|Opex forecast'!$F46,'Input|Rate of change'!$C$14:$C$21,0),MATCH('Calc|Opex forecast'!$F47,'Input|Rate of change'!$C$14:$O$14,0)))*IF($E46="$millions",1000000,IF($E46="$000",1000,1))/IF($E47="$millions",1000000,IF($E47="$000",1000,1))</f>
        <v>0</v>
      </c>
      <c r="M47" s="77">
        <f>M46*IF($F46="nominal",LOOKUP($F47,Nominal_to_Real,'Input|Rate of change'!N$25:N$30),INDEX('Input|Rate of change'!$C$14:$O$21,MATCH('Calc|Opex forecast'!$F46,'Input|Rate of change'!$C$14:$C$21,0),MATCH('Calc|Opex forecast'!$F47,'Input|Rate of change'!$C$14:$O$14,0)))*IF($E46="$millions",1000000,IF($E46="$000",1000,1))/IF($E47="$millions",1000000,IF($E47="$000",1000,1))</f>
        <v>0</v>
      </c>
      <c r="N47" s="109">
        <f>N46*IF($F46="nominal",LOOKUP($F47,Nominal_to_Real,'Input|Rate of change'!O$25:O$30),INDEX('Input|Rate of change'!$C$14:$O$21,MATCH('Calc|Opex forecast'!$F46,'Input|Rate of change'!$C$14:$C$21,0),MATCH('Calc|Opex forecast'!$F47,'Input|Rate of change'!$C$14:$O$14,0)))*IF($E46="$millions",1000000,IF($E46="$000",1000,1))/IF($E47="$millions",1000000,IF($E47="$000",1000,1))</f>
        <v>0</v>
      </c>
      <c r="O47" s="77">
        <f>O46*IF($F46="nominal",LOOKUP($F47,Nominal_to_Real,'Input|Rate of change'!P$25:P$30),INDEX('Input|Rate of change'!$C$14:$O$21,MATCH('Calc|Opex forecast'!$F46,'Input|Rate of change'!$C$14:$C$21,0),MATCH('Calc|Opex forecast'!$F47,'Input|Rate of change'!$C$14:$O$14,0)))*IF($E46="$millions",1000000,IF($E46="$000",1000,1))/IF($E47="$millions",1000000,IF($E47="$000",1000,1))</f>
        <v>0</v>
      </c>
      <c r="P47" s="77">
        <f>P46*IF($F46="nominal",LOOKUP($F47,Nominal_to_Real,'Input|Rate of change'!Q$25:Q$30),INDEX('Input|Rate of change'!$C$14:$O$21,MATCH('Calc|Opex forecast'!$F46,'Input|Rate of change'!$C$14:$C$21,0),MATCH('Calc|Opex forecast'!$F47,'Input|Rate of change'!$C$14:$O$14,0)))*IF($E46="$millions",1000000,IF($E46="$000",1000,1))/IF($E47="$millions",1000000,IF($E47="$000",1000,1))</f>
        <v>0</v>
      </c>
      <c r="Q47" s="77">
        <f>Q46*IF($F46="nominal",LOOKUP($F47,Nominal_to_Real,'Input|Rate of change'!R$25:R$30),INDEX('Input|Rate of change'!$C$14:$O$21,MATCH('Calc|Opex forecast'!$F46,'Input|Rate of change'!$C$14:$C$21,0),MATCH('Calc|Opex forecast'!$F47,'Input|Rate of change'!$C$14:$O$14,0)))*IF($E46="$millions",1000000,IF($E46="$000",1000,1))/IF($E47="$millions",1000000,IF($E47="$000",1000,1))</f>
        <v>0</v>
      </c>
      <c r="R47" s="77">
        <f>R46*IF($F46="nominal",LOOKUP($F47,Nominal_to_Real,'Input|Rate of change'!S$25:S$30),INDEX('Input|Rate of change'!$C$14:$O$21,MATCH('Calc|Opex forecast'!$F46,'Input|Rate of change'!$C$14:$C$21,0),MATCH('Calc|Opex forecast'!$F47,'Input|Rate of change'!$C$14:$O$14,0)))*IF($E46="$millions",1000000,IF($E46="$000",1000,1))/IF($E47="$millions",1000000,IF($E47="$000",1000,1))</f>
        <v>0</v>
      </c>
      <c r="S47" s="77">
        <f>S46*IF($F46="nominal",LOOKUP($F47,Nominal_to_Real,'Input|Rate of change'!T$25:T$30),INDEX('Input|Rate of change'!$C$14:$O$21,MATCH('Calc|Opex forecast'!$F46,'Input|Rate of change'!$C$14:$C$21,0),MATCH('Calc|Opex forecast'!$F47,'Input|Rate of change'!$C$14:$O$14,0)))*IF($E46="$millions",1000000,IF($E46="$000",1000,1))/IF($E47="$millions",1000000,IF($E47="$000",1000,1))</f>
        <v>0</v>
      </c>
    </row>
    <row r="48" spans="3:19" ht="10.5" outlineLevel="1">
      <c r="C48" s="84"/>
      <c r="F48" s="117"/>
      <c r="J48" s="77"/>
      <c r="K48" s="77"/>
      <c r="L48" s="77"/>
      <c r="M48" s="77"/>
      <c r="N48" s="77"/>
      <c r="O48" s="77"/>
      <c r="P48" s="77"/>
      <c r="Q48" s="77"/>
      <c r="R48" s="73"/>
      <c r="S48" s="73"/>
    </row>
    <row r="49" spans="1:30" ht="10.5" outlineLevel="1">
      <c r="C49" s="84" t="str">
        <f>'Input|Reported opex'!$C$66</f>
        <v>Adjustment 5</v>
      </c>
      <c r="D49" s="72" t="s">
        <v>96</v>
      </c>
      <c r="E49" s="16" t="str">
        <f>'Input|Reported opex'!$E$66</f>
        <v>$millions</v>
      </c>
      <c r="F49" s="117" t="str">
        <f>'Input|Reported opex'!$F$66</f>
        <v>nominal</v>
      </c>
      <c r="J49" s="73">
        <f>IF(YEAR(J$4)=PPLastYear,'Input|Reported opex'!J66,0)</f>
        <v>0</v>
      </c>
      <c r="K49" s="73">
        <f>IF(YEAR(K$4)=PPLastYear,'Input|Reported opex'!K66,0)</f>
        <v>0</v>
      </c>
      <c r="L49" s="73">
        <f>IF(YEAR(L$4)=PPLastYear,'Input|Reported opex'!L66,0)</f>
        <v>0</v>
      </c>
      <c r="M49" s="73">
        <f>IF(YEAR(M$4)=PPLastYear,'Input|Reported opex'!M66,0)</f>
        <v>0</v>
      </c>
      <c r="N49" s="73">
        <f>IF(YEAR(N$4)=PPLastYear,'Input|Reported opex'!N66,0)</f>
        <v>0</v>
      </c>
      <c r="O49" s="73">
        <f>IF(YEAR(O$4)=PPLastYear,'Input|Reported opex'!O66,0)</f>
        <v>0</v>
      </c>
      <c r="P49" s="73">
        <f>IF(YEAR(P$4)=PPLastYear,'Input|Reported opex'!P66,0)</f>
        <v>0</v>
      </c>
      <c r="Q49" s="73">
        <f>IF(YEAR(Q$4)=PPLastYear,'Input|Reported opex'!Q66,0)</f>
        <v>0</v>
      </c>
      <c r="R49" s="73">
        <f>IF(YEAR(R$4)=PPLastYear,'Input|Reported opex'!R66,0)</f>
        <v>0</v>
      </c>
      <c r="S49" s="73">
        <f>IF(YEAR(S$4)=PPLastYear,'Input|Reported opex'!S66,0)</f>
        <v>0</v>
      </c>
    </row>
    <row r="50" spans="1:30" ht="10.5" outlineLevel="1">
      <c r="C50" s="84" t="str">
        <f>C49</f>
        <v>Adjustment 5</v>
      </c>
      <c r="D50" s="16" t="s">
        <v>30</v>
      </c>
      <c r="E50" s="16" t="str">
        <f>$E$8</f>
        <v>$millions</v>
      </c>
      <c r="F50" s="117">
        <f>$F$8</f>
        <v>46447</v>
      </c>
      <c r="J50" s="77">
        <f>J49*IF($F49="nominal",LOOKUP($F50,Nominal_to_Real,'Input|Rate of change'!K$25:K$30),INDEX('Input|Rate of change'!$C$14:$O$21,MATCH('Calc|Opex forecast'!$F49,'Input|Rate of change'!$C$14:$C$21,0),MATCH('Calc|Opex forecast'!$F50,'Input|Rate of change'!$C$14:$O$14,0)))*IF($E49="$millions",1000000,IF($E49="$000",1000,1))/IF($E50="$millions",1000000,IF($E50="$000",1000,1))</f>
        <v>0</v>
      </c>
      <c r="K50" s="77">
        <f>K49*IF($F49="nominal",LOOKUP($F50,Nominal_to_Real,'Input|Rate of change'!L$25:L$30),INDEX('Input|Rate of change'!$C$14:$O$21,MATCH('Calc|Opex forecast'!$F49,'Input|Rate of change'!$C$14:$C$21,0),MATCH('Calc|Opex forecast'!$F50,'Input|Rate of change'!$C$14:$O$14,0)))*IF($E49="$millions",1000000,IF($E49="$000",1000,1))/IF($E50="$millions",1000000,IF($E50="$000",1000,1))</f>
        <v>0</v>
      </c>
      <c r="L50" s="77">
        <f>L49*IF($F49="nominal",LOOKUP($F50,Nominal_to_Real,'Input|Rate of change'!M$25:M$30),INDEX('Input|Rate of change'!$C$14:$O$21,MATCH('Calc|Opex forecast'!$F49,'Input|Rate of change'!$C$14:$C$21,0),MATCH('Calc|Opex forecast'!$F50,'Input|Rate of change'!$C$14:$O$14,0)))*IF($E49="$millions",1000000,IF($E49="$000",1000,1))/IF($E50="$millions",1000000,IF($E50="$000",1000,1))</f>
        <v>0</v>
      </c>
      <c r="M50" s="77">
        <f>M49*IF($F49="nominal",LOOKUP($F50,Nominal_to_Real,'Input|Rate of change'!N$25:N$30),INDEX('Input|Rate of change'!$C$14:$O$21,MATCH('Calc|Opex forecast'!$F49,'Input|Rate of change'!$C$14:$C$21,0),MATCH('Calc|Opex forecast'!$F50,'Input|Rate of change'!$C$14:$O$14,0)))*IF($E49="$millions",1000000,IF($E49="$000",1000,1))/IF($E50="$millions",1000000,IF($E50="$000",1000,1))</f>
        <v>0</v>
      </c>
      <c r="N50" s="109">
        <f>N49*IF($F49="nominal",LOOKUP($F50,Nominal_to_Real,'Input|Rate of change'!O$25:O$30),INDEX('Input|Rate of change'!$C$14:$O$21,MATCH('Calc|Opex forecast'!$F49,'Input|Rate of change'!$C$14:$C$21,0),MATCH('Calc|Opex forecast'!$F50,'Input|Rate of change'!$C$14:$O$14,0)))*IF($E49="$millions",1000000,IF($E49="$000",1000,1))/IF($E50="$millions",1000000,IF($E50="$000",1000,1))</f>
        <v>0</v>
      </c>
      <c r="O50" s="77">
        <f>O49*IF($F49="nominal",LOOKUP($F50,Nominal_to_Real,'Input|Rate of change'!P$25:P$30),INDEX('Input|Rate of change'!$C$14:$O$21,MATCH('Calc|Opex forecast'!$F49,'Input|Rate of change'!$C$14:$C$21,0),MATCH('Calc|Opex forecast'!$F50,'Input|Rate of change'!$C$14:$O$14,0)))*IF($E49="$millions",1000000,IF($E49="$000",1000,1))/IF($E50="$millions",1000000,IF($E50="$000",1000,1))</f>
        <v>0</v>
      </c>
      <c r="P50" s="77">
        <f>P49*IF($F49="nominal",LOOKUP($F50,Nominal_to_Real,'Input|Rate of change'!Q$25:Q$30),INDEX('Input|Rate of change'!$C$14:$O$21,MATCH('Calc|Opex forecast'!$F49,'Input|Rate of change'!$C$14:$C$21,0),MATCH('Calc|Opex forecast'!$F50,'Input|Rate of change'!$C$14:$O$14,0)))*IF($E49="$millions",1000000,IF($E49="$000",1000,1))/IF($E50="$millions",1000000,IF($E50="$000",1000,1))</f>
        <v>0</v>
      </c>
      <c r="Q50" s="77">
        <f>Q49*IF($F49="nominal",LOOKUP($F50,Nominal_to_Real,'Input|Rate of change'!R$25:R$30),INDEX('Input|Rate of change'!$C$14:$O$21,MATCH('Calc|Opex forecast'!$F49,'Input|Rate of change'!$C$14:$C$21,0),MATCH('Calc|Opex forecast'!$F50,'Input|Rate of change'!$C$14:$O$14,0)))*IF($E49="$millions",1000000,IF($E49="$000",1000,1))/IF($E50="$millions",1000000,IF($E50="$000",1000,1))</f>
        <v>0</v>
      </c>
      <c r="R50" s="77">
        <f>R49*IF($F49="nominal",LOOKUP($F50,Nominal_to_Real,'Input|Rate of change'!S$25:S$30),INDEX('Input|Rate of change'!$C$14:$O$21,MATCH('Calc|Opex forecast'!$F49,'Input|Rate of change'!$C$14:$C$21,0),MATCH('Calc|Opex forecast'!$F50,'Input|Rate of change'!$C$14:$O$14,0)))*IF($E49="$millions",1000000,IF($E49="$000",1000,1))/IF($E50="$millions",1000000,IF($E50="$000",1000,1))</f>
        <v>0</v>
      </c>
      <c r="S50" s="77">
        <f>S49*IF($F49="nominal",LOOKUP($F50,Nominal_to_Real,'Input|Rate of change'!T$25:T$30),INDEX('Input|Rate of change'!$C$14:$O$21,MATCH('Calc|Opex forecast'!$F49,'Input|Rate of change'!$C$14:$C$21,0),MATCH('Calc|Opex forecast'!$F50,'Input|Rate of change'!$C$14:$O$14,0)))*IF($E49="$millions",1000000,IF($E49="$000",1000,1))/IF($E50="$millions",1000000,IF($E50="$000",1000,1))</f>
        <v>0</v>
      </c>
    </row>
    <row r="51" spans="1:30" ht="10.5" outlineLevel="1">
      <c r="C51" s="84"/>
      <c r="F51" s="117"/>
      <c r="J51" s="77"/>
      <c r="K51" s="77"/>
      <c r="L51" s="77"/>
      <c r="M51" s="77"/>
      <c r="N51" s="77"/>
      <c r="O51" s="77"/>
      <c r="P51" s="77"/>
      <c r="Q51" s="77"/>
      <c r="R51" s="77"/>
      <c r="S51" s="77"/>
    </row>
    <row r="52" spans="1:30" ht="10.5" outlineLevel="1">
      <c r="C52" s="84" t="s">
        <v>93</v>
      </c>
      <c r="D52" s="16" t="s">
        <v>103</v>
      </c>
      <c r="E52" s="16" t="str">
        <f>$E$8</f>
        <v>$millions</v>
      </c>
      <c r="F52" s="117">
        <f>$F$8</f>
        <v>46447</v>
      </c>
      <c r="J52" s="77">
        <f>SUM(J33,J38,J41,J44,J47,J50)*'Input|Reported opex'!J70</f>
        <v>0</v>
      </c>
      <c r="K52" s="77">
        <f>SUM(K33,K38,K41,K44,K47,K50)*'Input|Reported opex'!K70</f>
        <v>0</v>
      </c>
      <c r="L52" s="77">
        <f>SUM(L33,L38,L41,L44,L47,L50)*'Input|Reported opex'!L70</f>
        <v>0</v>
      </c>
      <c r="M52" s="77">
        <f>SUM(M33,M38,M41,M44,M47,M50)*'Input|Reported opex'!M70</f>
        <v>0</v>
      </c>
      <c r="N52" s="77">
        <f>SUM(N33,N38,N41,N44,N47,N50)*'Input|Reported opex'!N70</f>
        <v>0</v>
      </c>
      <c r="O52" s="77">
        <f>SUM(O33,O38,O41,O44,O47,O50)*'Input|Reported opex'!O70</f>
        <v>0</v>
      </c>
      <c r="P52" s="77">
        <f>SUM(P33,P38,P41,P44,P47,P50)*'Input|Reported opex'!P70</f>
        <v>0</v>
      </c>
      <c r="Q52" s="77">
        <f>SUM(Q33,Q38,Q41,Q44,Q47,Q50)*'Input|Reported opex'!Q70</f>
        <v>0</v>
      </c>
      <c r="R52" s="77">
        <f>SUM(R33,R38,R41,R44,R47,R50)*'Input|Reported opex'!R70</f>
        <v>0</v>
      </c>
      <c r="S52" s="77">
        <f>SUM(S33,S38,S41,S44,S47,S50)*'Input|Reported opex'!S70</f>
        <v>0</v>
      </c>
    </row>
    <row r="53" spans="1:30" ht="10.5" outlineLevel="1">
      <c r="C53" s="84"/>
      <c r="F53" s="117"/>
      <c r="J53" s="77"/>
      <c r="K53" s="77"/>
      <c r="L53" s="77"/>
      <c r="M53" s="77"/>
      <c r="N53" s="77"/>
      <c r="O53" s="77"/>
      <c r="P53" s="77"/>
      <c r="Q53" s="77"/>
      <c r="R53" s="77"/>
      <c r="S53" s="77"/>
    </row>
    <row r="54" spans="1:30" ht="10.5" outlineLevel="1">
      <c r="C54" s="128" t="s">
        <v>174</v>
      </c>
      <c r="D54" s="74" t="s">
        <v>103</v>
      </c>
      <c r="E54" s="74" t="str">
        <f>$E$8</f>
        <v>$millions</v>
      </c>
      <c r="F54" s="129">
        <f>$F$8</f>
        <v>46447</v>
      </c>
      <c r="J54" s="77">
        <f>SUM(J33,J35,J38,J41,J44,J47,J50,J52)</f>
        <v>0</v>
      </c>
      <c r="K54" s="77">
        <f t="shared" ref="K54:S54" si="5">SUM(K33,K35,K38,K41,K44,K47,K50,K52)</f>
        <v>0</v>
      </c>
      <c r="L54" s="77">
        <f t="shared" si="5"/>
        <v>0</v>
      </c>
      <c r="M54" s="77">
        <f t="shared" si="5"/>
        <v>0</v>
      </c>
      <c r="N54" s="77">
        <f>SUM(N33,N35,N38,N41,N44,N47,N50,N52)</f>
        <v>124.98188029600605</v>
      </c>
      <c r="O54" s="77">
        <f t="shared" si="5"/>
        <v>0</v>
      </c>
      <c r="P54" s="77">
        <f t="shared" si="5"/>
        <v>0</v>
      </c>
      <c r="Q54" s="77">
        <f t="shared" si="5"/>
        <v>0</v>
      </c>
      <c r="R54" s="77">
        <f t="shared" si="5"/>
        <v>0</v>
      </c>
      <c r="S54" s="77">
        <f t="shared" si="5"/>
        <v>0</v>
      </c>
    </row>
    <row r="55" spans="1:30">
      <c r="J55" s="71"/>
      <c r="K55" s="71"/>
      <c r="L55" s="71"/>
    </row>
    <row r="56" spans="1:30" customFormat="1" ht="13">
      <c r="A56" s="37"/>
      <c r="B56" s="43" t="s">
        <v>91</v>
      </c>
      <c r="C56" s="37"/>
      <c r="D56" s="37"/>
      <c r="E56" s="37"/>
      <c r="F56" s="38"/>
      <c r="G56" s="38"/>
      <c r="H56" s="38"/>
      <c r="I56" s="38"/>
      <c r="J56" s="39"/>
      <c r="K56" s="40"/>
      <c r="L56" s="39"/>
      <c r="M56" s="40"/>
      <c r="N56" s="39"/>
      <c r="O56" s="39"/>
      <c r="P56" s="39"/>
      <c r="Q56" s="39"/>
      <c r="R56" s="39"/>
      <c r="S56" s="39"/>
      <c r="T56" s="39"/>
      <c r="U56" s="39"/>
      <c r="V56" s="40"/>
      <c r="W56" s="40"/>
      <c r="X56" s="41"/>
      <c r="Y56" s="41"/>
      <c r="Z56" s="41"/>
      <c r="AA56" s="41"/>
      <c r="AB56" s="41"/>
      <c r="AC56" s="42"/>
      <c r="AD56" s="42"/>
    </row>
    <row r="57" spans="1:30" outlineLevel="1">
      <c r="J57" s="71"/>
      <c r="K57" s="71"/>
      <c r="L57" s="71"/>
      <c r="M57" s="71"/>
      <c r="N57" s="71"/>
      <c r="O57" s="71"/>
      <c r="P57" s="71"/>
      <c r="Q57" s="71"/>
      <c r="R57" s="71"/>
      <c r="S57" s="71"/>
    </row>
    <row r="58" spans="1:30" ht="10.5" outlineLevel="1">
      <c r="C58" s="9" t="s">
        <v>42</v>
      </c>
      <c r="D58" s="21" t="s">
        <v>7</v>
      </c>
      <c r="E58" s="21" t="s">
        <v>8</v>
      </c>
      <c r="F58" s="21" t="s">
        <v>22</v>
      </c>
      <c r="J58" s="119" t="str">
        <f>IF(YEAR(J$4)&gt;='Input|General'!$G$13,IF(YEAR(J$4)&lt;='Input|General'!$G$14,J$4,""),"")</f>
        <v/>
      </c>
      <c r="K58" s="119" t="str">
        <f>IF(YEAR(K$4)&gt;='Input|General'!$G$13,IF(YEAR(K$4)&lt;='Input|General'!$G$14,K$4,""),"")</f>
        <v/>
      </c>
      <c r="L58" s="119" t="str">
        <f>IF(YEAR(L$4)&gt;='Input|General'!$G$13,IF(YEAR(L$4)&lt;='Input|General'!$G$14,L$4,""),"")</f>
        <v/>
      </c>
      <c r="M58" s="119" t="str">
        <f>IF(YEAR(M$4)&gt;='Input|General'!$G$13,IF(YEAR(M$4)&lt;='Input|General'!$G$14,M$4,""),"")</f>
        <v/>
      </c>
      <c r="N58" s="119" t="str">
        <f>IF(YEAR(N$4)&gt;='Input|General'!$G$13,IF(YEAR(N$4)&lt;='Input|General'!$G$14,N$4,""),"")</f>
        <v/>
      </c>
      <c r="O58" s="119">
        <f>IF(YEAR(O$4)&gt;='Input|General'!$G$13,IF(YEAR(O$4)&lt;='Input|General'!$G$14,O$4,""),"")</f>
        <v>46813</v>
      </c>
      <c r="P58" s="119">
        <f>IF(YEAR(P$4)&gt;='Input|General'!$G$13,IF(YEAR(P$4)&lt;='Input|General'!$G$14,P$4,""),"")</f>
        <v>47178</v>
      </c>
      <c r="Q58" s="119">
        <f>IF(YEAR(Q$4)&gt;='Input|General'!$G$13,IF(YEAR(Q$4)&lt;='Input|General'!$G$14,Q$4,""),"")</f>
        <v>47543</v>
      </c>
      <c r="R58" s="119">
        <f>IF(YEAR(R$4)&gt;='Input|General'!$G$13,IF(YEAR(R$4)&lt;='Input|General'!$G$14,R$4,""),"")</f>
        <v>47908</v>
      </c>
      <c r="S58" s="119">
        <f>IF(YEAR(S$4)&gt;='Input|General'!$G$13,IF(YEAR(S$4)&lt;='Input|General'!$G$14,S$4,""),"")</f>
        <v>48274</v>
      </c>
    </row>
    <row r="59" spans="1:30" ht="10.5" outlineLevel="1">
      <c r="C59" s="9"/>
      <c r="J59" s="71"/>
      <c r="K59" s="71"/>
      <c r="L59" s="71"/>
      <c r="M59" s="71"/>
      <c r="N59" s="71"/>
      <c r="O59" s="71"/>
      <c r="P59" s="71"/>
      <c r="Q59" s="71"/>
      <c r="R59" s="71"/>
      <c r="S59" s="71"/>
    </row>
    <row r="60" spans="1:30" ht="10.5" outlineLevel="1">
      <c r="B60" s="9"/>
      <c r="C60" s="78"/>
      <c r="J60" s="71"/>
      <c r="K60" s="71"/>
      <c r="L60" s="71"/>
      <c r="M60" s="71"/>
      <c r="N60" s="71"/>
      <c r="O60" s="71"/>
      <c r="P60" s="71"/>
      <c r="Q60" s="71"/>
      <c r="R60" s="71"/>
      <c r="S60" s="71"/>
    </row>
    <row r="61" spans="1:30" outlineLevel="1">
      <c r="C61" s="15" t="s">
        <v>111</v>
      </c>
      <c r="D61" s="16" t="s">
        <v>30</v>
      </c>
      <c r="E61" s="16" t="s">
        <v>31</v>
      </c>
      <c r="F61" s="16" t="s">
        <v>36</v>
      </c>
      <c r="J61" s="79">
        <f>IF(J58=J4,'Input|Rate of change'!K95,0)</f>
        <v>0</v>
      </c>
      <c r="K61" s="79">
        <f>IF(K58=K4,'Input|Rate of change'!L95,0)</f>
        <v>0</v>
      </c>
      <c r="L61" s="79">
        <f>IF(L58=L4,'Input|Rate of change'!M95,0)</f>
        <v>0</v>
      </c>
      <c r="M61" s="79">
        <f>IF(M58=M4,'Input|Rate of change'!N95,0)</f>
        <v>0</v>
      </c>
      <c r="N61" s="79">
        <f>IF(N58=N4,'Input|Rate of change'!O95,0)</f>
        <v>0</v>
      </c>
      <c r="O61" s="79"/>
      <c r="P61" s="79"/>
      <c r="Q61" s="79"/>
      <c r="R61" s="79"/>
      <c r="S61" s="79"/>
    </row>
    <row r="62" spans="1:30" outlineLevel="1">
      <c r="J62" s="79"/>
      <c r="K62" s="79"/>
      <c r="L62" s="79"/>
      <c r="M62" s="79"/>
      <c r="N62" s="79"/>
      <c r="O62" s="79"/>
      <c r="P62" s="79"/>
      <c r="Q62" s="79"/>
      <c r="R62" s="79"/>
      <c r="S62" s="79"/>
    </row>
    <row r="63" spans="1:30" outlineLevel="1">
      <c r="C63" s="15" t="s">
        <v>84</v>
      </c>
      <c r="D63" s="16" t="s">
        <v>30</v>
      </c>
      <c r="E63" s="16" t="s">
        <v>31</v>
      </c>
      <c r="F63" s="16" t="s">
        <v>36</v>
      </c>
      <c r="J63" s="79">
        <f>SUMPRODUCT('Input|Rate of change'!K36:K43,'Input|Rate of change'!K49:K56)</f>
        <v>0</v>
      </c>
      <c r="K63" s="79">
        <f>SUMPRODUCT('Input|Rate of change'!L36:L43,'Input|Rate of change'!L49:L56)</f>
        <v>0</v>
      </c>
      <c r="L63" s="79">
        <f>SUMPRODUCT('Input|Rate of change'!M36:M43,'Input|Rate of change'!M49:M56)</f>
        <v>0</v>
      </c>
      <c r="M63" s="79">
        <f>SUMPRODUCT('Input|Rate of change'!N36:N43,'Input|Rate of change'!N49:N56)</f>
        <v>0</v>
      </c>
      <c r="N63" s="79">
        <f>SUMPRODUCT('Input|Rate of change'!O36:O43,'Input|Rate of change'!O49:O56)</f>
        <v>0</v>
      </c>
      <c r="O63" s="79">
        <f>SUMPRODUCT('Input|Rate of change'!P36:P43,'Input|Rate of change'!P49:P56)</f>
        <v>6.6551163805465283E-3</v>
      </c>
      <c r="P63" s="79">
        <f>SUMPRODUCT('Input|Rate of change'!Q36:Q43,'Input|Rate of change'!Q49:Q56)</f>
        <v>8.2206847589141319E-3</v>
      </c>
      <c r="Q63" s="79">
        <f>SUMPRODUCT('Input|Rate of change'!R36:R43,'Input|Rate of change'!R49:R56)</f>
        <v>8.5035960593285356E-3</v>
      </c>
      <c r="R63" s="79">
        <f>SUMPRODUCT('Input|Rate of change'!S36:S43,'Input|Rate of change'!S49:S56)</f>
        <v>7.809135361634115E-3</v>
      </c>
      <c r="S63" s="79">
        <f>SUMPRODUCT('Input|Rate of change'!T36:T43,'Input|Rate of change'!T49:T56)</f>
        <v>7.7971331401058283E-3</v>
      </c>
    </row>
    <row r="64" spans="1:30" outlineLevel="1">
      <c r="C64" s="15" t="s">
        <v>228</v>
      </c>
      <c r="D64" s="16" t="s">
        <v>30</v>
      </c>
      <c r="E64" s="16" t="s">
        <v>31</v>
      </c>
      <c r="F64" s="16" t="s">
        <v>36</v>
      </c>
      <c r="J64" s="79"/>
      <c r="K64" s="79"/>
      <c r="L64" s="79"/>
      <c r="M64" s="79"/>
      <c r="N64" s="79"/>
      <c r="O64" s="79">
        <f>O63+N64</f>
        <v>6.6551163805465283E-3</v>
      </c>
      <c r="P64" s="79">
        <f>(1+P63)*(1+O64)-1</f>
        <v>1.493051075325913E-2</v>
      </c>
      <c r="Q64" s="79">
        <f>(1+Q63)*(1+P64)-1</f>
        <v>2.3561069844992844E-2</v>
      </c>
      <c r="R64" s="79">
        <f>(1+R63)*(1+Q64)-1</f>
        <v>3.1554196790311462E-2</v>
      </c>
      <c r="S64" s="79">
        <f t="shared" ref="S64" si="6">(1+S63)*(1+R64)-1</f>
        <v>3.9597362203920516E-2</v>
      </c>
    </row>
    <row r="65" spans="1:30" outlineLevel="1">
      <c r="C65" s="15"/>
      <c r="J65" s="79"/>
      <c r="K65" s="79"/>
      <c r="L65" s="79"/>
      <c r="M65" s="79"/>
      <c r="N65" s="79"/>
      <c r="O65" s="79"/>
      <c r="P65" s="79"/>
      <c r="Q65" s="79"/>
      <c r="R65" s="79"/>
      <c r="S65" s="79"/>
    </row>
    <row r="66" spans="1:30" outlineLevel="1">
      <c r="C66" s="15" t="s">
        <v>107</v>
      </c>
      <c r="D66" s="16" t="s">
        <v>30</v>
      </c>
      <c r="E66" s="16" t="s">
        <v>31</v>
      </c>
      <c r="F66" s="16" t="s">
        <v>36</v>
      </c>
      <c r="J66" s="79">
        <f>'Input|Rate of change'!K101</f>
        <v>0</v>
      </c>
      <c r="K66" s="79">
        <f>'Input|Rate of change'!L101</f>
        <v>0</v>
      </c>
      <c r="L66" s="79">
        <f>'Input|Rate of change'!M101</f>
        <v>0</v>
      </c>
      <c r="M66" s="79">
        <f>'Input|Rate of change'!N101</f>
        <v>0</v>
      </c>
      <c r="N66" s="79">
        <f>'Input|Rate of change'!O101</f>
        <v>0</v>
      </c>
      <c r="O66" s="79">
        <f>'Input|Rate of change'!P101</f>
        <v>5.1539999999999997E-3</v>
      </c>
      <c r="P66" s="79">
        <f>'Input|Rate of change'!Q101</f>
        <v>5.1539999999999997E-3</v>
      </c>
      <c r="Q66" s="79">
        <f>'Input|Rate of change'!R101</f>
        <v>5.1539999999999997E-3</v>
      </c>
      <c r="R66" s="79">
        <f>'Input|Rate of change'!S101</f>
        <v>5.1539999999999997E-3</v>
      </c>
      <c r="S66" s="79">
        <f>'Input|Rate of change'!T101</f>
        <v>5.1539999999999997E-3</v>
      </c>
    </row>
    <row r="67" spans="1:30" outlineLevel="1">
      <c r="C67" s="15" t="s">
        <v>229</v>
      </c>
      <c r="D67" s="16" t="s">
        <v>30</v>
      </c>
      <c r="E67" s="16" t="s">
        <v>31</v>
      </c>
      <c r="F67" s="16" t="s">
        <v>36</v>
      </c>
      <c r="J67" s="79"/>
      <c r="K67" s="79"/>
      <c r="L67" s="79"/>
      <c r="M67" s="79"/>
      <c r="N67" s="79"/>
      <c r="O67" s="79">
        <f>O66+N67</f>
        <v>5.1539999999999997E-3</v>
      </c>
      <c r="P67" s="79">
        <f>(1+P66)*(1+O67)-1</f>
        <v>1.0334563716000167E-2</v>
      </c>
      <c r="Q67" s="79">
        <f t="shared" ref="Q67" si="7">(1+Q66)*(1+P67)-1</f>
        <v>1.5541828057392459E-2</v>
      </c>
      <c r="R67" s="79">
        <f t="shared" ref="R67" si="8">(1+R66)*(1+Q67)-1</f>
        <v>2.0775930639200357E-2</v>
      </c>
      <c r="S67" s="79">
        <f t="shared" ref="S67" si="9">(1+S66)*(1+R67)-1</f>
        <v>2.6037009785714993E-2</v>
      </c>
    </row>
    <row r="68" spans="1:30" outlineLevel="1">
      <c r="C68" s="15"/>
      <c r="J68" s="71"/>
      <c r="K68" s="71"/>
      <c r="L68" s="71"/>
      <c r="M68" s="71"/>
      <c r="N68" s="71"/>
      <c r="O68" s="71"/>
      <c r="P68" s="71"/>
      <c r="Q68" s="71"/>
      <c r="R68" s="71"/>
      <c r="S68" s="71"/>
    </row>
    <row r="69" spans="1:30" ht="10.5" outlineLevel="1">
      <c r="C69" s="80" t="s">
        <v>144</v>
      </c>
      <c r="D69" s="76" t="s">
        <v>30</v>
      </c>
      <c r="E69" s="76" t="s">
        <v>31</v>
      </c>
      <c r="F69" s="76" t="s">
        <v>36</v>
      </c>
      <c r="J69" s="100">
        <f>(1+J61)*(1+J63)*(1-J66)-1</f>
        <v>0</v>
      </c>
      <c r="K69" s="100">
        <f t="shared" ref="K69:N69" si="10">(1+K61)*(1+K63)*(1-K66)-1</f>
        <v>0</v>
      </c>
      <c r="L69" s="100">
        <f t="shared" si="10"/>
        <v>0</v>
      </c>
      <c r="M69" s="100">
        <f t="shared" si="10"/>
        <v>0</v>
      </c>
      <c r="N69" s="100">
        <f t="shared" si="10"/>
        <v>0</v>
      </c>
      <c r="O69" s="100">
        <f>(1+O61)*(1+O63)*(1-O66)-1</f>
        <v>1.4668159107211753E-3</v>
      </c>
      <c r="P69" s="100">
        <f>(1+P61)*(1+P63)*(1-P66)-1</f>
        <v>3.0243153496667396E-3</v>
      </c>
      <c r="Q69" s="100">
        <f>(1+Q61)*(1+Q63)*(1-Q66)-1</f>
        <v>3.3057685252386726E-3</v>
      </c>
      <c r="R69" s="100">
        <f>(1+R61)*(1+R63)*(1-R66)-1</f>
        <v>2.6148870779802991E-3</v>
      </c>
      <c r="S69" s="100">
        <f>(1+S61)*(1+S63)*(1-S66)-1</f>
        <v>2.6029467159018882E-3</v>
      </c>
    </row>
    <row r="70" spans="1:30" ht="10.5" outlineLevel="1">
      <c r="C70" s="9" t="s">
        <v>145</v>
      </c>
      <c r="D70" s="16" t="s">
        <v>30</v>
      </c>
      <c r="E70" s="16" t="s">
        <v>31</v>
      </c>
      <c r="F70" s="16" t="s">
        <v>36</v>
      </c>
      <c r="J70" s="79" t="str">
        <f t="array" ref="J70">IF(J$58=J$4,PRODUCT(1+$J69:J69)-1,"")</f>
        <v/>
      </c>
      <c r="K70" s="79" t="str">
        <f t="array" ref="K70">IF(K$58=K$4,PRODUCT(1+$J69:K69)-1,"")</f>
        <v/>
      </c>
      <c r="L70" s="79" t="str">
        <f t="array" ref="L70">IF(L$58=L$4,PRODUCT(1+$J69:L69)-1,"")</f>
        <v/>
      </c>
      <c r="M70" s="79" t="str">
        <f t="array" ref="M70">IF(M$58=M$4,PRODUCT(1+$J69:M69)-1,"")</f>
        <v/>
      </c>
      <c r="N70" s="79" t="str">
        <f t="array" ref="N70">IF(N$58=N$4,PRODUCT(1+$J69:N69)-1,"")</f>
        <v/>
      </c>
      <c r="O70" s="79">
        <f t="array" ref="O70">IF(O$58=O$4,PRODUCT(1+$J69:O69)-1,"")</f>
        <v>1.4668159107211753E-3</v>
      </c>
      <c r="P70" s="79">
        <f t="array" ref="P70">IF(P$58=P$4,PRODUCT(1+$J69:P69)-1,"")</f>
        <v>4.4955673742619329E-3</v>
      </c>
      <c r="Q70" s="79" cm="1">
        <f t="array" ref="Q70">IF(Q$58=Q$4,PRODUCT(1+$J69:Q69)-1,"")</f>
        <v>7.8161972046295602E-3</v>
      </c>
      <c r="R70" s="79">
        <f t="array" ref="R70">IF(R$58=R$4,PRODUCT(1+$J69:R69)-1,"")</f>
        <v>1.0451522755679177E-2</v>
      </c>
      <c r="S70" s="79" cm="1">
        <f t="array" ref="S70">IF(S$58=S$4,PRODUCT(1+$J69:S69)-1,"")</f>
        <v>1.3081674228414109E-2</v>
      </c>
    </row>
    <row r="71" spans="1:30">
      <c r="J71" s="71"/>
      <c r="K71" s="71"/>
      <c r="L71" s="71"/>
      <c r="M71" s="71"/>
      <c r="N71" s="71"/>
      <c r="O71" s="81"/>
      <c r="P71" s="81"/>
      <c r="Q71" s="81"/>
      <c r="R71" s="81"/>
      <c r="S71" s="81"/>
    </row>
    <row r="72" spans="1:30" customFormat="1" ht="13">
      <c r="A72" s="37"/>
      <c r="B72" s="43" t="s">
        <v>94</v>
      </c>
      <c r="C72" s="37"/>
      <c r="D72" s="37"/>
      <c r="E72" s="37"/>
      <c r="F72" s="38"/>
      <c r="G72" s="38"/>
      <c r="H72" s="38"/>
      <c r="I72" s="38"/>
      <c r="J72" s="39"/>
      <c r="K72" s="40"/>
      <c r="L72" s="39"/>
      <c r="M72" s="40"/>
      <c r="N72" s="39"/>
      <c r="O72" s="39"/>
      <c r="P72" s="39"/>
      <c r="Q72" s="39"/>
      <c r="R72" s="39"/>
      <c r="S72" s="39"/>
      <c r="T72" s="39"/>
      <c r="U72" s="39"/>
      <c r="V72" s="40"/>
      <c r="W72" s="40"/>
      <c r="X72" s="41"/>
      <c r="Y72" s="41"/>
      <c r="Z72" s="41"/>
      <c r="AA72" s="41"/>
      <c r="AB72" s="41"/>
      <c r="AC72" s="42"/>
      <c r="AD72" s="42"/>
    </row>
    <row r="73" spans="1:30" outlineLevel="1">
      <c r="C73" s="15"/>
      <c r="J73" s="71"/>
      <c r="K73" s="71"/>
      <c r="L73" s="71"/>
    </row>
    <row r="74" spans="1:30" ht="10.5" outlineLevel="1">
      <c r="C74" s="9" t="s">
        <v>108</v>
      </c>
      <c r="D74" s="21" t="s">
        <v>7</v>
      </c>
      <c r="E74" s="21" t="s">
        <v>8</v>
      </c>
      <c r="F74" s="21" t="s">
        <v>22</v>
      </c>
      <c r="J74" s="119" t="str">
        <f>IF(YEAR(J$4)&gt;='Input|General'!$G$13,IF(YEAR(J$4)&lt;='Input|General'!$G$14,J$4,""),"")</f>
        <v/>
      </c>
      <c r="K74" s="119" t="str">
        <f>IF(YEAR(K$4)&gt;='Input|General'!$G$13,IF(YEAR(K$4)&lt;='Input|General'!$G$14,K$4,""),"")</f>
        <v/>
      </c>
      <c r="L74" s="119" t="str">
        <f>IF(YEAR(L$4)&gt;='Input|General'!$G$13,IF(YEAR(L$4)&lt;='Input|General'!$G$14,L$4,""),"")</f>
        <v/>
      </c>
      <c r="M74" s="119" t="str">
        <f>IF(YEAR(M$4)&gt;='Input|General'!$G$13,IF(YEAR(M$4)&lt;='Input|General'!$G$14,M$4,""),"")</f>
        <v/>
      </c>
      <c r="N74" s="119" t="str">
        <f>IF(YEAR(N$4)&gt;='Input|General'!$G$13,IF(YEAR(N$4)&lt;='Input|General'!$G$14,N$4,""),"")</f>
        <v/>
      </c>
      <c r="O74" s="119">
        <f>IF(YEAR(O$4)&gt;='Input|General'!$G$13,IF(YEAR(O$4)&lt;='Input|General'!$G$14,O$4,""),"")</f>
        <v>46813</v>
      </c>
      <c r="P74" s="119">
        <f>IF(YEAR(P$4)&gt;='Input|General'!$G$13,IF(YEAR(P$4)&lt;='Input|General'!$G$14,P$4,""),"")</f>
        <v>47178</v>
      </c>
      <c r="Q74" s="119">
        <f>IF(YEAR(Q$4)&gt;='Input|General'!$G$13,IF(YEAR(Q$4)&lt;='Input|General'!$G$14,Q$4,""),"")</f>
        <v>47543</v>
      </c>
      <c r="R74" s="119">
        <f>IF(YEAR(R$4)&gt;='Input|General'!$G$13,IF(YEAR(R$4)&lt;='Input|General'!$G$14,R$4,""),"")</f>
        <v>47908</v>
      </c>
      <c r="S74" s="119">
        <f>IF(YEAR(S$4)&gt;='Input|General'!$G$13,IF(YEAR(S$4)&lt;='Input|General'!$G$14,S$4,""),"")</f>
        <v>48274</v>
      </c>
    </row>
    <row r="75" spans="1:30" ht="10.5" outlineLevel="1">
      <c r="C75" s="9"/>
      <c r="J75" s="14"/>
      <c r="K75" s="14"/>
      <c r="L75" s="14"/>
      <c r="M75" s="14"/>
      <c r="N75" s="14"/>
      <c r="O75" s="14"/>
      <c r="P75" s="14"/>
      <c r="Q75" s="14"/>
      <c r="R75" s="14"/>
      <c r="S75" s="14"/>
    </row>
    <row r="76" spans="1:30" ht="10.5" outlineLevel="1">
      <c r="C76" s="82" t="str">
        <f>'Input|Step changes'!C12</f>
        <v>Delegated Responsibilites (linked to VicGrid reforms)</v>
      </c>
      <c r="D76" s="16" t="s">
        <v>30</v>
      </c>
      <c r="E76" s="16" t="str">
        <f t="shared" ref="E76:E97" si="11">$E$8</f>
        <v>$millions</v>
      </c>
      <c r="F76" s="117">
        <f t="shared" ref="F76:F87" si="12">$F$8</f>
        <v>46447</v>
      </c>
      <c r="J76" s="86">
        <f>'Input|Step changes'!J12*IF('Input|Step changes'!$F12="nominal",LOOKUP($F76,Nominal_to_Real,'Input|Rate of change'!N$25:N$30),INDEX('Input|Rate of change'!$C$14:$O$21,MATCH('Input|Step changes'!$F12,'Input|Rate of change'!$C$14:$C$21,0),MATCH('Calc|Opex forecast'!$F76,'Input|Rate of change'!$C$14:$O$14,0)))*IF('Input|Step changes'!$E12="$millions",1000000,IF('Input|Step changes'!$E12="$000",1000,1))/IF($E76="$millions",1000000,IF($E76="$000",1000,1))</f>
        <v>0</v>
      </c>
      <c r="K76" s="86">
        <f>'Input|Step changes'!K12*IF('Input|Step changes'!$F12="nominal",LOOKUP($F76,Nominal_to_Real,'Input|Rate of change'!O$25:O$30),INDEX('Input|Rate of change'!$C$14:$O$21,MATCH('Input|Step changes'!$F12,'Input|Rate of change'!$C$14:$C$21,0),MATCH('Calc|Opex forecast'!$F76,'Input|Rate of change'!$C$14:$O$14,0)))*IF('Input|Step changes'!$E12="$millions",1000000,IF('Input|Step changes'!$E12="$000",1000,1))/IF($E76="$millions",1000000,IF($E76="$000",1000,1))</f>
        <v>0</v>
      </c>
      <c r="L76" s="86">
        <f>'Input|Step changes'!L12*IF('Input|Step changes'!$F12="nominal",LOOKUP($F76,Nominal_to_Real,'Input|Rate of change'!P$25:P$30),INDEX('Input|Rate of change'!$C$14:$O$21,MATCH('Input|Step changes'!$F12,'Input|Rate of change'!$C$14:$C$21,0),MATCH('Calc|Opex forecast'!$F76,'Input|Rate of change'!$C$14:$O$14,0)))*IF('Input|Step changes'!$E12="$millions",1000000,IF('Input|Step changes'!$E12="$000",1000,1))/IF($E76="$millions",1000000,IF($E76="$000",1000,1))</f>
        <v>0</v>
      </c>
      <c r="M76" s="86">
        <f>'Input|Step changes'!M12*IF('Input|Step changes'!$F12="nominal",LOOKUP($F76,Nominal_to_Real,'Input|Rate of change'!Q$25:Q$30),INDEX('Input|Rate of change'!$C$14:$O$21,MATCH('Input|Step changes'!$F12,'Input|Rate of change'!$C$14:$C$21,0),MATCH('Calc|Opex forecast'!$F76,'Input|Rate of change'!$C$14:$O$14,0)))*IF('Input|Step changes'!$E12="$millions",1000000,IF('Input|Step changes'!$E12="$000",1000,1))/IF($E76="$millions",1000000,IF($E76="$000",1000,1))</f>
        <v>0</v>
      </c>
      <c r="N76" s="86">
        <f>'Input|Step changes'!N12*IF('Input|Step changes'!$F12="nominal",LOOKUP($F76,Nominal_to_Real,'Input|Rate of change'!R$25:R$30),INDEX('Input|Rate of change'!$C$14:$O$21,MATCH('Input|Step changes'!$F12,'Input|Rate of change'!$C$14:$C$21,0),MATCH('Calc|Opex forecast'!$F76,'Input|Rate of change'!$C$14:$O$14,0)))*IF('Input|Step changes'!$E12="$millions",1000000,IF('Input|Step changes'!$E12="$000",1000,1))/IF($E76="$millions",1000000,IF($E76="$000",1000,1))</f>
        <v>0</v>
      </c>
      <c r="O76" s="86">
        <f>'Input|Step changes'!O12*IF('Input|Step changes'!$F12="nominal",LOOKUP($F76,Nominal_to_Real,'Input|Rate of change'!S$25:S$30),INDEX('Input|Rate of change'!$C$14:$O$21,MATCH('Input|Step changes'!$F12,'Input|Rate of change'!$C$14:$C$21,0),MATCH('Calc|Opex forecast'!$F76,'Input|Rate of change'!$C$14:$O$14,0)))*IF('Input|Step changes'!$E12="$millions",1000000,IF('Input|Step changes'!$E12="$000",1000,1))/IF($E76="$millions",1000000,IF($E76="$000",1000,1))</f>
        <v>0</v>
      </c>
      <c r="P76" s="86">
        <f>'Input|Step changes'!P12*IF('Input|Step changes'!$F12="nominal",LOOKUP($F76,Nominal_to_Real,'Input|Rate of change'!T$25:T$30),INDEX('Input|Rate of change'!$C$14:$O$21,MATCH('Input|Step changes'!$F12,'Input|Rate of change'!$C$14:$C$21,0),MATCH('Calc|Opex forecast'!$F76,'Input|Rate of change'!$C$14:$O$14,0)))*IF('Input|Step changes'!$E12="$millions",1000000,IF('Input|Step changes'!$E12="$000",1000,1))/IF($E76="$millions",1000000,IF($E76="$000",1000,1))</f>
        <v>0</v>
      </c>
      <c r="Q76" s="86">
        <f>'Input|Step changes'!Q12*IF('Input|Step changes'!$F12="nominal",LOOKUP($F76,Nominal_to_Real,'Input|Rate of change'!U$25:U$30),INDEX('Input|Rate of change'!$C$14:$O$21,MATCH('Input|Step changes'!$F12,'Input|Rate of change'!$C$14:$C$21,0),MATCH('Calc|Opex forecast'!$F76,'Input|Rate of change'!$C$14:$O$14,0)))*IF('Input|Step changes'!$E12="$millions",1000000,IF('Input|Step changes'!$E12="$000",1000,1))/IF($E76="$millions",1000000,IF($E76="$000",1000,1))</f>
        <v>0</v>
      </c>
      <c r="R76" s="86">
        <f>'Input|Step changes'!R12*IF('Input|Step changes'!$F12="nominal",LOOKUP($F76,Nominal_to_Real,'Input|Rate of change'!V$25:V$30),INDEX('Input|Rate of change'!$C$14:$O$21,MATCH('Input|Step changes'!$F12,'Input|Rate of change'!$C$14:$C$21,0),MATCH('Calc|Opex forecast'!$F76,'Input|Rate of change'!$C$14:$O$14,0)))*IF('Input|Step changes'!$E12="$millions",1000000,IF('Input|Step changes'!$E12="$000",1000,1))/IF($E76="$millions",1000000,IF($E76="$000",1000,1))</f>
        <v>0</v>
      </c>
      <c r="S76" s="86">
        <f>'Input|Step changes'!S12*IF('Input|Step changes'!$F12="nominal",LOOKUP($F76,Nominal_to_Real,'Input|Rate of change'!W$25:W$30),INDEX('Input|Rate of change'!$C$14:$O$21,MATCH('Input|Step changes'!$F12,'Input|Rate of change'!$C$14:$C$21,0),MATCH('Calc|Opex forecast'!$F76,'Input|Rate of change'!$C$14:$O$14,0)))*IF('Input|Step changes'!$E12="$millions",1000000,IF('Input|Step changes'!$E12="$000",1000,1))/IF($E76="$millions",1000000,IF($E76="$000",1000,1))</f>
        <v>0</v>
      </c>
      <c r="T76" s="170"/>
    </row>
    <row r="77" spans="1:30" ht="10.5" outlineLevel="1">
      <c r="C77" s="82" t="str">
        <f>'Input|Step changes'!C13</f>
        <v>Digital (inc SaaS, etc)</v>
      </c>
      <c r="D77" s="16" t="s">
        <v>30</v>
      </c>
      <c r="E77" s="16" t="str">
        <f t="shared" si="11"/>
        <v>$millions</v>
      </c>
      <c r="F77" s="117">
        <f t="shared" si="12"/>
        <v>46447</v>
      </c>
      <c r="J77" s="86">
        <f>'Input|Step changes'!J13*IF('Input|Step changes'!$F13="nominal",LOOKUP($F77,Nominal_to_Real,'Input|Rate of change'!N$25:N$30),INDEX('Input|Rate of change'!$C$14:$O$21,MATCH('Input|Step changes'!$F13,'Input|Rate of change'!$C$14:$C$21,0),MATCH('Calc|Opex forecast'!$F77,'Input|Rate of change'!$C$14:$O$14,0)))*IF('Input|Step changes'!$E13="$millions",1000000,IF('Input|Step changes'!$E13="$000",1000,1))/IF($E77="$millions",1000000,IF($E77="$000",1000,1))</f>
        <v>0</v>
      </c>
      <c r="K77" s="86">
        <f>'Input|Step changes'!K13*IF('Input|Step changes'!$F13="nominal",LOOKUP($F77,Nominal_to_Real,'Input|Rate of change'!O$25:O$30),INDEX('Input|Rate of change'!$C$14:$O$21,MATCH('Input|Step changes'!$F13,'Input|Rate of change'!$C$14:$C$21,0),MATCH('Calc|Opex forecast'!$F77,'Input|Rate of change'!$C$14:$O$14,0)))*IF('Input|Step changes'!$E13="$millions",1000000,IF('Input|Step changes'!$E13="$000",1000,1))/IF($E77="$millions",1000000,IF($E77="$000",1000,1))</f>
        <v>0</v>
      </c>
      <c r="L77" s="86">
        <f>'Input|Step changes'!L13*IF('Input|Step changes'!$F13="nominal",LOOKUP($F77,Nominal_to_Real,'Input|Rate of change'!P$25:P$30),INDEX('Input|Rate of change'!$C$14:$O$21,MATCH('Input|Step changes'!$F13,'Input|Rate of change'!$C$14:$C$21,0),MATCH('Calc|Opex forecast'!$F77,'Input|Rate of change'!$C$14:$O$14,0)))*IF('Input|Step changes'!$E13="$millions",1000000,IF('Input|Step changes'!$E13="$000",1000,1))/IF($E77="$millions",1000000,IF($E77="$000",1000,1))</f>
        <v>0</v>
      </c>
      <c r="M77" s="86">
        <f>'Input|Step changes'!M13*IF('Input|Step changes'!$F13="nominal",LOOKUP($F77,Nominal_to_Real,'Input|Rate of change'!Q$25:Q$30),INDEX('Input|Rate of change'!$C$14:$O$21,MATCH('Input|Step changes'!$F13,'Input|Rate of change'!$C$14:$C$21,0),MATCH('Calc|Opex forecast'!$F77,'Input|Rate of change'!$C$14:$O$14,0)))*IF('Input|Step changes'!$E13="$millions",1000000,IF('Input|Step changes'!$E13="$000",1000,1))/IF($E77="$millions",1000000,IF($E77="$000",1000,1))</f>
        <v>0</v>
      </c>
      <c r="N77" s="86">
        <f>'Input|Step changes'!N13*IF('Input|Step changes'!$F13="nominal",LOOKUP($F77,Nominal_to_Real,'Input|Rate of change'!R$25:R$30),INDEX('Input|Rate of change'!$C$14:$O$21,MATCH('Input|Step changes'!$F13,'Input|Rate of change'!$C$14:$C$21,0),MATCH('Calc|Opex forecast'!$F77,'Input|Rate of change'!$C$14:$O$14,0)))*IF('Input|Step changes'!$E13="$millions",1000000,IF('Input|Step changes'!$E13="$000",1000,1))/IF($E77="$millions",1000000,IF($E77="$000",1000,1))</f>
        <v>0</v>
      </c>
      <c r="O77" s="86">
        <f>'Input|Step changes'!O13*IF('Input|Step changes'!$F13="nominal",LOOKUP($F77,Nominal_to_Real,'Input|Rate of change'!S$25:S$30),INDEX('Input|Rate of change'!$C$14:$O$21,MATCH('Input|Step changes'!$F13,'Input|Rate of change'!$C$14:$C$21,0),MATCH('Calc|Opex forecast'!$F77,'Input|Rate of change'!$C$14:$O$14,0)))*IF('Input|Step changes'!$E13="$millions",1000000,IF('Input|Step changes'!$E13="$000",1000,1))/IF($E77="$millions",1000000,IF($E77="$000",1000,1))</f>
        <v>15.168274770357357</v>
      </c>
      <c r="P77" s="86">
        <f>'Input|Step changes'!P13*IF('Input|Step changes'!$F13="nominal",LOOKUP($F77,Nominal_to_Real,'Input|Rate of change'!T$25:T$30),INDEX('Input|Rate of change'!$C$14:$O$21,MATCH('Input|Step changes'!$F13,'Input|Rate of change'!$C$14:$C$21,0),MATCH('Calc|Opex forecast'!$F77,'Input|Rate of change'!$C$14:$O$14,0)))*IF('Input|Step changes'!$E13="$millions",1000000,IF('Input|Step changes'!$E13="$000",1000,1))/IF($E77="$millions",1000000,IF($E77="$000",1000,1))</f>
        <v>14.044802313048752</v>
      </c>
      <c r="Q77" s="86">
        <f>'Input|Step changes'!Q13*IF('Input|Step changes'!$F13="nominal",LOOKUP($F77,Nominal_to_Real,'Input|Rate of change'!U$25:U$30),INDEX('Input|Rate of change'!$C$14:$O$21,MATCH('Input|Step changes'!$F13,'Input|Rate of change'!$C$14:$C$21,0),MATCH('Calc|Opex forecast'!$F77,'Input|Rate of change'!$C$14:$O$14,0)))*IF('Input|Step changes'!$E13="$millions",1000000,IF('Input|Step changes'!$E13="$000",1000,1))/IF($E77="$millions",1000000,IF($E77="$000",1000,1))</f>
        <v>9.6055351720234494</v>
      </c>
      <c r="R77" s="86">
        <f>'Input|Step changes'!R13*IF('Input|Step changes'!$F13="nominal",LOOKUP($F77,Nominal_to_Real,'Input|Rate of change'!V$25:V$30),INDEX('Input|Rate of change'!$C$14:$O$21,MATCH('Input|Step changes'!$F13,'Input|Rate of change'!$C$14:$C$21,0),MATCH('Calc|Opex forecast'!$F77,'Input|Rate of change'!$C$14:$O$14,0)))*IF('Input|Step changes'!$E13="$millions",1000000,IF('Input|Step changes'!$E13="$000",1000,1))/IF($E77="$millions",1000000,IF($E77="$000",1000,1))</f>
        <v>11.223817304027714</v>
      </c>
      <c r="S77" s="86">
        <f>'Input|Step changes'!S13*IF('Input|Step changes'!$F13="nominal",LOOKUP($F77,Nominal_to_Real,'Input|Rate of change'!W$25:W$30),INDEX('Input|Rate of change'!$C$14:$O$21,MATCH('Input|Step changes'!$F13,'Input|Rate of change'!$C$14:$C$21,0),MATCH('Calc|Opex forecast'!$F77,'Input|Rate of change'!$C$14:$O$14,0)))*IF('Input|Step changes'!$E13="$millions",1000000,IF('Input|Step changes'!$E13="$000",1000,1))/IF($E77="$millions",1000000,IF($E77="$000",1000,1))</f>
        <v>12.056756636676967</v>
      </c>
      <c r="T77" s="170"/>
    </row>
    <row r="78" spans="1:30" ht="10.5" outlineLevel="1">
      <c r="C78" s="82" t="str">
        <f>'Input|Step changes'!C14</f>
        <v>Landholder Engagement</v>
      </c>
      <c r="D78" s="16" t="s">
        <v>30</v>
      </c>
      <c r="E78" s="16" t="str">
        <f t="shared" si="11"/>
        <v>$millions</v>
      </c>
      <c r="F78" s="117">
        <f t="shared" si="12"/>
        <v>46447</v>
      </c>
      <c r="J78" s="86">
        <f>'Input|Step changes'!J14*IF('Input|Step changes'!$F14="nominal",LOOKUP($F78,Nominal_to_Real,'Input|Rate of change'!N$25:N$30),INDEX('Input|Rate of change'!$C$14:$O$21,MATCH('Input|Step changes'!$F14,'Input|Rate of change'!$C$14:$C$21,0),MATCH('Calc|Opex forecast'!$F78,'Input|Rate of change'!$C$14:$O$14,0)))*IF('Input|Step changes'!$E14="$millions",1000000,IF('Input|Step changes'!$E14="$000",1000,1))/IF($E78="$millions",1000000,IF($E78="$000",1000,1))</f>
        <v>0</v>
      </c>
      <c r="K78" s="86">
        <f>'Input|Step changes'!K14*IF('Input|Step changes'!$F14="nominal",LOOKUP($F78,Nominal_to_Real,'Input|Rate of change'!O$25:O$30),INDEX('Input|Rate of change'!$C$14:$O$21,MATCH('Input|Step changes'!$F14,'Input|Rate of change'!$C$14:$C$21,0),MATCH('Calc|Opex forecast'!$F78,'Input|Rate of change'!$C$14:$O$14,0)))*IF('Input|Step changes'!$E14="$millions",1000000,IF('Input|Step changes'!$E14="$000",1000,1))/IF($E78="$millions",1000000,IF($E78="$000",1000,1))</f>
        <v>0</v>
      </c>
      <c r="L78" s="86">
        <f>'Input|Step changes'!L14*IF('Input|Step changes'!$F14="nominal",LOOKUP($F78,Nominal_to_Real,'Input|Rate of change'!P$25:P$30),INDEX('Input|Rate of change'!$C$14:$O$21,MATCH('Input|Step changes'!$F14,'Input|Rate of change'!$C$14:$C$21,0),MATCH('Calc|Opex forecast'!$F78,'Input|Rate of change'!$C$14:$O$14,0)))*IF('Input|Step changes'!$E14="$millions",1000000,IF('Input|Step changes'!$E14="$000",1000,1))/IF($E78="$millions",1000000,IF($E78="$000",1000,1))</f>
        <v>0</v>
      </c>
      <c r="M78" s="86">
        <f>'Input|Step changes'!M14*IF('Input|Step changes'!$F14="nominal",LOOKUP($F78,Nominal_to_Real,'Input|Rate of change'!Q$25:Q$30),INDEX('Input|Rate of change'!$C$14:$O$21,MATCH('Input|Step changes'!$F14,'Input|Rate of change'!$C$14:$C$21,0),MATCH('Calc|Opex forecast'!$F78,'Input|Rate of change'!$C$14:$O$14,0)))*IF('Input|Step changes'!$E14="$millions",1000000,IF('Input|Step changes'!$E14="$000",1000,1))/IF($E78="$millions",1000000,IF($E78="$000",1000,1))</f>
        <v>0</v>
      </c>
      <c r="N78" s="86">
        <f>'Input|Step changes'!N14*IF('Input|Step changes'!$F14="nominal",LOOKUP($F78,Nominal_to_Real,'Input|Rate of change'!R$25:R$30),INDEX('Input|Rate of change'!$C$14:$O$21,MATCH('Input|Step changes'!$F14,'Input|Rate of change'!$C$14:$C$21,0),MATCH('Calc|Opex forecast'!$F78,'Input|Rate of change'!$C$14:$O$14,0)))*IF('Input|Step changes'!$E14="$millions",1000000,IF('Input|Step changes'!$E14="$000",1000,1))/IF($E78="$millions",1000000,IF($E78="$000",1000,1))</f>
        <v>0</v>
      </c>
      <c r="O78" s="86">
        <f>'Input|Step changes'!O14*IF('Input|Step changes'!$F14="nominal",LOOKUP($F78,Nominal_to_Real,'Input|Rate of change'!S$25:S$30),INDEX('Input|Rate of change'!$C$14:$O$21,MATCH('Input|Step changes'!$F14,'Input|Rate of change'!$C$14:$C$21,0),MATCH('Calc|Opex forecast'!$F78,'Input|Rate of change'!$C$14:$O$14,0)))*IF('Input|Step changes'!$E14="$millions",1000000,IF('Input|Step changes'!$E14="$000",1000,1))/IF($E78="$millions",1000000,IF($E78="$000",1000,1))</f>
        <v>1.4199632432782514</v>
      </c>
      <c r="P78" s="86">
        <f>'Input|Step changes'!P14*IF('Input|Step changes'!$F14="nominal",LOOKUP($F78,Nominal_to_Real,'Input|Rate of change'!T$25:T$30),INDEX('Input|Rate of change'!$C$14:$O$21,MATCH('Input|Step changes'!$F14,'Input|Rate of change'!$C$14:$C$21,0),MATCH('Calc|Opex forecast'!$F78,'Input|Rate of change'!$C$14:$O$14,0)))*IF('Input|Step changes'!$E14="$millions",1000000,IF('Input|Step changes'!$E14="$000",1000,1))/IF($E78="$millions",1000000,IF($E78="$000",1000,1))</f>
        <v>1.274529391545842</v>
      </c>
      <c r="Q78" s="86">
        <f>'Input|Step changes'!Q14*IF('Input|Step changes'!$F14="nominal",LOOKUP($F78,Nominal_to_Real,'Input|Rate of change'!U$25:U$30),INDEX('Input|Rate of change'!$C$14:$O$21,MATCH('Input|Step changes'!$F14,'Input|Rate of change'!$C$14:$C$21,0),MATCH('Calc|Opex forecast'!$F78,'Input|Rate of change'!$C$14:$O$14,0)))*IF('Input|Step changes'!$E14="$millions",1000000,IF('Input|Step changes'!$E14="$000",1000,1))/IF($E78="$millions",1000000,IF($E78="$000",1000,1))</f>
        <v>1.1819805768070362</v>
      </c>
      <c r="R78" s="86">
        <f>'Input|Step changes'!R14*IF('Input|Step changes'!$F14="nominal",LOOKUP($F78,Nominal_to_Real,'Input|Rate of change'!V$25:V$30),INDEX('Input|Rate of change'!$C$14:$O$21,MATCH('Input|Step changes'!$F14,'Input|Rate of change'!$C$14:$C$21,0),MATCH('Calc|Opex forecast'!$F78,'Input|Rate of change'!$C$14:$O$14,0)))*IF('Input|Step changes'!$E14="$millions",1000000,IF('Input|Step changes'!$E14="$000",1000,1))/IF($E78="$millions",1000000,IF($E78="$000",1000,1))</f>
        <v>1.1423167990618335</v>
      </c>
      <c r="S78" s="86">
        <f>'Input|Step changes'!S14*IF('Input|Step changes'!$F14="nominal",LOOKUP($F78,Nominal_to_Real,'Input|Rate of change'!W$25:W$30),INDEX('Input|Rate of change'!$C$14:$O$21,MATCH('Input|Step changes'!$F14,'Input|Rate of change'!$C$14:$C$21,0),MATCH('Calc|Opex forecast'!$F78,'Input|Rate of change'!$C$14:$O$14,0)))*IF('Input|Step changes'!$E14="$millions",1000000,IF('Input|Step changes'!$E14="$000",1000,1))/IF($E78="$millions",1000000,IF($E78="$000",1000,1))</f>
        <v>1.1423167990618335</v>
      </c>
      <c r="T78" s="171"/>
    </row>
    <row r="79" spans="1:30" ht="10.5" outlineLevel="1">
      <c r="C79" s="82">
        <f>'Input|Step changes'!C15</f>
        <v>0</v>
      </c>
      <c r="D79" s="16" t="s">
        <v>30</v>
      </c>
      <c r="E79" s="16" t="str">
        <f t="shared" si="11"/>
        <v>$millions</v>
      </c>
      <c r="F79" s="117">
        <f t="shared" si="12"/>
        <v>46447</v>
      </c>
      <c r="J79" s="86">
        <f>'Input|Step changes'!J15*IF('Input|Step changes'!$F15="nominal",LOOKUP($F79,Nominal_to_Real,'Input|Rate of change'!N$25:N$30),INDEX('Input|Rate of change'!$C$14:$O$21,MATCH('Input|Step changes'!$F15,'Input|Rate of change'!$C$14:$C$21,0),MATCH('Calc|Opex forecast'!$F79,'Input|Rate of change'!$C$14:$O$14,0)))*IF('Input|Step changes'!$E15="$millions",1000000,IF('Input|Step changes'!$E15="$000",1000,1))/IF($E79="$millions",1000000,IF($E79="$000",1000,1))</f>
        <v>0</v>
      </c>
      <c r="K79" s="86">
        <f>'Input|Step changes'!K15*IF('Input|Step changes'!$F15="nominal",LOOKUP($F79,Nominal_to_Real,'Input|Rate of change'!O$25:O$30),INDEX('Input|Rate of change'!$C$14:$O$21,MATCH('Input|Step changes'!$F15,'Input|Rate of change'!$C$14:$C$21,0),MATCH('Calc|Opex forecast'!$F79,'Input|Rate of change'!$C$14:$O$14,0)))*IF('Input|Step changes'!$E15="$millions",1000000,IF('Input|Step changes'!$E15="$000",1000,1))/IF($E79="$millions",1000000,IF($E79="$000",1000,1))</f>
        <v>0</v>
      </c>
      <c r="L79" s="86">
        <f>'Input|Step changes'!L15*IF('Input|Step changes'!$F15="nominal",LOOKUP($F79,Nominal_to_Real,'Input|Rate of change'!P$25:P$30),INDEX('Input|Rate of change'!$C$14:$O$21,MATCH('Input|Step changes'!$F15,'Input|Rate of change'!$C$14:$C$21,0),MATCH('Calc|Opex forecast'!$F79,'Input|Rate of change'!$C$14:$O$14,0)))*IF('Input|Step changes'!$E15="$millions",1000000,IF('Input|Step changes'!$E15="$000",1000,1))/IF($E79="$millions",1000000,IF($E79="$000",1000,1))</f>
        <v>0</v>
      </c>
      <c r="M79" s="86">
        <f>'Input|Step changes'!M15*IF('Input|Step changes'!$F15="nominal",LOOKUP($F79,Nominal_to_Real,'Input|Rate of change'!Q$25:Q$30),INDEX('Input|Rate of change'!$C$14:$O$21,MATCH('Input|Step changes'!$F15,'Input|Rate of change'!$C$14:$C$21,0),MATCH('Calc|Opex forecast'!$F79,'Input|Rate of change'!$C$14:$O$14,0)))*IF('Input|Step changes'!$E15="$millions",1000000,IF('Input|Step changes'!$E15="$000",1000,1))/IF($E79="$millions",1000000,IF($E79="$000",1000,1))</f>
        <v>0</v>
      </c>
      <c r="N79" s="86">
        <f>'Input|Step changes'!N15*IF('Input|Step changes'!$F15="nominal",LOOKUP($F79,Nominal_to_Real,'Input|Rate of change'!R$25:R$30),INDEX('Input|Rate of change'!$C$14:$O$21,MATCH('Input|Step changes'!$F15,'Input|Rate of change'!$C$14:$C$21,0),MATCH('Calc|Opex forecast'!$F79,'Input|Rate of change'!$C$14:$O$14,0)))*IF('Input|Step changes'!$E15="$millions",1000000,IF('Input|Step changes'!$E15="$000",1000,1))/IF($E79="$millions",1000000,IF($E79="$000",1000,1))</f>
        <v>0</v>
      </c>
      <c r="O79" s="86">
        <f>'Input|Step changes'!O15*IF('Input|Step changes'!$F15="nominal",LOOKUP($F79,Nominal_to_Real,'Input|Rate of change'!S$25:S$30),INDEX('Input|Rate of change'!$C$14:$O$21,MATCH('Input|Step changes'!$F15,'Input|Rate of change'!$C$14:$C$21,0),MATCH('Calc|Opex forecast'!$F79,'Input|Rate of change'!$C$14:$O$14,0)))*IF('Input|Step changes'!$E15="$millions",1000000,IF('Input|Step changes'!$E15="$000",1000,1))/IF($E79="$millions",1000000,IF($E79="$000",1000,1))</f>
        <v>0</v>
      </c>
      <c r="P79" s="86">
        <f>'Input|Step changes'!P15*IF('Input|Step changes'!$F15="nominal",LOOKUP($F79,Nominal_to_Real,'Input|Rate of change'!T$25:T$30),INDEX('Input|Rate of change'!$C$14:$O$21,MATCH('Input|Step changes'!$F15,'Input|Rate of change'!$C$14:$C$21,0),MATCH('Calc|Opex forecast'!$F79,'Input|Rate of change'!$C$14:$O$14,0)))*IF('Input|Step changes'!$E15="$millions",1000000,IF('Input|Step changes'!$E15="$000",1000,1))/IF($E79="$millions",1000000,IF($E79="$000",1000,1))</f>
        <v>0</v>
      </c>
      <c r="Q79" s="86">
        <f>'Input|Step changes'!Q15*IF('Input|Step changes'!$F15="nominal",LOOKUP($F79,Nominal_to_Real,'Input|Rate of change'!U$25:U$30),INDEX('Input|Rate of change'!$C$14:$O$21,MATCH('Input|Step changes'!$F15,'Input|Rate of change'!$C$14:$C$21,0),MATCH('Calc|Opex forecast'!$F79,'Input|Rate of change'!$C$14:$O$14,0)))*IF('Input|Step changes'!$E15="$millions",1000000,IF('Input|Step changes'!$E15="$000",1000,1))/IF($E79="$millions",1000000,IF($E79="$000",1000,1))</f>
        <v>0</v>
      </c>
      <c r="R79" s="86">
        <f>'Input|Step changes'!R15*IF('Input|Step changes'!$F15="nominal",LOOKUP($F79,Nominal_to_Real,'Input|Rate of change'!V$25:V$30),INDEX('Input|Rate of change'!$C$14:$O$21,MATCH('Input|Step changes'!$F15,'Input|Rate of change'!$C$14:$C$21,0),MATCH('Calc|Opex forecast'!$F79,'Input|Rate of change'!$C$14:$O$14,0)))*IF('Input|Step changes'!$E15="$millions",1000000,IF('Input|Step changes'!$E15="$000",1000,1))/IF($E79="$millions",1000000,IF($E79="$000",1000,1))</f>
        <v>0</v>
      </c>
      <c r="S79" s="86">
        <f>'Input|Step changes'!S15*IF('Input|Step changes'!$F15="nominal",LOOKUP($F79,Nominal_to_Real,'Input|Rate of change'!W$25:W$30),INDEX('Input|Rate of change'!$C$14:$O$21,MATCH('Input|Step changes'!$F15,'Input|Rate of change'!$C$14:$C$21,0),MATCH('Calc|Opex forecast'!$F79,'Input|Rate of change'!$C$14:$O$14,0)))*IF('Input|Step changes'!$E15="$millions",1000000,IF('Input|Step changes'!$E15="$000",1000,1))/IF($E79="$millions",1000000,IF($E79="$000",1000,1))</f>
        <v>0</v>
      </c>
      <c r="T79" s="170"/>
    </row>
    <row r="80" spans="1:30" ht="10.5" outlineLevel="1">
      <c r="C80" s="82">
        <f>'Input|Step changes'!C16</f>
        <v>0</v>
      </c>
      <c r="D80" s="16" t="s">
        <v>30</v>
      </c>
      <c r="E80" s="16" t="str">
        <f t="shared" si="11"/>
        <v>$millions</v>
      </c>
      <c r="F80" s="117">
        <f t="shared" si="12"/>
        <v>46447</v>
      </c>
      <c r="J80" s="86">
        <f>'Input|Step changes'!J16*IF('Input|Step changes'!$F16="nominal",LOOKUP($F80,Nominal_to_Real,'Input|Rate of change'!N$25:N$30),INDEX('Input|Rate of change'!$C$14:$O$21,MATCH('Input|Step changes'!$F16,'Input|Rate of change'!$C$14:$C$21,0),MATCH('Calc|Opex forecast'!$F80,'Input|Rate of change'!$C$14:$O$14,0)))*IF('Input|Step changes'!$E16="$millions",1000000,IF('Input|Step changes'!$E16="$000",1000,1))/IF($E80="$millions",1000000,IF($E80="$000",1000,1))</f>
        <v>0</v>
      </c>
      <c r="K80" s="86">
        <f>'Input|Step changes'!K16*IF('Input|Step changes'!$F16="nominal",LOOKUP($F80,Nominal_to_Real,'Input|Rate of change'!O$25:O$30),INDEX('Input|Rate of change'!$C$14:$O$21,MATCH('Input|Step changes'!$F16,'Input|Rate of change'!$C$14:$C$21,0),MATCH('Calc|Opex forecast'!$F80,'Input|Rate of change'!$C$14:$O$14,0)))*IF('Input|Step changes'!$E16="$millions",1000000,IF('Input|Step changes'!$E16="$000",1000,1))/IF($E80="$millions",1000000,IF($E80="$000",1000,1))</f>
        <v>0</v>
      </c>
      <c r="L80" s="86">
        <f>'Input|Step changes'!L16*IF('Input|Step changes'!$F16="nominal",LOOKUP($F80,Nominal_to_Real,'Input|Rate of change'!P$25:P$30),INDEX('Input|Rate of change'!$C$14:$O$21,MATCH('Input|Step changes'!$F16,'Input|Rate of change'!$C$14:$C$21,0),MATCH('Calc|Opex forecast'!$F80,'Input|Rate of change'!$C$14:$O$14,0)))*IF('Input|Step changes'!$E16="$millions",1000000,IF('Input|Step changes'!$E16="$000",1000,1))/IF($E80="$millions",1000000,IF($E80="$000",1000,1))</f>
        <v>0</v>
      </c>
      <c r="M80" s="86">
        <f>'Input|Step changes'!M16*IF('Input|Step changes'!$F16="nominal",LOOKUP($F80,Nominal_to_Real,'Input|Rate of change'!Q$25:Q$30),INDEX('Input|Rate of change'!$C$14:$O$21,MATCH('Input|Step changes'!$F16,'Input|Rate of change'!$C$14:$C$21,0),MATCH('Calc|Opex forecast'!$F80,'Input|Rate of change'!$C$14:$O$14,0)))*IF('Input|Step changes'!$E16="$millions",1000000,IF('Input|Step changes'!$E16="$000",1000,1))/IF($E80="$millions",1000000,IF($E80="$000",1000,1))</f>
        <v>0</v>
      </c>
      <c r="N80" s="86">
        <f>'Input|Step changes'!N16*IF('Input|Step changes'!$F16="nominal",LOOKUP($F80,Nominal_to_Real,'Input|Rate of change'!R$25:R$30),INDEX('Input|Rate of change'!$C$14:$O$21,MATCH('Input|Step changes'!$F16,'Input|Rate of change'!$C$14:$C$21,0),MATCH('Calc|Opex forecast'!$F80,'Input|Rate of change'!$C$14:$O$14,0)))*IF('Input|Step changes'!$E16="$millions",1000000,IF('Input|Step changes'!$E16="$000",1000,1))/IF($E80="$millions",1000000,IF($E80="$000",1000,1))</f>
        <v>0</v>
      </c>
      <c r="O80" s="86">
        <f>'Input|Step changes'!O16*IF('Input|Step changes'!$F16="nominal",LOOKUP($F80,Nominal_to_Real,'Input|Rate of change'!S$25:S$30),INDEX('Input|Rate of change'!$C$14:$O$21,MATCH('Input|Step changes'!$F16,'Input|Rate of change'!$C$14:$C$21,0),MATCH('Calc|Opex forecast'!$F80,'Input|Rate of change'!$C$14:$O$14,0)))*IF('Input|Step changes'!$E16="$millions",1000000,IF('Input|Step changes'!$E16="$000",1000,1))/IF($E80="$millions",1000000,IF($E80="$000",1000,1))</f>
        <v>0</v>
      </c>
      <c r="P80" s="86">
        <f>'Input|Step changes'!P16*IF('Input|Step changes'!$F16="nominal",LOOKUP($F80,Nominal_to_Real,'Input|Rate of change'!T$25:T$30),INDEX('Input|Rate of change'!$C$14:$O$21,MATCH('Input|Step changes'!$F16,'Input|Rate of change'!$C$14:$C$21,0),MATCH('Calc|Opex forecast'!$F80,'Input|Rate of change'!$C$14:$O$14,0)))*IF('Input|Step changes'!$E16="$millions",1000000,IF('Input|Step changes'!$E16="$000",1000,1))/IF($E80="$millions",1000000,IF($E80="$000",1000,1))</f>
        <v>0</v>
      </c>
      <c r="Q80" s="86">
        <f>'Input|Step changes'!Q16*IF('Input|Step changes'!$F16="nominal",LOOKUP($F80,Nominal_to_Real,'Input|Rate of change'!U$25:U$30),INDEX('Input|Rate of change'!$C$14:$O$21,MATCH('Input|Step changes'!$F16,'Input|Rate of change'!$C$14:$C$21,0),MATCH('Calc|Opex forecast'!$F80,'Input|Rate of change'!$C$14:$O$14,0)))*IF('Input|Step changes'!$E16="$millions",1000000,IF('Input|Step changes'!$E16="$000",1000,1))/IF($E80="$millions",1000000,IF($E80="$000",1000,1))</f>
        <v>0</v>
      </c>
      <c r="R80" s="86">
        <f>'Input|Step changes'!R16*IF('Input|Step changes'!$F16="nominal",LOOKUP($F80,Nominal_to_Real,'Input|Rate of change'!V$25:V$30),INDEX('Input|Rate of change'!$C$14:$O$21,MATCH('Input|Step changes'!$F16,'Input|Rate of change'!$C$14:$C$21,0),MATCH('Calc|Opex forecast'!$F80,'Input|Rate of change'!$C$14:$O$14,0)))*IF('Input|Step changes'!$E16="$millions",1000000,IF('Input|Step changes'!$E16="$000",1000,1))/IF($E80="$millions",1000000,IF($E80="$000",1000,1))</f>
        <v>0</v>
      </c>
      <c r="S80" s="86">
        <f>'Input|Step changes'!S16*IF('Input|Step changes'!$F16="nominal",LOOKUP($F80,Nominal_to_Real,'Input|Rate of change'!W$25:W$30),INDEX('Input|Rate of change'!$C$14:$O$21,MATCH('Input|Step changes'!$F16,'Input|Rate of change'!$C$14:$C$21,0),MATCH('Calc|Opex forecast'!$F80,'Input|Rate of change'!$C$14:$O$14,0)))*IF('Input|Step changes'!$E16="$millions",1000000,IF('Input|Step changes'!$E16="$000",1000,1))/IF($E80="$millions",1000000,IF($E80="$000",1000,1))</f>
        <v>0</v>
      </c>
      <c r="T80" s="170"/>
    </row>
    <row r="81" spans="1:30" ht="10.5" outlineLevel="1">
      <c r="C81" s="82">
        <f>'Input|Step changes'!C17</f>
        <v>0</v>
      </c>
      <c r="D81" s="16" t="s">
        <v>30</v>
      </c>
      <c r="E81" s="16" t="str">
        <f t="shared" si="11"/>
        <v>$millions</v>
      </c>
      <c r="F81" s="117">
        <f t="shared" si="12"/>
        <v>46447</v>
      </c>
      <c r="J81" s="86">
        <f>'Input|Step changes'!J17*IF('Input|Step changes'!$F17="nominal",LOOKUP($F81,Nominal_to_Real,'Input|Rate of change'!N$25:N$30),INDEX('Input|Rate of change'!$C$14:$O$21,MATCH('Input|Step changes'!$F17,'Input|Rate of change'!$C$14:$C$21,0),MATCH('Calc|Opex forecast'!$F81,'Input|Rate of change'!$C$14:$O$14,0)))*IF('Input|Step changes'!$E17="$millions",1000000,IF('Input|Step changes'!$E17="$000",1000,1))/IF($E81="$millions",1000000,IF($E81="$000",1000,1))</f>
        <v>0</v>
      </c>
      <c r="K81" s="86">
        <f>'Input|Step changes'!K17*IF('Input|Step changes'!$F17="nominal",LOOKUP($F81,Nominal_to_Real,'Input|Rate of change'!O$25:O$30),INDEX('Input|Rate of change'!$C$14:$O$21,MATCH('Input|Step changes'!$F17,'Input|Rate of change'!$C$14:$C$21,0),MATCH('Calc|Opex forecast'!$F81,'Input|Rate of change'!$C$14:$O$14,0)))*IF('Input|Step changes'!$E17="$millions",1000000,IF('Input|Step changes'!$E17="$000",1000,1))/IF($E81="$millions",1000000,IF($E81="$000",1000,1))</f>
        <v>0</v>
      </c>
      <c r="L81" s="86">
        <f>'Input|Step changes'!L17*IF('Input|Step changes'!$F17="nominal",LOOKUP($F81,Nominal_to_Real,'Input|Rate of change'!P$25:P$30),INDEX('Input|Rate of change'!$C$14:$O$21,MATCH('Input|Step changes'!$F17,'Input|Rate of change'!$C$14:$C$21,0),MATCH('Calc|Opex forecast'!$F81,'Input|Rate of change'!$C$14:$O$14,0)))*IF('Input|Step changes'!$E17="$millions",1000000,IF('Input|Step changes'!$E17="$000",1000,1))/IF($E81="$millions",1000000,IF($E81="$000",1000,1))</f>
        <v>0</v>
      </c>
      <c r="M81" s="86">
        <f>'Input|Step changes'!M17*IF('Input|Step changes'!$F17="nominal",LOOKUP($F81,Nominal_to_Real,'Input|Rate of change'!Q$25:Q$30),INDEX('Input|Rate of change'!$C$14:$O$21,MATCH('Input|Step changes'!$F17,'Input|Rate of change'!$C$14:$C$21,0),MATCH('Calc|Opex forecast'!$F81,'Input|Rate of change'!$C$14:$O$14,0)))*IF('Input|Step changes'!$E17="$millions",1000000,IF('Input|Step changes'!$E17="$000",1000,1))/IF($E81="$millions",1000000,IF($E81="$000",1000,1))</f>
        <v>0</v>
      </c>
      <c r="N81" s="86">
        <f>'Input|Step changes'!N17*IF('Input|Step changes'!$F17="nominal",LOOKUP($F81,Nominal_to_Real,'Input|Rate of change'!R$25:R$30),INDEX('Input|Rate of change'!$C$14:$O$21,MATCH('Input|Step changes'!$F17,'Input|Rate of change'!$C$14:$C$21,0),MATCH('Calc|Opex forecast'!$F81,'Input|Rate of change'!$C$14:$O$14,0)))*IF('Input|Step changes'!$E17="$millions",1000000,IF('Input|Step changes'!$E17="$000",1000,1))/IF($E81="$millions",1000000,IF($E81="$000",1000,1))</f>
        <v>0</v>
      </c>
      <c r="O81" s="86">
        <f>'Input|Step changes'!O17*IF('Input|Step changes'!$F17="nominal",LOOKUP($F81,Nominal_to_Real,'Input|Rate of change'!S$25:S$30),INDEX('Input|Rate of change'!$C$14:$O$21,MATCH('Input|Step changes'!$F17,'Input|Rate of change'!$C$14:$C$21,0),MATCH('Calc|Opex forecast'!$F81,'Input|Rate of change'!$C$14:$O$14,0)))*IF('Input|Step changes'!$E17="$millions",1000000,IF('Input|Step changes'!$E17="$000",1000,1))/IF($E81="$millions",1000000,IF($E81="$000",1000,1))</f>
        <v>0</v>
      </c>
      <c r="P81" s="86">
        <f>'Input|Step changes'!P17*IF('Input|Step changes'!$F17="nominal",LOOKUP($F81,Nominal_to_Real,'Input|Rate of change'!T$25:T$30),INDEX('Input|Rate of change'!$C$14:$O$21,MATCH('Input|Step changes'!$F17,'Input|Rate of change'!$C$14:$C$21,0),MATCH('Calc|Opex forecast'!$F81,'Input|Rate of change'!$C$14:$O$14,0)))*IF('Input|Step changes'!$E17="$millions",1000000,IF('Input|Step changes'!$E17="$000",1000,1))/IF($E81="$millions",1000000,IF($E81="$000",1000,1))</f>
        <v>0</v>
      </c>
      <c r="Q81" s="86">
        <f>'Input|Step changes'!Q17*IF('Input|Step changes'!$F17="nominal",LOOKUP($F81,Nominal_to_Real,'Input|Rate of change'!U$25:U$30),INDEX('Input|Rate of change'!$C$14:$O$21,MATCH('Input|Step changes'!$F17,'Input|Rate of change'!$C$14:$C$21,0),MATCH('Calc|Opex forecast'!$F81,'Input|Rate of change'!$C$14:$O$14,0)))*IF('Input|Step changes'!$E17="$millions",1000000,IF('Input|Step changes'!$E17="$000",1000,1))/IF($E81="$millions",1000000,IF($E81="$000",1000,1))</f>
        <v>0</v>
      </c>
      <c r="R81" s="86">
        <f>'Input|Step changes'!R17*IF('Input|Step changes'!$F17="nominal",LOOKUP($F81,Nominal_to_Real,'Input|Rate of change'!V$25:V$30),INDEX('Input|Rate of change'!$C$14:$O$21,MATCH('Input|Step changes'!$F17,'Input|Rate of change'!$C$14:$C$21,0),MATCH('Calc|Opex forecast'!$F81,'Input|Rate of change'!$C$14:$O$14,0)))*IF('Input|Step changes'!$E17="$millions",1000000,IF('Input|Step changes'!$E17="$000",1000,1))/IF($E81="$millions",1000000,IF($E81="$000",1000,1))</f>
        <v>0</v>
      </c>
      <c r="S81" s="86">
        <f>'Input|Step changes'!S17*IF('Input|Step changes'!$F17="nominal",LOOKUP($F81,Nominal_to_Real,'Input|Rate of change'!W$25:W$30),INDEX('Input|Rate of change'!$C$14:$O$21,MATCH('Input|Step changes'!$F17,'Input|Rate of change'!$C$14:$C$21,0),MATCH('Calc|Opex forecast'!$F81,'Input|Rate of change'!$C$14:$O$14,0)))*IF('Input|Step changes'!$E17="$millions",1000000,IF('Input|Step changes'!$E17="$000",1000,1))/IF($E81="$millions",1000000,IF($E81="$000",1000,1))</f>
        <v>0</v>
      </c>
      <c r="T81" s="170"/>
    </row>
    <row r="82" spans="1:30" ht="10.5" outlineLevel="1">
      <c r="C82" s="82">
        <f>'Input|Step changes'!C18</f>
        <v>0</v>
      </c>
      <c r="D82" s="16" t="s">
        <v>30</v>
      </c>
      <c r="E82" s="16" t="str">
        <f t="shared" si="11"/>
        <v>$millions</v>
      </c>
      <c r="F82" s="117">
        <f t="shared" si="12"/>
        <v>46447</v>
      </c>
      <c r="J82" s="86">
        <f>'Input|Step changes'!J18*IF('Input|Step changes'!$F18="nominal",LOOKUP($F82,Nominal_to_Real,'Input|Rate of change'!N$25:N$30),INDEX('Input|Rate of change'!$C$14:$O$21,MATCH('Input|Step changes'!$F18,'Input|Rate of change'!$C$14:$C$21,0),MATCH('Calc|Opex forecast'!$F82,'Input|Rate of change'!$C$14:$O$14,0)))*IF('Input|Step changes'!$E18="$millions",1000000,IF('Input|Step changes'!$E18="$000",1000,1))/IF($E82="$millions",1000000,IF($E82="$000",1000,1))</f>
        <v>0</v>
      </c>
      <c r="K82" s="86">
        <f>'Input|Step changes'!K18*IF('Input|Step changes'!$F18="nominal",LOOKUP($F82,Nominal_to_Real,'Input|Rate of change'!O$25:O$30),INDEX('Input|Rate of change'!$C$14:$O$21,MATCH('Input|Step changes'!$F18,'Input|Rate of change'!$C$14:$C$21,0),MATCH('Calc|Opex forecast'!$F82,'Input|Rate of change'!$C$14:$O$14,0)))*IF('Input|Step changes'!$E18="$millions",1000000,IF('Input|Step changes'!$E18="$000",1000,1))/IF($E82="$millions",1000000,IF($E82="$000",1000,1))</f>
        <v>0</v>
      </c>
      <c r="L82" s="86">
        <f>'Input|Step changes'!L18*IF('Input|Step changes'!$F18="nominal",LOOKUP($F82,Nominal_to_Real,'Input|Rate of change'!P$25:P$30),INDEX('Input|Rate of change'!$C$14:$O$21,MATCH('Input|Step changes'!$F18,'Input|Rate of change'!$C$14:$C$21,0),MATCH('Calc|Opex forecast'!$F82,'Input|Rate of change'!$C$14:$O$14,0)))*IF('Input|Step changes'!$E18="$millions",1000000,IF('Input|Step changes'!$E18="$000",1000,1))/IF($E82="$millions",1000000,IF($E82="$000",1000,1))</f>
        <v>0</v>
      </c>
      <c r="M82" s="86">
        <f>'Input|Step changes'!M18*IF('Input|Step changes'!$F18="nominal",LOOKUP($F82,Nominal_to_Real,'Input|Rate of change'!Q$25:Q$30),INDEX('Input|Rate of change'!$C$14:$O$21,MATCH('Input|Step changes'!$F18,'Input|Rate of change'!$C$14:$C$21,0),MATCH('Calc|Opex forecast'!$F82,'Input|Rate of change'!$C$14:$O$14,0)))*IF('Input|Step changes'!$E18="$millions",1000000,IF('Input|Step changes'!$E18="$000",1000,1))/IF($E82="$millions",1000000,IF($E82="$000",1000,1))</f>
        <v>0</v>
      </c>
      <c r="N82" s="86">
        <f>'Input|Step changes'!N18*IF('Input|Step changes'!$F18="nominal",LOOKUP($F82,Nominal_to_Real,'Input|Rate of change'!R$25:R$30),INDEX('Input|Rate of change'!$C$14:$O$21,MATCH('Input|Step changes'!$F18,'Input|Rate of change'!$C$14:$C$21,0),MATCH('Calc|Opex forecast'!$F82,'Input|Rate of change'!$C$14:$O$14,0)))*IF('Input|Step changes'!$E18="$millions",1000000,IF('Input|Step changes'!$E18="$000",1000,1))/IF($E82="$millions",1000000,IF($E82="$000",1000,1))</f>
        <v>0</v>
      </c>
      <c r="O82" s="86">
        <f>'Input|Step changes'!O18*IF('Input|Step changes'!$F18="nominal",LOOKUP($F82,Nominal_to_Real,'Input|Rate of change'!S$25:S$30),INDEX('Input|Rate of change'!$C$14:$O$21,MATCH('Input|Step changes'!$F18,'Input|Rate of change'!$C$14:$C$21,0),MATCH('Calc|Opex forecast'!$F82,'Input|Rate of change'!$C$14:$O$14,0)))*IF('Input|Step changes'!$E18="$millions",1000000,IF('Input|Step changes'!$E18="$000",1000,1))/IF($E82="$millions",1000000,IF($E82="$000",1000,1))</f>
        <v>0</v>
      </c>
      <c r="P82" s="86">
        <f>'Input|Step changes'!P18*IF('Input|Step changes'!$F18="nominal",LOOKUP($F82,Nominal_to_Real,'Input|Rate of change'!T$25:T$30),INDEX('Input|Rate of change'!$C$14:$O$21,MATCH('Input|Step changes'!$F18,'Input|Rate of change'!$C$14:$C$21,0),MATCH('Calc|Opex forecast'!$F82,'Input|Rate of change'!$C$14:$O$14,0)))*IF('Input|Step changes'!$E18="$millions",1000000,IF('Input|Step changes'!$E18="$000",1000,1))/IF($E82="$millions",1000000,IF($E82="$000",1000,1))</f>
        <v>0</v>
      </c>
      <c r="Q82" s="86">
        <f>'Input|Step changes'!Q18*IF('Input|Step changes'!$F18="nominal",LOOKUP($F82,Nominal_to_Real,'Input|Rate of change'!U$25:U$30),INDEX('Input|Rate of change'!$C$14:$O$21,MATCH('Input|Step changes'!$F18,'Input|Rate of change'!$C$14:$C$21,0),MATCH('Calc|Opex forecast'!$F82,'Input|Rate of change'!$C$14:$O$14,0)))*IF('Input|Step changes'!$E18="$millions",1000000,IF('Input|Step changes'!$E18="$000",1000,1))/IF($E82="$millions",1000000,IF($E82="$000",1000,1))</f>
        <v>0</v>
      </c>
      <c r="R82" s="86">
        <f>'Input|Step changes'!R18*IF('Input|Step changes'!$F18="nominal",LOOKUP($F82,Nominal_to_Real,'Input|Rate of change'!V$25:V$30),INDEX('Input|Rate of change'!$C$14:$O$21,MATCH('Input|Step changes'!$F18,'Input|Rate of change'!$C$14:$C$21,0),MATCH('Calc|Opex forecast'!$F82,'Input|Rate of change'!$C$14:$O$14,0)))*IF('Input|Step changes'!$E18="$millions",1000000,IF('Input|Step changes'!$E18="$000",1000,1))/IF($E82="$millions",1000000,IF($E82="$000",1000,1))</f>
        <v>0</v>
      </c>
      <c r="S82" s="86">
        <f>'Input|Step changes'!S18*IF('Input|Step changes'!$F18="nominal",LOOKUP($F82,Nominal_to_Real,'Input|Rate of change'!W$25:W$30),INDEX('Input|Rate of change'!$C$14:$O$21,MATCH('Input|Step changes'!$F18,'Input|Rate of change'!$C$14:$C$21,0),MATCH('Calc|Opex forecast'!$F82,'Input|Rate of change'!$C$14:$O$14,0)))*IF('Input|Step changes'!$E18="$millions",1000000,IF('Input|Step changes'!$E18="$000",1000,1))/IF($E82="$millions",1000000,IF($E82="$000",1000,1))</f>
        <v>0</v>
      </c>
      <c r="T82" s="170"/>
    </row>
    <row r="83" spans="1:30" ht="10.5" outlineLevel="1">
      <c r="C83" s="82">
        <f>'Input|Step changes'!C19</f>
        <v>0</v>
      </c>
      <c r="D83" s="16" t="s">
        <v>30</v>
      </c>
      <c r="E83" s="16" t="str">
        <f t="shared" si="11"/>
        <v>$millions</v>
      </c>
      <c r="F83" s="117">
        <f t="shared" si="12"/>
        <v>46447</v>
      </c>
      <c r="J83" s="86"/>
      <c r="K83" s="86"/>
      <c r="L83" s="86"/>
      <c r="M83" s="86"/>
      <c r="N83" s="86"/>
      <c r="O83" s="86">
        <f>'Input|Step changes'!O19*IF('Input|Step changes'!$F19="nominal",LOOKUP($F83,Nominal_to_Real,'Input|Rate of change'!S$25:S$30),INDEX('Input|Rate of change'!$C$14:$O$21,MATCH('Input|Step changes'!$F19,'Input|Rate of change'!$C$14:$C$21,0),MATCH('Calc|Opex forecast'!$F83,'Input|Rate of change'!$C$14:$O$14,0)))*IF('Input|Step changes'!$E19="$millions",1000000,IF('Input|Step changes'!$E19="$000",1000,1))/IF($E83="$millions",1000000,IF($E83="$000",1000,1))</f>
        <v>0</v>
      </c>
      <c r="P83" s="86">
        <f>'Input|Step changes'!P19*IF('Input|Step changes'!$F19="nominal",LOOKUP($F83,Nominal_to_Real,'Input|Rate of change'!T$25:T$30),INDEX('Input|Rate of change'!$C$14:$O$21,MATCH('Input|Step changes'!$F19,'Input|Rate of change'!$C$14:$C$21,0),MATCH('Calc|Opex forecast'!$F83,'Input|Rate of change'!$C$14:$O$14,0)))*IF('Input|Step changes'!$E19="$millions",1000000,IF('Input|Step changes'!$E19="$000",1000,1))/IF($E83="$millions",1000000,IF($E83="$000",1000,1))</f>
        <v>0</v>
      </c>
      <c r="Q83" s="86">
        <f>'Input|Step changes'!Q19*IF('Input|Step changes'!$F19="nominal",LOOKUP($F83,Nominal_to_Real,'Input|Rate of change'!U$25:U$30),INDEX('Input|Rate of change'!$C$14:$O$21,MATCH('Input|Step changes'!$F19,'Input|Rate of change'!$C$14:$C$21,0),MATCH('Calc|Opex forecast'!$F83,'Input|Rate of change'!$C$14:$O$14,0)))*IF('Input|Step changes'!$E19="$millions",1000000,IF('Input|Step changes'!$E19="$000",1000,1))/IF($E83="$millions",1000000,IF($E83="$000",1000,1))</f>
        <v>0</v>
      </c>
      <c r="R83" s="86">
        <f>'Input|Step changes'!R19*IF('Input|Step changes'!$F19="nominal",LOOKUP($F83,Nominal_to_Real,'Input|Rate of change'!V$25:V$30),INDEX('Input|Rate of change'!$C$14:$O$21,MATCH('Input|Step changes'!$F19,'Input|Rate of change'!$C$14:$C$21,0),MATCH('Calc|Opex forecast'!$F83,'Input|Rate of change'!$C$14:$O$14,0)))*IF('Input|Step changes'!$E19="$millions",1000000,IF('Input|Step changes'!$E19="$000",1000,1))/IF($E83="$millions",1000000,IF($E83="$000",1000,1))</f>
        <v>0</v>
      </c>
      <c r="S83" s="86">
        <f>'Input|Step changes'!S19*IF('Input|Step changes'!$F19="nominal",LOOKUP($F83,Nominal_to_Real,'Input|Rate of change'!W$25:W$30),INDEX('Input|Rate of change'!$C$14:$O$21,MATCH('Input|Step changes'!$F19,'Input|Rate of change'!$C$14:$C$21,0),MATCH('Calc|Opex forecast'!$F83,'Input|Rate of change'!$C$14:$O$14,0)))*IF('Input|Step changes'!$E19="$millions",1000000,IF('Input|Step changes'!$E19="$000",1000,1))/IF($E83="$millions",1000000,IF($E83="$000",1000,1))</f>
        <v>0</v>
      </c>
      <c r="T83" s="170"/>
    </row>
    <row r="84" spans="1:30" ht="10.5" outlineLevel="1">
      <c r="C84" s="82">
        <f>'Input|Step changes'!C20</f>
        <v>0</v>
      </c>
      <c r="D84" s="16" t="s">
        <v>30</v>
      </c>
      <c r="E84" s="16" t="str">
        <f t="shared" si="11"/>
        <v>$millions</v>
      </c>
      <c r="F84" s="117">
        <f t="shared" si="12"/>
        <v>46447</v>
      </c>
      <c r="J84" s="86">
        <f>'Input|Step changes'!J19*IF('Input|Step changes'!$F19="nominal",LOOKUP($F84,Nominal_to_Real,'Input|Rate of change'!N$25:N$30),INDEX('Input|Rate of change'!$C$14:$O$21,MATCH('Input|Step changes'!$F19,'Input|Rate of change'!$C$14:$C$21,0),MATCH('Calc|Opex forecast'!$F84,'Input|Rate of change'!$C$14:$O$14,0)))*IF('Input|Step changes'!$E19="$millions",1000000,IF('Input|Step changes'!$E19="$000",1000,1))/IF($E84="$millions",1000000,IF($E84="$000",1000,1))</f>
        <v>0</v>
      </c>
      <c r="K84" s="86">
        <f>'Input|Step changes'!K19*IF('Input|Step changes'!$F19="nominal",LOOKUP($F84,Nominal_to_Real,'Input|Rate of change'!O$25:O$30),INDEX('Input|Rate of change'!$C$14:$O$21,MATCH('Input|Step changes'!$F19,'Input|Rate of change'!$C$14:$C$21,0),MATCH('Calc|Opex forecast'!$F84,'Input|Rate of change'!$C$14:$O$14,0)))*IF('Input|Step changes'!$E19="$millions",1000000,IF('Input|Step changes'!$E19="$000",1000,1))/IF($E84="$millions",1000000,IF($E84="$000",1000,1))</f>
        <v>0</v>
      </c>
      <c r="L84" s="86">
        <f>'Input|Step changes'!L19*IF('Input|Step changes'!$F19="nominal",LOOKUP($F84,Nominal_to_Real,'Input|Rate of change'!P$25:P$30),INDEX('Input|Rate of change'!$C$14:$O$21,MATCH('Input|Step changes'!$F19,'Input|Rate of change'!$C$14:$C$21,0),MATCH('Calc|Opex forecast'!$F84,'Input|Rate of change'!$C$14:$O$14,0)))*IF('Input|Step changes'!$E19="$millions",1000000,IF('Input|Step changes'!$E19="$000",1000,1))/IF($E84="$millions",1000000,IF($E84="$000",1000,1))</f>
        <v>0</v>
      </c>
      <c r="M84" s="86">
        <f>'Input|Step changes'!M19*IF('Input|Step changes'!$F19="nominal",LOOKUP($F84,Nominal_to_Real,'Input|Rate of change'!Q$25:Q$30),INDEX('Input|Rate of change'!$C$14:$O$21,MATCH('Input|Step changes'!$F19,'Input|Rate of change'!$C$14:$C$21,0),MATCH('Calc|Opex forecast'!$F84,'Input|Rate of change'!$C$14:$O$14,0)))*IF('Input|Step changes'!$E19="$millions",1000000,IF('Input|Step changes'!$E19="$000",1000,1))/IF($E84="$millions",1000000,IF($E84="$000",1000,1))</f>
        <v>0</v>
      </c>
      <c r="N84" s="86">
        <f>'Input|Step changes'!N19*IF('Input|Step changes'!$F19="nominal",LOOKUP($F84,Nominal_to_Real,'Input|Rate of change'!R$25:R$30),INDEX('Input|Rate of change'!$C$14:$O$21,MATCH('Input|Step changes'!$F19,'Input|Rate of change'!$C$14:$C$21,0),MATCH('Calc|Opex forecast'!$F84,'Input|Rate of change'!$C$14:$O$14,0)))*IF('Input|Step changes'!$E19="$millions",1000000,IF('Input|Step changes'!$E19="$000",1000,1))/IF($E84="$millions",1000000,IF($E84="$000",1000,1))</f>
        <v>0</v>
      </c>
      <c r="O84" s="86">
        <f>'Input|Step changes'!O20*IF('Input|Step changes'!$F20="nominal",LOOKUP($F84,Nominal_to_Real,'Input|Rate of change'!S$25:S$30),INDEX('Input|Rate of change'!$C$14:$O$21,MATCH('Input|Step changes'!$F20,'Input|Rate of change'!$C$14:$C$21,0),MATCH('Calc|Opex forecast'!$F84,'Input|Rate of change'!$C$14:$O$14,0)))*IF('Input|Step changes'!$E20="$millions",1000000,IF('Input|Step changes'!$E20="$000",1000,1))/IF($E84="$millions",1000000,IF($E84="$000",1000,1))</f>
        <v>0</v>
      </c>
      <c r="P84" s="86">
        <f>'Input|Step changes'!P20*IF('Input|Step changes'!$F20="nominal",LOOKUP($F84,Nominal_to_Real,'Input|Rate of change'!T$25:T$30),INDEX('Input|Rate of change'!$C$14:$O$21,MATCH('Input|Step changes'!$F20,'Input|Rate of change'!$C$14:$C$21,0),MATCH('Calc|Opex forecast'!$F84,'Input|Rate of change'!$C$14:$O$14,0)))*IF('Input|Step changes'!$E20="$millions",1000000,IF('Input|Step changes'!$E20="$000",1000,1))/IF($E84="$millions",1000000,IF($E84="$000",1000,1))</f>
        <v>0</v>
      </c>
      <c r="Q84" s="86">
        <f>'Input|Step changes'!Q20*IF('Input|Step changes'!$F20="nominal",LOOKUP($F84,Nominal_to_Real,'Input|Rate of change'!U$25:U$30),INDEX('Input|Rate of change'!$C$14:$O$21,MATCH('Input|Step changes'!$F20,'Input|Rate of change'!$C$14:$C$21,0),MATCH('Calc|Opex forecast'!$F84,'Input|Rate of change'!$C$14:$O$14,0)))*IF('Input|Step changes'!$E20="$millions",1000000,IF('Input|Step changes'!$E20="$000",1000,1))/IF($E84="$millions",1000000,IF($E84="$000",1000,1))</f>
        <v>0</v>
      </c>
      <c r="R84" s="86">
        <f>'Input|Step changes'!R20*IF('Input|Step changes'!$F20="nominal",LOOKUP($F84,Nominal_to_Real,'Input|Rate of change'!V$25:V$30),INDEX('Input|Rate of change'!$C$14:$O$21,MATCH('Input|Step changes'!$F20,'Input|Rate of change'!$C$14:$C$21,0),MATCH('Calc|Opex forecast'!$F84,'Input|Rate of change'!$C$14:$O$14,0)))*IF('Input|Step changes'!$E20="$millions",1000000,IF('Input|Step changes'!$E20="$000",1000,1))/IF($E84="$millions",1000000,IF($E84="$000",1000,1))</f>
        <v>0</v>
      </c>
      <c r="S84" s="86">
        <f>'Input|Step changes'!S20*IF('Input|Step changes'!$F20="nominal",LOOKUP($F84,Nominal_to_Real,'Input|Rate of change'!W$25:W$30),INDEX('Input|Rate of change'!$C$14:$O$21,MATCH('Input|Step changes'!$F20,'Input|Rate of change'!$C$14:$C$21,0),MATCH('Calc|Opex forecast'!$F84,'Input|Rate of change'!$C$14:$O$14,0)))*IF('Input|Step changes'!$E20="$millions",1000000,IF('Input|Step changes'!$E20="$000",1000,1))/IF($E84="$millions",1000000,IF($E84="$000",1000,1))</f>
        <v>0</v>
      </c>
      <c r="T84" s="170"/>
    </row>
    <row r="85" spans="1:30" ht="10.5" outlineLevel="1">
      <c r="C85" s="82">
        <f>'Input|Step changes'!C21</f>
        <v>0</v>
      </c>
      <c r="D85" s="16" t="s">
        <v>30</v>
      </c>
      <c r="E85" s="16" t="str">
        <f t="shared" si="11"/>
        <v>$millions</v>
      </c>
      <c r="F85" s="117">
        <f t="shared" si="12"/>
        <v>46447</v>
      </c>
      <c r="J85" s="86">
        <f>'Input|Step changes'!J21*IF('Input|Step changes'!$F21="nominal",LOOKUP($F85,Nominal_to_Real,'Input|Rate of change'!N$25:N$30),INDEX('Input|Rate of change'!$C$14:$O$21,MATCH('Input|Step changes'!$F21,'Input|Rate of change'!$C$14:$C$21,0),MATCH('Calc|Opex forecast'!$F85,'Input|Rate of change'!$C$14:$O$14,0)))*IF('Input|Step changes'!$E21="$millions",1000000,IF('Input|Step changes'!$E21="$000",1000,1))/IF($E85="$millions",1000000,IF($E85="$000",1000,1))</f>
        <v>0</v>
      </c>
      <c r="K85" s="86">
        <f>'Input|Step changes'!K21*IF('Input|Step changes'!$F21="nominal",LOOKUP($F85,Nominal_to_Real,'Input|Rate of change'!O$25:O$30),INDEX('Input|Rate of change'!$C$14:$O$21,MATCH('Input|Step changes'!$F21,'Input|Rate of change'!$C$14:$C$21,0),MATCH('Calc|Opex forecast'!$F85,'Input|Rate of change'!$C$14:$O$14,0)))*IF('Input|Step changes'!$E21="$millions",1000000,IF('Input|Step changes'!$E21="$000",1000,1))/IF($E85="$millions",1000000,IF($E85="$000",1000,1))</f>
        <v>0</v>
      </c>
      <c r="L85" s="86">
        <f>'Input|Step changes'!L21*IF('Input|Step changes'!$F21="nominal",LOOKUP($F85,Nominal_to_Real,'Input|Rate of change'!P$25:P$30),INDEX('Input|Rate of change'!$C$14:$O$21,MATCH('Input|Step changes'!$F21,'Input|Rate of change'!$C$14:$C$21,0),MATCH('Calc|Opex forecast'!$F85,'Input|Rate of change'!$C$14:$O$14,0)))*IF('Input|Step changes'!$E21="$millions",1000000,IF('Input|Step changes'!$E21="$000",1000,1))/IF($E85="$millions",1000000,IF($E85="$000",1000,1))</f>
        <v>0</v>
      </c>
      <c r="M85" s="86">
        <f>'Input|Step changes'!M21*IF('Input|Step changes'!$F21="nominal",LOOKUP($F85,Nominal_to_Real,'Input|Rate of change'!Q$25:Q$30),INDEX('Input|Rate of change'!$C$14:$O$21,MATCH('Input|Step changes'!$F21,'Input|Rate of change'!$C$14:$C$21,0),MATCH('Calc|Opex forecast'!$F85,'Input|Rate of change'!$C$14:$O$14,0)))*IF('Input|Step changes'!$E21="$millions",1000000,IF('Input|Step changes'!$E21="$000",1000,1))/IF($E85="$millions",1000000,IF($E85="$000",1000,1))</f>
        <v>0</v>
      </c>
      <c r="N85" s="86">
        <f>'Input|Step changes'!N21*IF('Input|Step changes'!$F21="nominal",LOOKUP($F85,Nominal_to_Real,'Input|Rate of change'!R$25:R$30),INDEX('Input|Rate of change'!$C$14:$O$21,MATCH('Input|Step changes'!$F21,'Input|Rate of change'!$C$14:$C$21,0),MATCH('Calc|Opex forecast'!$F85,'Input|Rate of change'!$C$14:$O$14,0)))*IF('Input|Step changes'!$E21="$millions",1000000,IF('Input|Step changes'!$E21="$000",1000,1))/IF($E85="$millions",1000000,IF($E85="$000",1000,1))</f>
        <v>0</v>
      </c>
      <c r="O85" s="86">
        <f>'Input|Step changes'!O21*IF('Input|Step changes'!$F21="nominal",LOOKUP($F85,Nominal_to_Real,'Input|Rate of change'!S$25:S$30),INDEX('Input|Rate of change'!$C$14:$O$21,MATCH('Input|Step changes'!$F21,'Input|Rate of change'!$C$14:$C$21,0),MATCH('Calc|Opex forecast'!$F85,'Input|Rate of change'!$C$14:$O$14,0)))*IF('Input|Step changes'!$E21="$millions",1000000,IF('Input|Step changes'!$E21="$000",1000,1))/IF($E85="$millions",1000000,IF($E85="$000",1000,1))</f>
        <v>0</v>
      </c>
      <c r="P85" s="86">
        <f>'Input|Step changes'!P21*IF('Input|Step changes'!$F21="nominal",LOOKUP($F85,Nominal_to_Real,'Input|Rate of change'!T$25:T$30),INDEX('Input|Rate of change'!$C$14:$O$21,MATCH('Input|Step changes'!$F21,'Input|Rate of change'!$C$14:$C$21,0),MATCH('Calc|Opex forecast'!$F85,'Input|Rate of change'!$C$14:$O$14,0)))*IF('Input|Step changes'!$E21="$millions",1000000,IF('Input|Step changes'!$E21="$000",1000,1))/IF($E85="$millions",1000000,IF($E85="$000",1000,1))</f>
        <v>0</v>
      </c>
      <c r="Q85" s="86">
        <f>'Input|Step changes'!Q21*IF('Input|Step changes'!$F21="nominal",LOOKUP($F85,Nominal_to_Real,'Input|Rate of change'!U$25:U$30),INDEX('Input|Rate of change'!$C$14:$O$21,MATCH('Input|Step changes'!$F21,'Input|Rate of change'!$C$14:$C$21,0),MATCH('Calc|Opex forecast'!$F85,'Input|Rate of change'!$C$14:$O$14,0)))*IF('Input|Step changes'!$E21="$millions",1000000,IF('Input|Step changes'!$E21="$000",1000,1))/IF($E85="$millions",1000000,IF($E85="$000",1000,1))</f>
        <v>0</v>
      </c>
      <c r="R85" s="86">
        <f>'Input|Step changes'!R21*IF('Input|Step changes'!$F21="nominal",LOOKUP($F85,Nominal_to_Real,'Input|Rate of change'!V$25:V$30),INDEX('Input|Rate of change'!$C$14:$O$21,MATCH('Input|Step changes'!$F21,'Input|Rate of change'!$C$14:$C$21,0),MATCH('Calc|Opex forecast'!$F85,'Input|Rate of change'!$C$14:$O$14,0)))*IF('Input|Step changes'!$E21="$millions",1000000,IF('Input|Step changes'!$E21="$000",1000,1))/IF($E85="$millions",1000000,IF($E85="$000",1000,1))</f>
        <v>0</v>
      </c>
      <c r="S85" s="86">
        <f>'Input|Step changes'!S21*IF('Input|Step changes'!$F21="nominal",LOOKUP($F85,Nominal_to_Real,'Input|Rate of change'!W$25:W$30),INDEX('Input|Rate of change'!$C$14:$O$21,MATCH('Input|Step changes'!$F21,'Input|Rate of change'!$C$14:$C$21,0),MATCH('Calc|Opex forecast'!$F85,'Input|Rate of change'!$C$14:$O$14,0)))*IF('Input|Step changes'!$E21="$millions",1000000,IF('Input|Step changes'!$E21="$000",1000,1))/IF($E85="$millions",1000000,IF($E85="$000",1000,1))</f>
        <v>0</v>
      </c>
      <c r="T85" s="170"/>
    </row>
    <row r="86" spans="1:30" outlineLevel="1">
      <c r="C86" s="82"/>
      <c r="F86" s="74"/>
      <c r="J86" s="86"/>
      <c r="K86" s="86"/>
      <c r="L86" s="86"/>
      <c r="M86" s="86"/>
      <c r="N86" s="86"/>
      <c r="O86" s="86"/>
      <c r="P86" s="86"/>
      <c r="Q86" s="86"/>
      <c r="R86" s="86"/>
      <c r="S86" s="86"/>
      <c r="T86" s="56"/>
      <c r="U86" s="163"/>
    </row>
    <row r="87" spans="1:30" ht="10.5" outlineLevel="1">
      <c r="C87" s="75" t="s">
        <v>49</v>
      </c>
      <c r="D87" s="83" t="s">
        <v>30</v>
      </c>
      <c r="E87" s="83" t="str">
        <f>$E$8</f>
        <v>$millions</v>
      </c>
      <c r="F87" s="127">
        <f t="shared" si="12"/>
        <v>46447</v>
      </c>
      <c r="G87" s="21"/>
      <c r="H87" s="21"/>
      <c r="I87" s="21"/>
      <c r="J87" s="87">
        <f>SUM(J75:J86)</f>
        <v>0</v>
      </c>
      <c r="K87" s="87">
        <f t="shared" ref="K87:N87" si="13">SUM(K75:K86)</f>
        <v>0</v>
      </c>
      <c r="L87" s="87">
        <f t="shared" si="13"/>
        <v>0</v>
      </c>
      <c r="M87" s="87">
        <f t="shared" si="13"/>
        <v>0</v>
      </c>
      <c r="N87" s="87">
        <f t="shared" si="13"/>
        <v>0</v>
      </c>
      <c r="O87" s="87">
        <f>SUM(O75:O86)</f>
        <v>16.588238013635607</v>
      </c>
      <c r="P87" s="87">
        <f>SUM(P75:P86)</f>
        <v>15.319331704594594</v>
      </c>
      <c r="Q87" s="87">
        <f>SUM(Q75:Q86)</f>
        <v>10.787515748830486</v>
      </c>
      <c r="R87" s="87">
        <f>SUM(R75:R86)</f>
        <v>12.366134103089546</v>
      </c>
      <c r="S87" s="87">
        <f>SUM(S75:S86)</f>
        <v>13.1990734357388</v>
      </c>
      <c r="T87" s="170"/>
    </row>
    <row r="88" spans="1:30" ht="10.5">
      <c r="C88" s="84"/>
      <c r="J88" s="71"/>
      <c r="K88" s="71"/>
      <c r="L88" s="71"/>
      <c r="M88" s="71"/>
      <c r="N88" s="23"/>
      <c r="O88" s="23"/>
      <c r="P88" s="23"/>
      <c r="Q88" s="23"/>
      <c r="R88" s="23"/>
      <c r="S88" s="23"/>
    </row>
    <row r="89" spans="1:30" customFormat="1" ht="13">
      <c r="A89" s="37"/>
      <c r="B89" s="43" t="s">
        <v>124</v>
      </c>
      <c r="C89" s="37"/>
      <c r="D89" s="37"/>
      <c r="E89" s="37"/>
      <c r="F89" s="38"/>
      <c r="G89" s="38"/>
      <c r="H89" s="38"/>
      <c r="I89" s="38"/>
      <c r="J89" s="39"/>
      <c r="K89" s="40"/>
      <c r="L89" s="39"/>
      <c r="M89" s="40"/>
      <c r="N89" s="39"/>
      <c r="O89" s="39"/>
      <c r="P89" s="39"/>
      <c r="Q89" s="39"/>
      <c r="R89" s="39"/>
      <c r="S89" s="39"/>
      <c r="T89" s="39"/>
      <c r="U89" s="39"/>
      <c r="V89" s="40"/>
      <c r="W89" s="40"/>
      <c r="X89" s="41"/>
      <c r="Y89" s="41"/>
      <c r="Z89" s="41"/>
      <c r="AA89" s="41"/>
      <c r="AB89" s="41"/>
      <c r="AC89" s="42"/>
      <c r="AD89" s="42"/>
    </row>
    <row r="90" spans="1:30" outlineLevel="1">
      <c r="C90" s="15"/>
      <c r="J90" s="71"/>
      <c r="K90" s="71"/>
      <c r="L90" s="71"/>
    </row>
    <row r="91" spans="1:30" ht="10.5" outlineLevel="1">
      <c r="C91" s="9" t="s">
        <v>115</v>
      </c>
      <c r="D91" s="21" t="s">
        <v>7</v>
      </c>
      <c r="E91" s="21" t="s">
        <v>8</v>
      </c>
      <c r="F91" s="21" t="s">
        <v>22</v>
      </c>
      <c r="J91" s="119" t="str">
        <f>IF(YEAR(J$4)&gt;='Input|General'!$G$13,IF(YEAR(J$4)&lt;='Input|General'!$G$14,J$4,""),"")</f>
        <v/>
      </c>
      <c r="K91" s="119" t="str">
        <f>IF(YEAR(K$4)&gt;='Input|General'!$G$13,IF(YEAR(K$4)&lt;='Input|General'!$G$14,K$4,""),"")</f>
        <v/>
      </c>
      <c r="L91" s="119" t="str">
        <f>IF(YEAR(L$4)&gt;='Input|General'!$G$13,IF(YEAR(L$4)&lt;='Input|General'!$G$14,L$4,""),"")</f>
        <v/>
      </c>
      <c r="M91" s="119" t="str">
        <f>IF(YEAR(M$4)&gt;='Input|General'!$G$13,IF(YEAR(M$4)&lt;='Input|General'!$G$14,M$4,""),"")</f>
        <v/>
      </c>
      <c r="N91" s="119" t="str">
        <f>IF(YEAR(N$4)&gt;='Input|General'!$G$13,IF(YEAR(N$4)&lt;='Input|General'!$G$14,N$4,""),"")</f>
        <v/>
      </c>
      <c r="O91" s="119">
        <f>IF(YEAR(O$4)&gt;='Input|General'!$G$13,IF(YEAR(O$4)&lt;='Input|General'!$G$14,O$4,""),"")</f>
        <v>46813</v>
      </c>
      <c r="P91" s="119">
        <f>IF(YEAR(P$4)&gt;='Input|General'!$G$13,IF(YEAR(P$4)&lt;='Input|General'!$G$14,P$4,""),"")</f>
        <v>47178</v>
      </c>
      <c r="Q91" s="119">
        <f>IF(YEAR(Q$4)&gt;='Input|General'!$G$13,IF(YEAR(Q$4)&lt;='Input|General'!$G$14,Q$4,""),"")</f>
        <v>47543</v>
      </c>
      <c r="R91" s="119">
        <f>IF(YEAR(R$4)&gt;='Input|General'!$G$13,IF(YEAR(R$4)&lt;='Input|General'!$G$14,R$4,""),"")</f>
        <v>47908</v>
      </c>
      <c r="S91" s="119">
        <f>IF(YEAR(S$4)&gt;='Input|General'!$G$13,IF(YEAR(S$4)&lt;='Input|General'!$G$14,S$4,""),"")</f>
        <v>48274</v>
      </c>
    </row>
    <row r="92" spans="1:30" ht="10.5" outlineLevel="1">
      <c r="C92" s="9"/>
      <c r="J92" s="14"/>
      <c r="K92" s="14"/>
      <c r="L92" s="14"/>
      <c r="M92" s="14"/>
      <c r="N92" s="14"/>
      <c r="O92" s="14"/>
      <c r="P92" s="14"/>
      <c r="Q92" s="14"/>
      <c r="R92" s="14"/>
      <c r="S92" s="14"/>
    </row>
    <row r="93" spans="1:30" outlineLevel="1">
      <c r="C93" s="82" t="str">
        <f>'Input|Step changes'!C28</f>
        <v>Easement land tax</v>
      </c>
      <c r="D93" s="16" t="s">
        <v>30</v>
      </c>
      <c r="E93" s="16" t="str">
        <f t="shared" si="11"/>
        <v>$millions</v>
      </c>
      <c r="F93" s="117">
        <f t="shared" ref="F93:F97" si="14">$F$8</f>
        <v>46447</v>
      </c>
      <c r="J93" s="86">
        <f>'Input|Step changes'!J28*IF('Input|Step changes'!$F28="nominal",LOOKUP($F93,Nominal_to_Real,'Input|Rate of change'!N$25:N$30),INDEX('Input|Rate of change'!$C$14:$O$21,MATCH('Input|Step changes'!$F28,'Input|Rate of change'!$C$14:$C$21,0),MATCH('Calc|Opex forecast'!$F93,'Input|Rate of change'!$C$14:$O$14,0)))*IF('Input|Step changes'!$E28="$millions",1000000,IF('Input|Step changes'!$E28="$000",1000,1))/IF($E93="$millions",1000000,IF($E93="$000",1000,1))</f>
        <v>0</v>
      </c>
      <c r="K93" s="86">
        <f>'Input|Step changes'!K28*IF('Input|Step changes'!$F28="nominal",LOOKUP($F93,Nominal_to_Real,'Input|Rate of change'!O$25:O$30),INDEX('Input|Rate of change'!$C$14:$O$21,MATCH('Input|Step changes'!$F28,'Input|Rate of change'!$C$14:$C$21,0),MATCH('Calc|Opex forecast'!$F93,'Input|Rate of change'!$C$14:$O$14,0)))*IF('Input|Step changes'!$E28="$millions",1000000,IF('Input|Step changes'!$E28="$000",1000,1))/IF($E93="$millions",1000000,IF($E93="$000",1000,1))</f>
        <v>0</v>
      </c>
      <c r="L93" s="86">
        <f>'Input|Step changes'!L28*IF('Input|Step changes'!$F28="nominal",LOOKUP($F93,Nominal_to_Real,'Input|Rate of change'!P$25:P$30),INDEX('Input|Rate of change'!$C$14:$O$21,MATCH('Input|Step changes'!$F28,'Input|Rate of change'!$C$14:$C$21,0),MATCH('Calc|Opex forecast'!$F93,'Input|Rate of change'!$C$14:$O$14,0)))*IF('Input|Step changes'!$E28="$millions",1000000,IF('Input|Step changes'!$E28="$000",1000,1))/IF($E93="$millions",1000000,IF($E93="$000",1000,1))</f>
        <v>0</v>
      </c>
      <c r="M93" s="86">
        <f>'Input|Step changes'!M28*IF('Input|Step changes'!$F28="nominal",LOOKUP($F93,Nominal_to_Real,'Input|Rate of change'!Q$25:Q$30),INDEX('Input|Rate of change'!$C$14:$O$21,MATCH('Input|Step changes'!$F28,'Input|Rate of change'!$C$14:$C$21,0),MATCH('Calc|Opex forecast'!$F93,'Input|Rate of change'!$C$14:$O$14,0)))*IF('Input|Step changes'!$E28="$millions",1000000,IF('Input|Step changes'!$E28="$000",1000,1))/IF($E93="$millions",1000000,IF($E93="$000",1000,1))</f>
        <v>0</v>
      </c>
      <c r="N93" s="86">
        <f>'Input|Step changes'!N28*IF('Input|Step changes'!$F28="nominal",LOOKUP($F93,Nominal_to_Real,'Input|Rate of change'!R$25:R$30),INDEX('Input|Rate of change'!$C$14:$O$21,MATCH('Input|Step changes'!$F28,'Input|Rate of change'!$C$14:$C$21,0),MATCH('Calc|Opex forecast'!$F93,'Input|Rate of change'!$C$14:$O$14,0)))*IF('Input|Step changes'!$E28="$millions",1000000,IF('Input|Step changes'!$E28="$000",1000,1))/IF($E93="$millions",1000000,IF($E93="$000",1000,1))</f>
        <v>0</v>
      </c>
      <c r="O93" s="86">
        <f>'Input|Step changes'!O28*IF('Input|Step changes'!$F28="nominal",LOOKUP($F93,Nominal_to_Real,'Input|Rate of change'!S$25:S$30),INDEX('Input|Rate of change'!$C$14:$O$21,MATCH('Input|Step changes'!$F28,'Input|Rate of change'!$C$14:$C$21,0),MATCH('Calc|Opex forecast'!$F93,'Input|Rate of change'!$C$14:$O$14,0)))*IF('Input|Step changes'!$E28="$millions",1000000,IF('Input|Step changes'!$E28="$000",1000,1))/IF($E93="$millions",1000000,IF($E93="$000",1000,1))</f>
        <v>277.06348565069851</v>
      </c>
      <c r="P93" s="86">
        <f>'Input|Step changes'!P28*IF('Input|Step changes'!$F28="nominal",LOOKUP($F93,Nominal_to_Real,'Input|Rate of change'!T$25:T$30),INDEX('Input|Rate of change'!$C$14:$O$21,MATCH('Input|Step changes'!$F28,'Input|Rate of change'!$C$14:$C$21,0),MATCH('Calc|Opex forecast'!$F93,'Input|Rate of change'!$C$14:$O$14,0)))*IF('Input|Step changes'!$E28="$millions",1000000,IF('Input|Step changes'!$E28="$000",1000,1))/IF($E93="$millions",1000000,IF($E93="$000",1000,1))</f>
        <v>279.96100717162147</v>
      </c>
      <c r="Q93" s="86">
        <f>'Input|Step changes'!Q28*IF('Input|Step changes'!$F28="nominal",LOOKUP($F93,Nominal_to_Real,'Input|Rate of change'!U$25:U$30),INDEX('Input|Rate of change'!$C$14:$O$21,MATCH('Input|Step changes'!$F28,'Input|Rate of change'!$C$14:$C$21,0),MATCH('Calc|Opex forecast'!$F93,'Input|Rate of change'!$C$14:$O$14,0)))*IF('Input|Step changes'!$E28="$millions",1000000,IF('Input|Step changes'!$E28="$000",1000,1))/IF($E93="$millions",1000000,IF($E93="$000",1000,1))</f>
        <v>282.88883088463774</v>
      </c>
      <c r="R93" s="86">
        <f>'Input|Step changes'!R28*IF('Input|Step changes'!$F28="nominal",LOOKUP($F93,Nominal_to_Real,'Input|Rate of change'!V$25:V$30),INDEX('Input|Rate of change'!$C$14:$O$21,MATCH('Input|Step changes'!$F28,'Input|Rate of change'!$C$14:$C$21,0),MATCH('Calc|Opex forecast'!$F93,'Input|Rate of change'!$C$14:$O$14,0)))*IF('Input|Step changes'!$E28="$millions",1000000,IF('Input|Step changes'!$E28="$000",1000,1))/IF($E93="$millions",1000000,IF($E93="$000",1000,1))</f>
        <v>285.84727368915213</v>
      </c>
      <c r="S93" s="86">
        <f>'Input|Step changes'!S28*IF('Input|Step changes'!$F28="nominal",LOOKUP($F93,Nominal_to_Real,'Input|Rate of change'!W$25:W$30),INDEX('Input|Rate of change'!$C$14:$O$21,MATCH('Input|Step changes'!$F28,'Input|Rate of change'!$C$14:$C$21,0),MATCH('Calc|Opex forecast'!$F93,'Input|Rate of change'!$C$14:$O$14,0)))*IF('Input|Step changes'!$E28="$millions",1000000,IF('Input|Step changes'!$E28="$000",1000,1))/IF($E93="$millions",1000000,IF($E93="$000",1000,1))</f>
        <v>288.83665579869387</v>
      </c>
    </row>
    <row r="94" spans="1:30" outlineLevel="1">
      <c r="C94" s="82" t="str">
        <f>'Input|Step changes'!C29</f>
        <v>AEMO participant fees</v>
      </c>
      <c r="D94" s="16" t="s">
        <v>30</v>
      </c>
      <c r="E94" s="16" t="str">
        <f t="shared" si="11"/>
        <v>$millions</v>
      </c>
      <c r="F94" s="117">
        <f t="shared" si="14"/>
        <v>46447</v>
      </c>
      <c r="J94" s="86">
        <f>'Input|Step changes'!J29*IF('Input|Step changes'!$F29="nominal",LOOKUP($F94,Nominal_to_Real,'Input|Rate of change'!N$25:N$30),INDEX('Input|Rate of change'!$C$14:$O$21,MATCH('Input|Step changes'!$F29,'Input|Rate of change'!$C$14:$C$21,0),MATCH('Calc|Opex forecast'!$F94,'Input|Rate of change'!$C$14:$O$14,0)))*IF('Input|Step changes'!$E29="$millions",1000000,IF('Input|Step changes'!$E29="$000",1000,1))/IF($E94="$millions",1000000,IF($E94="$000",1000,1))</f>
        <v>0</v>
      </c>
      <c r="K94" s="86">
        <f>'Input|Step changes'!K29*IF('Input|Step changes'!$F29="nominal",LOOKUP($F94,Nominal_to_Real,'Input|Rate of change'!O$25:O$30),INDEX('Input|Rate of change'!$C$14:$O$21,MATCH('Input|Step changes'!$F29,'Input|Rate of change'!$C$14:$C$21,0),MATCH('Calc|Opex forecast'!$F94,'Input|Rate of change'!$C$14:$O$14,0)))*IF('Input|Step changes'!$E29="$millions",1000000,IF('Input|Step changes'!$E29="$000",1000,1))/IF($E94="$millions",1000000,IF($E94="$000",1000,1))</f>
        <v>0</v>
      </c>
      <c r="L94" s="86">
        <f>'Input|Step changes'!L29*IF('Input|Step changes'!$F29="nominal",LOOKUP($F94,Nominal_to_Real,'Input|Rate of change'!P$25:P$30),INDEX('Input|Rate of change'!$C$14:$O$21,MATCH('Input|Step changes'!$F29,'Input|Rate of change'!$C$14:$C$21,0),MATCH('Calc|Opex forecast'!$F94,'Input|Rate of change'!$C$14:$O$14,0)))*IF('Input|Step changes'!$E29="$millions",1000000,IF('Input|Step changes'!$E29="$000",1000,1))/IF($E94="$millions",1000000,IF($E94="$000",1000,1))</f>
        <v>0</v>
      </c>
      <c r="M94" s="86">
        <f>'Input|Step changes'!M29*IF('Input|Step changes'!$F29="nominal",LOOKUP($F94,Nominal_to_Real,'Input|Rate of change'!Q$25:Q$30),INDEX('Input|Rate of change'!$C$14:$O$21,MATCH('Input|Step changes'!$F29,'Input|Rate of change'!$C$14:$C$21,0),MATCH('Calc|Opex forecast'!$F94,'Input|Rate of change'!$C$14:$O$14,0)))*IF('Input|Step changes'!$E29="$millions",1000000,IF('Input|Step changes'!$E29="$000",1000,1))/IF($E94="$millions",1000000,IF($E94="$000",1000,1))</f>
        <v>0</v>
      </c>
      <c r="N94" s="86">
        <f>'Input|Step changes'!N29*IF('Input|Step changes'!$F29="nominal",LOOKUP($F94,Nominal_to_Real,'Input|Rate of change'!R$25:R$30),INDEX('Input|Rate of change'!$C$14:$O$21,MATCH('Input|Step changes'!$F29,'Input|Rate of change'!$C$14:$C$21,0),MATCH('Calc|Opex forecast'!$F94,'Input|Rate of change'!$C$14:$O$14,0)))*IF('Input|Step changes'!$E29="$millions",1000000,IF('Input|Step changes'!$E29="$000",1000,1))/IF($E94="$millions",1000000,IF($E94="$000",1000,1))</f>
        <v>0</v>
      </c>
      <c r="O94" s="86">
        <f>'Input|Step changes'!O29*IF('Input|Step changes'!$F29="nominal",LOOKUP($F94,Nominal_to_Real,'Input|Rate of change'!S$25:S$30),INDEX('Input|Rate of change'!$C$14:$O$21,MATCH('Input|Step changes'!$F29,'Input|Rate of change'!$C$14:$C$21,0),MATCH('Calc|Opex forecast'!$F94,'Input|Rate of change'!$C$14:$O$14,0)))*IF('Input|Step changes'!$E29="$millions",1000000,IF('Input|Step changes'!$E29="$000",1000,1))/IF($E94="$millions",1000000,IF($E94="$000",1000,1))</f>
        <v>4.11905690625</v>
      </c>
      <c r="P94" s="86">
        <f>'Input|Step changes'!P29*IF('Input|Step changes'!$F29="nominal",LOOKUP($F94,Nominal_to_Real,'Input|Rate of change'!T$25:T$30),INDEX('Input|Rate of change'!$C$14:$O$21,MATCH('Input|Step changes'!$F29,'Input|Rate of change'!$C$14:$C$21,0),MATCH('Calc|Opex forecast'!$F94,'Input|Rate of change'!$C$14:$O$14,0)))*IF('Input|Step changes'!$E29="$millions",1000000,IF('Input|Step changes'!$E29="$000",1000,1))/IF($E94="$millions",1000000,IF($E94="$000",1000,1))</f>
        <v>4.2502359676646337</v>
      </c>
      <c r="Q94" s="86">
        <f>'Input|Step changes'!Q29*IF('Input|Step changes'!$F29="nominal",LOOKUP($F94,Nominal_to_Real,'Input|Rate of change'!U$25:U$30),INDEX('Input|Rate of change'!$C$14:$O$21,MATCH('Input|Step changes'!$F29,'Input|Rate of change'!$C$14:$C$21,0),MATCH('Calc|Opex forecast'!$F94,'Input|Rate of change'!$C$14:$O$14,0)))*IF('Input|Step changes'!$E29="$millions",1000000,IF('Input|Step changes'!$E29="$000",1000,1))/IF($E94="$millions",1000000,IF($E94="$000",1000,1))</f>
        <v>4.3871741098243016</v>
      </c>
      <c r="R94" s="86">
        <f>'Input|Step changes'!R29*IF('Input|Step changes'!$F29="nominal",LOOKUP($F94,Nominal_to_Real,'Input|Rate of change'!V$25:V$30),INDEX('Input|Rate of change'!$C$14:$O$21,MATCH('Input|Step changes'!$F29,'Input|Rate of change'!$C$14:$C$21,0),MATCH('Calc|Opex forecast'!$F94,'Input|Rate of change'!$C$14:$O$14,0)))*IF('Input|Step changes'!$E29="$millions",1000000,IF('Input|Step changes'!$E29="$000",1000,1))/IF($E94="$millions",1000000,IF($E94="$000",1000,1))</f>
        <v>4.5301241704202475</v>
      </c>
      <c r="S94" s="86">
        <f>'Input|Step changes'!S29*IF('Input|Step changes'!$F29="nominal",LOOKUP($F94,Nominal_to_Real,'Input|Rate of change'!W$25:W$30),INDEX('Input|Rate of change'!$C$14:$O$21,MATCH('Input|Step changes'!$F29,'Input|Rate of change'!$C$14:$C$21,0),MATCH('Calc|Opex forecast'!$F94,'Input|Rate of change'!$C$14:$O$14,0)))*IF('Input|Step changes'!$E29="$millions",1000000,IF('Input|Step changes'!$E29="$000",1000,1))/IF($E94="$millions",1000000,IF($E94="$000",1000,1))</f>
        <v>4.6793500873350391</v>
      </c>
      <c r="U94" s="99"/>
      <c r="V94" s="99"/>
      <c r="W94" s="99"/>
      <c r="X94" s="99"/>
      <c r="Y94" s="99"/>
    </row>
    <row r="95" spans="1:30" outlineLevel="1">
      <c r="C95" s="82" t="str">
        <f>'Input|Step changes'!C30</f>
        <v>Growth Assets Roll In</v>
      </c>
      <c r="D95" s="16" t="s">
        <v>30</v>
      </c>
      <c r="E95" s="16" t="str">
        <f t="shared" si="11"/>
        <v>$millions</v>
      </c>
      <c r="F95" s="117">
        <f t="shared" si="14"/>
        <v>46447</v>
      </c>
      <c r="J95" s="86"/>
      <c r="K95" s="86"/>
      <c r="L95" s="86"/>
      <c r="M95" s="86"/>
      <c r="N95" s="86"/>
      <c r="O95" s="86">
        <f>'Input|Step changes'!O30*IF('Input|Step changes'!$F30="nominal",LOOKUP($F95,Nominal_to_Real,'Input|Rate of change'!S$25:S$30),INDEX('Input|Rate of change'!$C$14:$O$21,MATCH('Input|Step changes'!$F30,'Input|Rate of change'!$C$14:$C$21,0),MATCH('Calc|Opex forecast'!$F95,'Input|Rate of change'!$C$14:$O$14,0)))*IF('Input|Step changes'!$E30="$millions",1000000,IF('Input|Step changes'!$E30="$000",1000,1))/IF($E95="$millions",1000000,IF($E95="$000",1000,1))</f>
        <v>4.4082744700637582</v>
      </c>
      <c r="P95" s="86">
        <f>'Input|Step changes'!P30*IF('Input|Step changes'!$F30="nominal",LOOKUP($F95,Nominal_to_Real,'Input|Rate of change'!T$25:T$30),INDEX('Input|Rate of change'!$C$14:$O$21,MATCH('Input|Step changes'!$F30,'Input|Rate of change'!$C$14:$C$21,0),MATCH('Calc|Opex forecast'!$F95,'Input|Rate of change'!$C$14:$O$14,0)))*IF('Input|Step changes'!$E30="$millions",1000000,IF('Input|Step changes'!$E30="$000",1000,1))/IF($E95="$millions",1000000,IF($E95="$000",1000,1))</f>
        <v>4.4082744700637582</v>
      </c>
      <c r="Q95" s="86">
        <f>'Input|Step changes'!Q30*IF('Input|Step changes'!$F30="nominal",LOOKUP($F95,Nominal_to_Real,'Input|Rate of change'!U$25:U$30),INDEX('Input|Rate of change'!$C$14:$O$21,MATCH('Input|Step changes'!$F30,'Input|Rate of change'!$C$14:$C$21,0),MATCH('Calc|Opex forecast'!$F95,'Input|Rate of change'!$C$14:$O$14,0)))*IF('Input|Step changes'!$E30="$millions",1000000,IF('Input|Step changes'!$E30="$000",1000,1))/IF($E95="$millions",1000000,IF($E95="$000",1000,1))</f>
        <v>4.4082744700637582</v>
      </c>
      <c r="R95" s="86">
        <f>'Input|Step changes'!R30*IF('Input|Step changes'!$F30="nominal",LOOKUP($F95,Nominal_to_Real,'Input|Rate of change'!V$25:V$30),INDEX('Input|Rate of change'!$C$14:$O$21,MATCH('Input|Step changes'!$F30,'Input|Rate of change'!$C$14:$C$21,0),MATCH('Calc|Opex forecast'!$F95,'Input|Rate of change'!$C$14:$O$14,0)))*IF('Input|Step changes'!$E30="$millions",1000000,IF('Input|Step changes'!$E30="$000",1000,1))/IF($E95="$millions",1000000,IF($E95="$000",1000,1))</f>
        <v>4.4082744700637582</v>
      </c>
      <c r="S95" s="86">
        <f>'Input|Step changes'!S30*IF('Input|Step changes'!$F30="nominal",LOOKUP($F95,Nominal_to_Real,'Input|Rate of change'!W$25:W$30),INDEX('Input|Rate of change'!$C$14:$O$21,MATCH('Input|Step changes'!$F30,'Input|Rate of change'!$C$14:$C$21,0),MATCH('Calc|Opex forecast'!$F95,'Input|Rate of change'!$C$14:$O$14,0)))*IF('Input|Step changes'!$E30="$millions",1000000,IF('Input|Step changes'!$E30="$000",1000,1))/IF($E95="$millions",1000000,IF($E95="$000",1000,1))</f>
        <v>4.4082744700637582</v>
      </c>
    </row>
    <row r="96" spans="1:30" outlineLevel="1">
      <c r="C96" s="82">
        <f>'Input|Step changes'!C31</f>
        <v>0</v>
      </c>
      <c r="D96" s="16" t="s">
        <v>30</v>
      </c>
      <c r="E96" s="16" t="str">
        <f t="shared" si="11"/>
        <v>$millions</v>
      </c>
      <c r="F96" s="117">
        <f t="shared" si="14"/>
        <v>46447</v>
      </c>
      <c r="J96" s="86"/>
      <c r="K96" s="86"/>
      <c r="L96" s="86"/>
      <c r="M96" s="86"/>
      <c r="N96" s="86"/>
      <c r="O96" s="86">
        <f>'Input|Step changes'!O31*IF('Input|Step changes'!$F31="nominal",LOOKUP($F96,Nominal_to_Real,'Input|Rate of change'!S$25:S$30),INDEX('Input|Rate of change'!$C$14:$O$21,MATCH('Input|Step changes'!$F31,'Input|Rate of change'!$C$14:$C$21,0),MATCH('Calc|Opex forecast'!$F96,'Input|Rate of change'!$C$14:$O$14,0)))*IF('Input|Step changes'!$E31="$millions",1000000,IF('Input|Step changes'!$E31="$000",1000,1))/IF($E96="$millions",1000000,IF($E96="$000",1000,1))</f>
        <v>0</v>
      </c>
      <c r="P96" s="86">
        <f>'Input|Step changes'!P31*IF('Input|Step changes'!$F31="nominal",LOOKUP($F96,Nominal_to_Real,'Input|Rate of change'!T$25:T$30),INDEX('Input|Rate of change'!$C$14:$O$21,MATCH('Input|Step changes'!$F31,'Input|Rate of change'!$C$14:$C$21,0),MATCH('Calc|Opex forecast'!$F96,'Input|Rate of change'!$C$14:$O$14,0)))*IF('Input|Step changes'!$E31="$millions",1000000,IF('Input|Step changes'!$E31="$000",1000,1))/IF($E96="$millions",1000000,IF($E96="$000",1000,1))</f>
        <v>0</v>
      </c>
      <c r="Q96" s="86">
        <f>'Input|Step changes'!Q31*IF('Input|Step changes'!$F31="nominal",LOOKUP($F96,Nominal_to_Real,'Input|Rate of change'!U$25:U$30),INDEX('Input|Rate of change'!$C$14:$O$21,MATCH('Input|Step changes'!$F31,'Input|Rate of change'!$C$14:$C$21,0),MATCH('Calc|Opex forecast'!$F96,'Input|Rate of change'!$C$14:$O$14,0)))*IF('Input|Step changes'!$E31="$millions",1000000,IF('Input|Step changes'!$E31="$000",1000,1))/IF($E96="$millions",1000000,IF($E96="$000",1000,1))</f>
        <v>0</v>
      </c>
      <c r="R96" s="86">
        <f>'Input|Step changes'!R31*IF('Input|Step changes'!$F31="nominal",LOOKUP($F96,Nominal_to_Real,'Input|Rate of change'!V$25:V$30),INDEX('Input|Rate of change'!$C$14:$O$21,MATCH('Input|Step changes'!$F31,'Input|Rate of change'!$C$14:$C$21,0),MATCH('Calc|Opex forecast'!$F96,'Input|Rate of change'!$C$14:$O$14,0)))*IF('Input|Step changes'!$E31="$millions",1000000,IF('Input|Step changes'!$E31="$000",1000,1))/IF($E96="$millions",1000000,IF($E96="$000",1000,1))</f>
        <v>0</v>
      </c>
      <c r="S96" s="86">
        <f>'Input|Step changes'!S31*IF('Input|Step changes'!$F31="nominal",LOOKUP($F96,Nominal_to_Real,'Input|Rate of change'!W$25:W$30),INDEX('Input|Rate of change'!$C$14:$O$21,MATCH('Input|Step changes'!$F31,'Input|Rate of change'!$C$14:$C$21,0),MATCH('Calc|Opex forecast'!$F96,'Input|Rate of change'!$C$14:$O$14,0)))*IF('Input|Step changes'!$E31="$millions",1000000,IF('Input|Step changes'!$E31="$000",1000,1))/IF($E96="$millions",1000000,IF($E96="$000",1000,1))</f>
        <v>0</v>
      </c>
    </row>
    <row r="97" spans="1:38" outlineLevel="1">
      <c r="C97" s="82">
        <f>'Input|Step changes'!C32</f>
        <v>0</v>
      </c>
      <c r="D97" s="16" t="s">
        <v>30</v>
      </c>
      <c r="E97" s="16" t="str">
        <f t="shared" si="11"/>
        <v>$millions</v>
      </c>
      <c r="F97" s="117">
        <f t="shared" si="14"/>
        <v>46447</v>
      </c>
      <c r="J97" s="86">
        <f>'Input|Step changes'!J32*IF('Input|Step changes'!$F32="nominal",LOOKUP($F97,Nominal_to_Real,'Input|Rate of change'!N$25:N$30),INDEX('Input|Rate of change'!$C$14:$O$21,MATCH('Input|Step changes'!$F32,'Input|Rate of change'!$C$14:$C$21,0),MATCH('Calc|Opex forecast'!$F97,'Input|Rate of change'!$C$14:$O$14,0)))*IF('Input|Step changes'!$E32="$millions",1000000,IF('Input|Step changes'!$E32="$000",1000,1))/IF($E97="$millions",1000000,IF($E97="$000",1000,1))</f>
        <v>0</v>
      </c>
      <c r="K97" s="86">
        <f>'Input|Step changes'!K32*IF('Input|Step changes'!$F32="nominal",LOOKUP($F97,Nominal_to_Real,'Input|Rate of change'!O$25:O$30),INDEX('Input|Rate of change'!$C$14:$O$21,MATCH('Input|Step changes'!$F32,'Input|Rate of change'!$C$14:$C$21,0),MATCH('Calc|Opex forecast'!$F97,'Input|Rate of change'!$C$14:$O$14,0)))*IF('Input|Step changes'!$E32="$millions",1000000,IF('Input|Step changes'!$E32="$000",1000,1))/IF($E97="$millions",1000000,IF($E97="$000",1000,1))</f>
        <v>0</v>
      </c>
      <c r="L97" s="86">
        <f>'Input|Step changes'!L32*IF('Input|Step changes'!$F32="nominal",LOOKUP($F97,Nominal_to_Real,'Input|Rate of change'!P$25:P$30),INDEX('Input|Rate of change'!$C$14:$O$21,MATCH('Input|Step changes'!$F32,'Input|Rate of change'!$C$14:$C$21,0),MATCH('Calc|Opex forecast'!$F97,'Input|Rate of change'!$C$14:$O$14,0)))*IF('Input|Step changes'!$E32="$millions",1000000,IF('Input|Step changes'!$E32="$000",1000,1))/IF($E97="$millions",1000000,IF($E97="$000",1000,1))</f>
        <v>0</v>
      </c>
      <c r="M97" s="86">
        <f>'Input|Step changes'!M32*IF('Input|Step changes'!$F32="nominal",LOOKUP($F97,Nominal_to_Real,'Input|Rate of change'!Q$25:Q$30),INDEX('Input|Rate of change'!$C$14:$O$21,MATCH('Input|Step changes'!$F32,'Input|Rate of change'!$C$14:$C$21,0),MATCH('Calc|Opex forecast'!$F97,'Input|Rate of change'!$C$14:$O$14,0)))*IF('Input|Step changes'!$E32="$millions",1000000,IF('Input|Step changes'!$E32="$000",1000,1))/IF($E97="$millions",1000000,IF($E97="$000",1000,1))</f>
        <v>0</v>
      </c>
      <c r="N97" s="86">
        <f>'Input|Step changes'!N32*IF('Input|Step changes'!$F32="nominal",LOOKUP($F97,Nominal_to_Real,'Input|Rate of change'!R$25:R$30),INDEX('Input|Rate of change'!$C$14:$O$21,MATCH('Input|Step changes'!$F32,'Input|Rate of change'!$C$14:$C$21,0),MATCH('Calc|Opex forecast'!$F97,'Input|Rate of change'!$C$14:$O$14,0)))*IF('Input|Step changes'!$E32="$millions",1000000,IF('Input|Step changes'!$E32="$000",1000,1))/IF($E97="$millions",1000000,IF($E97="$000",1000,1))</f>
        <v>0</v>
      </c>
      <c r="O97" s="86">
        <f>'Input|Step changes'!O32*IF('Input|Step changes'!$F32="nominal",LOOKUP($F97,Nominal_to_Real,'Input|Rate of change'!S$25:S$30),INDEX('Input|Rate of change'!$C$14:$O$21,MATCH('Input|Step changes'!$F32,'Input|Rate of change'!$C$14:$C$21,0),MATCH('Calc|Opex forecast'!$F97,'Input|Rate of change'!$C$14:$O$14,0)))*IF('Input|Step changes'!$E32="$millions",1000000,IF('Input|Step changes'!$E32="$000",1000,1))/IF($E97="$millions",1000000,IF($E97="$000",1000,1))</f>
        <v>0</v>
      </c>
      <c r="P97" s="86">
        <f>'Input|Step changes'!P32*IF('Input|Step changes'!$F32="nominal",LOOKUP($F97,Nominal_to_Real,'Input|Rate of change'!T$25:T$30),INDEX('Input|Rate of change'!$C$14:$O$21,MATCH('Input|Step changes'!$F32,'Input|Rate of change'!$C$14:$C$21,0),MATCH('Calc|Opex forecast'!$F97,'Input|Rate of change'!$C$14:$O$14,0)))*IF('Input|Step changes'!$E32="$millions",1000000,IF('Input|Step changes'!$E32="$000",1000,1))/IF($E97="$millions",1000000,IF($E97="$000",1000,1))</f>
        <v>0</v>
      </c>
      <c r="Q97" s="86">
        <f>'Input|Step changes'!Q32*IF('Input|Step changes'!$F32="nominal",LOOKUP($F97,Nominal_to_Real,'Input|Rate of change'!U$25:U$30),INDEX('Input|Rate of change'!$C$14:$O$21,MATCH('Input|Step changes'!$F32,'Input|Rate of change'!$C$14:$C$21,0),MATCH('Calc|Opex forecast'!$F97,'Input|Rate of change'!$C$14:$O$14,0)))*IF('Input|Step changes'!$E32="$millions",1000000,IF('Input|Step changes'!$E32="$000",1000,1))/IF($E97="$millions",1000000,IF($E97="$000",1000,1))</f>
        <v>0</v>
      </c>
      <c r="R97" s="86">
        <f>'Input|Step changes'!R32*IF('Input|Step changes'!$F32="nominal",LOOKUP($F97,Nominal_to_Real,'Input|Rate of change'!V$25:V$30),INDEX('Input|Rate of change'!$C$14:$O$21,MATCH('Input|Step changes'!$F32,'Input|Rate of change'!$C$14:$C$21,0),MATCH('Calc|Opex forecast'!$F97,'Input|Rate of change'!$C$14:$O$14,0)))*IF('Input|Step changes'!$E32="$millions",1000000,IF('Input|Step changes'!$E32="$000",1000,1))/IF($E97="$millions",1000000,IF($E97="$000",1000,1))</f>
        <v>0</v>
      </c>
      <c r="S97" s="86">
        <f>'Input|Step changes'!S32*IF('Input|Step changes'!$F32="nominal",LOOKUP($F97,Nominal_to_Real,'Input|Rate of change'!W$25:W$30),INDEX('Input|Rate of change'!$C$14:$O$21,MATCH('Input|Step changes'!$F32,'Input|Rate of change'!$C$14:$C$21,0),MATCH('Calc|Opex forecast'!$F97,'Input|Rate of change'!$C$14:$O$14,0)))*IF('Input|Step changes'!$E32="$millions",1000000,IF('Input|Step changes'!$E32="$000",1000,1))/IF($E97="$millions",1000000,IF($E97="$000",1000,1))</f>
        <v>0</v>
      </c>
    </row>
    <row r="98" spans="1:38" outlineLevel="1">
      <c r="C98" s="82"/>
      <c r="D98" s="72"/>
      <c r="F98" s="74"/>
      <c r="J98" s="86"/>
      <c r="K98" s="86"/>
      <c r="L98" s="86"/>
      <c r="M98" s="86"/>
      <c r="N98" s="86"/>
      <c r="O98" s="86"/>
      <c r="P98" s="86"/>
      <c r="Q98" s="86"/>
      <c r="R98" s="86"/>
      <c r="S98" s="86"/>
      <c r="T98" s="71"/>
      <c r="U98" s="71"/>
      <c r="V98" s="71"/>
      <c r="W98" s="71"/>
      <c r="X98" s="71"/>
      <c r="Y98" s="71"/>
      <c r="Z98" s="71"/>
      <c r="AA98" s="71"/>
      <c r="AB98" s="71"/>
      <c r="AC98" s="71"/>
      <c r="AD98" s="71"/>
      <c r="AE98" s="71"/>
      <c r="AF98" s="71"/>
      <c r="AG98" s="71"/>
      <c r="AH98" s="71"/>
      <c r="AI98" s="71"/>
      <c r="AJ98" s="71"/>
      <c r="AK98" s="71"/>
      <c r="AL98" s="71"/>
    </row>
    <row r="99" spans="1:38" ht="10.5" outlineLevel="1">
      <c r="C99" s="75" t="s">
        <v>125</v>
      </c>
      <c r="D99" s="83" t="s">
        <v>30</v>
      </c>
      <c r="E99" s="83" t="str">
        <f>$E$8</f>
        <v>$millions</v>
      </c>
      <c r="F99" s="127">
        <f t="shared" ref="F99" si="15">$F$8</f>
        <v>46447</v>
      </c>
      <c r="G99" s="21"/>
      <c r="H99" s="21"/>
      <c r="I99" s="21"/>
      <c r="J99" s="87">
        <f>SUM(J92:J98)</f>
        <v>0</v>
      </c>
      <c r="K99" s="87">
        <f t="shared" ref="K99:N99" si="16">SUM(K92:K98)</f>
        <v>0</v>
      </c>
      <c r="L99" s="87">
        <f t="shared" si="16"/>
        <v>0</v>
      </c>
      <c r="M99" s="87">
        <f t="shared" si="16"/>
        <v>0</v>
      </c>
      <c r="N99" s="87">
        <f t="shared" si="16"/>
        <v>0</v>
      </c>
      <c r="O99" s="87">
        <f>SUM(O92:O98)</f>
        <v>285.59081702701229</v>
      </c>
      <c r="P99" s="87">
        <f>SUM(P92:P98)</f>
        <v>288.61951760934988</v>
      </c>
      <c r="Q99" s="87">
        <f>SUM(Q92:Q98)</f>
        <v>291.68427946452579</v>
      </c>
      <c r="R99" s="87">
        <f>SUM(R92:R98)</f>
        <v>294.78567232963616</v>
      </c>
      <c r="S99" s="87">
        <f>SUM(S92:S98)</f>
        <v>297.92428035609265</v>
      </c>
    </row>
    <row r="100" spans="1:38" ht="10.5">
      <c r="C100" s="84"/>
      <c r="J100" s="71"/>
      <c r="K100" s="71"/>
      <c r="L100" s="71"/>
      <c r="M100" s="71"/>
      <c r="N100" s="23"/>
      <c r="O100" s="162"/>
      <c r="P100" s="162"/>
      <c r="Q100" s="162"/>
      <c r="R100" s="162"/>
      <c r="S100" s="162"/>
    </row>
    <row r="101" spans="1:38" customFormat="1" ht="13">
      <c r="A101" s="37"/>
      <c r="B101" s="43" t="s">
        <v>95</v>
      </c>
      <c r="C101" s="37"/>
      <c r="D101" s="37"/>
      <c r="E101" s="37"/>
      <c r="F101" s="38"/>
      <c r="G101" s="38"/>
      <c r="H101" s="38"/>
      <c r="I101" s="38"/>
      <c r="J101" s="39"/>
      <c r="K101" s="40"/>
      <c r="L101" s="39"/>
      <c r="M101" s="40"/>
      <c r="N101" s="39"/>
      <c r="O101" s="39"/>
      <c r="P101" s="39"/>
      <c r="Q101" s="39"/>
      <c r="R101" s="39"/>
      <c r="S101" s="39"/>
      <c r="T101" s="39"/>
      <c r="U101" s="39"/>
      <c r="V101" s="40"/>
      <c r="W101" s="40"/>
      <c r="X101" s="41"/>
      <c r="Y101" s="41"/>
      <c r="Z101" s="41"/>
      <c r="AA101" s="41"/>
      <c r="AB101" s="41"/>
      <c r="AC101" s="42"/>
      <c r="AD101" s="42"/>
    </row>
    <row r="102" spans="1:38" outlineLevel="1">
      <c r="C102" s="15"/>
      <c r="J102" s="71"/>
      <c r="K102" s="71"/>
      <c r="L102" s="71"/>
    </row>
    <row r="103" spans="1:38" ht="10.5" outlineLevel="1">
      <c r="C103" s="9"/>
      <c r="J103" s="119" t="str">
        <f>IF(YEAR(J$4)&gt;='Input|General'!$G$13,IF(YEAR(J$4)&lt;='Input|General'!$G$14,J$4,""),"")</f>
        <v/>
      </c>
      <c r="K103" s="119" t="str">
        <f>IF(YEAR(K$4)&gt;='Input|General'!$G$13,IF(YEAR(K$4)&lt;='Input|General'!$G$14,K$4,""),"")</f>
        <v/>
      </c>
      <c r="L103" s="119" t="str">
        <f>IF(YEAR(L$4)&gt;='Input|General'!$G$13,IF(YEAR(L$4)&lt;='Input|General'!$G$14,L$4,""),"")</f>
        <v/>
      </c>
      <c r="M103" s="119" t="str">
        <f>IF(YEAR(M$4)&gt;='Input|General'!$G$13,IF(YEAR(M$4)&lt;='Input|General'!$G$14,M$4,""),"")</f>
        <v/>
      </c>
      <c r="N103" s="119" t="str">
        <f>IF(YEAR(N$4)&gt;='Input|General'!$G$13,IF(YEAR(N$4)&lt;='Input|General'!$G$14,N$4,""),"")</f>
        <v/>
      </c>
      <c r="O103" s="119">
        <f>IF(YEAR(O$4)&gt;='Input|General'!$G$13,IF(YEAR(O$4)&lt;='Input|General'!$G$14,O$4,""),"")</f>
        <v>46813</v>
      </c>
      <c r="P103" s="119">
        <f>IF(YEAR(P$4)&gt;='Input|General'!$G$13,IF(YEAR(P$4)&lt;='Input|General'!$G$14,P$4,""),"")</f>
        <v>47178</v>
      </c>
      <c r="Q103" s="119">
        <f>IF(YEAR(Q$4)&gt;='Input|General'!$G$13,IF(YEAR(Q$4)&lt;='Input|General'!$G$14,Q$4,""),"")</f>
        <v>47543</v>
      </c>
      <c r="R103" s="119">
        <f>IF(YEAR(R$4)&gt;='Input|General'!$G$13,IF(YEAR(R$4)&lt;='Input|General'!$G$14,R$4,""),"")</f>
        <v>47908</v>
      </c>
      <c r="S103" s="119">
        <f>IF(YEAR(S$4)&gt;='Input|General'!$G$13,IF(YEAR(S$4)&lt;='Input|General'!$G$14,S$4,""),"")</f>
        <v>48274</v>
      </c>
      <c r="T103" s="56"/>
      <c r="U103" s="56"/>
    </row>
    <row r="104" spans="1:38" ht="10.5" outlineLevel="1">
      <c r="C104" s="9"/>
      <c r="J104" s="85"/>
      <c r="K104" s="85"/>
      <c r="L104" s="85"/>
      <c r="M104" s="85"/>
      <c r="N104" s="85"/>
      <c r="O104" s="85"/>
      <c r="P104" s="85"/>
      <c r="Q104" s="85"/>
      <c r="R104" s="85"/>
      <c r="S104" s="85"/>
    </row>
    <row r="105" spans="1:38" ht="10.5" outlineLevel="1">
      <c r="C105" s="84" t="s">
        <v>141</v>
      </c>
      <c r="D105" s="21" t="s">
        <v>30</v>
      </c>
      <c r="E105" s="21" t="str">
        <f>$E$8</f>
        <v>$millions</v>
      </c>
      <c r="F105" s="127">
        <f t="shared" ref="F105:F107" si="17">$F$8</f>
        <v>46447</v>
      </c>
      <c r="J105" s="85"/>
      <c r="K105" s="85"/>
      <c r="L105" s="85"/>
      <c r="M105" s="85"/>
      <c r="N105" s="85"/>
      <c r="O105" s="107">
        <f>IF(YEAR(O$4)&gt;=FPFirstYear,IF(YEAR(O$4)&lt;=FPLastYear,IF(ISBLANK(O103),"",(1+O70)*SUM($J54:$S54)+O87),""),"")</f>
        <v>141.75344372021169</v>
      </c>
      <c r="P105" s="107">
        <f>IF(YEAR(P$4)&gt;=FPFirstYear,IF(YEAR(P$4)&lt;=FPLastYear,IF(ISBLANK(P103),"",(1+P70)*SUM($J54:$S54)+P87),""),"")</f>
        <v>140.8630764640333</v>
      </c>
      <c r="Q105" s="107">
        <f>IF(YEAR(Q$4)&gt;=FPFirstYear,IF(YEAR(Q$4)&lt;=FPLastYear,IF(ISBLANK(Q103),"",(1+Q70)*SUM($J54:$S54)+Q87),""),"")</f>
        <v>136.74627906823554</v>
      </c>
      <c r="R105" s="107">
        <f>IF(YEAR(R$4)&gt;=FPFirstYear,IF(YEAR(R$4)&lt;=FPLastYear,IF(ISBLANK(R103),"",(1+R70)*SUM($J54:$S54)+R87),""),"")</f>
        <v>138.65426536505689</v>
      </c>
      <c r="S105" s="107">
        <f>IF(YEAR(S$4)&gt;=FPFirstYear,IF(YEAR(S$4)&lt;=FPLastYear,IF(ISBLANK(S103),"",(1+S70)*SUM($J54:$S54)+S87),""),"")</f>
        <v>139.81592597423185</v>
      </c>
      <c r="T105" s="163"/>
    </row>
    <row r="106" spans="1:38" ht="10.5" outlineLevel="1">
      <c r="C106" s="84" t="s">
        <v>113</v>
      </c>
      <c r="D106" s="21" t="s">
        <v>30</v>
      </c>
      <c r="E106" s="21" t="str">
        <f>$E$8</f>
        <v>$millions</v>
      </c>
      <c r="F106" s="127">
        <f t="shared" si="17"/>
        <v>46447</v>
      </c>
      <c r="J106" s="85"/>
      <c r="K106" s="85"/>
      <c r="L106" s="85"/>
      <c r="M106" s="85"/>
      <c r="N106" s="85"/>
      <c r="O106" s="107">
        <f>IF(YEAR(O$4)&gt;=FPFirstYear,IF(YEAR(O$4)&lt;=FPLastYear,IF(ISBLANK(O103),"",(1+O70)*SUM($J54:$S54)+O87+O99),""),"")</f>
        <v>427.34426074722398</v>
      </c>
      <c r="P106" s="107">
        <f>IF(YEAR(P$4)&gt;=FPFirstYear,IF(YEAR(P$4)&lt;=FPLastYear,IF(ISBLANK(P103),"",(1+P70)*SUM($J54:$S54)+P87+P99),""),"")</f>
        <v>429.48259407338321</v>
      </c>
      <c r="Q106" s="107">
        <f>IF(YEAR(Q$4)&gt;=FPFirstYear,IF(YEAR(Q$4)&lt;=FPLastYear,IF(ISBLANK(Q103),"",(1+Q70)*SUM($J54:$S54)+Q87+Q99),""),"")</f>
        <v>428.43055853276132</v>
      </c>
      <c r="R106" s="107">
        <f>IF(YEAR(R$4)&gt;=FPFirstYear,IF(YEAR(R$4)&lt;=FPLastYear,IF(ISBLANK(R103),"",(1+R70)*SUM($J54:$S54)+R87+R99),""),"")</f>
        <v>433.43993769469307</v>
      </c>
      <c r="S106" s="107">
        <f>IF(YEAR(S$4)&gt;=FPFirstYear,IF(YEAR(S$4)&lt;=FPLastYear,IF(ISBLANK(S103),"",(1+S70)*SUM($J54:$S54)+S87+S99),""),"")</f>
        <v>437.7402063303245</v>
      </c>
    </row>
    <row r="107" spans="1:38" ht="10.5" outlineLevel="1">
      <c r="C107" s="84" t="s">
        <v>114</v>
      </c>
      <c r="D107" s="21" t="s">
        <v>30</v>
      </c>
      <c r="E107" s="21" t="str">
        <f>$E$8</f>
        <v>$millions</v>
      </c>
      <c r="F107" s="127">
        <f t="shared" si="17"/>
        <v>46447</v>
      </c>
      <c r="J107" s="85"/>
      <c r="K107" s="85"/>
      <c r="L107" s="85"/>
      <c r="M107" s="85"/>
      <c r="N107" s="85"/>
      <c r="O107" s="107">
        <f ca="1">IF(YEAR(O$4)&gt;=FPFirstYear,IF(YEAR(O$4)&lt;=FPLastYear,O106+'Input|Step changes'!O40,""),"")</f>
        <v>429.60612456945864</v>
      </c>
      <c r="P107" s="107">
        <f ca="1">IF(YEAR(P$4)&gt;=FPFirstYear,IF(YEAR(P$4)&lt;=FPLastYear,P106+'Input|Step changes'!P40,""),"")</f>
        <v>431.93746520779979</v>
      </c>
      <c r="Q107" s="107">
        <f ca="1">IF(YEAR(Q$4)&gt;=FPFirstYear,IF(YEAR(Q$4)&lt;=FPLastYear,Q106+'Input|Step changes'!Q40,""),"")</f>
        <v>431.06933220555283</v>
      </c>
      <c r="R107" s="107">
        <f ca="1">IF(YEAR(R$4)&gt;=FPFirstYear,IF(YEAR(R$4)&lt;=FPLastYear,R106+'Input|Step changes'!R40,""),"")</f>
        <v>436.16982854813062</v>
      </c>
      <c r="S107" s="107">
        <f ca="1">IF(YEAR(S$4)&gt;=FPFirstYear,IF(YEAR(S$4)&lt;=FPLastYear,S106+'Input|Step changes'!S40,""),"")</f>
        <v>440.53330413387755</v>
      </c>
    </row>
    <row r="108" spans="1:38" ht="10.5">
      <c r="C108" s="84"/>
      <c r="J108" s="71"/>
      <c r="K108" s="71"/>
      <c r="L108" s="71"/>
      <c r="M108" s="71"/>
      <c r="N108" s="23"/>
      <c r="O108" s="23"/>
      <c r="P108" s="23"/>
      <c r="Q108" s="23"/>
      <c r="R108" s="23"/>
      <c r="S108" s="23"/>
    </row>
    <row r="109" spans="1:38" customFormat="1" ht="13">
      <c r="A109" s="37"/>
      <c r="B109" s="43" t="s">
        <v>21</v>
      </c>
      <c r="C109" s="37"/>
      <c r="D109" s="37"/>
      <c r="E109" s="37"/>
      <c r="F109" s="38"/>
      <c r="G109" s="38"/>
      <c r="H109" s="38"/>
      <c r="I109" s="38"/>
      <c r="J109" s="39"/>
      <c r="K109" s="40"/>
      <c r="L109" s="39"/>
      <c r="M109" s="40"/>
      <c r="N109" s="39"/>
      <c r="O109" s="39"/>
      <c r="P109" s="39"/>
      <c r="Q109" s="39"/>
      <c r="R109" s="39"/>
      <c r="S109" s="39"/>
      <c r="T109" s="39"/>
      <c r="U109" s="39"/>
      <c r="V109" s="40"/>
      <c r="W109" s="40"/>
      <c r="X109" s="41"/>
      <c r="Y109" s="41"/>
      <c r="Z109" s="41"/>
      <c r="AA109" s="41"/>
      <c r="AB109" s="41"/>
      <c r="AC109" s="42"/>
      <c r="AD109" s="42"/>
    </row>
    <row r="113" spans="4:9"/>
    <row r="114" spans="4:9"/>
    <row r="118" spans="4:9" hidden="1">
      <c r="D118" s="8"/>
      <c r="E118" s="8"/>
      <c r="F118" s="8"/>
      <c r="G118" s="8"/>
      <c r="H118" s="8"/>
      <c r="I118" s="8"/>
    </row>
    <row r="119" spans="4:9" hidden="1">
      <c r="D119" s="8"/>
      <c r="E119" s="8"/>
      <c r="F119" s="8"/>
      <c r="G119" s="8"/>
      <c r="H119" s="8"/>
      <c r="I119" s="8"/>
    </row>
    <row r="120" spans="4:9" hidden="1">
      <c r="D120" s="8"/>
      <c r="E120" s="8"/>
      <c r="F120" s="8"/>
      <c r="G120" s="8"/>
      <c r="H120" s="8"/>
      <c r="I120" s="8"/>
    </row>
    <row r="121" spans="4:9" hidden="1">
      <c r="D121" s="8"/>
      <c r="E121" s="8"/>
      <c r="F121" s="8"/>
      <c r="G121" s="8"/>
      <c r="H121" s="8"/>
      <c r="I121" s="8"/>
    </row>
    <row r="122" spans="4:9" hidden="1">
      <c r="D122" s="8"/>
      <c r="E122" s="8"/>
      <c r="F122" s="8"/>
      <c r="G122" s="8"/>
      <c r="H122" s="8"/>
      <c r="I122" s="8"/>
    </row>
    <row r="123" spans="4:9" hidden="1">
      <c r="D123" s="8"/>
      <c r="E123" s="8"/>
      <c r="F123" s="8"/>
      <c r="G123" s="8"/>
      <c r="H123" s="8"/>
      <c r="I123" s="8"/>
    </row>
    <row r="124" spans="4:9" hidden="1">
      <c r="D124" s="8"/>
      <c r="E124" s="8"/>
      <c r="F124" s="8"/>
      <c r="G124" s="8"/>
      <c r="H124" s="8"/>
      <c r="I124" s="8"/>
    </row>
    <row r="125" spans="4:9" hidden="1">
      <c r="D125" s="8"/>
      <c r="E125" s="8"/>
      <c r="F125" s="8"/>
      <c r="G125" s="8"/>
      <c r="H125" s="8"/>
      <c r="I125" s="8"/>
    </row>
    <row r="126" spans="4:9" hidden="1">
      <c r="D126" s="8"/>
      <c r="E126" s="8"/>
      <c r="F126" s="8"/>
      <c r="G126" s="8"/>
      <c r="H126" s="8"/>
      <c r="I126" s="8"/>
    </row>
    <row r="127" spans="4:9" hidden="1">
      <c r="D127" s="8"/>
      <c r="E127" s="8"/>
      <c r="F127" s="8"/>
      <c r="G127" s="8"/>
      <c r="H127" s="8"/>
      <c r="I127" s="8"/>
    </row>
    <row r="128" spans="4:9" hidden="1">
      <c r="D128" s="8"/>
      <c r="E128" s="8"/>
      <c r="F128" s="8"/>
      <c r="G128" s="8"/>
      <c r="H128" s="8"/>
      <c r="I128" s="8"/>
    </row>
    <row r="129" s="8" customFormat="1" hidden="1"/>
    <row r="130" s="8" customFormat="1" hidden="1"/>
    <row r="131" s="8" customFormat="1" hidden="1"/>
    <row r="132" s="8" customFormat="1" hidden="1"/>
    <row r="133" s="8" customFormat="1" hidden="1"/>
    <row r="134" s="8" customFormat="1" hidden="1"/>
    <row r="135" s="8" customFormat="1" hidden="1"/>
    <row r="136" s="8" customFormat="1" hidden="1"/>
    <row r="137" s="8" customFormat="1" hidden="1"/>
    <row r="138" s="8" customFormat="1" hidden="1"/>
    <row r="139" s="8" customFormat="1" hidden="1"/>
    <row r="140" s="8" customFormat="1" hidden="1"/>
    <row r="141" s="8" customFormat="1" hidden="1"/>
    <row r="142" s="8" customFormat="1" hidden="1"/>
    <row r="143" s="8" customFormat="1" hidden="1"/>
    <row r="144" s="8" customFormat="1" hidden="1"/>
    <row r="145" s="8" customFormat="1" hidden="1"/>
    <row r="146" s="8" customFormat="1" hidden="1"/>
    <row r="147" s="8" customFormat="1" hidden="1"/>
    <row r="148" s="8" customFormat="1" hidden="1"/>
    <row r="149" s="8" customFormat="1" hidden="1"/>
    <row r="150" s="8" customFormat="1" hidden="1"/>
    <row r="151" s="8" customFormat="1" hidden="1"/>
    <row r="152" s="8" customFormat="1" hidden="1"/>
    <row r="153" s="8" customFormat="1" hidden="1"/>
    <row r="154" s="8" customFormat="1" hidden="1"/>
    <row r="155" s="8" customFormat="1" hidden="1"/>
    <row r="156" s="8" customFormat="1" hidden="1"/>
    <row r="157" s="8" customFormat="1" hidden="1"/>
    <row r="158" s="8" customFormat="1" hidden="1"/>
    <row r="159" s="8" customFormat="1" hidden="1"/>
    <row r="160" s="8" customFormat="1" hidden="1"/>
    <row r="161" s="8" customFormat="1" hidden="1"/>
    <row r="162" s="8" customFormat="1" hidden="1"/>
    <row r="163" s="8" customFormat="1" hidden="1"/>
    <row r="164" s="8" customFormat="1" hidden="1"/>
    <row r="165" s="8" customFormat="1" hidden="1"/>
    <row r="166" s="8" customFormat="1" hidden="1"/>
    <row r="167" s="8" customFormat="1" hidden="1"/>
    <row r="168" s="8" customFormat="1" hidden="1"/>
    <row r="169" s="8" customFormat="1" hidden="1"/>
    <row r="170" s="8" customFormat="1" hidden="1"/>
    <row r="171" s="8" customFormat="1" hidden="1"/>
    <row r="172" s="8" customFormat="1" hidden="1"/>
    <row r="173" s="8" customFormat="1" hidden="1"/>
    <row r="174" s="8" customFormat="1" hidden="1"/>
    <row r="175" s="8" customFormat="1" hidden="1"/>
    <row r="176" s="8" customFormat="1" hidden="1"/>
    <row r="177" s="8" customFormat="1" hidden="1"/>
    <row r="178" s="8" customFormat="1" hidden="1"/>
    <row r="179" s="8" customFormat="1" hidden="1"/>
    <row r="180" s="8" customFormat="1" hidden="1"/>
    <row r="181" s="8" customFormat="1" hidden="1"/>
    <row r="182" s="8" customFormat="1" hidden="1"/>
    <row r="183" s="8" customFormat="1" hidden="1"/>
    <row r="184" s="8" customFormat="1" hidden="1"/>
    <row r="185" s="8" customFormat="1" hidden="1"/>
    <row r="186" s="8" customFormat="1" hidden="1"/>
    <row r="187" s="8" customFormat="1" hidden="1"/>
    <row r="188" s="8" customFormat="1" hidden="1"/>
    <row r="189" s="8" customFormat="1" hidden="1"/>
    <row r="190" s="8" customFormat="1" hidden="1"/>
    <row r="191" s="8" customFormat="1" hidden="1"/>
    <row r="192" s="8" customFormat="1" hidden="1"/>
    <row r="193" s="8" customFormat="1" hidden="1"/>
    <row r="194" s="8" customFormat="1" hidden="1"/>
  </sheetData>
  <mergeCells count="1">
    <mergeCell ref="N3:S3"/>
  </mergeCells>
  <conditionalFormatting sqref="J10:S10">
    <cfRule type="expression" dxfId="40" priority="20">
      <formula>J$10=J$4</formula>
    </cfRule>
  </conditionalFormatting>
  <conditionalFormatting sqref="J12:S24 J76:S85">
    <cfRule type="cellIs" dxfId="39" priority="1" operator="equal">
      <formula>0</formula>
    </cfRule>
  </conditionalFormatting>
  <conditionalFormatting sqref="J25:S25">
    <cfRule type="expression" dxfId="38" priority="19">
      <formula>J$10=J$4</formula>
    </cfRule>
  </conditionalFormatting>
  <conditionalFormatting sqref="J26:S54">
    <cfRule type="cellIs" dxfId="37" priority="7" operator="equal">
      <formula>0</formula>
    </cfRule>
  </conditionalFormatting>
  <conditionalFormatting sqref="J54:S54">
    <cfRule type="expression" dxfId="36" priority="18">
      <formula>J$10=J$4</formula>
    </cfRule>
  </conditionalFormatting>
  <conditionalFormatting sqref="J58:S58 J74:S74 J91:S91">
    <cfRule type="expression" dxfId="35" priority="110">
      <formula>J$58=J$4</formula>
    </cfRule>
  </conditionalFormatting>
  <conditionalFormatting sqref="J61:S67">
    <cfRule type="cellIs" dxfId="34" priority="92" operator="equal">
      <formula>0</formula>
    </cfRule>
  </conditionalFormatting>
  <conditionalFormatting sqref="J69:S69">
    <cfRule type="expression" dxfId="33" priority="104">
      <formula>J$58=J$4</formula>
    </cfRule>
  </conditionalFormatting>
  <conditionalFormatting sqref="J69:S70">
    <cfRule type="cellIs" dxfId="32" priority="11" operator="equal">
      <formula>0</formula>
    </cfRule>
  </conditionalFormatting>
  <conditionalFormatting sqref="J87:S87">
    <cfRule type="expression" dxfId="31" priority="108">
      <formula>J$74=J$4</formula>
    </cfRule>
    <cfRule type="cellIs" dxfId="30" priority="109" operator="equal">
      <formula>0</formula>
    </cfRule>
  </conditionalFormatting>
  <conditionalFormatting sqref="J93:S97">
    <cfRule type="cellIs" dxfId="29" priority="90" operator="equal">
      <formula>0</formula>
    </cfRule>
  </conditionalFormatting>
  <conditionalFormatting sqref="J99:S99">
    <cfRule type="expression" dxfId="28" priority="106">
      <formula>J$91=J$4</formula>
    </cfRule>
    <cfRule type="cellIs" dxfId="27" priority="107" operator="equal">
      <formula>0</formula>
    </cfRule>
  </conditionalFormatting>
  <conditionalFormatting sqref="J103:S103">
    <cfRule type="expression" dxfId="26" priority="113">
      <formula>J$103=J$4</formula>
    </cfRule>
  </conditionalFormatting>
  <conditionalFormatting sqref="O105:S107">
    <cfRule type="cellIs" dxfId="25" priority="21" operator="equal">
      <formula>0</formula>
    </cfRule>
  </conditionalFormatting>
  <conditionalFormatting sqref="S1">
    <cfRule type="cellIs" dxfId="24" priority="99" operator="equal">
      <formula>"Check"</formula>
    </cfRule>
    <cfRule type="cellIs" dxfId="23" priority="100" operator="equal">
      <formula>"Ok"</formula>
    </cfRule>
  </conditionalFormatting>
  <conditionalFormatting sqref="V1">
    <cfRule type="cellIs" dxfId="22" priority="101" operator="equal">
      <formula>"Check"</formula>
    </cfRule>
    <cfRule type="cellIs" dxfId="21" priority="102" operator="equal">
      <formula>"Ok"</formula>
    </cfRule>
  </conditionalFormatting>
  <dataValidations count="2">
    <dataValidation type="list" allowBlank="1" showInputMessage="1" showErrorMessage="1" sqref="F100 F98 F108 F88" xr:uid="{00000000-0002-0000-0B00-000000000000}">
      <formula1>"Real 2010,Real 2011,Real 2012,Real 2013,Real 2014,Real 2015,Nominal"</formula1>
    </dataValidation>
    <dataValidation type="list" allowBlank="1" showInputMessage="1" showErrorMessage="1" sqref="F86" xr:uid="{00000000-0002-0000-0B00-000001000000}">
      <formula1>$G$60:$G$68</formula1>
    </dataValidation>
  </dataValidations>
  <hyperlinks>
    <hyperlink ref="J1" location="Index!A1" display="Back to Index" xr:uid="{00000000-0004-0000-0B00-000000000000}"/>
    <hyperlink ref="U1" location="'Check|List'!A1" display="Overall Check:" xr:uid="{00000000-0004-0000-0B00-000001000000}"/>
  </hyperlinks>
  <pageMargins left="0.7" right="0.7" top="0.75" bottom="0.75" header="0.3" footer="0.3"/>
  <pageSetup paperSize="9" orientation="portrait" verticalDpi="4" r:id="rId1"/>
  <headerFooter>
    <oddFooter>&amp;C_x000D_&amp;1#&amp;"Century Gothic"&amp;7&amp;K7F7F7F BUSINESS USE ONLY</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2000000}">
          <x14:formula1>
            <xm:f>'Lookup|Tables'!$G$10:$G$12</xm:f>
          </x14:formula1>
          <xm:sqref>E8</xm:sqref>
        </x14:dataValidation>
        <x14:dataValidation type="list" allowBlank="1" showInputMessage="1" showErrorMessage="1" xr:uid="{00000000-0002-0000-0B00-000003000000}">
          <x14:formula1>
            <xm:f>'Lookup|Tables'!$H$65:$H$69</xm:f>
          </x14:formula1>
          <xm:sqref>F8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3" tint="0.59999389629810485"/>
  </sheetPr>
  <dimension ref="A1:AU55"/>
  <sheetViews>
    <sheetView showGridLines="0" tabSelected="1" workbookViewId="0">
      <selection activeCell="C13" sqref="C13:C16"/>
    </sheetView>
  </sheetViews>
  <sheetFormatPr defaultColWidth="0" defaultRowHeight="10" zeroHeight="1"/>
  <cols>
    <col min="1" max="2" width="1.44140625" style="8" customWidth="1"/>
    <col min="3" max="3" width="59.6640625" style="8" bestFit="1" customWidth="1"/>
    <col min="4" max="4" width="27.6640625" style="16" customWidth="1"/>
    <col min="5" max="5" width="15.6640625" style="16" customWidth="1"/>
    <col min="6" max="6" width="10.6640625" style="16" customWidth="1"/>
    <col min="7" max="9" width="3.33203125" style="16" customWidth="1"/>
    <col min="10" max="23" width="10.6640625" style="8" customWidth="1"/>
    <col min="24" max="47" width="0" style="8" hidden="1" customWidth="1"/>
    <col min="48" max="16384" width="10.44140625" style="8" hidden="1"/>
  </cols>
  <sheetData>
    <row r="1" spans="1:26" s="32" customFormat="1" ht="15.5">
      <c r="B1" s="29" t="str">
        <f>Index!$B$1</f>
        <v>AER opex model</v>
      </c>
      <c r="C1" s="29"/>
      <c r="D1" s="29"/>
      <c r="E1" s="29"/>
      <c r="F1" s="30"/>
      <c r="G1" s="30"/>
      <c r="H1" s="30"/>
      <c r="I1" s="30"/>
      <c r="J1" s="31" t="s">
        <v>2</v>
      </c>
      <c r="L1" s="33" t="s">
        <v>3</v>
      </c>
      <c r="M1" s="50" t="s">
        <v>4</v>
      </c>
      <c r="N1" s="11" t="s">
        <v>5</v>
      </c>
      <c r="O1" s="12" t="s">
        <v>6</v>
      </c>
      <c r="R1" s="33" t="s">
        <v>86</v>
      </c>
      <c r="S1" s="34" t="s">
        <v>36</v>
      </c>
      <c r="U1" s="137" t="s">
        <v>24</v>
      </c>
      <c r="V1" s="34" t="str">
        <f ca="1">'Check|List'!$S$1</f>
        <v>Ok</v>
      </c>
    </row>
    <row r="2" spans="1:26" s="36" customFormat="1" ht="13.5" thickBot="1">
      <c r="B2" s="35" t="str">
        <f>Index!$C$13</f>
        <v>Output | Models</v>
      </c>
      <c r="C2" s="35"/>
      <c r="D2" s="35"/>
      <c r="E2" s="35"/>
      <c r="F2" s="59"/>
      <c r="G2" s="59"/>
      <c r="H2" s="59"/>
      <c r="I2" s="59"/>
    </row>
    <row r="3" spans="1:26" s="60" customFormat="1" ht="10.5">
      <c r="D3" s="132"/>
      <c r="E3" s="132"/>
      <c r="F3" s="132"/>
      <c r="G3" s="132"/>
      <c r="H3" s="132"/>
      <c r="I3" s="132"/>
      <c r="J3" s="126" t="s">
        <v>126</v>
      </c>
      <c r="K3" s="126"/>
      <c r="L3" s="126"/>
      <c r="M3" s="132"/>
      <c r="N3" s="210"/>
      <c r="O3" s="210"/>
      <c r="P3" s="210"/>
      <c r="Q3" s="210"/>
      <c r="R3" s="210"/>
      <c r="S3" s="210"/>
      <c r="T3" s="61"/>
      <c r="U3" s="61"/>
      <c r="V3" s="61"/>
      <c r="W3" s="61"/>
      <c r="X3" s="61"/>
      <c r="Y3" s="61"/>
      <c r="Z3" s="61"/>
    </row>
    <row r="4" spans="1:26" customFormat="1">
      <c r="A4" s="62"/>
      <c r="B4" s="62"/>
      <c r="C4" s="62"/>
      <c r="D4" s="63" t="s">
        <v>7</v>
      </c>
      <c r="E4" s="63" t="s">
        <v>8</v>
      </c>
      <c r="F4" s="64" t="s">
        <v>22</v>
      </c>
      <c r="G4" s="65"/>
      <c r="H4" s="65"/>
      <c r="I4" s="65"/>
      <c r="J4" s="112">
        <f>DATE(PPFirstYear,MONTH('Input|General'!$G$9),1)</f>
        <v>44986</v>
      </c>
      <c r="K4" s="112">
        <f>DATE(PPFirstYear+1,MONTH('Input|General'!$G$9),1)</f>
        <v>45352</v>
      </c>
      <c r="L4" s="112">
        <f>DATE(PPFirstYear+2,MONTH('Input|General'!$G$9),1)</f>
        <v>45717</v>
      </c>
      <c r="M4" s="112">
        <f>DATE(PPFirstYear+3,MONTH('Input|General'!$G$9),1)</f>
        <v>46082</v>
      </c>
      <c r="N4" s="112">
        <f>DATE(PPFirstYear+4,MONTH('Input|General'!$G$9),1)</f>
        <v>46447</v>
      </c>
      <c r="O4" s="112">
        <f>DATE(PPFirstYear+5,MONTH('Input|General'!$G$9),1)</f>
        <v>46813</v>
      </c>
      <c r="P4" s="112">
        <f>DATE(PPFirstYear+6,MONTH('Input|General'!$G$9),1)</f>
        <v>47178</v>
      </c>
      <c r="Q4" s="112">
        <f>DATE(PPFirstYear+7,MONTH('Input|General'!$G$9),1)</f>
        <v>47543</v>
      </c>
      <c r="R4" s="112">
        <f>DATE(PPFirstYear+8,MONTH('Input|General'!$G$9),1)</f>
        <v>47908</v>
      </c>
      <c r="S4" s="112">
        <f>DATE(PPFirstYear+9,MONTH('Input|General'!$G$9),1)</f>
        <v>48274</v>
      </c>
      <c r="T4" s="66"/>
      <c r="U4" s="66"/>
      <c r="V4" s="67"/>
      <c r="W4" s="67"/>
    </row>
    <row r="5" spans="1:26" s="6" customFormat="1" ht="3" customHeight="1">
      <c r="D5" s="27"/>
      <c r="E5" s="27"/>
      <c r="F5" s="27"/>
      <c r="G5" s="27"/>
      <c r="H5" s="27"/>
      <c r="I5" s="27"/>
    </row>
    <row r="6" spans="1:26" s="6" customFormat="1" ht="9" customHeight="1">
      <c r="D6" s="27"/>
      <c r="E6" s="27"/>
      <c r="F6" s="27"/>
      <c r="G6" s="27"/>
      <c r="H6" s="27"/>
      <c r="I6" s="27"/>
    </row>
    <row r="7" spans="1:26" s="6" customFormat="1" ht="3" customHeight="1">
      <c r="D7" s="27"/>
      <c r="E7" s="27"/>
      <c r="F7" s="27"/>
      <c r="G7" s="27"/>
      <c r="H7" s="27"/>
      <c r="I7" s="27"/>
    </row>
    <row r="8" spans="1:26" customFormat="1" ht="13">
      <c r="A8" s="37"/>
      <c r="B8" s="43" t="s">
        <v>58</v>
      </c>
      <c r="C8" s="37"/>
      <c r="D8" s="37"/>
      <c r="E8" s="58" t="s">
        <v>15</v>
      </c>
      <c r="F8" s="151">
        <f>DATE(PPLastYear,MONTH('Input|General'!$G$9),1)</f>
        <v>46447</v>
      </c>
      <c r="G8" s="38"/>
      <c r="H8" s="38"/>
      <c r="I8" s="38"/>
      <c r="J8" s="105" t="s">
        <v>59</v>
      </c>
      <c r="K8" s="40"/>
      <c r="L8" s="39"/>
      <c r="M8" s="40"/>
      <c r="N8" s="39"/>
      <c r="O8" s="39"/>
      <c r="P8" s="39"/>
      <c r="Q8" s="39"/>
      <c r="R8" s="39"/>
      <c r="S8" s="39"/>
      <c r="T8" s="39"/>
      <c r="U8" s="39"/>
      <c r="V8" s="40"/>
      <c r="W8" s="40"/>
    </row>
    <row r="9" spans="1:26" ht="4.5" customHeight="1"/>
    <row r="10" spans="1:26">
      <c r="M10" s="71"/>
      <c r="N10" s="71"/>
      <c r="O10" s="71"/>
      <c r="P10" s="71"/>
      <c r="Q10" s="71"/>
      <c r="R10" s="71"/>
      <c r="S10" s="71"/>
    </row>
    <row r="11" spans="1:26" ht="10.5">
      <c r="C11" s="9" t="s">
        <v>46</v>
      </c>
      <c r="D11" s="21" t="s">
        <v>7</v>
      </c>
      <c r="E11" s="21" t="s">
        <v>8</v>
      </c>
      <c r="F11" s="21" t="s">
        <v>22</v>
      </c>
      <c r="H11" s="21"/>
      <c r="I11" s="21"/>
      <c r="J11" s="119" t="str">
        <f>IF(YEAR(J$4)&gt;='Input|General'!$G$13,IF(YEAR(J$4)&lt;='Input|General'!$G$14,J$4,""),"")</f>
        <v/>
      </c>
      <c r="K11" s="119" t="str">
        <f>IF(YEAR(K$4)&gt;='Input|General'!$G$13,IF(YEAR(K$4)&lt;='Input|General'!$G$14,K$4,""),"")</f>
        <v/>
      </c>
      <c r="L11" s="119" t="str">
        <f>IF(YEAR(L$4)&gt;='Input|General'!$G$13,IF(YEAR(L$4)&lt;='Input|General'!$G$14,L$4,""),"")</f>
        <v/>
      </c>
      <c r="M11" s="119" t="str">
        <f>IF(YEAR(M$4)&gt;='Input|General'!$G$13,IF(YEAR(M$4)&lt;='Input|General'!$G$14,M$4,""),"")</f>
        <v/>
      </c>
      <c r="N11" s="119" t="str">
        <f>IF(YEAR(N$4)&gt;='Input|General'!$G$13,IF(YEAR(N$4)&lt;='Input|General'!$G$14,N$4,""),"")</f>
        <v/>
      </c>
      <c r="O11" s="119">
        <f>IF(YEAR(O$4)&gt;='Input|General'!$G$13,IF(YEAR(O$4)&lt;='Input|General'!$G$14,O$4,""),"")</f>
        <v>46813</v>
      </c>
      <c r="P11" s="119">
        <f>IF(YEAR(P$4)&gt;='Input|General'!$G$13,IF(YEAR(P$4)&lt;='Input|General'!$G$14,P$4,""),"")</f>
        <v>47178</v>
      </c>
      <c r="Q11" s="119">
        <f>IF(YEAR(Q$4)&gt;='Input|General'!$G$13,IF(YEAR(Q$4)&lt;='Input|General'!$G$14,Q$4,""),"")</f>
        <v>47543</v>
      </c>
      <c r="R11" s="119">
        <f>IF(YEAR(R$4)&gt;='Input|General'!$G$13,IF(YEAR(R$4)&lt;='Input|General'!$G$14,R$4,""),"")</f>
        <v>47908</v>
      </c>
      <c r="S11" s="119">
        <f>IF(YEAR(S$4)&gt;='Input|General'!$G$13,IF(YEAR(S$4)&lt;='Input|General'!$G$14,S$4,""),"")</f>
        <v>48274</v>
      </c>
      <c r="U11" s="95" t="s">
        <v>57</v>
      </c>
      <c r="V11" s="96"/>
      <c r="W11" s="96"/>
    </row>
    <row r="12" spans="1:26" ht="10.5">
      <c r="C12" s="9"/>
      <c r="D12" s="21"/>
      <c r="E12" s="21"/>
      <c r="F12" s="21"/>
      <c r="H12" s="21"/>
      <c r="I12" s="21"/>
      <c r="J12" s="119"/>
      <c r="K12" s="119"/>
      <c r="L12" s="119"/>
      <c r="M12" s="119"/>
      <c r="N12" s="119"/>
      <c r="O12" s="119"/>
      <c r="P12" s="119"/>
      <c r="Q12" s="119"/>
      <c r="R12" s="119"/>
      <c r="S12" s="119"/>
      <c r="U12" s="9"/>
    </row>
    <row r="13" spans="1:26">
      <c r="C13" s="15" t="s">
        <v>237</v>
      </c>
      <c r="D13" s="28" t="s">
        <v>109</v>
      </c>
      <c r="E13" s="16" t="str">
        <f>$E$8</f>
        <v>$millions</v>
      </c>
      <c r="F13" s="117">
        <f>$F$8</f>
        <v>46447</v>
      </c>
      <c r="H13" s="21"/>
      <c r="I13" s="21"/>
      <c r="J13" s="130">
        <f>IF(J11="",0,'Calc|Opex forecast'!J105*IF('Calc|Opex forecast'!$F$105="nominal",LOOKUP($F13,Nominal_to_Real,'Input|Rate of change'!P$25:P$30),INDEX('Input|Rate of change'!$C$14:$O$21,MATCH('Calc|Opex forecast'!$F$105,'Input|Rate of change'!$C$14:$C$21,0),MATCH('Output|Models'!$F13,'Input|Rate of change'!$C$14:$O$14,0)))*IF('Calc|Opex forecast'!$E$105="$millions",1000000,IF('Calc|Opex forecast'!$E$105="$000",1000,1))/IF($E13="$millions",1000000,IF($E13="$000",1000,1)))</f>
        <v>0</v>
      </c>
      <c r="K13" s="130">
        <f>IF(K11="",0,'Calc|Opex forecast'!K105*IF('Calc|Opex forecast'!$F$105="nominal",LOOKUP($F13,Nominal_to_Real,'Input|Rate of change'!Q$25:Q$30),INDEX('Input|Rate of change'!$C$14:$O$21,MATCH('Calc|Opex forecast'!$F$105,'Input|Rate of change'!$C$14:$C$21,0),MATCH('Output|Models'!$F13,'Input|Rate of change'!$C$14:$O$14,0)))*IF('Calc|Opex forecast'!$E$105="$millions",1000000,IF('Calc|Opex forecast'!$E$105="$000",1000,1))/IF($E13="$millions",1000000,IF($E13="$000",1000,1)))</f>
        <v>0</v>
      </c>
      <c r="L13" s="130">
        <f>IF(L11="",0,'Calc|Opex forecast'!L105*IF('Calc|Opex forecast'!$F$105="nominal",LOOKUP($F13,Nominal_to_Real,'Input|Rate of change'!R$25:R$30),INDEX('Input|Rate of change'!$C$14:$O$21,MATCH('Calc|Opex forecast'!$F$105,'Input|Rate of change'!$C$14:$C$21,0),MATCH('Output|Models'!$F13,'Input|Rate of change'!$C$14:$O$14,0)))*IF('Calc|Opex forecast'!$E$105="$millions",1000000,IF('Calc|Opex forecast'!$E$105="$000",1000,1))/IF($E13="$millions",1000000,IF($E13="$000",1000,1)))</f>
        <v>0</v>
      </c>
      <c r="M13" s="130">
        <f>IF(M11="",0,'Calc|Opex forecast'!M105*IF('Calc|Opex forecast'!$F$105="nominal",LOOKUP($F13,Nominal_to_Real,'Input|Rate of change'!S$25:S$30),INDEX('Input|Rate of change'!$C$14:$O$21,MATCH('Calc|Opex forecast'!$F$105,'Input|Rate of change'!$C$14:$C$21,0),MATCH('Output|Models'!$F13,'Input|Rate of change'!$C$14:$O$14,0)))*IF('Calc|Opex forecast'!$E$105="$millions",1000000,IF('Calc|Opex forecast'!$E$105="$000",1000,1))/IF($E13="$millions",1000000,IF($E13="$000",1000,1)))</f>
        <v>0</v>
      </c>
      <c r="N13" s="130">
        <f>IF(N11="",0,'Calc|Opex forecast'!N105*IF('Calc|Opex forecast'!$F$105="nominal",LOOKUP($F13,Nominal_to_Real,'Input|Rate of change'!T$25:T$30),INDEX('Input|Rate of change'!$C$14:$O$21,MATCH('Calc|Opex forecast'!$F$105,'Input|Rate of change'!$C$14:$C$21,0),MATCH('Output|Models'!$F13,'Input|Rate of change'!$C$14:$O$14,0)))*IF('Calc|Opex forecast'!$E$105="$millions",1000000,IF('Calc|Opex forecast'!$E$105="$000",1000,1))/IF($E13="$millions",1000000,IF($E13="$000",1000,1)))</f>
        <v>0</v>
      </c>
      <c r="O13" s="130">
        <f>'Calc|Opex forecast'!O105</f>
        <v>141.75344372021169</v>
      </c>
      <c r="P13" s="130">
        <f>'Calc|Opex forecast'!P105</f>
        <v>140.8630764640333</v>
      </c>
      <c r="Q13" s="130">
        <f>'Calc|Opex forecast'!Q105</f>
        <v>136.74627906823554</v>
      </c>
      <c r="R13" s="130">
        <f>'Calc|Opex forecast'!R105</f>
        <v>138.65426536505689</v>
      </c>
      <c r="S13" s="130">
        <f>'Calc|Opex forecast'!S105</f>
        <v>139.81592597423185</v>
      </c>
      <c r="T13" s="15"/>
      <c r="U13" s="108"/>
    </row>
    <row r="14" spans="1:26">
      <c r="C14" s="15" t="s">
        <v>196</v>
      </c>
      <c r="D14" s="28" t="s">
        <v>109</v>
      </c>
      <c r="E14" s="16" t="str">
        <f t="shared" ref="E14:E15" si="0">$E$8</f>
        <v>$millions</v>
      </c>
      <c r="F14" s="117">
        <f t="shared" ref="F14:F15" si="1">$F$8</f>
        <v>46447</v>
      </c>
      <c r="H14" s="21"/>
      <c r="I14" s="21"/>
      <c r="J14" s="130"/>
      <c r="K14" s="130"/>
      <c r="L14" s="130"/>
      <c r="M14" s="130"/>
      <c r="N14" s="130"/>
      <c r="O14" s="130">
        <f>'Calc|Opex forecast'!O93</f>
        <v>277.06348565069851</v>
      </c>
      <c r="P14" s="130">
        <f>'Calc|Opex forecast'!P93</f>
        <v>279.96100717162147</v>
      </c>
      <c r="Q14" s="130">
        <f>'Calc|Opex forecast'!Q93</f>
        <v>282.88883088463774</v>
      </c>
      <c r="R14" s="130">
        <f>'Calc|Opex forecast'!R93</f>
        <v>285.84727368915213</v>
      </c>
      <c r="S14" s="130">
        <f>'Calc|Opex forecast'!S93</f>
        <v>288.83665579869387</v>
      </c>
      <c r="T14" s="15"/>
      <c r="U14" s="108"/>
    </row>
    <row r="15" spans="1:26">
      <c r="C15" s="15" t="s">
        <v>199</v>
      </c>
      <c r="D15" s="28" t="s">
        <v>109</v>
      </c>
      <c r="E15" s="16" t="str">
        <f t="shared" si="0"/>
        <v>$millions</v>
      </c>
      <c r="F15" s="117">
        <f t="shared" si="1"/>
        <v>46447</v>
      </c>
      <c r="H15" s="21"/>
      <c r="I15" s="21"/>
      <c r="J15" s="130"/>
      <c r="K15" s="130"/>
      <c r="L15" s="130"/>
      <c r="M15" s="130"/>
      <c r="N15" s="130"/>
      <c r="O15" s="130">
        <f>'Calc|Opex forecast'!O94</f>
        <v>4.11905690625</v>
      </c>
      <c r="P15" s="130">
        <f>'Calc|Opex forecast'!P94</f>
        <v>4.2502359676646337</v>
      </c>
      <c r="Q15" s="130">
        <f>'Calc|Opex forecast'!Q94</f>
        <v>4.3871741098243016</v>
      </c>
      <c r="R15" s="130">
        <f>'Calc|Opex forecast'!R94</f>
        <v>4.5301241704202475</v>
      </c>
      <c r="S15" s="130">
        <f>'Calc|Opex forecast'!S94</f>
        <v>4.6793500873350391</v>
      </c>
      <c r="T15" s="15"/>
      <c r="U15" s="108"/>
    </row>
    <row r="16" spans="1:26">
      <c r="C16" s="15" t="s">
        <v>226</v>
      </c>
      <c r="D16" s="28" t="s">
        <v>109</v>
      </c>
      <c r="E16" s="16" t="str">
        <f t="shared" ref="E16" si="2">$E$8</f>
        <v>$millions</v>
      </c>
      <c r="F16" s="117">
        <f t="shared" ref="F16" si="3">$F$8</f>
        <v>46447</v>
      </c>
      <c r="H16" s="21"/>
      <c r="I16" s="21"/>
      <c r="J16" s="130">
        <f>IF(J$11="",0,'Calc|Opex forecast'!J93*IF('Calc|Opex forecast'!$F93="nominal",LOOKUP($F16,Nominal_to_Real,'Input|Rate of change'!P$25:P$30),INDEX('Input|Rate of change'!$C$14:$O$21,MATCH('Calc|Opex forecast'!$F93,'Input|Rate of change'!$C$14:$C$21,0),MATCH('Output|Models'!$F16,'Input|Rate of change'!$C$14:$O$14,0)))*IF('Calc|Opex forecast'!$E93="$millions",1000000,IF('Calc|Opex forecast'!$E93="$000",1000,1))/IF($E16="$millions",1000000,IF($E16="$000",1000,1)))</f>
        <v>0</v>
      </c>
      <c r="K16" s="130">
        <f>IF(K$11="",0,'Calc|Opex forecast'!K93*IF('Calc|Opex forecast'!$F93="nominal",LOOKUP($F16,Nominal_to_Real,'Input|Rate of change'!Q$25:Q$30),INDEX('Input|Rate of change'!$C$14:$O$21,MATCH('Calc|Opex forecast'!$F93,'Input|Rate of change'!$C$14:$C$21,0),MATCH('Output|Models'!$F16,'Input|Rate of change'!$C$14:$O$14,0)))*IF('Calc|Opex forecast'!$E93="$millions",1000000,IF('Calc|Opex forecast'!$E93="$000",1000,1))/IF($E16="$millions",1000000,IF($E16="$000",1000,1)))</f>
        <v>0</v>
      </c>
      <c r="L16" s="130">
        <f>IF(L$11="",0,'Calc|Opex forecast'!L93*IF('Calc|Opex forecast'!$F93="nominal",LOOKUP($F16,Nominal_to_Real,'Input|Rate of change'!R$25:R$30),INDEX('Input|Rate of change'!$C$14:$O$21,MATCH('Calc|Opex forecast'!$F93,'Input|Rate of change'!$C$14:$C$21,0),MATCH('Output|Models'!$F16,'Input|Rate of change'!$C$14:$O$14,0)))*IF('Calc|Opex forecast'!$E93="$millions",1000000,IF('Calc|Opex forecast'!$E93="$000",1000,1))/IF($E16="$millions",1000000,IF($E16="$000",1000,1)))</f>
        <v>0</v>
      </c>
      <c r="M16" s="130">
        <f>IF(M$11="",0,'Calc|Opex forecast'!M93*IF('Calc|Opex forecast'!$F93="nominal",LOOKUP($F16,Nominal_to_Real,'Input|Rate of change'!S$25:S$30),INDEX('Input|Rate of change'!$C$14:$O$21,MATCH('Calc|Opex forecast'!$F93,'Input|Rate of change'!$C$14:$C$21,0),MATCH('Output|Models'!$F16,'Input|Rate of change'!$C$14:$O$14,0)))*IF('Calc|Opex forecast'!$E93="$millions",1000000,IF('Calc|Opex forecast'!$E93="$000",1000,1))/IF($E16="$millions",1000000,IF($E16="$000",1000,1)))</f>
        <v>0</v>
      </c>
      <c r="N16" s="130">
        <f>IF(N$11="",0,'Calc|Opex forecast'!N93*IF('Calc|Opex forecast'!$F93="nominal",LOOKUP($F16,Nominal_to_Real,'Input|Rate of change'!T$25:T$30),INDEX('Input|Rate of change'!$C$14:$O$21,MATCH('Calc|Opex forecast'!$F93,'Input|Rate of change'!$C$14:$C$21,0),MATCH('Output|Models'!$F16,'Input|Rate of change'!$C$14:$O$14,0)))*IF('Calc|Opex forecast'!$E93="$millions",1000000,IF('Calc|Opex forecast'!$E93="$000",1000,1))/IF($E16="$millions",1000000,IF($E16="$000",1000,1)))</f>
        <v>0</v>
      </c>
      <c r="O16" s="130">
        <f>'Calc|Opex forecast'!O95</f>
        <v>4.4082744700637582</v>
      </c>
      <c r="P16" s="130">
        <f>'Calc|Opex forecast'!P95</f>
        <v>4.4082744700637582</v>
      </c>
      <c r="Q16" s="130">
        <f>'Calc|Opex forecast'!Q95</f>
        <v>4.4082744700637582</v>
      </c>
      <c r="R16" s="130">
        <f>'Calc|Opex forecast'!R95</f>
        <v>4.4082744700637582</v>
      </c>
      <c r="S16" s="130">
        <f>'Calc|Opex forecast'!S95</f>
        <v>4.4082744700637582</v>
      </c>
      <c r="T16" s="15"/>
      <c r="U16" s="108"/>
    </row>
    <row r="17" spans="1:23">
      <c r="D17" s="28"/>
      <c r="H17" s="21"/>
      <c r="I17" s="21"/>
      <c r="O17" s="8" t="b">
        <f>SUM(O13:O16)='Calc|Opex forecast'!O106</f>
        <v>1</v>
      </c>
      <c r="P17" s="8" t="b">
        <f>SUM(P13:P16)='Calc|Opex forecast'!P106</f>
        <v>1</v>
      </c>
      <c r="Q17" s="8" t="b">
        <f>SUM(Q13:Q16)='Calc|Opex forecast'!Q106</f>
        <v>1</v>
      </c>
      <c r="R17" s="8" t="b">
        <f>SUM(R13:R16)='Calc|Opex forecast'!R106</f>
        <v>1</v>
      </c>
      <c r="S17" s="8" t="b">
        <f>SUM(S13:S16)='Calc|Opex forecast'!S106</f>
        <v>1</v>
      </c>
    </row>
    <row r="18" spans="1:23" customFormat="1" ht="13">
      <c r="A18" s="37"/>
      <c r="B18" s="43" t="s">
        <v>21</v>
      </c>
      <c r="C18" s="37"/>
      <c r="D18" s="37"/>
      <c r="E18" s="37"/>
      <c r="F18" s="38"/>
      <c r="G18" s="38"/>
      <c r="H18" s="38"/>
      <c r="I18" s="38"/>
      <c r="J18" s="39"/>
      <c r="K18" s="40"/>
      <c r="L18" s="39"/>
      <c r="M18" s="40"/>
      <c r="N18" s="39"/>
      <c r="O18" s="39"/>
      <c r="P18" s="39"/>
      <c r="Q18" s="39"/>
      <c r="R18" s="39"/>
      <c r="S18" s="39"/>
      <c r="T18" s="39"/>
      <c r="U18" s="39"/>
      <c r="V18" s="40"/>
      <c r="W18" s="40"/>
    </row>
    <row r="24" spans="1:23" hidden="1">
      <c r="M24" s="102"/>
      <c r="N24" s="102"/>
      <c r="O24" s="102"/>
      <c r="P24" s="102"/>
      <c r="Q24" s="102"/>
      <c r="R24" s="102"/>
      <c r="S24" s="102"/>
    </row>
    <row r="49"/>
    <row r="50"/>
    <row r="54"/>
    <row r="55"/>
  </sheetData>
  <mergeCells count="1">
    <mergeCell ref="N3:S3"/>
  </mergeCells>
  <conditionalFormatting sqref="J11:S11">
    <cfRule type="expression" dxfId="20" priority="7">
      <formula>J$11=J$4</formula>
    </cfRule>
  </conditionalFormatting>
  <conditionalFormatting sqref="J13:S16">
    <cfRule type="expression" dxfId="19" priority="3">
      <formula>AND($C13=0,J$11=J$4)</formula>
    </cfRule>
    <cfRule type="expression" dxfId="18" priority="4">
      <formula>NOT(J$11=J$4)</formula>
    </cfRule>
    <cfRule type="expression" dxfId="17" priority="5">
      <formula>J$11=J$4</formula>
    </cfRule>
  </conditionalFormatting>
  <conditionalFormatting sqref="S1">
    <cfRule type="cellIs" dxfId="16" priority="1" operator="equal">
      <formula>"Check"</formula>
    </cfRule>
    <cfRule type="cellIs" dxfId="15" priority="2" operator="equal">
      <formula>"Ok"</formula>
    </cfRule>
  </conditionalFormatting>
  <conditionalFormatting sqref="V1">
    <cfRule type="cellIs" dxfId="14" priority="13" operator="equal">
      <formula>"Check"</formula>
    </cfRule>
    <cfRule type="cellIs" dxfId="13" priority="14" operator="equal">
      <formula>"Ok"</formula>
    </cfRule>
  </conditionalFormatting>
  <dataValidations count="2">
    <dataValidation type="list" allowBlank="1" showInputMessage="1" showErrorMessage="1" sqref="F13:F16" xr:uid="{00000000-0002-0000-0D00-000000000000}">
      <formula1>$G$20:$G$26</formula1>
    </dataValidation>
    <dataValidation type="list" allowBlank="1" showInputMessage="1" showErrorMessage="1" sqref="F17" xr:uid="{00000000-0002-0000-0D00-000001000000}">
      <formula1>#REF!</formula1>
    </dataValidation>
  </dataValidations>
  <hyperlinks>
    <hyperlink ref="J1" location="Index!A1" display="Back to Index" xr:uid="{00000000-0004-0000-0D00-000000000000}"/>
    <hyperlink ref="D13" location="'Calc|Opex forecast'!A1" display="Calc | Opex forecast" xr:uid="{00000000-0004-0000-0D00-000001000000}"/>
    <hyperlink ref="D16" location="'Calc|Opex forecast'!A1" display="Calc | Opex forecast" xr:uid="{00000000-0004-0000-0D00-000002000000}"/>
    <hyperlink ref="U1" location="'Check|List'!A1" display="Overall Check:" xr:uid="{00000000-0004-0000-0D00-000005000000}"/>
    <hyperlink ref="D14:D15" location="'Calc|Opex forecast'!A1" display="Calc | Opex forecast" xr:uid="{DD5E28B0-CF82-4DE2-A13A-2378303ABB3D}"/>
  </hyperlinks>
  <pageMargins left="0.7" right="0.7" top="0.75" bottom="0.75" header="0.3" footer="0.3"/>
  <pageSetup paperSize="9" orientation="portrait" verticalDpi="4" r:id="rId1"/>
  <headerFooter>
    <oddFooter>&amp;C_x000D_&amp;1#&amp;"Century Gothic"&amp;7&amp;K7F7F7F BUSINESS USE ONLY</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2000000}">
          <x14:formula1>
            <xm:f>'Lookup|Tables'!$G$10:$G$12</xm:f>
          </x14:formula1>
          <xm:sqref>E8</xm:sqref>
        </x14:dataValidation>
        <x14:dataValidation type="list" allowBlank="1" showInputMessage="1" showErrorMessage="1" xr:uid="{00000000-0002-0000-0D00-000003000000}">
          <x14:formula1>
            <xm:f>'Lookup|Tables'!$H$41:$H$60</xm:f>
          </x14:formula1>
          <xm:sqref>F8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095445B93D177469FC7DE8AC1E5579A" ma:contentTypeVersion="2" ma:contentTypeDescription="Create a new document." ma:contentTypeScope="" ma:versionID="4e5915d54911fcdc7f0884a1de2f955d">
  <xsd:schema xmlns:xsd="http://www.w3.org/2001/XMLSchema" xmlns:xs="http://www.w3.org/2001/XMLSchema" xmlns:p="http://schemas.microsoft.com/office/2006/metadata/properties" xmlns:ns3="9ea136d2-76fe-4a42-9472-d3eb7227045a" targetNamespace="http://schemas.microsoft.com/office/2006/metadata/properties" ma:root="true" ma:fieldsID="cb632c38ebc1c93be8d44b632994b684" ns3:_="">
    <xsd:import namespace="9ea136d2-76fe-4a42-9472-d3eb7227045a"/>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a136d2-76fe-4a42-9472-d3eb72270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F3EB51-BF7F-4159-96EB-1C8334ACDCB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ea136d2-76fe-4a42-9472-d3eb7227045a"/>
    <ds:schemaRef ds:uri="http://www.w3.org/XML/1998/namespace"/>
    <ds:schemaRef ds:uri="http://purl.org/dc/dcmitype/"/>
  </ds:schemaRefs>
</ds:datastoreItem>
</file>

<file path=customXml/itemProps2.xml><?xml version="1.0" encoding="utf-8"?>
<ds:datastoreItem xmlns:ds="http://schemas.openxmlformats.org/officeDocument/2006/customXml" ds:itemID="{F54C658E-C4D7-4F0E-AF16-5397D6DD95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a136d2-76fe-4a42-9472-d3eb722704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7389D7-5BDF-4CC8-AE9D-7BF079A95C37}">
  <ds:schemaRefs>
    <ds:schemaRef ds:uri="http://schemas.microsoft.com/sharepoint/v3/contenttype/forms"/>
  </ds:schemaRefs>
</ds:datastoreItem>
</file>

<file path=docMetadata/LabelInfo.xml><?xml version="1.0" encoding="utf-8"?>
<clbl:labelList xmlns:clbl="http://schemas.microsoft.com/office/2020/mipLabelMetadata">
  <clbl:label id="{f59ee16a-f4d8-42fc-8e4b-5abdff9fc8a9}" enabled="1" method="Standard" siteId="{a394e41c-cf8d-458e-ac1b-ddae1aa1562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Index</vt:lpstr>
      <vt:lpstr>Sources</vt:lpstr>
      <vt:lpstr>Input|General</vt:lpstr>
      <vt:lpstr>Input|Inflation</vt:lpstr>
      <vt:lpstr>Input|Reported opex</vt:lpstr>
      <vt:lpstr>Input|Rate of change</vt:lpstr>
      <vt:lpstr>Input|Step changes</vt:lpstr>
      <vt:lpstr>Calc|Opex forecast</vt:lpstr>
      <vt:lpstr>Output|Models</vt:lpstr>
      <vt:lpstr>Lookup|Tables</vt:lpstr>
      <vt:lpstr>Check|List</vt:lpstr>
      <vt:lpstr>BaseYear</vt:lpstr>
      <vt:lpstr>dollars</vt:lpstr>
      <vt:lpstr>factor</vt:lpstr>
      <vt:lpstr>FPFirstYear</vt:lpstr>
      <vt:lpstr>FPLastYear</vt:lpstr>
      <vt:lpstr>millions</vt:lpstr>
      <vt:lpstr>Nominal_to_Real</vt:lpstr>
      <vt:lpstr>NSP</vt:lpstr>
      <vt:lpstr>number</vt:lpstr>
      <vt:lpstr>percent</vt:lpstr>
      <vt:lpstr>PPFirstYear</vt:lpstr>
      <vt:lpstr>PPLastYear</vt:lpstr>
      <vt:lpstr>Real_to_Nominal</vt:lpstr>
      <vt:lpstr>thousands</vt:lpstr>
      <vt:lpstr>unit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Larkin</dc:creator>
  <cp:lastModifiedBy>Kane Glenister</cp:lastModifiedBy>
  <dcterms:created xsi:type="dcterms:W3CDTF">2019-04-17T06:00:41Z</dcterms:created>
  <dcterms:modified xsi:type="dcterms:W3CDTF">2025-11-07T02:42:46Z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0x010100D095445B93D177469FC7DE8AC1E5579A</vt:lpwstr>
  </property>
</Properties>
</file>