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202300"/>
  <xr:revisionPtr revIDLastSave="0" documentId="13_ncr:1_{A47D9B64-7CA9-4FB8-872D-A46003F95B95}" xr6:coauthVersionLast="47" xr6:coauthVersionMax="47" xr10:uidLastSave="{00000000-0000-0000-0000-000000000000}"/>
  <bookViews>
    <workbookView xWindow="-120" yWindow="-120" windowWidth="29040" windowHeight="15720" xr2:uid="{8E766583-9AE4-40DD-85D3-5EC21706643F}"/>
  </bookViews>
  <sheets>
    <sheet name="Cover" sheetId="2" r:id="rId1"/>
    <sheet name="Annualised capex comparison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20" i="1"/>
  <c r="A40" i="2"/>
  <c r="B20" i="1" l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E27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X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E11" i="1"/>
  <c r="F11" i="1" s="1"/>
  <c r="G11" i="1" s="1"/>
  <c r="H11" i="1" s="1"/>
  <c r="I11" i="1" s="1"/>
  <c r="J11" i="1" s="1"/>
  <c r="K11" i="1" s="1"/>
  <c r="L11" i="1" s="1"/>
  <c r="M11" i="1" s="1"/>
  <c r="N11" i="1" s="1"/>
  <c r="O11" i="1" s="1"/>
  <c r="P11" i="1" s="1"/>
  <c r="Q11" i="1" s="1"/>
  <c r="R11" i="1" s="1"/>
  <c r="S11" i="1" s="1"/>
  <c r="T11" i="1" s="1"/>
  <c r="U11" i="1" s="1"/>
  <c r="V11" i="1" s="1"/>
  <c r="W11" i="1" s="1"/>
  <c r="X11" i="1" s="1"/>
  <c r="B14" i="1" l="1"/>
  <c r="B28" i="1"/>
  <c r="B21" i="1"/>
  <c r="B15" i="1"/>
  <c r="B27" i="1"/>
  <c r="X22" i="1"/>
  <c r="B22" i="1" s="1"/>
  <c r="B23" i="1" l="1"/>
  <c r="B29" i="1"/>
  <c r="B16" i="1"/>
</calcChain>
</file>

<file path=xl/sharedStrings.xml><?xml version="1.0" encoding="utf-8"?>
<sst xmlns="http://schemas.openxmlformats.org/spreadsheetml/2006/main" count="27" uniqueCount="19">
  <si>
    <t>EMCa example</t>
  </si>
  <si>
    <t>Capex</t>
  </si>
  <si>
    <t>Year</t>
  </si>
  <si>
    <t>NPV</t>
  </si>
  <si>
    <t>Assumed annual benefit</t>
  </si>
  <si>
    <t>Benefits</t>
  </si>
  <si>
    <t xml:space="preserve">Net </t>
  </si>
  <si>
    <t>Net</t>
  </si>
  <si>
    <t>EMCa DCF (incorect)</t>
  </si>
  <si>
    <t>Terminal value</t>
  </si>
  <si>
    <t>Corrected DCF</t>
  </si>
  <si>
    <t>Annualised capex</t>
  </si>
  <si>
    <t>Annualised capex comparison with DCF</t>
  </si>
  <si>
    <t>Asset life (years)</t>
  </si>
  <si>
    <t>Real discount rate</t>
  </si>
  <si>
    <t>Attachment:</t>
  </si>
  <si>
    <t>3.1.02</t>
  </si>
  <si>
    <t>United Energy</t>
  </si>
  <si>
    <t>Revised proposal 2026-31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</si>
</sst>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;[Red]\-&quot;$&quot;#,##0.00"/>
    <numFmt numFmtId="164" formatCode="0.00_ ;[Red]\-0.00\ "/>
    <numFmt numFmtId="165" formatCode="_-#,##0.00_-;\-#,##0.00_-;_-&quot;-&quot;??_-;_-@_-"/>
    <numFmt numFmtId="166" formatCode="&quot;$&quot;0.00_ ;[Red]\-&quot;$&quot;0.00;\ &quot;-&quot;"/>
    <numFmt numFmtId="167" formatCode="#,##0_);\(#,##0\);\-\-_)"/>
    <numFmt numFmtId="168" formatCode="d\ mmmm\ yyyy"/>
  </numFmts>
  <fonts count="22" x14ac:knownFonts="1">
    <font>
      <sz val="11"/>
      <color theme="1"/>
      <name val="Aptos Narrow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4"/>
      <color indexed="9"/>
      <name val="Arial"/>
      <family val="2"/>
    </font>
    <font>
      <sz val="1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0"/>
      <name val="Calibri"/>
      <family val="2"/>
    </font>
    <font>
      <b/>
      <sz val="14"/>
      <color indexed="9"/>
      <name val="Calibri"/>
      <family val="2"/>
    </font>
    <font>
      <b/>
      <sz val="11"/>
      <color indexed="9"/>
      <name val="Calibri"/>
      <family val="2"/>
    </font>
    <font>
      <b/>
      <sz val="12"/>
      <color indexed="9"/>
      <name val="Calibri"/>
      <family val="2"/>
    </font>
    <font>
      <b/>
      <sz val="12"/>
      <name val="Calibri"/>
      <family val="2"/>
    </font>
    <font>
      <b/>
      <sz val="18"/>
      <color rgb="FF00215B"/>
      <name val="Arial"/>
      <family val="2"/>
    </font>
    <font>
      <sz val="11"/>
      <color rgb="FF00215B"/>
      <name val="Aptos Narrow"/>
      <family val="2"/>
      <scheme val="minor"/>
    </font>
    <font>
      <b/>
      <sz val="12"/>
      <color rgb="FF00215B"/>
      <name val="Arial"/>
      <family val="2"/>
    </font>
    <font>
      <b/>
      <sz val="11"/>
      <color rgb="FF00215B"/>
      <name val="Arial"/>
      <family val="2"/>
    </font>
    <font>
      <sz val="11"/>
      <color rgb="FF00215B"/>
      <name val="Arial"/>
      <family val="2"/>
    </font>
    <font>
      <sz val="10"/>
      <color rgb="FF00215B"/>
      <name val="Arial"/>
      <family val="2"/>
    </font>
    <font>
      <sz val="9"/>
      <color rgb="FF00215B"/>
      <name val="Arial"/>
      <family val="2"/>
    </font>
    <font>
      <sz val="8"/>
      <color rgb="FF00215B"/>
      <name val="Arial"/>
      <family val="2"/>
    </font>
    <font>
      <sz val="10"/>
      <color theme="1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rgb="FF00215B"/>
        <bgColor indexed="64"/>
      </patternFill>
    </fill>
    <fill>
      <patternFill patternType="solid">
        <fgColor rgb="FFCCFFFF"/>
        <bgColor indexed="64"/>
      </patternFill>
    </fill>
  </fills>
  <borders count="4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167" fontId="5" fillId="3" borderId="0"/>
    <xf numFmtId="0" fontId="6" fillId="0" borderId="0"/>
    <xf numFmtId="0" fontId="7" fillId="0" borderId="0"/>
    <xf numFmtId="0" fontId="21" fillId="0" borderId="0"/>
  </cellStyleXfs>
  <cellXfs count="36">
    <xf numFmtId="0" fontId="0" fillId="0" borderId="0" xfId="0"/>
    <xf numFmtId="165" fontId="3" fillId="0" borderId="0" xfId="0" applyNumberFormat="1" applyFont="1"/>
    <xf numFmtId="0" fontId="2" fillId="0" borderId="0" xfId="0" applyFont="1"/>
    <xf numFmtId="166" fontId="3" fillId="0" borderId="0" xfId="0" applyNumberFormat="1" applyFont="1"/>
    <xf numFmtId="166" fontId="4" fillId="0" borderId="0" xfId="0" applyNumberFormat="1" applyFont="1"/>
    <xf numFmtId="0" fontId="2" fillId="0" borderId="2" xfId="0" applyFont="1" applyBorder="1"/>
    <xf numFmtId="165" fontId="3" fillId="0" borderId="2" xfId="0" applyNumberFormat="1" applyFont="1" applyBorder="1"/>
    <xf numFmtId="0" fontId="8" fillId="5" borderId="0" xfId="0" applyFont="1" applyFill="1"/>
    <xf numFmtId="0" fontId="8" fillId="5" borderId="0" xfId="0" applyFont="1" applyFill="1" applyAlignment="1">
      <alignment horizontal="center"/>
    </xf>
    <xf numFmtId="0" fontId="8" fillId="5" borderId="0" xfId="0" applyFont="1" applyFill="1" applyAlignment="1">
      <alignment horizontal="right"/>
    </xf>
    <xf numFmtId="167" fontId="9" fillId="4" borderId="0" xfId="1" applyFont="1" applyFill="1"/>
    <xf numFmtId="0" fontId="1" fillId="0" borderId="0" xfId="0" applyFont="1"/>
    <xf numFmtId="167" fontId="11" fillId="4" borderId="0" xfId="1" applyFont="1" applyFill="1"/>
    <xf numFmtId="8" fontId="1" fillId="2" borderId="1" xfId="0" applyNumberFormat="1" applyFont="1" applyFill="1" applyBorder="1"/>
    <xf numFmtId="0" fontId="1" fillId="2" borderId="1" xfId="0" applyFont="1" applyFill="1" applyBorder="1"/>
    <xf numFmtId="10" fontId="1" fillId="2" borderId="1" xfId="0" applyNumberFormat="1" applyFont="1" applyFill="1" applyBorder="1"/>
    <xf numFmtId="0" fontId="1" fillId="0" borderId="2" xfId="0" applyFont="1" applyBorder="1"/>
    <xf numFmtId="8" fontId="1" fillId="0" borderId="0" xfId="0" applyNumberFormat="1" applyFont="1"/>
    <xf numFmtId="8" fontId="1" fillId="0" borderId="2" xfId="0" applyNumberFormat="1" applyFont="1" applyBorder="1"/>
    <xf numFmtId="164" fontId="1" fillId="0" borderId="0" xfId="0" applyNumberFormat="1" applyFont="1"/>
    <xf numFmtId="167" fontId="12" fillId="0" borderId="0" xfId="1" applyFont="1" applyFill="1"/>
    <xf numFmtId="167" fontId="10" fillId="0" borderId="0" xfId="1" applyFont="1" applyFill="1"/>
    <xf numFmtId="0" fontId="7" fillId="6" borderId="0" xfId="3" applyFill="1"/>
    <xf numFmtId="0" fontId="7" fillId="0" borderId="0" xfId="3"/>
    <xf numFmtId="0" fontId="13" fillId="0" borderId="0" xfId="3" applyFont="1"/>
    <xf numFmtId="0" fontId="14" fillId="0" borderId="0" xfId="3" applyFont="1"/>
    <xf numFmtId="0" fontId="15" fillId="0" borderId="0" xfId="3" applyFont="1"/>
    <xf numFmtId="0" fontId="16" fillId="0" borderId="0" xfId="3" applyFont="1"/>
    <xf numFmtId="0" fontId="17" fillId="0" borderId="0" xfId="3" applyFont="1"/>
    <xf numFmtId="0" fontId="17" fillId="0" borderId="0" xfId="3" applyFont="1" applyAlignment="1">
      <alignment horizontal="left"/>
    </xf>
    <xf numFmtId="0" fontId="18" fillId="0" borderId="0" xfId="3" applyFont="1"/>
    <xf numFmtId="168" fontId="19" fillId="0" borderId="0" xfId="3" applyNumberFormat="1" applyFont="1" applyAlignment="1">
      <alignment horizontal="left"/>
    </xf>
    <xf numFmtId="0" fontId="20" fillId="0" borderId="0" xfId="3" applyFont="1"/>
    <xf numFmtId="0" fontId="21" fillId="0" borderId="0" xfId="4"/>
    <xf numFmtId="14" fontId="14" fillId="6" borderId="0" xfId="3" applyNumberFormat="1" applyFont="1" applyFill="1"/>
    <xf numFmtId="166" fontId="4" fillId="7" borderId="3" xfId="0" applyNumberFormat="1" applyFont="1" applyFill="1" applyBorder="1"/>
  </cellXfs>
  <cellStyles count="5">
    <cellStyle name="Header1" xfId="1" xr:uid="{B7642104-CCD4-48A0-961E-B362863CBF2F}"/>
    <cellStyle name="Normal" xfId="0" builtinId="0"/>
    <cellStyle name="Normal 2" xfId="2" xr:uid="{9F55ACA5-3C26-4B01-B056-A3CF232F9F97}"/>
    <cellStyle name="Normal 3" xfId="3" xr:uid="{915CBB86-5A8F-452E-B89D-EAF74BB980C2}"/>
    <cellStyle name="Normal 4" xfId="4" xr:uid="{8C74BBD2-8915-4722-83AE-761470794679}"/>
  </cellStyles>
  <dxfs count="0"/>
  <tableStyles count="0" defaultTableStyle="TableStyleMedium2" defaultPivotStyle="PivotStyleLight16"/>
  <colors>
    <mruColors>
      <color rgb="FFFF6600"/>
      <color rgb="FFCCFFFF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161925</xdr:colOff>
      <xdr:row>1</xdr:row>
      <xdr:rowOff>57150</xdr:rowOff>
    </xdr:from>
    <xdr:to>
      <xdr:col>10</xdr:col>
      <xdr:colOff>220196</xdr:colOff>
      <xdr:row>3</xdr:row>
      <xdr:rowOff>427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EC32B6B-4040-4E2B-AC16-95E795545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247650"/>
          <a:ext cx="1277471" cy="438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E74D7-5F10-4E43-A0E9-EBA20E60D12C}">
  <sheetPr>
    <tabColor theme="2" tint="-0.749992370372631"/>
  </sheetPr>
  <dimension ref="A1:K41"/>
  <sheetViews>
    <sheetView showGridLines="0" tabSelected="1" zoomScaleNormal="100" workbookViewId="0"/>
  </sheetViews>
  <sheetFormatPr defaultColWidth="0" defaultRowHeight="15" customHeight="1" zeroHeight="1" x14ac:dyDescent="0.25"/>
  <cols>
    <col min="1" max="1" width="9.140625" style="23" customWidth="1"/>
    <col min="2" max="2" width="2.140625" style="23" customWidth="1"/>
    <col min="3" max="3" width="16" style="23" customWidth="1"/>
    <col min="4" max="4" width="9.140625" style="23" customWidth="1"/>
    <col min="5" max="5" width="10.7109375" style="23" customWidth="1"/>
    <col min="6" max="11" width="9.140625" style="23" customWidth="1"/>
    <col min="12" max="16384" width="9.140625" style="23" hidden="1"/>
  </cols>
  <sheetData>
    <row r="1" spans="1:11" x14ac:dyDescent="0.25">
      <c r="A1" s="22"/>
    </row>
    <row r="2" spans="1:11" ht="23.25" x14ac:dyDescent="0.35">
      <c r="A2" s="22"/>
      <c r="C2" s="24" t="s">
        <v>17</v>
      </c>
      <c r="D2" s="25"/>
      <c r="E2" s="25"/>
    </row>
    <row r="3" spans="1:11" ht="15.75" x14ac:dyDescent="0.25">
      <c r="A3" s="22"/>
      <c r="C3" s="26" t="s">
        <v>18</v>
      </c>
      <c r="D3" s="25"/>
      <c r="E3" s="25"/>
    </row>
    <row r="4" spans="1:11" x14ac:dyDescent="0.25">
      <c r="A4" s="22"/>
      <c r="D4" s="25"/>
      <c r="E4" s="25"/>
    </row>
    <row r="5" spans="1:11" x14ac:dyDescent="0.25">
      <c r="A5" s="22"/>
      <c r="C5" s="27" t="s">
        <v>12</v>
      </c>
    </row>
    <row r="6" spans="1:11" x14ac:dyDescent="0.25">
      <c r="A6" s="22"/>
      <c r="C6" s="28" t="s">
        <v>15</v>
      </c>
      <c r="D6" s="29" t="s">
        <v>16</v>
      </c>
      <c r="E6" s="28"/>
    </row>
    <row r="7" spans="1:11" x14ac:dyDescent="0.25">
      <c r="A7" s="22"/>
      <c r="F7" s="30"/>
      <c r="G7" s="30"/>
      <c r="H7" s="30"/>
      <c r="J7" s="30"/>
      <c r="K7" s="30"/>
    </row>
    <row r="8" spans="1:11" x14ac:dyDescent="0.25">
      <c r="A8" s="22"/>
      <c r="C8" s="31">
        <v>45992</v>
      </c>
      <c r="F8" s="30"/>
      <c r="G8" s="30"/>
      <c r="H8" s="30"/>
      <c r="J8" s="30"/>
      <c r="K8" s="30"/>
    </row>
    <row r="9" spans="1:11" x14ac:dyDescent="0.25">
      <c r="A9" s="22"/>
      <c r="C9" s="32"/>
      <c r="D9" s="32"/>
      <c r="F9" s="30"/>
      <c r="G9" s="30"/>
      <c r="H9" s="30"/>
      <c r="I9" s="30"/>
      <c r="J9" s="30"/>
      <c r="K9" s="30"/>
    </row>
    <row r="10" spans="1:11" x14ac:dyDescent="0.25">
      <c r="A10" s="22"/>
      <c r="C10" s="32"/>
      <c r="D10" s="32"/>
      <c r="F10" s="30"/>
      <c r="G10" s="30"/>
      <c r="H10" s="30"/>
      <c r="I10" s="30"/>
      <c r="J10" s="30"/>
      <c r="K10" s="30"/>
    </row>
    <row r="11" spans="1:11" x14ac:dyDescent="0.25">
      <c r="A11" s="22"/>
      <c r="C11" s="32"/>
      <c r="D11" s="32"/>
      <c r="F11" s="30"/>
      <c r="G11" s="30"/>
      <c r="H11" s="30"/>
      <c r="I11" s="30"/>
      <c r="J11" s="30"/>
      <c r="K11" s="30"/>
    </row>
    <row r="12" spans="1:11" x14ac:dyDescent="0.25">
      <c r="A12" s="22"/>
      <c r="C12" s="32"/>
      <c r="D12" s="32"/>
      <c r="F12" s="30"/>
      <c r="G12" s="30"/>
      <c r="H12" s="30"/>
      <c r="I12" s="30"/>
      <c r="J12" s="30"/>
      <c r="K12" s="30"/>
    </row>
    <row r="13" spans="1:11" x14ac:dyDescent="0.25">
      <c r="A13" s="22"/>
      <c r="C13" s="32"/>
      <c r="D13" s="32"/>
      <c r="F13" s="30"/>
      <c r="G13" s="30"/>
      <c r="H13" s="30"/>
      <c r="I13" s="30"/>
      <c r="J13" s="30"/>
      <c r="K13" s="30"/>
    </row>
    <row r="14" spans="1:11" x14ac:dyDescent="0.25">
      <c r="A14" s="22"/>
      <c r="C14" s="30"/>
      <c r="D14" s="30"/>
      <c r="E14" s="30"/>
      <c r="F14" s="30"/>
      <c r="G14" s="30"/>
      <c r="H14" s="30"/>
      <c r="I14" s="30"/>
      <c r="J14" s="30"/>
      <c r="K14" s="30"/>
    </row>
    <row r="15" spans="1:11" x14ac:dyDescent="0.25">
      <c r="A15" s="22"/>
      <c r="C15" s="27"/>
      <c r="D15" s="30"/>
      <c r="E15" s="30"/>
      <c r="F15" s="30"/>
      <c r="G15" s="30"/>
      <c r="H15" s="30"/>
      <c r="I15" s="30"/>
      <c r="J15" s="30"/>
      <c r="K15" s="30"/>
    </row>
    <row r="16" spans="1:11" x14ac:dyDescent="0.25">
      <c r="A16" s="22"/>
      <c r="C16" s="27"/>
      <c r="D16" s="30"/>
      <c r="E16" s="30"/>
      <c r="F16" s="30"/>
      <c r="G16" s="30"/>
      <c r="H16" s="30"/>
      <c r="I16" s="30"/>
      <c r="J16" s="30"/>
      <c r="K16" s="30"/>
    </row>
    <row r="17" spans="1:11" x14ac:dyDescent="0.25">
      <c r="A17" s="22"/>
      <c r="C17" s="30"/>
      <c r="D17" s="30"/>
      <c r="E17" s="30"/>
      <c r="F17" s="30"/>
      <c r="G17" s="30"/>
      <c r="H17" s="30"/>
      <c r="I17" s="30"/>
      <c r="J17" s="30"/>
      <c r="K17" s="30"/>
    </row>
    <row r="18" spans="1:11" x14ac:dyDescent="0.25">
      <c r="A18" s="22"/>
      <c r="C18" s="30"/>
      <c r="D18" s="30"/>
      <c r="E18" s="30"/>
      <c r="F18" s="30"/>
      <c r="G18" s="30"/>
      <c r="H18" s="30"/>
      <c r="I18" s="30"/>
      <c r="J18" s="30"/>
      <c r="K18" s="30"/>
    </row>
    <row r="19" spans="1:11" x14ac:dyDescent="0.25">
      <c r="A19" s="22"/>
      <c r="C19" s="30"/>
      <c r="D19" s="30"/>
      <c r="E19" s="30"/>
      <c r="F19" s="30"/>
      <c r="G19" s="33"/>
      <c r="H19" s="30"/>
      <c r="I19" s="30"/>
      <c r="J19" s="30"/>
      <c r="K19" s="30"/>
    </row>
    <row r="20" spans="1:11" x14ac:dyDescent="0.25">
      <c r="A20" s="22"/>
      <c r="C20" s="30"/>
      <c r="D20" s="30"/>
      <c r="E20" s="30"/>
      <c r="F20" s="30"/>
      <c r="G20" s="30"/>
      <c r="H20" s="30"/>
      <c r="I20" s="30"/>
      <c r="J20" s="30"/>
      <c r="K20" s="30"/>
    </row>
    <row r="21" spans="1:11" ht="16.5" customHeight="1" x14ac:dyDescent="0.25">
      <c r="A21" s="22"/>
      <c r="C21" s="30"/>
      <c r="D21" s="30"/>
      <c r="E21" s="30"/>
      <c r="F21" s="30"/>
      <c r="G21" s="30"/>
      <c r="H21" s="30"/>
      <c r="I21" s="30"/>
      <c r="J21" s="30"/>
      <c r="K21" s="30"/>
    </row>
    <row r="22" spans="1:11" x14ac:dyDescent="0.25">
      <c r="A22" s="22"/>
      <c r="C22" s="30"/>
      <c r="D22" s="30"/>
      <c r="E22" s="30"/>
      <c r="F22" s="30"/>
      <c r="G22" s="30"/>
      <c r="H22" s="30"/>
      <c r="I22" s="30"/>
      <c r="J22" s="30"/>
      <c r="K22" s="30"/>
    </row>
    <row r="23" spans="1:11" x14ac:dyDescent="0.25">
      <c r="A23" s="22"/>
      <c r="C23" s="30"/>
      <c r="D23" s="30"/>
      <c r="E23" s="30"/>
      <c r="F23" s="30"/>
      <c r="G23" s="30"/>
      <c r="H23" s="30"/>
      <c r="I23" s="30"/>
      <c r="J23" s="30"/>
      <c r="K23" s="30"/>
    </row>
    <row r="24" spans="1:11" x14ac:dyDescent="0.25">
      <c r="A24" s="22"/>
      <c r="C24" s="30"/>
      <c r="D24" s="30"/>
      <c r="E24" s="30"/>
      <c r="F24" s="30"/>
      <c r="G24" s="30"/>
      <c r="H24" s="30"/>
      <c r="I24" s="30"/>
      <c r="J24" s="30"/>
      <c r="K24" s="30"/>
    </row>
    <row r="25" spans="1:11" x14ac:dyDescent="0.25">
      <c r="A25" s="22"/>
      <c r="C25" s="30"/>
      <c r="D25" s="30"/>
      <c r="E25" s="30"/>
      <c r="F25" s="30"/>
      <c r="G25" s="30"/>
      <c r="H25" s="30"/>
      <c r="I25" s="30"/>
      <c r="J25" s="30"/>
      <c r="K25" s="30"/>
    </row>
    <row r="26" spans="1:11" x14ac:dyDescent="0.25">
      <c r="A26" s="22"/>
      <c r="C26" s="30"/>
      <c r="D26" s="30"/>
      <c r="E26" s="30"/>
      <c r="F26" s="30"/>
      <c r="G26" s="30"/>
      <c r="H26" s="30"/>
      <c r="I26" s="30"/>
      <c r="J26" s="30"/>
      <c r="K26" s="30"/>
    </row>
    <row r="27" spans="1:11" x14ac:dyDescent="0.25">
      <c r="A27" s="22"/>
      <c r="C27" s="30"/>
      <c r="D27" s="30"/>
      <c r="E27" s="30"/>
      <c r="F27" s="30"/>
      <c r="G27" s="30"/>
      <c r="H27" s="30"/>
      <c r="I27" s="30"/>
      <c r="J27" s="30"/>
      <c r="K27" s="30"/>
    </row>
    <row r="28" spans="1:11" x14ac:dyDescent="0.25">
      <c r="A28" s="22"/>
      <c r="C28" s="30"/>
      <c r="D28" s="30"/>
      <c r="E28" s="30"/>
      <c r="F28" s="30"/>
      <c r="G28" s="30"/>
      <c r="H28" s="30"/>
      <c r="I28" s="30"/>
      <c r="J28" s="30"/>
      <c r="K28" s="30"/>
    </row>
    <row r="29" spans="1:11" x14ac:dyDescent="0.25">
      <c r="A29" s="22"/>
      <c r="C29" s="30"/>
      <c r="D29" s="30"/>
      <c r="E29" s="30"/>
      <c r="F29" s="30"/>
      <c r="G29" s="30"/>
      <c r="H29" s="30"/>
      <c r="I29" s="30"/>
      <c r="J29" s="30"/>
      <c r="K29" s="30"/>
    </row>
    <row r="30" spans="1:11" x14ac:dyDescent="0.25">
      <c r="A30" s="22"/>
      <c r="C30" s="30"/>
      <c r="E30" s="30"/>
      <c r="F30" s="30"/>
      <c r="G30" s="30"/>
      <c r="H30" s="30"/>
      <c r="I30" s="30"/>
      <c r="J30" s="30"/>
      <c r="K30" s="30"/>
    </row>
    <row r="31" spans="1:11" x14ac:dyDescent="0.25">
      <c r="A31" s="22"/>
      <c r="C31" s="30"/>
      <c r="D31" s="30"/>
      <c r="E31" s="30"/>
      <c r="F31" s="30"/>
      <c r="G31" s="30"/>
      <c r="H31" s="30"/>
      <c r="I31" s="30"/>
      <c r="J31" s="30"/>
      <c r="K31" s="30"/>
    </row>
    <row r="32" spans="1:11" x14ac:dyDescent="0.25">
      <c r="A32" s="22"/>
      <c r="C32" s="30"/>
      <c r="D32" s="30"/>
      <c r="E32" s="30"/>
      <c r="F32" s="30"/>
      <c r="G32" s="30"/>
      <c r="H32" s="30"/>
      <c r="I32" s="30"/>
      <c r="J32" s="30"/>
      <c r="K32" s="30"/>
    </row>
    <row r="33" spans="1:11" x14ac:dyDescent="0.25">
      <c r="A33" s="22"/>
      <c r="E33" s="30"/>
      <c r="F33" s="30"/>
      <c r="G33" s="30"/>
      <c r="H33" s="30"/>
      <c r="I33" s="30"/>
      <c r="J33" s="30"/>
      <c r="K33" s="30"/>
    </row>
    <row r="34" spans="1:11" x14ac:dyDescent="0.25">
      <c r="A34" s="22"/>
      <c r="C34" s="30"/>
      <c r="D34" s="30"/>
      <c r="E34" s="30"/>
      <c r="F34" s="30"/>
      <c r="G34" s="30"/>
      <c r="H34" s="30"/>
      <c r="I34" s="30"/>
      <c r="J34" s="30"/>
      <c r="K34" s="30"/>
    </row>
    <row r="35" spans="1:11" x14ac:dyDescent="0.25">
      <c r="A35" s="22"/>
      <c r="C35" s="30"/>
      <c r="D35" s="30"/>
      <c r="E35" s="30"/>
      <c r="F35" s="30"/>
      <c r="G35" s="30"/>
      <c r="H35" s="30"/>
      <c r="I35" s="30"/>
      <c r="J35" s="30"/>
      <c r="K35" s="30"/>
    </row>
    <row r="36" spans="1:11" x14ac:dyDescent="0.25">
      <c r="A36" s="22"/>
    </row>
    <row r="37" spans="1:11" x14ac:dyDescent="0.25">
      <c r="A37" s="22"/>
    </row>
    <row r="38" spans="1:11" x14ac:dyDescent="0.25">
      <c r="A38" s="22"/>
    </row>
    <row r="39" spans="1:11" x14ac:dyDescent="0.25">
      <c r="A39" s="22"/>
    </row>
    <row r="40" spans="1:11" x14ac:dyDescent="0.25">
      <c r="A40" s="22">
        <f ca="1">_xlfn.SHEETS()</f>
        <v>2</v>
      </c>
    </row>
    <row r="41" spans="1:11" x14ac:dyDescent="0.25">
      <c r="A41" s="34">
        <v>45789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52672-F1E6-4F4C-B39B-8373B06B21B7}">
  <sheetPr>
    <tabColor rgb="FFFF6600"/>
    <pageSetUpPr fitToPage="1"/>
  </sheetPr>
  <dimension ref="A1:X32"/>
  <sheetViews>
    <sheetView showGridLines="0" workbookViewId="0">
      <selection activeCell="G6" sqref="G6"/>
    </sheetView>
  </sheetViews>
  <sheetFormatPr defaultRowHeight="12.75" x14ac:dyDescent="0.2"/>
  <cols>
    <col min="1" max="1" width="25.42578125" style="11" customWidth="1"/>
    <col min="2" max="2" width="10" style="11" bestFit="1" customWidth="1"/>
    <col min="3" max="3" width="1.42578125" style="11" customWidth="1"/>
    <col min="4" max="4" width="9.42578125" style="11" bestFit="1" customWidth="1"/>
    <col min="5" max="23" width="9.28515625" style="11" bestFit="1" customWidth="1"/>
    <col min="24" max="24" width="9.42578125" style="11" bestFit="1" customWidth="1"/>
    <col min="25" max="16384" width="9.140625" style="11"/>
  </cols>
  <sheetData>
    <row r="1" spans="1:24" ht="18.75" x14ac:dyDescent="0.3">
      <c r="A1" s="10" t="s">
        <v>17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</row>
    <row r="2" spans="1:24" ht="18.75" x14ac:dyDescent="0.3">
      <c r="A2" s="12" t="s">
        <v>12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</row>
    <row r="3" spans="1:24" ht="15.75" x14ac:dyDescent="0.25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</row>
    <row r="5" spans="1:24" x14ac:dyDescent="0.2">
      <c r="A5" s="2" t="s">
        <v>0</v>
      </c>
    </row>
    <row r="6" spans="1:24" x14ac:dyDescent="0.2">
      <c r="A6" s="11" t="s">
        <v>1</v>
      </c>
      <c r="B6" s="13">
        <v>25</v>
      </c>
    </row>
    <row r="7" spans="1:24" x14ac:dyDescent="0.2">
      <c r="A7" s="11" t="s">
        <v>13</v>
      </c>
      <c r="B7" s="14">
        <v>50</v>
      </c>
    </row>
    <row r="8" spans="1:24" x14ac:dyDescent="0.2">
      <c r="A8" s="11" t="s">
        <v>4</v>
      </c>
      <c r="B8" s="13">
        <v>1.5</v>
      </c>
    </row>
    <row r="9" spans="1:24" x14ac:dyDescent="0.2">
      <c r="A9" s="11" t="s">
        <v>14</v>
      </c>
      <c r="B9" s="15">
        <v>3.5000000000000003E-2</v>
      </c>
    </row>
    <row r="11" spans="1:24" x14ac:dyDescent="0.2">
      <c r="A11" s="7" t="s">
        <v>2</v>
      </c>
      <c r="B11" s="8" t="s">
        <v>3</v>
      </c>
      <c r="D11" s="9">
        <v>0</v>
      </c>
      <c r="E11" s="9">
        <f>D11+1</f>
        <v>1</v>
      </c>
      <c r="F11" s="9">
        <f t="shared" ref="F11:X11" si="0">E11+1</f>
        <v>2</v>
      </c>
      <c r="G11" s="9">
        <f t="shared" si="0"/>
        <v>3</v>
      </c>
      <c r="H11" s="9">
        <f t="shared" si="0"/>
        <v>4</v>
      </c>
      <c r="I11" s="9">
        <f t="shared" si="0"/>
        <v>5</v>
      </c>
      <c r="J11" s="9">
        <f t="shared" si="0"/>
        <v>6</v>
      </c>
      <c r="K11" s="9">
        <f t="shared" si="0"/>
        <v>7</v>
      </c>
      <c r="L11" s="9">
        <f t="shared" si="0"/>
        <v>8</v>
      </c>
      <c r="M11" s="9">
        <f t="shared" si="0"/>
        <v>9</v>
      </c>
      <c r="N11" s="9">
        <f t="shared" si="0"/>
        <v>10</v>
      </c>
      <c r="O11" s="9">
        <f t="shared" si="0"/>
        <v>11</v>
      </c>
      <c r="P11" s="9">
        <f t="shared" si="0"/>
        <v>12</v>
      </c>
      <c r="Q11" s="9">
        <f t="shared" si="0"/>
        <v>13</v>
      </c>
      <c r="R11" s="9">
        <f t="shared" si="0"/>
        <v>14</v>
      </c>
      <c r="S11" s="9">
        <f t="shared" si="0"/>
        <v>15</v>
      </c>
      <c r="T11" s="9">
        <f t="shared" si="0"/>
        <v>16</v>
      </c>
      <c r="U11" s="9">
        <f t="shared" si="0"/>
        <v>17</v>
      </c>
      <c r="V11" s="9">
        <f t="shared" si="0"/>
        <v>18</v>
      </c>
      <c r="W11" s="9">
        <f t="shared" si="0"/>
        <v>19</v>
      </c>
      <c r="X11" s="9">
        <f t="shared" si="0"/>
        <v>20</v>
      </c>
    </row>
    <row r="13" spans="1:24" x14ac:dyDescent="0.2">
      <c r="A13" s="5" t="s">
        <v>8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</row>
    <row r="14" spans="1:24" x14ac:dyDescent="0.2">
      <c r="A14" s="11" t="s">
        <v>1</v>
      </c>
      <c r="B14" s="3">
        <f>D14+NPV($B$9,E14:X14)</f>
        <v>-25</v>
      </c>
      <c r="D14" s="3">
        <f>-B6</f>
        <v>-25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x14ac:dyDescent="0.2">
      <c r="A15" s="11" t="s">
        <v>5</v>
      </c>
      <c r="B15" s="3">
        <f>D15+NPV($B$9,E15:X15)</f>
        <v>21.318604952928453</v>
      </c>
      <c r="D15" s="1"/>
      <c r="E15" s="3">
        <f t="shared" ref="E15:X15" si="1">$B$8</f>
        <v>1.5</v>
      </c>
      <c r="F15" s="3">
        <f t="shared" si="1"/>
        <v>1.5</v>
      </c>
      <c r="G15" s="3">
        <f t="shared" si="1"/>
        <v>1.5</v>
      </c>
      <c r="H15" s="3">
        <f t="shared" si="1"/>
        <v>1.5</v>
      </c>
      <c r="I15" s="3">
        <f t="shared" si="1"/>
        <v>1.5</v>
      </c>
      <c r="J15" s="3">
        <f t="shared" si="1"/>
        <v>1.5</v>
      </c>
      <c r="K15" s="3">
        <f t="shared" si="1"/>
        <v>1.5</v>
      </c>
      <c r="L15" s="3">
        <f t="shared" si="1"/>
        <v>1.5</v>
      </c>
      <c r="M15" s="3">
        <f t="shared" si="1"/>
        <v>1.5</v>
      </c>
      <c r="N15" s="3">
        <f t="shared" si="1"/>
        <v>1.5</v>
      </c>
      <c r="O15" s="3">
        <f t="shared" si="1"/>
        <v>1.5</v>
      </c>
      <c r="P15" s="3">
        <f t="shared" si="1"/>
        <v>1.5</v>
      </c>
      <c r="Q15" s="3">
        <f t="shared" si="1"/>
        <v>1.5</v>
      </c>
      <c r="R15" s="3">
        <f t="shared" si="1"/>
        <v>1.5</v>
      </c>
      <c r="S15" s="3">
        <f t="shared" si="1"/>
        <v>1.5</v>
      </c>
      <c r="T15" s="3">
        <f t="shared" si="1"/>
        <v>1.5</v>
      </c>
      <c r="U15" s="3">
        <f t="shared" si="1"/>
        <v>1.5</v>
      </c>
      <c r="V15" s="3">
        <f t="shared" si="1"/>
        <v>1.5</v>
      </c>
      <c r="W15" s="3">
        <f t="shared" si="1"/>
        <v>1.5</v>
      </c>
      <c r="X15" s="3">
        <f t="shared" si="1"/>
        <v>1.5</v>
      </c>
    </row>
    <row r="16" spans="1:24" x14ac:dyDescent="0.2">
      <c r="A16" s="2" t="s">
        <v>6</v>
      </c>
      <c r="B16" s="4">
        <f>SUM(B14:B15)</f>
        <v>-3.6813950470715469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x14ac:dyDescent="0.2">
      <c r="A17" s="2"/>
      <c r="B17" s="4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x14ac:dyDescent="0.2"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x14ac:dyDescent="0.2">
      <c r="A19" s="5" t="s">
        <v>10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</row>
    <row r="20" spans="1:24" x14ac:dyDescent="0.2">
      <c r="A20" s="11" t="s">
        <v>1</v>
      </c>
      <c r="B20" s="3">
        <f>D20+NPV($B$9,E20:X20)</f>
        <v>-25</v>
      </c>
      <c r="C20" s="17"/>
      <c r="D20" s="3">
        <f>-B6</f>
        <v>-25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</row>
    <row r="21" spans="1:24" x14ac:dyDescent="0.2">
      <c r="A21" s="11" t="s">
        <v>5</v>
      </c>
      <c r="B21" s="3">
        <f t="shared" ref="B21:B22" si="2">D21+NPV($B$9,E21:X21)</f>
        <v>21.318604952928453</v>
      </c>
      <c r="C21" s="17"/>
      <c r="D21" s="3">
        <v>0</v>
      </c>
      <c r="E21" s="3">
        <f t="shared" ref="E21:X21" si="3">$B$8</f>
        <v>1.5</v>
      </c>
      <c r="F21" s="3">
        <f t="shared" si="3"/>
        <v>1.5</v>
      </c>
      <c r="G21" s="3">
        <f t="shared" si="3"/>
        <v>1.5</v>
      </c>
      <c r="H21" s="3">
        <f t="shared" si="3"/>
        <v>1.5</v>
      </c>
      <c r="I21" s="3">
        <f t="shared" si="3"/>
        <v>1.5</v>
      </c>
      <c r="J21" s="3">
        <f t="shared" si="3"/>
        <v>1.5</v>
      </c>
      <c r="K21" s="3">
        <f t="shared" si="3"/>
        <v>1.5</v>
      </c>
      <c r="L21" s="3">
        <f t="shared" si="3"/>
        <v>1.5</v>
      </c>
      <c r="M21" s="3">
        <f t="shared" si="3"/>
        <v>1.5</v>
      </c>
      <c r="N21" s="3">
        <f t="shared" si="3"/>
        <v>1.5</v>
      </c>
      <c r="O21" s="3">
        <f t="shared" si="3"/>
        <v>1.5</v>
      </c>
      <c r="P21" s="3">
        <f t="shared" si="3"/>
        <v>1.5</v>
      </c>
      <c r="Q21" s="3">
        <f t="shared" si="3"/>
        <v>1.5</v>
      </c>
      <c r="R21" s="3">
        <f t="shared" si="3"/>
        <v>1.5</v>
      </c>
      <c r="S21" s="3">
        <f t="shared" si="3"/>
        <v>1.5</v>
      </c>
      <c r="T21" s="3">
        <f t="shared" si="3"/>
        <v>1.5</v>
      </c>
      <c r="U21" s="3">
        <f t="shared" si="3"/>
        <v>1.5</v>
      </c>
      <c r="V21" s="3">
        <f t="shared" si="3"/>
        <v>1.5</v>
      </c>
      <c r="W21" s="3">
        <f t="shared" si="3"/>
        <v>1.5</v>
      </c>
      <c r="X21" s="3">
        <f t="shared" si="3"/>
        <v>1.5</v>
      </c>
    </row>
    <row r="22" spans="1:24" x14ac:dyDescent="0.2">
      <c r="A22" s="11" t="s">
        <v>9</v>
      </c>
      <c r="B22" s="3">
        <f t="shared" si="2"/>
        <v>9.8518131345479709</v>
      </c>
      <c r="C22" s="17"/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f>PV(B9,B7-X11,PMT(B9,B7,B6))</f>
        <v>19.603028060070066</v>
      </c>
    </row>
    <row r="23" spans="1:24" x14ac:dyDescent="0.2">
      <c r="A23" s="2" t="s">
        <v>6</v>
      </c>
      <c r="B23" s="35">
        <f>SUM(B20:B22)</f>
        <v>6.1704180874764241</v>
      </c>
      <c r="C23" s="17"/>
      <c r="D23" s="17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x14ac:dyDescent="0.2">
      <c r="A24" s="2"/>
      <c r="B24" s="4"/>
      <c r="C24" s="17"/>
      <c r="D24" s="17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x14ac:dyDescent="0.2">
      <c r="D25" s="17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x14ac:dyDescent="0.2">
      <c r="A26" s="5" t="s">
        <v>11</v>
      </c>
      <c r="B26" s="16"/>
      <c r="C26" s="16"/>
      <c r="D26" s="18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</row>
    <row r="27" spans="1:24" x14ac:dyDescent="0.2">
      <c r="A27" s="11" t="s">
        <v>11</v>
      </c>
      <c r="B27" s="3">
        <f>D27+NPV($B$9,E27:X27)</f>
        <v>-15.148186865452052</v>
      </c>
      <c r="C27" s="17"/>
      <c r="D27" s="3">
        <v>0</v>
      </c>
      <c r="E27" s="3">
        <f>PMT($B$9,$B$7,$B$6)</f>
        <v>-1.0658427391636995</v>
      </c>
      <c r="F27" s="3">
        <f t="shared" ref="F27:X27" si="4">PMT($B$9,$B$7,$B$6)</f>
        <v>-1.0658427391636995</v>
      </c>
      <c r="G27" s="3">
        <f t="shared" si="4"/>
        <v>-1.0658427391636995</v>
      </c>
      <c r="H27" s="3">
        <f t="shared" si="4"/>
        <v>-1.0658427391636995</v>
      </c>
      <c r="I27" s="3">
        <f t="shared" si="4"/>
        <v>-1.0658427391636995</v>
      </c>
      <c r="J27" s="3">
        <f t="shared" si="4"/>
        <v>-1.0658427391636995</v>
      </c>
      <c r="K27" s="3">
        <f t="shared" si="4"/>
        <v>-1.0658427391636995</v>
      </c>
      <c r="L27" s="3">
        <f t="shared" si="4"/>
        <v>-1.0658427391636995</v>
      </c>
      <c r="M27" s="3">
        <f t="shared" si="4"/>
        <v>-1.0658427391636995</v>
      </c>
      <c r="N27" s="3">
        <f t="shared" si="4"/>
        <v>-1.0658427391636995</v>
      </c>
      <c r="O27" s="3">
        <f t="shared" si="4"/>
        <v>-1.0658427391636995</v>
      </c>
      <c r="P27" s="3">
        <f t="shared" si="4"/>
        <v>-1.0658427391636995</v>
      </c>
      <c r="Q27" s="3">
        <f t="shared" si="4"/>
        <v>-1.0658427391636995</v>
      </c>
      <c r="R27" s="3">
        <f t="shared" si="4"/>
        <v>-1.0658427391636995</v>
      </c>
      <c r="S27" s="3">
        <f t="shared" si="4"/>
        <v>-1.0658427391636995</v>
      </c>
      <c r="T27" s="3">
        <f t="shared" si="4"/>
        <v>-1.0658427391636995</v>
      </c>
      <c r="U27" s="3">
        <f t="shared" si="4"/>
        <v>-1.0658427391636995</v>
      </c>
      <c r="V27" s="3">
        <f t="shared" si="4"/>
        <v>-1.0658427391636995</v>
      </c>
      <c r="W27" s="3">
        <f t="shared" si="4"/>
        <v>-1.0658427391636995</v>
      </c>
      <c r="X27" s="3">
        <f t="shared" si="4"/>
        <v>-1.0658427391636995</v>
      </c>
    </row>
    <row r="28" spans="1:24" x14ac:dyDescent="0.2">
      <c r="A28" s="11" t="s">
        <v>5</v>
      </c>
      <c r="B28" s="3">
        <f>D28+NPV($B$9,E28:X28)</f>
        <v>21.318604952928453</v>
      </c>
      <c r="C28" s="17"/>
      <c r="D28" s="3">
        <v>0</v>
      </c>
      <c r="E28" s="3">
        <f t="shared" ref="E28:X28" si="5">$B$8</f>
        <v>1.5</v>
      </c>
      <c r="F28" s="3">
        <f t="shared" si="5"/>
        <v>1.5</v>
      </c>
      <c r="G28" s="3">
        <f t="shared" si="5"/>
        <v>1.5</v>
      </c>
      <c r="H28" s="3">
        <f t="shared" si="5"/>
        <v>1.5</v>
      </c>
      <c r="I28" s="3">
        <f t="shared" si="5"/>
        <v>1.5</v>
      </c>
      <c r="J28" s="3">
        <f t="shared" si="5"/>
        <v>1.5</v>
      </c>
      <c r="K28" s="3">
        <f t="shared" si="5"/>
        <v>1.5</v>
      </c>
      <c r="L28" s="3">
        <f t="shared" si="5"/>
        <v>1.5</v>
      </c>
      <c r="M28" s="3">
        <f t="shared" si="5"/>
        <v>1.5</v>
      </c>
      <c r="N28" s="3">
        <f t="shared" si="5"/>
        <v>1.5</v>
      </c>
      <c r="O28" s="3">
        <f t="shared" si="5"/>
        <v>1.5</v>
      </c>
      <c r="P28" s="3">
        <f t="shared" si="5"/>
        <v>1.5</v>
      </c>
      <c r="Q28" s="3">
        <f t="shared" si="5"/>
        <v>1.5</v>
      </c>
      <c r="R28" s="3">
        <f t="shared" si="5"/>
        <v>1.5</v>
      </c>
      <c r="S28" s="3">
        <f t="shared" si="5"/>
        <v>1.5</v>
      </c>
      <c r="T28" s="3">
        <f t="shared" si="5"/>
        <v>1.5</v>
      </c>
      <c r="U28" s="3">
        <f t="shared" si="5"/>
        <v>1.5</v>
      </c>
      <c r="V28" s="3">
        <f t="shared" si="5"/>
        <v>1.5</v>
      </c>
      <c r="W28" s="3">
        <f t="shared" si="5"/>
        <v>1.5</v>
      </c>
      <c r="X28" s="3">
        <f t="shared" si="5"/>
        <v>1.5</v>
      </c>
    </row>
    <row r="29" spans="1:24" x14ac:dyDescent="0.2">
      <c r="A29" s="2" t="s">
        <v>7</v>
      </c>
      <c r="B29" s="35">
        <f>SUM(B27:B28)</f>
        <v>6.170418087476401</v>
      </c>
      <c r="C29" s="17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x14ac:dyDescent="0.2"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x14ac:dyDescent="0.2"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</row>
    <row r="32" spans="1:24" x14ac:dyDescent="0.2"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</row>
  </sheetData>
  <pageMargins left="0.23622047244094491" right="0.23622047244094491" top="0.74803149606299213" bottom="0.74803149606299213" header="0.31496062992125984" footer="0.31496062992125984"/>
  <pageSetup paperSize="9" scale="61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</vt:lpstr>
      <vt:lpstr>Annualised capex comparison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2025-11-11T23:20:15Z</dcterms:created>
  <dcterms:modified xsi:type="dcterms:W3CDTF">2025-12-01T02:40:43Z</dcterms:modified>
</cp:coreProperties>
</file>