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 defaultThemeVersion="166925"/>
  <xr:revisionPtr revIDLastSave="0" documentId="13_ncr:1_{9A60494B-6114-45C5-8F6D-D5606FB1BD08}" xr6:coauthVersionLast="47" xr6:coauthVersionMax="47" xr10:uidLastSave="{00000000-0000-0000-0000-000000000000}"/>
  <bookViews>
    <workbookView xWindow="120" yWindow="390" windowWidth="28770" windowHeight="15075" xr2:uid="{261965CD-0589-49B3-9065-BE61DDAC8686}"/>
  </bookViews>
  <sheets>
    <sheet name="Cover" sheetId="4" r:id="rId1"/>
    <sheet name="VCR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1" i="1" l="1" a="1"/>
  <c r="Q21" i="1"/>
  <c r="Q22" i="1" a="1"/>
  <c r="Q22" i="1"/>
  <c r="Q23" i="1" a="1"/>
  <c r="Q23" i="1"/>
  <c r="Q24" i="1" a="1"/>
  <c r="Q24" i="1"/>
  <c r="Q25" i="1" a="1"/>
  <c r="Q25" i="1"/>
  <c r="Q26" i="1" a="1"/>
  <c r="Q26" i="1"/>
  <c r="Q27" i="1" a="1"/>
  <c r="Q27" i="1"/>
  <c r="Q28" i="1" a="1"/>
  <c r="Q28" i="1"/>
  <c r="Q29" i="1" a="1"/>
  <c r="Q29" i="1"/>
  <c r="Q30" i="1" a="1"/>
  <c r="Q30" i="1"/>
  <c r="Q31" i="1" a="1"/>
  <c r="Q31" i="1"/>
  <c r="Q32" i="1" a="1"/>
  <c r="Q32" i="1"/>
  <c r="Q33" i="1" a="1"/>
  <c r="Q33" i="1"/>
  <c r="Q34" i="1" a="1"/>
  <c r="Q34" i="1"/>
  <c r="Q35" i="1" a="1"/>
  <c r="Q35" i="1"/>
  <c r="Q36" i="1" a="1"/>
  <c r="Q36" i="1"/>
  <c r="Q37" i="1" a="1"/>
  <c r="Q37" i="1"/>
  <c r="Q38" i="1" a="1"/>
  <c r="Q38" i="1"/>
  <c r="Q39" i="1" a="1"/>
  <c r="Q39" i="1"/>
  <c r="Q40" i="1" a="1"/>
  <c r="Q40" i="1"/>
  <c r="Q41" i="1" a="1"/>
  <c r="Q41" i="1"/>
  <c r="Q42" i="1" a="1"/>
  <c r="Q42" i="1"/>
  <c r="Q43" i="1" a="1"/>
  <c r="Q43" i="1"/>
  <c r="Q44" i="1" a="1"/>
  <c r="Q44" i="1"/>
  <c r="Q45" i="1" a="1"/>
  <c r="Q45" i="1"/>
  <c r="Q46" i="1" a="1"/>
  <c r="Q46" i="1"/>
  <c r="Q47" i="1" a="1"/>
  <c r="Q47" i="1"/>
  <c r="Q48" i="1" a="1"/>
  <c r="Q48" i="1"/>
  <c r="Q49" i="1" a="1"/>
  <c r="Q49" i="1"/>
  <c r="Q50" i="1" a="1"/>
  <c r="Q50" i="1"/>
  <c r="Q51" i="1" a="1"/>
  <c r="Q51" i="1"/>
  <c r="Q52" i="1" a="1"/>
  <c r="Q52" i="1"/>
  <c r="Q53" i="1" a="1"/>
  <c r="Q53" i="1"/>
  <c r="Q54" i="1" a="1"/>
  <c r="Q54" i="1"/>
  <c r="Q55" i="1" a="1"/>
  <c r="Q55" i="1"/>
  <c r="Q56" i="1" a="1"/>
  <c r="Q56" i="1"/>
  <c r="Q57" i="1" a="1"/>
  <c r="Q57" i="1"/>
  <c r="Q58" i="1" a="1"/>
  <c r="Q58" i="1"/>
  <c r="Q59" i="1" a="1"/>
  <c r="Q59" i="1"/>
  <c r="Q60" i="1" a="1"/>
  <c r="Q60" i="1"/>
  <c r="Q61" i="1" a="1"/>
  <c r="Q61" i="1"/>
  <c r="Q62" i="1" a="1"/>
  <c r="Q62" i="1"/>
  <c r="Q63" i="1" a="1"/>
  <c r="Q63" i="1"/>
  <c r="Q64" i="1" a="1"/>
  <c r="Q64" i="1"/>
  <c r="Q65" i="1" a="1"/>
  <c r="Q65" i="1"/>
  <c r="Q66" i="1" a="1"/>
  <c r="Q66" i="1"/>
  <c r="Q67" i="1" a="1"/>
  <c r="Q67" i="1"/>
  <c r="Q68" i="1" a="1"/>
  <c r="Q68" i="1"/>
  <c r="Q69" i="1" a="1"/>
  <c r="Q69" i="1"/>
  <c r="Q70" i="1" a="1"/>
  <c r="Q70" i="1"/>
  <c r="Q71" i="1" a="1"/>
  <c r="Q71" i="1"/>
  <c r="Q72" i="1" a="1"/>
  <c r="Q72" i="1"/>
  <c r="Q73" i="1" a="1"/>
  <c r="Q73" i="1"/>
  <c r="Q74" i="1" a="1"/>
  <c r="Q74" i="1"/>
  <c r="Q75" i="1" a="1"/>
  <c r="Q75" i="1"/>
  <c r="Q76" i="1" a="1"/>
  <c r="Q76" i="1"/>
  <c r="Q77" i="1" a="1"/>
  <c r="Q77" i="1"/>
  <c r="Q20" i="1" a="1"/>
  <c r="Q20" i="1"/>
  <c r="M21" i="1"/>
  <c r="N21" i="1"/>
  <c r="O21" i="1"/>
  <c r="M22" i="1"/>
  <c r="N22" i="1"/>
  <c r="O22" i="1"/>
  <c r="M23" i="1"/>
  <c r="N23" i="1"/>
  <c r="O23" i="1"/>
  <c r="M24" i="1"/>
  <c r="N24" i="1"/>
  <c r="O24" i="1"/>
  <c r="M25" i="1"/>
  <c r="N25" i="1"/>
  <c r="O25" i="1"/>
  <c r="M26" i="1"/>
  <c r="N26" i="1"/>
  <c r="O26" i="1"/>
  <c r="M27" i="1"/>
  <c r="N27" i="1"/>
  <c r="O27" i="1"/>
  <c r="M28" i="1"/>
  <c r="N28" i="1"/>
  <c r="O28" i="1"/>
  <c r="M29" i="1"/>
  <c r="N29" i="1"/>
  <c r="O29" i="1"/>
  <c r="M30" i="1"/>
  <c r="N30" i="1"/>
  <c r="O30" i="1"/>
  <c r="M31" i="1"/>
  <c r="N31" i="1"/>
  <c r="O31" i="1"/>
  <c r="M32" i="1"/>
  <c r="N32" i="1"/>
  <c r="O32" i="1"/>
  <c r="M33" i="1"/>
  <c r="N33" i="1"/>
  <c r="O33" i="1"/>
  <c r="M34" i="1"/>
  <c r="N34" i="1"/>
  <c r="O34" i="1"/>
  <c r="M35" i="1"/>
  <c r="N35" i="1"/>
  <c r="O35" i="1"/>
  <c r="M36" i="1"/>
  <c r="N36" i="1"/>
  <c r="O36" i="1"/>
  <c r="M37" i="1"/>
  <c r="N37" i="1"/>
  <c r="O37" i="1"/>
  <c r="M38" i="1"/>
  <c r="N38" i="1"/>
  <c r="O38" i="1"/>
  <c r="M39" i="1"/>
  <c r="N39" i="1"/>
  <c r="O39" i="1"/>
  <c r="M40" i="1"/>
  <c r="N40" i="1"/>
  <c r="O40" i="1"/>
  <c r="M41" i="1"/>
  <c r="N41" i="1"/>
  <c r="O41" i="1"/>
  <c r="M42" i="1"/>
  <c r="N42" i="1"/>
  <c r="O42" i="1"/>
  <c r="M43" i="1"/>
  <c r="N43" i="1"/>
  <c r="O43" i="1"/>
  <c r="M44" i="1"/>
  <c r="N44" i="1"/>
  <c r="O44" i="1"/>
  <c r="M45" i="1"/>
  <c r="N45" i="1"/>
  <c r="O45" i="1"/>
  <c r="M46" i="1"/>
  <c r="N46" i="1"/>
  <c r="O46" i="1"/>
  <c r="M47" i="1"/>
  <c r="N47" i="1"/>
  <c r="O47" i="1"/>
  <c r="M48" i="1"/>
  <c r="N48" i="1"/>
  <c r="O48" i="1"/>
  <c r="M49" i="1"/>
  <c r="N49" i="1"/>
  <c r="O49" i="1"/>
  <c r="M50" i="1"/>
  <c r="N50" i="1"/>
  <c r="O50" i="1"/>
  <c r="M51" i="1"/>
  <c r="N51" i="1"/>
  <c r="O51" i="1"/>
  <c r="M52" i="1"/>
  <c r="N52" i="1"/>
  <c r="O52" i="1"/>
  <c r="M53" i="1"/>
  <c r="N53" i="1"/>
  <c r="O53" i="1"/>
  <c r="M54" i="1"/>
  <c r="N54" i="1"/>
  <c r="O54" i="1"/>
  <c r="M55" i="1"/>
  <c r="N55" i="1"/>
  <c r="O55" i="1"/>
  <c r="M56" i="1"/>
  <c r="N56" i="1"/>
  <c r="O56" i="1"/>
  <c r="M57" i="1"/>
  <c r="N57" i="1"/>
  <c r="O57" i="1"/>
  <c r="M58" i="1"/>
  <c r="N58" i="1"/>
  <c r="O58" i="1"/>
  <c r="M59" i="1"/>
  <c r="N59" i="1"/>
  <c r="O59" i="1"/>
  <c r="M60" i="1"/>
  <c r="N60" i="1"/>
  <c r="O60" i="1"/>
  <c r="M61" i="1"/>
  <c r="N61" i="1"/>
  <c r="O61" i="1"/>
  <c r="M62" i="1"/>
  <c r="N62" i="1"/>
  <c r="O62" i="1"/>
  <c r="M63" i="1"/>
  <c r="N63" i="1"/>
  <c r="O63" i="1"/>
  <c r="M64" i="1"/>
  <c r="N64" i="1"/>
  <c r="O64" i="1"/>
  <c r="M65" i="1"/>
  <c r="N65" i="1"/>
  <c r="O65" i="1"/>
  <c r="M66" i="1"/>
  <c r="N66" i="1"/>
  <c r="O66" i="1"/>
  <c r="M67" i="1"/>
  <c r="N67" i="1"/>
  <c r="O67" i="1"/>
  <c r="M68" i="1"/>
  <c r="N68" i="1"/>
  <c r="O68" i="1"/>
  <c r="M69" i="1"/>
  <c r="N69" i="1"/>
  <c r="O69" i="1"/>
  <c r="M70" i="1"/>
  <c r="N70" i="1"/>
  <c r="O70" i="1"/>
  <c r="M71" i="1"/>
  <c r="N71" i="1"/>
  <c r="O71" i="1"/>
  <c r="M72" i="1"/>
  <c r="N72" i="1"/>
  <c r="O72" i="1"/>
  <c r="M73" i="1"/>
  <c r="N73" i="1"/>
  <c r="O73" i="1"/>
  <c r="M74" i="1"/>
  <c r="N74" i="1"/>
  <c r="O74" i="1"/>
  <c r="M75" i="1"/>
  <c r="N75" i="1"/>
  <c r="O75" i="1"/>
  <c r="M76" i="1"/>
  <c r="N76" i="1"/>
  <c r="O76" i="1"/>
  <c r="M77" i="1"/>
  <c r="N77" i="1"/>
  <c r="O77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A1" i="1" l="1"/>
  <c r="A2" i="1"/>
  <c r="A40" i="4"/>
  <c r="O20" i="1" l="1"/>
  <c r="N20" i="1"/>
  <c r="M20" i="1"/>
  <c r="J66" i="1" l="1"/>
  <c r="J47" i="1" l="1"/>
  <c r="J52" i="1"/>
  <c r="J64" i="1"/>
  <c r="J67" i="1"/>
  <c r="J76" i="1"/>
  <c r="J54" i="1"/>
  <c r="J57" i="1" l="1"/>
  <c r="J59" i="1"/>
  <c r="J46" i="1"/>
  <c r="J71" i="1"/>
  <c r="J75" i="1"/>
  <c r="J65" i="1"/>
  <c r="J72" i="1"/>
  <c r="J58" i="1"/>
  <c r="J53" i="1"/>
  <c r="J55" i="1"/>
  <c r="J61" i="1"/>
  <c r="J50" i="1"/>
  <c r="J51" i="1"/>
  <c r="J73" i="1"/>
  <c r="J48" i="1"/>
  <c r="J63" i="1"/>
  <c r="J60" i="1"/>
  <c r="J49" i="1"/>
  <c r="J20" i="1"/>
  <c r="J74" i="1"/>
  <c r="J62" i="1"/>
  <c r="J69" i="1"/>
  <c r="J70" i="1"/>
  <c r="J68" i="1"/>
  <c r="J77" i="1"/>
  <c r="J56" i="1"/>
  <c r="Q80" i="1" l="1" a="1"/>
  <c r="Q80" i="1" s="1"/>
  <c r="B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<sst xmlns="http://schemas.openxmlformats.org/spreadsheetml/2006/main" count="160" uniqueCount="143">
  <si>
    <t>Zone Sub Station</t>
  </si>
  <si>
    <t>Post code</t>
  </si>
  <si>
    <t>ZSS</t>
  </si>
  <si>
    <t>Commercial</t>
  </si>
  <si>
    <t>Industrial</t>
  </si>
  <si>
    <t>Agricultural</t>
  </si>
  <si>
    <t>Agriculture</t>
  </si>
  <si>
    <t>Network average</t>
  </si>
  <si>
    <t>2024 consumption (MWh)</t>
  </si>
  <si>
    <t>VCR derivation (2024)</t>
  </si>
  <si>
    <t>2024 VCR ($/MWh)</t>
  </si>
  <si>
    <t>Residential</t>
  </si>
  <si>
    <t>Appendix A</t>
  </si>
  <si>
    <t>Appendix E</t>
  </si>
  <si>
    <t>Source:  AER Value of Customer Reliability 2024</t>
  </si>
  <si>
    <t>MWh</t>
  </si>
  <si>
    <t>$ Dec 2024</t>
  </si>
  <si>
    <t>Total (MWh)</t>
  </si>
  <si>
    <t>Weighted ave ($/MWh)</t>
  </si>
  <si>
    <t>Network weighted average</t>
  </si>
  <si>
    <t>AER 2024 VCR</t>
  </si>
  <si>
    <t xml:space="preserve"> ($ 2024/MWh)</t>
  </si>
  <si>
    <t>Revised regulatory proposal 2026-31</t>
  </si>
  <si>
    <t>Attachment:</t>
  </si>
  <si>
    <t>3.1.03</t>
  </si>
  <si>
    <t>Armadale</t>
  </si>
  <si>
    <t>AR</t>
  </si>
  <si>
    <t>Balaclava</t>
  </si>
  <si>
    <t>BC</t>
  </si>
  <si>
    <t>Burwood</t>
  </si>
  <si>
    <t>BW</t>
  </si>
  <si>
    <t>Caulfield</t>
  </si>
  <si>
    <t>CFD</t>
  </si>
  <si>
    <t>Elsternwick</t>
  </si>
  <si>
    <t>EL</t>
  </si>
  <si>
    <t>Gardiner</t>
  </si>
  <si>
    <t>K</t>
  </si>
  <si>
    <t>Riversdale</t>
  </si>
  <si>
    <t>RD</t>
  </si>
  <si>
    <t>SK</t>
  </si>
  <si>
    <t>West Doncaster</t>
  </si>
  <si>
    <t>WD</t>
  </si>
  <si>
    <t>Box Hill</t>
  </si>
  <si>
    <t>BH</t>
  </si>
  <si>
    <t>Beaumaris</t>
  </si>
  <si>
    <t>BR</t>
  </si>
  <si>
    <t>Boronia</t>
  </si>
  <si>
    <t>BRA</t>
  </si>
  <si>
    <t>Bentleigh</t>
  </si>
  <si>
    <t>BT</t>
  </si>
  <si>
    <t>Bulleen</t>
  </si>
  <si>
    <t>BU</t>
  </si>
  <si>
    <t>Clarinda</t>
  </si>
  <si>
    <t>CDA</t>
  </si>
  <si>
    <t>Cheltenham</t>
  </si>
  <si>
    <t>CM</t>
  </si>
  <si>
    <t>Carrum</t>
  </si>
  <si>
    <t>CRM</t>
  </si>
  <si>
    <t>Doncaster</t>
  </si>
  <si>
    <t>DC</t>
  </si>
  <si>
    <t>Dromana</t>
  </si>
  <si>
    <t>DMA</t>
  </si>
  <si>
    <t>Dandenong</t>
  </si>
  <si>
    <t>DN</t>
  </si>
  <si>
    <t>Dandenong South</t>
  </si>
  <si>
    <t>DSH</t>
  </si>
  <si>
    <t>Dandenong Valley</t>
  </si>
  <si>
    <t>DVY</t>
  </si>
  <si>
    <t>East Burwood</t>
  </si>
  <si>
    <t>EB</t>
  </si>
  <si>
    <t>East Malvern</t>
  </si>
  <si>
    <t>EM</t>
  </si>
  <si>
    <t>Elwood</t>
  </si>
  <si>
    <t>EW</t>
  </si>
  <si>
    <t>Ferntree Gully</t>
  </si>
  <si>
    <t>FGY</t>
  </si>
  <si>
    <t>Frankston South</t>
  </si>
  <si>
    <t>FSH</t>
  </si>
  <si>
    <t>Frankston</t>
  </si>
  <si>
    <t>FTN</t>
  </si>
  <si>
    <t>Glen Waverley</t>
  </si>
  <si>
    <t>GW</t>
  </si>
  <si>
    <t>Hastings</t>
  </si>
  <si>
    <t>HGS</t>
  </si>
  <si>
    <t>Hampton Park</t>
  </si>
  <si>
    <t>HPK</t>
  </si>
  <si>
    <t>Heatherton</t>
  </si>
  <si>
    <t>HT</t>
  </si>
  <si>
    <t>Keysborough</t>
  </si>
  <si>
    <t>KBH</t>
  </si>
  <si>
    <t>Lyndale</t>
  </si>
  <si>
    <t>LD</t>
  </si>
  <si>
    <t>Langwarrin</t>
  </si>
  <si>
    <t>LWN</t>
  </si>
  <si>
    <t>Lysterfield</t>
  </si>
  <si>
    <t>LYD</t>
  </si>
  <si>
    <t>Mentone</t>
  </si>
  <si>
    <t>M</t>
  </si>
  <si>
    <t>Mordialloc</t>
  </si>
  <si>
    <t>MC</t>
  </si>
  <si>
    <t>Mulgrave</t>
  </si>
  <si>
    <t>MGE</t>
  </si>
  <si>
    <t>Moorabbin</t>
  </si>
  <si>
    <t>MR</t>
  </si>
  <si>
    <t>Mornington</t>
  </si>
  <si>
    <t>MTN</t>
  </si>
  <si>
    <t>Malvern TS</t>
  </si>
  <si>
    <t>MTS</t>
  </si>
  <si>
    <t>North Brighton</t>
  </si>
  <si>
    <t>NB</t>
  </si>
  <si>
    <t>Notting Hill</t>
  </si>
  <si>
    <t>NO</t>
  </si>
  <si>
    <t>Noble Park</t>
  </si>
  <si>
    <t>NP</t>
  </si>
  <si>
    <t>Nunawading</t>
  </si>
  <si>
    <t>NW</t>
  </si>
  <si>
    <t>Oakleigh</t>
  </si>
  <si>
    <t>OAK</t>
  </si>
  <si>
    <t>Oakleigh East</t>
  </si>
  <si>
    <t>OE</t>
  </si>
  <si>
    <t>Ormond</t>
  </si>
  <si>
    <t>OR</t>
  </si>
  <si>
    <t>Rosebud</t>
  </si>
  <si>
    <t>RBD</t>
  </si>
  <si>
    <t>Rowville</t>
  </si>
  <si>
    <t>RVE</t>
  </si>
  <si>
    <t>Ringwood TS</t>
  </si>
  <si>
    <t>RWTS</t>
  </si>
  <si>
    <t>Surrey Hills</t>
  </si>
  <si>
    <t>SH</t>
  </si>
  <si>
    <t>St. Kilda</t>
  </si>
  <si>
    <t>Sandringham</t>
  </si>
  <si>
    <t>SR</t>
  </si>
  <si>
    <t>Springvale South</t>
  </si>
  <si>
    <t>SS</t>
  </si>
  <si>
    <t>Sorrento</t>
  </si>
  <si>
    <t>STO</t>
  </si>
  <si>
    <t>Springvale</t>
  </si>
  <si>
    <t>SV</t>
  </si>
  <si>
    <t>Springvale West</t>
  </si>
  <si>
    <t>SVW</t>
  </si>
  <si>
    <t>United Energy</t>
  </si>
  <si>
    <t>By postcode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</si>
</sst>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;\ \-#,##0;\ &quot;-&quot;"/>
    <numFmt numFmtId="165" formatCode="#,##0_);\(#,##0\);\-\-_)"/>
    <numFmt numFmtId="166" formatCode="&quot;$&quot;\ ###0;\ &quot;$&quot;\ #,##0;\ &quot;&quot;"/>
    <numFmt numFmtId="167" formatCode="###0;\ \-###0;\ &quot;&quot;"/>
    <numFmt numFmtId="168" formatCode="d\ mmmm\ yyyy"/>
  </numFmts>
  <fonts count="21" x14ac:knownFonts="1">
    <font>
      <sz val="10"/>
      <color theme="1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4"/>
      <color indexed="9"/>
      <name val="Arial"/>
      <family val="2"/>
    </font>
    <font>
      <b/>
      <sz val="14"/>
      <color indexed="9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0"/>
      <color rgb="FF0000CC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8"/>
      <color rgb="FF00215B"/>
      <name val="Arial"/>
      <family val="2"/>
    </font>
    <font>
      <sz val="11"/>
      <color rgb="FF00215B"/>
      <name val="Calibri"/>
      <family val="2"/>
      <scheme val="minor"/>
    </font>
    <font>
      <b/>
      <sz val="12"/>
      <color rgb="FF00215B"/>
      <name val="Arial"/>
      <family val="2"/>
    </font>
    <font>
      <b/>
      <sz val="11"/>
      <color rgb="FF00215B"/>
      <name val="Arial"/>
      <family val="2"/>
    </font>
    <font>
      <sz val="11"/>
      <color rgb="FF00215B"/>
      <name val="Arial"/>
      <family val="2"/>
    </font>
    <font>
      <sz val="10"/>
      <color rgb="FF00215B"/>
      <name val="Arial"/>
      <family val="2"/>
    </font>
    <font>
      <sz val="9"/>
      <color rgb="FF00215B"/>
      <name val="Arial"/>
      <family val="2"/>
    </font>
    <font>
      <sz val="8"/>
      <color rgb="FF00215B"/>
      <name val="Arial"/>
      <family val="2"/>
    </font>
    <font>
      <sz val="10"/>
      <color theme="1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rgb="FFE1F4FF"/>
        <bgColor indexed="64"/>
      </patternFill>
    </fill>
    <fill>
      <patternFill patternType="solid">
        <fgColor rgb="FF00215B"/>
        <bgColor indexed="64"/>
      </patternFill>
    </fill>
    <fill>
      <patternFill patternType="solid">
        <fgColor rgb="FFCCFFFF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4">
    <xf numFmtId="0" fontId="0" fillId="0" borderId="0"/>
    <xf numFmtId="0" fontId="1" fillId="0" borderId="0"/>
    <xf numFmtId="165" fontId="6" fillId="4" borderId="0"/>
    <xf numFmtId="0" fontId="20" fillId="0" borderId="0"/>
  </cellStyleXfs>
  <cellXfs count="51">
    <xf numFmtId="0" fontId="0" fillId="0" borderId="0" xfId="0"/>
    <xf numFmtId="0" fontId="2" fillId="0" borderId="0" xfId="1" applyFont="1"/>
    <xf numFmtId="0" fontId="1" fillId="0" borderId="0" xfId="1"/>
    <xf numFmtId="0" fontId="3" fillId="0" borderId="0" xfId="1" applyFont="1"/>
    <xf numFmtId="3" fontId="2" fillId="0" borderId="0" xfId="1" applyNumberFormat="1" applyFont="1"/>
    <xf numFmtId="0" fontId="2" fillId="0" borderId="0" xfId="1" applyFont="1" applyAlignment="1">
      <alignment horizontal="left"/>
    </xf>
    <xf numFmtId="164" fontId="2" fillId="0" borderId="0" xfId="1" applyNumberFormat="1" applyFont="1"/>
    <xf numFmtId="165" fontId="7" fillId="5" borderId="0" xfId="2" applyFont="1" applyFill="1"/>
    <xf numFmtId="0" fontId="4" fillId="5" borderId="0" xfId="1" applyFont="1" applyFill="1" applyAlignment="1">
      <alignment horizontal="centerContinuous"/>
    </xf>
    <xf numFmtId="165" fontId="8" fillId="5" borderId="0" xfId="2" applyFont="1" applyFill="1"/>
    <xf numFmtId="165" fontId="9" fillId="5" borderId="0" xfId="2" applyFont="1" applyFill="1"/>
    <xf numFmtId="0" fontId="3" fillId="0" borderId="1" xfId="1" applyFont="1" applyBorder="1"/>
    <xf numFmtId="0" fontId="3" fillId="0" borderId="1" xfId="1" applyFont="1" applyBorder="1" applyAlignment="1">
      <alignment horizontal="right"/>
    </xf>
    <xf numFmtId="164" fontId="10" fillId="3" borderId="0" xfId="1" applyNumberFormat="1" applyFont="1" applyFill="1"/>
    <xf numFmtId="0" fontId="2" fillId="0" borderId="2" xfId="1" applyFont="1" applyBorder="1" applyAlignment="1">
      <alignment horizontal="left"/>
    </xf>
    <xf numFmtId="0" fontId="2" fillId="0" borderId="2" xfId="1" applyFont="1" applyBorder="1"/>
    <xf numFmtId="165" fontId="9" fillId="5" borderId="0" xfId="2" applyFont="1" applyFill="1" applyAlignment="1">
      <alignment horizontal="center"/>
    </xf>
    <xf numFmtId="0" fontId="4" fillId="0" borderId="0" xfId="1" applyFont="1" applyAlignment="1">
      <alignment vertical="top" wrapText="1"/>
    </xf>
    <xf numFmtId="0" fontId="5" fillId="0" borderId="0" xfId="1" applyFont="1" applyAlignment="1">
      <alignment vertical="top"/>
    </xf>
    <xf numFmtId="0" fontId="4" fillId="0" borderId="0" xfId="1" applyFont="1" applyAlignment="1">
      <alignment vertical="top"/>
    </xf>
    <xf numFmtId="165" fontId="3" fillId="6" borderId="0" xfId="2" applyFont="1" applyFill="1" applyAlignment="1">
      <alignment horizontal="right"/>
    </xf>
    <xf numFmtId="166" fontId="2" fillId="0" borderId="0" xfId="2" applyNumberFormat="1" applyFont="1" applyFill="1" applyAlignment="1">
      <alignment horizontal="right"/>
    </xf>
    <xf numFmtId="0" fontId="0" fillId="0" borderId="0" xfId="0" applyAlignment="1">
      <alignment vertical="center" wrapText="1"/>
    </xf>
    <xf numFmtId="0" fontId="4" fillId="2" borderId="0" xfId="1" applyFont="1" applyFill="1" applyAlignment="1">
      <alignment horizontal="right" vertical="top"/>
    </xf>
    <xf numFmtId="0" fontId="2" fillId="0" borderId="0" xfId="1" applyFont="1" applyAlignment="1">
      <alignment horizontal="right"/>
    </xf>
    <xf numFmtId="165" fontId="11" fillId="0" borderId="1" xfId="2" applyFont="1" applyFill="1" applyBorder="1" applyAlignment="1">
      <alignment horizontal="center"/>
    </xf>
    <xf numFmtId="0" fontId="5" fillId="0" borderId="1" xfId="1" applyFont="1" applyBorder="1" applyAlignment="1">
      <alignment vertical="top"/>
    </xf>
    <xf numFmtId="0" fontId="4" fillId="0" borderId="1" xfId="1" applyFont="1" applyBorder="1" applyAlignment="1">
      <alignment vertical="top"/>
    </xf>
    <xf numFmtId="0" fontId="5" fillId="0" borderId="1" xfId="1" applyFont="1" applyBorder="1" applyAlignment="1">
      <alignment horizontal="center" vertical="top" wrapText="1"/>
    </xf>
    <xf numFmtId="166" fontId="11" fillId="0" borderId="1" xfId="2" applyNumberFormat="1" applyFont="1" applyFill="1" applyBorder="1" applyAlignment="1">
      <alignment horizontal="center"/>
    </xf>
    <xf numFmtId="166" fontId="11" fillId="0" borderId="1" xfId="2" applyNumberFormat="1" applyFont="1" applyFill="1" applyBorder="1" applyAlignment="1">
      <alignment horizontal="right"/>
    </xf>
    <xf numFmtId="0" fontId="10" fillId="3" borderId="0" xfId="1" applyFont="1" applyFill="1"/>
    <xf numFmtId="167" fontId="10" fillId="3" borderId="0" xfId="1" applyNumberFormat="1" applyFont="1" applyFill="1" applyAlignment="1">
      <alignment horizontal="left"/>
    </xf>
    <xf numFmtId="0" fontId="3" fillId="0" borderId="2" xfId="1" applyFont="1" applyBorder="1"/>
    <xf numFmtId="3" fontId="3" fillId="0" borderId="2" xfId="1" applyNumberFormat="1" applyFont="1" applyBorder="1"/>
    <xf numFmtId="3" fontId="3" fillId="0" borderId="0" xfId="1" applyNumberFormat="1" applyFont="1"/>
    <xf numFmtId="0" fontId="2" fillId="0" borderId="3" xfId="1" applyFont="1" applyBorder="1" applyAlignment="1">
      <alignment horizontal="right"/>
    </xf>
    <xf numFmtId="164" fontId="10" fillId="3" borderId="3" xfId="1" applyNumberFormat="1" applyFont="1" applyFill="1" applyBorder="1" applyAlignment="1">
      <alignment horizontal="right"/>
    </xf>
    <xf numFmtId="0" fontId="1" fillId="7" borderId="0" xfId="1" applyFill="1"/>
    <xf numFmtId="0" fontId="12" fillId="0" borderId="0" xfId="1" applyFont="1"/>
    <xf numFmtId="0" fontId="13" fillId="0" borderId="0" xfId="1" applyFont="1"/>
    <xf numFmtId="0" fontId="14" fillId="0" borderId="0" xfId="1" applyFont="1"/>
    <xf numFmtId="0" fontId="15" fillId="0" borderId="0" xfId="1" applyFont="1"/>
    <xf numFmtId="0" fontId="16" fillId="0" borderId="0" xfId="1" applyFont="1"/>
    <xf numFmtId="0" fontId="16" fillId="0" borderId="0" xfId="1" applyFont="1" applyAlignment="1">
      <alignment horizontal="left"/>
    </xf>
    <xf numFmtId="0" fontId="17" fillId="0" borderId="0" xfId="1" applyFont="1"/>
    <xf numFmtId="168" fontId="18" fillId="0" borderId="0" xfId="1" applyNumberFormat="1" applyFont="1" applyAlignment="1">
      <alignment horizontal="left"/>
    </xf>
    <xf numFmtId="0" fontId="19" fillId="0" borderId="0" xfId="1" applyFont="1"/>
    <xf numFmtId="0" fontId="20" fillId="0" borderId="0" xfId="3"/>
    <xf numFmtId="14" fontId="13" fillId="7" borderId="0" xfId="1" applyNumberFormat="1" applyFont="1" applyFill="1"/>
    <xf numFmtId="3" fontId="3" fillId="8" borderId="3" xfId="1" applyNumberFormat="1" applyFont="1" applyFill="1" applyBorder="1"/>
  </cellXfs>
  <cellStyles count="4">
    <cellStyle name="Header1" xfId="2" xr:uid="{790D3D90-9737-4C93-AF66-13415AE7D719}"/>
    <cellStyle name="Normal" xfId="0" builtinId="0"/>
    <cellStyle name="Normal 3" xfId="1" xr:uid="{D499EC0F-469B-4DC8-B1D4-0635CEB9F499}"/>
    <cellStyle name="Normal 4" xfId="3" xr:uid="{7F08EC0A-1BAF-4435-9E4C-EEB8885AD6FE}"/>
  </cellStyles>
  <dxfs count="0"/>
  <tableStyles count="0" defaultTableStyle="TableStyleMedium2" defaultPivotStyle="PivotStyleLight16"/>
  <colors>
    <mruColors>
      <color rgb="FFFF6600"/>
      <color rgb="FFCCFFFF"/>
      <color rgb="FF0000CC"/>
      <color rgb="FFFFFFCC"/>
      <color rgb="FFE1F4FF"/>
      <color rgb="FFCCECFF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238125</xdr:colOff>
      <xdr:row>1</xdr:row>
      <xdr:rowOff>28575</xdr:rowOff>
    </xdr:from>
    <xdr:to>
      <xdr:col>10</xdr:col>
      <xdr:colOff>296396</xdr:colOff>
      <xdr:row>2</xdr:row>
      <xdr:rowOff>171877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C03262C-8C49-4759-8B72-76E66CF65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175" y="219075"/>
          <a:ext cx="1277471" cy="4385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C02131-3428-42B4-8396-A61118056A05}">
  <sheetPr codeName="Sheet2">
    <tabColor theme="2" tint="-0.749992370372631"/>
  </sheetPr>
  <dimension ref="A1:K41"/>
  <sheetViews>
    <sheetView showGridLines="0" tabSelected="1" zoomScaleNormal="100" workbookViewId="0">
      <selection activeCell="A33" sqref="A33"/>
    </sheetView>
  </sheetViews>
  <sheetFormatPr defaultColWidth="0" defaultRowHeight="15" customHeight="1" zeroHeight="1" x14ac:dyDescent="0.25"/>
  <cols>
    <col min="1" max="1" width="9.140625" style="2" customWidth="1"/>
    <col min="2" max="2" width="2.140625" style="2" customWidth="1"/>
    <col min="3" max="3" width="16" style="2" customWidth="1"/>
    <col min="4" max="4" width="9.140625" style="2" customWidth="1"/>
    <col min="5" max="5" width="10.7109375" style="2" customWidth="1"/>
    <col min="6" max="11" width="9.140625" style="2" customWidth="1"/>
    <col min="12" max="16384" width="9.140625" style="2" hidden="1"/>
  </cols>
  <sheetData>
    <row r="1" spans="1:11" x14ac:dyDescent="0.25">
      <c r="A1" s="38"/>
    </row>
    <row r="2" spans="1:11" ht="23.25" x14ac:dyDescent="0.35">
      <c r="A2" s="38"/>
      <c r="C2" s="39" t="s">
        <v>141</v>
      </c>
      <c r="D2" s="40"/>
      <c r="E2" s="40"/>
    </row>
    <row r="3" spans="1:11" ht="15.75" x14ac:dyDescent="0.25">
      <c r="A3" s="38"/>
      <c r="C3" s="41" t="s">
        <v>22</v>
      </c>
      <c r="D3" s="40"/>
      <c r="E3" s="40"/>
    </row>
    <row r="4" spans="1:11" x14ac:dyDescent="0.25">
      <c r="A4" s="38"/>
      <c r="D4" s="40"/>
      <c r="E4" s="40"/>
    </row>
    <row r="5" spans="1:11" x14ac:dyDescent="0.25">
      <c r="A5" s="38"/>
      <c r="C5" s="42" t="s">
        <v>9</v>
      </c>
    </row>
    <row r="6" spans="1:11" x14ac:dyDescent="0.25">
      <c r="A6" s="38"/>
      <c r="C6" s="43" t="s">
        <v>23</v>
      </c>
      <c r="D6" s="44" t="s">
        <v>24</v>
      </c>
      <c r="E6" s="43"/>
    </row>
    <row r="7" spans="1:11" x14ac:dyDescent="0.25">
      <c r="A7" s="38"/>
      <c r="F7" s="45"/>
      <c r="G7" s="45"/>
      <c r="H7" s="45"/>
      <c r="J7" s="45"/>
      <c r="K7" s="45"/>
    </row>
    <row r="8" spans="1:11" x14ac:dyDescent="0.25">
      <c r="A8" s="38"/>
      <c r="C8" s="46">
        <v>45992</v>
      </c>
      <c r="F8" s="45"/>
      <c r="G8" s="45"/>
      <c r="H8" s="45"/>
      <c r="J8" s="45"/>
      <c r="K8" s="45"/>
    </row>
    <row r="9" spans="1:11" x14ac:dyDescent="0.25">
      <c r="A9" s="38"/>
      <c r="C9" s="47"/>
      <c r="D9" s="47"/>
      <c r="F9" s="45"/>
      <c r="G9" s="45"/>
      <c r="H9" s="45"/>
      <c r="I9" s="45"/>
      <c r="J9" s="45"/>
      <c r="K9" s="45"/>
    </row>
    <row r="10" spans="1:11" x14ac:dyDescent="0.25">
      <c r="A10" s="38"/>
      <c r="C10" s="47"/>
      <c r="D10" s="47"/>
      <c r="F10" s="45"/>
      <c r="G10" s="45"/>
      <c r="H10" s="45"/>
      <c r="I10" s="45"/>
      <c r="J10" s="45"/>
      <c r="K10" s="45"/>
    </row>
    <row r="11" spans="1:11" x14ac:dyDescent="0.25">
      <c r="A11" s="38"/>
      <c r="C11" s="47"/>
      <c r="D11" s="47"/>
      <c r="F11" s="45"/>
      <c r="G11" s="45"/>
      <c r="H11" s="45"/>
      <c r="I11" s="45"/>
      <c r="J11" s="45"/>
      <c r="K11" s="45"/>
    </row>
    <row r="12" spans="1:11" x14ac:dyDescent="0.25">
      <c r="A12" s="38"/>
      <c r="C12" s="47"/>
      <c r="D12" s="47"/>
      <c r="F12" s="45"/>
      <c r="G12" s="45"/>
      <c r="H12" s="45"/>
      <c r="I12" s="45"/>
      <c r="J12" s="45"/>
      <c r="K12" s="45"/>
    </row>
    <row r="13" spans="1:11" x14ac:dyDescent="0.25">
      <c r="A13" s="38"/>
      <c r="C13" s="47"/>
      <c r="D13" s="47"/>
      <c r="F13" s="45"/>
      <c r="G13" s="45"/>
      <c r="H13" s="45"/>
      <c r="I13" s="45"/>
      <c r="J13" s="45"/>
      <c r="K13" s="45"/>
    </row>
    <row r="14" spans="1:11" x14ac:dyDescent="0.25">
      <c r="A14" s="38"/>
      <c r="C14" s="45"/>
      <c r="D14" s="45"/>
      <c r="E14" s="45"/>
      <c r="F14" s="45"/>
      <c r="G14" s="45"/>
      <c r="H14" s="45"/>
      <c r="I14" s="45"/>
      <c r="J14" s="45"/>
      <c r="K14" s="45"/>
    </row>
    <row r="15" spans="1:11" x14ac:dyDescent="0.25">
      <c r="A15" s="38"/>
      <c r="C15" s="42"/>
      <c r="D15" s="45"/>
      <c r="E15" s="45"/>
      <c r="F15" s="45"/>
      <c r="G15" s="45"/>
      <c r="H15" s="45"/>
      <c r="I15" s="45"/>
      <c r="J15" s="45"/>
      <c r="K15" s="45"/>
    </row>
    <row r="16" spans="1:11" x14ac:dyDescent="0.25">
      <c r="A16" s="38"/>
      <c r="C16" s="42"/>
      <c r="D16" s="45"/>
      <c r="E16" s="45"/>
      <c r="F16" s="45"/>
      <c r="G16" s="45"/>
      <c r="H16" s="45"/>
      <c r="I16" s="45"/>
      <c r="J16" s="45"/>
      <c r="K16" s="45"/>
    </row>
    <row r="17" spans="1:11" x14ac:dyDescent="0.25">
      <c r="A17" s="38"/>
      <c r="C17" s="45"/>
      <c r="D17" s="45"/>
      <c r="E17" s="45"/>
      <c r="F17" s="45"/>
      <c r="G17" s="45"/>
      <c r="H17" s="45"/>
      <c r="I17" s="45"/>
      <c r="J17" s="45"/>
      <c r="K17" s="45"/>
    </row>
    <row r="18" spans="1:11" x14ac:dyDescent="0.25">
      <c r="A18" s="38"/>
      <c r="C18" s="45"/>
      <c r="D18" s="45"/>
      <c r="E18" s="45"/>
      <c r="F18" s="45"/>
      <c r="G18" s="45"/>
      <c r="H18" s="45"/>
      <c r="I18" s="45"/>
      <c r="J18" s="45"/>
      <c r="K18" s="45"/>
    </row>
    <row r="19" spans="1:11" x14ac:dyDescent="0.25">
      <c r="A19" s="38"/>
      <c r="C19" s="45"/>
      <c r="D19" s="45"/>
      <c r="E19" s="45"/>
      <c r="F19" s="45"/>
      <c r="G19" s="48"/>
      <c r="H19" s="45"/>
      <c r="I19" s="45"/>
      <c r="J19" s="45"/>
      <c r="K19" s="45"/>
    </row>
    <row r="20" spans="1:11" x14ac:dyDescent="0.25">
      <c r="A20" s="38"/>
      <c r="C20" s="45"/>
      <c r="D20" s="45"/>
      <c r="E20" s="45"/>
      <c r="F20" s="45"/>
      <c r="G20" s="45"/>
      <c r="H20" s="45"/>
      <c r="I20" s="45"/>
      <c r="J20" s="45"/>
      <c r="K20" s="45"/>
    </row>
    <row r="21" spans="1:11" ht="16.5" customHeight="1" x14ac:dyDescent="0.25">
      <c r="A21" s="38"/>
      <c r="C21" s="45"/>
      <c r="D21" s="45"/>
      <c r="E21" s="45"/>
      <c r="F21" s="45"/>
      <c r="G21" s="45"/>
      <c r="H21" s="45"/>
      <c r="I21" s="45"/>
      <c r="J21" s="45"/>
      <c r="K21" s="45"/>
    </row>
    <row r="22" spans="1:11" x14ac:dyDescent="0.25">
      <c r="A22" s="38"/>
      <c r="C22" s="45"/>
      <c r="D22" s="45"/>
      <c r="E22" s="45"/>
      <c r="F22" s="45"/>
      <c r="G22" s="45"/>
      <c r="H22" s="45"/>
      <c r="I22" s="45"/>
      <c r="J22" s="45"/>
      <c r="K22" s="45"/>
    </row>
    <row r="23" spans="1:11" x14ac:dyDescent="0.25">
      <c r="A23" s="38"/>
      <c r="C23" s="45"/>
      <c r="D23" s="45"/>
      <c r="E23" s="45"/>
      <c r="F23" s="45"/>
      <c r="G23" s="45"/>
      <c r="H23" s="45"/>
      <c r="I23" s="45"/>
      <c r="J23" s="45"/>
      <c r="K23" s="45"/>
    </row>
    <row r="24" spans="1:11" x14ac:dyDescent="0.25">
      <c r="A24" s="38"/>
      <c r="C24" s="45"/>
      <c r="D24" s="45"/>
      <c r="E24" s="45"/>
      <c r="F24" s="45"/>
      <c r="G24" s="45"/>
      <c r="H24" s="45"/>
      <c r="I24" s="45"/>
      <c r="J24" s="45"/>
      <c r="K24" s="45"/>
    </row>
    <row r="25" spans="1:11" x14ac:dyDescent="0.25">
      <c r="A25" s="38"/>
      <c r="C25" s="45"/>
      <c r="D25" s="45"/>
      <c r="E25" s="45"/>
      <c r="F25" s="45"/>
      <c r="G25" s="45"/>
      <c r="H25" s="45"/>
      <c r="I25" s="45"/>
      <c r="J25" s="45"/>
      <c r="K25" s="45"/>
    </row>
    <row r="26" spans="1:11" x14ac:dyDescent="0.25">
      <c r="A26" s="38"/>
      <c r="C26" s="45"/>
      <c r="D26" s="45"/>
      <c r="E26" s="45"/>
      <c r="F26" s="45"/>
      <c r="G26" s="45"/>
      <c r="H26" s="45"/>
      <c r="I26" s="45"/>
      <c r="J26" s="45"/>
      <c r="K26" s="45"/>
    </row>
    <row r="27" spans="1:11" x14ac:dyDescent="0.25">
      <c r="A27" s="38"/>
      <c r="C27" s="45"/>
      <c r="D27" s="45"/>
      <c r="E27" s="45"/>
      <c r="F27" s="45"/>
      <c r="G27" s="45"/>
      <c r="H27" s="45"/>
      <c r="I27" s="45"/>
      <c r="J27" s="45"/>
      <c r="K27" s="45"/>
    </row>
    <row r="28" spans="1:11" x14ac:dyDescent="0.25">
      <c r="A28" s="38"/>
      <c r="C28" s="45"/>
      <c r="D28" s="45"/>
      <c r="E28" s="45"/>
      <c r="F28" s="45"/>
      <c r="G28" s="45"/>
      <c r="H28" s="45"/>
      <c r="I28" s="45"/>
      <c r="J28" s="45"/>
      <c r="K28" s="45"/>
    </row>
    <row r="29" spans="1:11" x14ac:dyDescent="0.25">
      <c r="A29" s="38"/>
      <c r="C29" s="45"/>
      <c r="D29" s="45"/>
      <c r="E29" s="45"/>
      <c r="F29" s="45"/>
      <c r="G29" s="45"/>
      <c r="H29" s="45"/>
      <c r="I29" s="45"/>
      <c r="J29" s="45"/>
      <c r="K29" s="45"/>
    </row>
    <row r="30" spans="1:11" x14ac:dyDescent="0.25">
      <c r="A30" s="38"/>
      <c r="C30" s="45"/>
      <c r="E30" s="45"/>
      <c r="F30" s="45"/>
      <c r="G30" s="45"/>
      <c r="H30" s="45"/>
      <c r="I30" s="45"/>
      <c r="J30" s="45"/>
      <c r="K30" s="45"/>
    </row>
    <row r="31" spans="1:11" x14ac:dyDescent="0.25">
      <c r="A31" s="38"/>
      <c r="C31" s="45"/>
      <c r="D31" s="45"/>
      <c r="E31" s="45"/>
      <c r="F31" s="45"/>
      <c r="G31" s="45"/>
      <c r="H31" s="45"/>
      <c r="I31" s="45"/>
      <c r="J31" s="45"/>
      <c r="K31" s="45"/>
    </row>
    <row r="32" spans="1:11" x14ac:dyDescent="0.25">
      <c r="A32" s="38"/>
      <c r="C32" s="45"/>
      <c r="D32" s="45"/>
      <c r="E32" s="45"/>
      <c r="F32" s="45"/>
      <c r="G32" s="45"/>
      <c r="H32" s="45"/>
      <c r="I32" s="45"/>
      <c r="J32" s="45"/>
      <c r="K32" s="45"/>
    </row>
    <row r="33" spans="1:11" x14ac:dyDescent="0.25">
      <c r="A33" s="38"/>
      <c r="E33" s="45"/>
      <c r="F33" s="45"/>
      <c r="G33" s="45"/>
      <c r="H33" s="45"/>
      <c r="I33" s="45"/>
      <c r="J33" s="45"/>
      <c r="K33" s="45"/>
    </row>
    <row r="34" spans="1:11" x14ac:dyDescent="0.25">
      <c r="A34" s="38"/>
      <c r="C34" s="45"/>
      <c r="D34" s="45"/>
      <c r="E34" s="45"/>
      <c r="F34" s="45"/>
      <c r="G34" s="45"/>
      <c r="H34" s="45"/>
      <c r="I34" s="45"/>
      <c r="J34" s="45"/>
      <c r="K34" s="45"/>
    </row>
    <row r="35" spans="1:11" x14ac:dyDescent="0.25">
      <c r="A35" s="38"/>
      <c r="C35" s="45"/>
      <c r="D35" s="45"/>
      <c r="E35" s="45"/>
      <c r="F35" s="45"/>
      <c r="G35" s="45"/>
      <c r="H35" s="45"/>
      <c r="I35" s="45"/>
      <c r="J35" s="45"/>
      <c r="K35" s="45"/>
    </row>
    <row r="36" spans="1:11" x14ac:dyDescent="0.25">
      <c r="A36" s="38"/>
    </row>
    <row r="37" spans="1:11" x14ac:dyDescent="0.25">
      <c r="A37" s="38"/>
    </row>
    <row r="38" spans="1:11" x14ac:dyDescent="0.25">
      <c r="A38" s="38"/>
    </row>
    <row r="39" spans="1:11" x14ac:dyDescent="0.25">
      <c r="A39" s="38"/>
    </row>
    <row r="40" spans="1:11" x14ac:dyDescent="0.25">
      <c r="A40" s="38">
        <f ca="1">_xlfn.SHEETS()</f>
        <v>2</v>
      </c>
    </row>
    <row r="41" spans="1:11" x14ac:dyDescent="0.25">
      <c r="A41" s="49">
        <v>45789</v>
      </c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6B03E-2BFC-44AA-ADB7-69946B6E4E69}">
  <sheetPr codeName="Sheet1">
    <tabColor rgb="FFFF6600"/>
  </sheetPr>
  <dimension ref="A1:S85"/>
  <sheetViews>
    <sheetView showGridLines="0" zoomScaleNormal="100" workbookViewId="0">
      <pane ySplit="18" topLeftCell="A19" activePane="bottomLeft" state="frozen"/>
      <selection pane="bottomLeft" activeCell="A8" sqref="A8"/>
    </sheetView>
  </sheetViews>
  <sheetFormatPr defaultRowHeight="15" x14ac:dyDescent="0.25"/>
  <cols>
    <col min="1" max="1" width="24.7109375" style="2" customWidth="1"/>
    <col min="2" max="2" width="14.7109375" style="2" bestFit="1" customWidth="1"/>
    <col min="3" max="3" width="11.5703125" style="2" customWidth="1"/>
    <col min="4" max="4" width="1.5703125" style="2" customWidth="1"/>
    <col min="5" max="8" width="12.7109375" style="2" customWidth="1"/>
    <col min="9" max="9" width="1.5703125" style="2" customWidth="1"/>
    <col min="10" max="10" width="12.7109375" style="2" customWidth="1"/>
    <col min="11" max="11" width="7.5703125" style="2" customWidth="1"/>
    <col min="12" max="15" width="12.7109375" style="2" customWidth="1"/>
    <col min="16" max="16" width="1.5703125" style="2" customWidth="1"/>
    <col min="17" max="17" width="20.140625" style="2" customWidth="1"/>
    <col min="18" max="18" width="9.140625" style="2" customWidth="1"/>
    <col min="19" max="19" width="20" style="2" customWidth="1"/>
    <col min="20" max="16384" width="9.140625" style="2"/>
  </cols>
  <sheetData>
    <row r="1" spans="1:18" ht="18.75" x14ac:dyDescent="0.3">
      <c r="A1" s="7" t="str">
        <f>Cover!C2</f>
        <v>United Energy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spans="1:18" ht="18.75" x14ac:dyDescent="0.3">
      <c r="A2" s="9" t="str">
        <f>Cover!C5</f>
        <v>VCR derivation (2024)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</row>
    <row r="3" spans="1:18" s="1" customFormat="1" ht="12.75" x14ac:dyDescent="0.2">
      <c r="A3" s="22"/>
      <c r="P3" s="4"/>
      <c r="Q3" s="4"/>
    </row>
    <row r="4" spans="1:18" s="1" customFormat="1" ht="12.75" x14ac:dyDescent="0.2">
      <c r="A4" s="22"/>
      <c r="P4" s="4"/>
      <c r="Q4" s="4"/>
    </row>
    <row r="5" spans="1:18" s="1" customFormat="1" ht="12.75" x14ac:dyDescent="0.2">
      <c r="A5" s="3" t="s">
        <v>19</v>
      </c>
      <c r="B5" s="50">
        <f>Q80</f>
        <v>42233.372968134616</v>
      </c>
      <c r="C5" s="4" t="s">
        <v>21</v>
      </c>
    </row>
    <row r="6" spans="1:18" s="1" customFormat="1" ht="12.75" x14ac:dyDescent="0.2">
      <c r="A6" s="3"/>
      <c r="C6" s="35"/>
      <c r="D6" s="4"/>
    </row>
    <row r="7" spans="1:18" s="1" customFormat="1" ht="12.75" x14ac:dyDescent="0.2"/>
    <row r="8" spans="1:18" s="1" customFormat="1" ht="12.75" x14ac:dyDescent="0.2">
      <c r="A8" s="10"/>
      <c r="B8" s="10"/>
      <c r="C8" s="10"/>
      <c r="D8" s="8"/>
      <c r="E8" s="8"/>
      <c r="F8" s="8"/>
      <c r="G8" s="8"/>
      <c r="H8" s="10"/>
      <c r="I8" s="10"/>
      <c r="J8" s="10"/>
      <c r="K8" s="10"/>
      <c r="L8" s="10"/>
      <c r="M8" s="10"/>
      <c r="N8" s="10"/>
      <c r="O8" s="10"/>
      <c r="P8" s="10"/>
      <c r="Q8" s="10"/>
    </row>
    <row r="9" spans="1:18" s="1" customFormat="1" ht="12.75" x14ac:dyDescent="0.2">
      <c r="A9" s="22"/>
    </row>
    <row r="10" spans="1:18" s="1" customFormat="1" ht="12.75" x14ac:dyDescent="0.2">
      <c r="A10" s="22"/>
    </row>
    <row r="11" spans="1:18" s="1" customFormat="1" ht="12.75" x14ac:dyDescent="0.2">
      <c r="A11" s="11"/>
      <c r="B11" s="11"/>
      <c r="C11" s="11"/>
      <c r="D11" s="11"/>
      <c r="E11" s="12" t="s">
        <v>11</v>
      </c>
      <c r="F11" s="12" t="s">
        <v>3</v>
      </c>
      <c r="G11" s="12" t="s">
        <v>4</v>
      </c>
      <c r="H11" s="12" t="s">
        <v>6</v>
      </c>
      <c r="Q11"/>
      <c r="R11"/>
    </row>
    <row r="12" spans="1:18" s="1" customFormat="1" ht="12.75" x14ac:dyDescent="0.2">
      <c r="A12" s="5" t="s">
        <v>20</v>
      </c>
      <c r="C12" s="4" t="s">
        <v>21</v>
      </c>
      <c r="D12" s="21"/>
      <c r="E12" s="36" t="s">
        <v>142</v>
      </c>
      <c r="F12" s="37">
        <v>34390</v>
      </c>
      <c r="G12" s="37">
        <v>33490</v>
      </c>
      <c r="H12" s="37">
        <v>22250</v>
      </c>
      <c r="Q12"/>
      <c r="R12"/>
    </row>
    <row r="13" spans="1:18" s="1" customFormat="1" ht="12.75" x14ac:dyDescent="0.2">
      <c r="A13" s="5" t="s">
        <v>14</v>
      </c>
      <c r="C13" s="24"/>
      <c r="D13" s="24"/>
      <c r="E13" s="36" t="s">
        <v>13</v>
      </c>
      <c r="F13" s="36" t="s">
        <v>12</v>
      </c>
      <c r="G13" s="36" t="s">
        <v>12</v>
      </c>
      <c r="H13" s="36" t="s">
        <v>12</v>
      </c>
      <c r="Q13"/>
      <c r="R13"/>
    </row>
    <row r="14" spans="1:18" s="1" customFormat="1" ht="12.75" x14ac:dyDescent="0.2">
      <c r="C14" s="3"/>
      <c r="D14" s="3"/>
    </row>
    <row r="15" spans="1:18" s="1" customFormat="1" ht="12.75" x14ac:dyDescent="0.2">
      <c r="A15" s="3"/>
    </row>
    <row r="16" spans="1:18" s="1" customFormat="1" ht="12.75" x14ac:dyDescent="0.2">
      <c r="A16" s="3"/>
    </row>
    <row r="17" spans="1:19" s="1" customFormat="1" ht="12.75" x14ac:dyDescent="0.2">
      <c r="A17" s="10" t="s">
        <v>0</v>
      </c>
      <c r="B17" s="10" t="s">
        <v>2</v>
      </c>
      <c r="C17" s="10" t="s">
        <v>1</v>
      </c>
      <c r="E17" s="8" t="s">
        <v>8</v>
      </c>
      <c r="F17" s="8"/>
      <c r="G17" s="8"/>
      <c r="H17" s="8"/>
      <c r="J17" s="16" t="s">
        <v>17</v>
      </c>
      <c r="L17" s="8" t="s">
        <v>10</v>
      </c>
      <c r="M17" s="8"/>
      <c r="N17" s="8"/>
      <c r="O17" s="8"/>
      <c r="Q17" s="23" t="s">
        <v>18</v>
      </c>
    </row>
    <row r="18" spans="1:19" s="1" customFormat="1" ht="12.75" x14ac:dyDescent="0.2">
      <c r="A18" s="19"/>
      <c r="B18" s="18"/>
      <c r="C18" s="19"/>
      <c r="E18" s="20" t="s">
        <v>11</v>
      </c>
      <c r="F18" s="20" t="s">
        <v>3</v>
      </c>
      <c r="G18" s="20" t="s">
        <v>4</v>
      </c>
      <c r="H18" s="20" t="s">
        <v>5</v>
      </c>
      <c r="J18" s="17"/>
      <c r="L18" s="20" t="s">
        <v>11</v>
      </c>
      <c r="M18" s="20" t="s">
        <v>3</v>
      </c>
      <c r="N18" s="20" t="s">
        <v>4</v>
      </c>
      <c r="O18" s="20" t="s">
        <v>5</v>
      </c>
    </row>
    <row r="19" spans="1:19" s="1" customFormat="1" ht="12.75" x14ac:dyDescent="0.2">
      <c r="A19" s="27"/>
      <c r="B19" s="26"/>
      <c r="C19" s="27"/>
      <c r="E19" s="25" t="s">
        <v>15</v>
      </c>
      <c r="F19" s="25" t="s">
        <v>15</v>
      </c>
      <c r="G19" s="25" t="s">
        <v>15</v>
      </c>
      <c r="H19" s="25" t="s">
        <v>15</v>
      </c>
      <c r="J19" s="28"/>
      <c r="L19" s="29" t="s">
        <v>16</v>
      </c>
      <c r="M19" s="29" t="s">
        <v>16</v>
      </c>
      <c r="N19" s="29" t="s">
        <v>16</v>
      </c>
      <c r="O19" s="29" t="s">
        <v>16</v>
      </c>
      <c r="Q19" s="30" t="s">
        <v>16</v>
      </c>
    </row>
    <row r="20" spans="1:19" s="1" customFormat="1" ht="12.75" x14ac:dyDescent="0.2">
      <c r="A20" s="31" t="s">
        <v>25</v>
      </c>
      <c r="B20" s="31" t="s">
        <v>26</v>
      </c>
      <c r="C20" s="32">
        <v>3143</v>
      </c>
      <c r="E20" s="13">
        <v>5729.3710199999996</v>
      </c>
      <c r="F20" s="13">
        <v>15143.1945194</v>
      </c>
      <c r="G20" s="13">
        <v>154.84358499999999</v>
      </c>
      <c r="H20" s="13">
        <v>0</v>
      </c>
      <c r="J20" s="6">
        <f t="shared" ref="J20:J66" si="0">SUM(E20:H20)</f>
        <v>21027.409124399997</v>
      </c>
      <c r="L20" s="13">
        <v>55101.713065448253</v>
      </c>
      <c r="M20" s="4">
        <f>F$12</f>
        <v>34390</v>
      </c>
      <c r="N20" s="4">
        <f>G$12</f>
        <v>33490</v>
      </c>
      <c r="O20" s="4">
        <f>H$12</f>
        <v>22250</v>
      </c>
      <c r="Q20" s="4" cm="1">
        <f t="array" ref="Q20">SUMPRODUCT(($E20:$H20)*($L20:$O20))/SUM(E20:H20)</f>
        <v>40026.725318084886</v>
      </c>
      <c r="S20" s="4"/>
    </row>
    <row r="21" spans="1:19" s="1" customFormat="1" ht="12.75" x14ac:dyDescent="0.2">
      <c r="A21" s="31" t="s">
        <v>27</v>
      </c>
      <c r="B21" s="31" t="s">
        <v>28</v>
      </c>
      <c r="C21" s="32">
        <v>3183</v>
      </c>
      <c r="E21" s="13">
        <v>13052.752457999901</v>
      </c>
      <c r="F21" s="13">
        <v>6419.4260890999994</v>
      </c>
      <c r="G21" s="13">
        <v>382.23619400000001</v>
      </c>
      <c r="H21" s="13">
        <v>0</v>
      </c>
      <c r="J21" s="6">
        <f t="shared" si="0"/>
        <v>19854.414741099903</v>
      </c>
      <c r="L21" s="13">
        <v>55101.713065448253</v>
      </c>
      <c r="M21" s="4">
        <f t="shared" ref="M21:M77" si="1">F$12</f>
        <v>34390</v>
      </c>
      <c r="N21" s="4">
        <f t="shared" ref="N21:N77" si="2">G$12</f>
        <v>33490</v>
      </c>
      <c r="O21" s="4">
        <f t="shared" ref="O21:O77" si="3">H$12</f>
        <v>22250</v>
      </c>
      <c r="Q21" s="4" cm="1">
        <f t="array" ref="Q21">SUMPRODUCT(($E21:$H21)*($L21:$O21))/SUM(E21:H21)</f>
        <v>47989.033493085008</v>
      </c>
      <c r="S21" s="4"/>
    </row>
    <row r="22" spans="1:19" s="1" customFormat="1" ht="12.75" x14ac:dyDescent="0.2">
      <c r="A22" s="31" t="s">
        <v>42</v>
      </c>
      <c r="B22" s="31" t="s">
        <v>43</v>
      </c>
      <c r="C22" s="32">
        <v>3128</v>
      </c>
      <c r="E22" s="13">
        <v>46894.534134499998</v>
      </c>
      <c r="F22" s="13">
        <v>76076.632636000009</v>
      </c>
      <c r="G22" s="13">
        <v>53918.003064999997</v>
      </c>
      <c r="H22" s="13">
        <v>0</v>
      </c>
      <c r="J22" s="6">
        <f t="shared" si="0"/>
        <v>176889.16983550001</v>
      </c>
      <c r="L22" s="13">
        <v>55101.713065448253</v>
      </c>
      <c r="M22" s="4">
        <f t="shared" si="1"/>
        <v>34390</v>
      </c>
      <c r="N22" s="4">
        <f t="shared" si="2"/>
        <v>33490</v>
      </c>
      <c r="O22" s="4">
        <f t="shared" si="3"/>
        <v>22250</v>
      </c>
      <c r="Q22" s="4" cm="1">
        <f t="array" ref="Q22">SUMPRODUCT(($E22:$H22)*($L22:$O22))/SUM(E22:H22)</f>
        <v>39606.486308524392</v>
      </c>
      <c r="S22" s="4"/>
    </row>
    <row r="23" spans="1:19" s="1" customFormat="1" ht="12.75" x14ac:dyDescent="0.2">
      <c r="A23" s="31" t="s">
        <v>44</v>
      </c>
      <c r="B23" s="31" t="s">
        <v>45</v>
      </c>
      <c r="C23" s="32">
        <v>3193</v>
      </c>
      <c r="E23" s="13">
        <v>47886.119701999902</v>
      </c>
      <c r="F23" s="13">
        <v>16944.424756199998</v>
      </c>
      <c r="G23" s="13">
        <v>151.579442</v>
      </c>
      <c r="H23" s="13">
        <v>0</v>
      </c>
      <c r="J23" s="6">
        <f t="shared" si="0"/>
        <v>64982.123900199906</v>
      </c>
      <c r="L23" s="13">
        <v>55101.713065448253</v>
      </c>
      <c r="M23" s="4">
        <f t="shared" si="1"/>
        <v>34390</v>
      </c>
      <c r="N23" s="4">
        <f t="shared" si="2"/>
        <v>33490</v>
      </c>
      <c r="O23" s="4">
        <f t="shared" si="3"/>
        <v>22250</v>
      </c>
      <c r="Q23" s="4" cm="1">
        <f t="array" ref="Q23">SUMPRODUCT(($E23:$H23)*($L23:$O23))/SUM(E23:H23)</f>
        <v>49650.614613193327</v>
      </c>
      <c r="S23" s="4"/>
    </row>
    <row r="24" spans="1:19" s="1" customFormat="1" ht="12.75" x14ac:dyDescent="0.2">
      <c r="A24" s="31" t="s">
        <v>46</v>
      </c>
      <c r="B24" s="31" t="s">
        <v>47</v>
      </c>
      <c r="C24" s="32">
        <v>3155</v>
      </c>
      <c r="E24" s="13">
        <v>1183.6167849999999</v>
      </c>
      <c r="F24" s="13">
        <v>427.28432900000001</v>
      </c>
      <c r="G24" s="13">
        <v>0</v>
      </c>
      <c r="H24" s="13">
        <v>0</v>
      </c>
      <c r="J24" s="6">
        <f t="shared" si="0"/>
        <v>1610.901114</v>
      </c>
      <c r="L24" s="13">
        <v>55101.713065448253</v>
      </c>
      <c r="M24" s="4">
        <f t="shared" si="1"/>
        <v>34390</v>
      </c>
      <c r="N24" s="4">
        <f t="shared" si="2"/>
        <v>33490</v>
      </c>
      <c r="O24" s="4">
        <f t="shared" si="3"/>
        <v>22250</v>
      </c>
      <c r="Q24" s="4" cm="1">
        <f t="array" ref="Q24">SUMPRODUCT(($E24:$H24)*($L24:$O24))/SUM(E24:H24)</f>
        <v>49608.023637401464</v>
      </c>
      <c r="S24" s="4"/>
    </row>
    <row r="25" spans="1:19" s="1" customFormat="1" ht="12.75" x14ac:dyDescent="0.2">
      <c r="A25" s="31" t="s">
        <v>48</v>
      </c>
      <c r="B25" s="31" t="s">
        <v>49</v>
      </c>
      <c r="C25" s="32">
        <v>3204</v>
      </c>
      <c r="E25" s="13">
        <v>55668.995321000002</v>
      </c>
      <c r="F25" s="13">
        <v>29356.323143600002</v>
      </c>
      <c r="G25" s="13">
        <v>1122.8264764</v>
      </c>
      <c r="H25" s="13">
        <v>0</v>
      </c>
      <c r="J25" s="6">
        <f t="shared" si="0"/>
        <v>86148.144941000006</v>
      </c>
      <c r="L25" s="13">
        <v>55101.713065448253</v>
      </c>
      <c r="M25" s="4">
        <f t="shared" si="1"/>
        <v>34390</v>
      </c>
      <c r="N25" s="4">
        <f t="shared" si="2"/>
        <v>33490</v>
      </c>
      <c r="O25" s="4">
        <f t="shared" si="3"/>
        <v>22250</v>
      </c>
      <c r="Q25" s="4" cm="1">
        <f t="array" ref="Q25">SUMPRODUCT(($E25:$H25)*($L25:$O25))/SUM(E25:H25)</f>
        <v>47762.194081376125</v>
      </c>
      <c r="S25" s="4"/>
    </row>
    <row r="26" spans="1:19" s="1" customFormat="1" ht="12.75" x14ac:dyDescent="0.2">
      <c r="A26" s="31" t="s">
        <v>50</v>
      </c>
      <c r="B26" s="31" t="s">
        <v>51</v>
      </c>
      <c r="C26" s="32">
        <v>3105</v>
      </c>
      <c r="E26" s="13">
        <v>51444.62889</v>
      </c>
      <c r="F26" s="13">
        <v>22680.833852600001</v>
      </c>
      <c r="G26" s="13">
        <v>334.77740899999998</v>
      </c>
      <c r="H26" s="13">
        <v>0</v>
      </c>
      <c r="J26" s="6">
        <f t="shared" si="0"/>
        <v>74460.24015160001</v>
      </c>
      <c r="L26" s="13">
        <v>55101.713065448253</v>
      </c>
      <c r="M26" s="4">
        <f t="shared" si="1"/>
        <v>34390</v>
      </c>
      <c r="N26" s="4">
        <f t="shared" si="2"/>
        <v>33490</v>
      </c>
      <c r="O26" s="4">
        <f t="shared" si="3"/>
        <v>22250</v>
      </c>
      <c r="Q26" s="4" cm="1">
        <f t="array" ref="Q26">SUMPRODUCT(($E26:$H26)*($L26:$O26))/SUM(E26:H26)</f>
        <v>48695.689727716526</v>
      </c>
      <c r="S26" s="4"/>
    </row>
    <row r="27" spans="1:19" s="1" customFormat="1" ht="12.75" x14ac:dyDescent="0.2">
      <c r="A27" s="31" t="s">
        <v>29</v>
      </c>
      <c r="B27" s="31" t="s">
        <v>30</v>
      </c>
      <c r="C27" s="32">
        <v>3125</v>
      </c>
      <c r="E27" s="13">
        <v>38703.116521999997</v>
      </c>
      <c r="F27" s="13">
        <v>22727.312081800002</v>
      </c>
      <c r="G27" s="13">
        <v>454.647527999999</v>
      </c>
      <c r="H27" s="13">
        <v>0</v>
      </c>
      <c r="J27" s="6">
        <f t="shared" si="0"/>
        <v>61885.0761318</v>
      </c>
      <c r="L27" s="13">
        <v>55101.713065448253</v>
      </c>
      <c r="M27" s="4">
        <f t="shared" si="1"/>
        <v>34390</v>
      </c>
      <c r="N27" s="4">
        <f t="shared" si="2"/>
        <v>33490</v>
      </c>
      <c r="O27" s="4">
        <f t="shared" si="3"/>
        <v>22250</v>
      </c>
      <c r="Q27" s="4" cm="1">
        <f t="array" ref="Q27">SUMPRODUCT(($E27:$H27)*($L27:$O27))/SUM(E27:H27)</f>
        <v>47336.556931766834</v>
      </c>
      <c r="S27" s="4"/>
    </row>
    <row r="28" spans="1:19" s="1" customFormat="1" ht="12.75" x14ac:dyDescent="0.2">
      <c r="A28" s="31" t="s">
        <v>52</v>
      </c>
      <c r="B28" s="31" t="s">
        <v>53</v>
      </c>
      <c r="C28" s="32">
        <v>3169</v>
      </c>
      <c r="E28" s="13">
        <v>31949.763376999999</v>
      </c>
      <c r="F28" s="13">
        <v>45030.831865</v>
      </c>
      <c r="G28" s="13">
        <v>2749.3119959999999</v>
      </c>
      <c r="H28" s="13">
        <v>0</v>
      </c>
      <c r="J28" s="6">
        <f t="shared" si="0"/>
        <v>79729.907238</v>
      </c>
      <c r="L28" s="13">
        <v>55101.713065448253</v>
      </c>
      <c r="M28" s="4">
        <f t="shared" si="1"/>
        <v>34390</v>
      </c>
      <c r="N28" s="4">
        <f t="shared" si="2"/>
        <v>33490</v>
      </c>
      <c r="O28" s="4">
        <f t="shared" si="3"/>
        <v>22250</v>
      </c>
      <c r="Q28" s="4" cm="1">
        <f t="array" ref="Q28">SUMPRODUCT(($E28:$H28)*($L28:$O28))/SUM(E28:H28)</f>
        <v>42658.665719239441</v>
      </c>
      <c r="S28" s="4"/>
    </row>
    <row r="29" spans="1:19" s="1" customFormat="1" ht="12.75" x14ac:dyDescent="0.2">
      <c r="A29" s="31" t="s">
        <v>31</v>
      </c>
      <c r="B29" s="31" t="s">
        <v>32</v>
      </c>
      <c r="C29" s="32">
        <v>3162</v>
      </c>
      <c r="E29" s="13">
        <v>61655.896959999998</v>
      </c>
      <c r="F29" s="13">
        <v>58525.503895199996</v>
      </c>
      <c r="G29" s="13">
        <v>430.243403</v>
      </c>
      <c r="H29" s="13">
        <v>0</v>
      </c>
      <c r="J29" s="6">
        <f t="shared" si="0"/>
        <v>120611.64425819999</v>
      </c>
      <c r="L29" s="13">
        <v>55101.713065448253</v>
      </c>
      <c r="M29" s="4">
        <f t="shared" si="1"/>
        <v>34390</v>
      </c>
      <c r="N29" s="4">
        <f t="shared" si="2"/>
        <v>33490</v>
      </c>
      <c r="O29" s="4">
        <f t="shared" si="3"/>
        <v>22250</v>
      </c>
      <c r="Q29" s="4" cm="1">
        <f t="array" ref="Q29">SUMPRODUCT(($E29:$H29)*($L29:$O29))/SUM(E29:H29)</f>
        <v>44974.484072141073</v>
      </c>
      <c r="S29" s="4"/>
    </row>
    <row r="30" spans="1:19" s="1" customFormat="1" ht="12.75" x14ac:dyDescent="0.2">
      <c r="A30" s="31" t="s">
        <v>54</v>
      </c>
      <c r="B30" s="31" t="s">
        <v>55</v>
      </c>
      <c r="C30" s="32">
        <v>3192</v>
      </c>
      <c r="E30" s="13">
        <v>13714.022849000001</v>
      </c>
      <c r="F30" s="13">
        <v>46299.929587300001</v>
      </c>
      <c r="G30" s="13">
        <v>14525.202998999999</v>
      </c>
      <c r="H30" s="13">
        <v>0</v>
      </c>
      <c r="J30" s="6">
        <f t="shared" si="0"/>
        <v>74539.155435299996</v>
      </c>
      <c r="L30" s="13">
        <v>55101.713065448253</v>
      </c>
      <c r="M30" s="4">
        <f t="shared" si="1"/>
        <v>34390</v>
      </c>
      <c r="N30" s="4">
        <f t="shared" si="2"/>
        <v>33490</v>
      </c>
      <c r="O30" s="4">
        <f t="shared" si="3"/>
        <v>22250</v>
      </c>
      <c r="Q30" s="4" cm="1">
        <f t="array" ref="Q30">SUMPRODUCT(($E30:$H30)*($L30:$O30))/SUM(E30:H30)</f>
        <v>38025.246763126925</v>
      </c>
      <c r="S30" s="4"/>
    </row>
    <row r="31" spans="1:19" s="1" customFormat="1" ht="12.75" x14ac:dyDescent="0.2">
      <c r="A31" s="31" t="s">
        <v>56</v>
      </c>
      <c r="B31" s="31" t="s">
        <v>57</v>
      </c>
      <c r="C31" s="32">
        <v>3197</v>
      </c>
      <c r="E31" s="13">
        <v>96112.727750000005</v>
      </c>
      <c r="F31" s="13">
        <v>138361.89627729999</v>
      </c>
      <c r="G31" s="13">
        <v>44727.286782100004</v>
      </c>
      <c r="H31" s="13">
        <v>0</v>
      </c>
      <c r="J31" s="6">
        <f t="shared" si="0"/>
        <v>279201.91080939997</v>
      </c>
      <c r="L31" s="13">
        <v>55101.713065448253</v>
      </c>
      <c r="M31" s="4">
        <f t="shared" si="1"/>
        <v>34390</v>
      </c>
      <c r="N31" s="4">
        <f t="shared" si="2"/>
        <v>33490</v>
      </c>
      <c r="O31" s="4">
        <f t="shared" si="3"/>
        <v>22250</v>
      </c>
      <c r="Q31" s="4" cm="1">
        <f t="array" ref="Q31">SUMPRODUCT(($E31:$H31)*($L31:$O31))/SUM(E31:H31)</f>
        <v>41375.642309314717</v>
      </c>
      <c r="S31" s="4"/>
    </row>
    <row r="32" spans="1:19" s="1" customFormat="1" ht="12.75" x14ac:dyDescent="0.2">
      <c r="A32" s="31" t="s">
        <v>58</v>
      </c>
      <c r="B32" s="31" t="s">
        <v>59</v>
      </c>
      <c r="C32" s="32">
        <v>3108</v>
      </c>
      <c r="E32" s="13">
        <v>132388.039609</v>
      </c>
      <c r="F32" s="13">
        <v>97959.460395799906</v>
      </c>
      <c r="G32" s="13">
        <v>630.84488399999998</v>
      </c>
      <c r="H32" s="13">
        <v>0</v>
      </c>
      <c r="J32" s="6">
        <f t="shared" si="0"/>
        <v>230978.34488879991</v>
      </c>
      <c r="L32" s="13">
        <v>55101.713065448253</v>
      </c>
      <c r="M32" s="4">
        <f t="shared" si="1"/>
        <v>34390</v>
      </c>
      <c r="N32" s="4">
        <f t="shared" si="2"/>
        <v>33490</v>
      </c>
      <c r="O32" s="4">
        <f t="shared" si="3"/>
        <v>22250</v>
      </c>
      <c r="Q32" s="4" cm="1">
        <f t="array" ref="Q32">SUMPRODUCT(($E32:$H32)*($L32:$O32))/SUM(E32:H32)</f>
        <v>46258.711461254119</v>
      </c>
      <c r="S32" s="4"/>
    </row>
    <row r="33" spans="1:19" s="1" customFormat="1" ht="12.75" x14ac:dyDescent="0.2">
      <c r="A33" s="31" t="s">
        <v>60</v>
      </c>
      <c r="B33" s="31" t="s">
        <v>61</v>
      </c>
      <c r="C33" s="32">
        <v>3936</v>
      </c>
      <c r="E33" s="13">
        <v>71836.236911999993</v>
      </c>
      <c r="F33" s="13">
        <v>30575.808797900001</v>
      </c>
      <c r="G33" s="13">
        <v>923.44424400000003</v>
      </c>
      <c r="H33" s="13">
        <v>0</v>
      </c>
      <c r="J33" s="6">
        <f t="shared" si="0"/>
        <v>103335.48995389999</v>
      </c>
      <c r="L33" s="13">
        <v>55101.713065448253</v>
      </c>
      <c r="M33" s="4">
        <f t="shared" si="1"/>
        <v>34390</v>
      </c>
      <c r="N33" s="4">
        <f t="shared" si="2"/>
        <v>33490</v>
      </c>
      <c r="O33" s="4">
        <f t="shared" si="3"/>
        <v>22250</v>
      </c>
      <c r="Q33" s="4" cm="1">
        <f t="array" ref="Q33">SUMPRODUCT(($E33:$H33)*($L33:$O33))/SUM(E33:H33)</f>
        <v>48780.219927990809</v>
      </c>
      <c r="S33" s="4"/>
    </row>
    <row r="34" spans="1:19" s="1" customFormat="1" ht="12.75" x14ac:dyDescent="0.2">
      <c r="A34" s="31" t="s">
        <v>62</v>
      </c>
      <c r="B34" s="31" t="s">
        <v>63</v>
      </c>
      <c r="C34" s="32">
        <v>3175</v>
      </c>
      <c r="E34" s="13">
        <v>66524.268983799993</v>
      </c>
      <c r="F34" s="13">
        <v>182754.9620569</v>
      </c>
      <c r="G34" s="13">
        <v>24390.794069700001</v>
      </c>
      <c r="H34" s="13">
        <v>0</v>
      </c>
      <c r="J34" s="6">
        <f t="shared" si="0"/>
        <v>273670.02511039999</v>
      </c>
      <c r="L34" s="13">
        <v>55101.713065448253</v>
      </c>
      <c r="M34" s="4">
        <f t="shared" si="1"/>
        <v>34390</v>
      </c>
      <c r="N34" s="4">
        <f t="shared" si="2"/>
        <v>33490</v>
      </c>
      <c r="O34" s="4">
        <f t="shared" si="3"/>
        <v>22250</v>
      </c>
      <c r="Q34" s="4" cm="1">
        <f t="array" ref="Q34">SUMPRODUCT(($E34:$H34)*($L34:$O34))/SUM(E34:H34)</f>
        <v>39344.433193300822</v>
      </c>
      <c r="S34" s="4"/>
    </row>
    <row r="35" spans="1:19" s="1" customFormat="1" ht="12.75" x14ac:dyDescent="0.2">
      <c r="A35" s="31" t="s">
        <v>64</v>
      </c>
      <c r="B35" s="31" t="s">
        <v>65</v>
      </c>
      <c r="C35" s="32">
        <v>3175</v>
      </c>
      <c r="E35" s="13">
        <v>3542.371877</v>
      </c>
      <c r="F35" s="13">
        <v>136285.3350813</v>
      </c>
      <c r="G35" s="13">
        <v>166936.061036</v>
      </c>
      <c r="H35" s="13">
        <v>0</v>
      </c>
      <c r="J35" s="6">
        <f t="shared" si="0"/>
        <v>306763.7679943</v>
      </c>
      <c r="L35" s="13">
        <v>55101.713065448253</v>
      </c>
      <c r="M35" s="4">
        <f t="shared" si="1"/>
        <v>34390</v>
      </c>
      <c r="N35" s="4">
        <f t="shared" si="2"/>
        <v>33490</v>
      </c>
      <c r="O35" s="4">
        <f t="shared" si="3"/>
        <v>22250</v>
      </c>
      <c r="Q35" s="4" cm="1">
        <f t="array" ref="Q35">SUMPRODUCT(($E35:$H35)*($L35:$O35))/SUM(E35:H35)</f>
        <v>34139.403700614697</v>
      </c>
      <c r="S35" s="4"/>
    </row>
    <row r="36" spans="1:19" s="1" customFormat="1" ht="12.75" x14ac:dyDescent="0.2">
      <c r="A36" s="31" t="s">
        <v>66</v>
      </c>
      <c r="B36" s="31" t="s">
        <v>67</v>
      </c>
      <c r="C36" s="32">
        <v>3175</v>
      </c>
      <c r="E36" s="13">
        <v>15761.139252000001</v>
      </c>
      <c r="F36" s="13">
        <v>274605.12389230001</v>
      </c>
      <c r="G36" s="13">
        <v>58916.754617499901</v>
      </c>
      <c r="H36" s="13">
        <v>0</v>
      </c>
      <c r="J36" s="6">
        <f t="shared" si="0"/>
        <v>349283.01776179991</v>
      </c>
      <c r="L36" s="13">
        <v>55101.713065448253</v>
      </c>
      <c r="M36" s="4">
        <f t="shared" si="1"/>
        <v>34390</v>
      </c>
      <c r="N36" s="4">
        <f t="shared" si="2"/>
        <v>33490</v>
      </c>
      <c r="O36" s="4">
        <f t="shared" si="3"/>
        <v>22250</v>
      </c>
      <c r="Q36" s="4" cm="1">
        <f t="array" ref="Q36">SUMPRODUCT(($E36:$H36)*($L36:$O36))/SUM(E36:H36)</f>
        <v>35172.789602449862</v>
      </c>
      <c r="S36" s="4"/>
    </row>
    <row r="37" spans="1:19" s="1" customFormat="1" ht="12.75" x14ac:dyDescent="0.2">
      <c r="A37" s="31" t="s">
        <v>68</v>
      </c>
      <c r="B37" s="31" t="s">
        <v>69</v>
      </c>
      <c r="C37" s="32">
        <v>3151</v>
      </c>
      <c r="E37" s="13">
        <v>83201.201044000001</v>
      </c>
      <c r="F37" s="13">
        <v>93570.474148999987</v>
      </c>
      <c r="G37" s="13">
        <v>93.340237000000002</v>
      </c>
      <c r="H37" s="13">
        <v>0</v>
      </c>
      <c r="J37" s="6">
        <f t="shared" si="0"/>
        <v>176865.01543</v>
      </c>
      <c r="L37" s="13">
        <v>55101.713065448253</v>
      </c>
      <c r="M37" s="4">
        <f t="shared" si="1"/>
        <v>34390</v>
      </c>
      <c r="N37" s="4">
        <f t="shared" si="2"/>
        <v>33490</v>
      </c>
      <c r="O37" s="4">
        <f t="shared" si="3"/>
        <v>22250</v>
      </c>
      <c r="Q37" s="4" cm="1">
        <f t="array" ref="Q37">SUMPRODUCT(($E37:$H37)*($L37:$O37))/SUM(E37:H37)</f>
        <v>44132.771301160436</v>
      </c>
      <c r="S37" s="4"/>
    </row>
    <row r="38" spans="1:19" s="1" customFormat="1" ht="12.75" x14ac:dyDescent="0.2">
      <c r="A38" s="31" t="s">
        <v>33</v>
      </c>
      <c r="B38" s="31" t="s">
        <v>34</v>
      </c>
      <c r="C38" s="32">
        <v>3185</v>
      </c>
      <c r="E38" s="13">
        <v>52390.546664000001</v>
      </c>
      <c r="F38" s="13">
        <v>34335.378868899999</v>
      </c>
      <c r="G38" s="13">
        <v>636.33704</v>
      </c>
      <c r="H38" s="13">
        <v>0</v>
      </c>
      <c r="J38" s="6">
        <f t="shared" si="0"/>
        <v>87362.262572899999</v>
      </c>
      <c r="L38" s="13">
        <v>55101.713065448253</v>
      </c>
      <c r="M38" s="4">
        <f t="shared" si="1"/>
        <v>34390</v>
      </c>
      <c r="N38" s="4">
        <f t="shared" si="2"/>
        <v>33490</v>
      </c>
      <c r="O38" s="4">
        <f t="shared" si="3"/>
        <v>22250</v>
      </c>
      <c r="Q38" s="4" cm="1">
        <f t="array" ref="Q38">SUMPRODUCT(($E38:$H38)*($L38:$O38))/SUM(E38:H38)</f>
        <v>46804.116056183368</v>
      </c>
      <c r="S38" s="4"/>
    </row>
    <row r="39" spans="1:19" s="1" customFormat="1" ht="12.75" x14ac:dyDescent="0.2">
      <c r="A39" s="31" t="s">
        <v>70</v>
      </c>
      <c r="B39" s="31" t="s">
        <v>71</v>
      </c>
      <c r="C39" s="32">
        <v>3145</v>
      </c>
      <c r="E39" s="13">
        <v>58663.896281399997</v>
      </c>
      <c r="F39" s="13">
        <v>38506.746341899998</v>
      </c>
      <c r="G39" s="13">
        <v>182.36494300000001</v>
      </c>
      <c r="H39" s="13">
        <v>0</v>
      </c>
      <c r="J39" s="6">
        <f t="shared" si="0"/>
        <v>97353.007566299988</v>
      </c>
      <c r="L39" s="13">
        <v>55101.713065448253</v>
      </c>
      <c r="M39" s="4">
        <f t="shared" si="1"/>
        <v>34390</v>
      </c>
      <c r="N39" s="4">
        <f t="shared" si="2"/>
        <v>33490</v>
      </c>
      <c r="O39" s="4">
        <f t="shared" si="3"/>
        <v>22250</v>
      </c>
      <c r="Q39" s="4" cm="1">
        <f t="array" ref="Q39">SUMPRODUCT(($E39:$H39)*($L39:$O39))/SUM(E39:H39)</f>
        <v>46868.974086193666</v>
      </c>
      <c r="S39" s="4"/>
    </row>
    <row r="40" spans="1:19" s="1" customFormat="1" ht="12.75" x14ac:dyDescent="0.2">
      <c r="A40" s="31" t="s">
        <v>72</v>
      </c>
      <c r="B40" s="31" t="s">
        <v>73</v>
      </c>
      <c r="C40" s="32">
        <v>3184</v>
      </c>
      <c r="E40" s="13">
        <v>53413.386157300003</v>
      </c>
      <c r="F40" s="13">
        <v>22170.235479999999</v>
      </c>
      <c r="G40" s="13">
        <v>155.80438799999999</v>
      </c>
      <c r="H40" s="13">
        <v>0</v>
      </c>
      <c r="J40" s="6">
        <f t="shared" si="0"/>
        <v>75739.42602530001</v>
      </c>
      <c r="L40" s="13">
        <v>55101.713065448253</v>
      </c>
      <c r="M40" s="4">
        <f t="shared" si="1"/>
        <v>34390</v>
      </c>
      <c r="N40" s="4">
        <f t="shared" si="2"/>
        <v>33490</v>
      </c>
      <c r="O40" s="4">
        <f t="shared" si="3"/>
        <v>22250</v>
      </c>
      <c r="Q40" s="4" cm="1">
        <f t="array" ref="Q40">SUMPRODUCT(($E40:$H40)*($L40:$O40))/SUM(E40:H40)</f>
        <v>48994.579966387479</v>
      </c>
      <c r="S40" s="4"/>
    </row>
    <row r="41" spans="1:19" s="1" customFormat="1" ht="12.75" x14ac:dyDescent="0.2">
      <c r="A41" s="31" t="s">
        <v>74</v>
      </c>
      <c r="B41" s="31" t="s">
        <v>75</v>
      </c>
      <c r="C41" s="32">
        <v>3156</v>
      </c>
      <c r="E41" s="13">
        <v>0</v>
      </c>
      <c r="F41" s="13">
        <v>1788.0294349999999</v>
      </c>
      <c r="G41" s="13">
        <v>214.314458</v>
      </c>
      <c r="H41" s="13">
        <v>0</v>
      </c>
      <c r="J41" s="6">
        <f t="shared" si="0"/>
        <v>2002.343893</v>
      </c>
      <c r="L41" s="13">
        <v>55101.713065448253</v>
      </c>
      <c r="M41" s="4">
        <f t="shared" si="1"/>
        <v>34390</v>
      </c>
      <c r="N41" s="4">
        <f t="shared" si="2"/>
        <v>33490</v>
      </c>
      <c r="O41" s="4">
        <f t="shared" si="3"/>
        <v>22250</v>
      </c>
      <c r="Q41" s="4" cm="1">
        <f t="array" ref="Q41">SUMPRODUCT(($E41:$H41)*($L41:$O41))/SUM(E41:H41)</f>
        <v>34293.671385882168</v>
      </c>
      <c r="S41" s="4"/>
    </row>
    <row r="42" spans="1:19" s="1" customFormat="1" ht="12.75" x14ac:dyDescent="0.2">
      <c r="A42" s="31" t="s">
        <v>76</v>
      </c>
      <c r="B42" s="31" t="s">
        <v>77</v>
      </c>
      <c r="C42" s="32">
        <v>3199</v>
      </c>
      <c r="E42" s="13">
        <v>118986.6851765</v>
      </c>
      <c r="F42" s="13">
        <v>68869.911647700006</v>
      </c>
      <c r="G42" s="13">
        <v>21465.643615600002</v>
      </c>
      <c r="H42" s="13">
        <v>0</v>
      </c>
      <c r="J42" s="6">
        <f t="shared" si="0"/>
        <v>209322.24043980002</v>
      </c>
      <c r="L42" s="13">
        <v>55101.713065448253</v>
      </c>
      <c r="M42" s="4">
        <f t="shared" si="1"/>
        <v>34390</v>
      </c>
      <c r="N42" s="4">
        <f t="shared" si="2"/>
        <v>33490</v>
      </c>
      <c r="O42" s="4">
        <f t="shared" si="3"/>
        <v>22250</v>
      </c>
      <c r="Q42" s="4" cm="1">
        <f t="array" ref="Q42">SUMPRODUCT(($E42:$H42)*($L42:$O42))/SUM(E42:H42)</f>
        <v>46071.028244266527</v>
      </c>
      <c r="S42" s="4"/>
    </row>
    <row r="43" spans="1:19" s="1" customFormat="1" ht="12.75" x14ac:dyDescent="0.2">
      <c r="A43" s="31" t="s">
        <v>78</v>
      </c>
      <c r="B43" s="31" t="s">
        <v>79</v>
      </c>
      <c r="C43" s="32">
        <v>3199</v>
      </c>
      <c r="E43" s="13">
        <v>75874.705281000002</v>
      </c>
      <c r="F43" s="13">
        <v>85905.679779600003</v>
      </c>
      <c r="G43" s="13">
        <v>1082.7432589999901</v>
      </c>
      <c r="H43" s="13">
        <v>0</v>
      </c>
      <c r="J43" s="6">
        <f t="shared" si="0"/>
        <v>162863.12831959999</v>
      </c>
      <c r="L43" s="13">
        <v>55101.713065448253</v>
      </c>
      <c r="M43" s="4">
        <f t="shared" si="1"/>
        <v>34390</v>
      </c>
      <c r="N43" s="4">
        <f t="shared" si="2"/>
        <v>33490</v>
      </c>
      <c r="O43" s="4">
        <f t="shared" si="3"/>
        <v>22250</v>
      </c>
      <c r="Q43" s="4" cm="1">
        <f t="array" ref="Q43">SUMPRODUCT(($E43:$H43)*($L43:$O43))/SUM(E43:H43)</f>
        <v>44033.193471578539</v>
      </c>
      <c r="S43" s="4"/>
    </row>
    <row r="44" spans="1:19" s="1" customFormat="1" ht="12.75" x14ac:dyDescent="0.2">
      <c r="A44" s="31" t="s">
        <v>80</v>
      </c>
      <c r="B44" s="31" t="s">
        <v>81</v>
      </c>
      <c r="C44" s="32">
        <v>3150</v>
      </c>
      <c r="E44" s="13">
        <v>76784.804539000004</v>
      </c>
      <c r="F44" s="13">
        <v>116001.30110160001</v>
      </c>
      <c r="G44" s="13">
        <v>9655.0603809999993</v>
      </c>
      <c r="H44" s="13">
        <v>0</v>
      </c>
      <c r="J44" s="6">
        <f t="shared" si="0"/>
        <v>202441.16602160002</v>
      </c>
      <c r="L44" s="13">
        <v>55101.713065448253</v>
      </c>
      <c r="M44" s="4">
        <f t="shared" si="1"/>
        <v>34390</v>
      </c>
      <c r="N44" s="4">
        <f t="shared" si="2"/>
        <v>33490</v>
      </c>
      <c r="O44" s="4">
        <f t="shared" si="3"/>
        <v>22250</v>
      </c>
      <c r="Q44" s="4" cm="1">
        <f t="array" ref="Q44">SUMPRODUCT(($E44:$H44)*($L44:$O44))/SUM(E44:H44)</f>
        <v>42202.913332492055</v>
      </c>
      <c r="S44" s="4"/>
    </row>
    <row r="45" spans="1:19" s="1" customFormat="1" ht="12.75" x14ac:dyDescent="0.2">
      <c r="A45" s="31" t="s">
        <v>82</v>
      </c>
      <c r="B45" s="31" t="s">
        <v>83</v>
      </c>
      <c r="C45" s="32">
        <v>3915</v>
      </c>
      <c r="E45" s="13">
        <v>72685.170001999999</v>
      </c>
      <c r="F45" s="13">
        <v>64964.876753899996</v>
      </c>
      <c r="G45" s="13">
        <v>6889.8968525999999</v>
      </c>
      <c r="H45" s="13">
        <v>0</v>
      </c>
      <c r="J45" s="6">
        <f t="shared" si="0"/>
        <v>144539.94360850001</v>
      </c>
      <c r="L45" s="13">
        <v>55101.713065448253</v>
      </c>
      <c r="M45" s="4">
        <f t="shared" si="1"/>
        <v>34390</v>
      </c>
      <c r="N45" s="4">
        <f t="shared" si="2"/>
        <v>33490</v>
      </c>
      <c r="O45" s="4">
        <f t="shared" si="3"/>
        <v>22250</v>
      </c>
      <c r="Q45" s="4" cm="1">
        <f t="array" ref="Q45">SUMPRODUCT(($E45:$H45)*($L45:$O45))/SUM(E45:H45)</f>
        <v>44762.450968212805</v>
      </c>
      <c r="S45" s="4"/>
    </row>
    <row r="46" spans="1:19" s="1" customFormat="1" ht="12.75" x14ac:dyDescent="0.2">
      <c r="A46" s="31" t="s">
        <v>84</v>
      </c>
      <c r="B46" s="31" t="s">
        <v>85</v>
      </c>
      <c r="C46" s="32">
        <v>3976</v>
      </c>
      <c r="E46" s="13">
        <v>0</v>
      </c>
      <c r="F46" s="13">
        <v>72.248384000000001</v>
      </c>
      <c r="G46" s="13">
        <v>0</v>
      </c>
      <c r="H46" s="13">
        <v>0</v>
      </c>
      <c r="J46" s="6">
        <f t="shared" si="0"/>
        <v>72.248384000000001</v>
      </c>
      <c r="L46" s="13">
        <v>55101.713065448253</v>
      </c>
      <c r="M46" s="4">
        <f t="shared" si="1"/>
        <v>34390</v>
      </c>
      <c r="N46" s="4">
        <f t="shared" si="2"/>
        <v>33490</v>
      </c>
      <c r="O46" s="4">
        <f t="shared" si="3"/>
        <v>22250</v>
      </c>
      <c r="Q46" s="4" cm="1">
        <f t="array" ref="Q46">SUMPRODUCT(($E46:$H46)*($L46:$O46))/SUM(E46:H46)</f>
        <v>34390</v>
      </c>
      <c r="S46" s="4"/>
    </row>
    <row r="47" spans="1:19" s="1" customFormat="1" ht="12.75" x14ac:dyDescent="0.2">
      <c r="A47" s="31" t="s">
        <v>86</v>
      </c>
      <c r="B47" s="31" t="s">
        <v>87</v>
      </c>
      <c r="C47" s="32">
        <v>3202</v>
      </c>
      <c r="E47" s="13">
        <v>41230.945965999999</v>
      </c>
      <c r="F47" s="13">
        <v>94040.017468399994</v>
      </c>
      <c r="G47" s="13">
        <v>43420.9020982</v>
      </c>
      <c r="H47" s="13">
        <v>0</v>
      </c>
      <c r="J47" s="6">
        <f t="shared" si="0"/>
        <v>178691.86553259997</v>
      </c>
      <c r="L47" s="13">
        <v>55101.713065448253</v>
      </c>
      <c r="M47" s="4">
        <f t="shared" si="1"/>
        <v>34390</v>
      </c>
      <c r="N47" s="4">
        <f t="shared" si="2"/>
        <v>33490</v>
      </c>
      <c r="O47" s="4">
        <f t="shared" si="3"/>
        <v>22250</v>
      </c>
      <c r="Q47" s="4" cm="1">
        <f t="array" ref="Q47">SUMPRODUCT(($E47:$H47)*($L47:$O47))/SUM(E47:H47)</f>
        <v>38950.278711891049</v>
      </c>
      <c r="S47" s="4"/>
    </row>
    <row r="48" spans="1:19" s="1" customFormat="1" ht="12.75" x14ac:dyDescent="0.2">
      <c r="A48" s="31" t="s">
        <v>35</v>
      </c>
      <c r="B48" s="31" t="s">
        <v>36</v>
      </c>
      <c r="C48" s="32">
        <v>3146</v>
      </c>
      <c r="E48" s="13">
        <v>57685.788671000002</v>
      </c>
      <c r="F48" s="13">
        <v>42224.040308900003</v>
      </c>
      <c r="G48" s="13">
        <v>293.798359</v>
      </c>
      <c r="H48" s="13">
        <v>0</v>
      </c>
      <c r="J48" s="6">
        <f t="shared" si="0"/>
        <v>100203.6273389</v>
      </c>
      <c r="L48" s="13">
        <v>55101.713065448253</v>
      </c>
      <c r="M48" s="4">
        <f t="shared" si="1"/>
        <v>34390</v>
      </c>
      <c r="N48" s="4">
        <f t="shared" si="2"/>
        <v>33490</v>
      </c>
      <c r="O48" s="4">
        <f t="shared" si="3"/>
        <v>22250</v>
      </c>
      <c r="Q48" s="4" cm="1">
        <f t="array" ref="Q48">SUMPRODUCT(($E48:$H48)*($L48:$O48))/SUM(E48:H48)</f>
        <v>46310.796842461394</v>
      </c>
      <c r="S48" s="4"/>
    </row>
    <row r="49" spans="1:19" s="1" customFormat="1" ht="12.75" x14ac:dyDescent="0.2">
      <c r="A49" s="31" t="s">
        <v>88</v>
      </c>
      <c r="B49" s="31" t="s">
        <v>89</v>
      </c>
      <c r="C49" s="32">
        <v>3173</v>
      </c>
      <c r="E49" s="13">
        <v>36795.998680999997</v>
      </c>
      <c r="F49" s="13">
        <v>63848.134461200003</v>
      </c>
      <c r="G49" s="13">
        <v>7678.2191115999904</v>
      </c>
      <c r="H49" s="13">
        <v>0</v>
      </c>
      <c r="J49" s="6">
        <f t="shared" si="0"/>
        <v>108322.3522538</v>
      </c>
      <c r="L49" s="13">
        <v>55101.713065448253</v>
      </c>
      <c r="M49" s="4">
        <f t="shared" si="1"/>
        <v>34390</v>
      </c>
      <c r="N49" s="4">
        <f t="shared" si="2"/>
        <v>33490</v>
      </c>
      <c r="O49" s="4">
        <f t="shared" si="3"/>
        <v>22250</v>
      </c>
      <c r="Q49" s="4" cm="1">
        <f t="array" ref="Q49">SUMPRODUCT(($E49:$H49)*($L49:$O49))/SUM(E49:H49)</f>
        <v>41361.763017734425</v>
      </c>
      <c r="S49" s="4"/>
    </row>
    <row r="50" spans="1:19" s="1" customFormat="1" ht="12.75" x14ac:dyDescent="0.2">
      <c r="A50" s="31" t="s">
        <v>90</v>
      </c>
      <c r="B50" s="31" t="s">
        <v>91</v>
      </c>
      <c r="C50" s="32">
        <v>3559</v>
      </c>
      <c r="E50" s="13">
        <v>78430.322801999995</v>
      </c>
      <c r="F50" s="13">
        <v>87467.228279999996</v>
      </c>
      <c r="G50" s="13">
        <v>2300.1160789999999</v>
      </c>
      <c r="H50" s="13">
        <v>0</v>
      </c>
      <c r="J50" s="6">
        <f t="shared" si="0"/>
        <v>168197.66716099999</v>
      </c>
      <c r="L50" s="13">
        <v>24862.362551913284</v>
      </c>
      <c r="M50" s="4">
        <f t="shared" si="1"/>
        <v>34390</v>
      </c>
      <c r="N50" s="4">
        <f t="shared" si="2"/>
        <v>33490</v>
      </c>
      <c r="O50" s="4">
        <f t="shared" si="3"/>
        <v>22250</v>
      </c>
      <c r="Q50" s="4" cm="1">
        <f t="array" ref="Q50">SUMPRODUCT(($E50:$H50)*($L50:$O50))/SUM(E50:H50)</f>
        <v>29934.96921560925</v>
      </c>
      <c r="S50" s="4"/>
    </row>
    <row r="51" spans="1:19" s="1" customFormat="1" ht="12.75" x14ac:dyDescent="0.2">
      <c r="A51" s="31" t="s">
        <v>92</v>
      </c>
      <c r="B51" s="31" t="s">
        <v>93</v>
      </c>
      <c r="C51" s="32">
        <v>3910</v>
      </c>
      <c r="E51" s="13">
        <v>76863.505997</v>
      </c>
      <c r="F51" s="13">
        <v>42487.120943399997</v>
      </c>
      <c r="G51" s="13">
        <v>158.883656</v>
      </c>
      <c r="H51" s="13">
        <v>0</v>
      </c>
      <c r="J51" s="6">
        <f t="shared" si="0"/>
        <v>119509.5105964</v>
      </c>
      <c r="L51" s="13">
        <v>55101.713065448253</v>
      </c>
      <c r="M51" s="4">
        <f t="shared" si="1"/>
        <v>34390</v>
      </c>
      <c r="N51" s="4">
        <f t="shared" si="2"/>
        <v>33490</v>
      </c>
      <c r="O51" s="4">
        <f t="shared" si="3"/>
        <v>22250</v>
      </c>
      <c r="Q51" s="4" cm="1">
        <f t="array" ref="Q51">SUMPRODUCT(($E51:$H51)*($L51:$O51))/SUM(E51:H51)</f>
        <v>47709.708851454168</v>
      </c>
      <c r="S51" s="4"/>
    </row>
    <row r="52" spans="1:19" s="1" customFormat="1" ht="12.75" x14ac:dyDescent="0.2">
      <c r="A52" s="31" t="s">
        <v>94</v>
      </c>
      <c r="B52" s="31" t="s">
        <v>95</v>
      </c>
      <c r="C52" s="32">
        <v>0</v>
      </c>
      <c r="E52" s="13">
        <v>0</v>
      </c>
      <c r="F52" s="13">
        <v>326.31288599999999</v>
      </c>
      <c r="G52" s="13">
        <v>0</v>
      </c>
      <c r="H52" s="13">
        <v>0</v>
      </c>
      <c r="J52" s="6">
        <f t="shared" si="0"/>
        <v>326.31288599999999</v>
      </c>
      <c r="L52" s="13">
        <v>0</v>
      </c>
      <c r="M52" s="4">
        <f t="shared" si="1"/>
        <v>34390</v>
      </c>
      <c r="N52" s="4">
        <f t="shared" si="2"/>
        <v>33490</v>
      </c>
      <c r="O52" s="4">
        <f t="shared" si="3"/>
        <v>22250</v>
      </c>
      <c r="Q52" s="4" cm="1">
        <f t="array" ref="Q52">SUMPRODUCT(($E52:$H52)*($L52:$O52))/SUM(E52:H52)</f>
        <v>34390</v>
      </c>
      <c r="S52" s="4"/>
    </row>
    <row r="53" spans="1:19" s="1" customFormat="1" ht="12.75" x14ac:dyDescent="0.2">
      <c r="A53" s="31" t="s">
        <v>96</v>
      </c>
      <c r="B53" s="31" t="s">
        <v>97</v>
      </c>
      <c r="C53" s="32">
        <v>3194</v>
      </c>
      <c r="E53" s="13">
        <v>55426.421460199999</v>
      </c>
      <c r="F53" s="13">
        <v>43979.416322399898</v>
      </c>
      <c r="G53" s="13">
        <v>1057.82044</v>
      </c>
      <c r="H53" s="13">
        <v>0</v>
      </c>
      <c r="J53" s="6">
        <f t="shared" si="0"/>
        <v>100463.6582225999</v>
      </c>
      <c r="L53" s="13">
        <v>55101.713065448253</v>
      </c>
      <c r="M53" s="4">
        <f t="shared" si="1"/>
        <v>34390</v>
      </c>
      <c r="N53" s="4">
        <f t="shared" si="2"/>
        <v>33490</v>
      </c>
      <c r="O53" s="4">
        <f t="shared" si="3"/>
        <v>22250</v>
      </c>
      <c r="Q53" s="4" cm="1">
        <f t="array" ref="Q53">SUMPRODUCT(($E53:$H53)*($L53:$O53))/SUM(E53:H53)</f>
        <v>45807.303723808007</v>
      </c>
      <c r="S53" s="4"/>
    </row>
    <row r="54" spans="1:19" s="1" customFormat="1" ht="12.75" x14ac:dyDescent="0.2">
      <c r="A54" s="31" t="s">
        <v>98</v>
      </c>
      <c r="B54" s="31" t="s">
        <v>99</v>
      </c>
      <c r="C54" s="32">
        <v>3195</v>
      </c>
      <c r="E54" s="13">
        <v>45280.489894999999</v>
      </c>
      <c r="F54" s="13">
        <v>119739.67004349999</v>
      </c>
      <c r="G54" s="13">
        <v>31687.3668272</v>
      </c>
      <c r="H54" s="13">
        <v>0</v>
      </c>
      <c r="J54" s="6">
        <f t="shared" si="0"/>
        <v>196707.52676569999</v>
      </c>
      <c r="L54" s="13">
        <v>55101.713065448253</v>
      </c>
      <c r="M54" s="4">
        <f t="shared" si="1"/>
        <v>34390</v>
      </c>
      <c r="N54" s="4">
        <f t="shared" si="2"/>
        <v>33490</v>
      </c>
      <c r="O54" s="4">
        <f t="shared" si="3"/>
        <v>22250</v>
      </c>
      <c r="Q54" s="4" cm="1">
        <f t="array" ref="Q54">SUMPRODUCT(($E54:$H54)*($L54:$O54))/SUM(E54:H54)</f>
        <v>39012.689832843993</v>
      </c>
      <c r="S54" s="4"/>
    </row>
    <row r="55" spans="1:19" s="1" customFormat="1" ht="12.75" x14ac:dyDescent="0.2">
      <c r="A55" s="31" t="s">
        <v>100</v>
      </c>
      <c r="B55" s="31" t="s">
        <v>101</v>
      </c>
      <c r="C55" s="32">
        <v>3170</v>
      </c>
      <c r="E55" s="13">
        <v>74677.292182999998</v>
      </c>
      <c r="F55" s="13">
        <v>124846.43549990001</v>
      </c>
      <c r="G55" s="13">
        <v>43720.119910000001</v>
      </c>
      <c r="H55" s="13">
        <v>0</v>
      </c>
      <c r="J55" s="6">
        <f t="shared" si="0"/>
        <v>243243.84759290001</v>
      </c>
      <c r="L55" s="13">
        <v>55101.713065448253</v>
      </c>
      <c r="M55" s="4">
        <f t="shared" si="1"/>
        <v>34390</v>
      </c>
      <c r="N55" s="4">
        <f t="shared" si="2"/>
        <v>33490</v>
      </c>
      <c r="O55" s="4">
        <f t="shared" si="3"/>
        <v>22250</v>
      </c>
      <c r="Q55" s="4" cm="1">
        <f t="array" ref="Q55">SUMPRODUCT(($E55:$H55)*($L55:$O55))/SUM(E55:H55)</f>
        <v>40586.853713655597</v>
      </c>
      <c r="S55" s="4"/>
    </row>
    <row r="56" spans="1:19" s="1" customFormat="1" ht="12.75" x14ac:dyDescent="0.2">
      <c r="A56" s="31" t="s">
        <v>102</v>
      </c>
      <c r="B56" s="31" t="s">
        <v>103</v>
      </c>
      <c r="C56" s="32">
        <v>3189</v>
      </c>
      <c r="E56" s="13">
        <v>75769.503809000002</v>
      </c>
      <c r="F56" s="13">
        <v>51305.603809099994</v>
      </c>
      <c r="G56" s="13">
        <v>1703.562402</v>
      </c>
      <c r="H56" s="13">
        <v>0</v>
      </c>
      <c r="J56" s="6">
        <f t="shared" si="0"/>
        <v>128778.67002009999</v>
      </c>
      <c r="L56" s="13">
        <v>55101.713065448253</v>
      </c>
      <c r="M56" s="4">
        <f t="shared" si="1"/>
        <v>34390</v>
      </c>
      <c r="N56" s="4">
        <f t="shared" si="2"/>
        <v>33490</v>
      </c>
      <c r="O56" s="4">
        <f t="shared" si="3"/>
        <v>22250</v>
      </c>
      <c r="Q56" s="4" cm="1">
        <f t="array" ref="Q56">SUMPRODUCT(($E56:$H56)*($L56:$O56))/SUM(E56:H56)</f>
        <v>46564.24450490826</v>
      </c>
      <c r="S56" s="4"/>
    </row>
    <row r="57" spans="1:19" s="1" customFormat="1" ht="12.75" x14ac:dyDescent="0.2">
      <c r="A57" s="31" t="s">
        <v>104</v>
      </c>
      <c r="B57" s="31" t="s">
        <v>105</v>
      </c>
      <c r="C57" s="32">
        <v>3931</v>
      </c>
      <c r="E57" s="13">
        <v>103003.443225</v>
      </c>
      <c r="F57" s="13">
        <v>83963.502423900005</v>
      </c>
      <c r="G57" s="13">
        <v>4105.5080521999998</v>
      </c>
      <c r="H57" s="13">
        <v>0</v>
      </c>
      <c r="J57" s="6">
        <f t="shared" si="0"/>
        <v>191072.45370109999</v>
      </c>
      <c r="L57" s="13">
        <v>55101.713065448253</v>
      </c>
      <c r="M57" s="4">
        <f t="shared" si="1"/>
        <v>34390</v>
      </c>
      <c r="N57" s="4">
        <f t="shared" si="2"/>
        <v>33490</v>
      </c>
      <c r="O57" s="4">
        <f t="shared" si="3"/>
        <v>22250</v>
      </c>
      <c r="Q57" s="4" cm="1">
        <f t="array" ref="Q57">SUMPRODUCT(($E57:$H57)*($L57:$O57))/SUM(E57:H57)</f>
        <v>45535.943658178658</v>
      </c>
      <c r="S57" s="4"/>
    </row>
    <row r="58" spans="1:19" s="1" customFormat="1" ht="12.75" x14ac:dyDescent="0.2">
      <c r="A58" s="31" t="s">
        <v>106</v>
      </c>
      <c r="B58" s="31" t="s">
        <v>107</v>
      </c>
      <c r="C58" s="32">
        <v>0</v>
      </c>
      <c r="E58" s="13">
        <v>0</v>
      </c>
      <c r="F58" s="13">
        <v>29367.841700000001</v>
      </c>
      <c r="G58" s="13">
        <v>0</v>
      </c>
      <c r="H58" s="13">
        <v>0</v>
      </c>
      <c r="J58" s="6">
        <f t="shared" si="0"/>
        <v>29367.841700000001</v>
      </c>
      <c r="L58" s="13">
        <v>0</v>
      </c>
      <c r="M58" s="4">
        <f t="shared" si="1"/>
        <v>34390</v>
      </c>
      <c r="N58" s="4">
        <f t="shared" si="2"/>
        <v>33490</v>
      </c>
      <c r="O58" s="4">
        <f t="shared" si="3"/>
        <v>22250</v>
      </c>
      <c r="Q58" s="4" cm="1">
        <f t="array" ref="Q58">SUMPRODUCT(($E58:$H58)*($L58:$O58))/SUM(E58:H58)</f>
        <v>34390</v>
      </c>
      <c r="S58" s="4"/>
    </row>
    <row r="59" spans="1:19" s="1" customFormat="1" ht="12.75" x14ac:dyDescent="0.2">
      <c r="A59" s="31" t="s">
        <v>108</v>
      </c>
      <c r="B59" s="31" t="s">
        <v>109</v>
      </c>
      <c r="C59" s="32">
        <v>3186</v>
      </c>
      <c r="E59" s="13">
        <v>76281.159716499998</v>
      </c>
      <c r="F59" s="13">
        <v>45677.3942122999</v>
      </c>
      <c r="G59" s="13">
        <v>272.52036600000002</v>
      </c>
      <c r="H59" s="13">
        <v>0</v>
      </c>
      <c r="J59" s="6">
        <f t="shared" si="0"/>
        <v>122231.0742947999</v>
      </c>
      <c r="L59" s="13">
        <v>55101.713065448253</v>
      </c>
      <c r="M59" s="4">
        <f t="shared" si="1"/>
        <v>34390</v>
      </c>
      <c r="N59" s="4">
        <f t="shared" si="2"/>
        <v>33490</v>
      </c>
      <c r="O59" s="4">
        <f t="shared" si="3"/>
        <v>22250</v>
      </c>
      <c r="Q59" s="4" cm="1">
        <f t="array" ref="Q59">SUMPRODUCT(($E59:$H59)*($L59:$O59))/SUM(E59:H59)</f>
        <v>47313.622189628273</v>
      </c>
      <c r="S59" s="4"/>
    </row>
    <row r="60" spans="1:19" s="1" customFormat="1" ht="12.75" x14ac:dyDescent="0.2">
      <c r="A60" s="31" t="s">
        <v>110</v>
      </c>
      <c r="B60" s="31" t="s">
        <v>111</v>
      </c>
      <c r="C60" s="32">
        <v>3168</v>
      </c>
      <c r="E60" s="13">
        <v>21057.633686900001</v>
      </c>
      <c r="F60" s="13">
        <v>110776.39779789999</v>
      </c>
      <c r="G60" s="13">
        <v>14059.758698</v>
      </c>
      <c r="H60" s="13">
        <v>0</v>
      </c>
      <c r="J60" s="6">
        <f t="shared" si="0"/>
        <v>145893.79018279997</v>
      </c>
      <c r="L60" s="13">
        <v>55101.713065448253</v>
      </c>
      <c r="M60" s="4">
        <f t="shared" si="1"/>
        <v>34390</v>
      </c>
      <c r="N60" s="4">
        <f t="shared" si="2"/>
        <v>33490</v>
      </c>
      <c r="O60" s="4">
        <f t="shared" si="3"/>
        <v>22250</v>
      </c>
      <c r="Q60" s="4" cm="1">
        <f t="array" ref="Q60">SUMPRODUCT(($E60:$H60)*($L60:$O60))/SUM(E60:H60)</f>
        <v>37292.699857215142</v>
      </c>
      <c r="S60" s="4"/>
    </row>
    <row r="61" spans="1:19" s="1" customFormat="1" ht="12.75" x14ac:dyDescent="0.2">
      <c r="A61" s="31" t="s">
        <v>112</v>
      </c>
      <c r="B61" s="31" t="s">
        <v>113</v>
      </c>
      <c r="C61" s="32">
        <v>3174</v>
      </c>
      <c r="E61" s="13">
        <v>90521.889395999999</v>
      </c>
      <c r="F61" s="13">
        <v>84716.34046159999</v>
      </c>
      <c r="G61" s="13">
        <v>5117.4623419999998</v>
      </c>
      <c r="H61" s="13">
        <v>0</v>
      </c>
      <c r="J61" s="6">
        <f t="shared" si="0"/>
        <v>180355.69219960002</v>
      </c>
      <c r="L61" s="13">
        <v>55101.713065448253</v>
      </c>
      <c r="M61" s="4">
        <f t="shared" si="1"/>
        <v>34390</v>
      </c>
      <c r="N61" s="4">
        <f t="shared" si="2"/>
        <v>33490</v>
      </c>
      <c r="O61" s="4">
        <f t="shared" si="3"/>
        <v>22250</v>
      </c>
      <c r="Q61" s="4" cm="1">
        <f t="array" ref="Q61">SUMPRODUCT(($E61:$H61)*($L61:$O61))/SUM(E61:H61)</f>
        <v>44759.828977366436</v>
      </c>
      <c r="S61" s="4"/>
    </row>
    <row r="62" spans="1:19" s="1" customFormat="1" ht="12.75" x14ac:dyDescent="0.2">
      <c r="A62" s="31" t="s">
        <v>114</v>
      </c>
      <c r="B62" s="31" t="s">
        <v>115</v>
      </c>
      <c r="C62" s="32">
        <v>3131</v>
      </c>
      <c r="E62" s="13">
        <v>91211.973243999993</v>
      </c>
      <c r="F62" s="13">
        <v>85693.333436100002</v>
      </c>
      <c r="G62" s="13">
        <v>1323.7753090000001</v>
      </c>
      <c r="H62" s="13">
        <v>0</v>
      </c>
      <c r="J62" s="6">
        <f t="shared" si="0"/>
        <v>178229.08198909997</v>
      </c>
      <c r="L62" s="13">
        <v>55101.713065448253</v>
      </c>
      <c r="M62" s="4">
        <f t="shared" si="1"/>
        <v>34390</v>
      </c>
      <c r="N62" s="4">
        <f t="shared" si="2"/>
        <v>33490</v>
      </c>
      <c r="O62" s="4">
        <f t="shared" si="3"/>
        <v>22250</v>
      </c>
      <c r="Q62" s="4" cm="1">
        <f t="array" ref="Q62">SUMPRODUCT(($E62:$H62)*($L62:$O62))/SUM(E62:H62)</f>
        <v>44982.911095734838</v>
      </c>
      <c r="S62" s="4"/>
    </row>
    <row r="63" spans="1:19" s="1" customFormat="1" ht="12.75" x14ac:dyDescent="0.2">
      <c r="A63" s="31" t="s">
        <v>116</v>
      </c>
      <c r="B63" s="31" t="s">
        <v>117</v>
      </c>
      <c r="C63" s="32">
        <v>3166</v>
      </c>
      <c r="E63" s="13">
        <v>43671.067366000003</v>
      </c>
      <c r="F63" s="13">
        <v>70056.177899999995</v>
      </c>
      <c r="G63" s="13">
        <v>192.93746199999899</v>
      </c>
      <c r="H63" s="13">
        <v>0</v>
      </c>
      <c r="J63" s="6">
        <f t="shared" si="0"/>
        <v>113920.182728</v>
      </c>
      <c r="L63" s="13">
        <v>55101.713065448253</v>
      </c>
      <c r="M63" s="4">
        <f t="shared" si="1"/>
        <v>34390</v>
      </c>
      <c r="N63" s="4">
        <f t="shared" si="2"/>
        <v>33490</v>
      </c>
      <c r="O63" s="4">
        <f t="shared" si="3"/>
        <v>22250</v>
      </c>
      <c r="Q63" s="4" cm="1">
        <f t="array" ref="Q63">SUMPRODUCT(($E63:$H63)*($L63:$O63))/SUM(E63:H63)</f>
        <v>42328.268278500414</v>
      </c>
      <c r="S63" s="4"/>
    </row>
    <row r="64" spans="1:19" s="1" customFormat="1" ht="12.75" x14ac:dyDescent="0.2">
      <c r="A64" s="31" t="s">
        <v>118</v>
      </c>
      <c r="B64" s="31" t="s">
        <v>119</v>
      </c>
      <c r="C64" s="32">
        <v>3166</v>
      </c>
      <c r="E64" s="13">
        <v>20082.906748000001</v>
      </c>
      <c r="F64" s="13">
        <v>18878.468498599999</v>
      </c>
      <c r="G64" s="13">
        <v>4799.0993829999998</v>
      </c>
      <c r="H64" s="13">
        <v>0</v>
      </c>
      <c r="J64" s="6">
        <f t="shared" si="0"/>
        <v>43760.474629600001</v>
      </c>
      <c r="L64" s="13">
        <v>55101.713065448253</v>
      </c>
      <c r="M64" s="4">
        <f t="shared" si="1"/>
        <v>34390</v>
      </c>
      <c r="N64" s="4">
        <f t="shared" si="2"/>
        <v>33490</v>
      </c>
      <c r="O64" s="4">
        <f t="shared" si="3"/>
        <v>22250</v>
      </c>
      <c r="Q64" s="4" cm="1">
        <f t="array" ref="Q64">SUMPRODUCT(($E64:$H64)*($L64:$O64))/SUM(E64:H64)</f>
        <v>43796.484187481794</v>
      </c>
      <c r="S64" s="4"/>
    </row>
    <row r="65" spans="1:19" s="1" customFormat="1" ht="12.75" x14ac:dyDescent="0.2">
      <c r="A65" s="31" t="s">
        <v>120</v>
      </c>
      <c r="B65" s="31" t="s">
        <v>121</v>
      </c>
      <c r="C65" s="32">
        <v>3204</v>
      </c>
      <c r="E65" s="13">
        <v>63834.284554999998</v>
      </c>
      <c r="F65" s="13">
        <v>24433.721094799999</v>
      </c>
      <c r="G65" s="13">
        <v>1248.957322</v>
      </c>
      <c r="H65" s="13">
        <v>0</v>
      </c>
      <c r="J65" s="6">
        <f t="shared" si="0"/>
        <v>89516.962971800007</v>
      </c>
      <c r="L65" s="13">
        <v>55101.713065448253</v>
      </c>
      <c r="M65" s="4">
        <f t="shared" si="1"/>
        <v>34390</v>
      </c>
      <c r="N65" s="4">
        <f t="shared" si="2"/>
        <v>33490</v>
      </c>
      <c r="O65" s="4">
        <f t="shared" si="3"/>
        <v>22250</v>
      </c>
      <c r="Q65" s="4" cm="1">
        <f t="array" ref="Q65">SUMPRODUCT(($E65:$H65)*($L65:$O65))/SUM(E65:H65)</f>
        <v>49146.905060191551</v>
      </c>
      <c r="S65" s="4"/>
    </row>
    <row r="66" spans="1:19" s="1" customFormat="1" ht="12.75" x14ac:dyDescent="0.2">
      <c r="A66" s="31" t="s">
        <v>122</v>
      </c>
      <c r="B66" s="31" t="s">
        <v>123</v>
      </c>
      <c r="C66" s="32">
        <v>3939</v>
      </c>
      <c r="E66" s="13">
        <v>67505.655224000002</v>
      </c>
      <c r="F66" s="13">
        <v>49549.377861100002</v>
      </c>
      <c r="G66" s="13">
        <v>882.12138400000003</v>
      </c>
      <c r="H66" s="13">
        <v>0</v>
      </c>
      <c r="J66" s="6">
        <f t="shared" si="0"/>
        <v>117937.1544691</v>
      </c>
      <c r="L66" s="13">
        <v>55101.713065448253</v>
      </c>
      <c r="M66" s="4">
        <f t="shared" si="1"/>
        <v>34390</v>
      </c>
      <c r="N66" s="4">
        <f t="shared" si="2"/>
        <v>33490</v>
      </c>
      <c r="O66" s="4">
        <f t="shared" si="3"/>
        <v>22250</v>
      </c>
      <c r="Q66" s="4" cm="1">
        <f t="array" ref="Q66">SUMPRODUCT(($E66:$H66)*($L66:$O66))/SUM(E66:H66)</f>
        <v>46238.37686087365</v>
      </c>
      <c r="S66" s="4"/>
    </row>
    <row r="67" spans="1:19" s="1" customFormat="1" ht="12.75" x14ac:dyDescent="0.2">
      <c r="A67" s="31" t="s">
        <v>37</v>
      </c>
      <c r="B67" s="31" t="s">
        <v>38</v>
      </c>
      <c r="C67" s="32">
        <v>3122</v>
      </c>
      <c r="E67" s="13">
        <v>11358.158876</v>
      </c>
      <c r="F67" s="13">
        <v>4169.8742355000004</v>
      </c>
      <c r="G67" s="13">
        <v>7.8713990000000003</v>
      </c>
      <c r="H67" s="13">
        <v>0</v>
      </c>
      <c r="J67" s="6">
        <f t="shared" ref="J67:J77" si="4">SUM(E67:H67)</f>
        <v>15535.9045105</v>
      </c>
      <c r="L67" s="13">
        <v>55101.713065448253</v>
      </c>
      <c r="M67" s="4">
        <f t="shared" si="1"/>
        <v>34390</v>
      </c>
      <c r="N67" s="4">
        <f t="shared" si="2"/>
        <v>33490</v>
      </c>
      <c r="O67" s="4">
        <f t="shared" si="3"/>
        <v>22250</v>
      </c>
      <c r="Q67" s="4" cm="1">
        <f t="array" ref="Q67">SUMPRODUCT(($E67:$H67)*($L67:$O67))/SUM(E67:H67)</f>
        <v>49531.689572911484</v>
      </c>
      <c r="S67" s="4"/>
    </row>
    <row r="68" spans="1:19" s="1" customFormat="1" ht="12.75" x14ac:dyDescent="0.2">
      <c r="A68" s="31" t="s">
        <v>124</v>
      </c>
      <c r="B68" s="31" t="s">
        <v>125</v>
      </c>
      <c r="C68" s="32">
        <v>3178</v>
      </c>
      <c r="E68" s="13">
        <v>2.5012539999999999</v>
      </c>
      <c r="F68" s="13">
        <v>235.36172199999999</v>
      </c>
      <c r="G68" s="13">
        <v>0</v>
      </c>
      <c r="H68" s="13">
        <v>0</v>
      </c>
      <c r="J68" s="6">
        <f t="shared" si="4"/>
        <v>237.86297599999997</v>
      </c>
      <c r="L68" s="13">
        <v>55101.713065448253</v>
      </c>
      <c r="M68" s="4">
        <f t="shared" si="1"/>
        <v>34390</v>
      </c>
      <c r="N68" s="4">
        <f t="shared" si="2"/>
        <v>33490</v>
      </c>
      <c r="O68" s="4">
        <f t="shared" si="3"/>
        <v>22250</v>
      </c>
      <c r="Q68" s="4" cm="1">
        <f t="array" ref="Q68">SUMPRODUCT(($E68:$H68)*($L68:$O68))/SUM(E68:H68)</f>
        <v>34607.794530376203</v>
      </c>
      <c r="S68" s="4"/>
    </row>
    <row r="69" spans="1:19" s="1" customFormat="1" ht="12.75" x14ac:dyDescent="0.2">
      <c r="A69" s="31" t="s">
        <v>126</v>
      </c>
      <c r="B69" s="31" t="s">
        <v>127</v>
      </c>
      <c r="C69" s="32">
        <v>3134</v>
      </c>
      <c r="E69" s="13">
        <v>51484.606411000001</v>
      </c>
      <c r="F69" s="13">
        <v>43996.012490499998</v>
      </c>
      <c r="G69" s="13">
        <v>2381.3038039999901</v>
      </c>
      <c r="H69" s="13">
        <v>0</v>
      </c>
      <c r="J69" s="6">
        <f t="shared" si="4"/>
        <v>97861.922705499994</v>
      </c>
      <c r="L69" s="13">
        <v>55101.713065448253</v>
      </c>
      <c r="M69" s="4">
        <f t="shared" si="1"/>
        <v>34390</v>
      </c>
      <c r="N69" s="4">
        <f t="shared" si="2"/>
        <v>33490</v>
      </c>
      <c r="O69" s="4">
        <f t="shared" si="3"/>
        <v>22250</v>
      </c>
      <c r="Q69" s="4" cm="1">
        <f t="array" ref="Q69">SUMPRODUCT(($E69:$H69)*($L69:$O69))/SUM(E69:H69)</f>
        <v>45264.415629979849</v>
      </c>
      <c r="S69" s="4"/>
    </row>
    <row r="70" spans="1:19" s="1" customFormat="1" ht="12.75" x14ac:dyDescent="0.2">
      <c r="A70" s="31" t="s">
        <v>128</v>
      </c>
      <c r="B70" s="31" t="s">
        <v>129</v>
      </c>
      <c r="C70" s="32">
        <v>3127</v>
      </c>
      <c r="E70" s="13">
        <v>13104.703767999999</v>
      </c>
      <c r="F70" s="13">
        <v>4746.8817171000001</v>
      </c>
      <c r="G70" s="13">
        <v>4.6029669999999996</v>
      </c>
      <c r="H70" s="13">
        <v>0</v>
      </c>
      <c r="J70" s="6">
        <f t="shared" si="4"/>
        <v>17856.188452099999</v>
      </c>
      <c r="L70" s="13">
        <v>55101.713065448253</v>
      </c>
      <c r="M70" s="4">
        <f t="shared" si="1"/>
        <v>34390</v>
      </c>
      <c r="N70" s="4">
        <f t="shared" si="2"/>
        <v>33490</v>
      </c>
      <c r="O70" s="4">
        <f t="shared" si="3"/>
        <v>22250</v>
      </c>
      <c r="Q70" s="4" cm="1">
        <f t="array" ref="Q70">SUMPRODUCT(($E70:$H70)*($L70:$O70))/SUM(E70:H70)</f>
        <v>49590.148806017678</v>
      </c>
      <c r="S70" s="4"/>
    </row>
    <row r="71" spans="1:19" s="1" customFormat="1" ht="12.75" x14ac:dyDescent="0.2">
      <c r="A71" s="31" t="s">
        <v>130</v>
      </c>
      <c r="B71" s="31" t="s">
        <v>39</v>
      </c>
      <c r="C71" s="32">
        <v>3182</v>
      </c>
      <c r="E71" s="13">
        <v>1068.254516</v>
      </c>
      <c r="F71" s="13">
        <v>3177.4724254999996</v>
      </c>
      <c r="G71" s="13">
        <v>0</v>
      </c>
      <c r="H71" s="13">
        <v>0</v>
      </c>
      <c r="J71" s="6">
        <f t="shared" si="4"/>
        <v>4245.7269414999992</v>
      </c>
      <c r="L71" s="13">
        <v>55101.713065448253</v>
      </c>
      <c r="M71" s="4">
        <f t="shared" si="1"/>
        <v>34390</v>
      </c>
      <c r="N71" s="4">
        <f t="shared" si="2"/>
        <v>33490</v>
      </c>
      <c r="O71" s="4">
        <f t="shared" si="3"/>
        <v>22250</v>
      </c>
      <c r="Q71" s="4" cm="1">
        <f t="array" ref="Q71">SUMPRODUCT(($E71:$H71)*($L71:$O71))/SUM(E71:H71)</f>
        <v>39601.211488896297</v>
      </c>
      <c r="S71" s="4"/>
    </row>
    <row r="72" spans="1:19" s="1" customFormat="1" ht="12.75" x14ac:dyDescent="0.2">
      <c r="A72" s="31" t="s">
        <v>131</v>
      </c>
      <c r="B72" s="31" t="s">
        <v>132</v>
      </c>
      <c r="C72" s="32">
        <v>3191</v>
      </c>
      <c r="E72" s="13">
        <v>49919.447885000001</v>
      </c>
      <c r="F72" s="13">
        <v>34751.690874699998</v>
      </c>
      <c r="G72" s="13">
        <v>605.66226200000006</v>
      </c>
      <c r="H72" s="13">
        <v>0</v>
      </c>
      <c r="J72" s="6">
        <f t="shared" si="4"/>
        <v>85276.801021699997</v>
      </c>
      <c r="L72" s="13">
        <v>55101.713065448253</v>
      </c>
      <c r="M72" s="4">
        <f t="shared" si="1"/>
        <v>34390</v>
      </c>
      <c r="N72" s="4">
        <f t="shared" si="2"/>
        <v>33490</v>
      </c>
      <c r="O72" s="4">
        <f t="shared" si="3"/>
        <v>22250</v>
      </c>
      <c r="Q72" s="4" cm="1">
        <f t="array" ref="Q72">SUMPRODUCT(($E72:$H72)*($L72:$O72))/SUM(E72:H72)</f>
        <v>46507.858228300101</v>
      </c>
      <c r="S72" s="4"/>
    </row>
    <row r="73" spans="1:19" s="1" customFormat="1" ht="12.75" x14ac:dyDescent="0.2">
      <c r="A73" s="31" t="s">
        <v>133</v>
      </c>
      <c r="B73" s="31" t="s">
        <v>134</v>
      </c>
      <c r="C73" s="32">
        <v>3172</v>
      </c>
      <c r="E73" s="13">
        <v>45097.194094999999</v>
      </c>
      <c r="F73" s="13">
        <v>89134.883139199999</v>
      </c>
      <c r="G73" s="13">
        <v>11712.383008000001</v>
      </c>
      <c r="H73" s="13">
        <v>0</v>
      </c>
      <c r="J73" s="6">
        <f t="shared" si="4"/>
        <v>145944.4602422</v>
      </c>
      <c r="L73" s="13">
        <v>55101.713065448253</v>
      </c>
      <c r="M73" s="4">
        <f t="shared" si="1"/>
        <v>34390</v>
      </c>
      <c r="N73" s="4">
        <f t="shared" si="2"/>
        <v>33490</v>
      </c>
      <c r="O73" s="4">
        <f t="shared" si="3"/>
        <v>22250</v>
      </c>
      <c r="Q73" s="4" cm="1">
        <f t="array" ref="Q73">SUMPRODUCT(($E73:$H73)*($L73:$O73))/SUM(E73:H73)</f>
        <v>40717.742744826952</v>
      </c>
      <c r="S73" s="4"/>
    </row>
    <row r="74" spans="1:19" s="1" customFormat="1" ht="12.75" x14ac:dyDescent="0.2">
      <c r="A74" s="31" t="s">
        <v>135</v>
      </c>
      <c r="B74" s="31" t="s">
        <v>136</v>
      </c>
      <c r="C74" s="32">
        <v>3943</v>
      </c>
      <c r="E74" s="13">
        <v>67499.047907999993</v>
      </c>
      <c r="F74" s="13">
        <v>30427.3738760999</v>
      </c>
      <c r="G74" s="13">
        <v>270.963900999999</v>
      </c>
      <c r="H74" s="13">
        <v>0</v>
      </c>
      <c r="J74" s="6">
        <f t="shared" si="4"/>
        <v>98197.385685099885</v>
      </c>
      <c r="L74" s="13">
        <v>55101.713065448253</v>
      </c>
      <c r="M74" s="4">
        <f t="shared" si="1"/>
        <v>34390</v>
      </c>
      <c r="N74" s="4">
        <f t="shared" si="2"/>
        <v>33490</v>
      </c>
      <c r="O74" s="4">
        <f t="shared" si="3"/>
        <v>22250</v>
      </c>
      <c r="Q74" s="4" cm="1">
        <f t="array" ref="Q74">SUMPRODUCT(($E74:$H74)*($L74:$O74))/SUM(E74:H74)</f>
        <v>48624.361079967472</v>
      </c>
      <c r="S74" s="4"/>
    </row>
    <row r="75" spans="1:19" s="1" customFormat="1" ht="12.75" x14ac:dyDescent="0.2">
      <c r="A75" s="31" t="s">
        <v>137</v>
      </c>
      <c r="B75" s="31" t="s">
        <v>138</v>
      </c>
      <c r="C75" s="32">
        <v>3171</v>
      </c>
      <c r="E75" s="13">
        <v>21247.645157999999</v>
      </c>
      <c r="F75" s="13">
        <v>136844.693692</v>
      </c>
      <c r="G75" s="13">
        <v>2599.5629595</v>
      </c>
      <c r="H75" s="13">
        <v>0</v>
      </c>
      <c r="J75" s="6">
        <f t="shared" si="4"/>
        <v>160691.90180950001</v>
      </c>
      <c r="L75" s="13">
        <v>55101.713065448253</v>
      </c>
      <c r="M75" s="4">
        <f t="shared" si="1"/>
        <v>34390</v>
      </c>
      <c r="N75" s="4">
        <f t="shared" si="2"/>
        <v>33490</v>
      </c>
      <c r="O75" s="4">
        <f t="shared" si="3"/>
        <v>22250</v>
      </c>
      <c r="Q75" s="4" cm="1">
        <f t="array" ref="Q75">SUMPRODUCT(($E75:$H75)*($L75:$O75))/SUM(E75:H75)</f>
        <v>37114.067101305089</v>
      </c>
      <c r="S75" s="4"/>
    </row>
    <row r="76" spans="1:19" s="1" customFormat="1" ht="12.75" x14ac:dyDescent="0.2">
      <c r="A76" s="31" t="s">
        <v>139</v>
      </c>
      <c r="B76" s="31" t="s">
        <v>140</v>
      </c>
      <c r="C76" s="32">
        <v>3171</v>
      </c>
      <c r="E76" s="13">
        <v>22241.1206089999</v>
      </c>
      <c r="F76" s="13">
        <v>186207.8470632</v>
      </c>
      <c r="G76" s="13">
        <v>18162.9571923</v>
      </c>
      <c r="H76" s="13">
        <v>0</v>
      </c>
      <c r="J76" s="6">
        <f t="shared" si="4"/>
        <v>226611.92486449989</v>
      </c>
      <c r="L76" s="13">
        <v>55101.713065448253</v>
      </c>
      <c r="M76" s="4">
        <f t="shared" si="1"/>
        <v>34390</v>
      </c>
      <c r="N76" s="4">
        <f t="shared" si="2"/>
        <v>33490</v>
      </c>
      <c r="O76" s="4">
        <f t="shared" si="3"/>
        <v>22250</v>
      </c>
      <c r="Q76" s="4" cm="1">
        <f t="array" ref="Q76">SUMPRODUCT(($E76:$H76)*($L76:$O76))/SUM(E76:H76)</f>
        <v>36350.642835103361</v>
      </c>
      <c r="S76" s="4"/>
    </row>
    <row r="77" spans="1:19" s="1" customFormat="1" ht="12.75" x14ac:dyDescent="0.2">
      <c r="A77" s="31" t="s">
        <v>40</v>
      </c>
      <c r="B77" s="31" t="s">
        <v>41</v>
      </c>
      <c r="C77" s="32">
        <v>3108</v>
      </c>
      <c r="E77" s="13">
        <v>33504.395062000003</v>
      </c>
      <c r="F77" s="13">
        <v>47373.540200799995</v>
      </c>
      <c r="G77" s="13">
        <v>0</v>
      </c>
      <c r="H77" s="13">
        <v>0</v>
      </c>
      <c r="J77" s="6">
        <f t="shared" si="4"/>
        <v>80877.935262799991</v>
      </c>
      <c r="L77" s="13">
        <v>55101.713065448253</v>
      </c>
      <c r="M77" s="4">
        <f t="shared" si="1"/>
        <v>34390</v>
      </c>
      <c r="N77" s="4">
        <f t="shared" si="2"/>
        <v>33490</v>
      </c>
      <c r="O77" s="4">
        <f t="shared" si="3"/>
        <v>22250</v>
      </c>
      <c r="Q77" s="4" cm="1">
        <f t="array" ref="Q77">SUMPRODUCT(($E77:$H77)*($L77:$O77))/SUM(E77:H77)</f>
        <v>42970.009055631046</v>
      </c>
      <c r="S77" s="4"/>
    </row>
    <row r="78" spans="1:19" s="1" customFormat="1" ht="12.75" x14ac:dyDescent="0.2"/>
    <row r="79" spans="1:19" s="1" customFormat="1" ht="12.75" x14ac:dyDescent="0.2"/>
    <row r="80" spans="1:19" s="1" customFormat="1" ht="12.75" x14ac:dyDescent="0.2">
      <c r="A80" s="33" t="s">
        <v>7</v>
      </c>
      <c r="B80" s="33"/>
      <c r="C80" s="15"/>
      <c r="E80" s="14"/>
      <c r="F80" s="14"/>
      <c r="G80" s="14"/>
      <c r="H80" s="14"/>
      <c r="J80" s="14"/>
      <c r="L80" s="34"/>
      <c r="M80" s="34"/>
      <c r="N80" s="34"/>
      <c r="O80" s="34"/>
      <c r="P80" s="3"/>
      <c r="Q80" s="34" cm="1">
        <f t="array" ref="Q80">SUMPRODUCT((Q$20:Q$77)*(J$20:J$77))/SUM(J$20:J$77)</f>
        <v>42233.372968134616</v>
      </c>
    </row>
    <row r="81" spans="1:17" s="1" customFormat="1" ht="12.75" x14ac:dyDescent="0.2">
      <c r="A81" s="5"/>
      <c r="L81" s="4"/>
      <c r="M81" s="4"/>
      <c r="N81" s="4"/>
      <c r="O81" s="4"/>
      <c r="Q81" s="4"/>
    </row>
    <row r="82" spans="1:17" s="1" customFormat="1" ht="12.75" x14ac:dyDescent="0.2"/>
    <row r="83" spans="1:17" s="1" customFormat="1" ht="12.75" x14ac:dyDescent="0.2"/>
    <row r="84" spans="1:17" s="1" customFormat="1" ht="12.75" x14ac:dyDescent="0.2"/>
    <row r="85" spans="1:17" s="1" customFormat="1" ht="12.75" x14ac:dyDescent="0.2"/>
  </sheetData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</vt:lpstr>
      <vt:lpstr>VCR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2025-11-29T02:02:21Z</dcterms:created>
  <dcterms:modified xsi:type="dcterms:W3CDTF">2025-11-29T23:07:37Z</dcterms:modified>
</cp:coreProperties>
</file>