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060" windowWidth="25230" windowHeight="6120" tabRatio="820" activeTab="3"/>
  </bookViews>
  <sheets>
    <sheet name="Cover" sheetId="6" r:id="rId1"/>
    <sheet name="1. Contents" sheetId="1" r:id="rId2"/>
    <sheet name="2. Revenue" sheetId="3" r:id="rId3"/>
    <sheet name="3. Opex" sheetId="17" r:id="rId4"/>
    <sheet name="4. Assets (RAB)" sheetId="19" r:id="rId5"/>
    <sheet name="5. Operational data" sheetId="8" r:id="rId6"/>
    <sheet name="6. Physical Assets" sheetId="10" r:id="rId7"/>
    <sheet name="7. Quality of services" sheetId="9" r:id="rId8"/>
    <sheet name="8. Operating environment" sheetId="15" r:id="rId9"/>
  </sheets>
  <definedNames>
    <definedName name="_ftn1" localSheetId="5">'5. Operational data'!$B$83</definedName>
    <definedName name="_ftnref1" localSheetId="5">'5. Operational data'!$B$78</definedName>
  </definedNames>
  <calcPr calcId="145621"/>
</workbook>
</file>

<file path=xl/calcChain.xml><?xml version="1.0" encoding="utf-8"?>
<calcChain xmlns="http://schemas.openxmlformats.org/spreadsheetml/2006/main">
  <c r="K132" i="19" l="1"/>
  <c r="J132" i="19"/>
  <c r="I132" i="19"/>
  <c r="H132" i="19"/>
  <c r="G132" i="19"/>
  <c r="F132" i="19"/>
  <c r="E132" i="19"/>
  <c r="D132" i="19"/>
  <c r="AC131" i="19"/>
  <c r="AB131" i="19"/>
  <c r="AA131" i="19"/>
  <c r="Z131" i="19"/>
  <c r="Y131" i="19"/>
  <c r="X131" i="19"/>
  <c r="W131" i="19"/>
  <c r="V131" i="19"/>
  <c r="K130" i="19"/>
  <c r="J130" i="19"/>
  <c r="I130" i="19"/>
  <c r="H130" i="19"/>
  <c r="G130" i="19"/>
  <c r="F130" i="19"/>
  <c r="E130" i="19"/>
  <c r="D130" i="19"/>
  <c r="K129" i="19"/>
  <c r="J129" i="19"/>
  <c r="I129" i="19"/>
  <c r="H129" i="19"/>
  <c r="G129" i="19"/>
  <c r="F129" i="19"/>
  <c r="E129" i="19"/>
  <c r="D129" i="19"/>
  <c r="K128" i="19"/>
  <c r="J128" i="19"/>
  <c r="I128" i="19"/>
  <c r="H128" i="19"/>
  <c r="G128" i="19"/>
  <c r="F128" i="19"/>
  <c r="E128" i="19"/>
  <c r="D128" i="19"/>
  <c r="K127" i="19"/>
  <c r="J127" i="19"/>
  <c r="I127" i="19"/>
  <c r="H127" i="19"/>
  <c r="G127" i="19"/>
  <c r="F127" i="19"/>
  <c r="E127" i="19"/>
  <c r="D127" i="19"/>
  <c r="K126" i="19"/>
  <c r="J126" i="19"/>
  <c r="I126" i="19"/>
  <c r="H126" i="19"/>
  <c r="G126" i="19"/>
  <c r="F126" i="19"/>
  <c r="E126" i="19"/>
  <c r="D126" i="19"/>
  <c r="K125" i="19"/>
  <c r="J125" i="19"/>
  <c r="I125" i="19"/>
  <c r="H125" i="19"/>
  <c r="G125" i="19"/>
  <c r="F125" i="19"/>
  <c r="E125" i="19"/>
  <c r="D125" i="19"/>
  <c r="K124" i="19"/>
  <c r="J124" i="19"/>
  <c r="I124" i="19"/>
  <c r="H124" i="19"/>
  <c r="G124" i="19"/>
  <c r="F124" i="19"/>
  <c r="E124" i="19"/>
  <c r="D124" i="19"/>
  <c r="K121" i="19"/>
  <c r="J121" i="19"/>
  <c r="I121" i="19"/>
  <c r="H121" i="19"/>
  <c r="G121" i="19"/>
  <c r="F121" i="19"/>
  <c r="E121" i="19"/>
  <c r="D121" i="19"/>
  <c r="K120" i="19"/>
  <c r="J120" i="19"/>
  <c r="I120" i="19"/>
  <c r="H120" i="19"/>
  <c r="G120" i="19"/>
  <c r="F120" i="19"/>
  <c r="E120" i="19"/>
  <c r="D120" i="19"/>
  <c r="K119" i="19"/>
  <c r="J119" i="19"/>
  <c r="I119" i="19"/>
  <c r="H119" i="19"/>
  <c r="G119" i="19"/>
  <c r="F119" i="19"/>
  <c r="E119" i="19"/>
  <c r="D119" i="19"/>
  <c r="K118" i="19"/>
  <c r="J118" i="19"/>
  <c r="I118" i="19"/>
  <c r="H118" i="19"/>
  <c r="G118" i="19"/>
  <c r="F118" i="19"/>
  <c r="E118" i="19"/>
  <c r="D118" i="19"/>
  <c r="K117" i="19"/>
  <c r="J117" i="19"/>
  <c r="I117" i="19"/>
  <c r="H117" i="19"/>
  <c r="G117" i="19"/>
  <c r="F117" i="19"/>
  <c r="E117" i="19"/>
  <c r="D117" i="19"/>
  <c r="K116" i="19"/>
  <c r="J116" i="19"/>
  <c r="I116" i="19"/>
  <c r="H116" i="19"/>
  <c r="G116" i="19"/>
  <c r="F116" i="19"/>
  <c r="E116" i="19"/>
  <c r="D116" i="19"/>
  <c r="K115" i="19"/>
  <c r="J115" i="19"/>
  <c r="I115" i="19"/>
  <c r="H115" i="19"/>
  <c r="G115" i="19"/>
  <c r="F115" i="19"/>
  <c r="E115" i="19"/>
  <c r="D115" i="19"/>
  <c r="K114" i="19"/>
  <c r="J114" i="19"/>
  <c r="I114" i="19"/>
  <c r="H114" i="19"/>
  <c r="G114" i="19"/>
  <c r="F114" i="19"/>
  <c r="E114" i="19"/>
  <c r="D114" i="19"/>
  <c r="K113" i="19"/>
  <c r="J113" i="19"/>
  <c r="I113" i="19"/>
  <c r="H113" i="19"/>
  <c r="G113" i="19"/>
  <c r="F113" i="19"/>
  <c r="E113" i="19"/>
  <c r="D113" i="19"/>
  <c r="K109" i="19"/>
  <c r="J109" i="19"/>
  <c r="I109" i="19"/>
  <c r="H109" i="19"/>
  <c r="G109" i="19"/>
  <c r="F109" i="19"/>
  <c r="E109" i="19"/>
  <c r="D109" i="19"/>
  <c r="AC106" i="19"/>
  <c r="AB106" i="19"/>
  <c r="AA106" i="19"/>
  <c r="Z106" i="19"/>
  <c r="Y106" i="19"/>
  <c r="X106" i="19"/>
  <c r="W106" i="19"/>
  <c r="V106" i="19"/>
  <c r="AC104" i="19"/>
  <c r="AB104" i="19"/>
  <c r="AA104" i="19"/>
  <c r="Z104" i="19"/>
  <c r="Y104" i="19"/>
  <c r="X104" i="19"/>
  <c r="W104" i="19"/>
  <c r="V104" i="19"/>
  <c r="AC102" i="19"/>
  <c r="AB102" i="19"/>
  <c r="AA102" i="19"/>
  <c r="Z102" i="19"/>
  <c r="Y102" i="19"/>
  <c r="X102" i="19"/>
  <c r="W102" i="19"/>
  <c r="V102" i="19"/>
  <c r="AC101" i="19"/>
  <c r="AB101" i="19"/>
  <c r="AA101" i="19"/>
  <c r="Z101" i="19"/>
  <c r="Y101" i="19"/>
  <c r="X101" i="19"/>
  <c r="W101" i="19"/>
  <c r="V101" i="19"/>
  <c r="AC100" i="19"/>
  <c r="AB100" i="19"/>
  <c r="AA100" i="19"/>
  <c r="Z100" i="19"/>
  <c r="Y100" i="19"/>
  <c r="X100" i="19"/>
  <c r="W100" i="19"/>
  <c r="V100" i="19"/>
  <c r="AC99" i="19"/>
  <c r="AB99" i="19"/>
  <c r="AA99" i="19"/>
  <c r="Z99" i="19"/>
  <c r="Y99" i="19"/>
  <c r="X99" i="19"/>
  <c r="W99" i="19"/>
  <c r="V99" i="19"/>
  <c r="AC98" i="19"/>
  <c r="AB98" i="19"/>
  <c r="AA98" i="19"/>
  <c r="Z98" i="19"/>
  <c r="Y98" i="19"/>
  <c r="X98" i="19"/>
  <c r="W98" i="19"/>
  <c r="V98" i="19"/>
  <c r="AC97" i="19"/>
  <c r="AB97" i="19"/>
  <c r="AA97" i="19"/>
  <c r="Z97" i="19"/>
  <c r="Y97" i="19"/>
  <c r="X97" i="19"/>
  <c r="W97" i="19"/>
  <c r="V97" i="19"/>
  <c r="T91" i="19"/>
  <c r="S91" i="19"/>
  <c r="R91" i="19"/>
  <c r="Q91" i="19"/>
  <c r="Q94" i="19" s="1"/>
  <c r="P91" i="19"/>
  <c r="P94" i="19" s="1"/>
  <c r="P106" i="19" s="1"/>
  <c r="O91" i="19"/>
  <c r="O94" i="19" s="1"/>
  <c r="O106" i="19" s="1"/>
  <c r="N91" i="19"/>
  <c r="N94" i="19" s="1"/>
  <c r="N106" i="19" s="1"/>
  <c r="M91" i="19"/>
  <c r="M94" i="19" s="1"/>
  <c r="M106" i="19" s="1"/>
  <c r="K91" i="19"/>
  <c r="J91" i="19"/>
  <c r="I91" i="19"/>
  <c r="H91" i="19"/>
  <c r="H94" i="19" s="1"/>
  <c r="G91" i="19"/>
  <c r="G94" i="19" s="1"/>
  <c r="G106" i="19" s="1"/>
  <c r="F91" i="19"/>
  <c r="F94" i="19" s="1"/>
  <c r="F106" i="19" s="1"/>
  <c r="E91" i="19"/>
  <c r="E94" i="19" s="1"/>
  <c r="E106" i="19" s="1"/>
  <c r="D91" i="19"/>
  <c r="D94" i="19" s="1"/>
  <c r="D106" i="19" s="1"/>
  <c r="AC83" i="19"/>
  <c r="AC86" i="19" s="1"/>
  <c r="AB83" i="19"/>
  <c r="AB11" i="19" s="1"/>
  <c r="AA83" i="19"/>
  <c r="AA86" i="19" s="1"/>
  <c r="AA105" i="19" s="1"/>
  <c r="Z83" i="19"/>
  <c r="Z86" i="19" s="1"/>
  <c r="Z14" i="19" s="1"/>
  <c r="Y83" i="19"/>
  <c r="Y86" i="19" s="1"/>
  <c r="X83" i="19"/>
  <c r="X11" i="19" s="1"/>
  <c r="W83" i="19"/>
  <c r="W86" i="19" s="1"/>
  <c r="W105" i="19" s="1"/>
  <c r="V83" i="19"/>
  <c r="V86" i="19" s="1"/>
  <c r="V14" i="19" s="1"/>
  <c r="T83" i="19"/>
  <c r="S83" i="19"/>
  <c r="R83" i="19"/>
  <c r="Q83" i="19"/>
  <c r="Q86" i="19" s="1"/>
  <c r="R80" i="19" s="1"/>
  <c r="R86" i="19" s="1"/>
  <c r="S80" i="19" s="1"/>
  <c r="P83" i="19"/>
  <c r="P86" i="19" s="1"/>
  <c r="P105" i="19" s="1"/>
  <c r="O83" i="19"/>
  <c r="O86" i="19" s="1"/>
  <c r="O105" i="19" s="1"/>
  <c r="N83" i="19"/>
  <c r="N86" i="19" s="1"/>
  <c r="N105" i="19" s="1"/>
  <c r="M83" i="19"/>
  <c r="M86" i="19" s="1"/>
  <c r="M105" i="19" s="1"/>
  <c r="K83" i="19"/>
  <c r="J83" i="19"/>
  <c r="I83" i="19"/>
  <c r="H83" i="19"/>
  <c r="H86" i="19" s="1"/>
  <c r="H105" i="19" s="1"/>
  <c r="G83" i="19"/>
  <c r="G86" i="19" s="1"/>
  <c r="G105" i="19" s="1"/>
  <c r="F83" i="19"/>
  <c r="F86" i="19" s="1"/>
  <c r="F105" i="19" s="1"/>
  <c r="E83" i="19"/>
  <c r="E86" i="19" s="1"/>
  <c r="E105" i="19" s="1"/>
  <c r="D83" i="19"/>
  <c r="D86" i="19" s="1"/>
  <c r="D105" i="19" s="1"/>
  <c r="T75" i="19"/>
  <c r="S75" i="19"/>
  <c r="R75" i="19"/>
  <c r="Q75" i="19"/>
  <c r="Q78" i="19" s="1"/>
  <c r="Q104" i="19" s="1"/>
  <c r="P75" i="19"/>
  <c r="P78" i="19" s="1"/>
  <c r="P104" i="19" s="1"/>
  <c r="O75" i="19"/>
  <c r="O78" i="19" s="1"/>
  <c r="O104" i="19" s="1"/>
  <c r="N75" i="19"/>
  <c r="N78" i="19" s="1"/>
  <c r="N104" i="19" s="1"/>
  <c r="M75" i="19"/>
  <c r="M78" i="19" s="1"/>
  <c r="M104" i="19" s="1"/>
  <c r="T61" i="19"/>
  <c r="S61" i="19"/>
  <c r="R61" i="19"/>
  <c r="Q61" i="19"/>
  <c r="Q64" i="19" s="1"/>
  <c r="P61" i="19"/>
  <c r="P64" i="19" s="1"/>
  <c r="P102" i="19" s="1"/>
  <c r="O61" i="19"/>
  <c r="O64" i="19" s="1"/>
  <c r="O102" i="19" s="1"/>
  <c r="N61" i="19"/>
  <c r="N64" i="19" s="1"/>
  <c r="N102" i="19" s="1"/>
  <c r="M61" i="19"/>
  <c r="M64" i="19" s="1"/>
  <c r="M102" i="19" s="1"/>
  <c r="K61" i="19"/>
  <c r="K64" i="19" s="1"/>
  <c r="K102" i="19" s="1"/>
  <c r="J61" i="19"/>
  <c r="J64" i="19" s="1"/>
  <c r="J102" i="19" s="1"/>
  <c r="I61" i="19"/>
  <c r="I64" i="19" s="1"/>
  <c r="I102" i="19" s="1"/>
  <c r="H61" i="19"/>
  <c r="H64" i="19" s="1"/>
  <c r="H102" i="19" s="1"/>
  <c r="G61" i="19"/>
  <c r="G64" i="19" s="1"/>
  <c r="G102" i="19" s="1"/>
  <c r="F61" i="19"/>
  <c r="F64" i="19" s="1"/>
  <c r="F102" i="19" s="1"/>
  <c r="E61" i="19"/>
  <c r="E64" i="19" s="1"/>
  <c r="E102" i="19" s="1"/>
  <c r="D61" i="19"/>
  <c r="D64" i="19" s="1"/>
  <c r="D102" i="19" s="1"/>
  <c r="T53" i="19"/>
  <c r="S53" i="19"/>
  <c r="R53" i="19"/>
  <c r="Q53" i="19"/>
  <c r="Q56" i="19" s="1"/>
  <c r="R50" i="19" s="1"/>
  <c r="P53" i="19"/>
  <c r="P56" i="19" s="1"/>
  <c r="P101" i="19" s="1"/>
  <c r="O53" i="19"/>
  <c r="O56" i="19" s="1"/>
  <c r="O101" i="19" s="1"/>
  <c r="N53" i="19"/>
  <c r="N56" i="19" s="1"/>
  <c r="N101" i="19" s="1"/>
  <c r="M53" i="19"/>
  <c r="M56" i="19" s="1"/>
  <c r="M101" i="19" s="1"/>
  <c r="K53" i="19"/>
  <c r="K56" i="19" s="1"/>
  <c r="K101" i="19" s="1"/>
  <c r="J53" i="19"/>
  <c r="J56" i="19" s="1"/>
  <c r="J101" i="19" s="1"/>
  <c r="I53" i="19"/>
  <c r="I56" i="19" s="1"/>
  <c r="I101" i="19" s="1"/>
  <c r="H53" i="19"/>
  <c r="H56" i="19" s="1"/>
  <c r="H101" i="19" s="1"/>
  <c r="G53" i="19"/>
  <c r="G56" i="19" s="1"/>
  <c r="G101" i="19" s="1"/>
  <c r="F53" i="19"/>
  <c r="F56" i="19" s="1"/>
  <c r="F101" i="19" s="1"/>
  <c r="E53" i="19"/>
  <c r="E56" i="19" s="1"/>
  <c r="E101" i="19" s="1"/>
  <c r="D53" i="19"/>
  <c r="D56" i="19" s="1"/>
  <c r="D101" i="19" s="1"/>
  <c r="T45" i="19"/>
  <c r="S45" i="19"/>
  <c r="R45" i="19"/>
  <c r="Q45" i="19"/>
  <c r="Q48" i="19" s="1"/>
  <c r="Q100" i="19" s="1"/>
  <c r="P45" i="19"/>
  <c r="P48" i="19" s="1"/>
  <c r="P100" i="19" s="1"/>
  <c r="O45" i="19"/>
  <c r="O48" i="19" s="1"/>
  <c r="O100" i="19" s="1"/>
  <c r="N45" i="19"/>
  <c r="N48" i="19" s="1"/>
  <c r="N100" i="19" s="1"/>
  <c r="M45" i="19"/>
  <c r="M48" i="19" s="1"/>
  <c r="M100" i="19" s="1"/>
  <c r="K45" i="19"/>
  <c r="K48" i="19" s="1"/>
  <c r="K100" i="19" s="1"/>
  <c r="J45" i="19"/>
  <c r="J48" i="19" s="1"/>
  <c r="J100" i="19" s="1"/>
  <c r="I45" i="19"/>
  <c r="I48" i="19" s="1"/>
  <c r="I100" i="19" s="1"/>
  <c r="H45" i="19"/>
  <c r="H48" i="19" s="1"/>
  <c r="H100" i="19" s="1"/>
  <c r="G45" i="19"/>
  <c r="G48" i="19" s="1"/>
  <c r="G100" i="19" s="1"/>
  <c r="F45" i="19"/>
  <c r="F48" i="19" s="1"/>
  <c r="F100" i="19" s="1"/>
  <c r="E45" i="19"/>
  <c r="E48" i="19" s="1"/>
  <c r="E100" i="19" s="1"/>
  <c r="D45" i="19"/>
  <c r="D48" i="19" s="1"/>
  <c r="D100" i="19" s="1"/>
  <c r="T37" i="19"/>
  <c r="S37" i="19"/>
  <c r="R37" i="19"/>
  <c r="Q37" i="19"/>
  <c r="Q40" i="19" s="1"/>
  <c r="P37" i="19"/>
  <c r="P40" i="19" s="1"/>
  <c r="P99" i="19" s="1"/>
  <c r="O37" i="19"/>
  <c r="O40" i="19" s="1"/>
  <c r="O99" i="19" s="1"/>
  <c r="N37" i="19"/>
  <c r="M37" i="19"/>
  <c r="K37" i="19"/>
  <c r="K40" i="19" s="1"/>
  <c r="K99" i="19" s="1"/>
  <c r="J37" i="19"/>
  <c r="J40" i="19" s="1"/>
  <c r="J99" i="19" s="1"/>
  <c r="I37" i="19"/>
  <c r="I40" i="19" s="1"/>
  <c r="I99" i="19" s="1"/>
  <c r="H37" i="19"/>
  <c r="H40" i="19" s="1"/>
  <c r="G37" i="19"/>
  <c r="G40" i="19" s="1"/>
  <c r="G99" i="19" s="1"/>
  <c r="F37" i="19"/>
  <c r="F40" i="19" s="1"/>
  <c r="F99" i="19" s="1"/>
  <c r="E37" i="19"/>
  <c r="D37" i="19"/>
  <c r="T29" i="19"/>
  <c r="S29" i="19"/>
  <c r="R29" i="19"/>
  <c r="Q29" i="19"/>
  <c r="Q32" i="19" s="1"/>
  <c r="R26" i="19" s="1"/>
  <c r="R32" i="19" s="1"/>
  <c r="S26" i="19" s="1"/>
  <c r="P29" i="19"/>
  <c r="P32" i="19" s="1"/>
  <c r="P98" i="19" s="1"/>
  <c r="O29" i="19"/>
  <c r="O32" i="19" s="1"/>
  <c r="O98" i="19" s="1"/>
  <c r="N29" i="19"/>
  <c r="N32" i="19" s="1"/>
  <c r="N98" i="19" s="1"/>
  <c r="M29" i="19"/>
  <c r="M32" i="19" s="1"/>
  <c r="M98" i="19" s="1"/>
  <c r="K29" i="19"/>
  <c r="K32" i="19" s="1"/>
  <c r="K98" i="19" s="1"/>
  <c r="J29" i="19"/>
  <c r="J32" i="19" s="1"/>
  <c r="J98" i="19" s="1"/>
  <c r="I29" i="19"/>
  <c r="I32" i="19" s="1"/>
  <c r="I98" i="19" s="1"/>
  <c r="H29" i="19"/>
  <c r="H32" i="19" s="1"/>
  <c r="H98" i="19" s="1"/>
  <c r="G29" i="19"/>
  <c r="G32" i="19" s="1"/>
  <c r="G98" i="19" s="1"/>
  <c r="F29" i="19"/>
  <c r="F32" i="19" s="1"/>
  <c r="F98" i="19" s="1"/>
  <c r="E29" i="19"/>
  <c r="E32" i="19" s="1"/>
  <c r="E98" i="19" s="1"/>
  <c r="D29" i="19"/>
  <c r="D32" i="19" s="1"/>
  <c r="T21" i="19"/>
  <c r="S21" i="19"/>
  <c r="R21" i="19"/>
  <c r="Q21" i="19"/>
  <c r="Q24" i="19" s="1"/>
  <c r="P21" i="19"/>
  <c r="P24" i="19" s="1"/>
  <c r="O21" i="19"/>
  <c r="N21" i="19"/>
  <c r="N24" i="19" s="1"/>
  <c r="N97" i="19" s="1"/>
  <c r="M21" i="19"/>
  <c r="M24" i="19" s="1"/>
  <c r="M97" i="19" s="1"/>
  <c r="K21" i="19"/>
  <c r="K24" i="19" s="1"/>
  <c r="J21" i="19"/>
  <c r="I21" i="19"/>
  <c r="I24" i="19" s="1"/>
  <c r="I97" i="19" s="1"/>
  <c r="H21" i="19"/>
  <c r="H24" i="19" s="1"/>
  <c r="H97" i="19" s="1"/>
  <c r="G21" i="19"/>
  <c r="G24" i="19" s="1"/>
  <c r="G97" i="19" s="1"/>
  <c r="F21" i="19"/>
  <c r="E21" i="19"/>
  <c r="E24" i="19" s="1"/>
  <c r="E97" i="19" s="1"/>
  <c r="D21" i="19"/>
  <c r="D24" i="19" s="1"/>
  <c r="D97" i="19" s="1"/>
  <c r="AC13" i="19"/>
  <c r="AB13" i="19"/>
  <c r="AA13" i="19"/>
  <c r="Z13" i="19"/>
  <c r="Y13" i="19"/>
  <c r="X13" i="19"/>
  <c r="W13" i="19"/>
  <c r="V13" i="19"/>
  <c r="T13" i="19"/>
  <c r="S13" i="19"/>
  <c r="R13" i="19"/>
  <c r="Q13" i="19"/>
  <c r="P13" i="19"/>
  <c r="O13" i="19"/>
  <c r="N13" i="19"/>
  <c r="M13" i="19"/>
  <c r="K13" i="19"/>
  <c r="J13" i="19"/>
  <c r="I13" i="19"/>
  <c r="H13" i="19"/>
  <c r="G13" i="19"/>
  <c r="F13" i="19"/>
  <c r="E13" i="19"/>
  <c r="D13" i="19"/>
  <c r="AC12" i="19"/>
  <c r="AB12" i="19"/>
  <c r="AA12" i="19"/>
  <c r="Z12" i="19"/>
  <c r="Y12" i="19"/>
  <c r="X12" i="19"/>
  <c r="W12" i="19"/>
  <c r="V12" i="19"/>
  <c r="T12" i="19"/>
  <c r="S12" i="19"/>
  <c r="R12" i="19"/>
  <c r="Q12" i="19"/>
  <c r="P12" i="19"/>
  <c r="O12" i="19"/>
  <c r="N12" i="19"/>
  <c r="M12" i="19"/>
  <c r="K12" i="19"/>
  <c r="J12" i="19"/>
  <c r="I12" i="19"/>
  <c r="H12" i="19"/>
  <c r="G12" i="19"/>
  <c r="F12" i="19"/>
  <c r="E12" i="19"/>
  <c r="D12" i="19"/>
  <c r="AC11" i="19"/>
  <c r="AA11" i="19"/>
  <c r="AC10" i="19"/>
  <c r="AB10" i="19"/>
  <c r="AA10" i="19"/>
  <c r="Z10" i="19"/>
  <c r="Y10" i="19"/>
  <c r="X10" i="19"/>
  <c r="W10" i="19"/>
  <c r="V10" i="19"/>
  <c r="T10" i="19"/>
  <c r="S10" i="19"/>
  <c r="R10" i="19"/>
  <c r="Q10" i="19"/>
  <c r="P10" i="19"/>
  <c r="O10" i="19"/>
  <c r="N10" i="19"/>
  <c r="M10" i="19"/>
  <c r="K10" i="19"/>
  <c r="J10" i="19"/>
  <c r="I10" i="19"/>
  <c r="H10" i="19"/>
  <c r="G10" i="19"/>
  <c r="F10" i="19"/>
  <c r="E10" i="19"/>
  <c r="D10" i="19"/>
  <c r="AC9" i="19"/>
  <c r="AB9" i="19"/>
  <c r="AA9" i="19"/>
  <c r="Z9" i="19"/>
  <c r="Y9" i="19"/>
  <c r="X9" i="19"/>
  <c r="W9" i="19"/>
  <c r="V9" i="19"/>
  <c r="T9" i="19"/>
  <c r="S9" i="19"/>
  <c r="R9" i="19"/>
  <c r="Q9" i="19"/>
  <c r="P9" i="19"/>
  <c r="O9" i="19"/>
  <c r="N9" i="19"/>
  <c r="M9" i="19"/>
  <c r="K9" i="19"/>
  <c r="J9" i="19"/>
  <c r="I9" i="19"/>
  <c r="H9" i="19"/>
  <c r="G9" i="19"/>
  <c r="F9" i="19"/>
  <c r="E9" i="19"/>
  <c r="D9" i="19"/>
  <c r="AC8" i="19"/>
  <c r="AB8" i="19"/>
  <c r="AA8" i="19"/>
  <c r="Z8" i="19"/>
  <c r="Y8" i="19"/>
  <c r="X8" i="19"/>
  <c r="W8" i="19"/>
  <c r="V8" i="19"/>
  <c r="Q8" i="19"/>
  <c r="P8" i="19"/>
  <c r="O8" i="19"/>
  <c r="N8" i="19"/>
  <c r="M8" i="19"/>
  <c r="H8" i="19"/>
  <c r="G8" i="19"/>
  <c r="F8" i="19"/>
  <c r="E8" i="19"/>
  <c r="D8" i="19"/>
  <c r="G11" i="19" l="1"/>
  <c r="R42" i="19"/>
  <c r="V11" i="19"/>
  <c r="T11" i="19"/>
  <c r="W11" i="19"/>
  <c r="W14" i="19"/>
  <c r="Z11" i="19"/>
  <c r="AA14" i="19"/>
  <c r="R56" i="19"/>
  <c r="S50" i="19" s="1"/>
  <c r="S56" i="19" s="1"/>
  <c r="T50" i="19" s="1"/>
  <c r="D11" i="19"/>
  <c r="M11" i="19"/>
  <c r="J86" i="19"/>
  <c r="K80" i="19" s="1"/>
  <c r="K86" i="19" s="1"/>
  <c r="E11" i="19"/>
  <c r="N11" i="19"/>
  <c r="P11" i="19"/>
  <c r="Y11" i="19"/>
  <c r="J11" i="19"/>
  <c r="S11" i="19"/>
  <c r="V105" i="19"/>
  <c r="K11" i="19"/>
  <c r="R11" i="19"/>
  <c r="I80" i="19"/>
  <c r="I86" i="19" s="1"/>
  <c r="J80" i="19" s="1"/>
  <c r="D98" i="19"/>
  <c r="H14" i="19"/>
  <c r="H99" i="19"/>
  <c r="R34" i="19"/>
  <c r="Q99" i="19"/>
  <c r="F11" i="19"/>
  <c r="F24" i="19"/>
  <c r="O11" i="19"/>
  <c r="O24" i="19"/>
  <c r="Y105" i="19"/>
  <c r="Y14" i="19"/>
  <c r="AC105" i="19"/>
  <c r="AC14" i="19"/>
  <c r="G14" i="19"/>
  <c r="K97" i="19"/>
  <c r="P97" i="19"/>
  <c r="P14" i="19"/>
  <c r="R58" i="19"/>
  <c r="Q102" i="19"/>
  <c r="I88" i="19"/>
  <c r="H106" i="19"/>
  <c r="R88" i="19"/>
  <c r="Q106" i="19"/>
  <c r="J24" i="19"/>
  <c r="M40" i="19"/>
  <c r="M99" i="19" s="1"/>
  <c r="AB86" i="19"/>
  <c r="H11" i="19"/>
  <c r="Q11" i="19"/>
  <c r="E40" i="19"/>
  <c r="E99" i="19" s="1"/>
  <c r="N40" i="19"/>
  <c r="R72" i="19"/>
  <c r="I11" i="19"/>
  <c r="M14" i="19"/>
  <c r="R18" i="19"/>
  <c r="Q14" i="19"/>
  <c r="X86" i="19"/>
  <c r="Q97" i="19"/>
  <c r="Q98" i="19"/>
  <c r="Q101" i="19"/>
  <c r="Q105" i="19"/>
  <c r="Z105" i="19"/>
  <c r="D40" i="19"/>
  <c r="D99" i="19" s="1"/>
  <c r="R48" i="19"/>
  <c r="S42" i="19" s="1"/>
  <c r="S86" i="19"/>
  <c r="T80" i="19" s="1"/>
  <c r="S32" i="19"/>
  <c r="T26" i="19" s="1"/>
  <c r="R98" i="19"/>
  <c r="R101" i="19"/>
  <c r="I105" i="19"/>
  <c r="R105" i="19"/>
  <c r="E14" i="19" l="1"/>
  <c r="J105" i="19"/>
  <c r="S101" i="19"/>
  <c r="I94" i="19"/>
  <c r="I8" i="19"/>
  <c r="F97" i="19"/>
  <c r="F14" i="19"/>
  <c r="T86" i="19"/>
  <c r="T105" i="19" s="1"/>
  <c r="N99" i="19"/>
  <c r="N14" i="19"/>
  <c r="S105" i="19"/>
  <c r="X105" i="19"/>
  <c r="X14" i="19"/>
  <c r="K105" i="19"/>
  <c r="R94" i="19"/>
  <c r="S88" i="19" s="1"/>
  <c r="R64" i="19"/>
  <c r="S58" i="19" s="1"/>
  <c r="O97" i="19"/>
  <c r="O14" i="19"/>
  <c r="T32" i="19"/>
  <c r="T98" i="19" s="1"/>
  <c r="R24" i="19"/>
  <c r="R97" i="19" s="1"/>
  <c r="R8" i="19"/>
  <c r="R78" i="19"/>
  <c r="S72" i="19" s="1"/>
  <c r="AB105" i="19"/>
  <c r="AB14" i="19"/>
  <c r="S98" i="19"/>
  <c r="S48" i="19"/>
  <c r="T42" i="19" s="1"/>
  <c r="J97" i="19"/>
  <c r="R100" i="19"/>
  <c r="T56" i="19"/>
  <c r="T101" i="19" s="1"/>
  <c r="R40" i="19"/>
  <c r="S34" i="19" s="1"/>
  <c r="D14" i="19"/>
  <c r="D204" i="17"/>
  <c r="E199" i="17" s="1"/>
  <c r="E204" i="17" s="1"/>
  <c r="F199" i="17" s="1"/>
  <c r="F204" i="17" s="1"/>
  <c r="G199" i="17" s="1"/>
  <c r="G204" i="17" s="1"/>
  <c r="H199" i="17" s="1"/>
  <c r="H204" i="17" s="1"/>
  <c r="I199" i="17" s="1"/>
  <c r="I204" i="17" s="1"/>
  <c r="J199" i="17" s="1"/>
  <c r="J204" i="17" s="1"/>
  <c r="K199" i="17" s="1"/>
  <c r="K204" i="17" s="1"/>
  <c r="D188" i="17"/>
  <c r="E183" i="17" s="1"/>
  <c r="E188" i="17" s="1"/>
  <c r="F183" i="17" s="1"/>
  <c r="F188" i="17" s="1"/>
  <c r="G183" i="17" s="1"/>
  <c r="G188" i="17" s="1"/>
  <c r="H183" i="17" s="1"/>
  <c r="H188" i="17" s="1"/>
  <c r="I183" i="17" s="1"/>
  <c r="I188" i="17" s="1"/>
  <c r="J183" i="17" s="1"/>
  <c r="J188" i="17" s="1"/>
  <c r="K183" i="17" s="1"/>
  <c r="K188" i="17" s="1"/>
  <c r="D179" i="17"/>
  <c r="E174" i="17" s="1"/>
  <c r="E179" i="17" s="1"/>
  <c r="F174" i="17" s="1"/>
  <c r="F179" i="17" s="1"/>
  <c r="G174" i="17" s="1"/>
  <c r="G179" i="17" s="1"/>
  <c r="H174" i="17" s="1"/>
  <c r="H179" i="17" s="1"/>
  <c r="I174" i="17" s="1"/>
  <c r="I179" i="17" s="1"/>
  <c r="J174" i="17" s="1"/>
  <c r="J179" i="17" s="1"/>
  <c r="K174" i="17" s="1"/>
  <c r="K179" i="17" s="1"/>
  <c r="D172" i="17"/>
  <c r="E167" i="17" s="1"/>
  <c r="E172" i="17" s="1"/>
  <c r="F167" i="17" s="1"/>
  <c r="F172" i="17" s="1"/>
  <c r="G167" i="17" s="1"/>
  <c r="G172" i="17" s="1"/>
  <c r="H167" i="17" s="1"/>
  <c r="H172" i="17" s="1"/>
  <c r="I167" i="17" s="1"/>
  <c r="I172" i="17" s="1"/>
  <c r="J167" i="17" s="1"/>
  <c r="J172" i="17" s="1"/>
  <c r="K167" i="17" s="1"/>
  <c r="K172" i="17" s="1"/>
  <c r="D156" i="17"/>
  <c r="E151" i="17" s="1"/>
  <c r="E156" i="17" s="1"/>
  <c r="F151" i="17" s="1"/>
  <c r="F156" i="17" s="1"/>
  <c r="G151" i="17" s="1"/>
  <c r="G156" i="17" s="1"/>
  <c r="H151" i="17" s="1"/>
  <c r="H156" i="17" s="1"/>
  <c r="I151" i="17" s="1"/>
  <c r="I156" i="17" s="1"/>
  <c r="J151" i="17" s="1"/>
  <c r="J156" i="17" s="1"/>
  <c r="K151" i="17" s="1"/>
  <c r="K156" i="17" s="1"/>
  <c r="E140" i="17"/>
  <c r="F135" i="17" s="1"/>
  <c r="F140" i="17" s="1"/>
  <c r="G135" i="17" s="1"/>
  <c r="G140" i="17" s="1"/>
  <c r="H135" i="17" s="1"/>
  <c r="H140" i="17" s="1"/>
  <c r="I135" i="17" s="1"/>
  <c r="I140" i="17" s="1"/>
  <c r="J135" i="17" s="1"/>
  <c r="J140" i="17" s="1"/>
  <c r="K135" i="17" s="1"/>
  <c r="K140" i="17" s="1"/>
  <c r="Z96" i="17"/>
  <c r="Y96" i="17"/>
  <c r="X96" i="17"/>
  <c r="W96" i="17"/>
  <c r="V96" i="17"/>
  <c r="Q96" i="17"/>
  <c r="P96" i="17"/>
  <c r="O96" i="17"/>
  <c r="N96" i="17"/>
  <c r="M96" i="17"/>
  <c r="H96" i="17"/>
  <c r="G96" i="17"/>
  <c r="F96" i="17"/>
  <c r="E96" i="17"/>
  <c r="D96" i="17"/>
  <c r="T65" i="17"/>
  <c r="S65" i="17"/>
  <c r="R65" i="17"/>
  <c r="T64" i="17"/>
  <c r="S64" i="17"/>
  <c r="R64" i="17"/>
  <c r="AC63" i="17"/>
  <c r="AB63" i="17"/>
  <c r="AA63" i="17"/>
  <c r="K62" i="17"/>
  <c r="J62" i="17"/>
  <c r="I62" i="17"/>
  <c r="K61" i="17"/>
  <c r="J61" i="17"/>
  <c r="I61" i="17"/>
  <c r="K60" i="17"/>
  <c r="J60" i="17"/>
  <c r="I60" i="17"/>
  <c r="K59" i="17"/>
  <c r="J59" i="17"/>
  <c r="I59" i="17"/>
  <c r="K58" i="17"/>
  <c r="J58" i="17"/>
  <c r="I58" i="17"/>
  <c r="T56" i="17"/>
  <c r="S56" i="17"/>
  <c r="R56" i="17"/>
  <c r="T55" i="17"/>
  <c r="S55" i="17"/>
  <c r="R55" i="17"/>
  <c r="AC54" i="17"/>
  <c r="AB54" i="17"/>
  <c r="AA54" i="17"/>
  <c r="K53" i="17"/>
  <c r="J53" i="17"/>
  <c r="I53" i="17"/>
  <c r="K50" i="17"/>
  <c r="J50" i="17"/>
  <c r="I50" i="17"/>
  <c r="K49" i="17"/>
  <c r="J49" i="17"/>
  <c r="I49" i="17"/>
  <c r="K47" i="17"/>
  <c r="K44" i="17"/>
  <c r="J44" i="17"/>
  <c r="I44" i="17"/>
  <c r="K43" i="17"/>
  <c r="J43" i="17"/>
  <c r="I43" i="17"/>
  <c r="K42" i="17"/>
  <c r="J42" i="17"/>
  <c r="I42" i="17"/>
  <c r="K40" i="17"/>
  <c r="J40" i="17"/>
  <c r="I40" i="17"/>
  <c r="AC36" i="17"/>
  <c r="AC109" i="17" s="1"/>
  <c r="AB36" i="17"/>
  <c r="AB109" i="17" s="1"/>
  <c r="AA36" i="17"/>
  <c r="AA109" i="17" s="1"/>
  <c r="T36" i="17"/>
  <c r="S36" i="17"/>
  <c r="R36" i="17"/>
  <c r="K36" i="17"/>
  <c r="J36" i="17"/>
  <c r="I36" i="17"/>
  <c r="H36" i="17"/>
  <c r="G36" i="17"/>
  <c r="F36" i="17"/>
  <c r="E36" i="17"/>
  <c r="D36" i="17"/>
  <c r="Q32" i="17"/>
  <c r="Q33" i="17" s="1"/>
  <c r="P32" i="17"/>
  <c r="P33" i="17" s="1"/>
  <c r="P36" i="17" s="1"/>
  <c r="O32" i="17"/>
  <c r="O33" i="17" s="1"/>
  <c r="N32" i="17"/>
  <c r="M32" i="17"/>
  <c r="Z31" i="17"/>
  <c r="Y31" i="17"/>
  <c r="X31" i="17"/>
  <c r="W31" i="17"/>
  <c r="V31" i="17"/>
  <c r="Z22" i="17"/>
  <c r="Y22" i="17"/>
  <c r="X22" i="17"/>
  <c r="W22" i="17"/>
  <c r="V22" i="17"/>
  <c r="S94" i="19" l="1"/>
  <c r="T88" i="19" s="1"/>
  <c r="S40" i="19"/>
  <c r="T34" i="19" s="1"/>
  <c r="S100" i="19"/>
  <c r="S78" i="19"/>
  <c r="T72" i="19" s="1"/>
  <c r="R106" i="19"/>
  <c r="J88" i="19"/>
  <c r="I14" i="19"/>
  <c r="R99" i="19"/>
  <c r="R104" i="19"/>
  <c r="R102" i="19"/>
  <c r="I106" i="19"/>
  <c r="T48" i="19"/>
  <c r="T100" i="19" s="1"/>
  <c r="R14" i="19"/>
  <c r="S18" i="19"/>
  <c r="S64" i="19"/>
  <c r="T58" i="19" s="1"/>
  <c r="V36" i="17"/>
  <c r="V109" i="17" s="1"/>
  <c r="Z36" i="17"/>
  <c r="Z109" i="17" s="1"/>
  <c r="AB68" i="17"/>
  <c r="W36" i="17"/>
  <c r="W109" i="17" s="1"/>
  <c r="Y36" i="17"/>
  <c r="Y109" i="17" s="1"/>
  <c r="T68" i="17"/>
  <c r="AA68" i="17"/>
  <c r="X36" i="17"/>
  <c r="X109" i="17" s="1"/>
  <c r="R68" i="17"/>
  <c r="I68" i="17"/>
  <c r="O36" i="17"/>
  <c r="J68" i="17"/>
  <c r="AC68" i="17"/>
  <c r="N33" i="17"/>
  <c r="N36" i="17" s="1"/>
  <c r="M33" i="17"/>
  <c r="M36" i="17" s="1"/>
  <c r="K68" i="17"/>
  <c r="S68" i="17"/>
  <c r="Q36" i="17"/>
  <c r="S102" i="19" l="1"/>
  <c r="S106" i="19"/>
  <c r="J94" i="19"/>
  <c r="J106" i="19" s="1"/>
  <c r="J8" i="19"/>
  <c r="T40" i="19"/>
  <c r="T99" i="19" s="1"/>
  <c r="T64" i="19"/>
  <c r="T102" i="19" s="1"/>
  <c r="T78" i="19"/>
  <c r="T104" i="19" s="1"/>
  <c r="S99" i="19"/>
  <c r="S8" i="19"/>
  <c r="S24" i="19"/>
  <c r="S97" i="19" s="1"/>
  <c r="S104" i="19"/>
  <c r="T94" i="19"/>
  <c r="T106" i="19" s="1"/>
  <c r="K88" i="19" l="1"/>
  <c r="J14" i="19"/>
  <c r="S14" i="19"/>
  <c r="T18" i="19"/>
  <c r="T24" i="19" l="1"/>
  <c r="T14" i="19" s="1"/>
  <c r="T8" i="19"/>
  <c r="K94" i="19"/>
  <c r="K14" i="19" s="1"/>
  <c r="K8" i="19"/>
  <c r="T97" i="19" l="1"/>
  <c r="K106" i="19"/>
  <c r="G20" i="3" l="1"/>
  <c r="E54" i="8" l="1"/>
  <c r="F54" i="8"/>
  <c r="G54" i="8"/>
  <c r="H54" i="8"/>
  <c r="I54" i="8"/>
  <c r="J54" i="8"/>
  <c r="K54" i="8"/>
  <c r="D54" i="8"/>
  <c r="E47" i="8"/>
  <c r="F47" i="8"/>
  <c r="G47" i="8"/>
  <c r="H47" i="8"/>
  <c r="I47" i="8"/>
  <c r="J47" i="8"/>
  <c r="K47" i="8"/>
  <c r="D47" i="8"/>
  <c r="O29" i="3" l="1"/>
  <c r="Q29" i="3"/>
  <c r="S29" i="3"/>
  <c r="N20" i="3"/>
  <c r="N29" i="3" s="1"/>
  <c r="O20" i="3"/>
  <c r="P20" i="3"/>
  <c r="P29" i="3" s="1"/>
  <c r="Q20" i="3"/>
  <c r="R20" i="3"/>
  <c r="R29" i="3" s="1"/>
  <c r="S20" i="3"/>
  <c r="M20" i="3"/>
  <c r="M29" i="3" s="1"/>
  <c r="F35" i="3" l="1"/>
  <c r="G35" i="3"/>
  <c r="H35" i="3"/>
  <c r="I35" i="3"/>
  <c r="J35" i="3"/>
  <c r="K35" i="3"/>
  <c r="E35" i="3"/>
  <c r="H29" i="3" l="1"/>
  <c r="J29" i="3"/>
  <c r="K29" i="3"/>
  <c r="D29" i="3"/>
  <c r="I29" i="3"/>
  <c r="G29" i="3"/>
  <c r="F29" i="3"/>
  <c r="E29" i="3"/>
  <c r="F20" i="3"/>
  <c r="J20" i="3"/>
  <c r="E20" i="3"/>
  <c r="H20" i="3"/>
  <c r="I20" i="3"/>
  <c r="D20" i="3" l="1"/>
  <c r="K20" i="3"/>
  <c r="F20" i="9" l="1"/>
  <c r="G20" i="9"/>
  <c r="H20" i="9"/>
  <c r="I20" i="9"/>
  <c r="J20" i="9"/>
  <c r="E20" i="9"/>
  <c r="D20" i="9"/>
  <c r="K20" i="9"/>
  <c r="E28" i="10"/>
  <c r="F28" i="10"/>
  <c r="G28" i="10"/>
  <c r="H28" i="10"/>
  <c r="I28" i="10"/>
  <c r="J28" i="10"/>
  <c r="K28" i="10"/>
  <c r="D28" i="10"/>
  <c r="E17" i="10"/>
  <c r="F17" i="10"/>
  <c r="G17" i="10"/>
  <c r="H17" i="10"/>
  <c r="I17" i="10"/>
  <c r="J17" i="10"/>
  <c r="K17" i="10"/>
  <c r="D17" i="10"/>
  <c r="D35" i="3"/>
</calcChain>
</file>

<file path=xl/sharedStrings.xml><?xml version="1.0" encoding="utf-8"?>
<sst xmlns="http://schemas.openxmlformats.org/spreadsheetml/2006/main" count="1498" uniqueCount="804">
  <si>
    <t>Network services</t>
  </si>
  <si>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</si>
  <si>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</si>
  <si>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</si>
  <si>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</si>
  <si>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</si>
  <si>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</si>
  <si>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</si>
  <si>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</si>
  <si>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</si>
  <si>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</si>
  <si>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</si>
  <si>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</si>
  <si>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</si>
  <si>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</si>
  <si>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 xml:space="preserve">Total opex </t>
  </si>
  <si>
    <t>Total energy delivered</t>
  </si>
  <si>
    <t>Energy Delivery where time of use is not a determinant</t>
  </si>
  <si>
    <t xml:space="preserve">Energy Delivery at Shoulder times </t>
  </si>
  <si>
    <t xml:space="preserve">Energy into DNSP network  at Shoulder times </t>
  </si>
  <si>
    <t>Other Customer Class Energy Deliveries</t>
  </si>
  <si>
    <t>Unmetered Customer Numbers</t>
  </si>
  <si>
    <t>Other Customer Numbers</t>
  </si>
  <si>
    <t>5.2 Customer numbers</t>
  </si>
  <si>
    <t>Summated Chargeable Contracted Maximum Demand</t>
  </si>
  <si>
    <t xml:space="preserve">Summated Chargeable Measured Maximum Demand </t>
  </si>
  <si>
    <t>Total overhead circuit km</t>
  </si>
  <si>
    <t>Total underground circuit km</t>
  </si>
  <si>
    <t>Energy Not Supplied - Total</t>
  </si>
  <si>
    <t>Energy Not Supplied (planned)</t>
  </si>
  <si>
    <t>Energy Not Supplied (unplanned)</t>
  </si>
  <si>
    <t>Distribution substations including transformers</t>
  </si>
  <si>
    <t xml:space="preserve">Easements 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</si>
  <si>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</si>
  <si>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</si>
  <si>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</si>
  <si>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</si>
  <si>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</si>
  <si>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</si>
  <si>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</si>
  <si>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</si>
  <si>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overhead distribution asset value</t>
  </si>
  <si>
    <t>Closing value for underground asset value</t>
  </si>
  <si>
    <t>For distribution substations and transformers:</t>
  </si>
  <si>
    <t>Closing value for distribution substations and transformers asset value</t>
  </si>
  <si>
    <t>For easements:</t>
  </si>
  <si>
    <t>Closing value for easements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</si>
  <si>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</si>
  <si>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</si>
  <si>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</si>
  <si>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</si>
  <si>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Capital Contributions</t>
  </si>
  <si>
    <t>“Other” assets with long lives</t>
  </si>
  <si>
    <t>“Other” assets with short lives</t>
  </si>
  <si>
    <t>Units</t>
  </si>
  <si>
    <t>GWh</t>
  </si>
  <si>
    <t>MVA</t>
  </si>
  <si>
    <t>number</t>
  </si>
  <si>
    <t>km</t>
  </si>
  <si>
    <t>Customers on CBD network</t>
  </si>
  <si>
    <t>Customers on Urban network</t>
  </si>
  <si>
    <t>Customers on Short rural network</t>
  </si>
  <si>
    <t>Customers on Long rural network</t>
  </si>
  <si>
    <t>years</t>
  </si>
  <si>
    <t>5.3 System demand</t>
  </si>
  <si>
    <t xml:space="preserve">MW </t>
  </si>
  <si>
    <t xml:space="preserve"> MVA</t>
  </si>
  <si>
    <t>%</t>
  </si>
  <si>
    <t>Variable_Code</t>
  </si>
  <si>
    <t>2. Revenue worksheet</t>
  </si>
  <si>
    <t>Scope of services</t>
  </si>
  <si>
    <t>3. Opex worksheet</t>
  </si>
  <si>
    <t>5. Operational data worksheet</t>
  </si>
  <si>
    <t>7. Quality of services worksheet</t>
  </si>
  <si>
    <t>Alternative control services</t>
  </si>
  <si>
    <t>Overhead SWER</t>
  </si>
  <si>
    <t>Overhead low voltage distribution</t>
  </si>
  <si>
    <t>Underground low voltage distribution</t>
  </si>
  <si>
    <t>4. Assets (RAB) worksheet</t>
  </si>
  <si>
    <t>Contents</t>
  </si>
  <si>
    <t>DNSP – trading name:</t>
  </si>
  <si>
    <t xml:space="preserve">DNSP – Australian business number: 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</si>
  <si>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</si>
  <si>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</si>
  <si>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</si>
  <si>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</si>
  <si>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</si>
  <si>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</si>
  <si>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</si>
  <si>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</si>
  <si>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</si>
  <si>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</si>
  <si>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</si>
  <si>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</si>
  <si>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>Factor</t>
  </si>
  <si>
    <t>Meters</t>
  </si>
  <si>
    <t>For meters:</t>
  </si>
  <si>
    <t>Closing value for meters asset value</t>
  </si>
  <si>
    <t>Number</t>
  </si>
  <si>
    <t>Public lighting luminaires</t>
  </si>
  <si>
    <t>Public lighting poles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</si>
  <si>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</si>
  <si>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</si>
  <si>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</si>
  <si>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</si>
  <si>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</si>
  <si>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</si>
  <si>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</si>
  <si>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</si>
  <si>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</si>
  <si>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</si>
  <si>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</si>
  <si>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</si>
  <si>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</si>
  <si>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DREV0201</t>
  </si>
  <si>
    <t>DREV01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</si>
  <si>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</si>
  <si>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</si>
  <si>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</si>
  <si>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</si>
  <si>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</si>
  <si>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</si>
  <si>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</si>
  <si>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</si>
  <si>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</si>
  <si>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</t>
  </si>
  <si>
    <t>DOPEX0101</t>
  </si>
  <si>
    <t>DOPEX0102</t>
  </si>
  <si>
    <t>DOPEX0103</t>
  </si>
  <si>
    <t>DOPEX01</t>
  </si>
  <si>
    <t>DOPEX0201</t>
  </si>
  <si>
    <t>DOPEX0202</t>
  </si>
  <si>
    <t>DOPEX0203</t>
  </si>
  <si>
    <t>DOPEX0204</t>
  </si>
  <si>
    <t>DOPEX0205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</si>
  <si>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</si>
  <si>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</si>
  <si>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</si>
  <si>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</si>
  <si>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</si>
  <si>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</si>
  <si>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</si>
  <si>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</si>
  <si>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</si>
  <si>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DOPED0401</t>
  </si>
  <si>
    <t>DOPED0402</t>
  </si>
  <si>
    <t>DOPED0403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</si>
  <si>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</si>
  <si>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</si>
  <si>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</si>
  <si>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</si>
  <si>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</si>
  <si>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</si>
  <si>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</si>
  <si>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</si>
  <si>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</si>
  <si>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</si>
  <si>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</si>
  <si>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</si>
  <si>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</si>
  <si>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</si>
  <si>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</si>
  <si>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</si>
  <si>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</si>
  <si>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</si>
  <si>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</si>
  <si>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</si>
  <si>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</si>
  <si>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</si>
  <si>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</si>
  <si>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</si>
  <si>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</si>
  <si>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</si>
  <si>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</si>
  <si>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</si>
  <si>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</si>
  <si>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</si>
  <si>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</si>
  <si>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</si>
  <si>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</si>
  <si>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</si>
  <si>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</si>
  <si>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</si>
  <si>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</si>
  <si>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</si>
  <si>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</si>
  <si>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</si>
  <si>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</si>
  <si>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</si>
  <si>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</si>
  <si>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</si>
  <si>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</si>
  <si>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</si>
  <si>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</si>
  <si>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</si>
  <si>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</si>
  <si>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</si>
  <si>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</si>
  <si>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DPA0601</t>
  </si>
  <si>
    <t>DPA0602</t>
  </si>
  <si>
    <t>DPA0603</t>
  </si>
  <si>
    <t>DPA0604</t>
  </si>
  <si>
    <t>DPA0701</t>
  </si>
  <si>
    <t>DPA0702</t>
  </si>
  <si>
    <t>DQS02</t>
  </si>
  <si>
    <t>DQS03</t>
  </si>
  <si>
    <t>Customer density</t>
  </si>
  <si>
    <t>Energy density</t>
  </si>
  <si>
    <t>Demand density</t>
  </si>
  <si>
    <t>MWh/customer</t>
  </si>
  <si>
    <t>Customer / km</t>
  </si>
  <si>
    <t>kVA / customer</t>
  </si>
  <si>
    <t>Rural proportion</t>
  </si>
  <si>
    <t>Standard vehicle access</t>
  </si>
  <si>
    <t>Circuit length</t>
  </si>
  <si>
    <t>DPA0503</t>
  </si>
  <si>
    <t>Distribution transformer capacity owned by utility</t>
  </si>
  <si>
    <t>Distribution transformer capacity owned by High Voltage Customers</t>
  </si>
  <si>
    <t>Circuit Capacity MVA</t>
  </si>
  <si>
    <t>DQS0101</t>
  </si>
  <si>
    <t>DQS0102</t>
  </si>
  <si>
    <t>DQS0103</t>
  </si>
  <si>
    <t>DQS0104</t>
  </si>
  <si>
    <t>DQS0201</t>
  </si>
  <si>
    <t>DQS0202</t>
  </si>
  <si>
    <t>Post code</t>
  </si>
  <si>
    <t>Opex for network services</t>
  </si>
  <si>
    <t>Overhead 11 kV</t>
  </si>
  <si>
    <t>Overhead 22 kV</t>
  </si>
  <si>
    <t>Overhead 33 kV</t>
  </si>
  <si>
    <t>Overhead 66 kV</t>
  </si>
  <si>
    <t>Overhead 132 kV</t>
  </si>
  <si>
    <t>Underground 11 kV</t>
  </si>
  <si>
    <t>Underground 22 kV</t>
  </si>
  <si>
    <t>Underground 33 kV</t>
  </si>
  <si>
    <t>Underground 66 kV</t>
  </si>
  <si>
    <t>Underground 132 kV</t>
  </si>
  <si>
    <t>DOPEX0101A</t>
  </si>
  <si>
    <t>DOPEX0102A</t>
  </si>
  <si>
    <t>DOPEX0103A</t>
  </si>
  <si>
    <t>Bushfire risk</t>
  </si>
  <si>
    <t>Regulatory year</t>
  </si>
  <si>
    <t>DQS04</t>
  </si>
  <si>
    <t>DQS0105</t>
  </si>
  <si>
    <t>DQS0106</t>
  </si>
  <si>
    <t>DQS0107</t>
  </si>
  <si>
    <t>DQS0108</t>
  </si>
  <si>
    <t>DOPED0404</t>
  </si>
  <si>
    <t xml:space="preserve">Revenue from residential Customers </t>
  </si>
  <si>
    <t>Average overall network power factor conversion between MVA and MW</t>
  </si>
  <si>
    <t>Average power factor conversion for 11 kV lines</t>
  </si>
  <si>
    <t>Average power factor conversion for  low voltage distribution lines</t>
  </si>
  <si>
    <t>Average power factor conversion for  SWER lines</t>
  </si>
  <si>
    <t>Average power factor conversion for 33 kV lines</t>
  </si>
  <si>
    <t>Average power factor conversion for 22 kV lines</t>
  </si>
  <si>
    <t>Average power factor conversion for 66 kV lines</t>
  </si>
  <si>
    <t>Average power factor conversion for 132 kV lines</t>
  </si>
  <si>
    <t>Residential customers energy deliveries</t>
  </si>
  <si>
    <t>Residential customer numbers</t>
  </si>
  <si>
    <t>Low voltage demand tariff customer numbers</t>
  </si>
  <si>
    <t>High voltage demand tariff customer numbers</t>
  </si>
  <si>
    <t>Opex for high voltage customers</t>
  </si>
  <si>
    <t>Other assets with long lives (please specify)</t>
  </si>
  <si>
    <t>Other assets with short lives (please specify)</t>
  </si>
  <si>
    <t>Total customer numbers</t>
  </si>
  <si>
    <t>Revenue from unmetered supplies</t>
  </si>
  <si>
    <t>Zone substations</t>
  </si>
  <si>
    <t>Zone substations and transformers</t>
  </si>
  <si>
    <t>Closing value for zone substations and transformers</t>
  </si>
  <si>
    <r>
      <t>Non-residential l</t>
    </r>
    <r>
      <rPr>
        <sz val="11"/>
        <rFont val="Calibri"/>
        <family val="2"/>
      </rPr>
      <t>ow voltage demand tariff customers energy deliveries</t>
    </r>
  </si>
  <si>
    <r>
      <t>Non-residential h</t>
    </r>
    <r>
      <rPr>
        <sz val="11"/>
        <rFont val="Calibri"/>
        <family val="2"/>
      </rPr>
      <t>igh voltage demand tariff customers energy deliveries</t>
    </r>
  </si>
  <si>
    <t>6.2 Transformer Capacities Variables</t>
  </si>
  <si>
    <t>6.3 Public lighting</t>
  </si>
  <si>
    <t>Cold spare capacity included in DPA0501</t>
  </si>
  <si>
    <t xml:space="preserve">Total zone substation transformer  capacity </t>
  </si>
  <si>
    <t>DPA0605</t>
  </si>
  <si>
    <t>Cold spare capacity of zone substation transformers included in DPA0604</t>
  </si>
  <si>
    <t>Overall utilisation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</si>
  <si>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</si>
  <si>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</si>
  <si>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</si>
  <si>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</si>
  <si>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</si>
  <si>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</si>
  <si>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</si>
  <si>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</si>
  <si>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</si>
  <si>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</si>
  <si>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</si>
  <si>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</si>
  <si>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</si>
  <si>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</si>
  <si>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</si>
  <si>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</si>
  <si>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</si>
  <si>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</si>
  <si>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</si>
  <si>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</si>
  <si>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</si>
  <si>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</si>
  <si>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</si>
  <si>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</si>
  <si>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</si>
  <si>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</si>
  <si>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</si>
  <si>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</si>
  <si>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</si>
  <si>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</si>
  <si>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</si>
  <si>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</si>
  <si>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</si>
  <si>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</si>
  <si>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</si>
  <si>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</si>
  <si>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</si>
  <si>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</si>
  <si>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</si>
  <si>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</si>
  <si>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</si>
  <si>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</si>
  <si>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</si>
  <si>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</si>
  <si>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</si>
  <si>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</si>
  <si>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</si>
  <si>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</si>
  <si>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</si>
  <si>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</si>
  <si>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</si>
  <si>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</si>
  <si>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DRAB0901</t>
  </si>
  <si>
    <t>DRAB0902</t>
  </si>
  <si>
    <t>DRAB0905</t>
  </si>
  <si>
    <t>DRAB0906</t>
  </si>
  <si>
    <t>DRAB0907</t>
  </si>
  <si>
    <t>DRAB1001</t>
  </si>
  <si>
    <t>DRAB1002</t>
  </si>
  <si>
    <t>DRAB1003</t>
  </si>
  <si>
    <t>DRAB1004</t>
  </si>
  <si>
    <t>DRAB1005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</si>
  <si>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</si>
  <si>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</si>
  <si>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</si>
  <si>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</si>
  <si>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</si>
  <si>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</si>
  <si>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</si>
  <si>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</si>
  <si>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</si>
  <si>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</si>
  <si>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</si>
  <si>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</si>
  <si>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</si>
  <si>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</si>
  <si>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</si>
  <si>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</si>
  <si>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</si>
  <si>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</si>
  <si>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</si>
  <si>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</si>
  <si>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</si>
  <si>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</si>
  <si>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</si>
  <si>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</si>
  <si>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</si>
  <si>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DOPEX0201A</t>
  </si>
  <si>
    <t>DOPEX0202A</t>
  </si>
  <si>
    <t>DOPEX0203A</t>
  </si>
  <si>
    <t>DOPEX0204A</t>
  </si>
  <si>
    <t>DOPEX0205A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</si>
  <si>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</si>
  <si>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</si>
  <si>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</si>
  <si>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</si>
  <si>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</si>
  <si>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</si>
  <si>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</si>
  <si>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</si>
  <si>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</si>
  <si>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</si>
  <si>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</si>
  <si>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DOEF0301</t>
  </si>
  <si>
    <t>Non–coincident Summated Raw System Annual Maximum Demand</t>
  </si>
  <si>
    <t>Non–coincident Summated Weather Adjusted System Annual Maximum Demand 10% POE</t>
  </si>
  <si>
    <t>Non–coincident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</si>
  <si>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</si>
  <si>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</si>
  <si>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</si>
  <si>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DOPSD0101</t>
  </si>
  <si>
    <t>DOPSD0102</t>
  </si>
  <si>
    <t>DOPSD0103</t>
  </si>
  <si>
    <t>DOPSD0104</t>
  </si>
  <si>
    <t>DOPSD0105</t>
  </si>
  <si>
    <t>DOPSD0106</t>
  </si>
  <si>
    <t>DOPSD0201</t>
  </si>
  <si>
    <t>DOPSD0107</t>
  </si>
  <si>
    <t>DOPSD0108</t>
  </si>
  <si>
    <t>DOPSD0109</t>
  </si>
  <si>
    <t>DOPSD0110</t>
  </si>
  <si>
    <t>DOPSD0111</t>
  </si>
  <si>
    <t>DOPSD0112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</si>
  <si>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</si>
  <si>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</si>
  <si>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</si>
  <si>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</si>
  <si>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</si>
  <si>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</si>
  <si>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</si>
  <si>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</si>
  <si>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</si>
  <si>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</si>
  <si>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</si>
  <si>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</si>
  <si>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</si>
  <si>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</si>
  <si>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</si>
  <si>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</si>
  <si>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</si>
  <si>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</si>
  <si>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</si>
  <si>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DOPSD0401</t>
  </si>
  <si>
    <t>DOPSD0402</t>
  </si>
  <si>
    <t>DOPSD0403</t>
  </si>
  <si>
    <t>DOPSD0404</t>
  </si>
  <si>
    <t>System losses</t>
  </si>
  <si>
    <t>DRAB0903</t>
  </si>
  <si>
    <t>DRAB0904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</si>
  <si>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</si>
  <si>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</si>
  <si>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</si>
  <si>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</si>
  <si>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</si>
  <si>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</si>
  <si>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</si>
  <si>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</si>
  <si>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</si>
  <si>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DRAB1208</t>
  </si>
  <si>
    <t>DRAB1209</t>
  </si>
  <si>
    <t>DRAB1210</t>
  </si>
  <si>
    <t>DRAB13</t>
  </si>
  <si>
    <t>DREV0110</t>
  </si>
  <si>
    <t>DREV0111</t>
  </si>
  <si>
    <t>DREV0112</t>
  </si>
  <si>
    <t>Revenue from metering charges</t>
  </si>
  <si>
    <t>Revenue from connection charges</t>
  </si>
  <si>
    <t>Revenue from public lighting charges</t>
  </si>
  <si>
    <t>Opex for transmission connection point planning</t>
  </si>
  <si>
    <t>DOPED0304</t>
  </si>
  <si>
    <t>Energy received from TNSP and other DNSPs not included in the above categories</t>
  </si>
  <si>
    <t>For overhead network assets less than 33kV:</t>
  </si>
  <si>
    <t>For underground network assets less than 33kV:</t>
  </si>
  <si>
    <t>For overhead network assets 33kV and above:</t>
  </si>
  <si>
    <t>Closing value for overhead asset 33kV and above value</t>
  </si>
  <si>
    <t>For underground network assets 33kV and above:</t>
  </si>
  <si>
    <t>Overhead assets 33kV and above (wires and towers / poles etc)</t>
  </si>
  <si>
    <t>Underground assets 33kV and above (cables, ducts etc)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</si>
  <si>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</si>
  <si>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</si>
  <si>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</si>
  <si>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 (cables, ducts etc)</t>
  </si>
  <si>
    <t>Closing value for underground asset 33kV and above value</t>
  </si>
  <si>
    <t>Underground network assets 33kV and above(cables, ducts etc)</t>
  </si>
  <si>
    <t>Energy Delivery to unmetered supplies</t>
  </si>
  <si>
    <t>DOEF04001</t>
  </si>
  <si>
    <t>End user costs (not standard control services)</t>
  </si>
  <si>
    <t>Postal address (if different to business address)</t>
  </si>
  <si>
    <t>Whole of network unplanned SAIDI</t>
  </si>
  <si>
    <t>Whole of network unplanned SAIFI</t>
  </si>
  <si>
    <t>Urban and CBD vegetation maintenance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</si>
  <si>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</si>
  <si>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</si>
  <si>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</si>
  <si>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</si>
  <si>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Average rural vegetation maintenance span cycle</t>
  </si>
  <si>
    <t>Average number of trees per urban and CBD vegetation maintenance span</t>
  </si>
  <si>
    <t>Average number of trees per rural vegetation maintenance span</t>
  </si>
  <si>
    <t>Tropical proportion</t>
  </si>
  <si>
    <t>DOEF0209</t>
  </si>
  <si>
    <t>DOEF0210</t>
  </si>
  <si>
    <t>DOEF0211</t>
  </si>
  <si>
    <t>DOEF0212</t>
  </si>
  <si>
    <t>Average number of defects per urban and CBD vegetation maintenance span</t>
  </si>
  <si>
    <t>Average number of defects per rural vegetation maintenance span</t>
  </si>
  <si>
    <t>DOEF0213</t>
  </si>
  <si>
    <t>DOEF0214</t>
  </si>
  <si>
    <t>For each provision report:</t>
  </si>
  <si>
    <t>DOPEX0401</t>
  </si>
  <si>
    <t>Opex component</t>
  </si>
  <si>
    <t>Capex component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</si>
  <si>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</si>
  <si>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</si>
  <si>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</si>
  <si>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</si>
  <si>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</si>
  <si>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</si>
  <si>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Energy Delivery at On-peak times</t>
  </si>
  <si>
    <t>Energy Delivery at Off-peak times</t>
  </si>
  <si>
    <t>Energy into DNSP network  at On-peak times</t>
  </si>
  <si>
    <t>Energy into DNSP network  at Off-peak times</t>
  </si>
  <si>
    <t>Table 2.1 Revenue grouping by chargeable quantity</t>
  </si>
  <si>
    <t>Table 2.2 Revenue grouping by Customer type or class</t>
  </si>
  <si>
    <t>Table 2.3 Revenue (penalties) allowed (deducted) through incentive schemes</t>
  </si>
  <si>
    <t>Table 3.1 Opex categories</t>
  </si>
  <si>
    <t>Table 3.1.1 Current opex categories  and cost allocations</t>
  </si>
  <si>
    <t>Table 3.1.2 Historical opex categories and cost allocations</t>
  </si>
  <si>
    <t>DOPEX01A</t>
  </si>
  <si>
    <t>Table 3.2 Opex consistency</t>
  </si>
  <si>
    <t>Table 3.2.1  Opex consistency - current cost allocation approach</t>
  </si>
  <si>
    <t>Table 3.2.2  Opex consistency - historical cost allocation approaches</t>
  </si>
  <si>
    <t>Table 3.4 Opex for high voltage customers</t>
  </si>
  <si>
    <t>Table 4.1 Regulatory Asset Base Values</t>
  </si>
  <si>
    <t>Table 4.2 Asset value roll forward</t>
  </si>
  <si>
    <t>Table 4.3 Total disaggregated RAB asset values</t>
  </si>
  <si>
    <t xml:space="preserve">Table 4.4 Asset lives  </t>
  </si>
  <si>
    <t>Table 4.4.1 Asset Lives – estimated service life of new assets</t>
  </si>
  <si>
    <t>Table 4.4.2 Asset Lives – estimated residual service life</t>
  </si>
  <si>
    <t>Table 5.1 Energy delivery</t>
  </si>
  <si>
    <t>Table 5.1.1 Energy grouping - delivery by chargeable quantity</t>
  </si>
  <si>
    <t>Table 5.1.2 Energy - received from TNSP and other DNSPs by time of receipt</t>
  </si>
  <si>
    <t>Table 5.1.3 Energy - received into DNSP system from embedded generation by time of receipt</t>
  </si>
  <si>
    <t>Table 5.1.4 Energy grouping  - customer type or class</t>
  </si>
  <si>
    <t>Table 5.2.2 Distribution customer numbers by location on the network</t>
  </si>
  <si>
    <t>Table 5.2.1 Distribution customer numbers by customer type or class</t>
  </si>
  <si>
    <t>Table 5.3.1 Annual system maximum demand characteristics at the zone substation level – MW measure</t>
  </si>
  <si>
    <t>Table 5.3.3 Annual system maximum demand characteristics at the zone substation level – MVA measure</t>
  </si>
  <si>
    <t>Table 5.3.5 Power factor conversion between MVA and MW</t>
  </si>
  <si>
    <t>Table 5.3.6 Demand supplied (for customers charged on this basis) – MW measure</t>
  </si>
  <si>
    <t>Table 5.3.7 Demand supplied (for customers charged on this basis) – MVA measure</t>
  </si>
  <si>
    <t>Table 6.1.1 Overhead network length of circuit at each voltage</t>
  </si>
  <si>
    <t>Table 6.1 Network Capacities Variables</t>
  </si>
  <si>
    <t>Table 6.1.2 Underground network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</si>
  <si>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</si>
  <si>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</si>
  <si>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6.2.1 Distribution transformer total installed capacity</t>
  </si>
  <si>
    <t>Table 6.2.2 Zone substation transformer capacity</t>
  </si>
  <si>
    <t>Table 7.1 Reliability</t>
  </si>
  <si>
    <t>Table 7.1.1 Inclusive of MEDs</t>
  </si>
  <si>
    <t>Table 7.2 Energy not supplied</t>
  </si>
  <si>
    <t>Table 7.3 System losses</t>
  </si>
  <si>
    <t>Table 7.4 Capacity utilisation</t>
  </si>
  <si>
    <t>Table 8.1 Density factors</t>
  </si>
  <si>
    <t>Table 8.2 Terrain factors</t>
  </si>
  <si>
    <t>Table 8.3 Service area factors</t>
  </si>
  <si>
    <t>Table 8.4 Weather stations</t>
  </si>
  <si>
    <t>minutes/customer</t>
  </si>
  <si>
    <t>interruptions/customer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</si>
  <si>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</si>
  <si>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</si>
  <si>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</si>
  <si>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</si>
  <si>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</si>
  <si>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</si>
  <si>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</si>
  <si>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</si>
  <si>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</si>
  <si>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</si>
  <si>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</si>
  <si>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DOPED0405</t>
  </si>
  <si>
    <t>DOPED0406</t>
  </si>
  <si>
    <t>DOPED0407</t>
  </si>
  <si>
    <t>DOPED0408</t>
  </si>
  <si>
    <t>Number of spans</t>
  </si>
  <si>
    <t>Materiality</t>
  </si>
  <si>
    <t>$'000</t>
  </si>
  <si>
    <t>Years</t>
  </si>
  <si>
    <t>Trees</t>
  </si>
  <si>
    <t>Defects</t>
  </si>
  <si>
    <t>Overhead distribution assets less than 33kV (wires and poles)</t>
  </si>
  <si>
    <t>Underground distribution assets less than 33kV (cables, ducts etc)</t>
  </si>
  <si>
    <t xml:space="preserve">Estimated Value of Capital Contributions or Contributed Assets </t>
  </si>
  <si>
    <t>DREV0113</t>
  </si>
  <si>
    <t>Revenue from controlled load customer charges</t>
  </si>
  <si>
    <t>DOPED0206</t>
  </si>
  <si>
    <t>Controlled load energy deliveries</t>
  </si>
  <si>
    <t>DRAB0806</t>
  </si>
  <si>
    <t>DRAB0807</t>
  </si>
  <si>
    <t>Table 3.3 Provisions</t>
  </si>
  <si>
    <t>Non-residential customers not on demand tariffs energy deliveries</t>
  </si>
  <si>
    <t>Non-coincident Summated Raw System Annual Maximum Demand</t>
  </si>
  <si>
    <t>Non-coincident Summated Weather Adjusted System Annual Maximum Demand 10% POE</t>
  </si>
  <si>
    <t>Non-coincident Summated Weather Adjusted System Annual Maximum Demand 50% POE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</si>
  <si>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</si>
  <si>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</si>
  <si>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</si>
  <si>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Non-residential customers not on demand tariff customer numbers</t>
  </si>
  <si>
    <t>Economic benchmarking data template</t>
  </si>
  <si>
    <t>Table 5.3.4 Annual system maximum demand characteristics at the transmission connection point – MVA measure</t>
  </si>
  <si>
    <t>Table 5.3.2 Annual system maximum demand characteristics at the transmission connection point – MW measure</t>
  </si>
  <si>
    <t>Whole of network unplanned SAIDI excluding excluded outages</t>
  </si>
  <si>
    <t>Whole of network unplanned SAIFI excluding excluded outages</t>
  </si>
  <si>
    <t>DOEF04002</t>
  </si>
  <si>
    <t>DOPEX0206</t>
  </si>
  <si>
    <t>DOPEX0206A</t>
  </si>
  <si>
    <t>6. Physical Assets worksheet</t>
  </si>
  <si>
    <t>8. Operating environment factors worksheet</t>
  </si>
  <si>
    <t>Route Line length</t>
  </si>
  <si>
    <t>40 Market Street</t>
  </si>
  <si>
    <t>Melbourne</t>
  </si>
  <si>
    <t>VIC</t>
  </si>
  <si>
    <t>CitiPower Pty</t>
  </si>
  <si>
    <t>ACN 064 651 056</t>
  </si>
  <si>
    <t>Locked Bag 14090</t>
  </si>
  <si>
    <t>MELBOURNE</t>
  </si>
  <si>
    <t>Average power factor conversion for 6.6 kV lines</t>
  </si>
  <si>
    <t>DPA0208</t>
  </si>
  <si>
    <t>Underground SWER</t>
  </si>
  <si>
    <t>Revised Table 7.1.2 Exclusive of MEDs based on new definition of 2.02mins</t>
  </si>
  <si>
    <t>Hannah Williams</t>
  </si>
  <si>
    <t>9683 4088</t>
  </si>
  <si>
    <t>hwilliams@powercor.com.au</t>
  </si>
  <si>
    <t>AMI</t>
  </si>
  <si>
    <t>Network Operating costs</t>
  </si>
  <si>
    <t>Meter data services</t>
  </si>
  <si>
    <t>Billing &amp; Revenue Collection</t>
  </si>
  <si>
    <t>DOPEX0104</t>
  </si>
  <si>
    <t>Advertising/ Marketing</t>
  </si>
  <si>
    <t>DOPEX0105</t>
  </si>
  <si>
    <t>Customer Service</t>
  </si>
  <si>
    <t>DOPEX0106</t>
  </si>
  <si>
    <t>Energy Planning</t>
  </si>
  <si>
    <t>DOPEX0107</t>
  </si>
  <si>
    <t>Regulatory</t>
  </si>
  <si>
    <t>DOPEX0108</t>
  </si>
  <si>
    <t>Regulatory Reset</t>
  </si>
  <si>
    <t>DOPEX0109</t>
  </si>
  <si>
    <t>IT</t>
  </si>
  <si>
    <t>DOPEX0110</t>
  </si>
  <si>
    <t>Licence Fee</t>
  </si>
  <si>
    <t>DOPEX0111</t>
  </si>
  <si>
    <t>GSL payments</t>
  </si>
  <si>
    <t>DOPEX0112</t>
  </si>
  <si>
    <t>Non-network alternatives costs</t>
  </si>
  <si>
    <t>DOPEX0113</t>
  </si>
  <si>
    <t>Debt raising costs</t>
  </si>
  <si>
    <t>DOPEX0114</t>
  </si>
  <si>
    <t>DOPEX0115</t>
  </si>
  <si>
    <t>DOPEX0116</t>
  </si>
  <si>
    <t>Public Lighting</t>
  </si>
  <si>
    <t>DOPEX0117</t>
  </si>
  <si>
    <t>Alternative control -other</t>
  </si>
  <si>
    <t>MAINTENANCE</t>
  </si>
  <si>
    <t>DOPEX0118</t>
  </si>
  <si>
    <t>Routine</t>
  </si>
  <si>
    <t>DOPEX0119</t>
  </si>
  <si>
    <t>Condition based</t>
  </si>
  <si>
    <t>DOPEX0120</t>
  </si>
  <si>
    <t>Emergency</t>
  </si>
  <si>
    <t>DOPEX0121</t>
  </si>
  <si>
    <t>SCADA/Network Control</t>
  </si>
  <si>
    <t>DOPEX0122</t>
  </si>
  <si>
    <t>Other - Standard Control Services (a)</t>
  </si>
  <si>
    <t>DOPEX0123</t>
  </si>
  <si>
    <t>DOPEX0124</t>
  </si>
  <si>
    <t>DOPEX0125</t>
  </si>
  <si>
    <t>DOPEX0126</t>
  </si>
  <si>
    <t>Negotiated services</t>
  </si>
  <si>
    <t>DOPEX0127</t>
  </si>
  <si>
    <t>Unregulated services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</si>
  <si>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</si>
  <si>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</si>
  <si>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</si>
  <si>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</si>
  <si>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</si>
  <si>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</si>
  <si>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</si>
  <si>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</si>
  <si>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</si>
  <si>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</si>
  <si>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</si>
  <si>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</si>
  <si>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</si>
  <si>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</si>
  <si>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</si>
  <si>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</si>
  <si>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</si>
  <si>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</si>
  <si>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</si>
  <si>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</si>
  <si>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</si>
  <si>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</si>
  <si>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</si>
  <si>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</si>
  <si>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DOPEX0101B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</si>
  <si>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</si>
  <si>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</si>
  <si>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</si>
  <si>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</si>
  <si>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</si>
  <si>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</si>
  <si>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</si>
  <si>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Goodwill Amortisation</t>
  </si>
  <si>
    <t>DOPEX0109B</t>
  </si>
  <si>
    <t>DOPEX0110B</t>
  </si>
  <si>
    <t>Metering RBPC</t>
  </si>
  <si>
    <t>DOPEX0111B</t>
  </si>
  <si>
    <t>DOPEX0112B</t>
  </si>
  <si>
    <t>Excluded Services &amp; Other Activities</t>
  </si>
  <si>
    <t>DOPEX0113B</t>
  </si>
  <si>
    <t>Subtransmission</t>
  </si>
  <si>
    <t>DOPEX0114B</t>
  </si>
  <si>
    <t>CBD</t>
  </si>
  <si>
    <t>DOPEX0115B</t>
  </si>
  <si>
    <t>Urban</t>
  </si>
  <si>
    <t>DOPEX0116B</t>
  </si>
  <si>
    <t>Rural short</t>
  </si>
  <si>
    <t>DOPEX0117B</t>
  </si>
  <si>
    <t>Rural long</t>
  </si>
  <si>
    <t>DOPEX0118B</t>
  </si>
  <si>
    <t>Non standard metering</t>
  </si>
  <si>
    <t>DOPEX0119B</t>
  </si>
  <si>
    <t>Standard metering</t>
  </si>
  <si>
    <t>DOPEX0120B</t>
  </si>
  <si>
    <t>Metering excluded services</t>
  </si>
  <si>
    <t>DOPEX0121B</t>
  </si>
  <si>
    <t>DOPEX0122B</t>
  </si>
  <si>
    <t>Public lighting</t>
  </si>
  <si>
    <t>DOPEX0123B</t>
  </si>
  <si>
    <t>SCADA/Network control</t>
  </si>
  <si>
    <t>DOPEX0124B</t>
  </si>
  <si>
    <t>DOPEX01B</t>
  </si>
  <si>
    <t>Provision for Accident Compensation</t>
  </si>
  <si>
    <t>DOPEX0301A</t>
  </si>
  <si>
    <t>DOPEX0302A</t>
  </si>
  <si>
    <t>DOPEX0303A</t>
  </si>
  <si>
    <t>DOPEX0304A</t>
  </si>
  <si>
    <t>DOPEX0305A</t>
  </si>
  <si>
    <t>DOPEX0306A</t>
  </si>
  <si>
    <t>DOPEX0307A</t>
  </si>
  <si>
    <t>DOPEX0308A</t>
  </si>
  <si>
    <t>DOPEX0309A</t>
  </si>
  <si>
    <t>DOPEX0310A</t>
  </si>
  <si>
    <t>DOPEX0311A</t>
  </si>
  <si>
    <t>DOPEX0312A</t>
  </si>
  <si>
    <t>Provision for Customer Refunds</t>
  </si>
  <si>
    <t>DOPEX0301B</t>
  </si>
  <si>
    <t>DOPEX0302B</t>
  </si>
  <si>
    <t>DOPEX0303B</t>
  </si>
  <si>
    <t>DOPEX0304B</t>
  </si>
  <si>
    <t>DOPEX0305B</t>
  </si>
  <si>
    <t>DOPEX0306B</t>
  </si>
  <si>
    <t>DOPEX0307B</t>
  </si>
  <si>
    <t>DOPEX0308B</t>
  </si>
  <si>
    <t>DOPEX0309B</t>
  </si>
  <si>
    <t>DOPEX0310B</t>
  </si>
  <si>
    <t>DOPEX0311B</t>
  </si>
  <si>
    <t>DOPEX0312B</t>
  </si>
  <si>
    <t>Provision for Uninsured Losses</t>
  </si>
  <si>
    <t>DOPEX0301C</t>
  </si>
  <si>
    <t>DOPEX0302C</t>
  </si>
  <si>
    <t>DOPEX0303C</t>
  </si>
  <si>
    <t>DOPEX0304C</t>
  </si>
  <si>
    <t>DOPEX0305C</t>
  </si>
  <si>
    <t>DOPEX0306C</t>
  </si>
  <si>
    <t>DOPEX0307C</t>
  </si>
  <si>
    <t>DOPEX0308C</t>
  </si>
  <si>
    <t>DOPEX0309C</t>
  </si>
  <si>
    <t>DOPEX0310C</t>
  </si>
  <si>
    <t>DOPEX0311C</t>
  </si>
  <si>
    <t>DOPEX0312C</t>
  </si>
  <si>
    <t>Provision for Employee Entitlements</t>
  </si>
  <si>
    <t>DOPEX0301D</t>
  </si>
  <si>
    <t>DOPEX0302D</t>
  </si>
  <si>
    <t>DOPEX0303D</t>
  </si>
  <si>
    <t>DOPEX0304D</t>
  </si>
  <si>
    <t>DOPEX0305D</t>
  </si>
  <si>
    <t>DOPEX0306D</t>
  </si>
  <si>
    <t>DOPEX0307D</t>
  </si>
  <si>
    <t>DOPEX0308D</t>
  </si>
  <si>
    <t>DOPEX0309D</t>
  </si>
  <si>
    <t>DOPEX0310D</t>
  </si>
  <si>
    <t>DOPEX0311D</t>
  </si>
  <si>
    <t>DOPEX0312D</t>
  </si>
  <si>
    <t>Provision for Doubtful Debt</t>
  </si>
  <si>
    <t>DOPEX0301E</t>
  </si>
  <si>
    <t>DOPEX0302E</t>
  </si>
  <si>
    <t>DOPEX0303E</t>
  </si>
  <si>
    <t>DOPEX0304E</t>
  </si>
  <si>
    <t>DOPEX0305E</t>
  </si>
  <si>
    <t>DOPEX0306E</t>
  </si>
  <si>
    <t>DOPEX0307E</t>
  </si>
  <si>
    <t>DOPEX0308E</t>
  </si>
  <si>
    <t>DOPEX0309E</t>
  </si>
  <si>
    <t>DOPEX0310E</t>
  </si>
  <si>
    <t>DOPEX0311E</t>
  </si>
  <si>
    <t>DOPEX0312E</t>
  </si>
  <si>
    <t>Provision for Environment</t>
  </si>
  <si>
    <t>DOPEX0301F</t>
  </si>
  <si>
    <t>DOPEX0302F</t>
  </si>
  <si>
    <t>DOPEX0303F</t>
  </si>
  <si>
    <t>DOPEX0304F</t>
  </si>
  <si>
    <t>DOPEX0305F</t>
  </si>
  <si>
    <t>DOPEX0306F</t>
  </si>
  <si>
    <t>DOPEX0307F</t>
  </si>
  <si>
    <t>DOPEX0308F</t>
  </si>
  <si>
    <t>DOPEX0309F</t>
  </si>
  <si>
    <t>DOPEX0310F</t>
  </si>
  <si>
    <t>DOPEX0311F</t>
  </si>
  <si>
    <t>DOPEX0312F</t>
  </si>
  <si>
    <t>Yes</t>
  </si>
  <si>
    <t>DOPSD0309</t>
  </si>
  <si>
    <r>
      <t>Other overhead voltages</t>
    </r>
    <r>
      <rPr>
        <sz val="11"/>
        <rFont val="Calibri"/>
        <family val="2"/>
      </rPr>
      <t xml:space="preserve"> 22kV Subtransmission</t>
    </r>
  </si>
  <si>
    <r>
      <t xml:space="preserve">Other overhead voltages - </t>
    </r>
    <r>
      <rPr>
        <sz val="11"/>
        <rFont val="Calibri"/>
        <family val="2"/>
      </rPr>
      <t>22kV subtransmission</t>
    </r>
  </si>
  <si>
    <r>
      <t xml:space="preserve">Other underground voltages - </t>
    </r>
    <r>
      <rPr>
        <sz val="11"/>
        <rFont val="Calibri"/>
        <family val="2"/>
      </rPr>
      <t>22kV Subtransmission</t>
    </r>
  </si>
  <si>
    <r>
      <t>Other underground voltages</t>
    </r>
    <r>
      <rPr>
        <sz val="11"/>
        <rFont val="Calibri"/>
        <family val="2"/>
      </rPr>
      <t xml:space="preserve"> - 22kV Subtransmission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</si>
</sst>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_(* #,##0_);_(* \(#,##0\);_(* &quot;-&quot;_);_(@_)"/>
    <numFmt numFmtId="167" formatCode="0.0"/>
    <numFmt numFmtId="168" formatCode="_-* #,##0_-;\-* #,##0_-;_-* &quot;-&quot;??_-;_-@_-"/>
    <numFmt numFmtId="169" formatCode="0.000"/>
    <numFmt numFmtId="170" formatCode="_-[$€-2]* #,##0.00_-;\-[$€-2]* #,##0.00_-;_-[$€-2]* &quot;-&quot;??_-"/>
    <numFmt numFmtId="171" formatCode="General_)"/>
    <numFmt numFmtId="172" formatCode="0_)"/>
    <numFmt numFmtId="173" formatCode="#,##0.0"/>
    <numFmt numFmtId="174" formatCode="_(* #,##0_);_(* \(#,##0\);_(* &quot;-&quot;??_);_(@_)"/>
    <numFmt numFmtId="175" formatCode="_(* #,##0.00_);_(* \(#,##0.00\);_(* &quot;-&quot;_);_(@_)"/>
    <numFmt numFmtId="176" formatCode="0.000%"/>
    <numFmt numFmtId="177" formatCode="0.0000"/>
    <numFmt numFmtId="178" formatCode="_-* #,##0.0000_-;\-* #,##0.0000_-;_-* &quot;-&quot;??_-;_-@_-"/>
  </numFmts>
  <fonts count="4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</font>
    <font>
      <b/>
      <sz val="12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9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1">
    <xf numFmtId="0" fontId="0" fillId="0" borderId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2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23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3" fillId="1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166" fontId="12" fillId="26" borderId="0" applyNumberFormat="0" applyFont="0" applyBorder="0" applyAlignment="0">
      <alignment horizontal="right"/>
    </xf>
    <xf numFmtId="166" fontId="9" fillId="26" borderId="0" applyNumberFormat="0" applyFont="0" applyBorder="0" applyAlignment="0">
      <alignment horizontal="right"/>
    </xf>
    <xf numFmtId="164" fontId="2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170" fontId="3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6" fontId="9" fillId="31" borderId="0" applyFont="0" applyBorder="0" applyAlignment="0">
      <alignment horizontal="right"/>
      <protection locked="0"/>
    </xf>
    <xf numFmtId="0" fontId="9" fillId="0" borderId="0"/>
    <xf numFmtId="0" fontId="9" fillId="0" borderId="0"/>
    <xf numFmtId="0" fontId="3" fillId="0" borderId="0"/>
    <xf numFmtId="0" fontId="3" fillId="0" borderId="0"/>
    <xf numFmtId="0" fontId="9" fillId="32" borderId="0"/>
    <xf numFmtId="0" fontId="2" fillId="0" borderId="0"/>
    <xf numFmtId="0" fontId="21" fillId="0" borderId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4" fillId="0" borderId="1"/>
    <xf numFmtId="4" fontId="24" fillId="4" borderId="2" applyNumberFormat="0" applyProtection="0">
      <alignment vertical="center"/>
    </xf>
    <xf numFmtId="4" fontId="25" fillId="33" borderId="2" applyNumberFormat="0" applyProtection="0">
      <alignment vertical="center"/>
    </xf>
    <xf numFmtId="4" fontId="24" fillId="33" borderId="2" applyNumberFormat="0" applyProtection="0">
      <alignment horizontal="left" vertical="center" indent="1"/>
    </xf>
    <xf numFmtId="0" fontId="26" fillId="4" borderId="3" applyNumberFormat="0" applyProtection="0">
      <alignment horizontal="left" vertical="top" indent="1"/>
    </xf>
    <xf numFmtId="4" fontId="24" fillId="19" borderId="2" applyNumberFormat="0" applyProtection="0">
      <alignment horizontal="left" vertical="center" indent="1"/>
    </xf>
    <xf numFmtId="4" fontId="24" fillId="5" borderId="2" applyNumberFormat="0" applyProtection="0">
      <alignment horizontal="right" vertical="center"/>
    </xf>
    <xf numFmtId="4" fontId="24" fillId="34" borderId="2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7" borderId="2" applyNumberFormat="0" applyProtection="0">
      <alignment horizontal="right" vertical="center"/>
    </xf>
    <xf numFmtId="4" fontId="24" fillId="35" borderId="2" applyNumberFormat="0" applyProtection="0">
      <alignment horizontal="right" vertical="center"/>
    </xf>
    <xf numFmtId="4" fontId="24" fillId="6" borderId="2" applyNumberFormat="0" applyProtection="0">
      <alignment horizontal="right" vertical="center"/>
    </xf>
    <xf numFmtId="4" fontId="24" fillId="36" borderId="2" applyNumberFormat="0" applyProtection="0">
      <alignment horizontal="right" vertical="center"/>
    </xf>
    <xf numFmtId="4" fontId="24" fillId="37" borderId="2" applyNumberFormat="0" applyProtection="0">
      <alignment horizontal="right" vertical="center"/>
    </xf>
    <xf numFmtId="4" fontId="24" fillId="38" borderId="2" applyNumberFormat="0" applyProtection="0">
      <alignment horizontal="right" vertical="center"/>
    </xf>
    <xf numFmtId="4" fontId="24" fillId="39" borderId="4" applyNumberFormat="0" applyProtection="0">
      <alignment horizontal="left" vertical="center" indent="1"/>
    </xf>
    <xf numFmtId="4" fontId="9" fillId="17" borderId="4" applyNumberFormat="0" applyProtection="0">
      <alignment horizontal="left" vertical="center" indent="1"/>
    </xf>
    <xf numFmtId="4" fontId="9" fillId="17" borderId="4" applyNumberFormat="0" applyProtection="0">
      <alignment horizontal="left" vertical="center" indent="1"/>
    </xf>
    <xf numFmtId="4" fontId="24" fillId="40" borderId="2" applyNumberFormat="0" applyProtection="0">
      <alignment horizontal="right" vertical="center"/>
    </xf>
    <xf numFmtId="4" fontId="24" fillId="41" borderId="4" applyNumberFormat="0" applyProtection="0">
      <alignment horizontal="left" vertical="center" indent="1"/>
    </xf>
    <xf numFmtId="4" fontId="24" fillId="40" borderId="4" applyNumberFormat="0" applyProtection="0">
      <alignment horizontal="left" vertical="center" indent="1"/>
    </xf>
    <xf numFmtId="0" fontId="24" fillId="42" borderId="2" applyNumberFormat="0" applyProtection="0">
      <alignment horizontal="left" vertical="center" indent="1"/>
    </xf>
    <xf numFmtId="0" fontId="24" fillId="17" borderId="3" applyNumberFormat="0" applyProtection="0">
      <alignment horizontal="left" vertical="top" indent="1"/>
    </xf>
    <xf numFmtId="0" fontId="24" fillId="43" borderId="2" applyNumberFormat="0" applyProtection="0">
      <alignment horizontal="left" vertical="center" indent="1"/>
    </xf>
    <xf numFmtId="0" fontId="24" fillId="40" borderId="3" applyNumberFormat="0" applyProtection="0">
      <alignment horizontal="left" vertical="top" indent="1"/>
    </xf>
    <xf numFmtId="0" fontId="24" fillId="2" borderId="2" applyNumberFormat="0" applyProtection="0">
      <alignment horizontal="left" vertical="center" indent="1"/>
    </xf>
    <xf numFmtId="0" fontId="24" fillId="2" borderId="3" applyNumberFormat="0" applyProtection="0">
      <alignment horizontal="left" vertical="top" indent="1"/>
    </xf>
    <xf numFmtId="0" fontId="24" fillId="41" borderId="2" applyNumberFormat="0" applyProtection="0">
      <alignment horizontal="left" vertical="center" indent="1"/>
    </xf>
    <xf numFmtId="0" fontId="24" fillId="41" borderId="3" applyNumberFormat="0" applyProtection="0">
      <alignment horizontal="left" vertical="top" indent="1"/>
    </xf>
    <xf numFmtId="0" fontId="24" fillId="27" borderId="5" applyNumberFormat="0">
      <protection locked="0"/>
    </xf>
    <xf numFmtId="0" fontId="27" fillId="17" borderId="6" applyBorder="0"/>
    <xf numFmtId="4" fontId="28" fillId="3" borderId="3" applyNumberFormat="0" applyProtection="0">
      <alignment vertical="center"/>
    </xf>
    <xf numFmtId="4" fontId="25" fillId="44" borderId="7" applyNumberFormat="0" applyProtection="0">
      <alignment vertical="center"/>
    </xf>
    <xf numFmtId="4" fontId="28" fillId="42" borderId="3" applyNumberFormat="0" applyProtection="0">
      <alignment horizontal="left" vertical="center" indent="1"/>
    </xf>
    <xf numFmtId="0" fontId="28" fillId="3" borderId="3" applyNumberFormat="0" applyProtection="0">
      <alignment horizontal="left" vertical="top" indent="1"/>
    </xf>
    <xf numFmtId="4" fontId="24" fillId="0" borderId="2" applyNumberFormat="0" applyProtection="0">
      <alignment horizontal="right" vertical="center"/>
    </xf>
    <xf numFmtId="4" fontId="25" fillId="32" borderId="2" applyNumberFormat="0" applyProtection="0">
      <alignment horizontal="right" vertical="center"/>
    </xf>
    <xf numFmtId="4" fontId="24" fillId="19" borderId="2" applyNumberFormat="0" applyProtection="0">
      <alignment horizontal="left" vertical="center" indent="1"/>
    </xf>
    <xf numFmtId="0" fontId="28" fillId="40" borderId="3" applyNumberFormat="0" applyProtection="0">
      <alignment horizontal="left" vertical="top" indent="1"/>
    </xf>
    <xf numFmtId="4" fontId="29" fillId="45" borderId="4" applyNumberFormat="0" applyProtection="0">
      <alignment horizontal="left" vertical="center" indent="1"/>
    </xf>
    <xf numFmtId="0" fontId="24" fillId="46" borderId="7"/>
    <xf numFmtId="4" fontId="30" fillId="27" borderId="2" applyNumberFormat="0" applyProtection="0">
      <alignment horizontal="right" vertical="center"/>
    </xf>
    <xf numFmtId="0" fontId="31" fillId="0" borderId="0" applyNumberFormat="0" applyFill="0" applyBorder="0" applyAlignment="0" applyProtection="0"/>
    <xf numFmtId="172" fontId="35" fillId="0" borderId="8">
      <alignment horizontal="justify" vertical="top" wrapText="1"/>
    </xf>
    <xf numFmtId="14" fontId="3" fillId="0" borderId="9"/>
    <xf numFmtId="2" fontId="14" fillId="0" borderId="0" applyBorder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4" fontId="2" fillId="0" borderId="9"/>
    <xf numFmtId="0" fontId="1" fillId="0" borderId="0"/>
  </cellStyleXfs>
  <cellXfs count="228">
    <xf numFmtId="0" fontId="0" fillId="0" borderId="0" xfId="0"/>
    <xf numFmtId="0" fontId="5" fillId="0" borderId="0" xfId="0" applyFont="1"/>
    <xf numFmtId="0" fontId="0" fillId="0" borderId="0" xfId="0" applyFont="1"/>
    <xf numFmtId="0" fontId="0" fillId="32" borderId="0" xfId="0" applyFill="1"/>
    <xf numFmtId="0" fontId="32" fillId="32" borderId="0" xfId="28" applyFill="1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left" vertical="top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5" fontId="0" fillId="0" borderId="0" xfId="0" applyNumberFormat="1"/>
    <xf numFmtId="0" fontId="0" fillId="0" borderId="0" xfId="0" applyBorder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Fill="1"/>
    <xf numFmtId="0" fontId="9" fillId="32" borderId="0" xfId="34"/>
    <xf numFmtId="0" fontId="9" fillId="32" borderId="0" xfId="34" applyAlignment="1"/>
    <xf numFmtId="0" fontId="10" fillId="0" borderId="0" xfId="34" applyFont="1" applyFill="1"/>
    <xf numFmtId="0" fontId="13" fillId="0" borderId="7" xfId="34" applyFont="1" applyFill="1" applyBorder="1"/>
    <xf numFmtId="0" fontId="13" fillId="0" borderId="0" xfId="34" applyFont="1" applyFill="1"/>
    <xf numFmtId="0" fontId="12" fillId="0" borderId="10" xfId="0" applyFont="1" applyFill="1" applyBorder="1" applyAlignment="1"/>
    <xf numFmtId="0" fontId="12" fillId="0" borderId="1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2" fillId="0" borderId="12" xfId="0" applyFont="1" applyFill="1" applyBorder="1" applyProtection="1">
      <protection locked="0"/>
    </xf>
    <xf numFmtId="0" fontId="12" fillId="0" borderId="12" xfId="0" applyFont="1" applyFill="1" applyBorder="1"/>
    <xf numFmtId="0" fontId="12" fillId="0" borderId="12" xfId="0" applyFont="1" applyFill="1" applyBorder="1" applyAlignment="1" applyProtection="1">
      <protection locked="0"/>
    </xf>
    <xf numFmtId="0" fontId="12" fillId="0" borderId="13" xfId="0" applyFont="1" applyFill="1" applyBorder="1" applyAlignment="1"/>
    <xf numFmtId="0" fontId="12" fillId="0" borderId="13" xfId="0" applyFont="1" applyFill="1" applyBorder="1"/>
    <xf numFmtId="0" fontId="12" fillId="0" borderId="14" xfId="0" applyFont="1" applyFill="1" applyBorder="1"/>
    <xf numFmtId="0" fontId="9" fillId="0" borderId="0" xfId="34" applyFont="1" applyFill="1"/>
    <xf numFmtId="0" fontId="13" fillId="0" borderId="15" xfId="34" applyFont="1" applyFill="1" applyBorder="1"/>
    <xf numFmtId="0" fontId="12" fillId="0" borderId="16" xfId="0" applyFont="1" applyFill="1" applyBorder="1" applyAlignment="1">
      <alignment horizontal="left" indent="1"/>
    </xf>
    <xf numFmtId="0" fontId="11" fillId="0" borderId="1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 indent="1"/>
    </xf>
    <xf numFmtId="0" fontId="12" fillId="0" borderId="1" xfId="0" applyFont="1" applyFill="1" applyBorder="1" applyAlignment="1">
      <alignment horizontal="left" indent="1"/>
    </xf>
    <xf numFmtId="0" fontId="12" fillId="0" borderId="17" xfId="0" applyFont="1" applyFill="1" applyBorder="1" applyAlignment="1">
      <alignment horizontal="left" inden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/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165" fontId="0" fillId="0" borderId="0" xfId="0" applyNumberFormat="1" applyBorder="1"/>
    <xf numFmtId="0" fontId="0" fillId="0" borderId="0" xfId="0" applyFill="1"/>
    <xf numFmtId="0" fontId="0" fillId="0" borderId="7" xfId="0" applyFill="1" applyBorder="1"/>
    <xf numFmtId="0" fontId="19" fillId="44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165" fontId="0" fillId="0" borderId="0" xfId="0" applyNumberFormat="1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/>
    <xf numFmtId="0" fontId="17" fillId="0" borderId="0" xfId="0" applyFont="1" applyAlignment="1"/>
    <xf numFmtId="0" fontId="0" fillId="0" borderId="0" xfId="0" applyAlignment="1">
      <alignment vertical="top"/>
    </xf>
    <xf numFmtId="0" fontId="13" fillId="44" borderId="15" xfId="34" applyFont="1" applyFill="1" applyBorder="1"/>
    <xf numFmtId="0" fontId="13" fillId="44" borderId="18" xfId="34" applyFont="1" applyFill="1" applyBorder="1" applyAlignment="1"/>
    <xf numFmtId="0" fontId="9" fillId="44" borderId="18" xfId="34" applyFont="1" applyFill="1" applyBorder="1" applyAlignment="1"/>
    <xf numFmtId="0" fontId="9" fillId="44" borderId="19" xfId="34" applyFont="1" applyFill="1" applyBorder="1" applyAlignment="1"/>
    <xf numFmtId="0" fontId="12" fillId="44" borderId="18" xfId="0" applyFont="1" applyFill="1" applyBorder="1" applyAlignment="1" applyProtection="1">
      <alignment horizontal="left"/>
      <protection locked="0"/>
    </xf>
    <xf numFmtId="0" fontId="12" fillId="44" borderId="19" xfId="0" applyFont="1" applyFill="1" applyBorder="1" applyAlignment="1" applyProtection="1">
      <alignment horizontal="left"/>
      <protection locked="0"/>
    </xf>
    <xf numFmtId="0" fontId="12" fillId="44" borderId="21" xfId="0" applyFont="1" applyFill="1" applyBorder="1" applyAlignment="1" applyProtection="1">
      <alignment horizontal="left"/>
      <protection locked="0"/>
    </xf>
    <xf numFmtId="0" fontId="12" fillId="44" borderId="22" xfId="0" applyFont="1" applyFill="1" applyBorder="1" applyAlignment="1" applyProtection="1">
      <alignment horizontal="left"/>
      <protection locked="0"/>
    </xf>
    <xf numFmtId="0" fontId="12" fillId="44" borderId="8" xfId="0" applyFont="1" applyFill="1" applyBorder="1" applyAlignment="1" applyProtection="1">
      <alignment horizontal="left"/>
      <protection locked="0"/>
    </xf>
    <xf numFmtId="0" fontId="12" fillId="44" borderId="23" xfId="0" applyFont="1" applyFill="1" applyBorder="1" applyAlignment="1" applyProtection="1">
      <alignment horizontal="left"/>
      <protection locked="0"/>
    </xf>
    <xf numFmtId="0" fontId="12" fillId="44" borderId="24" xfId="0" applyFont="1" applyFill="1" applyBorder="1" applyAlignment="1" applyProtection="1">
      <alignment horizontal="left"/>
      <protection locked="0"/>
    </xf>
    <xf numFmtId="0" fontId="12" fillId="44" borderId="18" xfId="0" applyFont="1" applyFill="1" applyBorder="1" applyAlignment="1" applyProtection="1">
      <protection locked="0"/>
    </xf>
    <xf numFmtId="0" fontId="14" fillId="44" borderId="18" xfId="0" applyFont="1" applyFill="1" applyBorder="1" applyAlignment="1"/>
    <xf numFmtId="0" fontId="14" fillId="44" borderId="19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1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44" borderId="8" xfId="0" applyFont="1" applyFill="1" applyBorder="1" applyAlignment="1" applyProtection="1">
      <alignment horizontal="left"/>
      <protection locked="0"/>
    </xf>
    <xf numFmtId="0" fontId="9" fillId="44" borderId="15" xfId="0" applyFont="1" applyFill="1" applyBorder="1" applyAlignment="1" applyProtection="1">
      <alignment horizontal="left"/>
      <protection locked="0"/>
    </xf>
    <xf numFmtId="0" fontId="9" fillId="44" borderId="20" xfId="0" applyFont="1" applyFill="1" applyBorder="1" applyAlignment="1" applyProtection="1">
      <alignment horizontal="left"/>
      <protection locked="0"/>
    </xf>
    <xf numFmtId="0" fontId="9" fillId="44" borderId="25" xfId="0" applyFont="1" applyFill="1" applyBorder="1" applyAlignment="1" applyProtection="1">
      <alignment horizontal="left"/>
      <protection locked="0"/>
    </xf>
    <xf numFmtId="0" fontId="9" fillId="44" borderId="15" xfId="0" applyFont="1" applyFill="1" applyBorder="1" applyAlignment="1" applyProtection="1">
      <protection locked="0"/>
    </xf>
    <xf numFmtId="0" fontId="32" fillId="44" borderId="15" xfId="28" applyFill="1" applyBorder="1" applyAlignment="1" applyProtection="1">
      <alignment horizontal="left"/>
      <protection locked="0"/>
    </xf>
    <xf numFmtId="0" fontId="0" fillId="0" borderId="0" xfId="0" applyAlignment="1">
      <alignment horizontal="left" vertical="center" wrapText="1"/>
    </xf>
    <xf numFmtId="1" fontId="19" fillId="0" borderId="0" xfId="0" applyNumberFormat="1" applyFont="1" applyFill="1" applyBorder="1"/>
    <xf numFmtId="0" fontId="20" fillId="0" borderId="0" xfId="0" applyFont="1" applyFill="1"/>
    <xf numFmtId="0" fontId="20" fillId="0" borderId="0" xfId="0" applyFont="1" applyFill="1" applyAlignment="1">
      <alignment vertical="center"/>
    </xf>
    <xf numFmtId="0" fontId="36" fillId="48" borderId="0" xfId="0" applyFont="1" applyFill="1" applyAlignment="1">
      <alignment horizontal="left" vertical="center"/>
    </xf>
    <xf numFmtId="169" fontId="0" fillId="0" borderId="0" xfId="0" applyNumberFormat="1"/>
    <xf numFmtId="0" fontId="0" fillId="0" borderId="0" xfId="0" quotePrefix="1"/>
    <xf numFmtId="0" fontId="0" fillId="49" borderId="7" xfId="0" applyFill="1" applyBorder="1"/>
    <xf numFmtId="165" fontId="38" fillId="50" borderId="7" xfId="0" applyNumberFormat="1" applyFont="1" applyFill="1" applyBorder="1"/>
    <xf numFmtId="3" fontId="39" fillId="44" borderId="7" xfId="0" applyNumberFormat="1" applyFont="1" applyFill="1" applyBorder="1"/>
    <xf numFmtId="1" fontId="38" fillId="44" borderId="7" xfId="0" applyNumberFormat="1" applyFont="1" applyFill="1" applyBorder="1"/>
    <xf numFmtId="165" fontId="40" fillId="50" borderId="7" xfId="0" applyNumberFormat="1" applyFont="1" applyFill="1" applyBorder="1"/>
    <xf numFmtId="165" fontId="40" fillId="44" borderId="7" xfId="0" applyNumberFormat="1" applyFont="1" applyFill="1" applyBorder="1"/>
    <xf numFmtId="165" fontId="38" fillId="44" borderId="7" xfId="0" applyNumberFormat="1" applyFont="1" applyFill="1" applyBorder="1"/>
    <xf numFmtId="0" fontId="40" fillId="44" borderId="7" xfId="0" applyFont="1" applyFill="1" applyBorder="1"/>
    <xf numFmtId="3" fontId="38" fillId="50" borderId="7" xfId="0" applyNumberFormat="1" applyFont="1" applyFill="1" applyBorder="1"/>
    <xf numFmtId="3" fontId="0" fillId="0" borderId="0" xfId="0" applyNumberFormat="1"/>
    <xf numFmtId="0" fontId="41" fillId="44" borderId="7" xfId="0" applyFont="1" applyFill="1" applyBorder="1"/>
    <xf numFmtId="3" fontId="39" fillId="50" borderId="7" xfId="0" applyNumberFormat="1" applyFont="1" applyFill="1" applyBorder="1"/>
    <xf numFmtId="1" fontId="0" fillId="0" borderId="0" xfId="0" applyNumberFormat="1"/>
    <xf numFmtId="0" fontId="38" fillId="44" borderId="7" xfId="0" applyFont="1" applyFill="1" applyBorder="1"/>
    <xf numFmtId="173" fontId="39" fillId="33" borderId="7" xfId="35" applyNumberFormat="1" applyFont="1" applyFill="1" applyBorder="1"/>
    <xf numFmtId="3" fontId="39" fillId="44" borderId="7" xfId="36" applyNumberFormat="1" applyFont="1" applyFill="1" applyBorder="1"/>
    <xf numFmtId="174" fontId="40" fillId="44" borderId="7" xfId="21" applyNumberFormat="1" applyFont="1" applyFill="1" applyBorder="1"/>
    <xf numFmtId="9" fontId="40" fillId="44" borderId="7" xfId="37" applyFont="1" applyFill="1" applyBorder="1"/>
    <xf numFmtId="174" fontId="38" fillId="44" borderId="7" xfId="21" applyNumberFormat="1" applyFont="1" applyFill="1" applyBorder="1"/>
    <xf numFmtId="168" fontId="40" fillId="44" borderId="7" xfId="21" applyNumberFormat="1" applyFont="1" applyFill="1" applyBorder="1"/>
    <xf numFmtId="168" fontId="38" fillId="44" borderId="7" xfId="21" applyNumberFormat="1" applyFont="1" applyFill="1" applyBorder="1"/>
    <xf numFmtId="2" fontId="40" fillId="44" borderId="7" xfId="0" applyNumberFormat="1" applyFont="1" applyFill="1" applyBorder="1"/>
    <xf numFmtId="0" fontId="39" fillId="44" borderId="7" xfId="0" applyFont="1" applyFill="1" applyBorder="1"/>
    <xf numFmtId="0" fontId="38" fillId="44" borderId="19" xfId="0" applyFont="1" applyFill="1" applyBorder="1"/>
    <xf numFmtId="0" fontId="43" fillId="0" borderId="0" xfId="0" applyFont="1" applyAlignment="1">
      <alignment horizontal="left" vertical="center" wrapText="1"/>
    </xf>
    <xf numFmtId="0" fontId="0" fillId="0" borderId="0" xfId="0" applyFont="1" applyFill="1"/>
    <xf numFmtId="165" fontId="38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Fill="1" applyBorder="1"/>
    <xf numFmtId="0" fontId="14" fillId="0" borderId="0" xfId="0" applyFont="1" applyFill="1" applyAlignment="1">
      <alignment horizontal="left" vertical="center" wrapText="1"/>
    </xf>
    <xf numFmtId="0" fontId="5" fillId="32" borderId="7" xfId="0" applyFont="1" applyFill="1" applyBorder="1" applyAlignment="1">
      <alignment horizontal="center"/>
    </xf>
    <xf numFmtId="43" fontId="19" fillId="0" borderId="0" xfId="0" applyNumberFormat="1" applyFont="1"/>
    <xf numFmtId="0" fontId="14" fillId="44" borderId="0" xfId="0" applyFont="1" applyFill="1" applyAlignment="1">
      <alignment horizontal="left" vertical="center" wrapText="1"/>
    </xf>
    <xf numFmtId="175" fontId="0" fillId="0" borderId="0" xfId="0" applyNumberFormat="1"/>
    <xf numFmtId="0" fontId="42" fillId="32" borderId="0" xfId="0" applyFont="1" applyFill="1" applyAlignment="1">
      <alignment horizontal="left" vertical="center" wrapText="1"/>
    </xf>
    <xf numFmtId="175" fontId="19" fillId="0" borderId="0" xfId="0" applyNumberFormat="1" applyFont="1"/>
    <xf numFmtId="166" fontId="19" fillId="0" borderId="0" xfId="0" applyNumberFormat="1" applyFont="1"/>
    <xf numFmtId="0" fontId="0" fillId="47" borderId="7" xfId="0" applyFill="1" applyBorder="1" applyAlignment="1">
      <alignment horizontal="left"/>
    </xf>
    <xf numFmtId="0" fontId="5" fillId="32" borderId="7" xfId="0" applyFont="1" applyFill="1" applyBorder="1" applyAlignment="1">
      <alignment horizontal="left"/>
    </xf>
    <xf numFmtId="165" fontId="38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center" vertical="center" wrapText="1"/>
    </xf>
    <xf numFmtId="165" fontId="38" fillId="0" borderId="0" xfId="0" applyNumberFormat="1" applyFont="1" applyBorder="1"/>
    <xf numFmtId="0" fontId="38" fillId="49" borderId="7" xfId="0" applyFont="1" applyFill="1" applyBorder="1"/>
    <xf numFmtId="165" fontId="39" fillId="44" borderId="7" xfId="0" applyNumberFormat="1" applyFont="1" applyFill="1" applyBorder="1"/>
    <xf numFmtId="165" fontId="38" fillId="44" borderId="7" xfId="0" applyNumberFormat="1" applyFont="1" applyFill="1" applyBorder="1" applyAlignment="1">
      <alignment horizontal="right"/>
    </xf>
    <xf numFmtId="175" fontId="40" fillId="47" borderId="7" xfId="0" applyNumberFormat="1" applyFont="1" applyFill="1" applyBorder="1" applyAlignment="1">
      <alignment horizontal="center"/>
    </xf>
    <xf numFmtId="0" fontId="40" fillId="0" borderId="0" xfId="0" applyFont="1"/>
    <xf numFmtId="4" fontId="40" fillId="44" borderId="7" xfId="0" applyNumberFormat="1" applyFont="1" applyFill="1" applyBorder="1"/>
    <xf numFmtId="175" fontId="40" fillId="0" borderId="0" xfId="0" applyNumberFormat="1" applyFont="1"/>
    <xf numFmtId="4" fontId="38" fillId="44" borderId="7" xfId="0" applyNumberFormat="1" applyFont="1" applyFill="1" applyBorder="1"/>
    <xf numFmtId="0" fontId="40" fillId="44" borderId="7" xfId="0" applyFont="1" applyFill="1" applyBorder="1" applyAlignment="1">
      <alignment horizontal="right"/>
    </xf>
    <xf numFmtId="0" fontId="41" fillId="44" borderId="7" xfId="0" applyFont="1" applyFill="1" applyBorder="1" applyAlignment="1">
      <alignment horizontal="left"/>
    </xf>
    <xf numFmtId="0" fontId="44" fillId="0" borderId="0" xfId="0" applyFont="1" applyAlignment="1">
      <alignment vertical="center"/>
    </xf>
    <xf numFmtId="0" fontId="45" fillId="0" borderId="0" xfId="0" applyFont="1"/>
    <xf numFmtId="165" fontId="45" fillId="0" borderId="0" xfId="0" applyNumberFormat="1" applyFont="1"/>
    <xf numFmtId="165" fontId="38" fillId="0" borderId="0" xfId="0" applyNumberFormat="1" applyFont="1" applyAlignment="1">
      <alignment horizontal="right" vertical="center" wrapText="1"/>
    </xf>
    <xf numFmtId="169" fontId="38" fillId="44" borderId="7" xfId="0" applyNumberFormat="1" applyFont="1" applyFill="1" applyBorder="1"/>
    <xf numFmtId="0" fontId="39" fillId="44" borderId="7" xfId="0" applyFont="1" applyFill="1" applyBorder="1" applyAlignment="1">
      <alignment horizontal="right"/>
    </xf>
    <xf numFmtId="1" fontId="0" fillId="0" borderId="0" xfId="0" applyNumberFormat="1" applyFill="1" applyBorder="1"/>
    <xf numFmtId="169" fontId="0" fillId="0" borderId="0" xfId="0" applyNumberFormat="1" applyFill="1" applyBorder="1"/>
    <xf numFmtId="165" fontId="40" fillId="44" borderId="15" xfId="0" applyNumberFormat="1" applyFont="1" applyFill="1" applyBorder="1"/>
    <xf numFmtId="165" fontId="40" fillId="50" borderId="7" xfId="0" applyNumberFormat="1" applyFont="1" applyFill="1" applyBorder="1" applyAlignment="1">
      <alignment horizontal="right" vertical="center"/>
    </xf>
    <xf numFmtId="176" fontId="40" fillId="44" borderId="7" xfId="0" applyNumberFormat="1" applyFont="1" applyFill="1" applyBorder="1"/>
    <xf numFmtId="164" fontId="0" fillId="32" borderId="15" xfId="21" applyFont="1" applyFill="1" applyBorder="1" applyAlignment="1"/>
    <xf numFmtId="0" fontId="0" fillId="32" borderId="18" xfId="0" applyFill="1" applyBorder="1" applyAlignment="1"/>
    <xf numFmtId="0" fontId="14" fillId="32" borderId="18" xfId="0" applyFont="1" applyFill="1" applyBorder="1" applyAlignment="1"/>
    <xf numFmtId="0" fontId="0" fillId="32" borderId="19" xfId="0" applyFill="1" applyBorder="1" applyAlignment="1"/>
    <xf numFmtId="0" fontId="0" fillId="32" borderId="15" xfId="0" applyFill="1" applyBorder="1" applyAlignment="1"/>
    <xf numFmtId="43" fontId="19" fillId="0" borderId="0" xfId="0" quotePrefix="1" applyNumberFormat="1" applyFont="1"/>
    <xf numFmtId="175" fontId="41" fillId="47" borderId="7" xfId="0" applyNumberFormat="1" applyFont="1" applyFill="1" applyBorder="1" applyAlignment="1">
      <alignment horizontal="center"/>
    </xf>
    <xf numFmtId="175" fontId="40" fillId="44" borderId="7" xfId="0" applyNumberFormat="1" applyFont="1" applyFill="1" applyBorder="1"/>
    <xf numFmtId="43" fontId="41" fillId="0" borderId="0" xfId="0" applyNumberFormat="1" applyFont="1"/>
    <xf numFmtId="175" fontId="40" fillId="32" borderId="15" xfId="0" applyNumberFormat="1" applyFont="1" applyFill="1" applyBorder="1" applyAlignment="1"/>
    <xf numFmtId="175" fontId="40" fillId="32" borderId="18" xfId="0" applyNumberFormat="1" applyFont="1" applyFill="1" applyBorder="1" applyAlignment="1"/>
    <xf numFmtId="175" fontId="40" fillId="32" borderId="19" xfId="0" applyNumberFormat="1" applyFont="1" applyFill="1" applyBorder="1" applyAlignment="1"/>
    <xf numFmtId="166" fontId="41" fillId="0" borderId="0" xfId="0" applyNumberFormat="1" applyFont="1"/>
    <xf numFmtId="4" fontId="38" fillId="50" borderId="7" xfId="0" applyNumberFormat="1" applyFont="1" applyFill="1" applyBorder="1" applyAlignment="1">
      <alignment horizontal="right"/>
    </xf>
    <xf numFmtId="43" fontId="0" fillId="0" borderId="0" xfId="0" applyNumberFormat="1"/>
    <xf numFmtId="43" fontId="40" fillId="50" borderId="7" xfId="0" applyNumberFormat="1" applyFont="1" applyFill="1" applyBorder="1"/>
    <xf numFmtId="0" fontId="40" fillId="50" borderId="7" xfId="0" applyFont="1" applyFill="1" applyBorder="1"/>
    <xf numFmtId="2" fontId="40" fillId="50" borderId="7" xfId="0" applyNumberFormat="1" applyFont="1" applyFill="1" applyBorder="1"/>
    <xf numFmtId="167" fontId="39" fillId="51" borderId="7" xfId="0" applyNumberFormat="1" applyFont="1" applyFill="1" applyBorder="1" applyAlignment="1">
      <alignment horizontal="right" vertical="center"/>
    </xf>
    <xf numFmtId="169" fontId="38" fillId="0" borderId="0" xfId="0" applyNumberFormat="1" applyFont="1"/>
    <xf numFmtId="0" fontId="38" fillId="52" borderId="7" xfId="0" applyFont="1" applyFill="1" applyBorder="1"/>
    <xf numFmtId="43" fontId="40" fillId="50" borderId="15" xfId="0" applyNumberFormat="1" applyFont="1" applyFill="1" applyBorder="1"/>
    <xf numFmtId="2" fontId="40" fillId="50" borderId="15" xfId="0" applyNumberFormat="1" applyFont="1" applyFill="1" applyBorder="1"/>
    <xf numFmtId="3" fontId="38" fillId="44" borderId="7" xfId="0" applyNumberFormat="1" applyFont="1" applyFill="1" applyBorder="1"/>
    <xf numFmtId="165" fontId="40" fillId="0" borderId="0" xfId="0" applyNumberFormat="1" applyFont="1" applyBorder="1"/>
    <xf numFmtId="165" fontId="40" fillId="47" borderId="7" xfId="0" applyNumberFormat="1" applyFont="1" applyFill="1" applyBorder="1" applyAlignment="1">
      <alignment horizontal="right"/>
    </xf>
    <xf numFmtId="3" fontId="40" fillId="50" borderId="7" xfId="0" applyNumberFormat="1" applyFont="1" applyFill="1" applyBorder="1"/>
    <xf numFmtId="0" fontId="41" fillId="44" borderId="15" xfId="0" applyFont="1" applyFill="1" applyBorder="1"/>
    <xf numFmtId="0" fontId="40" fillId="44" borderId="15" xfId="0" applyFont="1" applyFill="1" applyBorder="1"/>
    <xf numFmtId="0" fontId="0" fillId="0" borderId="0" xfId="0" applyFill="1" applyBorder="1"/>
    <xf numFmtId="3" fontId="0" fillId="0" borderId="0" xfId="0" applyNumberFormat="1" applyBorder="1"/>
    <xf numFmtId="0" fontId="46" fillId="0" borderId="9" xfId="0" applyFont="1" applyBorder="1"/>
    <xf numFmtId="0" fontId="0" fillId="0" borderId="9" xfId="0" applyBorder="1"/>
    <xf numFmtId="0" fontId="0" fillId="0" borderId="9" xfId="0" applyBorder="1" applyAlignment="1">
      <alignment vertical="top" wrapText="1"/>
    </xf>
    <xf numFmtId="3" fontId="0" fillId="0" borderId="9" xfId="0" applyNumberFormat="1" applyBorder="1" applyAlignment="1">
      <alignment vertical="top" wrapText="1"/>
    </xf>
    <xf numFmtId="0" fontId="46" fillId="0" borderId="9" xfId="0" applyFont="1" applyBorder="1" applyAlignment="1">
      <alignment vertical="top" wrapText="1"/>
    </xf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77" fontId="40" fillId="44" borderId="7" xfId="0" applyNumberFormat="1" applyFont="1" applyFill="1" applyBorder="1"/>
    <xf numFmtId="177" fontId="38" fillId="44" borderId="7" xfId="0" applyNumberFormat="1" applyFont="1" applyFill="1" applyBorder="1"/>
    <xf numFmtId="10" fontId="40" fillId="44" borderId="7" xfId="0" applyNumberFormat="1" applyFont="1" applyFill="1" applyBorder="1"/>
    <xf numFmtId="10" fontId="38" fillId="44" borderId="7" xfId="0" applyNumberFormat="1" applyFont="1" applyFill="1" applyBorder="1"/>
    <xf numFmtId="0" fontId="0" fillId="0" borderId="0" xfId="0" applyAlignment="1">
      <alignment vertical="top" wrapText="1"/>
    </xf>
    <xf numFmtId="3" fontId="40" fillId="49" borderId="7" xfId="0" applyNumberFormat="1" applyFont="1" applyFill="1" applyBorder="1"/>
    <xf numFmtId="3" fontId="40" fillId="44" borderId="7" xfId="0" applyNumberFormat="1" applyFont="1" applyFill="1" applyBorder="1"/>
    <xf numFmtId="3" fontId="40" fillId="44" borderId="19" xfId="0" applyNumberFormat="1" applyFont="1" applyFill="1" applyBorder="1"/>
    <xf numFmtId="178" fontId="40" fillId="50" borderId="15" xfId="0" applyNumberFormat="1" applyFont="1" applyFill="1" applyBorder="1"/>
    <xf numFmtId="177" fontId="19" fillId="44" borderId="7" xfId="0" applyNumberFormat="1" applyFont="1" applyFill="1" applyBorder="1"/>
    <xf numFmtId="177" fontId="39" fillId="44" borderId="7" xfId="0" applyNumberFormat="1" applyFont="1" applyFill="1" applyBorder="1"/>
    <xf numFmtId="0" fontId="40" fillId="52" borderId="7" xfId="0" applyFont="1" applyFill="1" applyBorder="1"/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9" fillId="0" borderId="0" xfId="0" applyFont="1" applyFill="1" applyBorder="1"/>
    <xf numFmtId="0" fontId="0" fillId="0" borderId="0" xfId="0" applyBorder="1" applyAlignment="1">
      <alignment horizontal="left" vertical="center" wrapText="1"/>
    </xf>
  </cellXfs>
  <cellStyles count="111">
    <cellStyle name="Accent1 - 20%" xfId="1"/>
    <cellStyle name="Accent1 - 20% 2" xfId="87"/>
    <cellStyle name="Accent1 - 40%" xfId="2"/>
    <cellStyle name="Accent1 - 40% 2" xfId="88"/>
    <cellStyle name="Accent1 - 60%" xfId="3"/>
    <cellStyle name="Accent2 - 20%" xfId="4"/>
    <cellStyle name="Accent2 - 20% 2" xfId="89"/>
    <cellStyle name="Accent2 - 40%" xfId="5"/>
    <cellStyle name="Accent2 - 40% 2" xfId="90"/>
    <cellStyle name="Accent2 - 60%" xfId="6"/>
    <cellStyle name="Accent3 - 20%" xfId="7"/>
    <cellStyle name="Accent3 - 20% 2" xfId="91"/>
    <cellStyle name="Accent3 - 40%" xfId="8"/>
    <cellStyle name="Accent3 - 40% 2" xfId="92"/>
    <cellStyle name="Accent3 - 60%" xfId="9"/>
    <cellStyle name="Accent4 - 20%" xfId="10"/>
    <cellStyle name="Accent4 - 20% 2" xfId="93"/>
    <cellStyle name="Accent4 - 40%" xfId="11"/>
    <cellStyle name="Accent4 - 40% 2" xfId="94"/>
    <cellStyle name="Accent4 - 60%" xfId="12"/>
    <cellStyle name="Accent5 - 20%" xfId="13"/>
    <cellStyle name="Accent5 - 20% 2" xfId="95"/>
    <cellStyle name="Accent5 - 40%" xfId="14"/>
    <cellStyle name="Accent5 - 40% 2" xfId="96"/>
    <cellStyle name="Accent5 - 60%" xfId="15"/>
    <cellStyle name="Accent6 - 20%" xfId="16"/>
    <cellStyle name="Accent6 - 20% 2" xfId="97"/>
    <cellStyle name="Accent6 - 40%" xfId="17"/>
    <cellStyle name="Accent6 - 40% 2" xfId="98"/>
    <cellStyle name="Accent6 - 60%" xfId="18"/>
    <cellStyle name="Blockout" xfId="19"/>
    <cellStyle name="Blockout 2" xfId="20"/>
    <cellStyle name="Comma" xfId="21" builtinId="3"/>
    <cellStyle name="Comma 2" xfId="22"/>
    <cellStyle name="Comma 2 2" xfId="100"/>
    <cellStyle name="Comma 3" xfId="23"/>
    <cellStyle name="Comma 3 2" xfId="101"/>
    <cellStyle name="Comma 4" xfId="99"/>
    <cellStyle name="Emphasis 1" xfId="24"/>
    <cellStyle name="Emphasis 2" xfId="25"/>
    <cellStyle name="Emphasis 3" xfId="26"/>
    <cellStyle name="Euro" xfId="27"/>
    <cellStyle name="Euro 2" xfId="102"/>
    <cellStyle name="Hyperlink" xfId="28" builtinId="8"/>
    <cellStyle name="Input1" xfId="29"/>
    <cellStyle name="Normal" xfId="0" builtinId="0"/>
    <cellStyle name="Normal 2" xfId="30"/>
    <cellStyle name="Normal 2 2" xfId="31"/>
    <cellStyle name="Normal 3" xfId="32"/>
    <cellStyle name="Normal 3 2" xfId="103"/>
    <cellStyle name="Normal 4" xfId="33"/>
    <cellStyle name="Normal 4 2" xfId="104"/>
    <cellStyle name="Normal 7" xfId="110"/>
    <cellStyle name="Normal_2010 06 22 - IE - Scheme Template for data collection" xfId="34"/>
    <cellStyle name="Normal_FC350 Costs and MDs" xfId="35"/>
    <cellStyle name="Normal_Sheet1" xfId="36"/>
    <cellStyle name="Percent" xfId="37" builtinId="5"/>
    <cellStyle name="Percent 2" xfId="38"/>
    <cellStyle name="Percent 2 2" xfId="106"/>
    <cellStyle name="Percent 3" xfId="39"/>
    <cellStyle name="Percent 3 2" xfId="107"/>
    <cellStyle name="Percent 4" xfId="40"/>
    <cellStyle name="Percent 4 2" xfId="108"/>
    <cellStyle name="Percent 5" xfId="105"/>
    <cellStyle name="PROTECT" xfId="41"/>
    <cellStyle name="SAPBEXaggData" xfId="42"/>
    <cellStyle name="SAPBEXaggDataEmph" xfId="43"/>
    <cellStyle name="SAPBEXaggItem" xfId="44"/>
    <cellStyle name="SAPBEXaggItemX" xfId="45"/>
    <cellStyle name="SAPBEXchaText" xfId="46"/>
    <cellStyle name="SAPBEXexcBad7" xfId="47"/>
    <cellStyle name="SAPBEXexcBad8" xfId="48"/>
    <cellStyle name="SAPBEXexcBad9" xfId="49"/>
    <cellStyle name="SAPBEXexcCritical4" xfId="50"/>
    <cellStyle name="SAPBEXexcCritical5" xfId="51"/>
    <cellStyle name="SAPBEXexcCritical6" xfId="52"/>
    <cellStyle name="SAPBEXexcGood1" xfId="53"/>
    <cellStyle name="SAPBEXexcGood2" xfId="54"/>
    <cellStyle name="SAPBEXexcGood3" xfId="55"/>
    <cellStyle name="SAPBEXfilterDrill" xfId="56"/>
    <cellStyle name="SAPBEXfilterItem" xfId="57"/>
    <cellStyle name="SAPBEXfilterText" xfId="58"/>
    <cellStyle name="SAPBEXformats" xfId="59"/>
    <cellStyle name="SAPBEXheaderItem" xfId="60"/>
    <cellStyle name="SAPBEXheaderText" xfId="61"/>
    <cellStyle name="SAPBEXHLevel0" xfId="62"/>
    <cellStyle name="SAPBEXHLevel0X" xfId="63"/>
    <cellStyle name="SAPBEXHLevel1" xfId="64"/>
    <cellStyle name="SAPBEXHLevel1X" xfId="65"/>
    <cellStyle name="SAPBEXHLevel2" xfId="66"/>
    <cellStyle name="SAPBEXHLevel2X" xfId="67"/>
    <cellStyle name="SAPBEXHLevel3" xfId="68"/>
    <cellStyle name="SAPBEXHLevel3X" xfId="69"/>
    <cellStyle name="SAPBEXinputData" xfId="70"/>
    <cellStyle name="SAPBEXItemHeader" xfId="71"/>
    <cellStyle name="SAPBEXresData" xfId="72"/>
    <cellStyle name="SAPBEXresDataEmph" xfId="73"/>
    <cellStyle name="SAPBEXresItem" xfId="74"/>
    <cellStyle name="SAPBEXresItemX" xfId="75"/>
    <cellStyle name="SAPBEXstdData" xfId="76"/>
    <cellStyle name="SAPBEXstdDataEmph" xfId="77"/>
    <cellStyle name="SAPBEXstdItem" xfId="78"/>
    <cellStyle name="SAPBEXstdItemX" xfId="79"/>
    <cellStyle name="SAPBEXtitle" xfId="80"/>
    <cellStyle name="SAPBEXunassignedItem" xfId="81"/>
    <cellStyle name="SAPBEXundefined" xfId="82"/>
    <cellStyle name="Sheet Title" xfId="83"/>
    <cellStyle name="Special" xfId="84"/>
    <cellStyle name="Style 1" xfId="85"/>
    <cellStyle name="Style 1 2" xfId="109"/>
    <cellStyle name="Style 2" xfId="8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6" name="Rectangle 5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17</xdr:row>
      <xdr:rowOff>180975</xdr:rowOff>
    </xdr:from>
    <xdr:to>
      <xdr:col>3</xdr:col>
      <xdr:colOff>562799</xdr:colOff>
      <xdr:row>19</xdr:row>
      <xdr:rowOff>123975</xdr:rowOff>
    </xdr:to>
    <xdr:sp macro="" textlink="">
      <xdr:nvSpPr>
        <xdr:cNvPr id="7" name="Rectangle 6">
          <a:hlinkClick xmlns:r="http://schemas.openxmlformats.org/officeDocument/2006/relationships" r:id="rId5"/>
        </xdr:cNvPr>
        <xdr:cNvSpPr/>
      </xdr:nvSpPr>
      <xdr:spPr>
        <a:xfrm>
          <a:off x="266699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266698</xdr:colOff>
      <xdr:row>15</xdr:row>
      <xdr:rowOff>114300</xdr:rowOff>
    </xdr:from>
    <xdr:to>
      <xdr:col>3</xdr:col>
      <xdr:colOff>562798</xdr:colOff>
      <xdr:row>17</xdr:row>
      <xdr:rowOff>57300</xdr:rowOff>
    </xdr:to>
    <xdr:sp macro="" textlink="">
      <xdr:nvSpPr>
        <xdr:cNvPr id="9" name="Rectangle 8">
          <a:hlinkClick xmlns:r="http://schemas.openxmlformats.org/officeDocument/2006/relationships" r:id="rId6"/>
        </xdr:cNvPr>
        <xdr:cNvSpPr/>
      </xdr:nvSpPr>
      <xdr:spPr>
        <a:xfrm>
          <a:off x="266698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20</xdr:row>
      <xdr:rowOff>57150</xdr:rowOff>
    </xdr:from>
    <xdr:to>
      <xdr:col>3</xdr:col>
      <xdr:colOff>562800</xdr:colOff>
      <xdr:row>22</xdr:row>
      <xdr:rowOff>150</xdr:rowOff>
    </xdr:to>
    <xdr:sp macro="" textlink="">
      <xdr:nvSpPr>
        <xdr:cNvPr id="11" name="Rectangle 10">
          <a:hlinkClick xmlns:r="http://schemas.openxmlformats.org/officeDocument/2006/relationships" r:id="rId8"/>
        </xdr:cNvPr>
        <xdr:cNvSpPr/>
      </xdr:nvSpPr>
      <xdr:spPr>
        <a:xfrm>
          <a:off x="266700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williams@powercor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workbookViewId="0">
      <selection activeCell="B32" sqref="B32"/>
    </sheetView>
  </sheetViews>
  <sheetFormatPr defaultRowHeight="15" x14ac:dyDescent="0.25"/>
  <cols>
    <col min="1" max="1" width="32.28515625" customWidth="1"/>
    <col min="2" max="2" width="19.5703125" customWidth="1"/>
    <col min="3" max="8" width="12.28515625" customWidth="1"/>
  </cols>
  <sheetData>
    <row r="1" spans="1:10" ht="20.25" x14ac:dyDescent="0.3">
      <c r="A1" s="25" t="s">
        <v>585</v>
      </c>
      <c r="B1" s="38"/>
      <c r="C1" s="38"/>
      <c r="D1" s="38"/>
      <c r="E1" s="38"/>
      <c r="F1" s="38"/>
      <c r="G1" s="38"/>
      <c r="H1" s="38"/>
      <c r="I1" s="38"/>
      <c r="J1" s="23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  <c r="J2" s="23"/>
    </row>
    <row r="3" spans="1:10" x14ac:dyDescent="0.25">
      <c r="A3" s="38"/>
      <c r="B3" s="38"/>
      <c r="C3" s="38"/>
      <c r="D3" s="38"/>
      <c r="E3" s="38"/>
      <c r="F3" s="38"/>
      <c r="G3" s="38"/>
      <c r="H3" s="38"/>
      <c r="I3" s="38"/>
      <c r="J3" s="24"/>
    </row>
    <row r="4" spans="1:10" ht="18" x14ac:dyDescent="0.25">
      <c r="A4" s="39" t="s">
        <v>80</v>
      </c>
      <c r="B4" s="71" t="s">
        <v>599</v>
      </c>
      <c r="C4" s="72"/>
      <c r="D4" s="73"/>
      <c r="E4" s="74"/>
      <c r="F4" s="38"/>
      <c r="G4" s="38"/>
      <c r="H4" s="38"/>
      <c r="I4" s="38"/>
      <c r="J4" s="23"/>
    </row>
    <row r="5" spans="1:10" ht="18" x14ac:dyDescent="0.25">
      <c r="A5" s="27"/>
      <c r="B5" s="27"/>
      <c r="C5" s="38"/>
      <c r="D5" s="38"/>
      <c r="E5" s="38"/>
      <c r="F5" s="38"/>
      <c r="G5" s="38"/>
      <c r="H5" s="38"/>
      <c r="I5" s="38"/>
      <c r="J5" s="23"/>
    </row>
    <row r="6" spans="1:10" ht="18" x14ac:dyDescent="0.25">
      <c r="A6" s="26" t="s">
        <v>81</v>
      </c>
      <c r="B6" s="26"/>
      <c r="C6" s="72" t="s">
        <v>600</v>
      </c>
      <c r="D6" s="73"/>
      <c r="E6" s="74"/>
      <c r="F6" s="38"/>
      <c r="G6" s="38"/>
      <c r="H6" s="38"/>
      <c r="I6" s="38"/>
      <c r="J6" s="23"/>
    </row>
    <row r="7" spans="1:10" ht="15.75" thickBot="1" x14ac:dyDescent="0.3">
      <c r="A7" s="38"/>
      <c r="B7" s="38"/>
      <c r="C7" s="38"/>
      <c r="D7" s="38"/>
      <c r="E7" s="38"/>
      <c r="F7" s="38"/>
      <c r="G7" s="38"/>
      <c r="H7" s="38"/>
      <c r="I7" s="38"/>
      <c r="J7" s="23"/>
    </row>
    <row r="8" spans="1:10" x14ac:dyDescent="0.25">
      <c r="A8" s="40"/>
      <c r="B8" s="28"/>
      <c r="C8" s="28"/>
      <c r="D8" s="28"/>
      <c r="E8" s="29"/>
      <c r="F8" s="29"/>
      <c r="G8" s="29"/>
      <c r="H8" s="30"/>
      <c r="I8" s="38"/>
      <c r="J8" s="23"/>
    </row>
    <row r="9" spans="1:10" x14ac:dyDescent="0.25">
      <c r="A9" s="41" t="s">
        <v>4</v>
      </c>
      <c r="C9" s="87" t="s">
        <v>82</v>
      </c>
      <c r="D9" s="96" t="s">
        <v>596</v>
      </c>
      <c r="E9" s="75"/>
      <c r="F9" s="75"/>
      <c r="G9" s="76"/>
      <c r="H9" s="34"/>
      <c r="I9" s="38"/>
      <c r="J9" s="23"/>
    </row>
    <row r="10" spans="1:10" x14ac:dyDescent="0.25">
      <c r="A10" s="41"/>
      <c r="C10" s="87"/>
      <c r="D10" s="97"/>
      <c r="E10" s="77"/>
      <c r="F10" s="77"/>
      <c r="G10" s="78"/>
      <c r="H10" s="34"/>
      <c r="I10" s="38"/>
      <c r="J10" s="23"/>
    </row>
    <row r="11" spans="1:10" x14ac:dyDescent="0.25">
      <c r="A11" s="41"/>
      <c r="C11" s="87" t="s">
        <v>83</v>
      </c>
      <c r="D11" s="97" t="s">
        <v>597</v>
      </c>
      <c r="E11" s="77"/>
      <c r="F11" s="77"/>
      <c r="G11" s="78"/>
      <c r="H11" s="34"/>
      <c r="I11" s="38"/>
      <c r="J11" s="23"/>
    </row>
    <row r="12" spans="1:10" x14ac:dyDescent="0.25">
      <c r="A12" s="41"/>
      <c r="B12" s="85"/>
      <c r="C12" s="88" t="s">
        <v>84</v>
      </c>
      <c r="D12" s="95" t="s">
        <v>598</v>
      </c>
      <c r="E12" s="42" t="s">
        <v>85</v>
      </c>
      <c r="F12" s="79">
        <v>3000</v>
      </c>
      <c r="G12" s="31"/>
      <c r="H12" s="32"/>
      <c r="I12" s="38"/>
      <c r="J12" s="23"/>
    </row>
    <row r="13" spans="1:10" x14ac:dyDescent="0.25">
      <c r="A13" s="41"/>
      <c r="B13" s="31"/>
      <c r="C13" s="87"/>
      <c r="D13" s="31"/>
      <c r="E13" s="31"/>
      <c r="F13" s="31"/>
      <c r="G13" s="31"/>
      <c r="H13" s="33"/>
      <c r="I13" s="38"/>
      <c r="J13" s="23"/>
    </row>
    <row r="14" spans="1:10" x14ac:dyDescent="0.25">
      <c r="A14" s="41" t="s">
        <v>465</v>
      </c>
      <c r="B14" s="86"/>
      <c r="C14" s="87" t="s">
        <v>82</v>
      </c>
      <c r="D14" s="98" t="s">
        <v>601</v>
      </c>
      <c r="E14" s="80"/>
      <c r="F14" s="80"/>
      <c r="G14" s="81"/>
      <c r="H14" s="34"/>
      <c r="I14" s="38"/>
      <c r="J14" s="23"/>
    </row>
    <row r="15" spans="1:10" x14ac:dyDescent="0.25">
      <c r="A15" s="41"/>
      <c r="B15" s="86"/>
      <c r="C15" s="87"/>
      <c r="D15" s="96"/>
      <c r="E15" s="80"/>
      <c r="F15" s="80"/>
      <c r="G15" s="81"/>
      <c r="H15" s="34"/>
      <c r="I15" s="38"/>
      <c r="J15" s="23"/>
    </row>
    <row r="16" spans="1:10" x14ac:dyDescent="0.25">
      <c r="A16" s="41"/>
      <c r="C16" s="87" t="s">
        <v>83</v>
      </c>
      <c r="D16" s="96" t="s">
        <v>597</v>
      </c>
      <c r="E16" s="75"/>
      <c r="F16" s="75"/>
      <c r="G16" s="76"/>
      <c r="H16" s="34"/>
      <c r="I16" s="38"/>
      <c r="J16" s="23"/>
    </row>
    <row r="17" spans="1:10" x14ac:dyDescent="0.25">
      <c r="A17" s="43"/>
      <c r="B17" s="85"/>
      <c r="C17" s="87" t="s">
        <v>84</v>
      </c>
      <c r="D17" s="95" t="s">
        <v>598</v>
      </c>
      <c r="E17" s="42" t="s">
        <v>85</v>
      </c>
      <c r="F17" s="79">
        <v>8001</v>
      </c>
      <c r="G17" s="31"/>
      <c r="H17" s="32"/>
      <c r="I17" s="38"/>
      <c r="J17" s="23"/>
    </row>
    <row r="18" spans="1:10" ht="15.75" thickBot="1" x14ac:dyDescent="0.3">
      <c r="A18" s="44"/>
      <c r="B18" s="35"/>
      <c r="C18" s="35"/>
      <c r="D18" s="35"/>
      <c r="E18" s="36"/>
      <c r="F18" s="36"/>
      <c r="G18" s="36"/>
      <c r="H18" s="37"/>
      <c r="I18" s="38"/>
      <c r="J18" s="23"/>
    </row>
    <row r="19" spans="1:10" x14ac:dyDescent="0.25">
      <c r="A19" s="40"/>
      <c r="B19" s="28"/>
      <c r="C19" s="28"/>
      <c r="D19" s="28"/>
      <c r="E19" s="29"/>
      <c r="F19" s="29"/>
      <c r="G19" s="29"/>
      <c r="H19" s="30"/>
      <c r="I19" s="38"/>
      <c r="J19" s="23"/>
    </row>
    <row r="20" spans="1:10" x14ac:dyDescent="0.25">
      <c r="A20" s="41" t="s">
        <v>86</v>
      </c>
      <c r="B20" s="99" t="s">
        <v>607</v>
      </c>
      <c r="C20" s="82"/>
      <c r="D20" s="83"/>
      <c r="E20" s="83"/>
      <c r="F20" s="84"/>
      <c r="G20" s="31"/>
      <c r="H20" s="33"/>
      <c r="I20" s="38"/>
      <c r="J20" s="23"/>
    </row>
    <row r="21" spans="1:10" x14ac:dyDescent="0.25">
      <c r="A21" s="41" t="s">
        <v>87</v>
      </c>
      <c r="B21" s="96" t="s">
        <v>608</v>
      </c>
      <c r="C21" s="75"/>
      <c r="D21" s="75"/>
      <c r="E21" s="75"/>
      <c r="F21" s="76"/>
      <c r="G21" s="31"/>
      <c r="H21" s="33"/>
      <c r="I21" s="38"/>
      <c r="J21" s="23"/>
    </row>
    <row r="22" spans="1:10" x14ac:dyDescent="0.25">
      <c r="A22" s="41" t="s">
        <v>88</v>
      </c>
      <c r="B22" s="100" t="s">
        <v>609</v>
      </c>
      <c r="C22" s="75"/>
      <c r="D22" s="75"/>
      <c r="E22" s="75"/>
      <c r="F22" s="76"/>
      <c r="G22" s="31"/>
      <c r="H22" s="33"/>
      <c r="I22" s="38"/>
      <c r="J22" s="23"/>
    </row>
    <row r="23" spans="1:10" ht="15.75" thickBot="1" x14ac:dyDescent="0.3">
      <c r="A23" s="44"/>
      <c r="B23" s="35"/>
      <c r="C23" s="35"/>
      <c r="D23" s="35"/>
      <c r="E23" s="36"/>
      <c r="F23" s="36"/>
      <c r="G23" s="36"/>
      <c r="H23" s="37"/>
      <c r="I23" s="38"/>
      <c r="J23" s="23"/>
    </row>
    <row r="24" spans="1:10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23"/>
    </row>
    <row r="25" spans="1:10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23"/>
    </row>
  </sheetData>
  <phoneticPr fontId="15" type="noConversion"/>
  <hyperlinks>
    <hyperlink ref="B22" r:id="rId1"/>
  </hyperlinks>
  <pageMargins left="0.70866141732283472" right="0.70866141732283472" top="0.74803149606299213" bottom="0.74803149606299213" header="0.31496062992125984" footer="0.31496062992125984"/>
  <pageSetup paperSize="9" scale="91" orientation="landscape" r:id="rId2"/>
  <headerFooter>
    <oddHeader>&amp;C&amp;F&amp;R&amp;A</oddHead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workbookViewId="0">
      <selection activeCell="G8" sqref="G8"/>
    </sheetView>
  </sheetViews>
  <sheetFormatPr defaultRowHeight="15" x14ac:dyDescent="0.25"/>
  <cols>
    <col min="1" max="1" width="4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B2" s="25" t="s">
        <v>79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</row>
    <row r="24" spans="1:11" x14ac:dyDescent="0.25">
      <c r="A24" s="3"/>
      <c r="B24" s="3"/>
      <c r="C24" s="3"/>
      <c r="D24" s="3"/>
      <c r="E24" s="3"/>
      <c r="F24" s="3"/>
    </row>
    <row r="25" spans="1:11" x14ac:dyDescent="0.25">
      <c r="A25" s="3"/>
      <c r="B25" s="3"/>
      <c r="C25" s="3"/>
      <c r="D25" s="3"/>
      <c r="E25" s="3"/>
      <c r="F25" s="3"/>
    </row>
    <row r="26" spans="1:11" x14ac:dyDescent="0.25">
      <c r="A26" s="3"/>
      <c r="B26" s="3"/>
      <c r="C26" s="3"/>
      <c r="D26" s="3"/>
      <c r="E26" s="3"/>
      <c r="F26" s="3"/>
    </row>
    <row r="27" spans="1:11" x14ac:dyDescent="0.25">
      <c r="A27" s="3"/>
      <c r="B27" s="3"/>
      <c r="C27" s="3"/>
      <c r="D27" s="3"/>
      <c r="E27" s="3"/>
      <c r="F27" s="3"/>
    </row>
    <row r="28" spans="1:11" x14ac:dyDescent="0.25">
      <c r="A28" s="3"/>
      <c r="B28" s="3"/>
      <c r="C28" s="3"/>
      <c r="D28" s="3"/>
      <c r="E28" s="3"/>
      <c r="F28" s="3"/>
    </row>
    <row r="29" spans="1:11" x14ac:dyDescent="0.25">
      <c r="A29" s="3"/>
      <c r="B29" s="3"/>
      <c r="C29" s="3"/>
      <c r="D29" s="3"/>
      <c r="E29" s="3"/>
      <c r="F29" s="3"/>
    </row>
    <row r="30" spans="1:11" x14ac:dyDescent="0.25">
      <c r="A30" s="3"/>
      <c r="B30" s="3"/>
      <c r="C30" s="3"/>
      <c r="D30" s="3"/>
      <c r="E30" s="3"/>
      <c r="F30" s="3"/>
    </row>
  </sheetData>
  <phoneticPr fontId="1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&amp;C&amp;F&amp;R&amp;A</oddHeader>
    <oddFooter>&amp;C&amp;D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zoomScale="75" zoomScaleNormal="75" workbookViewId="0">
      <pane xSplit="3" ySplit="6" topLeftCell="D7" activePane="bottomRight" state="frozen"/>
      <selection activeCell="A34" sqref="A34"/>
      <selection pane="topRight" activeCell="A34" sqref="A34"/>
      <selection pane="bottomLeft" activeCell="A34" sqref="A34"/>
      <selection pane="bottomRight" activeCell="H26" sqref="H26"/>
    </sheetView>
  </sheetViews>
  <sheetFormatPr defaultRowHeight="15" x14ac:dyDescent="0.25"/>
  <cols>
    <col min="1" max="1" width="13.85546875" customWidth="1"/>
    <col min="2" max="2" width="49" customWidth="1"/>
    <col min="3" max="3" width="9.85546875" customWidth="1"/>
    <col min="4" max="4" width="13.7109375" customWidth="1"/>
    <col min="5" max="11" width="12.7109375" bestFit="1" customWidth="1"/>
    <col min="12" max="12" width="4.7109375" customWidth="1"/>
    <col min="13" max="13" width="14.140625" customWidth="1"/>
    <col min="14" max="14" width="13.85546875" customWidth="1"/>
    <col min="15" max="20" width="11.5703125" bestFit="1" customWidth="1"/>
    <col min="21" max="21" width="80.7109375" style="18" bestFit="1" customWidth="1"/>
  </cols>
  <sheetData>
    <row r="1" spans="1:21" ht="15.75" x14ac:dyDescent="0.25">
      <c r="B1" s="6" t="s">
        <v>69</v>
      </c>
    </row>
    <row r="2" spans="1:21" ht="15.75" x14ac:dyDescent="0.25">
      <c r="B2" s="6"/>
    </row>
    <row r="3" spans="1:21" x14ac:dyDescent="0.25">
      <c r="B3" s="1" t="s">
        <v>70</v>
      </c>
      <c r="D3" s="1" t="s">
        <v>1</v>
      </c>
      <c r="M3" s="1" t="s">
        <v>74</v>
      </c>
    </row>
    <row r="4" spans="1:21" s="55" customFormat="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  <c r="M4" s="56">
        <v>2006</v>
      </c>
      <c r="N4" s="56">
        <v>2007</v>
      </c>
      <c r="O4" s="56">
        <v>2008</v>
      </c>
      <c r="P4" s="56">
        <v>2009</v>
      </c>
      <c r="Q4" s="56">
        <v>2010</v>
      </c>
      <c r="R4" s="56">
        <v>2011</v>
      </c>
      <c r="S4" s="56">
        <v>2012</v>
      </c>
      <c r="T4" s="56">
        <v>2013</v>
      </c>
      <c r="U4" s="200"/>
    </row>
    <row r="5" spans="1:21" s="1" customFormat="1" x14ac:dyDescent="0.25">
      <c r="A5" s="1" t="s">
        <v>68</v>
      </c>
      <c r="B5" s="1" t="s">
        <v>2</v>
      </c>
      <c r="C5" s="1" t="s">
        <v>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31.5" x14ac:dyDescent="0.25">
      <c r="B6" s="20" t="s">
        <v>499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1" x14ac:dyDescent="0.25">
      <c r="A7" s="8" t="s">
        <v>105</v>
      </c>
      <c r="B7" s="9" t="s">
        <v>5</v>
      </c>
      <c r="C7" s="46" t="s">
        <v>563</v>
      </c>
      <c r="D7" s="112">
        <v>7456.7581419999997</v>
      </c>
      <c r="E7" s="112">
        <v>7083.1294318821901</v>
      </c>
      <c r="F7" s="112">
        <v>6999.8278982348475</v>
      </c>
      <c r="G7" s="112">
        <v>7230.8619626366653</v>
      </c>
      <c r="H7" s="112">
        <v>7314.5110800066668</v>
      </c>
      <c r="I7" s="112">
        <v>7529.497373643333</v>
      </c>
      <c r="J7" s="112">
        <v>8362.3156777936674</v>
      </c>
      <c r="K7" s="112">
        <v>9498.6943991906664</v>
      </c>
      <c r="L7" s="17"/>
      <c r="M7" s="113">
        <v>0</v>
      </c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113">
        <v>0</v>
      </c>
      <c r="T7" s="113">
        <v>0</v>
      </c>
    </row>
    <row r="8" spans="1:21" ht="30" x14ac:dyDescent="0.25">
      <c r="A8" s="8" t="s">
        <v>106</v>
      </c>
      <c r="B8" s="9" t="s">
        <v>6</v>
      </c>
      <c r="C8" s="46" t="s">
        <v>563</v>
      </c>
      <c r="D8" s="112">
        <v>73408.189470077399</v>
      </c>
      <c r="E8" s="112">
        <v>72854.030125283782</v>
      </c>
      <c r="F8" s="112">
        <v>71673.235500666924</v>
      </c>
      <c r="G8" s="112">
        <v>71488.509761528941</v>
      </c>
      <c r="H8" s="112">
        <v>71684.042975142758</v>
      </c>
      <c r="I8" s="112">
        <v>62518.136805564827</v>
      </c>
      <c r="J8" s="112">
        <v>65363.95641247122</v>
      </c>
      <c r="K8" s="112">
        <v>69354.721969720486</v>
      </c>
      <c r="L8" s="17"/>
      <c r="M8" s="113">
        <v>0</v>
      </c>
      <c r="N8" s="113">
        <v>0</v>
      </c>
      <c r="O8" s="113">
        <v>0</v>
      </c>
      <c r="P8" s="113">
        <v>0</v>
      </c>
      <c r="Q8" s="113">
        <v>0</v>
      </c>
      <c r="R8" s="113">
        <v>0</v>
      </c>
      <c r="S8" s="113">
        <v>0</v>
      </c>
      <c r="T8" s="113">
        <v>0</v>
      </c>
    </row>
    <row r="9" spans="1:21" x14ac:dyDescent="0.25">
      <c r="A9" s="8" t="s">
        <v>107</v>
      </c>
      <c r="B9" s="9" t="s">
        <v>7</v>
      </c>
      <c r="C9" s="46" t="s">
        <v>563</v>
      </c>
      <c r="D9" s="112">
        <v>58031.89319873316</v>
      </c>
      <c r="E9" s="112">
        <v>63138.789522203959</v>
      </c>
      <c r="F9" s="112">
        <v>62120.444550190761</v>
      </c>
      <c r="G9" s="112">
        <v>68264.760365501177</v>
      </c>
      <c r="H9" s="112">
        <v>73033.944758864673</v>
      </c>
      <c r="I9" s="112">
        <v>68760.961348230499</v>
      </c>
      <c r="J9" s="112">
        <v>76137.430910978728</v>
      </c>
      <c r="K9" s="112">
        <v>81076.913112844544</v>
      </c>
      <c r="L9" s="17"/>
      <c r="M9" s="113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</row>
    <row r="10" spans="1:21" ht="30" x14ac:dyDescent="0.25">
      <c r="A10" s="8" t="s">
        <v>108</v>
      </c>
      <c r="B10" s="9" t="s">
        <v>8</v>
      </c>
      <c r="C10" s="46" t="s">
        <v>563</v>
      </c>
      <c r="D10" s="112">
        <v>0</v>
      </c>
      <c r="E10" s="112">
        <v>0</v>
      </c>
      <c r="F10" s="112"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0.94566843115438237</v>
      </c>
      <c r="L10" s="17"/>
      <c r="M10" s="113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3">
        <v>0</v>
      </c>
      <c r="T10" s="113">
        <v>0</v>
      </c>
    </row>
    <row r="11" spans="1:21" x14ac:dyDescent="0.25">
      <c r="A11" s="8" t="s">
        <v>109</v>
      </c>
      <c r="B11" s="9" t="s">
        <v>9</v>
      </c>
      <c r="C11" s="46" t="s">
        <v>563</v>
      </c>
      <c r="D11" s="112">
        <v>15977.330550713461</v>
      </c>
      <c r="E11" s="112">
        <v>16754.425268550629</v>
      </c>
      <c r="F11" s="112">
        <v>16567.880126607637</v>
      </c>
      <c r="G11" s="112">
        <v>17596.520752005032</v>
      </c>
      <c r="H11" s="112">
        <v>16978.383340392502</v>
      </c>
      <c r="I11" s="112">
        <v>16722.396718877681</v>
      </c>
      <c r="J11" s="112">
        <v>18061.168697367968</v>
      </c>
      <c r="K11" s="112">
        <v>19899.37555007148</v>
      </c>
      <c r="L11" s="17"/>
      <c r="M11" s="113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</row>
    <row r="12" spans="1:21" x14ac:dyDescent="0.25">
      <c r="A12" s="8" t="s">
        <v>110</v>
      </c>
      <c r="B12" s="9" t="s">
        <v>571</v>
      </c>
      <c r="C12" s="46" t="s">
        <v>563</v>
      </c>
      <c r="D12" s="112">
        <v>583.3032162351999</v>
      </c>
      <c r="E12" s="112">
        <v>541.77804472880007</v>
      </c>
      <c r="F12" s="112">
        <v>509.95529624460005</v>
      </c>
      <c r="G12" s="112">
        <v>493.11030156805879</v>
      </c>
      <c r="H12" s="112">
        <v>434.39495381644252</v>
      </c>
      <c r="I12" s="112">
        <v>407.95899655905328</v>
      </c>
      <c r="J12" s="112">
        <v>414.14009469783855</v>
      </c>
      <c r="K12" s="112">
        <v>427.54501841202529</v>
      </c>
      <c r="L12" s="17"/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0</v>
      </c>
    </row>
    <row r="13" spans="1:21" x14ac:dyDescent="0.25">
      <c r="A13" s="8" t="s">
        <v>111</v>
      </c>
      <c r="B13" s="9" t="s">
        <v>265</v>
      </c>
      <c r="C13" s="46" t="s">
        <v>563</v>
      </c>
      <c r="D13" s="112">
        <v>1849.0506732012002</v>
      </c>
      <c r="E13" s="112">
        <v>2043.6763490599908</v>
      </c>
      <c r="F13" s="112">
        <v>1420.6298320746037</v>
      </c>
      <c r="G13" s="112">
        <v>1135.3672663068539</v>
      </c>
      <c r="H13" s="112">
        <v>1184.3916255155427</v>
      </c>
      <c r="I13" s="112">
        <v>1138.9953757045487</v>
      </c>
      <c r="J13" s="112">
        <v>1227.0142442807951</v>
      </c>
      <c r="K13" s="112">
        <v>1312.9777647055398</v>
      </c>
      <c r="L13" s="17"/>
      <c r="M13" s="113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v>0</v>
      </c>
      <c r="S13" s="113">
        <v>0</v>
      </c>
      <c r="T13" s="113">
        <v>0</v>
      </c>
    </row>
    <row r="14" spans="1:21" ht="30" x14ac:dyDescent="0.25">
      <c r="A14" s="8" t="s">
        <v>112</v>
      </c>
      <c r="B14" s="9" t="s">
        <v>10</v>
      </c>
      <c r="C14" s="46" t="s">
        <v>563</v>
      </c>
      <c r="D14" s="112">
        <v>42766.506115716264</v>
      </c>
      <c r="E14" s="112">
        <v>44140.147131121143</v>
      </c>
      <c r="F14" s="112">
        <v>44564.172888912479</v>
      </c>
      <c r="G14" s="112">
        <v>43479.326957880265</v>
      </c>
      <c r="H14" s="112">
        <v>45693.49414115808</v>
      </c>
      <c r="I14" s="112">
        <v>43080.453841488641</v>
      </c>
      <c r="J14" s="112">
        <v>46002.100024515377</v>
      </c>
      <c r="K14" s="112">
        <v>53099.16958733456</v>
      </c>
      <c r="L14" s="17"/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</row>
    <row r="15" spans="1:21" x14ac:dyDescent="0.25">
      <c r="A15" s="8" t="s">
        <v>113</v>
      </c>
      <c r="B15" s="9" t="s">
        <v>11</v>
      </c>
      <c r="C15" s="46" t="s">
        <v>563</v>
      </c>
      <c r="D15" s="113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68">
        <v>0</v>
      </c>
      <c r="K15" s="113">
        <v>0</v>
      </c>
      <c r="L15" s="17"/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</row>
    <row r="16" spans="1:21" x14ac:dyDescent="0.25">
      <c r="A16" s="8" t="s">
        <v>440</v>
      </c>
      <c r="B16" s="9" t="s">
        <v>443</v>
      </c>
      <c r="C16" s="46" t="s">
        <v>563</v>
      </c>
      <c r="D16" s="113">
        <v>0</v>
      </c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68">
        <v>0</v>
      </c>
      <c r="K16" s="113">
        <v>0</v>
      </c>
      <c r="L16" s="17"/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</row>
    <row r="17" spans="1:21" x14ac:dyDescent="0.25">
      <c r="A17" s="8" t="s">
        <v>441</v>
      </c>
      <c r="B17" s="9" t="s">
        <v>444</v>
      </c>
      <c r="C17" s="46" t="s">
        <v>563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68">
        <v>0</v>
      </c>
      <c r="K17" s="113">
        <v>0</v>
      </c>
      <c r="L17" s="17"/>
      <c r="M17" s="112">
        <v>3347.6484200000004</v>
      </c>
      <c r="N17" s="112">
        <v>3357.0051699999999</v>
      </c>
      <c r="O17" s="112">
        <v>5306.7122500000005</v>
      </c>
      <c r="P17" s="112">
        <v>5075.5375599999998</v>
      </c>
      <c r="Q17" s="112">
        <v>5409.4669999999996</v>
      </c>
      <c r="R17" s="112">
        <v>4699.9271800000006</v>
      </c>
      <c r="S17" s="112">
        <v>5302.2950799999999</v>
      </c>
      <c r="T17" s="113">
        <v>5029.216489307656</v>
      </c>
    </row>
    <row r="18" spans="1:21" x14ac:dyDescent="0.25">
      <c r="A18" s="8" t="s">
        <v>442</v>
      </c>
      <c r="B18" s="9" t="s">
        <v>445</v>
      </c>
      <c r="C18" s="46" t="s">
        <v>563</v>
      </c>
      <c r="D18" s="11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68">
        <v>0</v>
      </c>
      <c r="K18" s="113">
        <v>0</v>
      </c>
      <c r="L18" s="17"/>
      <c r="M18" s="112">
        <v>2337.2658500000002</v>
      </c>
      <c r="N18" s="112">
        <v>2363.3241499999999</v>
      </c>
      <c r="O18" s="112">
        <v>3069.0576900000001</v>
      </c>
      <c r="P18" s="112">
        <v>3126.6990099999998</v>
      </c>
      <c r="Q18" s="112">
        <v>3399.82258</v>
      </c>
      <c r="R18" s="112">
        <v>4563.1461399999998</v>
      </c>
      <c r="S18" s="112">
        <v>4850.2981499999869</v>
      </c>
      <c r="T18" s="113">
        <v>4405.0801400000018</v>
      </c>
    </row>
    <row r="19" spans="1:21" x14ac:dyDescent="0.25">
      <c r="A19" s="8" t="s">
        <v>570</v>
      </c>
      <c r="B19" s="9" t="s">
        <v>12</v>
      </c>
      <c r="C19" s="46" t="s">
        <v>563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68">
        <v>0</v>
      </c>
      <c r="K19" s="113">
        <v>0</v>
      </c>
      <c r="L19" s="17"/>
      <c r="M19" s="112">
        <v>2173.3377099999998</v>
      </c>
      <c r="N19" s="112">
        <v>2351.6654399999998</v>
      </c>
      <c r="O19" s="112">
        <v>2349.6470799999997</v>
      </c>
      <c r="P19" s="112">
        <v>2114.4004400000003</v>
      </c>
      <c r="Q19" s="112">
        <v>2382.9132100000002</v>
      </c>
      <c r="R19" s="112">
        <v>3244.9284999999654</v>
      </c>
      <c r="S19" s="112">
        <v>3492.1144899999936</v>
      </c>
      <c r="T19" s="113">
        <v>4922.7054199999948</v>
      </c>
    </row>
    <row r="20" spans="1:21" x14ac:dyDescent="0.25">
      <c r="A20" s="8" t="s">
        <v>115</v>
      </c>
      <c r="B20" s="19" t="s">
        <v>14</v>
      </c>
      <c r="C20" s="46" t="s">
        <v>563</v>
      </c>
      <c r="D20" s="112">
        <f>SUM(D7:D19)</f>
        <v>200073.0313666767</v>
      </c>
      <c r="E20" s="112">
        <f t="shared" ref="E20:J20" si="0">SUM(E7:E19)</f>
        <v>206555.97587283049</v>
      </c>
      <c r="F20" s="112">
        <f t="shared" si="0"/>
        <v>203856.14609293186</v>
      </c>
      <c r="G20" s="112">
        <f t="shared" si="0"/>
        <v>209688.45736742701</v>
      </c>
      <c r="H20" s="112">
        <f t="shared" si="0"/>
        <v>216323.1628748966</v>
      </c>
      <c r="I20" s="112">
        <f t="shared" si="0"/>
        <v>200158.4004600686</v>
      </c>
      <c r="J20" s="112">
        <f t="shared" si="0"/>
        <v>215568.12606210558</v>
      </c>
      <c r="K20" s="112">
        <f>SUM(K7:K19)</f>
        <v>234670.34307071046</v>
      </c>
      <c r="L20" s="17"/>
      <c r="M20" s="112">
        <f>SUM(M7:M19)</f>
        <v>7858.2519800000009</v>
      </c>
      <c r="N20" s="112">
        <f t="shared" ref="N20:S20" si="1">SUM(N7:N19)</f>
        <v>8071.9947599999996</v>
      </c>
      <c r="O20" s="112">
        <f t="shared" si="1"/>
        <v>10725.417020000001</v>
      </c>
      <c r="P20" s="112">
        <f t="shared" si="1"/>
        <v>10316.637009999999</v>
      </c>
      <c r="Q20" s="112">
        <f t="shared" si="1"/>
        <v>11192.202790000001</v>
      </c>
      <c r="R20" s="112">
        <f t="shared" si="1"/>
        <v>12508.001819999965</v>
      </c>
      <c r="S20" s="112">
        <f t="shared" si="1"/>
        <v>13644.70771999998</v>
      </c>
      <c r="T20" s="112">
        <v>14357.002049307652</v>
      </c>
    </row>
    <row r="21" spans="1:21" x14ac:dyDescent="0.25">
      <c r="A21" s="8"/>
      <c r="B21" s="19"/>
      <c r="C21" s="46"/>
      <c r="D21" s="17"/>
      <c r="E21" s="17"/>
      <c r="F21" s="17"/>
      <c r="G21" s="17"/>
      <c r="H21" s="17"/>
      <c r="I21" s="17"/>
      <c r="J21" s="17"/>
      <c r="K21" s="54"/>
      <c r="L21" s="17"/>
      <c r="M21" s="17"/>
      <c r="N21" s="17"/>
      <c r="O21" s="17"/>
      <c r="P21" s="17"/>
      <c r="Q21" s="17"/>
      <c r="R21" s="17"/>
      <c r="S21" s="17"/>
      <c r="T21" s="17"/>
    </row>
    <row r="22" spans="1:21" ht="31.5" x14ac:dyDescent="0.25">
      <c r="A22" s="8"/>
      <c r="B22" s="20" t="s">
        <v>500</v>
      </c>
      <c r="C22" s="46"/>
      <c r="D22" s="17"/>
      <c r="E22" s="17"/>
      <c r="F22" s="17"/>
      <c r="G22" s="17"/>
      <c r="H22" s="17"/>
      <c r="I22" s="17"/>
      <c r="J22" s="17"/>
      <c r="K22" s="54"/>
      <c r="L22" s="17"/>
      <c r="M22" s="17"/>
      <c r="N22" s="17"/>
      <c r="O22" s="17"/>
      <c r="P22" s="17"/>
      <c r="Q22" s="17"/>
      <c r="R22" s="17"/>
      <c r="S22" s="17"/>
      <c r="T22" s="17"/>
    </row>
    <row r="23" spans="1:21" x14ac:dyDescent="0.25">
      <c r="A23" s="8" t="s">
        <v>114</v>
      </c>
      <c r="B23" s="9" t="s">
        <v>248</v>
      </c>
      <c r="C23" s="46" t="s">
        <v>563</v>
      </c>
      <c r="D23" s="112">
        <v>57753.975293167117</v>
      </c>
      <c r="E23" s="112">
        <v>56499.022276433505</v>
      </c>
      <c r="F23" s="112">
        <v>56767.472334013779</v>
      </c>
      <c r="G23" s="112">
        <v>58092.072610705356</v>
      </c>
      <c r="H23" s="112">
        <v>61729.099147830733</v>
      </c>
      <c r="I23" s="112">
        <v>54557.442884357653</v>
      </c>
      <c r="J23" s="112">
        <v>59739.765405082857</v>
      </c>
      <c r="K23" s="112">
        <v>66003.263528550582</v>
      </c>
      <c r="L23" s="17"/>
      <c r="M23" s="114">
        <v>0</v>
      </c>
      <c r="N23" s="114">
        <v>0</v>
      </c>
      <c r="O23" s="114">
        <v>0</v>
      </c>
      <c r="P23" s="114">
        <v>0</v>
      </c>
      <c r="Q23" s="114">
        <v>0</v>
      </c>
      <c r="R23" s="114">
        <v>0</v>
      </c>
      <c r="S23" s="114">
        <v>0</v>
      </c>
      <c r="T23" s="114">
        <v>0</v>
      </c>
    </row>
    <row r="24" spans="1:21" ht="30" x14ac:dyDescent="0.25">
      <c r="A24" s="8" t="s">
        <v>116</v>
      </c>
      <c r="B24" s="9" t="s">
        <v>581</v>
      </c>
      <c r="C24" s="46" t="s">
        <v>563</v>
      </c>
      <c r="D24" s="169">
        <v>80309.793999999994</v>
      </c>
      <c r="E24" s="169">
        <v>85485.822</v>
      </c>
      <c r="F24" s="169">
        <v>83666.028000000006</v>
      </c>
      <c r="G24" s="169">
        <v>89005.53</v>
      </c>
      <c r="H24" s="169">
        <v>90248.24</v>
      </c>
      <c r="I24" s="169">
        <v>84120.755000000005</v>
      </c>
      <c r="J24" s="169">
        <v>90125.062000000005</v>
      </c>
      <c r="K24" s="169">
        <v>93483.618000000002</v>
      </c>
      <c r="L24" s="17"/>
      <c r="M24" s="114">
        <v>0</v>
      </c>
      <c r="N24" s="114">
        <v>0</v>
      </c>
      <c r="O24" s="114">
        <v>0</v>
      </c>
      <c r="P24" s="114">
        <v>0</v>
      </c>
      <c r="Q24" s="114">
        <v>0</v>
      </c>
      <c r="R24" s="114">
        <v>0</v>
      </c>
      <c r="S24" s="114">
        <v>0</v>
      </c>
      <c r="T24" s="114">
        <v>0</v>
      </c>
      <c r="U24" s="227"/>
    </row>
    <row r="25" spans="1:21" ht="30" x14ac:dyDescent="0.25">
      <c r="A25" s="8" t="s">
        <v>117</v>
      </c>
      <c r="B25" s="9" t="s">
        <v>582</v>
      </c>
      <c r="C25" s="46" t="s">
        <v>563</v>
      </c>
      <c r="D25" s="169">
        <v>50029.131999999998</v>
      </c>
      <c r="E25" s="169">
        <v>52242.239999999998</v>
      </c>
      <c r="F25" s="169">
        <v>51569.599999999999</v>
      </c>
      <c r="G25" s="169">
        <v>50923.908000000003</v>
      </c>
      <c r="H25" s="169">
        <v>53134.832999999999</v>
      </c>
      <c r="I25" s="169">
        <v>51140.868999999999</v>
      </c>
      <c r="J25" s="169">
        <v>54563.877</v>
      </c>
      <c r="K25" s="169">
        <v>62903.881000000001</v>
      </c>
      <c r="L25" s="17"/>
      <c r="M25" s="114">
        <v>0</v>
      </c>
      <c r="N25" s="114">
        <v>0</v>
      </c>
      <c r="O25" s="114">
        <v>0</v>
      </c>
      <c r="P25" s="114">
        <v>0</v>
      </c>
      <c r="Q25" s="114">
        <v>0</v>
      </c>
      <c r="R25" s="114">
        <v>0</v>
      </c>
      <c r="S25" s="114">
        <v>0</v>
      </c>
      <c r="T25" s="114">
        <v>0</v>
      </c>
      <c r="U25" s="227"/>
    </row>
    <row r="26" spans="1:21" ht="30" x14ac:dyDescent="0.25">
      <c r="A26" s="8" t="s">
        <v>118</v>
      </c>
      <c r="B26" s="9" t="s">
        <v>583</v>
      </c>
      <c r="C26" s="46" t="s">
        <v>563</v>
      </c>
      <c r="D26" s="112">
        <v>10028.735791172725</v>
      </c>
      <c r="E26" s="112">
        <v>10161.328437889444</v>
      </c>
      <c r="F26" s="112">
        <v>10433.146069079226</v>
      </c>
      <c r="G26" s="112">
        <v>10531.579630030366</v>
      </c>
      <c r="H26" s="112">
        <v>10026.599501117549</v>
      </c>
      <c r="I26" s="112">
        <v>9200.3388987963008</v>
      </c>
      <c r="J26" s="112">
        <v>9912.4072917703015</v>
      </c>
      <c r="K26" s="112">
        <v>10966.603101683102</v>
      </c>
      <c r="L26" s="17"/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114">
        <v>0</v>
      </c>
      <c r="S26" s="114">
        <v>0</v>
      </c>
      <c r="T26" s="114">
        <v>0</v>
      </c>
    </row>
    <row r="27" spans="1:21" x14ac:dyDescent="0.25">
      <c r="A27" s="8" t="s">
        <v>119</v>
      </c>
      <c r="B27" s="9" t="s">
        <v>265</v>
      </c>
      <c r="C27" s="46" t="s">
        <v>563</v>
      </c>
      <c r="D27" s="112">
        <v>1951.3943632012001</v>
      </c>
      <c r="E27" s="112">
        <v>2167.5633090599904</v>
      </c>
      <c r="F27" s="112">
        <v>1419.8998520746038</v>
      </c>
      <c r="G27" s="112">
        <v>1135.3672663068539</v>
      </c>
      <c r="H27" s="112">
        <v>1184.3916255155427</v>
      </c>
      <c r="I27" s="112">
        <v>1138.9953757045487</v>
      </c>
      <c r="J27" s="112">
        <v>1227.0142442807951</v>
      </c>
      <c r="K27" s="112">
        <v>1312.9777647055398</v>
      </c>
      <c r="L27" s="17"/>
      <c r="M27" s="114">
        <v>2337.2658500000002</v>
      </c>
      <c r="N27" s="114">
        <v>2363.3241499999999</v>
      </c>
      <c r="O27" s="114">
        <v>3069.0576900000001</v>
      </c>
      <c r="P27" s="114">
        <v>3126.6990099999998</v>
      </c>
      <c r="Q27" s="114">
        <v>3399.82258</v>
      </c>
      <c r="R27" s="114">
        <v>4563.1461399999998</v>
      </c>
      <c r="S27" s="114">
        <v>4850.2981499999869</v>
      </c>
      <c r="T27" s="114">
        <v>4405.0801400000018</v>
      </c>
      <c r="U27" s="227"/>
    </row>
    <row r="28" spans="1:21" x14ac:dyDescent="0.25">
      <c r="A28" s="8" t="s">
        <v>120</v>
      </c>
      <c r="B28" s="9" t="s">
        <v>13</v>
      </c>
      <c r="C28" s="46" t="s">
        <v>563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7"/>
      <c r="M28" s="114">
        <v>5520.9861300000011</v>
      </c>
      <c r="N28" s="114">
        <v>5708.6706099999992</v>
      </c>
      <c r="O28" s="114">
        <v>7656.3593300000011</v>
      </c>
      <c r="P28" s="114">
        <v>7189.9379999999983</v>
      </c>
      <c r="Q28" s="114">
        <v>7792.3802100000012</v>
      </c>
      <c r="R28" s="114">
        <v>7944.8556799999651</v>
      </c>
      <c r="S28" s="114">
        <v>8794.4095699999925</v>
      </c>
      <c r="T28" s="114">
        <v>9951.9219093076499</v>
      </c>
      <c r="U28" s="227"/>
    </row>
    <row r="29" spans="1:21" x14ac:dyDescent="0.25">
      <c r="A29" s="8" t="s">
        <v>121</v>
      </c>
      <c r="B29" s="19" t="s">
        <v>92</v>
      </c>
      <c r="C29" s="46" t="s">
        <v>563</v>
      </c>
      <c r="D29" s="112">
        <f>SUM(D23:D28)</f>
        <v>200073.031447541</v>
      </c>
      <c r="E29" s="112">
        <f t="shared" ref="E29:J29" si="2">SUM(E23:E28)</f>
        <v>206555.97602338294</v>
      </c>
      <c r="F29" s="112">
        <f t="shared" si="2"/>
        <v>203856.14625516761</v>
      </c>
      <c r="G29" s="112">
        <f t="shared" si="2"/>
        <v>209688.45750704259</v>
      </c>
      <c r="H29" s="112">
        <f t="shared" si="2"/>
        <v>216323.16327446379</v>
      </c>
      <c r="I29" s="112">
        <f t="shared" si="2"/>
        <v>200158.4011588585</v>
      </c>
      <c r="J29" s="112">
        <f t="shared" si="2"/>
        <v>215568.12594113397</v>
      </c>
      <c r="K29" s="112">
        <f>SUM(K23:K28)</f>
        <v>234670.34339493923</v>
      </c>
      <c r="L29" s="17"/>
      <c r="M29" s="114">
        <f>SUM(M23:M28)</f>
        <v>7858.2519800000009</v>
      </c>
      <c r="N29" s="114">
        <f t="shared" ref="N29:S29" si="3">SUM(N23:N28)</f>
        <v>8071.9947599999996</v>
      </c>
      <c r="O29" s="114">
        <f t="shared" si="3"/>
        <v>10725.417020000001</v>
      </c>
      <c r="P29" s="114">
        <f t="shared" si="3"/>
        <v>10316.637009999999</v>
      </c>
      <c r="Q29" s="114">
        <f t="shared" si="3"/>
        <v>11192.202790000001</v>
      </c>
      <c r="R29" s="114">
        <f t="shared" si="3"/>
        <v>12508.001819999965</v>
      </c>
      <c r="S29" s="114">
        <f t="shared" si="3"/>
        <v>13644.70771999998</v>
      </c>
      <c r="T29" s="114">
        <v>14357.002049307652</v>
      </c>
    </row>
    <row r="30" spans="1:21" x14ac:dyDescent="0.25">
      <c r="A30" s="8"/>
      <c r="B30" s="19"/>
      <c r="C30" s="46"/>
    </row>
    <row r="31" spans="1:21" ht="31.5" x14ac:dyDescent="0.25">
      <c r="A31" s="8"/>
      <c r="B31" s="20" t="s">
        <v>501</v>
      </c>
      <c r="C31" s="46"/>
    </row>
    <row r="32" spans="1:21" x14ac:dyDescent="0.25">
      <c r="A32" s="8" t="s">
        <v>122</v>
      </c>
      <c r="B32" s="9" t="s">
        <v>89</v>
      </c>
      <c r="C32" s="46" t="s">
        <v>563</v>
      </c>
      <c r="D32" s="110">
        <v>3457.3987451381577</v>
      </c>
      <c r="E32" s="110">
        <v>3593.5713258879246</v>
      </c>
      <c r="F32" s="110">
        <v>3660.5036113412007</v>
      </c>
      <c r="G32" s="110">
        <v>3842.8363889552952</v>
      </c>
      <c r="H32" s="110">
        <v>3891.3045956628398</v>
      </c>
      <c r="I32" s="110">
        <v>-2848.9716166760618</v>
      </c>
      <c r="J32" s="110">
        <v>-2949.2527872572737</v>
      </c>
      <c r="K32" s="111">
        <v>-3008.3560495269585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</row>
    <row r="33" spans="1:20" x14ac:dyDescent="0.25">
      <c r="A33" s="8" t="s">
        <v>123</v>
      </c>
      <c r="B33" s="9" t="s">
        <v>90</v>
      </c>
      <c r="C33" s="46" t="s">
        <v>563</v>
      </c>
      <c r="D33" s="110">
        <v>2417.2989102536144</v>
      </c>
      <c r="E33" s="110">
        <v>2934.9239719760417</v>
      </c>
      <c r="F33" s="110">
        <v>44.480811983019116</v>
      </c>
      <c r="G33" s="110">
        <v>-2280.4187943079473</v>
      </c>
      <c r="H33" s="110">
        <v>974.99424531620741</v>
      </c>
      <c r="I33" s="110">
        <v>-2871.8115392245695</v>
      </c>
      <c r="J33" s="110">
        <v>-2972.8966539924281</v>
      </c>
      <c r="K33" s="111">
        <v>-739.36135762431786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</row>
    <row r="34" spans="1:20" x14ac:dyDescent="0.25">
      <c r="A34" s="8" t="s">
        <v>124</v>
      </c>
      <c r="B34" s="9" t="s">
        <v>91</v>
      </c>
      <c r="C34" s="46" t="s">
        <v>563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M34" s="164">
        <v>0</v>
      </c>
      <c r="N34" s="164">
        <v>0</v>
      </c>
      <c r="O34" s="164">
        <v>0</v>
      </c>
      <c r="P34" s="164">
        <v>0</v>
      </c>
      <c r="Q34" s="164">
        <v>0</v>
      </c>
      <c r="R34" s="164">
        <v>0</v>
      </c>
      <c r="S34" s="164">
        <v>0</v>
      </c>
      <c r="T34" s="164">
        <v>0</v>
      </c>
    </row>
    <row r="35" spans="1:20" x14ac:dyDescent="0.25">
      <c r="A35" s="8" t="s">
        <v>125</v>
      </c>
      <c r="B35" s="47" t="s">
        <v>93</v>
      </c>
      <c r="C35" s="46" t="s">
        <v>563</v>
      </c>
      <c r="D35" s="110">
        <f t="shared" ref="D35:K35" si="4">SUM(D32:D34)</f>
        <v>5874.6976553917721</v>
      </c>
      <c r="E35" s="110">
        <f t="shared" si="4"/>
        <v>6528.4952978639667</v>
      </c>
      <c r="F35" s="110">
        <f t="shared" si="4"/>
        <v>3704.9844233242197</v>
      </c>
      <c r="G35" s="110">
        <f t="shared" si="4"/>
        <v>1562.4175946473479</v>
      </c>
      <c r="H35" s="110">
        <f t="shared" si="4"/>
        <v>4866.2988409790469</v>
      </c>
      <c r="I35" s="110">
        <f t="shared" si="4"/>
        <v>-5720.7831559006318</v>
      </c>
      <c r="J35" s="110">
        <f t="shared" si="4"/>
        <v>-5922.1494412497013</v>
      </c>
      <c r="K35" s="110">
        <f t="shared" si="4"/>
        <v>-3747.7174071512763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  <c r="T35" s="164">
        <v>0</v>
      </c>
    </row>
  </sheetData>
  <mergeCells count="2">
    <mergeCell ref="U27:U28"/>
    <mergeCell ref="U24:U25"/>
  </mergeCells>
  <phoneticPr fontId="15" type="noConversion"/>
  <printOptions gridLines="1"/>
  <pageMargins left="0.25" right="0.25" top="0.75" bottom="0.75" header="0.3" footer="0.3"/>
  <pageSetup paperSize="8" scale="57" orientation="landscape" r:id="rId1"/>
  <headerFooter>
    <oddHeader>&amp;C&amp;F&amp;R&amp;A</oddHeader>
    <oddFooter>&amp;C&amp;D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6"/>
  <sheetViews>
    <sheetView tabSelected="1" topLeftCell="A91" zoomScale="75" zoomScaleNormal="75" workbookViewId="0">
      <selection activeCell="M117" sqref="M117"/>
    </sheetView>
  </sheetViews>
  <sheetFormatPr defaultRowHeight="15" x14ac:dyDescent="0.25"/>
  <cols>
    <col min="1" max="1" width="15.42578125" customWidth="1"/>
    <col min="2" max="2" width="79.85546875" customWidth="1"/>
    <col min="3" max="3" width="11" customWidth="1"/>
    <col min="4" max="4" width="16.140625" customWidth="1"/>
    <col min="5" max="5" width="16.7109375" bestFit="1" customWidth="1"/>
    <col min="6" max="6" width="16.5703125" bestFit="1" customWidth="1"/>
    <col min="7" max="7" width="16.7109375" bestFit="1" customWidth="1"/>
    <col min="8" max="8" width="15.5703125" customWidth="1"/>
    <col min="9" max="9" width="13" customWidth="1"/>
    <col min="10" max="10" width="14.42578125" customWidth="1"/>
    <col min="11" max="11" width="13" customWidth="1"/>
    <col min="12" max="12" width="4.5703125" customWidth="1"/>
    <col min="13" max="13" width="17" customWidth="1"/>
    <col min="14" max="14" width="14.7109375" bestFit="1" customWidth="1"/>
    <col min="15" max="15" width="16" bestFit="1" customWidth="1"/>
    <col min="16" max="16" width="16.28515625" bestFit="1" customWidth="1"/>
    <col min="17" max="17" width="15.42578125" bestFit="1" customWidth="1"/>
    <col min="18" max="20" width="13" customWidth="1"/>
    <col min="22" max="22" width="15.140625" bestFit="1" customWidth="1"/>
    <col min="23" max="23" width="15" bestFit="1" customWidth="1"/>
    <col min="24" max="24" width="16.28515625" bestFit="1" customWidth="1"/>
    <col min="25" max="25" width="15.42578125" bestFit="1" customWidth="1"/>
    <col min="26" max="26" width="16" bestFit="1" customWidth="1"/>
    <col min="27" max="29" width="13" customWidth="1"/>
  </cols>
  <sheetData>
    <row r="1" spans="1:29" ht="15.75" x14ac:dyDescent="0.25">
      <c r="B1" s="6" t="s">
        <v>71</v>
      </c>
    </row>
    <row r="2" spans="1:29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29" x14ac:dyDescent="0.25">
      <c r="B3" s="1" t="s">
        <v>70</v>
      </c>
      <c r="C3" s="1"/>
      <c r="D3" s="1" t="s">
        <v>1</v>
      </c>
      <c r="M3" s="1" t="s">
        <v>74</v>
      </c>
      <c r="V3" s="1" t="s">
        <v>610</v>
      </c>
    </row>
    <row r="4" spans="1:29" s="55" customFormat="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  <c r="M4" s="56">
        <v>2006</v>
      </c>
      <c r="N4" s="56">
        <v>2007</v>
      </c>
      <c r="O4" s="56">
        <v>2008</v>
      </c>
      <c r="P4" s="56">
        <v>2009</v>
      </c>
      <c r="Q4" s="56">
        <v>2010</v>
      </c>
      <c r="R4" s="56">
        <v>2011</v>
      </c>
      <c r="S4" s="56">
        <v>2012</v>
      </c>
      <c r="T4" s="56">
        <v>2013</v>
      </c>
      <c r="V4" s="56">
        <v>2006</v>
      </c>
      <c r="W4" s="56">
        <v>2007</v>
      </c>
      <c r="X4" s="56">
        <v>2008</v>
      </c>
      <c r="Y4" s="56">
        <v>2009</v>
      </c>
      <c r="Z4" s="56">
        <v>2010</v>
      </c>
      <c r="AA4" s="56">
        <v>2011</v>
      </c>
      <c r="AB4" s="56">
        <v>2012</v>
      </c>
      <c r="AC4" s="56">
        <v>2013</v>
      </c>
    </row>
    <row r="5" spans="1:29" x14ac:dyDescent="0.25">
      <c r="A5" s="1" t="s">
        <v>68</v>
      </c>
      <c r="B5" s="1" t="s">
        <v>2</v>
      </c>
      <c r="C5" s="1" t="s">
        <v>3</v>
      </c>
    </row>
    <row r="6" spans="1:29" ht="15.75" x14ac:dyDescent="0.25">
      <c r="A6" s="1"/>
      <c r="B6" s="20" t="s">
        <v>502</v>
      </c>
      <c r="C6" s="1"/>
    </row>
    <row r="7" spans="1:29" x14ac:dyDescent="0.25">
      <c r="B7" s="45" t="s">
        <v>503</v>
      </c>
      <c r="C7" s="11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135"/>
      <c r="S7" s="135"/>
      <c r="T7" s="63"/>
      <c r="V7" s="63"/>
      <c r="W7" s="63"/>
      <c r="X7" s="63"/>
      <c r="Y7" s="63"/>
      <c r="Z7" s="63"/>
      <c r="AA7" s="135"/>
      <c r="AB7" s="135"/>
      <c r="AC7" s="63"/>
    </row>
    <row r="8" spans="1:29" x14ac:dyDescent="0.25">
      <c r="A8" s="136" t="s">
        <v>126</v>
      </c>
      <c r="B8" s="144" t="s">
        <v>611</v>
      </c>
      <c r="C8" s="46" t="s">
        <v>563</v>
      </c>
      <c r="D8" s="153">
        <v>5672.2524389646969</v>
      </c>
      <c r="E8" s="153">
        <v>7855.144619932872</v>
      </c>
      <c r="F8" s="153">
        <v>7082.1639381415971</v>
      </c>
      <c r="G8" s="153">
        <v>9955.4701844111987</v>
      </c>
      <c r="H8" s="153">
        <v>10421.052442833647</v>
      </c>
      <c r="I8" s="177">
        <v>11359.452601741199</v>
      </c>
      <c r="J8" s="177">
        <v>15283.984246544062</v>
      </c>
      <c r="K8" s="153">
        <v>14300.259658505038</v>
      </c>
      <c r="L8" s="63"/>
      <c r="M8" s="196">
        <v>0</v>
      </c>
      <c r="N8" s="196">
        <v>0</v>
      </c>
      <c r="O8" s="196">
        <v>0</v>
      </c>
      <c r="P8" s="196">
        <v>0</v>
      </c>
      <c r="Q8" s="196">
        <v>0</v>
      </c>
      <c r="R8" s="196">
        <v>0</v>
      </c>
      <c r="S8" s="196">
        <v>0</v>
      </c>
      <c r="T8" s="196">
        <v>0</v>
      </c>
      <c r="V8" s="196">
        <v>0</v>
      </c>
      <c r="W8" s="196">
        <v>0</v>
      </c>
      <c r="X8" s="196">
        <v>0</v>
      </c>
      <c r="Y8" s="196">
        <v>0</v>
      </c>
      <c r="Z8" s="196">
        <v>0</v>
      </c>
      <c r="AA8" s="196">
        <v>0</v>
      </c>
      <c r="AB8" s="196">
        <v>0</v>
      </c>
      <c r="AC8" s="196">
        <v>0</v>
      </c>
    </row>
    <row r="9" spans="1:29" x14ac:dyDescent="0.25">
      <c r="A9" s="136" t="s">
        <v>127</v>
      </c>
      <c r="B9" s="144" t="s">
        <v>612</v>
      </c>
      <c r="C9" s="46" t="s">
        <v>563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6">
        <v>0</v>
      </c>
      <c r="K9" s="196">
        <v>0</v>
      </c>
      <c r="L9" s="17"/>
      <c r="M9" s="196">
        <v>0</v>
      </c>
      <c r="N9" s="196">
        <v>0</v>
      </c>
      <c r="O9" s="196">
        <v>0</v>
      </c>
      <c r="P9" s="196">
        <v>0</v>
      </c>
      <c r="Q9" s="196">
        <v>0</v>
      </c>
      <c r="R9" s="196">
        <v>0</v>
      </c>
      <c r="S9" s="196">
        <v>0</v>
      </c>
      <c r="T9" s="196">
        <v>0</v>
      </c>
      <c r="V9" s="196">
        <v>0</v>
      </c>
      <c r="W9" s="196">
        <v>0</v>
      </c>
      <c r="X9" s="196">
        <v>0</v>
      </c>
      <c r="Y9" s="196">
        <v>0</v>
      </c>
      <c r="Z9" s="196">
        <v>0</v>
      </c>
      <c r="AA9" s="196">
        <v>0</v>
      </c>
      <c r="AB9" s="196">
        <v>0</v>
      </c>
      <c r="AC9" s="196">
        <v>0</v>
      </c>
    </row>
    <row r="10" spans="1:29" x14ac:dyDescent="0.25">
      <c r="A10" s="136" t="s">
        <v>128</v>
      </c>
      <c r="B10" s="144" t="s">
        <v>613</v>
      </c>
      <c r="C10" s="46" t="s">
        <v>563</v>
      </c>
      <c r="D10" s="153">
        <v>1569.2192471183494</v>
      </c>
      <c r="E10" s="153">
        <v>2200.2363258742294</v>
      </c>
      <c r="F10" s="153">
        <v>3043.8424054990433</v>
      </c>
      <c r="G10" s="153">
        <v>2950.4434923396134</v>
      </c>
      <c r="H10" s="153">
        <v>2787.5580833875815</v>
      </c>
      <c r="I10" s="177">
        <v>2225.8499132551383</v>
      </c>
      <c r="J10" s="177">
        <v>2678.2420382234409</v>
      </c>
      <c r="K10" s="153">
        <v>2750.7639355606316</v>
      </c>
      <c r="L10" s="63"/>
      <c r="M10" s="196">
        <v>0</v>
      </c>
      <c r="N10" s="196">
        <v>0</v>
      </c>
      <c r="O10" s="196">
        <v>0</v>
      </c>
      <c r="P10" s="196">
        <v>0</v>
      </c>
      <c r="Q10" s="196">
        <v>0</v>
      </c>
      <c r="R10" s="196">
        <v>0</v>
      </c>
      <c r="S10" s="196">
        <v>0</v>
      </c>
      <c r="T10" s="196">
        <v>0</v>
      </c>
      <c r="V10" s="196">
        <v>0</v>
      </c>
      <c r="W10" s="196">
        <v>0</v>
      </c>
      <c r="X10" s="196">
        <v>0</v>
      </c>
      <c r="Y10" s="196">
        <v>0</v>
      </c>
      <c r="Z10" s="196">
        <v>0</v>
      </c>
      <c r="AA10" s="196">
        <v>0</v>
      </c>
      <c r="AB10" s="196">
        <v>0</v>
      </c>
      <c r="AC10" s="196">
        <v>0</v>
      </c>
    </row>
    <row r="11" spans="1:29" x14ac:dyDescent="0.25">
      <c r="A11" s="136" t="s">
        <v>614</v>
      </c>
      <c r="B11" s="144" t="s">
        <v>615</v>
      </c>
      <c r="C11" s="46" t="s">
        <v>563</v>
      </c>
      <c r="D11" s="153">
        <v>79.241459162871109</v>
      </c>
      <c r="E11" s="153">
        <v>68.861994599155167</v>
      </c>
      <c r="F11" s="153">
        <v>44.645292427444495</v>
      </c>
      <c r="G11" s="153">
        <v>47.777679005585462</v>
      </c>
      <c r="H11" s="153">
        <v>48.99630988314594</v>
      </c>
      <c r="I11" s="177">
        <v>50.660026683791742</v>
      </c>
      <c r="J11" s="177">
        <v>5.0507582762653351</v>
      </c>
      <c r="K11" s="153">
        <v>5.41177772142108</v>
      </c>
      <c r="L11" s="17"/>
      <c r="M11" s="196">
        <v>0</v>
      </c>
      <c r="N11" s="196">
        <v>0</v>
      </c>
      <c r="O11" s="196">
        <v>0</v>
      </c>
      <c r="P11" s="196">
        <v>0</v>
      </c>
      <c r="Q11" s="196">
        <v>0</v>
      </c>
      <c r="R11" s="196">
        <v>0</v>
      </c>
      <c r="S11" s="196">
        <v>0</v>
      </c>
      <c r="T11" s="196">
        <v>0</v>
      </c>
      <c r="V11" s="196">
        <v>0</v>
      </c>
      <c r="W11" s="196">
        <v>0</v>
      </c>
      <c r="X11" s="196">
        <v>0</v>
      </c>
      <c r="Y11" s="196">
        <v>0</v>
      </c>
      <c r="Z11" s="196">
        <v>0</v>
      </c>
      <c r="AA11" s="196">
        <v>0</v>
      </c>
      <c r="AB11" s="196">
        <v>0</v>
      </c>
      <c r="AC11" s="196">
        <v>0</v>
      </c>
    </row>
    <row r="12" spans="1:29" x14ac:dyDescent="0.25">
      <c r="A12" s="136" t="s">
        <v>616</v>
      </c>
      <c r="B12" s="144" t="s">
        <v>617</v>
      </c>
      <c r="C12" s="46" t="s">
        <v>563</v>
      </c>
      <c r="D12" s="153">
        <v>1965.1013885294303</v>
      </c>
      <c r="E12" s="153">
        <v>2016.2120007263743</v>
      </c>
      <c r="F12" s="153">
        <v>2064.7571161871433</v>
      </c>
      <c r="G12" s="153">
        <v>2209.6238379669867</v>
      </c>
      <c r="H12" s="153">
        <v>2265.983123155901</v>
      </c>
      <c r="I12" s="177">
        <v>2342.9267583187434</v>
      </c>
      <c r="J12" s="177">
        <v>2585.0166303172105</v>
      </c>
      <c r="K12" s="153">
        <v>2769.7891374437158</v>
      </c>
      <c r="L12" s="17"/>
      <c r="M12" s="196">
        <v>0</v>
      </c>
      <c r="N12" s="196">
        <v>0</v>
      </c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6">
        <v>0</v>
      </c>
      <c r="V12" s="196">
        <v>0</v>
      </c>
      <c r="W12" s="196">
        <v>0</v>
      </c>
      <c r="X12" s="196">
        <v>0</v>
      </c>
      <c r="Y12" s="196">
        <v>0</v>
      </c>
      <c r="Z12" s="196">
        <v>0</v>
      </c>
      <c r="AA12" s="196">
        <v>0</v>
      </c>
      <c r="AB12" s="196">
        <v>0</v>
      </c>
      <c r="AC12" s="196">
        <v>0</v>
      </c>
    </row>
    <row r="13" spans="1:29" x14ac:dyDescent="0.25">
      <c r="A13" s="136" t="s">
        <v>618</v>
      </c>
      <c r="B13" s="144" t="s">
        <v>619</v>
      </c>
      <c r="C13" s="46" t="s">
        <v>563</v>
      </c>
      <c r="D13" s="196">
        <v>0</v>
      </c>
      <c r="E13" s="196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0</v>
      </c>
      <c r="K13" s="196">
        <v>0</v>
      </c>
      <c r="L13" s="17"/>
      <c r="M13" s="196">
        <v>0</v>
      </c>
      <c r="N13" s="196">
        <v>0</v>
      </c>
      <c r="O13" s="196">
        <v>0</v>
      </c>
      <c r="P13" s="196">
        <v>0</v>
      </c>
      <c r="Q13" s="196">
        <v>0</v>
      </c>
      <c r="R13" s="196">
        <v>0</v>
      </c>
      <c r="S13" s="196">
        <v>0</v>
      </c>
      <c r="T13" s="196">
        <v>0</v>
      </c>
      <c r="V13" s="196">
        <v>0</v>
      </c>
      <c r="W13" s="196">
        <v>0</v>
      </c>
      <c r="X13" s="196">
        <v>0</v>
      </c>
      <c r="Y13" s="196">
        <v>0</v>
      </c>
      <c r="Z13" s="196">
        <v>0</v>
      </c>
      <c r="AA13" s="196">
        <v>0</v>
      </c>
      <c r="AB13" s="196">
        <v>0</v>
      </c>
      <c r="AC13" s="196">
        <v>0</v>
      </c>
    </row>
    <row r="14" spans="1:29" x14ac:dyDescent="0.25">
      <c r="A14" s="136" t="s">
        <v>620</v>
      </c>
      <c r="B14" s="144" t="s">
        <v>621</v>
      </c>
      <c r="C14" s="46" t="s">
        <v>563</v>
      </c>
      <c r="D14" s="196">
        <v>0</v>
      </c>
      <c r="E14" s="196">
        <v>0</v>
      </c>
      <c r="F14" s="196">
        <v>0</v>
      </c>
      <c r="G14" s="196">
        <v>0</v>
      </c>
      <c r="H14" s="196">
        <v>0</v>
      </c>
      <c r="I14" s="196">
        <v>0</v>
      </c>
      <c r="J14" s="196">
        <v>0</v>
      </c>
      <c r="K14" s="196">
        <v>0</v>
      </c>
      <c r="L14" s="17"/>
      <c r="M14" s="196">
        <v>0</v>
      </c>
      <c r="N14" s="196">
        <v>0</v>
      </c>
      <c r="O14" s="196">
        <v>0</v>
      </c>
      <c r="P14" s="196">
        <v>0</v>
      </c>
      <c r="Q14" s="196">
        <v>0</v>
      </c>
      <c r="R14" s="196">
        <v>0</v>
      </c>
      <c r="S14" s="196">
        <v>0</v>
      </c>
      <c r="T14" s="196">
        <v>0</v>
      </c>
      <c r="V14" s="196">
        <v>0</v>
      </c>
      <c r="W14" s="196">
        <v>0</v>
      </c>
      <c r="X14" s="196">
        <v>0</v>
      </c>
      <c r="Y14" s="196">
        <v>0</v>
      </c>
      <c r="Z14" s="196">
        <v>0</v>
      </c>
      <c r="AA14" s="196">
        <v>0</v>
      </c>
      <c r="AB14" s="196">
        <v>0</v>
      </c>
      <c r="AC14" s="196">
        <v>0</v>
      </c>
    </row>
    <row r="15" spans="1:29" x14ac:dyDescent="0.25">
      <c r="A15" s="136" t="s">
        <v>622</v>
      </c>
      <c r="B15" s="144" t="s">
        <v>623</v>
      </c>
      <c r="C15" s="46" t="s">
        <v>563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53">
        <v>281.07823999999999</v>
      </c>
      <c r="L15" s="17"/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  <c r="AB15" s="196">
        <v>0</v>
      </c>
      <c r="AC15" s="196">
        <v>0</v>
      </c>
    </row>
    <row r="16" spans="1:29" x14ac:dyDescent="0.25">
      <c r="A16" s="136" t="s">
        <v>624</v>
      </c>
      <c r="B16" s="144" t="s">
        <v>625</v>
      </c>
      <c r="C16" s="46" t="s">
        <v>563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7"/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6">
        <v>0</v>
      </c>
      <c r="S16" s="196">
        <v>0</v>
      </c>
      <c r="T16" s="196">
        <v>0</v>
      </c>
      <c r="V16" s="196">
        <v>0</v>
      </c>
      <c r="W16" s="196">
        <v>0</v>
      </c>
      <c r="X16" s="196">
        <v>0</v>
      </c>
      <c r="Y16" s="196">
        <v>0</v>
      </c>
      <c r="Z16" s="196">
        <v>0</v>
      </c>
      <c r="AA16" s="196">
        <v>0</v>
      </c>
      <c r="AB16" s="196">
        <v>0</v>
      </c>
      <c r="AC16" s="196">
        <v>0</v>
      </c>
    </row>
    <row r="17" spans="1:29" x14ac:dyDescent="0.25">
      <c r="A17" s="136" t="s">
        <v>626</v>
      </c>
      <c r="B17" s="144" t="s">
        <v>627</v>
      </c>
      <c r="C17" s="46" t="s">
        <v>563</v>
      </c>
      <c r="D17" s="153">
        <v>672.8768</v>
      </c>
      <c r="E17" s="153">
        <v>585.19859999999994</v>
      </c>
      <c r="F17" s="153">
        <v>429.77050000000003</v>
      </c>
      <c r="G17" s="153">
        <v>161.94999999999999</v>
      </c>
      <c r="H17" s="153">
        <v>63.03</v>
      </c>
      <c r="I17" s="177">
        <v>17.976999999999997</v>
      </c>
      <c r="J17" s="177">
        <v>16.19614</v>
      </c>
      <c r="K17" s="153">
        <v>24.96086</v>
      </c>
      <c r="L17" s="17"/>
      <c r="M17" s="196">
        <v>0</v>
      </c>
      <c r="N17" s="196">
        <v>0</v>
      </c>
      <c r="O17" s="196">
        <v>0</v>
      </c>
      <c r="P17" s="196">
        <v>0</v>
      </c>
      <c r="Q17" s="196">
        <v>0</v>
      </c>
      <c r="R17" s="196">
        <v>0</v>
      </c>
      <c r="S17" s="196">
        <v>0</v>
      </c>
      <c r="T17" s="196">
        <v>0</v>
      </c>
      <c r="V17" s="196">
        <v>0</v>
      </c>
      <c r="W17" s="196">
        <v>0</v>
      </c>
      <c r="X17" s="196">
        <v>0</v>
      </c>
      <c r="Y17" s="196">
        <v>0</v>
      </c>
      <c r="Z17" s="196">
        <v>0</v>
      </c>
      <c r="AA17" s="196">
        <v>0</v>
      </c>
      <c r="AB17" s="196">
        <v>0</v>
      </c>
      <c r="AC17" s="196">
        <v>0</v>
      </c>
    </row>
    <row r="18" spans="1:29" x14ac:dyDescent="0.25">
      <c r="A18" s="136" t="s">
        <v>628</v>
      </c>
      <c r="B18" s="144" t="s">
        <v>629</v>
      </c>
      <c r="C18" s="46" t="s">
        <v>563</v>
      </c>
      <c r="D18" s="153">
        <v>4.38</v>
      </c>
      <c r="E18" s="153">
        <v>8.1999999999999993</v>
      </c>
      <c r="F18" s="153">
        <v>51.2</v>
      </c>
      <c r="G18" s="153">
        <v>2.2599999999999998</v>
      </c>
      <c r="H18" s="153">
        <v>0.65127771432399484</v>
      </c>
      <c r="I18" s="177">
        <v>7.9932156405241495</v>
      </c>
      <c r="J18" s="177">
        <v>7.5200000000000005</v>
      </c>
      <c r="K18" s="153">
        <v>13.89</v>
      </c>
      <c r="L18" s="17"/>
      <c r="M18" s="196">
        <v>0</v>
      </c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196">
        <v>0</v>
      </c>
      <c r="T18" s="196">
        <v>0</v>
      </c>
      <c r="V18" s="196">
        <v>0</v>
      </c>
      <c r="W18" s="196">
        <v>0</v>
      </c>
      <c r="X18" s="196">
        <v>0</v>
      </c>
      <c r="Y18" s="196">
        <v>0</v>
      </c>
      <c r="Z18" s="196">
        <v>0</v>
      </c>
      <c r="AA18" s="196">
        <v>0</v>
      </c>
      <c r="AB18" s="196">
        <v>0</v>
      </c>
      <c r="AC18" s="196">
        <v>0</v>
      </c>
    </row>
    <row r="19" spans="1:29" x14ac:dyDescent="0.25">
      <c r="A19" s="136" t="s">
        <v>630</v>
      </c>
      <c r="B19" s="144" t="s">
        <v>631</v>
      </c>
      <c r="C19" s="46" t="s">
        <v>563</v>
      </c>
      <c r="D19" s="196">
        <v>0</v>
      </c>
      <c r="E19" s="196">
        <v>0</v>
      </c>
      <c r="F19" s="196">
        <v>0</v>
      </c>
      <c r="G19" s="196">
        <v>0</v>
      </c>
      <c r="H19" s="196">
        <v>0</v>
      </c>
      <c r="I19" s="196">
        <v>0</v>
      </c>
      <c r="J19" s="196">
        <v>0</v>
      </c>
      <c r="K19" s="196">
        <v>0</v>
      </c>
      <c r="L19" s="17"/>
      <c r="M19" s="196">
        <v>0</v>
      </c>
      <c r="N19" s="196">
        <v>0</v>
      </c>
      <c r="O19" s="196">
        <v>0</v>
      </c>
      <c r="P19" s="196">
        <v>0</v>
      </c>
      <c r="Q19" s="196">
        <v>0</v>
      </c>
      <c r="R19" s="196">
        <v>0</v>
      </c>
      <c r="S19" s="196">
        <v>0</v>
      </c>
      <c r="T19" s="196">
        <v>0</v>
      </c>
      <c r="V19" s="196">
        <v>0</v>
      </c>
      <c r="W19" s="196">
        <v>0</v>
      </c>
      <c r="X19" s="196">
        <v>0</v>
      </c>
      <c r="Y19" s="196">
        <v>0</v>
      </c>
      <c r="Z19" s="196">
        <v>0</v>
      </c>
      <c r="AA19" s="196">
        <v>0</v>
      </c>
      <c r="AB19" s="196">
        <v>0</v>
      </c>
      <c r="AC19" s="196">
        <v>0</v>
      </c>
    </row>
    <row r="20" spans="1:29" x14ac:dyDescent="0.25">
      <c r="A20" s="136" t="s">
        <v>632</v>
      </c>
      <c r="B20" s="144" t="s">
        <v>633</v>
      </c>
      <c r="C20" s="46" t="s">
        <v>563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7"/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  <c r="AB20" s="196">
        <v>0</v>
      </c>
      <c r="AC20" s="196">
        <v>0</v>
      </c>
    </row>
    <row r="21" spans="1:29" x14ac:dyDescent="0.25">
      <c r="A21" s="136" t="s">
        <v>634</v>
      </c>
      <c r="B21" s="144" t="s">
        <v>91</v>
      </c>
      <c r="C21" s="46" t="s">
        <v>563</v>
      </c>
      <c r="D21" s="153">
        <v>6449.6772318054418</v>
      </c>
      <c r="E21" s="153">
        <v>5301.9115093978771</v>
      </c>
      <c r="F21" s="153">
        <v>4758.9565225507858</v>
      </c>
      <c r="G21" s="153">
        <v>4608.8993626077945</v>
      </c>
      <c r="H21" s="153">
        <v>4830.2287705033314</v>
      </c>
      <c r="I21" s="177">
        <v>2422.4171242399557</v>
      </c>
      <c r="J21" s="177">
        <v>3180.2478512482262</v>
      </c>
      <c r="K21" s="153">
        <v>4522.3102627997596</v>
      </c>
      <c r="L21" s="17"/>
      <c r="M21" s="196">
        <v>0</v>
      </c>
      <c r="N21" s="196">
        <v>0</v>
      </c>
      <c r="O21" s="196">
        <v>0</v>
      </c>
      <c r="P21" s="196">
        <v>0</v>
      </c>
      <c r="Q21" s="196">
        <v>0</v>
      </c>
      <c r="R21" s="196">
        <v>0</v>
      </c>
      <c r="S21" s="196">
        <v>0</v>
      </c>
      <c r="T21" s="196">
        <v>0</v>
      </c>
      <c r="V21" s="196">
        <v>0</v>
      </c>
      <c r="W21" s="196">
        <v>0</v>
      </c>
      <c r="X21" s="196">
        <v>0</v>
      </c>
      <c r="Y21" s="196">
        <v>0</v>
      </c>
      <c r="Z21" s="196">
        <v>0</v>
      </c>
      <c r="AA21" s="196">
        <v>0</v>
      </c>
      <c r="AB21" s="196">
        <v>0</v>
      </c>
      <c r="AC21" s="196">
        <v>0</v>
      </c>
    </row>
    <row r="22" spans="1:29" x14ac:dyDescent="0.25">
      <c r="A22" s="136" t="s">
        <v>635</v>
      </c>
      <c r="B22" s="144" t="s">
        <v>610</v>
      </c>
      <c r="C22" s="46" t="s">
        <v>563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7"/>
      <c r="M22" s="196">
        <v>0</v>
      </c>
      <c r="N22" s="196">
        <v>0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T22" s="196">
        <v>0</v>
      </c>
      <c r="U22" s="154"/>
      <c r="V22" s="153">
        <f>V80</f>
        <v>4460.8552921953305</v>
      </c>
      <c r="W22" s="153">
        <f t="shared" ref="W22:Z22" si="0">W80</f>
        <v>7408.6270613637062</v>
      </c>
      <c r="X22" s="153">
        <f t="shared" si="0"/>
        <v>9384.686489370526</v>
      </c>
      <c r="Y22" s="153">
        <f t="shared" si="0"/>
        <v>11227.400728678931</v>
      </c>
      <c r="Z22" s="153">
        <f t="shared" si="0"/>
        <v>9129.042582100732</v>
      </c>
      <c r="AA22" s="177">
        <v>12802.158465766466</v>
      </c>
      <c r="AB22" s="177">
        <v>11011.644968887287</v>
      </c>
      <c r="AC22" s="177">
        <v>9264.5619423056996</v>
      </c>
    </row>
    <row r="23" spans="1:29" x14ac:dyDescent="0.25">
      <c r="A23" s="136" t="s">
        <v>636</v>
      </c>
      <c r="B23" s="144" t="s">
        <v>637</v>
      </c>
      <c r="C23" s="46" t="s">
        <v>563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7"/>
      <c r="M23" s="153">
        <v>185.66383302776697</v>
      </c>
      <c r="N23" s="153">
        <v>126.25770880248604</v>
      </c>
      <c r="O23" s="153">
        <v>122.73453027848167</v>
      </c>
      <c r="P23" s="153">
        <v>95.508545534387366</v>
      </c>
      <c r="Q23" s="153">
        <v>111.52965364476476</v>
      </c>
      <c r="R23" s="177">
        <v>58.138480610696256</v>
      </c>
      <c r="S23" s="177">
        <v>117.45203618574658</v>
      </c>
      <c r="T23" s="153">
        <v>92.871264519405571</v>
      </c>
      <c r="U23" s="154"/>
      <c r="V23" s="196">
        <v>0</v>
      </c>
      <c r="W23" s="196">
        <v>0</v>
      </c>
      <c r="X23" s="196">
        <v>0</v>
      </c>
      <c r="Y23" s="196">
        <v>0</v>
      </c>
      <c r="Z23" s="196">
        <v>0</v>
      </c>
      <c r="AA23" s="196">
        <v>0</v>
      </c>
      <c r="AB23" s="196">
        <v>0</v>
      </c>
      <c r="AC23" s="196">
        <v>0</v>
      </c>
    </row>
    <row r="24" spans="1:29" x14ac:dyDescent="0.25">
      <c r="A24" s="136" t="s">
        <v>638</v>
      </c>
      <c r="B24" s="144" t="s">
        <v>639</v>
      </c>
      <c r="C24" s="46" t="s">
        <v>563</v>
      </c>
      <c r="D24" s="196">
        <v>0</v>
      </c>
      <c r="E24" s="196">
        <v>0</v>
      </c>
      <c r="F24" s="196">
        <v>0</v>
      </c>
      <c r="G24" s="196">
        <v>0</v>
      </c>
      <c r="H24" s="196">
        <v>0</v>
      </c>
      <c r="I24" s="196">
        <v>0</v>
      </c>
      <c r="J24" s="196">
        <v>0</v>
      </c>
      <c r="K24" s="196">
        <v>0</v>
      </c>
      <c r="L24" s="17"/>
      <c r="M24" s="153">
        <v>7203.3059434981642</v>
      </c>
      <c r="N24" s="153">
        <v>7727.1511127569438</v>
      </c>
      <c r="O24" s="153">
        <v>7523.8704409244965</v>
      </c>
      <c r="P24" s="153">
        <v>6025.4224421549543</v>
      </c>
      <c r="Q24" s="153">
        <v>6664.7283285525036</v>
      </c>
      <c r="R24" s="177">
        <v>5870.4255454499189</v>
      </c>
      <c r="S24" s="177">
        <v>7646.6290016356206</v>
      </c>
      <c r="T24" s="177">
        <v>6217.4993126070085</v>
      </c>
      <c r="U24" s="154"/>
      <c r="V24" s="196">
        <v>0</v>
      </c>
      <c r="W24" s="196">
        <v>0</v>
      </c>
      <c r="X24" s="196">
        <v>0</v>
      </c>
      <c r="Y24" s="196">
        <v>0</v>
      </c>
      <c r="Z24" s="196">
        <v>0</v>
      </c>
      <c r="AA24" s="196">
        <v>0</v>
      </c>
      <c r="AB24" s="196">
        <v>0</v>
      </c>
      <c r="AC24" s="196">
        <v>0</v>
      </c>
    </row>
    <row r="25" spans="1:29" x14ac:dyDescent="0.25">
      <c r="A25" s="136"/>
      <c r="B25" s="145" t="s">
        <v>640</v>
      </c>
      <c r="C25" s="46" t="s">
        <v>563</v>
      </c>
      <c r="D25" s="171"/>
      <c r="E25" s="172"/>
      <c r="F25" s="172"/>
      <c r="G25" s="172"/>
      <c r="H25" s="172"/>
      <c r="I25" s="173"/>
      <c r="J25" s="173"/>
      <c r="K25" s="174"/>
      <c r="L25" s="17"/>
      <c r="M25" s="175"/>
      <c r="N25" s="175"/>
      <c r="O25" s="175"/>
      <c r="P25" s="175"/>
      <c r="Q25" s="175"/>
      <c r="R25" s="173"/>
      <c r="S25" s="173"/>
      <c r="T25" s="174"/>
      <c r="V25" s="175"/>
      <c r="W25" s="175"/>
      <c r="X25" s="175"/>
      <c r="Y25" s="175"/>
      <c r="Z25" s="175"/>
      <c r="AA25" s="173"/>
      <c r="AB25" s="173"/>
      <c r="AC25" s="174"/>
    </row>
    <row r="26" spans="1:29" x14ac:dyDescent="0.25">
      <c r="A26" s="136" t="s">
        <v>641</v>
      </c>
      <c r="B26" s="144" t="s">
        <v>642</v>
      </c>
      <c r="C26" s="46" t="s">
        <v>563</v>
      </c>
      <c r="D26" s="153">
        <v>1368.7765689999999</v>
      </c>
      <c r="E26" s="153">
        <v>2721.9201999999991</v>
      </c>
      <c r="F26" s="153">
        <v>2600.9238723877957</v>
      </c>
      <c r="G26" s="153">
        <v>3211.6335151181183</v>
      </c>
      <c r="H26" s="153">
        <v>6571.8563050096645</v>
      </c>
      <c r="I26" s="177">
        <v>2120.8513127450524</v>
      </c>
      <c r="J26" s="177">
        <v>8492.1516533113972</v>
      </c>
      <c r="K26" s="153">
        <v>4607.6153620950254</v>
      </c>
      <c r="L26" s="17"/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T26" s="196">
        <v>0</v>
      </c>
      <c r="V26" s="196">
        <v>0</v>
      </c>
      <c r="W26" s="196">
        <v>0</v>
      </c>
      <c r="X26" s="196">
        <v>0</v>
      </c>
      <c r="Y26" s="196">
        <v>0</v>
      </c>
      <c r="Z26" s="196">
        <v>0</v>
      </c>
      <c r="AA26" s="196">
        <v>0</v>
      </c>
      <c r="AB26" s="196">
        <v>0</v>
      </c>
      <c r="AC26" s="196">
        <v>0</v>
      </c>
    </row>
    <row r="27" spans="1:29" x14ac:dyDescent="0.25">
      <c r="A27" s="136" t="s">
        <v>643</v>
      </c>
      <c r="B27" s="144" t="s">
        <v>644</v>
      </c>
      <c r="C27" s="46" t="s">
        <v>563</v>
      </c>
      <c r="D27" s="153">
        <v>6308.5906704254003</v>
      </c>
      <c r="E27" s="153">
        <v>7279.5238210010302</v>
      </c>
      <c r="F27" s="153">
        <v>7608.4849324080296</v>
      </c>
      <c r="G27" s="153">
        <v>10313.350561441332</v>
      </c>
      <c r="H27" s="153">
        <v>12046.116243296679</v>
      </c>
      <c r="I27" s="177">
        <v>13998.586556599676</v>
      </c>
      <c r="J27" s="177">
        <v>15055.580518817413</v>
      </c>
      <c r="K27" s="153">
        <v>17368.021738628937</v>
      </c>
      <c r="L27" s="17"/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  <c r="AB27" s="196">
        <v>0</v>
      </c>
      <c r="AC27" s="196">
        <v>0</v>
      </c>
    </row>
    <row r="28" spans="1:29" x14ac:dyDescent="0.25">
      <c r="A28" s="136" t="s">
        <v>645</v>
      </c>
      <c r="B28" s="144" t="s">
        <v>646</v>
      </c>
      <c r="C28" s="46" t="s">
        <v>563</v>
      </c>
      <c r="D28" s="153">
        <v>2216.7665432086355</v>
      </c>
      <c r="E28" s="153">
        <v>2909.7696461422329</v>
      </c>
      <c r="F28" s="153">
        <v>3850.8881621284354</v>
      </c>
      <c r="G28" s="153">
        <v>3543.8356295553303</v>
      </c>
      <c r="H28" s="153">
        <v>3569.704604309301</v>
      </c>
      <c r="I28" s="177">
        <v>4519.0674599999993</v>
      </c>
      <c r="J28" s="177">
        <v>5019.8876355785778</v>
      </c>
      <c r="K28" s="153">
        <v>4937.5848312958724</v>
      </c>
      <c r="L28" s="17"/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196">
        <v>0</v>
      </c>
      <c r="T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  <c r="AB28" s="196">
        <v>0</v>
      </c>
      <c r="AC28" s="196">
        <v>0</v>
      </c>
    </row>
    <row r="29" spans="1:29" x14ac:dyDescent="0.25">
      <c r="A29" s="136" t="s">
        <v>647</v>
      </c>
      <c r="B29" s="144" t="s">
        <v>648</v>
      </c>
      <c r="C29" s="46" t="s">
        <v>563</v>
      </c>
      <c r="D29" s="153">
        <v>40.439109999999999</v>
      </c>
      <c r="E29" s="153">
        <v>23.24521</v>
      </c>
      <c r="F29" s="153">
        <v>22.592050000000011</v>
      </c>
      <c r="G29" s="153">
        <v>30.714130000000001</v>
      </c>
      <c r="H29" s="153">
        <v>228.50125</v>
      </c>
      <c r="I29" s="177">
        <v>405.57592</v>
      </c>
      <c r="J29" s="177">
        <v>259.96596000000005</v>
      </c>
      <c r="K29" s="153">
        <v>75.14155999999997</v>
      </c>
      <c r="L29" s="17"/>
      <c r="M29" s="196">
        <v>0</v>
      </c>
      <c r="N29" s="196">
        <v>0</v>
      </c>
      <c r="O29" s="196">
        <v>0</v>
      </c>
      <c r="P29" s="196">
        <v>0</v>
      </c>
      <c r="Q29" s="196">
        <v>0</v>
      </c>
      <c r="R29" s="196">
        <v>0</v>
      </c>
      <c r="S29" s="196">
        <v>0</v>
      </c>
      <c r="T29" s="196">
        <v>0</v>
      </c>
      <c r="V29" s="196">
        <v>0</v>
      </c>
      <c r="W29" s="196">
        <v>0</v>
      </c>
      <c r="X29" s="196">
        <v>0</v>
      </c>
      <c r="Y29" s="196">
        <v>0</v>
      </c>
      <c r="Z29" s="196">
        <v>0</v>
      </c>
      <c r="AA29" s="196">
        <v>0</v>
      </c>
      <c r="AB29" s="196">
        <v>0</v>
      </c>
      <c r="AC29" s="196">
        <v>0</v>
      </c>
    </row>
    <row r="30" spans="1:29" x14ac:dyDescent="0.25">
      <c r="A30" s="136" t="s">
        <v>649</v>
      </c>
      <c r="B30" s="144" t="s">
        <v>650</v>
      </c>
      <c r="C30" s="46" t="s">
        <v>563</v>
      </c>
      <c r="D30" s="153">
        <v>1071.2030521618267</v>
      </c>
      <c r="E30" s="153">
        <v>1547.7159267552638</v>
      </c>
      <c r="F30" s="153">
        <v>725.56791973507245</v>
      </c>
      <c r="G30" s="153">
        <v>1944.4585828408015</v>
      </c>
      <c r="H30" s="153">
        <v>1438.9947444215725</v>
      </c>
      <c r="I30" s="177">
        <v>2369.053408732244</v>
      </c>
      <c r="J30" s="177">
        <v>2273.1572661660193</v>
      </c>
      <c r="K30" s="153">
        <v>2880.7652794134619</v>
      </c>
      <c r="L30" s="17"/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T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  <c r="AB30" s="196">
        <v>0</v>
      </c>
      <c r="AC30" s="196">
        <v>0</v>
      </c>
    </row>
    <row r="31" spans="1:29" x14ac:dyDescent="0.25">
      <c r="A31" s="136" t="s">
        <v>651</v>
      </c>
      <c r="B31" s="144" t="s">
        <v>610</v>
      </c>
      <c r="C31" s="46" t="s">
        <v>563</v>
      </c>
      <c r="D31" s="196">
        <v>0</v>
      </c>
      <c r="E31" s="196">
        <v>0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7"/>
      <c r="M31" s="196">
        <v>0</v>
      </c>
      <c r="N31" s="196">
        <v>0</v>
      </c>
      <c r="O31" s="196">
        <v>0</v>
      </c>
      <c r="P31" s="196">
        <v>0</v>
      </c>
      <c r="Q31" s="196">
        <v>0</v>
      </c>
      <c r="R31" s="196">
        <v>0</v>
      </c>
      <c r="S31" s="196">
        <v>0</v>
      </c>
      <c r="T31" s="196">
        <v>0</v>
      </c>
      <c r="U31" s="154"/>
      <c r="V31" s="153">
        <f>V92</f>
        <v>468.4158300000002</v>
      </c>
      <c r="W31" s="153">
        <f t="shared" ref="W31:Z31" si="1">W92</f>
        <v>392.08177000000001</v>
      </c>
      <c r="X31" s="153">
        <f t="shared" si="1"/>
        <v>836.19049063381465</v>
      </c>
      <c r="Y31" s="153">
        <f t="shared" si="1"/>
        <v>958.91053845596105</v>
      </c>
      <c r="Z31" s="153">
        <f t="shared" si="1"/>
        <v>924.78310004096159</v>
      </c>
      <c r="AA31" s="177">
        <v>1157.6872184224264</v>
      </c>
      <c r="AB31" s="177">
        <v>768.64020825626085</v>
      </c>
      <c r="AC31" s="177">
        <v>1356.62357</v>
      </c>
    </row>
    <row r="32" spans="1:29" x14ac:dyDescent="0.25">
      <c r="A32" s="136" t="s">
        <v>652</v>
      </c>
      <c r="B32" s="144" t="s">
        <v>637</v>
      </c>
      <c r="C32" s="46" t="s">
        <v>563</v>
      </c>
      <c r="D32" s="196">
        <v>0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7"/>
      <c r="M32" s="153">
        <f>M93</f>
        <v>3047.0743210000001</v>
      </c>
      <c r="N32" s="153">
        <f>N93</f>
        <v>2367.1766000000002</v>
      </c>
      <c r="O32" s="153">
        <f>O93</f>
        <v>3303.7906616122041</v>
      </c>
      <c r="P32" s="153">
        <f>P93</f>
        <v>2964.5085748818819</v>
      </c>
      <c r="Q32" s="153">
        <f>Q93</f>
        <v>4770.4458049903342</v>
      </c>
      <c r="R32" s="177">
        <v>2172.4631472549481</v>
      </c>
      <c r="S32" s="177">
        <v>3784.0748144024283</v>
      </c>
      <c r="T32" s="153">
        <v>3396.6407161864317</v>
      </c>
      <c r="U32" s="154"/>
      <c r="V32" s="196">
        <v>0</v>
      </c>
      <c r="W32" s="196">
        <v>0</v>
      </c>
      <c r="X32" s="196">
        <v>0</v>
      </c>
      <c r="Y32" s="196">
        <v>0</v>
      </c>
      <c r="Z32" s="196">
        <v>0</v>
      </c>
      <c r="AA32" s="196">
        <v>0</v>
      </c>
      <c r="AB32" s="196">
        <v>0</v>
      </c>
      <c r="AC32" s="196">
        <v>0</v>
      </c>
    </row>
    <row r="33" spans="1:29" x14ac:dyDescent="0.25">
      <c r="A33" s="136" t="s">
        <v>653</v>
      </c>
      <c r="B33" s="144" t="s">
        <v>639</v>
      </c>
      <c r="C33" s="46" t="s">
        <v>563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7"/>
      <c r="M33" s="153">
        <f>SUM(M84:M95)-M32</f>
        <v>2298.8995542041375</v>
      </c>
      <c r="N33" s="153">
        <f>SUM(N84:N95)-N32</f>
        <v>2340.5805661014733</v>
      </c>
      <c r="O33" s="153">
        <f>SUM(O84:O95)-O32</f>
        <v>3010.1621310946452</v>
      </c>
      <c r="P33" s="153">
        <f>SUM(P84:P95)-P32</f>
        <v>2984.4787477065729</v>
      </c>
      <c r="Q33" s="153">
        <f>SUM(Q84:Q95)-Q32</f>
        <v>3591.5537690487809</v>
      </c>
      <c r="R33" s="177">
        <v>3737.9809930236529</v>
      </c>
      <c r="S33" s="177">
        <v>2755.4079069239042</v>
      </c>
      <c r="T33" s="153">
        <v>3478.1129338752708</v>
      </c>
      <c r="U33" s="154"/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  <c r="AB33" s="196">
        <v>0</v>
      </c>
      <c r="AC33" s="196">
        <v>0</v>
      </c>
    </row>
    <row r="34" spans="1:29" x14ac:dyDescent="0.25">
      <c r="A34" s="136" t="s">
        <v>654</v>
      </c>
      <c r="B34" s="144" t="s">
        <v>655</v>
      </c>
      <c r="C34" s="46" t="s">
        <v>563</v>
      </c>
      <c r="D34" s="196">
        <v>0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7"/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0</v>
      </c>
      <c r="S34" s="196">
        <v>0</v>
      </c>
      <c r="T34" s="196">
        <v>0</v>
      </c>
      <c r="U34" s="154"/>
      <c r="V34" s="196">
        <v>0</v>
      </c>
      <c r="W34" s="196">
        <v>0</v>
      </c>
      <c r="X34" s="196">
        <v>0</v>
      </c>
      <c r="Y34" s="196">
        <v>0</v>
      </c>
      <c r="Z34" s="196">
        <v>0</v>
      </c>
      <c r="AA34" s="196">
        <v>0</v>
      </c>
      <c r="AB34" s="196">
        <v>0</v>
      </c>
      <c r="AC34" s="196">
        <v>0</v>
      </c>
    </row>
    <row r="35" spans="1:29" x14ac:dyDescent="0.25">
      <c r="A35" s="136" t="s">
        <v>656</v>
      </c>
      <c r="B35" s="144" t="s">
        <v>657</v>
      </c>
      <c r="C35" s="46" t="s">
        <v>563</v>
      </c>
      <c r="D35" s="196">
        <v>0</v>
      </c>
      <c r="E35" s="196">
        <v>0</v>
      </c>
      <c r="F35" s="196">
        <v>0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17"/>
      <c r="M35" s="196">
        <v>0</v>
      </c>
      <c r="N35" s="196">
        <v>0</v>
      </c>
      <c r="O35" s="196">
        <v>0</v>
      </c>
      <c r="P35" s="196">
        <v>0</v>
      </c>
      <c r="Q35" s="196">
        <v>0</v>
      </c>
      <c r="R35" s="196">
        <v>0</v>
      </c>
      <c r="S35" s="196">
        <v>0</v>
      </c>
      <c r="T35" s="196">
        <v>0</v>
      </c>
      <c r="V35" s="196">
        <v>0</v>
      </c>
      <c r="W35" s="196">
        <v>0</v>
      </c>
      <c r="X35" s="196">
        <v>0</v>
      </c>
      <c r="Y35" s="196">
        <v>0</v>
      </c>
      <c r="Z35" s="196">
        <v>0</v>
      </c>
      <c r="AA35" s="196">
        <v>0</v>
      </c>
      <c r="AB35" s="196">
        <v>0</v>
      </c>
      <c r="AC35" s="196">
        <v>0</v>
      </c>
    </row>
    <row r="36" spans="1:29" x14ac:dyDescent="0.25">
      <c r="A36" t="s">
        <v>129</v>
      </c>
      <c r="B36" s="19" t="s">
        <v>15</v>
      </c>
      <c r="C36" s="46" t="s">
        <v>563</v>
      </c>
      <c r="D36" s="153">
        <f t="shared" ref="D36:K36" si="2">SUM(D8:D35)</f>
        <v>27418.524510376654</v>
      </c>
      <c r="E36" s="153">
        <f t="shared" si="2"/>
        <v>32517.939854429038</v>
      </c>
      <c r="F36" s="153">
        <f t="shared" si="2"/>
        <v>32283.79271146535</v>
      </c>
      <c r="G36" s="153">
        <f t="shared" si="2"/>
        <v>38980.41697528676</v>
      </c>
      <c r="H36" s="153">
        <f t="shared" si="2"/>
        <v>44272.673154515149</v>
      </c>
      <c r="I36" s="153">
        <f t="shared" si="2"/>
        <v>41840.411297956329</v>
      </c>
      <c r="J36" s="153">
        <f t="shared" si="2"/>
        <v>54857.00069848261</v>
      </c>
      <c r="K36" s="153">
        <f t="shared" si="2"/>
        <v>54537.59264346386</v>
      </c>
      <c r="L36" s="17"/>
      <c r="M36" s="153">
        <f t="shared" ref="M36:T36" si="3">SUM(M8:M35)</f>
        <v>12734.943651730069</v>
      </c>
      <c r="N36" s="153">
        <f t="shared" si="3"/>
        <v>12561.165987660903</v>
      </c>
      <c r="O36" s="153">
        <f t="shared" si="3"/>
        <v>13960.557763909826</v>
      </c>
      <c r="P36" s="153">
        <f t="shared" si="3"/>
        <v>12069.918310277797</v>
      </c>
      <c r="Q36" s="153">
        <f t="shared" si="3"/>
        <v>15138.257556236382</v>
      </c>
      <c r="R36" s="153">
        <f t="shared" si="3"/>
        <v>11839.008166339216</v>
      </c>
      <c r="S36" s="153">
        <f t="shared" si="3"/>
        <v>14303.563759147699</v>
      </c>
      <c r="T36" s="153">
        <f t="shared" si="3"/>
        <v>13185.124227188116</v>
      </c>
      <c r="U36" s="154"/>
      <c r="V36" s="153">
        <f t="shared" ref="V36:AC36" si="4">SUM(V8:V35)</f>
        <v>4929.2711221953305</v>
      </c>
      <c r="W36" s="153">
        <f t="shared" si="4"/>
        <v>7800.7088313637059</v>
      </c>
      <c r="X36" s="153">
        <f t="shared" si="4"/>
        <v>10220.876980004341</v>
      </c>
      <c r="Y36" s="153">
        <f t="shared" si="4"/>
        <v>12186.311267134892</v>
      </c>
      <c r="Z36" s="153">
        <f t="shared" si="4"/>
        <v>10053.825682141694</v>
      </c>
      <c r="AA36" s="153">
        <f t="shared" si="4"/>
        <v>13959.845684188893</v>
      </c>
      <c r="AB36" s="153">
        <f t="shared" si="4"/>
        <v>11780.285177143549</v>
      </c>
      <c r="AC36" s="153">
        <f t="shared" si="4"/>
        <v>10621.185512305699</v>
      </c>
    </row>
    <row r="37" spans="1:29" x14ac:dyDescent="0.25">
      <c r="B37" s="19"/>
      <c r="C37" s="46"/>
      <c r="D37" s="138"/>
      <c r="E37" s="138"/>
      <c r="F37" s="138"/>
      <c r="G37" s="138"/>
      <c r="H37" s="138"/>
      <c r="I37" s="138"/>
      <c r="J37" s="138"/>
      <c r="K37" s="138"/>
      <c r="M37" s="138"/>
      <c r="N37" s="138"/>
      <c r="O37" s="138"/>
      <c r="P37" s="138"/>
      <c r="Q37" s="138"/>
      <c r="R37" s="138"/>
      <c r="S37" s="138"/>
      <c r="T37" s="138"/>
      <c r="V37" s="138"/>
      <c r="W37" s="138"/>
      <c r="X37" s="138"/>
      <c r="Y37" s="138"/>
      <c r="Z37" s="138"/>
      <c r="AA37" s="138"/>
      <c r="AB37" s="138"/>
      <c r="AC37" s="138"/>
    </row>
    <row r="38" spans="1:29" x14ac:dyDescent="0.25">
      <c r="B38" s="45" t="s">
        <v>504</v>
      </c>
      <c r="C38" s="46"/>
      <c r="D38" s="138"/>
      <c r="E38" s="138"/>
      <c r="F38" s="138"/>
      <c r="G38" s="138"/>
      <c r="H38" s="138"/>
      <c r="I38" s="138"/>
      <c r="J38" s="138"/>
      <c r="M38" s="138"/>
      <c r="N38" s="138"/>
      <c r="O38" s="138"/>
      <c r="P38" s="138"/>
      <c r="Q38" s="138"/>
      <c r="R38" s="138"/>
      <c r="S38" s="138"/>
      <c r="V38" s="138"/>
      <c r="W38" s="138"/>
      <c r="X38" s="138"/>
      <c r="Y38" s="138"/>
      <c r="Z38" s="138"/>
      <c r="AA38" s="138"/>
      <c r="AB38" s="138"/>
    </row>
    <row r="39" spans="1:29" x14ac:dyDescent="0.25">
      <c r="M39" s="138"/>
      <c r="N39" s="138"/>
      <c r="O39" s="138"/>
      <c r="P39" s="138"/>
      <c r="Q39" s="138"/>
      <c r="R39" s="138"/>
      <c r="S39" s="138"/>
      <c r="V39" s="138"/>
      <c r="W39" s="138"/>
      <c r="X39" s="138"/>
      <c r="Y39" s="138"/>
      <c r="Z39" s="138"/>
      <c r="AA39" s="138"/>
      <c r="AB39" s="138"/>
    </row>
    <row r="40" spans="1:29" x14ac:dyDescent="0.25">
      <c r="A40" t="s">
        <v>237</v>
      </c>
      <c r="B40" s="139" t="s">
        <v>611</v>
      </c>
      <c r="C40" s="46" t="s">
        <v>563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78">
        <f t="shared" ref="I40:K53" si="5">I8</f>
        <v>11359.452601741199</v>
      </c>
      <c r="J40" s="178">
        <f t="shared" si="5"/>
        <v>15283.984246544062</v>
      </c>
      <c r="K40" s="178">
        <f t="shared" si="5"/>
        <v>14300.259658505038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54"/>
      <c r="V40" s="113">
        <v>0</v>
      </c>
      <c r="W40" s="113">
        <v>0</v>
      </c>
      <c r="X40" s="113">
        <v>0</v>
      </c>
      <c r="Y40" s="113">
        <v>0</v>
      </c>
      <c r="Z40" s="113">
        <v>0</v>
      </c>
      <c r="AA40" s="113">
        <v>0</v>
      </c>
      <c r="AB40" s="113">
        <v>0</v>
      </c>
      <c r="AC40" s="113">
        <v>0</v>
      </c>
    </row>
    <row r="41" spans="1:29" x14ac:dyDescent="0.25">
      <c r="A41" t="s">
        <v>238</v>
      </c>
      <c r="B41" s="139" t="s">
        <v>612</v>
      </c>
      <c r="C41" s="46" t="s">
        <v>563</v>
      </c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  <c r="M41" s="113">
        <v>0</v>
      </c>
      <c r="N41" s="113">
        <v>0</v>
      </c>
      <c r="O41" s="113">
        <v>0</v>
      </c>
      <c r="P41" s="113">
        <v>0</v>
      </c>
      <c r="Q41" s="113">
        <v>0</v>
      </c>
      <c r="R41" s="113">
        <v>0</v>
      </c>
      <c r="S41" s="113">
        <v>0</v>
      </c>
      <c r="T41" s="113">
        <v>0</v>
      </c>
      <c r="U41" s="154"/>
      <c r="V41" s="113">
        <v>0</v>
      </c>
      <c r="W41" s="113">
        <v>0</v>
      </c>
      <c r="X41" s="113">
        <v>0</v>
      </c>
      <c r="Y41" s="113">
        <v>0</v>
      </c>
      <c r="Z41" s="113">
        <v>0</v>
      </c>
      <c r="AA41" s="113">
        <v>0</v>
      </c>
      <c r="AB41" s="113">
        <v>0</v>
      </c>
      <c r="AC41" s="113">
        <v>0</v>
      </c>
    </row>
    <row r="42" spans="1:29" x14ac:dyDescent="0.25">
      <c r="A42" t="s">
        <v>239</v>
      </c>
      <c r="B42" s="139" t="s">
        <v>613</v>
      </c>
      <c r="C42" s="46" t="s">
        <v>563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78">
        <f t="shared" si="5"/>
        <v>2225.8499132551383</v>
      </c>
      <c r="J42" s="178">
        <f t="shared" si="5"/>
        <v>2678.2420382234409</v>
      </c>
      <c r="K42" s="178">
        <f t="shared" si="5"/>
        <v>2750.7639355606316</v>
      </c>
      <c r="M42" s="113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0</v>
      </c>
      <c r="S42" s="113">
        <v>0</v>
      </c>
      <c r="T42" s="113">
        <v>0</v>
      </c>
      <c r="U42" s="154"/>
      <c r="V42" s="113">
        <v>0</v>
      </c>
      <c r="W42" s="113">
        <v>0</v>
      </c>
      <c r="X42" s="113">
        <v>0</v>
      </c>
      <c r="Y42" s="113">
        <v>0</v>
      </c>
      <c r="Z42" s="113">
        <v>0</v>
      </c>
      <c r="AA42" s="113">
        <v>0</v>
      </c>
      <c r="AB42" s="113">
        <v>0</v>
      </c>
      <c r="AC42" s="113">
        <v>0</v>
      </c>
    </row>
    <row r="43" spans="1:29" x14ac:dyDescent="0.25">
      <c r="A43" t="s">
        <v>658</v>
      </c>
      <c r="B43" s="139" t="s">
        <v>615</v>
      </c>
      <c r="C43" s="46" t="s">
        <v>563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78">
        <f t="shared" si="5"/>
        <v>50.660026683791742</v>
      </c>
      <c r="J43" s="178">
        <f t="shared" si="5"/>
        <v>5.0507582762653351</v>
      </c>
      <c r="K43" s="178">
        <f t="shared" si="5"/>
        <v>5.41177772142108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  <c r="S43" s="113">
        <v>0</v>
      </c>
      <c r="T43" s="113">
        <v>0</v>
      </c>
      <c r="U43" s="154"/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</row>
    <row r="44" spans="1:29" x14ac:dyDescent="0.25">
      <c r="A44" t="s">
        <v>659</v>
      </c>
      <c r="B44" s="139" t="s">
        <v>617</v>
      </c>
      <c r="C44" s="46" t="s">
        <v>563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78">
        <f t="shared" si="5"/>
        <v>2342.9267583187434</v>
      </c>
      <c r="J44" s="178">
        <f t="shared" si="5"/>
        <v>2585.0166303172105</v>
      </c>
      <c r="K44" s="178">
        <f t="shared" si="5"/>
        <v>2769.7891374437158</v>
      </c>
      <c r="M44" s="113">
        <v>0</v>
      </c>
      <c r="N44" s="113">
        <v>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54"/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</row>
    <row r="45" spans="1:29" x14ac:dyDescent="0.25">
      <c r="A45" t="s">
        <v>660</v>
      </c>
      <c r="B45" s="139" t="s">
        <v>619</v>
      </c>
      <c r="C45" s="46" t="s">
        <v>563</v>
      </c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54"/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0</v>
      </c>
      <c r="AB45" s="113">
        <v>0</v>
      </c>
      <c r="AC45" s="113">
        <v>0</v>
      </c>
    </row>
    <row r="46" spans="1:29" x14ac:dyDescent="0.25">
      <c r="A46" t="s">
        <v>661</v>
      </c>
      <c r="B46" s="139" t="s">
        <v>621</v>
      </c>
      <c r="C46" s="46" t="s">
        <v>563</v>
      </c>
      <c r="D46" s="113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54"/>
      <c r="V46" s="113">
        <v>0</v>
      </c>
      <c r="W46" s="113">
        <v>0</v>
      </c>
      <c r="X46" s="113">
        <v>0</v>
      </c>
      <c r="Y46" s="113">
        <v>0</v>
      </c>
      <c r="Z46" s="113">
        <v>0</v>
      </c>
      <c r="AA46" s="113">
        <v>0</v>
      </c>
      <c r="AB46" s="113">
        <v>0</v>
      </c>
      <c r="AC46" s="113">
        <v>0</v>
      </c>
    </row>
    <row r="47" spans="1:29" x14ac:dyDescent="0.25">
      <c r="A47" t="s">
        <v>662</v>
      </c>
      <c r="B47" s="139" t="s">
        <v>623</v>
      </c>
      <c r="C47" s="46" t="s">
        <v>563</v>
      </c>
      <c r="D47" s="113">
        <v>0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78">
        <f t="shared" si="5"/>
        <v>281.07823999999999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54"/>
      <c r="V47" s="113">
        <v>0</v>
      </c>
      <c r="W47" s="113">
        <v>0</v>
      </c>
      <c r="X47" s="113">
        <v>0</v>
      </c>
      <c r="Y47" s="113">
        <v>0</v>
      </c>
      <c r="Z47" s="113">
        <v>0</v>
      </c>
      <c r="AA47" s="113">
        <v>0</v>
      </c>
      <c r="AB47" s="113">
        <v>0</v>
      </c>
      <c r="AC47" s="113">
        <v>0</v>
      </c>
    </row>
    <row r="48" spans="1:29" x14ac:dyDescent="0.25">
      <c r="A48" t="s">
        <v>663</v>
      </c>
      <c r="B48" s="139" t="s">
        <v>625</v>
      </c>
      <c r="C48" s="46" t="s">
        <v>563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54"/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</row>
    <row r="49" spans="1:29" x14ac:dyDescent="0.25">
      <c r="A49" t="s">
        <v>664</v>
      </c>
      <c r="B49" s="139" t="s">
        <v>627</v>
      </c>
      <c r="C49" s="46" t="s">
        <v>563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78">
        <f t="shared" si="5"/>
        <v>17.976999999999997</v>
      </c>
      <c r="J49" s="178">
        <f t="shared" si="5"/>
        <v>16.19614</v>
      </c>
      <c r="K49" s="178">
        <f t="shared" si="5"/>
        <v>24.96086</v>
      </c>
      <c r="M49" s="113">
        <v>0</v>
      </c>
      <c r="N49" s="113">
        <v>0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  <c r="T49" s="113">
        <v>0</v>
      </c>
      <c r="U49" s="154"/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13">
        <v>0</v>
      </c>
      <c r="AB49" s="113">
        <v>0</v>
      </c>
      <c r="AC49" s="113">
        <v>0</v>
      </c>
    </row>
    <row r="50" spans="1:29" x14ac:dyDescent="0.25">
      <c r="A50" t="s">
        <v>665</v>
      </c>
      <c r="B50" s="139" t="s">
        <v>629</v>
      </c>
      <c r="C50" s="46" t="s">
        <v>563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78">
        <f t="shared" si="5"/>
        <v>7.9932156405241495</v>
      </c>
      <c r="J50" s="178">
        <f t="shared" si="5"/>
        <v>7.5200000000000005</v>
      </c>
      <c r="K50" s="178">
        <f t="shared" si="5"/>
        <v>13.89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54"/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</v>
      </c>
      <c r="AB50" s="113">
        <v>0</v>
      </c>
      <c r="AC50" s="113">
        <v>0</v>
      </c>
    </row>
    <row r="51" spans="1:29" x14ac:dyDescent="0.25">
      <c r="A51" t="s">
        <v>666</v>
      </c>
      <c r="B51" s="139" t="s">
        <v>631</v>
      </c>
      <c r="C51" s="46" t="s">
        <v>563</v>
      </c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54"/>
      <c r="V51" s="113">
        <v>0</v>
      </c>
      <c r="W51" s="113">
        <v>0</v>
      </c>
      <c r="X51" s="113">
        <v>0</v>
      </c>
      <c r="Y51" s="113">
        <v>0</v>
      </c>
      <c r="Z51" s="113">
        <v>0</v>
      </c>
      <c r="AA51" s="113">
        <v>0</v>
      </c>
      <c r="AB51" s="113">
        <v>0</v>
      </c>
      <c r="AC51" s="113">
        <v>0</v>
      </c>
    </row>
    <row r="52" spans="1:29" x14ac:dyDescent="0.25">
      <c r="A52" t="s">
        <v>667</v>
      </c>
      <c r="B52" s="139" t="s">
        <v>633</v>
      </c>
      <c r="C52" s="46" t="s">
        <v>563</v>
      </c>
      <c r="D52" s="113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M52" s="113">
        <v>0</v>
      </c>
      <c r="N52" s="113">
        <v>0</v>
      </c>
      <c r="O52" s="113">
        <v>0</v>
      </c>
      <c r="P52" s="113">
        <v>0</v>
      </c>
      <c r="Q52" s="113">
        <v>0</v>
      </c>
      <c r="R52" s="113">
        <v>0</v>
      </c>
      <c r="S52" s="113">
        <v>0</v>
      </c>
      <c r="T52" s="113">
        <v>0</v>
      </c>
      <c r="U52" s="154"/>
      <c r="V52" s="113">
        <v>0</v>
      </c>
      <c r="W52" s="113">
        <v>0</v>
      </c>
      <c r="X52" s="113">
        <v>0</v>
      </c>
      <c r="Y52" s="113">
        <v>0</v>
      </c>
      <c r="Z52" s="113">
        <v>0</v>
      </c>
      <c r="AA52" s="113">
        <v>0</v>
      </c>
      <c r="AB52" s="113">
        <v>0</v>
      </c>
      <c r="AC52" s="113">
        <v>0</v>
      </c>
    </row>
    <row r="53" spans="1:29" x14ac:dyDescent="0.25">
      <c r="A53" t="s">
        <v>668</v>
      </c>
      <c r="B53" s="139" t="s">
        <v>91</v>
      </c>
      <c r="C53" s="46" t="s">
        <v>563</v>
      </c>
      <c r="D53" s="113">
        <v>0</v>
      </c>
      <c r="E53" s="113">
        <v>0</v>
      </c>
      <c r="F53" s="113">
        <v>0</v>
      </c>
      <c r="G53" s="113">
        <v>0</v>
      </c>
      <c r="H53" s="113">
        <v>0</v>
      </c>
      <c r="I53" s="178">
        <f t="shared" si="5"/>
        <v>2422.4171242399557</v>
      </c>
      <c r="J53" s="178">
        <f t="shared" si="5"/>
        <v>3180.2478512482262</v>
      </c>
      <c r="K53" s="178">
        <f t="shared" si="5"/>
        <v>4522.3102627997596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54"/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13">
        <v>0</v>
      </c>
      <c r="AB53" s="113">
        <v>0</v>
      </c>
      <c r="AC53" s="113">
        <v>0</v>
      </c>
    </row>
    <row r="54" spans="1:29" x14ac:dyDescent="0.25">
      <c r="A54" t="s">
        <v>669</v>
      </c>
      <c r="B54" s="139" t="s">
        <v>610</v>
      </c>
      <c r="C54" s="46" t="s">
        <v>563</v>
      </c>
      <c r="D54" s="113">
        <v>0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54"/>
      <c r="V54" s="113">
        <v>0</v>
      </c>
      <c r="W54" s="113">
        <v>0</v>
      </c>
      <c r="X54" s="113">
        <v>0</v>
      </c>
      <c r="Y54" s="113">
        <v>0</v>
      </c>
      <c r="Z54" s="113">
        <v>0</v>
      </c>
      <c r="AA54" s="178">
        <f>AA22</f>
        <v>12802.158465766466</v>
      </c>
      <c r="AB54" s="178">
        <f>AB22</f>
        <v>11011.644968887287</v>
      </c>
      <c r="AC54" s="178">
        <f>AC22</f>
        <v>9264.5619423056996</v>
      </c>
    </row>
    <row r="55" spans="1:29" x14ac:dyDescent="0.25">
      <c r="A55" t="s">
        <v>670</v>
      </c>
      <c r="B55" s="139" t="s">
        <v>637</v>
      </c>
      <c r="C55" s="46" t="s">
        <v>563</v>
      </c>
      <c r="D55" s="113">
        <v>0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113">
        <v>0</v>
      </c>
      <c r="K55" s="113">
        <v>0</v>
      </c>
      <c r="M55" s="113">
        <v>0</v>
      </c>
      <c r="N55" s="113">
        <v>0</v>
      </c>
      <c r="O55" s="113">
        <v>0</v>
      </c>
      <c r="P55" s="113">
        <v>0</v>
      </c>
      <c r="Q55" s="113">
        <v>0</v>
      </c>
      <c r="R55" s="178">
        <f t="shared" ref="R55:T56" si="6">R23</f>
        <v>58.138480610696256</v>
      </c>
      <c r="S55" s="178">
        <f t="shared" si="6"/>
        <v>117.45203618574658</v>
      </c>
      <c r="T55" s="178">
        <f t="shared" si="6"/>
        <v>92.871264519405571</v>
      </c>
      <c r="U55" s="154"/>
      <c r="V55" s="113">
        <v>0</v>
      </c>
      <c r="W55" s="113">
        <v>0</v>
      </c>
      <c r="X55" s="113">
        <v>0</v>
      </c>
      <c r="Y55" s="113">
        <v>0</v>
      </c>
      <c r="Z55" s="113">
        <v>0</v>
      </c>
      <c r="AA55" s="113">
        <v>0</v>
      </c>
      <c r="AB55" s="113">
        <v>0</v>
      </c>
      <c r="AC55" s="113">
        <v>0</v>
      </c>
    </row>
    <row r="56" spans="1:29" x14ac:dyDescent="0.25">
      <c r="A56" t="s">
        <v>671</v>
      </c>
      <c r="B56" s="139" t="s">
        <v>639</v>
      </c>
      <c r="C56" s="46" t="s">
        <v>563</v>
      </c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78">
        <f t="shared" si="6"/>
        <v>5870.4255454499189</v>
      </c>
      <c r="S56" s="178">
        <f t="shared" si="6"/>
        <v>7646.6290016356206</v>
      </c>
      <c r="T56" s="178">
        <f t="shared" si="6"/>
        <v>6217.4993126070085</v>
      </c>
      <c r="U56" s="154"/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13">
        <v>0</v>
      </c>
      <c r="AB56" s="113">
        <v>0</v>
      </c>
      <c r="AC56" s="113">
        <v>0</v>
      </c>
    </row>
    <row r="57" spans="1:29" x14ac:dyDescent="0.25">
      <c r="B57" s="137" t="s">
        <v>640</v>
      </c>
      <c r="C57" s="46" t="s">
        <v>563</v>
      </c>
      <c r="D57" s="179"/>
      <c r="E57" s="179"/>
      <c r="F57" s="179"/>
      <c r="G57" s="179"/>
      <c r="H57" s="179"/>
      <c r="I57" s="179"/>
      <c r="J57" s="179"/>
      <c r="K57" s="179"/>
      <c r="M57" s="179"/>
      <c r="N57" s="179"/>
      <c r="O57" s="179"/>
      <c r="P57" s="179"/>
      <c r="Q57" s="179"/>
      <c r="R57" s="179"/>
      <c r="S57" s="179"/>
      <c r="T57" s="179"/>
      <c r="U57" s="154"/>
      <c r="V57" s="179"/>
      <c r="W57" s="179"/>
      <c r="X57" s="179"/>
      <c r="Y57" s="179"/>
      <c r="Z57" s="179"/>
      <c r="AA57" s="179"/>
      <c r="AB57" s="179"/>
      <c r="AC57" s="179"/>
    </row>
    <row r="58" spans="1:29" x14ac:dyDescent="0.25">
      <c r="A58" t="s">
        <v>672</v>
      </c>
      <c r="B58" s="139" t="s">
        <v>642</v>
      </c>
      <c r="C58" s="46" t="s">
        <v>563</v>
      </c>
      <c r="D58" s="113">
        <v>0</v>
      </c>
      <c r="E58" s="113">
        <v>0</v>
      </c>
      <c r="F58" s="113">
        <v>0</v>
      </c>
      <c r="G58" s="113">
        <v>0</v>
      </c>
      <c r="H58" s="113">
        <v>0</v>
      </c>
      <c r="I58" s="178">
        <f t="shared" ref="I58:K62" si="7">I26</f>
        <v>2120.8513127450524</v>
      </c>
      <c r="J58" s="178">
        <f t="shared" si="7"/>
        <v>8492.1516533113972</v>
      </c>
      <c r="K58" s="178">
        <f t="shared" si="7"/>
        <v>4607.6153620950254</v>
      </c>
      <c r="M58" s="113">
        <v>0</v>
      </c>
      <c r="N58" s="113">
        <v>0</v>
      </c>
      <c r="O58" s="113">
        <v>0</v>
      </c>
      <c r="P58" s="113">
        <v>0</v>
      </c>
      <c r="Q58" s="113">
        <v>0</v>
      </c>
      <c r="R58" s="113">
        <v>0</v>
      </c>
      <c r="S58" s="113">
        <v>0</v>
      </c>
      <c r="T58" s="113">
        <v>0</v>
      </c>
      <c r="U58" s="154"/>
      <c r="V58" s="113">
        <v>0</v>
      </c>
      <c r="W58" s="113">
        <v>0</v>
      </c>
      <c r="X58" s="113">
        <v>0</v>
      </c>
      <c r="Y58" s="113">
        <v>0</v>
      </c>
      <c r="Z58" s="113">
        <v>0</v>
      </c>
      <c r="AA58" s="113">
        <v>0</v>
      </c>
      <c r="AB58" s="113">
        <v>0</v>
      </c>
      <c r="AC58" s="113">
        <v>0</v>
      </c>
    </row>
    <row r="59" spans="1:29" x14ac:dyDescent="0.25">
      <c r="A59" t="s">
        <v>673</v>
      </c>
      <c r="B59" s="139" t="s">
        <v>644</v>
      </c>
      <c r="C59" s="46" t="s">
        <v>563</v>
      </c>
      <c r="D59" s="113">
        <v>0</v>
      </c>
      <c r="E59" s="113">
        <v>0</v>
      </c>
      <c r="F59" s="113">
        <v>0</v>
      </c>
      <c r="G59" s="113">
        <v>0</v>
      </c>
      <c r="H59" s="113">
        <v>0</v>
      </c>
      <c r="I59" s="178">
        <f t="shared" si="7"/>
        <v>13998.586556599676</v>
      </c>
      <c r="J59" s="178">
        <f t="shared" si="7"/>
        <v>15055.580518817413</v>
      </c>
      <c r="K59" s="178">
        <f t="shared" si="7"/>
        <v>17368.021738628937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54"/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13">
        <v>0</v>
      </c>
      <c r="AB59" s="113">
        <v>0</v>
      </c>
      <c r="AC59" s="113">
        <v>0</v>
      </c>
    </row>
    <row r="60" spans="1:29" x14ac:dyDescent="0.25">
      <c r="A60" t="s">
        <v>674</v>
      </c>
      <c r="B60" s="139" t="s">
        <v>646</v>
      </c>
      <c r="C60" s="46" t="s">
        <v>563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78">
        <f t="shared" si="7"/>
        <v>4519.0674599999993</v>
      </c>
      <c r="J60" s="178">
        <f t="shared" si="7"/>
        <v>5019.8876355785778</v>
      </c>
      <c r="K60" s="178">
        <f t="shared" si="7"/>
        <v>4937.5848312958724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54"/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0</v>
      </c>
      <c r="AC60" s="113">
        <v>0</v>
      </c>
    </row>
    <row r="61" spans="1:29" x14ac:dyDescent="0.25">
      <c r="A61" t="s">
        <v>675</v>
      </c>
      <c r="B61" s="139" t="s">
        <v>648</v>
      </c>
      <c r="C61" s="46" t="s">
        <v>563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78">
        <f t="shared" si="7"/>
        <v>405.57592</v>
      </c>
      <c r="J61" s="178">
        <f t="shared" si="7"/>
        <v>259.96596000000005</v>
      </c>
      <c r="K61" s="178">
        <f t="shared" si="7"/>
        <v>75.14155999999997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54"/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0</v>
      </c>
      <c r="AB61" s="113">
        <v>0</v>
      </c>
      <c r="AC61" s="113">
        <v>0</v>
      </c>
    </row>
    <row r="62" spans="1:29" x14ac:dyDescent="0.25">
      <c r="A62" t="s">
        <v>676</v>
      </c>
      <c r="B62" s="139" t="s">
        <v>650</v>
      </c>
      <c r="C62" s="46" t="s">
        <v>563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78">
        <f t="shared" si="7"/>
        <v>2369.053408732244</v>
      </c>
      <c r="J62" s="178">
        <f t="shared" si="7"/>
        <v>2273.1572661660193</v>
      </c>
      <c r="K62" s="178">
        <f t="shared" si="7"/>
        <v>2880.7652794134619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54"/>
      <c r="V62" s="113">
        <v>0</v>
      </c>
      <c r="W62" s="113">
        <v>0</v>
      </c>
      <c r="X62" s="113">
        <v>0</v>
      </c>
      <c r="Y62" s="113">
        <v>0</v>
      </c>
      <c r="Z62" s="113">
        <v>0</v>
      </c>
      <c r="AA62" s="113">
        <v>0</v>
      </c>
      <c r="AB62" s="113">
        <v>0</v>
      </c>
      <c r="AC62" s="113">
        <v>0</v>
      </c>
    </row>
    <row r="63" spans="1:29" x14ac:dyDescent="0.25">
      <c r="A63" t="s">
        <v>677</v>
      </c>
      <c r="B63" s="139" t="s">
        <v>610</v>
      </c>
      <c r="C63" s="46" t="s">
        <v>563</v>
      </c>
      <c r="D63" s="113">
        <v>0</v>
      </c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3">
        <v>0</v>
      </c>
      <c r="K63" s="113">
        <v>0</v>
      </c>
      <c r="M63" s="113">
        <v>0</v>
      </c>
      <c r="N63" s="113">
        <v>0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  <c r="T63" s="113">
        <v>0</v>
      </c>
      <c r="U63" s="154"/>
      <c r="V63" s="113">
        <v>0</v>
      </c>
      <c r="W63" s="113">
        <v>0</v>
      </c>
      <c r="X63" s="113">
        <v>0</v>
      </c>
      <c r="Y63" s="113">
        <v>0</v>
      </c>
      <c r="Z63" s="113">
        <v>0</v>
      </c>
      <c r="AA63" s="178">
        <f>AA31</f>
        <v>1157.6872184224264</v>
      </c>
      <c r="AB63" s="178">
        <f>AB31</f>
        <v>768.64020825626085</v>
      </c>
      <c r="AC63" s="178">
        <f>AC31</f>
        <v>1356.62357</v>
      </c>
    </row>
    <row r="64" spans="1:29" x14ac:dyDescent="0.25">
      <c r="A64" t="s">
        <v>678</v>
      </c>
      <c r="B64" s="139" t="s">
        <v>637</v>
      </c>
      <c r="C64" s="46" t="s">
        <v>563</v>
      </c>
      <c r="D64" s="113">
        <v>0</v>
      </c>
      <c r="E64" s="113">
        <v>0</v>
      </c>
      <c r="F64" s="113">
        <v>0</v>
      </c>
      <c r="G64" s="113">
        <v>0</v>
      </c>
      <c r="H64" s="113">
        <v>0</v>
      </c>
      <c r="I64" s="113">
        <v>0</v>
      </c>
      <c r="J64" s="113">
        <v>0</v>
      </c>
      <c r="K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78">
        <f t="shared" ref="R64:T65" si="8">R32</f>
        <v>2172.4631472549481</v>
      </c>
      <c r="S64" s="178">
        <f t="shared" si="8"/>
        <v>3784.0748144024283</v>
      </c>
      <c r="T64" s="178">
        <f t="shared" si="8"/>
        <v>3396.6407161864317</v>
      </c>
      <c r="U64" s="154"/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0</v>
      </c>
      <c r="AB64" s="113">
        <v>0</v>
      </c>
      <c r="AC64" s="113">
        <v>0</v>
      </c>
    </row>
    <row r="65" spans="1:29" x14ac:dyDescent="0.25">
      <c r="A65" t="s">
        <v>679</v>
      </c>
      <c r="B65" s="139" t="s">
        <v>639</v>
      </c>
      <c r="C65" s="46" t="s">
        <v>563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78">
        <f t="shared" si="8"/>
        <v>3737.9809930236529</v>
      </c>
      <c r="S65" s="178">
        <f t="shared" si="8"/>
        <v>2755.4079069239042</v>
      </c>
      <c r="T65" s="178">
        <f t="shared" si="8"/>
        <v>3478.1129338752708</v>
      </c>
      <c r="U65" s="154"/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</row>
    <row r="66" spans="1:29" x14ac:dyDescent="0.25">
      <c r="A66" t="s">
        <v>680</v>
      </c>
      <c r="B66" s="139" t="s">
        <v>655</v>
      </c>
      <c r="C66" s="46" t="s">
        <v>563</v>
      </c>
      <c r="D66" s="113">
        <v>0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3">
        <v>0</v>
      </c>
      <c r="K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54"/>
      <c r="V66" s="113">
        <v>0</v>
      </c>
      <c r="W66" s="113">
        <v>0</v>
      </c>
      <c r="X66" s="113">
        <v>0</v>
      </c>
      <c r="Y66" s="113">
        <v>0</v>
      </c>
      <c r="Z66" s="113">
        <v>0</v>
      </c>
      <c r="AA66" s="113">
        <v>0</v>
      </c>
      <c r="AB66" s="113">
        <v>0</v>
      </c>
      <c r="AC66" s="113">
        <v>0</v>
      </c>
    </row>
    <row r="67" spans="1:29" x14ac:dyDescent="0.25">
      <c r="A67" t="s">
        <v>681</v>
      </c>
      <c r="B67" s="139" t="s">
        <v>657</v>
      </c>
      <c r="C67" s="46" t="s">
        <v>563</v>
      </c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M67" s="113">
        <v>0</v>
      </c>
      <c r="N67" s="113">
        <v>0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  <c r="T67" s="113">
        <v>0</v>
      </c>
      <c r="U67" s="154"/>
      <c r="V67" s="113">
        <v>0</v>
      </c>
      <c r="W67" s="113">
        <v>0</v>
      </c>
      <c r="X67" s="113">
        <v>0</v>
      </c>
      <c r="Y67" s="113">
        <v>0</v>
      </c>
      <c r="Z67" s="113">
        <v>0</v>
      </c>
      <c r="AA67" s="113">
        <v>0</v>
      </c>
      <c r="AB67" s="113">
        <v>0</v>
      </c>
      <c r="AC67" s="113">
        <v>0</v>
      </c>
    </row>
    <row r="68" spans="1:29" x14ac:dyDescent="0.25">
      <c r="A68" t="s">
        <v>505</v>
      </c>
      <c r="B68" s="19" t="s">
        <v>15</v>
      </c>
      <c r="C68" s="46" t="s">
        <v>563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78">
        <f t="shared" ref="I68:K68" si="9">SUM(I40:I67)</f>
        <v>41840.411297956329</v>
      </c>
      <c r="J68" s="178">
        <f t="shared" si="9"/>
        <v>54857.00069848261</v>
      </c>
      <c r="K68" s="178">
        <f t="shared" si="9"/>
        <v>54537.59264346386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78">
        <f t="shared" ref="R68:T68" si="10">SUM(R40:R67)</f>
        <v>11839.008166339216</v>
      </c>
      <c r="S68" s="178">
        <f t="shared" si="10"/>
        <v>14303.563759147699</v>
      </c>
      <c r="T68" s="178">
        <f t="shared" si="10"/>
        <v>13185.124227188116</v>
      </c>
      <c r="U68" s="154"/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78">
        <f t="shared" ref="AA68:AC68" si="11">SUM(AA40:AA67)</f>
        <v>13959.845684188893</v>
      </c>
      <c r="AB68" s="178">
        <f t="shared" si="11"/>
        <v>11780.285177143549</v>
      </c>
      <c r="AC68" s="178">
        <f t="shared" si="11"/>
        <v>10621.185512305699</v>
      </c>
    </row>
    <row r="69" spans="1:29" x14ac:dyDescent="0.25">
      <c r="B69" s="19"/>
      <c r="C69" s="46"/>
      <c r="D69" s="138"/>
      <c r="E69" s="138"/>
      <c r="F69" s="138"/>
      <c r="G69" s="138"/>
      <c r="H69" s="138"/>
      <c r="I69" s="138"/>
      <c r="J69" s="138"/>
      <c r="K69" s="138"/>
      <c r="M69" s="138"/>
      <c r="N69" s="138"/>
      <c r="O69" s="138"/>
      <c r="P69" s="138"/>
      <c r="Q69" s="138"/>
      <c r="R69" s="138"/>
      <c r="S69" s="138"/>
      <c r="T69" s="138"/>
      <c r="V69" s="138"/>
      <c r="W69" s="138"/>
      <c r="X69" s="138"/>
      <c r="Y69" s="138"/>
      <c r="Z69" s="138"/>
      <c r="AA69" s="138"/>
      <c r="AB69" s="138"/>
      <c r="AC69" s="138"/>
    </row>
    <row r="70" spans="1:29" x14ac:dyDescent="0.25">
      <c r="B70" s="19"/>
      <c r="C70" s="46"/>
      <c r="D70" s="138"/>
      <c r="E70" s="138"/>
      <c r="F70" s="138"/>
      <c r="G70" s="138"/>
      <c r="H70" s="138"/>
      <c r="I70" s="138"/>
      <c r="J70" s="138"/>
      <c r="K70" s="138"/>
      <c r="M70" s="176"/>
      <c r="N70" s="138"/>
      <c r="O70" s="138"/>
      <c r="P70" s="138"/>
      <c r="Q70" s="138"/>
      <c r="R70" s="138"/>
      <c r="S70" s="138"/>
      <c r="T70" s="138"/>
      <c r="V70" s="138"/>
      <c r="W70" s="138"/>
      <c r="X70" s="138"/>
      <c r="Y70" s="138"/>
      <c r="Z70" s="138"/>
      <c r="AA70" s="138"/>
      <c r="AB70" s="138"/>
      <c r="AC70" s="138"/>
    </row>
    <row r="71" spans="1:29" x14ac:dyDescent="0.25">
      <c r="A71" s="136" t="s">
        <v>682</v>
      </c>
      <c r="B71" s="139" t="s">
        <v>611</v>
      </c>
      <c r="C71" s="46" t="s">
        <v>563</v>
      </c>
      <c r="D71" s="178">
        <v>5676.632438964697</v>
      </c>
      <c r="E71" s="178">
        <v>7863.3446199328719</v>
      </c>
      <c r="F71" s="178">
        <v>7133.3639381415969</v>
      </c>
      <c r="G71" s="178">
        <v>9957.7301844111989</v>
      </c>
      <c r="H71" s="178">
        <v>10421.70372054797</v>
      </c>
      <c r="I71" s="113">
        <v>0</v>
      </c>
      <c r="J71" s="113">
        <v>0</v>
      </c>
      <c r="K71" s="113">
        <v>0</v>
      </c>
      <c r="L71" s="156"/>
      <c r="M71" s="113">
        <v>0</v>
      </c>
      <c r="N71" s="113">
        <v>0</v>
      </c>
      <c r="O71" s="113">
        <v>0</v>
      </c>
      <c r="P71" s="113">
        <v>0</v>
      </c>
      <c r="Q71" s="113">
        <v>0</v>
      </c>
      <c r="R71" s="113">
        <v>0</v>
      </c>
      <c r="S71" s="113">
        <v>0</v>
      </c>
      <c r="T71" s="113">
        <v>0</v>
      </c>
      <c r="U71" s="154"/>
      <c r="V71" s="113">
        <v>0</v>
      </c>
      <c r="W71" s="113">
        <v>0</v>
      </c>
      <c r="X71" s="113">
        <v>0</v>
      </c>
      <c r="Y71" s="113">
        <v>0</v>
      </c>
      <c r="Z71" s="113">
        <v>0</v>
      </c>
      <c r="AA71" s="113">
        <v>0</v>
      </c>
      <c r="AB71" s="113">
        <v>0</v>
      </c>
      <c r="AC71" s="113">
        <v>0</v>
      </c>
    </row>
    <row r="72" spans="1:29" x14ac:dyDescent="0.25">
      <c r="A72" s="136" t="s">
        <v>683</v>
      </c>
      <c r="B72" s="139" t="s">
        <v>612</v>
      </c>
      <c r="C72" s="46" t="s">
        <v>563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  <c r="L72" s="156"/>
      <c r="M72" s="113">
        <v>0</v>
      </c>
      <c r="N72" s="113">
        <v>0</v>
      </c>
      <c r="O72" s="113">
        <v>0</v>
      </c>
      <c r="P72" s="113">
        <v>0</v>
      </c>
      <c r="Q72" s="113">
        <v>0</v>
      </c>
      <c r="R72" s="113">
        <v>0</v>
      </c>
      <c r="S72" s="113">
        <v>0</v>
      </c>
      <c r="T72" s="113">
        <v>0</v>
      </c>
      <c r="U72" s="154"/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13">
        <v>0</v>
      </c>
      <c r="AB72" s="113">
        <v>0</v>
      </c>
      <c r="AC72" s="113">
        <v>0</v>
      </c>
    </row>
    <row r="73" spans="1:29" x14ac:dyDescent="0.25">
      <c r="A73" s="136" t="s">
        <v>684</v>
      </c>
      <c r="B73" s="139" t="s">
        <v>613</v>
      </c>
      <c r="C73" s="46" t="s">
        <v>563</v>
      </c>
      <c r="D73" s="178">
        <v>1569.2192471183494</v>
      </c>
      <c r="E73" s="178">
        <v>2200.2363258742294</v>
      </c>
      <c r="F73" s="178">
        <v>3043.8424054990433</v>
      </c>
      <c r="G73" s="178">
        <v>2950.4434923396134</v>
      </c>
      <c r="H73" s="178">
        <v>2787.5580833875815</v>
      </c>
      <c r="I73" s="113">
        <v>0</v>
      </c>
      <c r="J73" s="113">
        <v>0</v>
      </c>
      <c r="K73" s="113">
        <v>0</v>
      </c>
      <c r="L73" s="156"/>
      <c r="M73" s="113">
        <v>0</v>
      </c>
      <c r="N73" s="113">
        <v>0</v>
      </c>
      <c r="O73" s="113">
        <v>0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54"/>
      <c r="V73" s="113">
        <v>0</v>
      </c>
      <c r="W73" s="113">
        <v>0</v>
      </c>
      <c r="X73" s="113">
        <v>0</v>
      </c>
      <c r="Y73" s="113">
        <v>0</v>
      </c>
      <c r="Z73" s="113">
        <v>0</v>
      </c>
      <c r="AA73" s="113">
        <v>0</v>
      </c>
      <c r="AB73" s="113">
        <v>0</v>
      </c>
      <c r="AC73" s="113">
        <v>0</v>
      </c>
    </row>
    <row r="74" spans="1:29" x14ac:dyDescent="0.25">
      <c r="A74" s="136" t="s">
        <v>685</v>
      </c>
      <c r="B74" s="139" t="s">
        <v>615</v>
      </c>
      <c r="C74" s="46" t="s">
        <v>563</v>
      </c>
      <c r="D74" s="178">
        <v>79.241459162871109</v>
      </c>
      <c r="E74" s="178">
        <v>68.861994599155167</v>
      </c>
      <c r="F74" s="178">
        <v>44.645292427444495</v>
      </c>
      <c r="G74" s="178">
        <v>47.777679005585462</v>
      </c>
      <c r="H74" s="178">
        <v>48.99630988314594</v>
      </c>
      <c r="I74" s="113">
        <v>0</v>
      </c>
      <c r="J74" s="113">
        <v>0</v>
      </c>
      <c r="K74" s="113">
        <v>0</v>
      </c>
      <c r="L74" s="156"/>
      <c r="M74" s="113">
        <v>0</v>
      </c>
      <c r="N74" s="113">
        <v>0</v>
      </c>
      <c r="O74" s="113">
        <v>0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54"/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</row>
    <row r="75" spans="1:29" x14ac:dyDescent="0.25">
      <c r="A75" s="136" t="s">
        <v>686</v>
      </c>
      <c r="B75" s="139" t="s">
        <v>617</v>
      </c>
      <c r="C75" s="46" t="s">
        <v>563</v>
      </c>
      <c r="D75" s="178">
        <v>1965.1013885294303</v>
      </c>
      <c r="E75" s="178">
        <v>2016.2120007263743</v>
      </c>
      <c r="F75" s="178">
        <v>2064.7571161871433</v>
      </c>
      <c r="G75" s="178">
        <v>2209.6238379669867</v>
      </c>
      <c r="H75" s="178">
        <v>2265.983123155901</v>
      </c>
      <c r="I75" s="113">
        <v>0</v>
      </c>
      <c r="J75" s="113">
        <v>0</v>
      </c>
      <c r="K75" s="113">
        <v>0</v>
      </c>
      <c r="L75" s="156"/>
      <c r="M75" s="113">
        <v>0</v>
      </c>
      <c r="N75" s="113">
        <v>0</v>
      </c>
      <c r="O75" s="113">
        <v>0</v>
      </c>
      <c r="P75" s="113">
        <v>0</v>
      </c>
      <c r="Q75" s="113">
        <v>0</v>
      </c>
      <c r="R75" s="113">
        <v>0</v>
      </c>
      <c r="S75" s="113">
        <v>0</v>
      </c>
      <c r="T75" s="113">
        <v>0</v>
      </c>
      <c r="U75" s="154"/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13">
        <v>0</v>
      </c>
      <c r="AB75" s="113">
        <v>0</v>
      </c>
      <c r="AC75" s="113">
        <v>0</v>
      </c>
    </row>
    <row r="76" spans="1:29" x14ac:dyDescent="0.25">
      <c r="A76" s="136" t="s">
        <v>687</v>
      </c>
      <c r="B76" s="139" t="s">
        <v>619</v>
      </c>
      <c r="C76" s="46" t="s">
        <v>563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56"/>
      <c r="M76" s="113">
        <v>0</v>
      </c>
      <c r="N76" s="113">
        <v>0</v>
      </c>
      <c r="O76" s="113">
        <v>0</v>
      </c>
      <c r="P76" s="113">
        <v>0</v>
      </c>
      <c r="Q76" s="113">
        <v>0</v>
      </c>
      <c r="R76" s="113">
        <v>0</v>
      </c>
      <c r="S76" s="113">
        <v>0</v>
      </c>
      <c r="T76" s="113">
        <v>0</v>
      </c>
      <c r="U76" s="154"/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13">
        <v>0</v>
      </c>
      <c r="AB76" s="113">
        <v>0</v>
      </c>
      <c r="AC76" s="113">
        <v>0</v>
      </c>
    </row>
    <row r="77" spans="1:29" x14ac:dyDescent="0.25">
      <c r="A77" s="136" t="s">
        <v>688</v>
      </c>
      <c r="B77" s="139" t="s">
        <v>621</v>
      </c>
      <c r="C77" s="46" t="s">
        <v>563</v>
      </c>
      <c r="D77" s="178">
        <v>1743.0448442405855</v>
      </c>
      <c r="E77" s="178">
        <v>1572.7204684810306</v>
      </c>
      <c r="F77" s="178">
        <v>1428.7568224322602</v>
      </c>
      <c r="G77" s="178">
        <v>2305.493283505331</v>
      </c>
      <c r="H77" s="178">
        <v>2039.654257035568</v>
      </c>
      <c r="I77" s="113">
        <v>0</v>
      </c>
      <c r="J77" s="113">
        <v>0</v>
      </c>
      <c r="K77" s="113">
        <v>0</v>
      </c>
      <c r="L77" s="156"/>
      <c r="M77" s="113">
        <v>0</v>
      </c>
      <c r="N77" s="113">
        <v>0</v>
      </c>
      <c r="O77" s="113">
        <v>0</v>
      </c>
      <c r="P77" s="113">
        <v>0</v>
      </c>
      <c r="Q77" s="113">
        <v>0</v>
      </c>
      <c r="R77" s="113">
        <v>0</v>
      </c>
      <c r="S77" s="113">
        <v>0</v>
      </c>
      <c r="T77" s="113">
        <v>0</v>
      </c>
      <c r="U77" s="154"/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</v>
      </c>
      <c r="AC77" s="113">
        <v>0</v>
      </c>
    </row>
    <row r="78" spans="1:29" x14ac:dyDescent="0.25">
      <c r="A78" s="136" t="s">
        <v>689</v>
      </c>
      <c r="B78" s="139" t="s">
        <v>690</v>
      </c>
      <c r="C78" s="46" t="s">
        <v>563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56"/>
      <c r="M78" s="113">
        <v>0</v>
      </c>
      <c r="N78" s="113">
        <v>0</v>
      </c>
      <c r="O78" s="113">
        <v>0</v>
      </c>
      <c r="P78" s="113">
        <v>0</v>
      </c>
      <c r="Q78" s="113">
        <v>0</v>
      </c>
      <c r="R78" s="113">
        <v>0</v>
      </c>
      <c r="S78" s="113">
        <v>0</v>
      </c>
      <c r="T78" s="113">
        <v>0</v>
      </c>
      <c r="U78" s="154"/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</row>
    <row r="79" spans="1:29" x14ac:dyDescent="0.25">
      <c r="A79" s="136" t="s">
        <v>691</v>
      </c>
      <c r="B79" s="139" t="s">
        <v>91</v>
      </c>
      <c r="C79" s="46" t="s">
        <v>563</v>
      </c>
      <c r="D79" s="178">
        <v>5379.5091875648568</v>
      </c>
      <c r="E79" s="178">
        <v>4314.3896409168465</v>
      </c>
      <c r="F79" s="178">
        <v>3759.9702001185256</v>
      </c>
      <c r="G79" s="178">
        <v>2465.3560791024624</v>
      </c>
      <c r="H79" s="178">
        <v>2853.6045134677624</v>
      </c>
      <c r="I79" s="113">
        <v>0</v>
      </c>
      <c r="J79" s="113">
        <v>0</v>
      </c>
      <c r="K79" s="113">
        <v>0</v>
      </c>
      <c r="L79" s="156"/>
      <c r="M79" s="113">
        <v>0</v>
      </c>
      <c r="N79" s="113">
        <v>0</v>
      </c>
      <c r="O79" s="113">
        <v>0</v>
      </c>
      <c r="P79" s="113">
        <v>0</v>
      </c>
      <c r="Q79" s="113">
        <v>0</v>
      </c>
      <c r="R79" s="113">
        <v>0</v>
      </c>
      <c r="S79" s="113">
        <v>0</v>
      </c>
      <c r="T79" s="113">
        <v>0</v>
      </c>
      <c r="U79" s="154"/>
      <c r="V79" s="113">
        <v>0</v>
      </c>
      <c r="W79" s="113">
        <v>0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3">
        <v>0</v>
      </c>
    </row>
    <row r="80" spans="1:29" x14ac:dyDescent="0.25">
      <c r="A80" s="136" t="s">
        <v>692</v>
      </c>
      <c r="B80" s="139" t="s">
        <v>693</v>
      </c>
      <c r="C80" s="46" t="s">
        <v>563</v>
      </c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3">
        <v>0</v>
      </c>
      <c r="K80" s="113">
        <v>0</v>
      </c>
      <c r="L80" s="156"/>
      <c r="M80" s="113">
        <v>0</v>
      </c>
      <c r="N80" s="113">
        <v>0</v>
      </c>
      <c r="O80" s="113">
        <v>0</v>
      </c>
      <c r="P80" s="113">
        <v>0</v>
      </c>
      <c r="Q80" s="113">
        <v>0</v>
      </c>
      <c r="R80" s="113">
        <v>0</v>
      </c>
      <c r="S80" s="113">
        <v>0</v>
      </c>
      <c r="T80" s="113">
        <v>0</v>
      </c>
      <c r="U80" s="154"/>
      <c r="V80" s="178">
        <v>4460.8552921953305</v>
      </c>
      <c r="W80" s="178">
        <v>7408.6270613637062</v>
      </c>
      <c r="X80" s="178">
        <v>9384.686489370526</v>
      </c>
      <c r="Y80" s="178">
        <v>11227.400728678931</v>
      </c>
      <c r="Z80" s="178">
        <v>9129.042582100732</v>
      </c>
      <c r="AA80" s="113">
        <v>0</v>
      </c>
      <c r="AB80" s="113">
        <v>0</v>
      </c>
      <c r="AC80" s="113">
        <v>0</v>
      </c>
    </row>
    <row r="81" spans="1:29" x14ac:dyDescent="0.25">
      <c r="A81" s="136" t="s">
        <v>694</v>
      </c>
      <c r="B81" s="139" t="s">
        <v>637</v>
      </c>
      <c r="C81" s="46" t="s">
        <v>563</v>
      </c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  <c r="L81" s="156"/>
      <c r="M81" s="113">
        <v>0</v>
      </c>
      <c r="N81" s="113">
        <v>0</v>
      </c>
      <c r="O81" s="113">
        <v>0</v>
      </c>
      <c r="P81" s="113">
        <v>0</v>
      </c>
      <c r="Q81" s="113">
        <v>0</v>
      </c>
      <c r="R81" s="113">
        <v>0</v>
      </c>
      <c r="S81" s="113">
        <v>0</v>
      </c>
      <c r="T81" s="113">
        <v>0</v>
      </c>
      <c r="U81" s="154"/>
      <c r="V81" s="113">
        <v>0</v>
      </c>
      <c r="W81" s="113">
        <v>0</v>
      </c>
      <c r="X81" s="113">
        <v>0</v>
      </c>
      <c r="Y81" s="113">
        <v>0</v>
      </c>
      <c r="Z81" s="113">
        <v>0</v>
      </c>
      <c r="AA81" s="113">
        <v>0</v>
      </c>
      <c r="AB81" s="113">
        <v>0</v>
      </c>
      <c r="AC81" s="113">
        <v>0</v>
      </c>
    </row>
    <row r="82" spans="1:29" x14ac:dyDescent="0.25">
      <c r="A82" s="136" t="s">
        <v>695</v>
      </c>
      <c r="B82" s="139" t="s">
        <v>696</v>
      </c>
      <c r="C82" s="46" t="s">
        <v>563</v>
      </c>
      <c r="D82" s="113">
        <v>0</v>
      </c>
      <c r="E82" s="113">
        <v>0</v>
      </c>
      <c r="F82" s="113">
        <v>0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56"/>
      <c r="M82" s="178">
        <v>5777.8524245383851</v>
      </c>
      <c r="N82" s="178">
        <v>7086.4207415594301</v>
      </c>
      <c r="O82" s="178">
        <v>7254.089781202978</v>
      </c>
      <c r="P82" s="178">
        <v>5989.7010976893416</v>
      </c>
      <c r="Q82" s="178">
        <v>5798.3255221972686</v>
      </c>
      <c r="R82" s="113">
        <v>0</v>
      </c>
      <c r="S82" s="113">
        <v>0</v>
      </c>
      <c r="T82" s="113">
        <v>0</v>
      </c>
      <c r="U82" s="154"/>
      <c r="V82" s="113">
        <v>0</v>
      </c>
      <c r="W82" s="113">
        <v>0</v>
      </c>
      <c r="X82" s="113">
        <v>0</v>
      </c>
      <c r="Y82" s="113">
        <v>0</v>
      </c>
      <c r="Z82" s="113">
        <v>0</v>
      </c>
      <c r="AA82" s="113">
        <v>0</v>
      </c>
      <c r="AB82" s="113">
        <v>0</v>
      </c>
      <c r="AC82" s="113">
        <v>0</v>
      </c>
    </row>
    <row r="83" spans="1:29" x14ac:dyDescent="0.25">
      <c r="A83" s="136"/>
      <c r="B83" s="141" t="s">
        <v>640</v>
      </c>
      <c r="C83" s="46" t="s">
        <v>563</v>
      </c>
      <c r="D83" s="180"/>
      <c r="E83" s="181"/>
      <c r="F83" s="181"/>
      <c r="G83" s="181"/>
      <c r="H83" s="181"/>
      <c r="I83" s="181"/>
      <c r="J83" s="181"/>
      <c r="K83" s="182"/>
      <c r="L83" s="156"/>
      <c r="M83" s="180"/>
      <c r="N83" s="181"/>
      <c r="O83" s="181"/>
      <c r="P83" s="181"/>
      <c r="Q83" s="181"/>
      <c r="R83" s="181"/>
      <c r="S83" s="181"/>
      <c r="T83" s="182"/>
      <c r="U83" s="154"/>
      <c r="V83" s="180"/>
      <c r="W83" s="181"/>
      <c r="X83" s="181"/>
      <c r="Y83" s="181"/>
      <c r="Z83" s="181"/>
      <c r="AA83" s="181"/>
      <c r="AB83" s="181"/>
      <c r="AC83" s="182"/>
    </row>
    <row r="84" spans="1:29" x14ac:dyDescent="0.25">
      <c r="A84" s="136" t="s">
        <v>697</v>
      </c>
      <c r="B84" s="139" t="s">
        <v>698</v>
      </c>
      <c r="C84" s="46" t="s">
        <v>563</v>
      </c>
      <c r="D84" s="178">
        <v>4048.6411131647101</v>
      </c>
      <c r="E84" s="178">
        <v>3620.5703328778127</v>
      </c>
      <c r="F84" s="178">
        <v>3924.464241385775</v>
      </c>
      <c r="G84" s="178">
        <v>4869.7694532051164</v>
      </c>
      <c r="H84" s="178">
        <v>6031.1798751885026</v>
      </c>
      <c r="I84" s="113">
        <v>0</v>
      </c>
      <c r="J84" s="113">
        <v>0</v>
      </c>
      <c r="K84" s="113">
        <v>0</v>
      </c>
      <c r="L84" s="156"/>
      <c r="M84" s="113">
        <v>0</v>
      </c>
      <c r="N84" s="113">
        <v>0</v>
      </c>
      <c r="O84" s="113">
        <v>0</v>
      </c>
      <c r="P84" s="113">
        <v>0</v>
      </c>
      <c r="Q84" s="113">
        <v>0</v>
      </c>
      <c r="R84" s="113">
        <v>0</v>
      </c>
      <c r="S84" s="113">
        <v>0</v>
      </c>
      <c r="T84" s="113">
        <v>0</v>
      </c>
      <c r="U84" s="154"/>
      <c r="V84" s="113">
        <v>0</v>
      </c>
      <c r="W84" s="113">
        <v>0</v>
      </c>
      <c r="X84" s="113">
        <v>0</v>
      </c>
      <c r="Y84" s="113">
        <v>0</v>
      </c>
      <c r="Z84" s="113">
        <v>0</v>
      </c>
      <c r="AA84" s="113">
        <v>0</v>
      </c>
      <c r="AB84" s="113">
        <v>0</v>
      </c>
      <c r="AC84" s="113">
        <v>0</v>
      </c>
    </row>
    <row r="85" spans="1:29" x14ac:dyDescent="0.25">
      <c r="A85" s="136" t="s">
        <v>699</v>
      </c>
      <c r="B85" s="139" t="s">
        <v>700</v>
      </c>
      <c r="C85" s="46" t="s">
        <v>563</v>
      </c>
      <c r="D85" s="178">
        <v>1007.1025356485782</v>
      </c>
      <c r="E85" s="178">
        <v>835.94713481132396</v>
      </c>
      <c r="F85" s="178">
        <v>1249.4591838380375</v>
      </c>
      <c r="G85" s="178">
        <v>1554.9702236376991</v>
      </c>
      <c r="H85" s="178">
        <v>1950.5717428784915</v>
      </c>
      <c r="I85" s="113">
        <v>0</v>
      </c>
      <c r="J85" s="113">
        <v>0</v>
      </c>
      <c r="K85" s="113">
        <v>0</v>
      </c>
      <c r="L85" s="156"/>
      <c r="M85" s="113">
        <v>0</v>
      </c>
      <c r="N85" s="113">
        <v>0</v>
      </c>
      <c r="O85" s="113">
        <v>0</v>
      </c>
      <c r="P85" s="113">
        <v>0</v>
      </c>
      <c r="Q85" s="113">
        <v>0</v>
      </c>
      <c r="R85" s="113">
        <v>0</v>
      </c>
      <c r="S85" s="113">
        <v>0</v>
      </c>
      <c r="T85" s="113">
        <v>0</v>
      </c>
      <c r="U85" s="154"/>
      <c r="V85" s="113">
        <v>0</v>
      </c>
      <c r="W85" s="113">
        <v>0</v>
      </c>
      <c r="X85" s="113">
        <v>0</v>
      </c>
      <c r="Y85" s="113">
        <v>0</v>
      </c>
      <c r="Z85" s="113">
        <v>0</v>
      </c>
      <c r="AA85" s="113">
        <v>0</v>
      </c>
      <c r="AB85" s="113">
        <v>0</v>
      </c>
      <c r="AC85" s="113">
        <v>0</v>
      </c>
    </row>
    <row r="86" spans="1:29" x14ac:dyDescent="0.25">
      <c r="A86" s="136" t="s">
        <v>701</v>
      </c>
      <c r="B86" s="139" t="s">
        <v>702</v>
      </c>
      <c r="C86" s="46" t="s">
        <v>563</v>
      </c>
      <c r="D86" s="178">
        <v>3768.9748638207475</v>
      </c>
      <c r="E86" s="178">
        <v>5237.1378894541276</v>
      </c>
      <c r="F86" s="178">
        <v>6562.7050912004497</v>
      </c>
      <c r="G86" s="178">
        <v>8510.2832492719681</v>
      </c>
      <c r="H86" s="178">
        <v>9133.3611993986506</v>
      </c>
      <c r="I86" s="113">
        <v>0</v>
      </c>
      <c r="J86" s="113">
        <v>0</v>
      </c>
      <c r="K86" s="113">
        <v>0</v>
      </c>
      <c r="L86" s="156"/>
      <c r="M86" s="113">
        <v>0</v>
      </c>
      <c r="N86" s="113">
        <v>0</v>
      </c>
      <c r="O86" s="113">
        <v>0</v>
      </c>
      <c r="P86" s="113">
        <v>0</v>
      </c>
      <c r="Q86" s="113">
        <v>0</v>
      </c>
      <c r="R86" s="113">
        <v>0</v>
      </c>
      <c r="S86" s="113">
        <v>0</v>
      </c>
      <c r="T86" s="113">
        <v>0</v>
      </c>
      <c r="U86" s="154"/>
      <c r="V86" s="113">
        <v>0</v>
      </c>
      <c r="W86" s="113">
        <v>0</v>
      </c>
      <c r="X86" s="113">
        <v>0</v>
      </c>
      <c r="Y86" s="113">
        <v>0</v>
      </c>
      <c r="Z86" s="113">
        <v>0</v>
      </c>
      <c r="AA86" s="113">
        <v>0</v>
      </c>
      <c r="AB86" s="113">
        <v>0</v>
      </c>
      <c r="AC86" s="113">
        <v>0</v>
      </c>
    </row>
    <row r="87" spans="1:29" x14ac:dyDescent="0.25">
      <c r="A87" s="136" t="s">
        <v>703</v>
      </c>
      <c r="B87" s="139" t="s">
        <v>704</v>
      </c>
      <c r="C87" s="46" t="s">
        <v>563</v>
      </c>
      <c r="D87" s="113">
        <v>0</v>
      </c>
      <c r="E87" s="113">
        <v>0</v>
      </c>
      <c r="F87" s="113">
        <v>0</v>
      </c>
      <c r="G87" s="113">
        <v>0</v>
      </c>
      <c r="H87" s="113">
        <v>0</v>
      </c>
      <c r="I87" s="113">
        <v>0</v>
      </c>
      <c r="J87" s="113">
        <v>0</v>
      </c>
      <c r="K87" s="113">
        <v>0</v>
      </c>
      <c r="L87" s="156"/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54"/>
      <c r="V87" s="113">
        <v>0</v>
      </c>
      <c r="W87" s="113">
        <v>0</v>
      </c>
      <c r="X87" s="113">
        <v>0</v>
      </c>
      <c r="Y87" s="113">
        <v>0</v>
      </c>
      <c r="Z87" s="113">
        <v>0</v>
      </c>
      <c r="AA87" s="113">
        <v>0</v>
      </c>
      <c r="AB87" s="113">
        <v>0</v>
      </c>
      <c r="AC87" s="113">
        <v>0</v>
      </c>
    </row>
    <row r="88" spans="1:29" x14ac:dyDescent="0.25">
      <c r="A88" s="136" t="s">
        <v>705</v>
      </c>
      <c r="B88" s="139" t="s">
        <v>706</v>
      </c>
      <c r="C88" s="46" t="s">
        <v>563</v>
      </c>
      <c r="D88" s="113">
        <v>0</v>
      </c>
      <c r="E88" s="113">
        <v>0</v>
      </c>
      <c r="F88" s="113">
        <v>0</v>
      </c>
      <c r="G88" s="113">
        <v>0</v>
      </c>
      <c r="H88" s="113">
        <v>0</v>
      </c>
      <c r="I88" s="113">
        <v>0</v>
      </c>
      <c r="J88" s="113">
        <v>0</v>
      </c>
      <c r="K88" s="113">
        <v>0</v>
      </c>
      <c r="L88" s="156"/>
      <c r="M88" s="113">
        <v>0</v>
      </c>
      <c r="N88" s="113">
        <v>0</v>
      </c>
      <c r="O88" s="113">
        <v>0</v>
      </c>
      <c r="P88" s="113">
        <v>0</v>
      </c>
      <c r="Q88" s="113">
        <v>0</v>
      </c>
      <c r="R88" s="113">
        <v>0</v>
      </c>
      <c r="S88" s="113">
        <v>0</v>
      </c>
      <c r="T88" s="113">
        <v>0</v>
      </c>
      <c r="U88" s="154"/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13">
        <v>0</v>
      </c>
      <c r="AB88" s="113">
        <v>0</v>
      </c>
      <c r="AC88" s="113">
        <v>0</v>
      </c>
    </row>
    <row r="89" spans="1:29" x14ac:dyDescent="0.25">
      <c r="A89" s="136" t="s">
        <v>707</v>
      </c>
      <c r="B89" s="139" t="s">
        <v>708</v>
      </c>
      <c r="C89" s="46" t="s">
        <v>563</v>
      </c>
      <c r="D89" s="113">
        <v>0</v>
      </c>
      <c r="E89" s="113">
        <v>0</v>
      </c>
      <c r="F89" s="113">
        <v>0</v>
      </c>
      <c r="G89" s="113">
        <v>0</v>
      </c>
      <c r="H89" s="113">
        <v>0</v>
      </c>
      <c r="I89" s="113">
        <v>0</v>
      </c>
      <c r="J89" s="113">
        <v>0</v>
      </c>
      <c r="K89" s="113">
        <v>0</v>
      </c>
      <c r="L89" s="156"/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54"/>
      <c r="V89" s="113">
        <v>0</v>
      </c>
      <c r="W89" s="113">
        <v>0</v>
      </c>
      <c r="X89" s="113">
        <v>0</v>
      </c>
      <c r="Y89" s="113">
        <v>0</v>
      </c>
      <c r="Z89" s="113">
        <v>0</v>
      </c>
      <c r="AA89" s="113">
        <v>0</v>
      </c>
      <c r="AB89" s="113">
        <v>0</v>
      </c>
      <c r="AC89" s="113">
        <v>0</v>
      </c>
    </row>
    <row r="90" spans="1:29" x14ac:dyDescent="0.25">
      <c r="A90" s="136" t="s">
        <v>709</v>
      </c>
      <c r="B90" s="139" t="s">
        <v>710</v>
      </c>
      <c r="C90" s="46" t="s">
        <v>563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56"/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54"/>
      <c r="V90" s="113">
        <v>0</v>
      </c>
      <c r="W90" s="113">
        <v>0</v>
      </c>
      <c r="X90" s="113">
        <v>0</v>
      </c>
      <c r="Y90" s="113">
        <v>0</v>
      </c>
      <c r="Z90" s="113">
        <v>0</v>
      </c>
      <c r="AA90" s="113">
        <v>0</v>
      </c>
      <c r="AB90" s="113">
        <v>0</v>
      </c>
      <c r="AC90" s="113">
        <v>0</v>
      </c>
    </row>
    <row r="91" spans="1:29" x14ac:dyDescent="0.25">
      <c r="A91" s="136" t="s">
        <v>711</v>
      </c>
      <c r="B91" s="139" t="s">
        <v>712</v>
      </c>
      <c r="C91" s="46" t="s">
        <v>563</v>
      </c>
      <c r="D91" s="113">
        <v>0</v>
      </c>
      <c r="E91" s="113">
        <v>0</v>
      </c>
      <c r="F91" s="113">
        <v>0</v>
      </c>
      <c r="G91" s="113">
        <v>0</v>
      </c>
      <c r="H91" s="113">
        <v>0</v>
      </c>
      <c r="I91" s="113">
        <v>0</v>
      </c>
      <c r="J91" s="113">
        <v>0</v>
      </c>
      <c r="K91" s="113">
        <v>0</v>
      </c>
      <c r="L91" s="156"/>
      <c r="M91" s="113">
        <v>0</v>
      </c>
      <c r="N91" s="113">
        <v>0</v>
      </c>
      <c r="O91" s="178">
        <v>95.677789366185323</v>
      </c>
      <c r="P91" s="178">
        <v>243.20602154403889</v>
      </c>
      <c r="Q91" s="178">
        <v>243.74327995903823</v>
      </c>
      <c r="R91" s="113">
        <v>0</v>
      </c>
      <c r="S91" s="113">
        <v>0</v>
      </c>
      <c r="T91" s="113">
        <v>0</v>
      </c>
      <c r="U91" s="154"/>
      <c r="V91" s="113">
        <v>0</v>
      </c>
      <c r="W91" s="113">
        <v>0</v>
      </c>
      <c r="X91" s="113">
        <v>0</v>
      </c>
      <c r="Y91" s="113">
        <v>0</v>
      </c>
      <c r="Z91" s="113">
        <v>0</v>
      </c>
      <c r="AA91" s="113">
        <v>0</v>
      </c>
      <c r="AB91" s="113">
        <v>0</v>
      </c>
      <c r="AC91" s="113">
        <v>0</v>
      </c>
    </row>
    <row r="92" spans="1:29" x14ac:dyDescent="0.25">
      <c r="A92" s="136" t="s">
        <v>713</v>
      </c>
      <c r="B92" s="139" t="s">
        <v>693</v>
      </c>
      <c r="C92" s="46" t="s">
        <v>563</v>
      </c>
      <c r="D92" s="113">
        <v>0</v>
      </c>
      <c r="E92" s="113">
        <v>0</v>
      </c>
      <c r="F92" s="113">
        <v>0</v>
      </c>
      <c r="G92" s="113">
        <v>0</v>
      </c>
      <c r="H92" s="113">
        <v>0</v>
      </c>
      <c r="I92" s="113">
        <v>0</v>
      </c>
      <c r="J92" s="113">
        <v>0</v>
      </c>
      <c r="K92" s="113">
        <v>0</v>
      </c>
      <c r="L92" s="156"/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54"/>
      <c r="V92" s="178">
        <v>468.4158300000002</v>
      </c>
      <c r="W92" s="178">
        <v>392.08177000000001</v>
      </c>
      <c r="X92" s="178">
        <v>836.19049063381465</v>
      </c>
      <c r="Y92" s="178">
        <v>958.91053845596105</v>
      </c>
      <c r="Z92" s="178">
        <v>924.78310004096159</v>
      </c>
      <c r="AA92" s="113">
        <v>0</v>
      </c>
      <c r="AB92" s="113">
        <v>0</v>
      </c>
      <c r="AC92" s="113">
        <v>0</v>
      </c>
    </row>
    <row r="93" spans="1:29" x14ac:dyDescent="0.25">
      <c r="A93" s="136" t="s">
        <v>714</v>
      </c>
      <c r="B93" s="139" t="s">
        <v>715</v>
      </c>
      <c r="C93" s="46" t="s">
        <v>563</v>
      </c>
      <c r="D93" s="113">
        <v>0</v>
      </c>
      <c r="E93" s="113">
        <v>0</v>
      </c>
      <c r="F93" s="178">
        <v>890.44990050000024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56"/>
      <c r="M93" s="178">
        <v>3047.0743210000001</v>
      </c>
      <c r="N93" s="178">
        <v>2367.1766000000002</v>
      </c>
      <c r="O93" s="178">
        <v>3303.7906616122041</v>
      </c>
      <c r="P93" s="178">
        <v>2964.5085748818819</v>
      </c>
      <c r="Q93" s="178">
        <v>4770.4458049903342</v>
      </c>
      <c r="R93" s="113">
        <v>0</v>
      </c>
      <c r="S93" s="113">
        <v>0</v>
      </c>
      <c r="T93" s="113">
        <v>0</v>
      </c>
      <c r="U93" s="154"/>
      <c r="V93" s="113">
        <v>0</v>
      </c>
      <c r="W93" s="113">
        <v>0</v>
      </c>
      <c r="X93" s="113">
        <v>0</v>
      </c>
      <c r="Y93" s="113">
        <v>0</v>
      </c>
      <c r="Z93" s="113">
        <v>0</v>
      </c>
      <c r="AA93" s="113">
        <v>0</v>
      </c>
      <c r="AB93" s="113">
        <v>0</v>
      </c>
      <c r="AC93" s="113">
        <v>0</v>
      </c>
    </row>
    <row r="94" spans="1:29" x14ac:dyDescent="0.25">
      <c r="A94" s="136" t="s">
        <v>716</v>
      </c>
      <c r="B94" s="139" t="s">
        <v>717</v>
      </c>
      <c r="C94" s="46" t="s">
        <v>563</v>
      </c>
      <c r="D94" s="113">
        <v>0</v>
      </c>
      <c r="E94" s="113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56"/>
      <c r="M94" s="113">
        <v>0</v>
      </c>
      <c r="N94" s="113">
        <v>0</v>
      </c>
      <c r="O94" s="113">
        <v>0</v>
      </c>
      <c r="P94" s="113">
        <v>0</v>
      </c>
      <c r="Q94" s="113">
        <v>0</v>
      </c>
      <c r="R94" s="113">
        <v>0</v>
      </c>
      <c r="S94" s="113">
        <v>0</v>
      </c>
      <c r="T94" s="113">
        <v>0</v>
      </c>
      <c r="U94" s="154"/>
      <c r="V94" s="113">
        <v>0</v>
      </c>
      <c r="W94" s="113">
        <v>0</v>
      </c>
      <c r="X94" s="113">
        <v>0</v>
      </c>
      <c r="Y94" s="113">
        <v>0</v>
      </c>
      <c r="Z94" s="113">
        <v>0</v>
      </c>
      <c r="AA94" s="113">
        <v>0</v>
      </c>
      <c r="AB94" s="113">
        <v>0</v>
      </c>
      <c r="AC94" s="113">
        <v>0</v>
      </c>
    </row>
    <row r="95" spans="1:29" x14ac:dyDescent="0.25">
      <c r="A95" s="136" t="s">
        <v>718</v>
      </c>
      <c r="B95" s="139" t="s">
        <v>91</v>
      </c>
      <c r="C95" s="46" t="s">
        <v>563</v>
      </c>
      <c r="D95" s="178">
        <v>2181.0574321618265</v>
      </c>
      <c r="E95" s="178">
        <v>4788.5194467552637</v>
      </c>
      <c r="F95" s="178">
        <v>2181.3785197350726</v>
      </c>
      <c r="G95" s="178">
        <v>4108.9694928408007</v>
      </c>
      <c r="H95" s="178">
        <v>6740.0603295715719</v>
      </c>
      <c r="I95" s="113">
        <v>0</v>
      </c>
      <c r="J95" s="113">
        <v>0</v>
      </c>
      <c r="K95" s="113">
        <v>0</v>
      </c>
      <c r="L95" s="156"/>
      <c r="M95" s="178">
        <v>2298.8995542041375</v>
      </c>
      <c r="N95" s="178">
        <v>2340.5805661014733</v>
      </c>
      <c r="O95" s="178">
        <v>2914.4843417284601</v>
      </c>
      <c r="P95" s="178">
        <v>2741.2727261625346</v>
      </c>
      <c r="Q95" s="178">
        <v>3347.8104890897434</v>
      </c>
      <c r="R95" s="113">
        <v>0</v>
      </c>
      <c r="S95" s="113">
        <v>0</v>
      </c>
      <c r="T95" s="113">
        <v>0</v>
      </c>
      <c r="U95" s="154"/>
      <c r="V95" s="113">
        <v>0</v>
      </c>
      <c r="W95" s="113">
        <v>0</v>
      </c>
      <c r="X95" s="113">
        <v>0</v>
      </c>
      <c r="Y95" s="113">
        <v>0</v>
      </c>
      <c r="Z95" s="113">
        <v>0</v>
      </c>
      <c r="AA95" s="113">
        <v>0</v>
      </c>
      <c r="AB95" s="113">
        <v>0</v>
      </c>
      <c r="AC95" s="113">
        <v>0</v>
      </c>
    </row>
    <row r="96" spans="1:29" x14ac:dyDescent="0.25">
      <c r="A96" t="s">
        <v>719</v>
      </c>
      <c r="B96" s="19" t="s">
        <v>15</v>
      </c>
      <c r="C96" s="46" t="s">
        <v>563</v>
      </c>
      <c r="D96" s="178">
        <f t="shared" ref="D96:H96" si="12">SUM(D71:D95)</f>
        <v>27418.52451037665</v>
      </c>
      <c r="E96" s="178">
        <f t="shared" si="12"/>
        <v>32517.939854429042</v>
      </c>
      <c r="F96" s="178">
        <f t="shared" si="12"/>
        <v>32283.79271146535</v>
      </c>
      <c r="G96" s="178">
        <f t="shared" si="12"/>
        <v>38980.41697528676</v>
      </c>
      <c r="H96" s="178">
        <f t="shared" si="12"/>
        <v>44272.673154515142</v>
      </c>
      <c r="I96" s="113">
        <v>0</v>
      </c>
      <c r="J96" s="113">
        <v>0</v>
      </c>
      <c r="K96" s="113">
        <v>0</v>
      </c>
      <c r="L96" s="156"/>
      <c r="M96" s="178">
        <f t="shared" ref="M96:Q96" si="13">SUM(M71:M95)</f>
        <v>11123.826299742523</v>
      </c>
      <c r="N96" s="178">
        <f t="shared" si="13"/>
        <v>11794.177907660904</v>
      </c>
      <c r="O96" s="178">
        <f t="shared" si="13"/>
        <v>13568.042573909828</v>
      </c>
      <c r="P96" s="178">
        <f t="shared" si="13"/>
        <v>11938.688420277796</v>
      </c>
      <c r="Q96" s="178">
        <f t="shared" si="13"/>
        <v>14160.325096236384</v>
      </c>
      <c r="R96" s="113">
        <v>0</v>
      </c>
      <c r="S96" s="113">
        <v>0</v>
      </c>
      <c r="T96" s="113">
        <v>0</v>
      </c>
      <c r="U96" s="154"/>
      <c r="V96" s="178">
        <f t="shared" ref="V96:Z96" si="14">SUM(V71:V95)</f>
        <v>4929.2711221953305</v>
      </c>
      <c r="W96" s="178">
        <f t="shared" si="14"/>
        <v>7800.7088313637059</v>
      </c>
      <c r="X96" s="178">
        <f t="shared" si="14"/>
        <v>10220.876980004341</v>
      </c>
      <c r="Y96" s="178">
        <f t="shared" si="14"/>
        <v>12186.311267134892</v>
      </c>
      <c r="Z96" s="178">
        <f t="shared" si="14"/>
        <v>10053.825682141694</v>
      </c>
      <c r="AA96" s="113">
        <v>0</v>
      </c>
      <c r="AB96" s="113">
        <v>0</v>
      </c>
      <c r="AC96" s="113">
        <v>0</v>
      </c>
    </row>
    <row r="97" spans="1:29" x14ac:dyDescent="0.25">
      <c r="B97" s="19"/>
      <c r="C97" s="46"/>
      <c r="D97" s="138"/>
      <c r="E97" s="138"/>
      <c r="F97" s="138"/>
      <c r="G97" s="138"/>
      <c r="H97" s="138"/>
      <c r="I97" s="138"/>
      <c r="J97" s="138"/>
      <c r="M97" s="138"/>
      <c r="N97" s="138"/>
      <c r="O97" s="138"/>
      <c r="P97" s="138"/>
      <c r="Q97" s="138"/>
      <c r="R97" s="138"/>
      <c r="S97" s="138"/>
      <c r="V97" s="138"/>
      <c r="W97" s="138"/>
      <c r="X97" s="138"/>
      <c r="Y97" s="138"/>
      <c r="Z97" s="138"/>
      <c r="AA97" s="138"/>
      <c r="AB97" s="138"/>
    </row>
    <row r="98" spans="1:29" ht="15.75" x14ac:dyDescent="0.25">
      <c r="B98" s="21" t="s">
        <v>506</v>
      </c>
      <c r="C98" s="46"/>
      <c r="D98" s="138"/>
      <c r="E98" s="138"/>
      <c r="F98" s="138"/>
      <c r="G98" s="138"/>
      <c r="H98" s="138"/>
      <c r="M98" s="138"/>
      <c r="N98" s="138"/>
      <c r="O98" s="138"/>
      <c r="P98" s="138"/>
      <c r="Q98" s="138"/>
      <c r="R98" s="138"/>
      <c r="S98" s="138"/>
      <c r="V98" s="138"/>
      <c r="W98" s="138"/>
      <c r="X98" s="138"/>
      <c r="Y98" s="138"/>
      <c r="Z98" s="138"/>
      <c r="AA98" s="138"/>
      <c r="AB98" s="138"/>
    </row>
    <row r="99" spans="1:29" x14ac:dyDescent="0.25">
      <c r="B99" s="45" t="s">
        <v>507</v>
      </c>
      <c r="C99" s="46"/>
    </row>
    <row r="100" spans="1:29" x14ac:dyDescent="0.25">
      <c r="A100" t="s">
        <v>130</v>
      </c>
      <c r="B100" s="9" t="s">
        <v>226</v>
      </c>
      <c r="C100" s="46" t="s">
        <v>563</v>
      </c>
      <c r="D100" s="196">
        <v>0</v>
      </c>
      <c r="E100" s="196">
        <v>0</v>
      </c>
      <c r="F100" s="196">
        <v>0</v>
      </c>
      <c r="G100" s="196">
        <v>0</v>
      </c>
      <c r="H100" s="196">
        <v>0</v>
      </c>
      <c r="I100" s="196">
        <v>0</v>
      </c>
      <c r="J100" s="196">
        <v>0</v>
      </c>
      <c r="K100" s="196">
        <v>0</v>
      </c>
    </row>
    <row r="101" spans="1:29" x14ac:dyDescent="0.25">
      <c r="A101" t="s">
        <v>131</v>
      </c>
      <c r="B101" s="9" t="s">
        <v>101</v>
      </c>
      <c r="C101" s="46" t="s">
        <v>563</v>
      </c>
      <c r="D101" s="196">
        <v>0</v>
      </c>
      <c r="E101" s="196">
        <v>0</v>
      </c>
      <c r="F101" s="196">
        <v>0</v>
      </c>
      <c r="G101" s="196">
        <v>0</v>
      </c>
      <c r="H101" s="196">
        <v>0</v>
      </c>
      <c r="I101" s="196">
        <v>0</v>
      </c>
      <c r="J101" s="196">
        <v>0</v>
      </c>
      <c r="K101" s="196">
        <v>0</v>
      </c>
      <c r="M101" s="196">
        <v>0</v>
      </c>
      <c r="N101" s="196">
        <v>0</v>
      </c>
      <c r="O101" s="196">
        <v>0</v>
      </c>
      <c r="P101" s="196">
        <v>0</v>
      </c>
      <c r="Q101" s="196">
        <v>0</v>
      </c>
      <c r="R101" s="196">
        <v>0</v>
      </c>
      <c r="S101" s="196">
        <v>0</v>
      </c>
      <c r="T101" s="196">
        <v>0</v>
      </c>
      <c r="V101" s="196">
        <v>0</v>
      </c>
      <c r="W101" s="196">
        <v>0</v>
      </c>
      <c r="X101" s="196">
        <v>0</v>
      </c>
      <c r="Y101" s="196">
        <v>0</v>
      </c>
      <c r="Z101" s="196">
        <v>0</v>
      </c>
      <c r="AA101" s="196">
        <v>0</v>
      </c>
      <c r="AB101" s="196">
        <v>0</v>
      </c>
      <c r="AC101" s="196">
        <v>0</v>
      </c>
    </row>
    <row r="102" spans="1:29" x14ac:dyDescent="0.25">
      <c r="A102" t="s">
        <v>132</v>
      </c>
      <c r="B102" s="9" t="s">
        <v>102</v>
      </c>
      <c r="C102" s="46" t="s">
        <v>563</v>
      </c>
      <c r="D102" s="196">
        <v>0</v>
      </c>
      <c r="E102" s="196">
        <v>0</v>
      </c>
      <c r="F102" s="196">
        <v>0</v>
      </c>
      <c r="G102" s="196">
        <v>0</v>
      </c>
      <c r="H102" s="196">
        <v>0</v>
      </c>
      <c r="I102" s="196">
        <v>0</v>
      </c>
      <c r="J102" s="196">
        <v>0</v>
      </c>
      <c r="K102" s="196">
        <v>0</v>
      </c>
      <c r="M102" s="196">
        <v>0</v>
      </c>
      <c r="N102" s="196">
        <v>0</v>
      </c>
      <c r="O102" s="196">
        <v>0</v>
      </c>
      <c r="P102" s="196">
        <v>0</v>
      </c>
      <c r="Q102" s="196">
        <v>0</v>
      </c>
      <c r="R102" s="196">
        <v>0</v>
      </c>
      <c r="S102" s="196">
        <v>0</v>
      </c>
      <c r="T102" s="196">
        <v>0</v>
      </c>
      <c r="V102" s="196">
        <v>0</v>
      </c>
      <c r="W102" s="196">
        <v>0</v>
      </c>
      <c r="X102" s="196">
        <v>0</v>
      </c>
      <c r="Y102" s="196">
        <v>0</v>
      </c>
      <c r="Z102" s="196">
        <v>0</v>
      </c>
      <c r="AA102" s="196">
        <v>0</v>
      </c>
      <c r="AB102" s="196">
        <v>0</v>
      </c>
      <c r="AC102" s="196">
        <v>0</v>
      </c>
    </row>
    <row r="103" spans="1:29" x14ac:dyDescent="0.25">
      <c r="A103" t="s">
        <v>133</v>
      </c>
      <c r="B103" s="9" t="s">
        <v>103</v>
      </c>
      <c r="C103" s="46" t="s">
        <v>563</v>
      </c>
      <c r="D103" s="196">
        <v>0</v>
      </c>
      <c r="E103" s="196">
        <v>0</v>
      </c>
      <c r="F103" s="196">
        <v>0</v>
      </c>
      <c r="G103" s="196">
        <v>0</v>
      </c>
      <c r="H103" s="196">
        <v>0</v>
      </c>
      <c r="I103" s="196">
        <v>0</v>
      </c>
      <c r="J103" s="196">
        <v>0</v>
      </c>
      <c r="K103" s="196">
        <v>0</v>
      </c>
      <c r="M103" s="196">
        <v>0</v>
      </c>
      <c r="N103" s="196">
        <v>0</v>
      </c>
      <c r="O103" s="196">
        <v>0</v>
      </c>
      <c r="P103" s="196">
        <v>0</v>
      </c>
      <c r="Q103" s="196">
        <v>0</v>
      </c>
      <c r="R103" s="196">
        <v>0</v>
      </c>
      <c r="S103" s="196">
        <v>0</v>
      </c>
      <c r="T103" s="196">
        <v>0</v>
      </c>
      <c r="V103" s="196">
        <v>0</v>
      </c>
      <c r="W103" s="196">
        <v>0</v>
      </c>
      <c r="X103" s="196">
        <v>0</v>
      </c>
      <c r="Y103" s="196">
        <v>0</v>
      </c>
      <c r="Z103" s="196">
        <v>0</v>
      </c>
      <c r="AA103" s="196">
        <v>0</v>
      </c>
      <c r="AB103" s="196">
        <v>0</v>
      </c>
      <c r="AC103" s="196">
        <v>0</v>
      </c>
    </row>
    <row r="104" spans="1:29" x14ac:dyDescent="0.25">
      <c r="A104" t="s">
        <v>134</v>
      </c>
      <c r="B104" s="9" t="s">
        <v>104</v>
      </c>
      <c r="C104" s="46" t="s">
        <v>563</v>
      </c>
      <c r="D104" s="196">
        <v>0</v>
      </c>
      <c r="E104" s="196">
        <v>0</v>
      </c>
      <c r="F104" s="196">
        <v>0</v>
      </c>
      <c r="G104" s="196">
        <v>0</v>
      </c>
      <c r="H104" s="196">
        <v>0</v>
      </c>
      <c r="I104" s="196">
        <v>0</v>
      </c>
      <c r="J104" s="196">
        <v>0</v>
      </c>
      <c r="K104" s="196">
        <v>0</v>
      </c>
      <c r="M104" s="196">
        <v>0</v>
      </c>
      <c r="N104" s="196">
        <v>0</v>
      </c>
      <c r="O104" s="196">
        <v>0</v>
      </c>
      <c r="P104" s="196">
        <v>0</v>
      </c>
      <c r="Q104" s="196">
        <v>0</v>
      </c>
      <c r="R104" s="196">
        <v>0</v>
      </c>
      <c r="S104" s="196">
        <v>0</v>
      </c>
      <c r="T104" s="196">
        <v>0</v>
      </c>
      <c r="V104" s="196">
        <v>0</v>
      </c>
      <c r="W104" s="196">
        <v>0</v>
      </c>
      <c r="X104" s="196">
        <v>0</v>
      </c>
      <c r="Y104" s="196">
        <v>0</v>
      </c>
      <c r="Z104" s="196">
        <v>0</v>
      </c>
      <c r="AA104" s="196">
        <v>0</v>
      </c>
      <c r="AB104" s="196">
        <v>0</v>
      </c>
      <c r="AC104" s="196">
        <v>0</v>
      </c>
    </row>
    <row r="105" spans="1:29" x14ac:dyDescent="0.25">
      <c r="A105" t="s">
        <v>591</v>
      </c>
      <c r="B105" s="49" t="s">
        <v>446</v>
      </c>
      <c r="C105" s="46" t="s">
        <v>563</v>
      </c>
      <c r="D105" s="196">
        <v>0</v>
      </c>
      <c r="E105" s="196">
        <v>0</v>
      </c>
      <c r="F105" s="196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M105" s="196">
        <v>0</v>
      </c>
      <c r="N105" s="196">
        <v>0</v>
      </c>
      <c r="O105" s="196">
        <v>0</v>
      </c>
      <c r="P105" s="196">
        <v>0</v>
      </c>
      <c r="Q105" s="196">
        <v>0</v>
      </c>
      <c r="R105" s="196">
        <v>0</v>
      </c>
      <c r="S105" s="196">
        <v>0</v>
      </c>
      <c r="T105" s="196">
        <v>0</v>
      </c>
      <c r="V105" s="196">
        <v>0</v>
      </c>
      <c r="W105" s="196">
        <v>0</v>
      </c>
      <c r="X105" s="196">
        <v>0</v>
      </c>
      <c r="Y105" s="196">
        <v>0</v>
      </c>
      <c r="Z105" s="196">
        <v>0</v>
      </c>
      <c r="AA105" s="196">
        <v>0</v>
      </c>
      <c r="AB105" s="196">
        <v>0</v>
      </c>
      <c r="AC105" s="196">
        <v>0</v>
      </c>
    </row>
    <row r="106" spans="1:29" x14ac:dyDescent="0.25">
      <c r="B106" s="49"/>
      <c r="C106" s="46"/>
      <c r="D106" s="138"/>
      <c r="E106" s="138"/>
      <c r="F106" s="138"/>
      <c r="G106" s="138"/>
      <c r="H106" s="138"/>
      <c r="I106" s="138"/>
      <c r="J106" s="138"/>
      <c r="M106" s="138"/>
      <c r="N106" s="138"/>
      <c r="O106" s="138"/>
      <c r="P106" s="138"/>
      <c r="Q106" s="138"/>
      <c r="R106" s="138"/>
      <c r="S106" s="138"/>
      <c r="V106" s="138"/>
      <c r="W106" s="138"/>
      <c r="X106" s="138"/>
      <c r="Y106" s="138"/>
      <c r="Z106" s="138"/>
      <c r="AA106" s="138"/>
      <c r="AB106" s="138"/>
    </row>
    <row r="107" spans="1:29" x14ac:dyDescent="0.25">
      <c r="B107" s="45" t="s">
        <v>508</v>
      </c>
      <c r="C107" s="46"/>
    </row>
    <row r="108" spans="1:29" x14ac:dyDescent="0.25">
      <c r="A108" t="s">
        <v>365</v>
      </c>
      <c r="B108" s="9" t="s">
        <v>226</v>
      </c>
      <c r="C108" s="46" t="s">
        <v>563</v>
      </c>
      <c r="D108" s="114">
        <v>24626.542000000001</v>
      </c>
      <c r="E108" s="114">
        <v>28969.154999999999</v>
      </c>
      <c r="F108" s="114">
        <v>28778.42</v>
      </c>
      <c r="G108" s="114">
        <v>34663.910000000003</v>
      </c>
      <c r="H108" s="114">
        <v>38975.017999999996</v>
      </c>
      <c r="I108" s="114">
        <v>36618.449000000001</v>
      </c>
      <c r="J108" s="114">
        <v>48258.311000000002</v>
      </c>
      <c r="K108" s="114">
        <v>48346.103000000003</v>
      </c>
    </row>
    <row r="109" spans="1:29" x14ac:dyDescent="0.25">
      <c r="A109" t="s">
        <v>366</v>
      </c>
      <c r="B109" s="9" t="s">
        <v>101</v>
      </c>
      <c r="C109" s="46" t="s">
        <v>563</v>
      </c>
      <c r="D109" s="113">
        <v>0</v>
      </c>
      <c r="E109" s="113">
        <v>0</v>
      </c>
      <c r="F109" s="113">
        <v>0</v>
      </c>
      <c r="G109" s="113">
        <v>0</v>
      </c>
      <c r="H109" s="113">
        <v>0</v>
      </c>
      <c r="I109" s="113">
        <v>0</v>
      </c>
      <c r="J109" s="113">
        <v>0</v>
      </c>
      <c r="K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54"/>
      <c r="V109" s="178">
        <f t="shared" ref="V109:AC109" si="15">V36</f>
        <v>4929.2711221953305</v>
      </c>
      <c r="W109" s="178">
        <f t="shared" si="15"/>
        <v>7800.7088313637059</v>
      </c>
      <c r="X109" s="178">
        <f t="shared" si="15"/>
        <v>10220.876980004341</v>
      </c>
      <c r="Y109" s="178">
        <f t="shared" si="15"/>
        <v>12186.311267134892</v>
      </c>
      <c r="Z109" s="178">
        <f t="shared" si="15"/>
        <v>10053.825682141694</v>
      </c>
      <c r="AA109" s="178">
        <f t="shared" si="15"/>
        <v>13959.845684188893</v>
      </c>
      <c r="AB109" s="178">
        <f t="shared" si="15"/>
        <v>11780.285177143549</v>
      </c>
      <c r="AC109" s="178">
        <f t="shared" si="15"/>
        <v>10621.185512305699</v>
      </c>
    </row>
    <row r="110" spans="1:29" x14ac:dyDescent="0.25">
      <c r="A110" t="s">
        <v>367</v>
      </c>
      <c r="B110" s="9" t="s">
        <v>102</v>
      </c>
      <c r="C110" s="46" t="s">
        <v>563</v>
      </c>
      <c r="D110" s="114">
        <v>2639.0876252151857</v>
      </c>
      <c r="E110" s="114">
        <v>3372.4029433397964</v>
      </c>
      <c r="F110" s="114">
        <v>3347.2035771351166</v>
      </c>
      <c r="G110" s="114">
        <v>4166.0179902463115</v>
      </c>
      <c r="H110" s="114">
        <v>5148.5810321929039</v>
      </c>
      <c r="I110" s="114">
        <v>4979.8353348359324</v>
      </c>
      <c r="J110" s="114">
        <v>6437.6617228889345</v>
      </c>
      <c r="K110" s="114">
        <v>6038.5949790446593</v>
      </c>
      <c r="M110" s="178">
        <v>2236.7346354251131</v>
      </c>
      <c r="N110" s="178">
        <v>2402.728645430338</v>
      </c>
      <c r="O110" s="178">
        <v>3173.0143104024764</v>
      </c>
      <c r="P110" s="178">
        <v>3070.0365009896655</v>
      </c>
      <c r="Q110" s="178">
        <v>2709.1857459198918</v>
      </c>
      <c r="R110" s="178">
        <v>2374.2021957588654</v>
      </c>
      <c r="S110" s="178">
        <v>3103.5730391102306</v>
      </c>
      <c r="T110" s="178">
        <v>4043.3275743375084</v>
      </c>
      <c r="U110" s="154"/>
      <c r="V110" s="113">
        <v>0</v>
      </c>
      <c r="W110" s="113">
        <v>0</v>
      </c>
      <c r="X110" s="113">
        <v>0</v>
      </c>
      <c r="Y110" s="113">
        <v>0</v>
      </c>
      <c r="Z110" s="113">
        <v>0</v>
      </c>
      <c r="AA110" s="113">
        <v>0</v>
      </c>
      <c r="AB110" s="113">
        <v>0</v>
      </c>
      <c r="AC110" s="113">
        <v>0</v>
      </c>
    </row>
    <row r="111" spans="1:29" x14ac:dyDescent="0.25">
      <c r="A111" t="s">
        <v>368</v>
      </c>
      <c r="B111" s="9" t="s">
        <v>103</v>
      </c>
      <c r="C111" s="46" t="s">
        <v>563</v>
      </c>
      <c r="D111" s="113">
        <v>0</v>
      </c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M111" s="178">
        <v>4384.2017212771725</v>
      </c>
      <c r="N111" s="178">
        <v>4409.3115891384414</v>
      </c>
      <c r="O111" s="178">
        <v>5101.8491505140491</v>
      </c>
      <c r="P111" s="178">
        <v>4858.5834805369677</v>
      </c>
      <c r="Q111" s="178">
        <v>6610.8429061252782</v>
      </c>
      <c r="R111" s="178">
        <v>2230.6016278656443</v>
      </c>
      <c r="S111" s="178">
        <v>3901.526850588175</v>
      </c>
      <c r="T111" s="178">
        <v>3489.5119807058372</v>
      </c>
      <c r="U111" s="154"/>
      <c r="V111" s="113">
        <v>0</v>
      </c>
      <c r="W111" s="113">
        <v>0</v>
      </c>
      <c r="X111" s="113">
        <v>0</v>
      </c>
      <c r="Y111" s="113">
        <v>0</v>
      </c>
      <c r="Z111" s="113">
        <v>0</v>
      </c>
      <c r="AA111" s="113">
        <v>0</v>
      </c>
      <c r="AB111" s="113">
        <v>0</v>
      </c>
      <c r="AC111" s="113">
        <v>0</v>
      </c>
    </row>
    <row r="112" spans="1:29" x14ac:dyDescent="0.25">
      <c r="A112" t="s">
        <v>369</v>
      </c>
      <c r="B112" s="9" t="s">
        <v>104</v>
      </c>
      <c r="C112" s="46" t="s">
        <v>563</v>
      </c>
      <c r="D112" s="113">
        <v>0</v>
      </c>
      <c r="E112" s="113">
        <v>0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54"/>
      <c r="V112" s="113">
        <v>0</v>
      </c>
      <c r="W112" s="113">
        <v>0</v>
      </c>
      <c r="X112" s="113">
        <v>0</v>
      </c>
      <c r="Y112" s="113">
        <v>0</v>
      </c>
      <c r="Z112" s="113">
        <v>0</v>
      </c>
      <c r="AA112" s="113">
        <v>0</v>
      </c>
      <c r="AB112" s="113">
        <v>0</v>
      </c>
      <c r="AC112" s="113">
        <v>0</v>
      </c>
    </row>
    <row r="113" spans="1:29" x14ac:dyDescent="0.25">
      <c r="A113" t="s">
        <v>592</v>
      </c>
      <c r="B113" s="49" t="s">
        <v>446</v>
      </c>
      <c r="C113" s="46" t="s">
        <v>563</v>
      </c>
      <c r="D113" s="184">
        <v>152.89490833333332</v>
      </c>
      <c r="E113" s="184">
        <v>176.38159999999996</v>
      </c>
      <c r="F113" s="184">
        <v>158.16952499999996</v>
      </c>
      <c r="G113" s="184">
        <v>150.48902499999997</v>
      </c>
      <c r="H113" s="184">
        <v>149.07414999999997</v>
      </c>
      <c r="I113" s="184">
        <v>242.12674999999999</v>
      </c>
      <c r="J113" s="184">
        <v>161.02839999999998</v>
      </c>
      <c r="K113" s="184">
        <v>152.89490833333332</v>
      </c>
      <c r="M113" s="113">
        <v>0</v>
      </c>
      <c r="N113" s="113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V113" s="113">
        <v>0</v>
      </c>
      <c r="W113" s="113">
        <v>0</v>
      </c>
      <c r="X113" s="113">
        <v>0</v>
      </c>
      <c r="Y113" s="113">
        <v>0</v>
      </c>
      <c r="Z113" s="113">
        <v>0</v>
      </c>
      <c r="AA113" s="113">
        <v>0</v>
      </c>
      <c r="AB113" s="113">
        <v>0</v>
      </c>
      <c r="AC113" s="113">
        <v>0</v>
      </c>
    </row>
    <row r="114" spans="1:29" x14ac:dyDescent="0.25">
      <c r="B114" s="49"/>
      <c r="C114" s="49"/>
      <c r="D114" s="138"/>
      <c r="E114" s="138"/>
      <c r="F114" s="138"/>
      <c r="G114" s="138"/>
      <c r="H114" s="138"/>
      <c r="I114" s="138"/>
      <c r="J114" s="138"/>
      <c r="K114" s="49"/>
      <c r="L114" s="49"/>
      <c r="M114" s="138"/>
      <c r="N114" s="138"/>
      <c r="O114" s="138"/>
      <c r="P114" s="138"/>
      <c r="Q114" s="138"/>
      <c r="R114" s="138"/>
      <c r="S114" s="138"/>
      <c r="V114" s="138"/>
      <c r="W114" s="138"/>
      <c r="X114" s="138"/>
      <c r="Y114" s="138"/>
      <c r="Z114" s="138"/>
      <c r="AA114" s="138"/>
      <c r="AB114" s="138"/>
    </row>
    <row r="115" spans="1:29" ht="15.75" x14ac:dyDescent="0.25">
      <c r="B115" s="21" t="s">
        <v>576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V115" s="49"/>
      <c r="W115" s="49"/>
      <c r="X115" s="49"/>
    </row>
    <row r="116" spans="1:29" ht="15.75" x14ac:dyDescent="0.25">
      <c r="B116" s="21" t="s">
        <v>485</v>
      </c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V116" s="49"/>
      <c r="W116" s="49"/>
      <c r="X116" s="49"/>
    </row>
    <row r="117" spans="1:29" x14ac:dyDescent="0.25">
      <c r="B117" s="57" t="s">
        <v>720</v>
      </c>
    </row>
    <row r="118" spans="1:29" x14ac:dyDescent="0.25">
      <c r="B118" s="45" t="s">
        <v>487</v>
      </c>
    </row>
    <row r="119" spans="1:29" x14ac:dyDescent="0.25">
      <c r="A119" t="s">
        <v>721</v>
      </c>
      <c r="B119" s="49" t="s">
        <v>489</v>
      </c>
      <c r="C119" s="46" t="s">
        <v>563</v>
      </c>
      <c r="D119" s="178">
        <v>-109</v>
      </c>
      <c r="E119" s="113">
        <v>0</v>
      </c>
      <c r="F119" s="113">
        <v>0</v>
      </c>
      <c r="G119" s="113">
        <v>0</v>
      </c>
      <c r="H119" s="113">
        <v>0</v>
      </c>
      <c r="I119" s="113">
        <v>0</v>
      </c>
      <c r="J119" s="113">
        <v>0</v>
      </c>
      <c r="K119" s="113">
        <v>0</v>
      </c>
      <c r="V119" s="140"/>
    </row>
    <row r="120" spans="1:29" x14ac:dyDescent="0.25">
      <c r="A120" t="s">
        <v>722</v>
      </c>
      <c r="B120" s="49" t="s">
        <v>490</v>
      </c>
      <c r="C120" s="46" t="s">
        <v>563</v>
      </c>
      <c r="D120" s="113">
        <v>0</v>
      </c>
      <c r="E120" s="113">
        <v>0</v>
      </c>
      <c r="F120" s="113">
        <v>0</v>
      </c>
      <c r="G120" s="113">
        <v>0</v>
      </c>
      <c r="H120" s="113">
        <v>0</v>
      </c>
      <c r="I120" s="113">
        <v>0</v>
      </c>
      <c r="J120" s="113">
        <v>0</v>
      </c>
      <c r="K120" s="113">
        <v>0</v>
      </c>
      <c r="V120" s="140"/>
    </row>
    <row r="121" spans="1:29" x14ac:dyDescent="0.25">
      <c r="A121" t="s">
        <v>723</v>
      </c>
      <c r="B121" s="49" t="s">
        <v>491</v>
      </c>
      <c r="C121" s="46" t="s">
        <v>563</v>
      </c>
      <c r="D121" s="178">
        <v>63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V121" s="142"/>
    </row>
    <row r="122" spans="1:29" x14ac:dyDescent="0.25">
      <c r="A122" t="s">
        <v>724</v>
      </c>
      <c r="B122" s="49" t="s">
        <v>492</v>
      </c>
      <c r="C122" s="46" t="s">
        <v>563</v>
      </c>
      <c r="D122" s="178">
        <v>46</v>
      </c>
      <c r="E122" s="113">
        <v>0</v>
      </c>
      <c r="F122" s="113">
        <v>0</v>
      </c>
      <c r="G122" s="113">
        <v>0</v>
      </c>
      <c r="H122" s="113">
        <v>0</v>
      </c>
      <c r="I122" s="113">
        <v>0</v>
      </c>
      <c r="J122" s="113">
        <v>0</v>
      </c>
      <c r="K122" s="113">
        <v>0</v>
      </c>
      <c r="V122" s="142"/>
    </row>
    <row r="123" spans="1:29" ht="30" x14ac:dyDescent="0.25">
      <c r="A123" t="s">
        <v>725</v>
      </c>
      <c r="B123" s="49" t="s">
        <v>493</v>
      </c>
      <c r="C123" s="46" t="s">
        <v>563</v>
      </c>
      <c r="D123" s="113">
        <v>0</v>
      </c>
      <c r="E123" s="113">
        <v>0</v>
      </c>
      <c r="F123" s="113">
        <v>0</v>
      </c>
      <c r="G123" s="113">
        <v>0</v>
      </c>
      <c r="H123" s="113">
        <v>0</v>
      </c>
      <c r="I123" s="113">
        <v>0</v>
      </c>
      <c r="J123" s="113">
        <v>0</v>
      </c>
      <c r="K123" s="113">
        <v>0</v>
      </c>
    </row>
    <row r="124" spans="1:29" x14ac:dyDescent="0.25">
      <c r="A124" t="s">
        <v>726</v>
      </c>
      <c r="B124" s="49" t="s">
        <v>494</v>
      </c>
      <c r="C124" s="46" t="s">
        <v>563</v>
      </c>
      <c r="D124" s="113">
        <v>0</v>
      </c>
      <c r="E124" s="113">
        <v>0</v>
      </c>
      <c r="F124" s="113">
        <v>0</v>
      </c>
      <c r="G124" s="113">
        <v>0</v>
      </c>
      <c r="H124" s="113">
        <v>0</v>
      </c>
      <c r="I124" s="113">
        <v>0</v>
      </c>
      <c r="J124" s="113">
        <v>0</v>
      </c>
      <c r="K124" s="113">
        <v>0</v>
      </c>
    </row>
    <row r="125" spans="1:29" x14ac:dyDescent="0.25">
      <c r="B125" s="45" t="s">
        <v>488</v>
      </c>
      <c r="D125" s="154"/>
      <c r="E125" s="154"/>
      <c r="F125" s="154"/>
      <c r="G125" s="154"/>
      <c r="H125" s="154"/>
      <c r="I125" s="154"/>
      <c r="J125" s="154"/>
      <c r="K125" s="154"/>
      <c r="V125" s="140"/>
    </row>
    <row r="126" spans="1:29" x14ac:dyDescent="0.25">
      <c r="A126" t="s">
        <v>727</v>
      </c>
      <c r="B126" s="49" t="s">
        <v>489</v>
      </c>
      <c r="C126" s="46" t="s">
        <v>563</v>
      </c>
      <c r="D126" s="113">
        <v>0</v>
      </c>
      <c r="E126" s="113">
        <v>0</v>
      </c>
      <c r="F126" s="113">
        <v>0</v>
      </c>
      <c r="G126" s="113">
        <v>0</v>
      </c>
      <c r="H126" s="113">
        <v>0</v>
      </c>
      <c r="I126" s="113">
        <v>0</v>
      </c>
      <c r="J126" s="113">
        <v>0</v>
      </c>
      <c r="K126" s="113">
        <v>0</v>
      </c>
      <c r="V126" s="140"/>
    </row>
    <row r="127" spans="1:29" x14ac:dyDescent="0.25">
      <c r="A127" t="s">
        <v>728</v>
      </c>
      <c r="B127" s="49" t="s">
        <v>490</v>
      </c>
      <c r="C127" s="46" t="s">
        <v>563</v>
      </c>
      <c r="D127" s="113">
        <v>0</v>
      </c>
      <c r="E127" s="113">
        <v>0</v>
      </c>
      <c r="F127" s="113">
        <v>0</v>
      </c>
      <c r="G127" s="113">
        <v>0</v>
      </c>
      <c r="H127" s="113">
        <v>0</v>
      </c>
      <c r="I127" s="113">
        <v>0</v>
      </c>
      <c r="J127" s="113">
        <v>0</v>
      </c>
      <c r="K127" s="113">
        <v>0</v>
      </c>
      <c r="V127" s="142"/>
    </row>
    <row r="128" spans="1:29" x14ac:dyDescent="0.25">
      <c r="A128" t="s">
        <v>729</v>
      </c>
      <c r="B128" s="49" t="s">
        <v>491</v>
      </c>
      <c r="C128" s="46" t="s">
        <v>563</v>
      </c>
      <c r="D128" s="113">
        <v>0</v>
      </c>
      <c r="E128" s="113">
        <v>0</v>
      </c>
      <c r="F128" s="113">
        <v>0</v>
      </c>
      <c r="G128" s="113">
        <v>0</v>
      </c>
      <c r="H128" s="113">
        <v>0</v>
      </c>
      <c r="I128" s="113">
        <v>0</v>
      </c>
      <c r="J128" s="113">
        <v>0</v>
      </c>
      <c r="K128" s="113">
        <v>0</v>
      </c>
      <c r="V128" s="142"/>
    </row>
    <row r="129" spans="1:22" x14ac:dyDescent="0.25">
      <c r="A129" t="s">
        <v>730</v>
      </c>
      <c r="B129" s="49" t="s">
        <v>492</v>
      </c>
      <c r="C129" s="46" t="s">
        <v>563</v>
      </c>
      <c r="D129" s="113">
        <v>0</v>
      </c>
      <c r="E129" s="113">
        <v>0</v>
      </c>
      <c r="F129" s="113">
        <v>0</v>
      </c>
      <c r="G129" s="113">
        <v>0</v>
      </c>
      <c r="H129" s="113">
        <v>0</v>
      </c>
      <c r="I129" s="113">
        <v>0</v>
      </c>
      <c r="J129" s="113">
        <v>0</v>
      </c>
      <c r="K129" s="113">
        <v>0</v>
      </c>
    </row>
    <row r="130" spans="1:22" ht="30" x14ac:dyDescent="0.25">
      <c r="A130" t="s">
        <v>731</v>
      </c>
      <c r="B130" s="49" t="s">
        <v>493</v>
      </c>
      <c r="C130" s="46" t="s">
        <v>563</v>
      </c>
      <c r="D130" s="113">
        <v>0</v>
      </c>
      <c r="E130" s="113">
        <v>0</v>
      </c>
      <c r="F130" s="113">
        <v>0</v>
      </c>
      <c r="G130" s="113">
        <v>0</v>
      </c>
      <c r="H130" s="113">
        <v>0</v>
      </c>
      <c r="I130" s="113">
        <v>0</v>
      </c>
      <c r="J130" s="113">
        <v>0</v>
      </c>
      <c r="K130" s="113">
        <v>0</v>
      </c>
    </row>
    <row r="131" spans="1:22" x14ac:dyDescent="0.25">
      <c r="A131" t="s">
        <v>732</v>
      </c>
      <c r="B131" s="49" t="s">
        <v>494</v>
      </c>
      <c r="C131" s="46" t="s">
        <v>563</v>
      </c>
      <c r="D131" s="113">
        <v>0</v>
      </c>
      <c r="E131" s="113">
        <v>0</v>
      </c>
      <c r="F131" s="113">
        <v>0</v>
      </c>
      <c r="G131" s="113">
        <v>0</v>
      </c>
      <c r="H131" s="113">
        <v>0</v>
      </c>
      <c r="I131" s="113">
        <v>0</v>
      </c>
      <c r="J131" s="113">
        <v>0</v>
      </c>
      <c r="K131" s="113">
        <v>0</v>
      </c>
      <c r="V131" s="140"/>
    </row>
    <row r="132" spans="1:22" x14ac:dyDescent="0.25">
      <c r="D132" s="179"/>
      <c r="E132" s="179"/>
      <c r="F132" s="179"/>
      <c r="G132" s="179"/>
      <c r="H132" s="179"/>
      <c r="I132" s="179"/>
      <c r="J132" s="179"/>
      <c r="K132" s="179"/>
      <c r="V132" s="140"/>
    </row>
    <row r="133" spans="1:22" x14ac:dyDescent="0.25">
      <c r="B133" s="57" t="s">
        <v>733</v>
      </c>
      <c r="D133" s="154"/>
      <c r="E133" s="154"/>
      <c r="F133" s="154"/>
      <c r="G133" s="154"/>
      <c r="H133" s="154"/>
      <c r="I133" s="154"/>
      <c r="J133" s="154"/>
      <c r="K133" s="154"/>
      <c r="V133" s="138"/>
    </row>
    <row r="134" spans="1:22" x14ac:dyDescent="0.25">
      <c r="B134" s="45" t="s">
        <v>487</v>
      </c>
      <c r="D134" s="154"/>
      <c r="E134" s="154"/>
      <c r="F134" s="154"/>
      <c r="G134" s="154"/>
      <c r="H134" s="154"/>
      <c r="I134" s="154"/>
      <c r="J134" s="154"/>
      <c r="K134" s="154"/>
    </row>
    <row r="135" spans="1:22" x14ac:dyDescent="0.25">
      <c r="A135" t="s">
        <v>734</v>
      </c>
      <c r="B135" s="49" t="s">
        <v>489</v>
      </c>
      <c r="C135" s="46" t="s">
        <v>563</v>
      </c>
      <c r="D135" s="113">
        <v>0</v>
      </c>
      <c r="E135" s="113">
        <v>0</v>
      </c>
      <c r="F135" s="178">
        <f t="shared" ref="F135:K135" si="16">E140</f>
        <v>-1454.0196299999998</v>
      </c>
      <c r="G135" s="178">
        <f t="shared" si="16"/>
        <v>-126.04245000000014</v>
      </c>
      <c r="H135" s="178">
        <f t="shared" si="16"/>
        <v>-4.2450000000144428E-2</v>
      </c>
      <c r="I135" s="178">
        <f t="shared" si="16"/>
        <v>-4.2450000000144428E-2</v>
      </c>
      <c r="J135" s="178">
        <f t="shared" si="16"/>
        <v>-4.2450000000144428E-2</v>
      </c>
      <c r="K135" s="178">
        <f t="shared" si="16"/>
        <v>-4.2450000000144428E-2</v>
      </c>
    </row>
    <row r="136" spans="1:22" x14ac:dyDescent="0.25">
      <c r="A136" t="s">
        <v>735</v>
      </c>
      <c r="B136" s="49" t="s">
        <v>490</v>
      </c>
      <c r="C136" s="46" t="s">
        <v>563</v>
      </c>
      <c r="D136" s="113">
        <v>0</v>
      </c>
      <c r="E136" s="178">
        <v>-1454.0196299999998</v>
      </c>
      <c r="F136" s="113">
        <v>0</v>
      </c>
      <c r="G136" s="113">
        <v>0</v>
      </c>
      <c r="H136" s="113">
        <v>0</v>
      </c>
      <c r="I136" s="113">
        <v>0</v>
      </c>
      <c r="J136" s="113">
        <v>0</v>
      </c>
      <c r="K136" s="113">
        <v>0</v>
      </c>
    </row>
    <row r="137" spans="1:22" x14ac:dyDescent="0.25">
      <c r="A137" t="s">
        <v>736</v>
      </c>
      <c r="B137" s="49" t="s">
        <v>491</v>
      </c>
      <c r="C137" s="46" t="s">
        <v>563</v>
      </c>
      <c r="D137" s="113">
        <v>0</v>
      </c>
      <c r="E137" s="113">
        <v>0</v>
      </c>
      <c r="F137" s="178">
        <v>1327.9771799999996</v>
      </c>
      <c r="G137" s="178">
        <v>126</v>
      </c>
      <c r="H137" s="113">
        <v>0</v>
      </c>
      <c r="I137" s="113">
        <v>0</v>
      </c>
      <c r="J137" s="113">
        <v>0</v>
      </c>
      <c r="K137" s="113">
        <v>0</v>
      </c>
    </row>
    <row r="138" spans="1:22" x14ac:dyDescent="0.25">
      <c r="A138" t="s">
        <v>737</v>
      </c>
      <c r="B138" s="49" t="s">
        <v>492</v>
      </c>
      <c r="C138" s="46" t="s">
        <v>563</v>
      </c>
      <c r="D138" s="113">
        <v>0</v>
      </c>
      <c r="E138" s="113">
        <v>0</v>
      </c>
      <c r="F138" s="113">
        <v>0</v>
      </c>
      <c r="G138" s="113">
        <v>0</v>
      </c>
      <c r="H138" s="113">
        <v>0</v>
      </c>
      <c r="I138" s="113">
        <v>0</v>
      </c>
      <c r="J138" s="113">
        <v>0</v>
      </c>
      <c r="K138" s="113">
        <v>0</v>
      </c>
    </row>
    <row r="139" spans="1:22" ht="30" x14ac:dyDescent="0.25">
      <c r="A139" t="s">
        <v>738</v>
      </c>
      <c r="B139" s="49" t="s">
        <v>493</v>
      </c>
      <c r="C139" s="46" t="s">
        <v>563</v>
      </c>
      <c r="D139" s="113">
        <v>0</v>
      </c>
      <c r="E139" s="113">
        <v>0</v>
      </c>
      <c r="F139" s="113">
        <v>0</v>
      </c>
      <c r="G139" s="113">
        <v>0</v>
      </c>
      <c r="H139" s="113">
        <v>0</v>
      </c>
      <c r="I139" s="113">
        <v>0</v>
      </c>
      <c r="J139" s="113">
        <v>0</v>
      </c>
      <c r="K139" s="113">
        <v>0</v>
      </c>
    </row>
    <row r="140" spans="1:22" x14ac:dyDescent="0.25">
      <c r="A140" t="s">
        <v>739</v>
      </c>
      <c r="B140" s="49" t="s">
        <v>494</v>
      </c>
      <c r="C140" s="46" t="s">
        <v>563</v>
      </c>
      <c r="D140" s="113">
        <v>0</v>
      </c>
      <c r="E140" s="178">
        <f t="shared" ref="E140:K140" si="17">SUM(E135:E139)</f>
        <v>-1454.0196299999998</v>
      </c>
      <c r="F140" s="178">
        <f t="shared" si="17"/>
        <v>-126.04245000000014</v>
      </c>
      <c r="G140" s="178">
        <f t="shared" si="17"/>
        <v>-4.2450000000144428E-2</v>
      </c>
      <c r="H140" s="178">
        <f t="shared" si="17"/>
        <v>-4.2450000000144428E-2</v>
      </c>
      <c r="I140" s="178">
        <f t="shared" si="17"/>
        <v>-4.2450000000144428E-2</v>
      </c>
      <c r="J140" s="178">
        <f t="shared" si="17"/>
        <v>-4.2450000000144428E-2</v>
      </c>
      <c r="K140" s="178">
        <f t="shared" si="17"/>
        <v>-4.2450000000144428E-2</v>
      </c>
    </row>
    <row r="141" spans="1:22" x14ac:dyDescent="0.25">
      <c r="B141" s="45" t="s">
        <v>488</v>
      </c>
      <c r="D141" s="154"/>
      <c r="E141" s="154"/>
      <c r="F141" s="154"/>
      <c r="G141" s="154"/>
      <c r="H141" s="154"/>
      <c r="I141" s="154"/>
      <c r="J141" s="154"/>
      <c r="K141" s="154"/>
    </row>
    <row r="142" spans="1:22" x14ac:dyDescent="0.25">
      <c r="A142" t="s">
        <v>740</v>
      </c>
      <c r="B142" s="49" t="s">
        <v>489</v>
      </c>
      <c r="C142" s="46" t="s">
        <v>563</v>
      </c>
      <c r="D142" s="113">
        <v>0</v>
      </c>
      <c r="E142" s="113">
        <v>0</v>
      </c>
      <c r="F142" s="113">
        <v>0</v>
      </c>
      <c r="G142" s="113">
        <v>0</v>
      </c>
      <c r="H142" s="113">
        <v>0</v>
      </c>
      <c r="I142" s="113">
        <v>0</v>
      </c>
      <c r="J142" s="113">
        <v>0</v>
      </c>
      <c r="K142" s="113">
        <v>0</v>
      </c>
    </row>
    <row r="143" spans="1:22" x14ac:dyDescent="0.25">
      <c r="A143" t="s">
        <v>741</v>
      </c>
      <c r="B143" s="49" t="s">
        <v>490</v>
      </c>
      <c r="C143" s="46" t="s">
        <v>563</v>
      </c>
      <c r="D143" s="113">
        <v>0</v>
      </c>
      <c r="E143" s="113">
        <v>0</v>
      </c>
      <c r="F143" s="113">
        <v>0</v>
      </c>
      <c r="G143" s="113">
        <v>0</v>
      </c>
      <c r="H143" s="113">
        <v>0</v>
      </c>
      <c r="I143" s="113">
        <v>0</v>
      </c>
      <c r="J143" s="113">
        <v>0</v>
      </c>
      <c r="K143" s="113">
        <v>0</v>
      </c>
    </row>
    <row r="144" spans="1:22" x14ac:dyDescent="0.25">
      <c r="A144" t="s">
        <v>742</v>
      </c>
      <c r="B144" s="49" t="s">
        <v>491</v>
      </c>
      <c r="C144" s="46" t="s">
        <v>563</v>
      </c>
      <c r="D144" s="113">
        <v>0</v>
      </c>
      <c r="E144" s="113">
        <v>0</v>
      </c>
      <c r="F144" s="113">
        <v>0</v>
      </c>
      <c r="G144" s="113">
        <v>0</v>
      </c>
      <c r="H144" s="113">
        <v>0</v>
      </c>
      <c r="I144" s="113">
        <v>0</v>
      </c>
      <c r="J144" s="113">
        <v>0</v>
      </c>
      <c r="K144" s="113">
        <v>0</v>
      </c>
    </row>
    <row r="145" spans="1:11" x14ac:dyDescent="0.25">
      <c r="A145" t="s">
        <v>743</v>
      </c>
      <c r="B145" s="49" t="s">
        <v>492</v>
      </c>
      <c r="C145" s="46" t="s">
        <v>563</v>
      </c>
      <c r="D145" s="113">
        <v>0</v>
      </c>
      <c r="E145" s="113">
        <v>0</v>
      </c>
      <c r="F145" s="113">
        <v>0</v>
      </c>
      <c r="G145" s="113">
        <v>0</v>
      </c>
      <c r="H145" s="113">
        <v>0</v>
      </c>
      <c r="I145" s="113">
        <v>0</v>
      </c>
      <c r="J145" s="113">
        <v>0</v>
      </c>
      <c r="K145" s="113">
        <v>0</v>
      </c>
    </row>
    <row r="146" spans="1:11" ht="30" x14ac:dyDescent="0.25">
      <c r="A146" t="s">
        <v>744</v>
      </c>
      <c r="B146" s="49" t="s">
        <v>493</v>
      </c>
      <c r="C146" s="46" t="s">
        <v>563</v>
      </c>
      <c r="D146" s="113">
        <v>0</v>
      </c>
      <c r="E146" s="113">
        <v>0</v>
      </c>
      <c r="F146" s="113">
        <v>0</v>
      </c>
      <c r="G146" s="113">
        <v>0</v>
      </c>
      <c r="H146" s="113">
        <v>0</v>
      </c>
      <c r="I146" s="113">
        <v>0</v>
      </c>
      <c r="J146" s="113">
        <v>0</v>
      </c>
      <c r="K146" s="113">
        <v>0</v>
      </c>
    </row>
    <row r="147" spans="1:11" x14ac:dyDescent="0.25">
      <c r="A147" t="s">
        <v>745</v>
      </c>
      <c r="B147" s="49" t="s">
        <v>494</v>
      </c>
      <c r="C147" s="46" t="s">
        <v>563</v>
      </c>
      <c r="D147" s="113">
        <v>0</v>
      </c>
      <c r="E147" s="113">
        <v>0</v>
      </c>
      <c r="F147" s="113">
        <v>0</v>
      </c>
      <c r="G147" s="113">
        <v>0</v>
      </c>
      <c r="H147" s="113">
        <v>0</v>
      </c>
      <c r="I147" s="113">
        <v>0</v>
      </c>
      <c r="J147" s="113">
        <v>0</v>
      </c>
      <c r="K147" s="113">
        <v>0</v>
      </c>
    </row>
    <row r="148" spans="1:11" x14ac:dyDescent="0.25">
      <c r="D148" s="183"/>
      <c r="E148" s="183"/>
      <c r="F148" s="183"/>
      <c r="G148" s="183"/>
      <c r="H148" s="183"/>
      <c r="I148" s="183"/>
      <c r="J148" s="183"/>
      <c r="K148" s="154"/>
    </row>
    <row r="149" spans="1:11" x14ac:dyDescent="0.25">
      <c r="B149" s="57" t="s">
        <v>746</v>
      </c>
      <c r="D149" s="154"/>
      <c r="E149" s="154"/>
      <c r="F149" s="154"/>
      <c r="G149" s="154"/>
      <c r="H149" s="154"/>
      <c r="I149" s="154"/>
      <c r="J149" s="154"/>
      <c r="K149" s="154"/>
    </row>
    <row r="150" spans="1:11" x14ac:dyDescent="0.25">
      <c r="B150" s="45" t="s">
        <v>487</v>
      </c>
      <c r="D150" s="154"/>
      <c r="E150" s="154"/>
      <c r="F150" s="154"/>
      <c r="G150" s="154"/>
      <c r="H150" s="154"/>
      <c r="I150" s="154"/>
      <c r="J150" s="154"/>
      <c r="K150" s="154"/>
    </row>
    <row r="151" spans="1:11" x14ac:dyDescent="0.25">
      <c r="A151" t="s">
        <v>747</v>
      </c>
      <c r="B151" s="49" t="s">
        <v>489</v>
      </c>
      <c r="C151" s="46" t="s">
        <v>563</v>
      </c>
      <c r="D151" s="178">
        <v>-424</v>
      </c>
      <c r="E151" s="178">
        <f>D156</f>
        <v>-267.90081000000004</v>
      </c>
      <c r="F151" s="178">
        <f t="shared" ref="F151:K151" si="18">E156</f>
        <v>-390.98860999999999</v>
      </c>
      <c r="G151" s="178">
        <f t="shared" si="18"/>
        <v>-262.67045000000007</v>
      </c>
      <c r="H151" s="178">
        <f t="shared" si="18"/>
        <v>-322.67045000000007</v>
      </c>
      <c r="I151" s="178">
        <f t="shared" si="18"/>
        <v>-243.67045000000007</v>
      </c>
      <c r="J151" s="178">
        <f t="shared" si="18"/>
        <v>-96.550940000000054</v>
      </c>
      <c r="K151" s="178">
        <f t="shared" si="18"/>
        <v>-207.04626000000007</v>
      </c>
    </row>
    <row r="152" spans="1:11" x14ac:dyDescent="0.25">
      <c r="A152" t="s">
        <v>748</v>
      </c>
      <c r="B152" s="49" t="s">
        <v>490</v>
      </c>
      <c r="C152" s="46" t="s">
        <v>563</v>
      </c>
      <c r="D152" s="178">
        <v>-103.91753999999999</v>
      </c>
      <c r="E152" s="178">
        <v>-152.84720999999999</v>
      </c>
      <c r="F152" s="178">
        <v>-775.55694999999992</v>
      </c>
      <c r="G152" s="178">
        <v>-60</v>
      </c>
      <c r="H152" s="178">
        <v>-136</v>
      </c>
      <c r="I152" s="178">
        <v>-62.912870000000005</v>
      </c>
      <c r="J152" s="178">
        <v>-110.49532000000001</v>
      </c>
      <c r="K152" s="178">
        <v>-42.018480000000004</v>
      </c>
    </row>
    <row r="153" spans="1:11" x14ac:dyDescent="0.25">
      <c r="A153" t="s">
        <v>749</v>
      </c>
      <c r="B153" s="49" t="s">
        <v>491</v>
      </c>
      <c r="C153" s="46" t="s">
        <v>563</v>
      </c>
      <c r="D153" s="113">
        <v>0</v>
      </c>
      <c r="E153" s="113">
        <v>0</v>
      </c>
      <c r="F153" s="178">
        <v>370</v>
      </c>
      <c r="G153" s="113">
        <v>0</v>
      </c>
      <c r="H153" s="113">
        <v>0</v>
      </c>
      <c r="I153" s="113">
        <v>0</v>
      </c>
      <c r="J153" s="113">
        <v>0</v>
      </c>
      <c r="K153" s="113">
        <v>0</v>
      </c>
    </row>
    <row r="154" spans="1:11" x14ac:dyDescent="0.25">
      <c r="A154" t="s">
        <v>750</v>
      </c>
      <c r="B154" s="49" t="s">
        <v>492</v>
      </c>
      <c r="C154" s="46" t="s">
        <v>563</v>
      </c>
      <c r="D154" s="178">
        <v>260.01673</v>
      </c>
      <c r="E154" s="178">
        <v>29.759410000000031</v>
      </c>
      <c r="F154" s="178">
        <v>533.87510999999995</v>
      </c>
      <c r="G154" s="113">
        <v>0</v>
      </c>
      <c r="H154" s="178">
        <v>215</v>
      </c>
      <c r="I154" s="178">
        <v>210.03238000000002</v>
      </c>
      <c r="J154" s="113">
        <v>0</v>
      </c>
      <c r="K154" s="178">
        <v>45.13993</v>
      </c>
    </row>
    <row r="155" spans="1:11" ht="30" x14ac:dyDescent="0.25">
      <c r="A155" t="s">
        <v>751</v>
      </c>
      <c r="B155" s="49" t="s">
        <v>493</v>
      </c>
      <c r="C155" s="46" t="s">
        <v>563</v>
      </c>
      <c r="D155" s="113">
        <v>0</v>
      </c>
      <c r="E155" s="113">
        <v>0</v>
      </c>
      <c r="F155" s="113">
        <v>0</v>
      </c>
      <c r="G155" s="113">
        <v>0</v>
      </c>
      <c r="H155" s="113">
        <v>0</v>
      </c>
      <c r="I155" s="113">
        <v>0</v>
      </c>
      <c r="J155" s="113">
        <v>0</v>
      </c>
      <c r="K155" s="113">
        <v>0</v>
      </c>
    </row>
    <row r="156" spans="1:11" x14ac:dyDescent="0.25">
      <c r="A156" t="s">
        <v>752</v>
      </c>
      <c r="B156" s="49" t="s">
        <v>494</v>
      </c>
      <c r="C156" s="46" t="s">
        <v>563</v>
      </c>
      <c r="D156" s="178">
        <f t="shared" ref="D156:K156" si="19">SUM(D151:D155)</f>
        <v>-267.90081000000004</v>
      </c>
      <c r="E156" s="178">
        <f t="shared" si="19"/>
        <v>-390.98860999999999</v>
      </c>
      <c r="F156" s="178">
        <f t="shared" si="19"/>
        <v>-262.67045000000007</v>
      </c>
      <c r="G156" s="178">
        <f t="shared" si="19"/>
        <v>-322.67045000000007</v>
      </c>
      <c r="H156" s="178">
        <f t="shared" si="19"/>
        <v>-243.67045000000007</v>
      </c>
      <c r="I156" s="178">
        <f t="shared" si="19"/>
        <v>-96.550940000000054</v>
      </c>
      <c r="J156" s="178">
        <f t="shared" si="19"/>
        <v>-207.04626000000007</v>
      </c>
      <c r="K156" s="178">
        <f t="shared" si="19"/>
        <v>-203.92481000000009</v>
      </c>
    </row>
    <row r="157" spans="1:11" x14ac:dyDescent="0.25">
      <c r="B157" s="45" t="s">
        <v>488</v>
      </c>
      <c r="D157" s="154"/>
      <c r="E157" s="154"/>
      <c r="F157" s="154"/>
      <c r="G157" s="154"/>
      <c r="H157" s="154"/>
      <c r="I157" s="154"/>
      <c r="J157" s="154"/>
      <c r="K157" s="154"/>
    </row>
    <row r="158" spans="1:11" x14ac:dyDescent="0.25">
      <c r="A158" t="s">
        <v>753</v>
      </c>
      <c r="B158" s="49" t="s">
        <v>489</v>
      </c>
      <c r="C158" s="46" t="s">
        <v>563</v>
      </c>
      <c r="D158" s="113">
        <v>0</v>
      </c>
      <c r="E158" s="113">
        <v>0</v>
      </c>
      <c r="F158" s="113">
        <v>0</v>
      </c>
      <c r="G158" s="113">
        <v>0</v>
      </c>
      <c r="H158" s="113">
        <v>0</v>
      </c>
      <c r="I158" s="113">
        <v>0</v>
      </c>
      <c r="J158" s="113">
        <v>0</v>
      </c>
      <c r="K158" s="113">
        <v>0</v>
      </c>
    </row>
    <row r="159" spans="1:11" x14ac:dyDescent="0.25">
      <c r="A159" t="s">
        <v>754</v>
      </c>
      <c r="B159" s="49" t="s">
        <v>490</v>
      </c>
      <c r="C159" s="46" t="s">
        <v>563</v>
      </c>
      <c r="D159" s="113">
        <v>0</v>
      </c>
      <c r="E159" s="113">
        <v>0</v>
      </c>
      <c r="F159" s="113">
        <v>0</v>
      </c>
      <c r="G159" s="113">
        <v>0</v>
      </c>
      <c r="H159" s="113">
        <v>0</v>
      </c>
      <c r="I159" s="113">
        <v>0</v>
      </c>
      <c r="J159" s="113">
        <v>0</v>
      </c>
      <c r="K159" s="113">
        <v>0</v>
      </c>
    </row>
    <row r="160" spans="1:11" x14ac:dyDescent="0.25">
      <c r="A160" t="s">
        <v>755</v>
      </c>
      <c r="B160" s="49" t="s">
        <v>491</v>
      </c>
      <c r="C160" s="46" t="s">
        <v>563</v>
      </c>
      <c r="D160" s="113">
        <v>0</v>
      </c>
      <c r="E160" s="113">
        <v>0</v>
      </c>
      <c r="F160" s="113">
        <v>0</v>
      </c>
      <c r="G160" s="113">
        <v>0</v>
      </c>
      <c r="H160" s="113">
        <v>0</v>
      </c>
      <c r="I160" s="113">
        <v>0</v>
      </c>
      <c r="J160" s="113">
        <v>0</v>
      </c>
      <c r="K160" s="113">
        <v>0</v>
      </c>
    </row>
    <row r="161" spans="1:11" x14ac:dyDescent="0.25">
      <c r="A161" t="s">
        <v>756</v>
      </c>
      <c r="B161" s="49" t="s">
        <v>492</v>
      </c>
      <c r="C161" s="46" t="s">
        <v>563</v>
      </c>
      <c r="D161" s="113">
        <v>0</v>
      </c>
      <c r="E161" s="113">
        <v>0</v>
      </c>
      <c r="F161" s="113">
        <v>0</v>
      </c>
      <c r="G161" s="113">
        <v>0</v>
      </c>
      <c r="H161" s="113">
        <v>0</v>
      </c>
      <c r="I161" s="113">
        <v>0</v>
      </c>
      <c r="J161" s="113">
        <v>0</v>
      </c>
      <c r="K161" s="113">
        <v>0</v>
      </c>
    </row>
    <row r="162" spans="1:11" ht="30" x14ac:dyDescent="0.25">
      <c r="A162" t="s">
        <v>757</v>
      </c>
      <c r="B162" s="49" t="s">
        <v>493</v>
      </c>
      <c r="C162" s="46" t="s">
        <v>563</v>
      </c>
      <c r="D162" s="113">
        <v>0</v>
      </c>
      <c r="E162" s="113">
        <v>0</v>
      </c>
      <c r="F162" s="113">
        <v>0</v>
      </c>
      <c r="G162" s="113">
        <v>0</v>
      </c>
      <c r="H162" s="113">
        <v>0</v>
      </c>
      <c r="I162" s="113">
        <v>0</v>
      </c>
      <c r="J162" s="113">
        <v>0</v>
      </c>
      <c r="K162" s="113">
        <v>0</v>
      </c>
    </row>
    <row r="163" spans="1:11" x14ac:dyDescent="0.25">
      <c r="A163" t="s">
        <v>758</v>
      </c>
      <c r="B163" s="49" t="s">
        <v>494</v>
      </c>
      <c r="C163" s="46" t="s">
        <v>563</v>
      </c>
      <c r="D163" s="113">
        <v>0</v>
      </c>
      <c r="E163" s="113">
        <v>0</v>
      </c>
      <c r="F163" s="113">
        <v>0</v>
      </c>
      <c r="G163" s="113">
        <v>0</v>
      </c>
      <c r="H163" s="113">
        <v>0</v>
      </c>
      <c r="I163" s="113">
        <v>0</v>
      </c>
      <c r="J163" s="113">
        <v>0</v>
      </c>
      <c r="K163" s="113">
        <v>0</v>
      </c>
    </row>
    <row r="164" spans="1:11" x14ac:dyDescent="0.25">
      <c r="D164" s="183"/>
      <c r="E164" s="183"/>
      <c r="F164" s="183"/>
      <c r="G164" s="183"/>
      <c r="H164" s="183"/>
      <c r="I164" s="183"/>
      <c r="J164" s="183"/>
      <c r="K164" s="183"/>
    </row>
    <row r="165" spans="1:11" x14ac:dyDescent="0.25">
      <c r="B165" s="57" t="s">
        <v>759</v>
      </c>
      <c r="D165" s="154"/>
      <c r="E165" s="154"/>
      <c r="F165" s="154"/>
      <c r="G165" s="154"/>
      <c r="H165" s="154"/>
      <c r="I165" s="154"/>
      <c r="J165" s="154"/>
      <c r="K165" s="154"/>
    </row>
    <row r="166" spans="1:11" x14ac:dyDescent="0.25">
      <c r="B166" s="45" t="s">
        <v>487</v>
      </c>
      <c r="D166" s="154"/>
      <c r="E166" s="154"/>
      <c r="F166" s="154"/>
      <c r="G166" s="154"/>
      <c r="H166" s="154"/>
      <c r="I166" s="154"/>
      <c r="J166" s="154"/>
      <c r="K166" s="154"/>
    </row>
    <row r="167" spans="1:11" x14ac:dyDescent="0.25">
      <c r="A167" t="s">
        <v>760</v>
      </c>
      <c r="B167" s="49" t="s">
        <v>489</v>
      </c>
      <c r="C167" s="46" t="s">
        <v>563</v>
      </c>
      <c r="D167" s="178">
        <v>-3628.3715230225616</v>
      </c>
      <c r="E167" s="178">
        <f>D172</f>
        <v>-3933.1820791680229</v>
      </c>
      <c r="F167" s="178">
        <f t="shared" ref="F167:K167" si="20">E172</f>
        <v>-3569.3957546089632</v>
      </c>
      <c r="G167" s="178">
        <f t="shared" si="20"/>
        <v>-6410.0278228443331</v>
      </c>
      <c r="H167" s="178">
        <f t="shared" si="20"/>
        <v>-5350.453721726004</v>
      </c>
      <c r="I167" s="178">
        <f t="shared" si="20"/>
        <v>-5362.8246868190454</v>
      </c>
      <c r="J167" s="178">
        <f t="shared" si="20"/>
        <v>-4893.2279613021483</v>
      </c>
      <c r="K167" s="178">
        <f t="shared" si="20"/>
        <v>-5854.2471810076504</v>
      </c>
    </row>
    <row r="168" spans="1:11" x14ac:dyDescent="0.25">
      <c r="A168" t="s">
        <v>761</v>
      </c>
      <c r="B168" s="49" t="s">
        <v>490</v>
      </c>
      <c r="C168" s="46" t="s">
        <v>563</v>
      </c>
      <c r="D168" s="178">
        <v>-549.36711539859971</v>
      </c>
      <c r="E168" s="178">
        <v>-1202.9444887123454</v>
      </c>
      <c r="F168" s="178">
        <v>-3146.6209891610392</v>
      </c>
      <c r="G168" s="178">
        <v>-1517.0563618625401</v>
      </c>
      <c r="H168" s="178">
        <v>-2013.1969183669798</v>
      </c>
      <c r="I168" s="178">
        <v>-1659.1086937693403</v>
      </c>
      <c r="J168" s="178">
        <v>-1467.074977304673</v>
      </c>
      <c r="K168" s="178">
        <v>-2032.1340399519622</v>
      </c>
    </row>
    <row r="169" spans="1:11" x14ac:dyDescent="0.25">
      <c r="A169" t="s">
        <v>762</v>
      </c>
      <c r="B169" s="49" t="s">
        <v>491</v>
      </c>
      <c r="C169" s="46" t="s">
        <v>563</v>
      </c>
      <c r="D169" s="178">
        <v>244.55655925313854</v>
      </c>
      <c r="E169" s="178">
        <v>1566.7308132714052</v>
      </c>
      <c r="F169" s="178">
        <v>2167.5992639256697</v>
      </c>
      <c r="G169" s="178">
        <v>1262.8154629808685</v>
      </c>
      <c r="H169" s="178">
        <v>1429.5223032739384</v>
      </c>
      <c r="I169" s="178">
        <v>1587.7655292862376</v>
      </c>
      <c r="J169" s="178">
        <v>1625.4018375991714</v>
      </c>
      <c r="K169" s="178">
        <v>1986.6270108894128</v>
      </c>
    </row>
    <row r="170" spans="1:11" x14ac:dyDescent="0.25">
      <c r="A170" t="s">
        <v>763</v>
      </c>
      <c r="B170" s="49" t="s">
        <v>492</v>
      </c>
      <c r="C170" s="46" t="s">
        <v>563</v>
      </c>
      <c r="D170" s="113">
        <v>0</v>
      </c>
      <c r="E170" s="113">
        <v>0</v>
      </c>
      <c r="F170" s="113">
        <v>0</v>
      </c>
      <c r="G170" s="113">
        <v>0</v>
      </c>
      <c r="H170" s="113">
        <v>0</v>
      </c>
      <c r="I170" s="113">
        <v>0</v>
      </c>
      <c r="J170" s="113">
        <v>0</v>
      </c>
      <c r="K170" s="113">
        <v>0</v>
      </c>
    </row>
    <row r="171" spans="1:11" ht="30" x14ac:dyDescent="0.25">
      <c r="A171" t="s">
        <v>764</v>
      </c>
      <c r="B171" s="49" t="s">
        <v>493</v>
      </c>
      <c r="C171" s="46" t="s">
        <v>563</v>
      </c>
      <c r="D171" s="113">
        <v>0</v>
      </c>
      <c r="E171" s="113">
        <v>0</v>
      </c>
      <c r="F171" s="178">
        <v>-1861.6103429999998</v>
      </c>
      <c r="G171" s="178">
        <v>1313.8150000000001</v>
      </c>
      <c r="H171" s="178">
        <v>571.30365000000006</v>
      </c>
      <c r="I171" s="178">
        <v>540.93988999999999</v>
      </c>
      <c r="J171" s="178">
        <v>-1119.34608</v>
      </c>
      <c r="K171" s="178">
        <v>727.60341000000005</v>
      </c>
    </row>
    <row r="172" spans="1:11" x14ac:dyDescent="0.25">
      <c r="A172" t="s">
        <v>765</v>
      </c>
      <c r="B172" s="49" t="s">
        <v>494</v>
      </c>
      <c r="C172" s="46" t="s">
        <v>563</v>
      </c>
      <c r="D172" s="178">
        <f t="shared" ref="D172:K172" si="21">SUM(D167:D171)</f>
        <v>-3933.1820791680229</v>
      </c>
      <c r="E172" s="178">
        <f t="shared" si="21"/>
        <v>-3569.3957546089632</v>
      </c>
      <c r="F172" s="178">
        <f t="shared" si="21"/>
        <v>-6410.0278228443331</v>
      </c>
      <c r="G172" s="178">
        <f t="shared" si="21"/>
        <v>-5350.453721726004</v>
      </c>
      <c r="H172" s="178">
        <f t="shared" si="21"/>
        <v>-5362.8246868190454</v>
      </c>
      <c r="I172" s="178">
        <f t="shared" si="21"/>
        <v>-4893.2279613021483</v>
      </c>
      <c r="J172" s="178">
        <f t="shared" si="21"/>
        <v>-5854.2471810076504</v>
      </c>
      <c r="K172" s="178">
        <f t="shared" si="21"/>
        <v>-5172.1508000701997</v>
      </c>
    </row>
    <row r="173" spans="1:11" x14ac:dyDescent="0.25">
      <c r="B173" s="45" t="s">
        <v>488</v>
      </c>
      <c r="D173" s="154"/>
      <c r="E173" s="154"/>
      <c r="F173" s="154"/>
      <c r="G173" s="154"/>
      <c r="H173" s="154"/>
      <c r="I173" s="154"/>
      <c r="J173" s="154"/>
      <c r="K173" s="154"/>
    </row>
    <row r="174" spans="1:11" x14ac:dyDescent="0.25">
      <c r="A174" t="s">
        <v>766</v>
      </c>
      <c r="B174" s="49" t="s">
        <v>489</v>
      </c>
      <c r="C174" s="46" t="s">
        <v>563</v>
      </c>
      <c r="D174" s="178">
        <v>-6769.6284769774384</v>
      </c>
      <c r="E174" s="178">
        <f>D179</f>
        <v>-6933.0002108319768</v>
      </c>
      <c r="F174" s="178">
        <f t="shared" ref="F174:K174" si="22">E179</f>
        <v>-6786.9997253910369</v>
      </c>
      <c r="G174" s="178">
        <f t="shared" si="22"/>
        <v>-6923.0220971556691</v>
      </c>
      <c r="H174" s="178">
        <f t="shared" si="22"/>
        <v>-7129.9771282739966</v>
      </c>
      <c r="I174" s="178">
        <f t="shared" si="22"/>
        <v>-7644.9943931809566</v>
      </c>
      <c r="J174" s="178">
        <f t="shared" si="22"/>
        <v>-7713.2418486978513</v>
      </c>
      <c r="K174" s="178">
        <f t="shared" si="22"/>
        <v>-7581.6607389923502</v>
      </c>
    </row>
    <row r="175" spans="1:11" x14ac:dyDescent="0.25">
      <c r="A175" t="s">
        <v>767</v>
      </c>
      <c r="B175" s="49" t="s">
        <v>490</v>
      </c>
      <c r="C175" s="46" t="s">
        <v>563</v>
      </c>
      <c r="D175" s="178">
        <v>-294.4486546013996</v>
      </c>
      <c r="E175" s="178">
        <v>-482.7847212876548</v>
      </c>
      <c r="F175" s="178">
        <v>-437.18217783896313</v>
      </c>
      <c r="G175" s="178">
        <v>-1234.9014181374591</v>
      </c>
      <c r="H175" s="178">
        <v>-1776.3855816330215</v>
      </c>
      <c r="I175" s="178">
        <v>-1587.1169662306575</v>
      </c>
      <c r="J175" s="178">
        <v>-1219.2457626953269</v>
      </c>
      <c r="K175" s="178">
        <v>-1696.9820400480382</v>
      </c>
    </row>
    <row r="176" spans="1:11" x14ac:dyDescent="0.25">
      <c r="A176" t="s">
        <v>768</v>
      </c>
      <c r="B176" s="49" t="s">
        <v>491</v>
      </c>
      <c r="C176" s="46" t="s">
        <v>563</v>
      </c>
      <c r="D176" s="178">
        <v>131.07692074686136</v>
      </c>
      <c r="E176" s="178">
        <v>628.78520672859497</v>
      </c>
      <c r="F176" s="178">
        <v>301.15980607433085</v>
      </c>
      <c r="G176" s="178">
        <v>1027.9463870191316</v>
      </c>
      <c r="H176" s="178">
        <v>1261.3683167260617</v>
      </c>
      <c r="I176" s="178">
        <v>1518.8695107137623</v>
      </c>
      <c r="J176" s="178">
        <v>1350.8268724008283</v>
      </c>
      <c r="K176" s="178">
        <v>1658.9803091105871</v>
      </c>
    </row>
    <row r="177" spans="1:11" x14ac:dyDescent="0.25">
      <c r="A177" t="s">
        <v>769</v>
      </c>
      <c r="B177" s="49" t="s">
        <v>492</v>
      </c>
      <c r="C177" s="46" t="s">
        <v>563</v>
      </c>
      <c r="D177" s="113">
        <v>0</v>
      </c>
      <c r="E177" s="113">
        <v>0</v>
      </c>
      <c r="F177" s="113">
        <v>0</v>
      </c>
      <c r="G177" s="113">
        <v>0</v>
      </c>
      <c r="H177" s="113">
        <v>0</v>
      </c>
      <c r="I177" s="113">
        <v>0</v>
      </c>
      <c r="J177" s="113">
        <v>0</v>
      </c>
      <c r="K177" s="113">
        <v>0</v>
      </c>
    </row>
    <row r="178" spans="1:11" ht="30" x14ac:dyDescent="0.25">
      <c r="A178" t="s">
        <v>770</v>
      </c>
      <c r="B178" s="49" t="s">
        <v>493</v>
      </c>
      <c r="C178" s="46" t="s">
        <v>563</v>
      </c>
      <c r="D178" s="113">
        <v>0</v>
      </c>
      <c r="E178" s="113">
        <v>0</v>
      </c>
      <c r="F178" s="113">
        <v>0</v>
      </c>
      <c r="G178" s="113">
        <v>0</v>
      </c>
      <c r="H178" s="113">
        <v>0</v>
      </c>
      <c r="I178" s="113">
        <v>0</v>
      </c>
      <c r="J178" s="113">
        <v>0</v>
      </c>
      <c r="K178" s="113">
        <v>0</v>
      </c>
    </row>
    <row r="179" spans="1:11" x14ac:dyDescent="0.25">
      <c r="A179" t="s">
        <v>771</v>
      </c>
      <c r="B179" s="49" t="s">
        <v>494</v>
      </c>
      <c r="C179" s="46" t="s">
        <v>563</v>
      </c>
      <c r="D179" s="178">
        <f t="shared" ref="D179:K179" si="23">SUM(D174:D178)</f>
        <v>-6933.0002108319768</v>
      </c>
      <c r="E179" s="178">
        <f t="shared" si="23"/>
        <v>-6786.9997253910369</v>
      </c>
      <c r="F179" s="178">
        <f t="shared" si="23"/>
        <v>-6923.0220971556691</v>
      </c>
      <c r="G179" s="178">
        <f t="shared" si="23"/>
        <v>-7129.9771282739966</v>
      </c>
      <c r="H179" s="178">
        <f t="shared" si="23"/>
        <v>-7644.9943931809566</v>
      </c>
      <c r="I179" s="178">
        <f t="shared" si="23"/>
        <v>-7713.2418486978513</v>
      </c>
      <c r="J179" s="178">
        <f t="shared" si="23"/>
        <v>-7581.6607389923502</v>
      </c>
      <c r="K179" s="178">
        <f t="shared" si="23"/>
        <v>-7619.6624699298018</v>
      </c>
    </row>
    <row r="180" spans="1:11" x14ac:dyDescent="0.25">
      <c r="D180" s="183"/>
      <c r="E180" s="183"/>
      <c r="F180" s="183"/>
      <c r="G180" s="183"/>
      <c r="H180" s="183"/>
      <c r="I180" s="183"/>
      <c r="J180" s="183"/>
      <c r="K180" s="183"/>
    </row>
    <row r="181" spans="1:11" x14ac:dyDescent="0.25">
      <c r="B181" s="57" t="s">
        <v>772</v>
      </c>
      <c r="D181" s="154"/>
      <c r="E181" s="154"/>
      <c r="F181" s="154"/>
      <c r="G181" s="154"/>
      <c r="H181" s="154"/>
      <c r="I181" s="154"/>
      <c r="J181" s="154"/>
      <c r="K181" s="154"/>
    </row>
    <row r="182" spans="1:11" x14ac:dyDescent="0.25">
      <c r="B182" s="45" t="s">
        <v>487</v>
      </c>
      <c r="D182" s="154"/>
      <c r="E182" s="154"/>
      <c r="F182" s="154"/>
      <c r="G182" s="154"/>
      <c r="H182" s="154"/>
      <c r="I182" s="154"/>
      <c r="J182" s="154"/>
      <c r="K182" s="154"/>
    </row>
    <row r="183" spans="1:11" x14ac:dyDescent="0.25">
      <c r="A183" t="s">
        <v>773</v>
      </c>
      <c r="B183" s="49" t="s">
        <v>489</v>
      </c>
      <c r="C183" s="46" t="s">
        <v>563</v>
      </c>
      <c r="D183" s="178">
        <v>-561.30451999999991</v>
      </c>
      <c r="E183" s="178">
        <f>D188</f>
        <v>-779.30451999999991</v>
      </c>
      <c r="F183" s="178">
        <f t="shared" ref="F183:K183" si="24">E188</f>
        <v>-864.30451999999991</v>
      </c>
      <c r="G183" s="178">
        <f t="shared" si="24"/>
        <v>-1150.3045199999999</v>
      </c>
      <c r="H183" s="178">
        <f t="shared" si="24"/>
        <v>-1308.3045199999999</v>
      </c>
      <c r="I183" s="178">
        <f t="shared" si="24"/>
        <v>-1094.01152</v>
      </c>
      <c r="J183" s="178">
        <f t="shared" si="24"/>
        <v>-970.12052000000006</v>
      </c>
      <c r="K183" s="178">
        <f t="shared" si="24"/>
        <v>-991.84077000000002</v>
      </c>
    </row>
    <row r="184" spans="1:11" x14ac:dyDescent="0.25">
      <c r="A184" t="s">
        <v>774</v>
      </c>
      <c r="B184" s="49" t="s">
        <v>490</v>
      </c>
      <c r="C184" s="46" t="s">
        <v>563</v>
      </c>
      <c r="D184" s="178">
        <v>-218</v>
      </c>
      <c r="E184" s="178">
        <v>-85</v>
      </c>
      <c r="F184" s="178">
        <v>-286</v>
      </c>
      <c r="G184" s="178">
        <v>-158</v>
      </c>
      <c r="H184" s="113">
        <v>0</v>
      </c>
      <c r="I184" s="113">
        <v>0</v>
      </c>
      <c r="J184" s="178">
        <v>-21.720249999999993</v>
      </c>
      <c r="K184" s="113">
        <v>0</v>
      </c>
    </row>
    <row r="185" spans="1:11" x14ac:dyDescent="0.25">
      <c r="A185" t="s">
        <v>775</v>
      </c>
      <c r="B185" s="49" t="s">
        <v>491</v>
      </c>
      <c r="C185" s="46" t="s">
        <v>563</v>
      </c>
      <c r="D185" s="113">
        <v>0</v>
      </c>
      <c r="E185" s="113">
        <v>0</v>
      </c>
      <c r="F185" s="113">
        <v>0</v>
      </c>
      <c r="G185" s="113">
        <v>0</v>
      </c>
      <c r="H185" s="178">
        <v>214.29300000000001</v>
      </c>
      <c r="I185" s="178">
        <v>123.89099999999996</v>
      </c>
      <c r="J185" s="113">
        <v>0</v>
      </c>
      <c r="K185" s="178">
        <v>720.5</v>
      </c>
    </row>
    <row r="186" spans="1:11" x14ac:dyDescent="0.25">
      <c r="A186" t="s">
        <v>776</v>
      </c>
      <c r="B186" s="49" t="s">
        <v>492</v>
      </c>
      <c r="C186" s="46" t="s">
        <v>563</v>
      </c>
      <c r="D186" s="113">
        <v>0</v>
      </c>
      <c r="E186" s="113">
        <v>0</v>
      </c>
      <c r="F186" s="113">
        <v>0</v>
      </c>
      <c r="G186" s="113">
        <v>0</v>
      </c>
      <c r="H186" s="113">
        <v>0</v>
      </c>
      <c r="I186" s="113">
        <v>0</v>
      </c>
      <c r="J186" s="113">
        <v>0</v>
      </c>
      <c r="K186" s="113">
        <v>0</v>
      </c>
    </row>
    <row r="187" spans="1:11" ht="30" x14ac:dyDescent="0.25">
      <c r="A187" t="s">
        <v>777</v>
      </c>
      <c r="B187" s="49" t="s">
        <v>493</v>
      </c>
      <c r="C187" s="46" t="s">
        <v>563</v>
      </c>
      <c r="D187" s="113">
        <v>0</v>
      </c>
      <c r="E187" s="113">
        <v>0</v>
      </c>
      <c r="F187" s="113">
        <v>0</v>
      </c>
      <c r="G187" s="113">
        <v>0</v>
      </c>
      <c r="H187" s="113">
        <v>0</v>
      </c>
      <c r="I187" s="113">
        <v>0</v>
      </c>
      <c r="J187" s="113">
        <v>0</v>
      </c>
      <c r="K187" s="113">
        <v>0</v>
      </c>
    </row>
    <row r="188" spans="1:11" x14ac:dyDescent="0.25">
      <c r="A188" t="s">
        <v>778</v>
      </c>
      <c r="B188" s="49" t="s">
        <v>494</v>
      </c>
      <c r="C188" s="46" t="s">
        <v>563</v>
      </c>
      <c r="D188" s="178">
        <f t="shared" ref="D188:K188" si="25">SUM(D183:D187)</f>
        <v>-779.30451999999991</v>
      </c>
      <c r="E188" s="178">
        <f t="shared" si="25"/>
        <v>-864.30451999999991</v>
      </c>
      <c r="F188" s="178">
        <f t="shared" si="25"/>
        <v>-1150.3045199999999</v>
      </c>
      <c r="G188" s="178">
        <f t="shared" si="25"/>
        <v>-1308.3045199999999</v>
      </c>
      <c r="H188" s="178">
        <f t="shared" si="25"/>
        <v>-1094.01152</v>
      </c>
      <c r="I188" s="178">
        <f t="shared" si="25"/>
        <v>-970.12052000000006</v>
      </c>
      <c r="J188" s="178">
        <f t="shared" si="25"/>
        <v>-991.84077000000002</v>
      </c>
      <c r="K188" s="178">
        <f t="shared" si="25"/>
        <v>-271.34077000000002</v>
      </c>
    </row>
    <row r="189" spans="1:11" x14ac:dyDescent="0.25">
      <c r="B189" s="45" t="s">
        <v>488</v>
      </c>
      <c r="D189" s="154"/>
      <c r="E189" s="154"/>
      <c r="F189" s="154"/>
      <c r="G189" s="154"/>
      <c r="H189" s="154"/>
      <c r="I189" s="154"/>
      <c r="J189" s="154"/>
      <c r="K189" s="154"/>
    </row>
    <row r="190" spans="1:11" x14ac:dyDescent="0.25">
      <c r="A190" t="s">
        <v>779</v>
      </c>
      <c r="B190" s="49" t="s">
        <v>489</v>
      </c>
      <c r="C190" s="46" t="s">
        <v>563</v>
      </c>
      <c r="D190" s="113">
        <v>0</v>
      </c>
      <c r="E190" s="113">
        <v>0</v>
      </c>
      <c r="F190" s="113">
        <v>0</v>
      </c>
      <c r="G190" s="113">
        <v>0</v>
      </c>
      <c r="H190" s="113">
        <v>0</v>
      </c>
      <c r="I190" s="113">
        <v>0</v>
      </c>
      <c r="J190" s="113">
        <v>0</v>
      </c>
      <c r="K190" s="113">
        <v>0</v>
      </c>
    </row>
    <row r="191" spans="1:11" x14ac:dyDescent="0.25">
      <c r="A191" t="s">
        <v>780</v>
      </c>
      <c r="B191" s="49" t="s">
        <v>490</v>
      </c>
      <c r="C191" s="46" t="s">
        <v>563</v>
      </c>
      <c r="D191" s="113">
        <v>0</v>
      </c>
      <c r="E191" s="113">
        <v>0</v>
      </c>
      <c r="F191" s="113">
        <v>0</v>
      </c>
      <c r="G191" s="113">
        <v>0</v>
      </c>
      <c r="H191" s="113">
        <v>0</v>
      </c>
      <c r="I191" s="113">
        <v>0</v>
      </c>
      <c r="J191" s="113">
        <v>0</v>
      </c>
      <c r="K191" s="113">
        <v>0</v>
      </c>
    </row>
    <row r="192" spans="1:11" x14ac:dyDescent="0.25">
      <c r="A192" t="s">
        <v>781</v>
      </c>
      <c r="B192" s="49" t="s">
        <v>491</v>
      </c>
      <c r="C192" s="46" t="s">
        <v>563</v>
      </c>
      <c r="D192" s="113">
        <v>0</v>
      </c>
      <c r="E192" s="113">
        <v>0</v>
      </c>
      <c r="F192" s="113">
        <v>0</v>
      </c>
      <c r="G192" s="113">
        <v>0</v>
      </c>
      <c r="H192" s="113">
        <v>0</v>
      </c>
      <c r="I192" s="113">
        <v>0</v>
      </c>
      <c r="J192" s="113">
        <v>0</v>
      </c>
      <c r="K192" s="113">
        <v>0</v>
      </c>
    </row>
    <row r="193" spans="1:11" x14ac:dyDescent="0.25">
      <c r="A193" t="s">
        <v>782</v>
      </c>
      <c r="B193" s="49" t="s">
        <v>492</v>
      </c>
      <c r="C193" s="46" t="s">
        <v>563</v>
      </c>
      <c r="D193" s="113">
        <v>0</v>
      </c>
      <c r="E193" s="113">
        <v>0</v>
      </c>
      <c r="F193" s="113">
        <v>0</v>
      </c>
      <c r="G193" s="113">
        <v>0</v>
      </c>
      <c r="H193" s="113">
        <v>0</v>
      </c>
      <c r="I193" s="113">
        <v>0</v>
      </c>
      <c r="J193" s="113">
        <v>0</v>
      </c>
      <c r="K193" s="113">
        <v>0</v>
      </c>
    </row>
    <row r="194" spans="1:11" ht="30" x14ac:dyDescent="0.25">
      <c r="A194" t="s">
        <v>783</v>
      </c>
      <c r="B194" s="49" t="s">
        <v>493</v>
      </c>
      <c r="C194" s="46" t="s">
        <v>563</v>
      </c>
      <c r="D194" s="113">
        <v>0</v>
      </c>
      <c r="E194" s="113">
        <v>0</v>
      </c>
      <c r="F194" s="113">
        <v>0</v>
      </c>
      <c r="G194" s="113">
        <v>0</v>
      </c>
      <c r="H194" s="113">
        <v>0</v>
      </c>
      <c r="I194" s="113">
        <v>0</v>
      </c>
      <c r="J194" s="113">
        <v>0</v>
      </c>
      <c r="K194" s="113">
        <v>0</v>
      </c>
    </row>
    <row r="195" spans="1:11" x14ac:dyDescent="0.25">
      <c r="A195" t="s">
        <v>784</v>
      </c>
      <c r="B195" s="49" t="s">
        <v>494</v>
      </c>
      <c r="C195" s="46" t="s">
        <v>563</v>
      </c>
      <c r="D195" s="113">
        <v>0</v>
      </c>
      <c r="E195" s="113">
        <v>0</v>
      </c>
      <c r="F195" s="113">
        <v>0</v>
      </c>
      <c r="G195" s="113">
        <v>0</v>
      </c>
      <c r="H195" s="113">
        <v>0</v>
      </c>
      <c r="I195" s="113">
        <v>0</v>
      </c>
      <c r="J195" s="113">
        <v>0</v>
      </c>
      <c r="K195" s="113">
        <v>0</v>
      </c>
    </row>
    <row r="196" spans="1:11" x14ac:dyDescent="0.25">
      <c r="D196" s="183"/>
      <c r="E196" s="183"/>
      <c r="F196" s="183"/>
      <c r="G196" s="183"/>
      <c r="H196" s="183"/>
      <c r="I196" s="183"/>
      <c r="J196" s="183"/>
      <c r="K196" s="183"/>
    </row>
    <row r="197" spans="1:11" x14ac:dyDescent="0.25">
      <c r="B197" s="57" t="s">
        <v>785</v>
      </c>
      <c r="D197" s="154"/>
      <c r="E197" s="154"/>
      <c r="F197" s="154"/>
      <c r="G197" s="154"/>
      <c r="H197" s="154"/>
      <c r="I197" s="154"/>
      <c r="J197" s="154"/>
      <c r="K197" s="154"/>
    </row>
    <row r="198" spans="1:11" x14ac:dyDescent="0.25">
      <c r="B198" s="45" t="s">
        <v>487</v>
      </c>
      <c r="D198" s="154"/>
      <c r="E198" s="154"/>
      <c r="F198" s="154"/>
      <c r="G198" s="154"/>
      <c r="H198" s="154"/>
      <c r="I198" s="154"/>
      <c r="J198" s="154"/>
      <c r="K198" s="154"/>
    </row>
    <row r="199" spans="1:11" x14ac:dyDescent="0.25">
      <c r="A199" t="s">
        <v>786</v>
      </c>
      <c r="B199" s="49" t="s">
        <v>489</v>
      </c>
      <c r="C199" s="46" t="s">
        <v>563</v>
      </c>
      <c r="D199" s="178">
        <v>-615</v>
      </c>
      <c r="E199" s="178">
        <f>D204</f>
        <v>-273.86355000000003</v>
      </c>
      <c r="F199" s="178">
        <f t="shared" ref="F199:K199" si="26">E204</f>
        <v>-870.03531999999996</v>
      </c>
      <c r="G199" s="178">
        <f t="shared" si="26"/>
        <v>-556.69407000000001</v>
      </c>
      <c r="H199" s="178">
        <f t="shared" si="26"/>
        <v>-555.43606999999997</v>
      </c>
      <c r="I199" s="178">
        <f t="shared" si="26"/>
        <v>-3214.5903200000002</v>
      </c>
      <c r="J199" s="178">
        <f t="shared" si="26"/>
        <v>-900.03532000000041</v>
      </c>
      <c r="K199" s="178">
        <f t="shared" si="26"/>
        <v>-900.03532000000041</v>
      </c>
    </row>
    <row r="200" spans="1:11" x14ac:dyDescent="0.25">
      <c r="A200" t="s">
        <v>787</v>
      </c>
      <c r="B200" s="49" t="s">
        <v>490</v>
      </c>
      <c r="C200" s="46" t="s">
        <v>563</v>
      </c>
      <c r="D200" s="113">
        <v>0</v>
      </c>
      <c r="E200" s="178">
        <v>-1020.14411</v>
      </c>
      <c r="F200" s="113">
        <v>0</v>
      </c>
      <c r="G200" s="113">
        <v>0</v>
      </c>
      <c r="H200" s="178">
        <v>-2659.15425</v>
      </c>
      <c r="I200" s="113">
        <v>0</v>
      </c>
      <c r="J200" s="113">
        <v>0</v>
      </c>
      <c r="K200" s="113">
        <v>0</v>
      </c>
    </row>
    <row r="201" spans="1:11" x14ac:dyDescent="0.25">
      <c r="A201" t="s">
        <v>788</v>
      </c>
      <c r="B201" s="49" t="s">
        <v>491</v>
      </c>
      <c r="C201" s="46" t="s">
        <v>563</v>
      </c>
      <c r="D201" s="178">
        <v>150</v>
      </c>
      <c r="E201" s="113">
        <v>0</v>
      </c>
      <c r="F201" s="178">
        <v>300</v>
      </c>
      <c r="G201" s="113">
        <v>0</v>
      </c>
      <c r="H201" s="113">
        <v>0</v>
      </c>
      <c r="I201" s="113">
        <v>0</v>
      </c>
      <c r="J201" s="113">
        <v>0</v>
      </c>
      <c r="K201" s="113">
        <v>0</v>
      </c>
    </row>
    <row r="202" spans="1:11" x14ac:dyDescent="0.25">
      <c r="A202" t="s">
        <v>789</v>
      </c>
      <c r="B202" s="49" t="s">
        <v>492</v>
      </c>
      <c r="C202" s="46" t="s">
        <v>563</v>
      </c>
      <c r="D202" s="178">
        <v>191.13645</v>
      </c>
      <c r="E202" s="178">
        <v>423.97234000000003</v>
      </c>
      <c r="F202" s="178">
        <v>13.34125</v>
      </c>
      <c r="G202" s="178">
        <v>1.258</v>
      </c>
      <c r="H202" s="113">
        <v>0</v>
      </c>
      <c r="I202" s="178">
        <v>2314.5549999999998</v>
      </c>
      <c r="J202" s="113">
        <v>0</v>
      </c>
      <c r="K202" s="113">
        <v>0</v>
      </c>
    </row>
    <row r="203" spans="1:11" ht="30" x14ac:dyDescent="0.25">
      <c r="A203" t="s">
        <v>790</v>
      </c>
      <c r="B203" s="49" t="s">
        <v>493</v>
      </c>
      <c r="C203" s="46" t="s">
        <v>563</v>
      </c>
      <c r="D203" s="113">
        <v>0</v>
      </c>
      <c r="E203" s="113">
        <v>0</v>
      </c>
      <c r="F203" s="113">
        <v>0</v>
      </c>
      <c r="G203" s="113">
        <v>0</v>
      </c>
      <c r="H203" s="113">
        <v>0</v>
      </c>
      <c r="I203" s="113">
        <v>0</v>
      </c>
      <c r="J203" s="113">
        <v>0</v>
      </c>
      <c r="K203" s="113">
        <v>0</v>
      </c>
    </row>
    <row r="204" spans="1:11" x14ac:dyDescent="0.25">
      <c r="A204" t="s">
        <v>791</v>
      </c>
      <c r="B204" s="49" t="s">
        <v>494</v>
      </c>
      <c r="C204" s="46" t="s">
        <v>563</v>
      </c>
      <c r="D204" s="178">
        <f t="shared" ref="D204:K204" si="27">SUM(D199:D203)</f>
        <v>-273.86355000000003</v>
      </c>
      <c r="E204" s="178">
        <f t="shared" si="27"/>
        <v>-870.03531999999996</v>
      </c>
      <c r="F204" s="178">
        <f t="shared" si="27"/>
        <v>-556.69407000000001</v>
      </c>
      <c r="G204" s="178">
        <f t="shared" si="27"/>
        <v>-555.43606999999997</v>
      </c>
      <c r="H204" s="178">
        <f t="shared" si="27"/>
        <v>-3214.5903200000002</v>
      </c>
      <c r="I204" s="178">
        <f t="shared" si="27"/>
        <v>-900.03532000000041</v>
      </c>
      <c r="J204" s="178">
        <f t="shared" si="27"/>
        <v>-900.03532000000041</v>
      </c>
      <c r="K204" s="178">
        <f t="shared" si="27"/>
        <v>-900.03532000000041</v>
      </c>
    </row>
    <row r="205" spans="1:11" x14ac:dyDescent="0.25">
      <c r="B205" s="45" t="s">
        <v>488</v>
      </c>
      <c r="D205" s="154"/>
      <c r="E205" s="154"/>
      <c r="F205" s="154"/>
      <c r="G205" s="154"/>
      <c r="H205" s="154"/>
      <c r="I205" s="154"/>
      <c r="J205" s="154"/>
      <c r="K205" s="154"/>
    </row>
    <row r="206" spans="1:11" x14ac:dyDescent="0.25">
      <c r="A206" t="s">
        <v>792</v>
      </c>
      <c r="B206" s="49" t="s">
        <v>489</v>
      </c>
      <c r="C206" s="46" t="s">
        <v>563</v>
      </c>
      <c r="D206" s="113">
        <v>0</v>
      </c>
      <c r="E206" s="113">
        <v>0</v>
      </c>
      <c r="F206" s="113">
        <v>0</v>
      </c>
      <c r="G206" s="113">
        <v>0</v>
      </c>
      <c r="H206" s="113">
        <v>0</v>
      </c>
      <c r="I206" s="113">
        <v>0</v>
      </c>
      <c r="J206" s="113">
        <v>0</v>
      </c>
      <c r="K206" s="113">
        <v>0</v>
      </c>
    </row>
    <row r="207" spans="1:11" x14ac:dyDescent="0.25">
      <c r="A207" t="s">
        <v>793</v>
      </c>
      <c r="B207" s="49" t="s">
        <v>490</v>
      </c>
      <c r="C207" s="46" t="s">
        <v>563</v>
      </c>
      <c r="D207" s="113">
        <v>0</v>
      </c>
      <c r="E207" s="113">
        <v>0</v>
      </c>
      <c r="F207" s="113">
        <v>0</v>
      </c>
      <c r="G207" s="113">
        <v>0</v>
      </c>
      <c r="H207" s="113">
        <v>0</v>
      </c>
      <c r="I207" s="113">
        <v>0</v>
      </c>
      <c r="J207" s="113">
        <v>0</v>
      </c>
      <c r="K207" s="113">
        <v>0</v>
      </c>
    </row>
    <row r="208" spans="1:11" x14ac:dyDescent="0.25">
      <c r="A208" t="s">
        <v>794</v>
      </c>
      <c r="B208" s="49" t="s">
        <v>491</v>
      </c>
      <c r="C208" s="46" t="s">
        <v>563</v>
      </c>
      <c r="D208" s="113">
        <v>0</v>
      </c>
      <c r="E208" s="113">
        <v>0</v>
      </c>
      <c r="F208" s="113">
        <v>0</v>
      </c>
      <c r="G208" s="113">
        <v>0</v>
      </c>
      <c r="H208" s="113">
        <v>0</v>
      </c>
      <c r="I208" s="113">
        <v>0</v>
      </c>
      <c r="J208" s="113">
        <v>0</v>
      </c>
      <c r="K208" s="113">
        <v>0</v>
      </c>
    </row>
    <row r="209" spans="1:24" x14ac:dyDescent="0.25">
      <c r="A209" t="s">
        <v>795</v>
      </c>
      <c r="B209" s="49" t="s">
        <v>492</v>
      </c>
      <c r="C209" s="46" t="s">
        <v>563</v>
      </c>
      <c r="D209" s="113">
        <v>0</v>
      </c>
      <c r="E209" s="113">
        <v>0</v>
      </c>
      <c r="F209" s="113">
        <v>0</v>
      </c>
      <c r="G209" s="113">
        <v>0</v>
      </c>
      <c r="H209" s="113">
        <v>0</v>
      </c>
      <c r="I209" s="113">
        <v>0</v>
      </c>
      <c r="J209" s="113">
        <v>0</v>
      </c>
      <c r="K209" s="113">
        <v>0</v>
      </c>
    </row>
    <row r="210" spans="1:24" ht="30" x14ac:dyDescent="0.25">
      <c r="A210" t="s">
        <v>796</v>
      </c>
      <c r="B210" s="49" t="s">
        <v>493</v>
      </c>
      <c r="C210" s="46" t="s">
        <v>563</v>
      </c>
      <c r="D210" s="113">
        <v>0</v>
      </c>
      <c r="E210" s="113">
        <v>0</v>
      </c>
      <c r="F210" s="113">
        <v>0</v>
      </c>
      <c r="G210" s="113">
        <v>0</v>
      </c>
      <c r="H210" s="113">
        <v>0</v>
      </c>
      <c r="I210" s="113">
        <v>0</v>
      </c>
      <c r="J210" s="113">
        <v>0</v>
      </c>
      <c r="K210" s="113">
        <v>0</v>
      </c>
    </row>
    <row r="211" spans="1:24" x14ac:dyDescent="0.25">
      <c r="A211" t="s">
        <v>797</v>
      </c>
      <c r="B211" s="49" t="s">
        <v>494</v>
      </c>
      <c r="C211" s="46" t="s">
        <v>563</v>
      </c>
      <c r="D211" s="113">
        <v>0</v>
      </c>
      <c r="E211" s="113">
        <v>0</v>
      </c>
      <c r="F211" s="113">
        <v>0</v>
      </c>
      <c r="G211" s="113">
        <v>0</v>
      </c>
      <c r="H211" s="113">
        <v>0</v>
      </c>
      <c r="I211" s="113">
        <v>0</v>
      </c>
      <c r="J211" s="113">
        <v>0</v>
      </c>
      <c r="K211" s="113">
        <v>0</v>
      </c>
    </row>
    <row r="212" spans="1:24" x14ac:dyDescent="0.25">
      <c r="D212" s="143"/>
      <c r="E212" s="143"/>
      <c r="F212" s="143"/>
      <c r="G212" s="143"/>
      <c r="H212" s="143"/>
      <c r="I212" s="143"/>
      <c r="J212" s="143"/>
      <c r="K212" s="143"/>
      <c r="M212" s="94"/>
      <c r="N212" s="94"/>
      <c r="V212" s="94"/>
      <c r="W212" s="94"/>
    </row>
    <row r="213" spans="1:24" x14ac:dyDescent="0.25">
      <c r="O213" s="94"/>
      <c r="X213" s="94"/>
    </row>
    <row r="214" spans="1:24" ht="15.75" x14ac:dyDescent="0.25">
      <c r="B214" s="21" t="s">
        <v>509</v>
      </c>
      <c r="D214" s="1" t="s">
        <v>464</v>
      </c>
    </row>
    <row r="215" spans="1:24" x14ac:dyDescent="0.25">
      <c r="D215" s="56">
        <v>2006</v>
      </c>
      <c r="E215" s="56">
        <v>2007</v>
      </c>
      <c r="F215" s="56">
        <v>2008</v>
      </c>
      <c r="G215" s="56">
        <v>2009</v>
      </c>
      <c r="H215" s="56">
        <v>2010</v>
      </c>
      <c r="I215" s="56">
        <v>2011</v>
      </c>
      <c r="J215" s="56">
        <v>2012</v>
      </c>
      <c r="K215" s="56">
        <v>2013</v>
      </c>
    </row>
    <row r="216" spans="1:24" x14ac:dyDescent="0.25">
      <c r="A216" t="s">
        <v>486</v>
      </c>
      <c r="B216" s="9" t="s">
        <v>261</v>
      </c>
      <c r="C216" s="46" t="s">
        <v>563</v>
      </c>
      <c r="D216" s="122">
        <v>130.76012128672247</v>
      </c>
      <c r="E216" s="122">
        <v>121.68551592646332</v>
      </c>
      <c r="F216" s="122">
        <v>141.82714762477758</v>
      </c>
      <c r="G216" s="122">
        <v>141.00172298638671</v>
      </c>
      <c r="H216" s="122">
        <v>140.49374647900575</v>
      </c>
      <c r="I216" s="122">
        <v>124.48406184035247</v>
      </c>
      <c r="J216" s="122">
        <v>132.82944966914826</v>
      </c>
      <c r="K216" s="122">
        <v>132.44926706303076</v>
      </c>
    </row>
  </sheetData>
  <pageMargins left="0.23622047244094491" right="0.23622047244094491" top="0.74803149606299213" bottom="0.74803149606299213" header="0.31496062992125984" footer="0.31496062992125984"/>
  <pageSetup paperSize="8" scale="42" fitToHeight="0" orientation="landscape" r:id="rId1"/>
  <headerFooter>
    <oddHeader>&amp;C&amp;F&amp;R&amp;A</oddHead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0"/>
  <sheetViews>
    <sheetView zoomScale="75" zoomScaleNormal="75" workbookViewId="0">
      <selection activeCell="AA91" sqref="AA91"/>
    </sheetView>
  </sheetViews>
  <sheetFormatPr defaultRowHeight="15" x14ac:dyDescent="0.25"/>
  <cols>
    <col min="1" max="1" width="15.7109375" customWidth="1"/>
    <col min="2" max="2" width="48.85546875" customWidth="1"/>
    <col min="4" max="29" width="14.7109375" customWidth="1"/>
    <col min="30" max="30" width="4.7109375" customWidth="1"/>
  </cols>
  <sheetData>
    <row r="1" spans="1:31" ht="15.75" x14ac:dyDescent="0.25">
      <c r="B1" s="6" t="s">
        <v>78</v>
      </c>
      <c r="L1" s="161"/>
      <c r="M1" s="162"/>
    </row>
    <row r="3" spans="1:31" x14ac:dyDescent="0.25">
      <c r="B3" s="1" t="s">
        <v>70</v>
      </c>
      <c r="D3" s="1" t="s">
        <v>0</v>
      </c>
      <c r="M3" s="1" t="s">
        <v>1</v>
      </c>
      <c r="V3" s="1" t="s">
        <v>74</v>
      </c>
    </row>
    <row r="4" spans="1:3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  <c r="M4" s="56">
        <v>2006</v>
      </c>
      <c r="N4" s="56">
        <v>2007</v>
      </c>
      <c r="O4" s="56">
        <v>2008</v>
      </c>
      <c r="P4" s="56">
        <v>2009</v>
      </c>
      <c r="Q4" s="56">
        <v>2010</v>
      </c>
      <c r="R4" s="56">
        <v>2011</v>
      </c>
      <c r="S4" s="56">
        <v>2012</v>
      </c>
      <c r="T4" s="56">
        <v>2013</v>
      </c>
      <c r="V4" s="56">
        <v>2006</v>
      </c>
      <c r="W4" s="56">
        <v>2007</v>
      </c>
      <c r="X4" s="56">
        <v>2008</v>
      </c>
      <c r="Y4" s="56">
        <v>2009</v>
      </c>
      <c r="Z4" s="56">
        <v>2010</v>
      </c>
      <c r="AA4" s="56">
        <v>2011</v>
      </c>
      <c r="AB4" s="56">
        <v>2012</v>
      </c>
      <c r="AC4" s="56">
        <v>2013</v>
      </c>
    </row>
    <row r="5" spans="1:31" x14ac:dyDescent="0.25">
      <c r="A5" s="1" t="s">
        <v>68</v>
      </c>
      <c r="B5" s="1" t="s">
        <v>2</v>
      </c>
      <c r="C5" s="1" t="s">
        <v>3</v>
      </c>
    </row>
    <row r="6" spans="1:31" ht="15.75" x14ac:dyDescent="0.25">
      <c r="B6" s="20" t="s">
        <v>510</v>
      </c>
      <c r="C6" s="11"/>
    </row>
    <row r="7" spans="1:31" x14ac:dyDescent="0.25">
      <c r="A7" s="2"/>
      <c r="B7" s="16" t="s">
        <v>33</v>
      </c>
      <c r="C7" s="46"/>
      <c r="D7" s="54"/>
      <c r="E7" s="54"/>
      <c r="F7" s="54"/>
      <c r="G7" s="54"/>
      <c r="H7" s="54"/>
      <c r="I7" s="54"/>
      <c r="J7" s="54"/>
      <c r="K7" s="54"/>
      <c r="L7" s="17"/>
      <c r="M7" s="54"/>
      <c r="N7" s="54"/>
      <c r="O7" s="54"/>
      <c r="P7" s="54"/>
      <c r="Q7" s="54"/>
      <c r="R7" s="54"/>
      <c r="S7" s="54"/>
      <c r="T7" s="54"/>
      <c r="U7" s="17"/>
      <c r="V7" s="54"/>
      <c r="W7" s="54"/>
      <c r="X7" s="54"/>
      <c r="Y7" s="54"/>
      <c r="Z7" s="54"/>
      <c r="AA7" s="54"/>
      <c r="AB7" s="54"/>
      <c r="AC7" s="54"/>
      <c r="AD7" s="17"/>
    </row>
    <row r="8" spans="1:31" x14ac:dyDescent="0.25">
      <c r="A8" s="2" t="s">
        <v>278</v>
      </c>
      <c r="B8" s="19" t="s">
        <v>34</v>
      </c>
      <c r="C8" s="46" t="s">
        <v>563</v>
      </c>
      <c r="D8" s="114">
        <f>D18+D26+D34+D42+D50+D58+D72+D80+D88</f>
        <v>770764.42469223472</v>
      </c>
      <c r="E8" s="114">
        <f t="shared" ref="E8:K14" si="0">E18+E26+E34+E42+E50+E58+E72+E80+E88</f>
        <v>813083.31184425682</v>
      </c>
      <c r="F8" s="114">
        <f t="shared" si="0"/>
        <v>855130.33671700559</v>
      </c>
      <c r="G8" s="114">
        <f t="shared" si="0"/>
        <v>885822.76735373936</v>
      </c>
      <c r="H8" s="114">
        <f t="shared" si="0"/>
        <v>969037.21559044626</v>
      </c>
      <c r="I8" s="114">
        <f t="shared" si="0"/>
        <v>1028094.4815907684</v>
      </c>
      <c r="J8" s="114">
        <f t="shared" si="0"/>
        <v>1122298.9254462598</v>
      </c>
      <c r="K8" s="114">
        <f t="shared" si="0"/>
        <v>1204378.4030298064</v>
      </c>
      <c r="L8" s="146"/>
      <c r="M8" s="114">
        <f>M18+M26+M34+M42+M50+M58+M72+M80+M88</f>
        <v>1013885.0929261538</v>
      </c>
      <c r="N8" s="114">
        <f t="shared" ref="N8:T14" si="1">N18+N26+N34+N42+N50+N58+N72+N80+N88</f>
        <v>1059897.0707998921</v>
      </c>
      <c r="O8" s="114">
        <f t="shared" si="1"/>
        <v>1104867.013168484</v>
      </c>
      <c r="P8" s="114">
        <f t="shared" si="1"/>
        <v>1133864.1659089327</v>
      </c>
      <c r="Q8" s="114">
        <f t="shared" si="1"/>
        <v>1235743.5508250145</v>
      </c>
      <c r="R8" s="114">
        <f t="shared" si="1"/>
        <v>1305838.6410706982</v>
      </c>
      <c r="S8" s="114">
        <f t="shared" si="1"/>
        <v>1415246.1343891625</v>
      </c>
      <c r="T8" s="114">
        <f t="shared" si="1"/>
        <v>1509564.7425707402</v>
      </c>
      <c r="U8" s="146"/>
      <c r="V8" s="114">
        <f t="shared" ref="V8:AC14" si="2">V18+V26+V34+V42+V50+V58+V72+V80+V88</f>
        <v>5730.8151558381123</v>
      </c>
      <c r="W8" s="114">
        <f t="shared" si="2"/>
        <v>6950.2247482438315</v>
      </c>
      <c r="X8" s="114">
        <f t="shared" si="2"/>
        <v>7656.0229120781214</v>
      </c>
      <c r="Y8" s="114">
        <f t="shared" si="2"/>
        <v>8389.7810759124131</v>
      </c>
      <c r="Z8" s="114">
        <f t="shared" si="2"/>
        <v>10537.720481265371</v>
      </c>
      <c r="AA8" s="114">
        <f t="shared" si="2"/>
        <v>10597.50292963346</v>
      </c>
      <c r="AB8" s="114">
        <f t="shared" si="2"/>
        <v>10924.440876972974</v>
      </c>
      <c r="AC8" s="114">
        <f t="shared" si="2"/>
        <v>11077.347649855348</v>
      </c>
      <c r="AD8" s="17"/>
    </row>
    <row r="9" spans="1:31" x14ac:dyDescent="0.25">
      <c r="A9" s="2" t="s">
        <v>279</v>
      </c>
      <c r="B9" s="19" t="s">
        <v>35</v>
      </c>
      <c r="C9" s="46" t="s">
        <v>563</v>
      </c>
      <c r="D9" s="114">
        <f t="shared" ref="D9:J14" si="3">D19+D27+D35+D43+D51+D59+D73+D81+D89</f>
        <v>23324.370485872314</v>
      </c>
      <c r="E9" s="114">
        <f t="shared" si="3"/>
        <v>32023.97556662947</v>
      </c>
      <c r="F9" s="114">
        <f t="shared" si="3"/>
        <v>15927.283085930187</v>
      </c>
      <c r="G9" s="114">
        <f t="shared" si="3"/>
        <v>44123.580467178661</v>
      </c>
      <c r="H9" s="114">
        <f t="shared" si="3"/>
        <v>12032.354037757568</v>
      </c>
      <c r="I9" s="114">
        <f t="shared" si="3"/>
        <v>28659.810578153279</v>
      </c>
      <c r="J9" s="114">
        <f t="shared" si="3"/>
        <v>39503.886008206398</v>
      </c>
      <c r="K9" s="114">
        <f t="shared" si="0"/>
        <v>24135.839740076302</v>
      </c>
      <c r="L9" s="146"/>
      <c r="M9" s="114">
        <f t="shared" ref="M9:S14" si="4">M19+M27+M35+M43+M51+M59+M73+M81+M89</f>
        <v>30681.529634629147</v>
      </c>
      <c r="N9" s="114">
        <f t="shared" si="4"/>
        <v>41744.944711077005</v>
      </c>
      <c r="O9" s="114">
        <f t="shared" si="4"/>
        <v>20578.769031397693</v>
      </c>
      <c r="P9" s="114">
        <f t="shared" si="4"/>
        <v>56478.732097607586</v>
      </c>
      <c r="Q9" s="114">
        <f t="shared" si="4"/>
        <v>15344.815580558397</v>
      </c>
      <c r="R9" s="114">
        <f t="shared" si="4"/>
        <v>36402.382046455052</v>
      </c>
      <c r="S9" s="114">
        <f t="shared" si="4"/>
        <v>49815.357298175855</v>
      </c>
      <c r="T9" s="114">
        <f t="shared" si="1"/>
        <v>30251.798448311456</v>
      </c>
      <c r="U9" s="146"/>
      <c r="V9" s="113">
        <f t="shared" si="2"/>
        <v>0</v>
      </c>
      <c r="W9" s="113">
        <f t="shared" si="2"/>
        <v>0</v>
      </c>
      <c r="X9" s="113">
        <f t="shared" si="2"/>
        <v>0</v>
      </c>
      <c r="Y9" s="113">
        <f t="shared" si="2"/>
        <v>0</v>
      </c>
      <c r="Z9" s="113">
        <f t="shared" si="2"/>
        <v>0</v>
      </c>
      <c r="AA9" s="113">
        <f t="shared" si="2"/>
        <v>0</v>
      </c>
      <c r="AB9" s="113">
        <f t="shared" si="2"/>
        <v>0</v>
      </c>
      <c r="AC9" s="113">
        <f t="shared" si="2"/>
        <v>0</v>
      </c>
      <c r="AD9" s="17"/>
    </row>
    <row r="10" spans="1:31" x14ac:dyDescent="0.25">
      <c r="A10" s="2" t="s">
        <v>280</v>
      </c>
      <c r="B10" s="19" t="s">
        <v>36</v>
      </c>
      <c r="C10" s="46" t="s">
        <v>563</v>
      </c>
      <c r="D10" s="114">
        <f t="shared" si="3"/>
        <v>-49530.346006633255</v>
      </c>
      <c r="E10" s="114">
        <f t="shared" si="3"/>
        <v>-50521.926211270031</v>
      </c>
      <c r="F10" s="114">
        <f t="shared" si="3"/>
        <v>-51107.876951435494</v>
      </c>
      <c r="G10" s="114">
        <f t="shared" si="3"/>
        <v>-54862.072268019823</v>
      </c>
      <c r="H10" s="114">
        <f t="shared" si="3"/>
        <v>-58379.576308968622</v>
      </c>
      <c r="I10" s="114">
        <f t="shared" si="3"/>
        <v>-50513.703111735944</v>
      </c>
      <c r="J10" s="114">
        <f t="shared" si="3"/>
        <v>-55019.391495229938</v>
      </c>
      <c r="K10" s="114">
        <f t="shared" si="0"/>
        <v>-60167.55945892715</v>
      </c>
      <c r="L10" s="146"/>
      <c r="M10" s="114">
        <f t="shared" si="4"/>
        <v>-67809.815838387905</v>
      </c>
      <c r="N10" s="114">
        <f t="shared" si="4"/>
        <v>-69867.080780991382</v>
      </c>
      <c r="O10" s="114">
        <f t="shared" si="4"/>
        <v>-71161.563076944673</v>
      </c>
      <c r="P10" s="114">
        <f t="shared" si="4"/>
        <v>-69634.484105376614</v>
      </c>
      <c r="Q10" s="114">
        <f t="shared" si="4"/>
        <v>-72829.444476163932</v>
      </c>
      <c r="R10" s="114">
        <f t="shared" si="4"/>
        <v>-67961.035908525053</v>
      </c>
      <c r="S10" s="114">
        <f t="shared" si="4"/>
        <v>-73467.962203658972</v>
      </c>
      <c r="T10" s="114">
        <f t="shared" si="1"/>
        <v>-79693.459777587239</v>
      </c>
      <c r="U10" s="146"/>
      <c r="V10" s="114">
        <f t="shared" si="2"/>
        <v>-311.59040759428069</v>
      </c>
      <c r="W10" s="114">
        <f t="shared" si="2"/>
        <v>-371.20183616570932</v>
      </c>
      <c r="X10" s="114">
        <f t="shared" si="2"/>
        <v>-422.24183616570929</v>
      </c>
      <c r="Y10" s="114">
        <f t="shared" si="2"/>
        <v>-509.40397047023953</v>
      </c>
      <c r="Z10" s="114">
        <f t="shared" si="2"/>
        <v>-584.87835163191266</v>
      </c>
      <c r="AA10" s="114">
        <f t="shared" si="2"/>
        <v>-621.28717266048409</v>
      </c>
      <c r="AB10" s="114">
        <f t="shared" si="2"/>
        <v>-661.57767711762699</v>
      </c>
      <c r="AC10" s="114">
        <f t="shared" si="2"/>
        <v>-712.57895597476988</v>
      </c>
      <c r="AD10" s="17"/>
    </row>
    <row r="11" spans="1:31" x14ac:dyDescent="0.25">
      <c r="A11" s="2" t="s">
        <v>281</v>
      </c>
      <c r="B11" s="19" t="s">
        <v>37</v>
      </c>
      <c r="C11" s="46" t="s">
        <v>563</v>
      </c>
      <c r="D11" s="114">
        <f t="shared" si="3"/>
        <v>-26205.975520760941</v>
      </c>
      <c r="E11" s="114">
        <f t="shared" si="3"/>
        <v>-18497.950644640558</v>
      </c>
      <c r="F11" s="114">
        <f t="shared" si="3"/>
        <v>-35180.593865505311</v>
      </c>
      <c r="G11" s="114">
        <f t="shared" si="3"/>
        <v>-10738.491800841148</v>
      </c>
      <c r="H11" s="114">
        <f t="shared" si="3"/>
        <v>-46347.22227121106</v>
      </c>
      <c r="I11" s="114">
        <f t="shared" si="3"/>
        <v>-21853.892533582672</v>
      </c>
      <c r="J11" s="114">
        <f t="shared" si="3"/>
        <v>-15515.505487023536</v>
      </c>
      <c r="K11" s="114">
        <f t="shared" si="0"/>
        <v>-36031.719718850858</v>
      </c>
      <c r="L11" s="146"/>
      <c r="M11" s="114">
        <f t="shared" si="4"/>
        <v>-37128.286203758755</v>
      </c>
      <c r="N11" s="114">
        <f t="shared" si="4"/>
        <v>-28122.136069914362</v>
      </c>
      <c r="O11" s="114">
        <f t="shared" si="4"/>
        <v>-50582.794045546972</v>
      </c>
      <c r="P11" s="114">
        <f t="shared" si="4"/>
        <v>-13155.752007769039</v>
      </c>
      <c r="Q11" s="114">
        <f t="shared" si="4"/>
        <v>-57484.628895605521</v>
      </c>
      <c r="R11" s="114">
        <f t="shared" si="4"/>
        <v>-31558.653862069998</v>
      </c>
      <c r="S11" s="114">
        <f t="shared" si="4"/>
        <v>-23652.604905483116</v>
      </c>
      <c r="T11" s="114">
        <f t="shared" si="1"/>
        <v>-49441.661329275776</v>
      </c>
      <c r="U11" s="146"/>
      <c r="V11" s="114">
        <f t="shared" si="2"/>
        <v>-311.59040759428069</v>
      </c>
      <c r="W11" s="114">
        <f t="shared" si="2"/>
        <v>-371.20183616570932</v>
      </c>
      <c r="X11" s="114">
        <f t="shared" si="2"/>
        <v>-422.24183616570929</v>
      </c>
      <c r="Y11" s="114">
        <f t="shared" si="2"/>
        <v>-509.40397047023953</v>
      </c>
      <c r="Z11" s="114">
        <f t="shared" si="2"/>
        <v>-584.87835163191266</v>
      </c>
      <c r="AA11" s="114">
        <f t="shared" si="2"/>
        <v>-621.28717266048409</v>
      </c>
      <c r="AB11" s="114">
        <f t="shared" si="2"/>
        <v>-661.57767711762699</v>
      </c>
      <c r="AC11" s="114">
        <f t="shared" si="2"/>
        <v>-712.57895597476988</v>
      </c>
      <c r="AD11" s="17"/>
    </row>
    <row r="12" spans="1:31" x14ac:dyDescent="0.25">
      <c r="A12" s="2" t="s">
        <v>282</v>
      </c>
      <c r="B12" s="19" t="s">
        <v>38</v>
      </c>
      <c r="C12" s="46" t="s">
        <v>563</v>
      </c>
      <c r="D12" s="114">
        <f t="shared" si="3"/>
        <v>68904.914278072989</v>
      </c>
      <c r="E12" s="114">
        <f t="shared" si="3"/>
        <v>60946.961002315576</v>
      </c>
      <c r="F12" s="114">
        <f t="shared" si="3"/>
        <v>65890.668173606871</v>
      </c>
      <c r="G12" s="114">
        <f t="shared" si="3"/>
        <v>79107.821976089414</v>
      </c>
      <c r="H12" s="114">
        <f t="shared" si="3"/>
        <v>105462.55143153308</v>
      </c>
      <c r="I12" s="114">
        <f t="shared" si="3"/>
        <v>117067.58658907385</v>
      </c>
      <c r="J12" s="114">
        <f t="shared" si="3"/>
        <v>97987.923810570312</v>
      </c>
      <c r="K12" s="114">
        <f t="shared" si="0"/>
        <v>116268.35452417274</v>
      </c>
      <c r="L12" s="147"/>
      <c r="M12" s="114">
        <f t="shared" si="4"/>
        <v>83608.663357497353</v>
      </c>
      <c r="N12" s="114">
        <f t="shared" si="4"/>
        <v>73587.510398506041</v>
      </c>
      <c r="O12" s="114">
        <f t="shared" si="4"/>
        <v>79601.691945995757</v>
      </c>
      <c r="P12" s="114">
        <f t="shared" si="4"/>
        <v>96160.663415978677</v>
      </c>
      <c r="Q12" s="114">
        <f t="shared" si="4"/>
        <v>127637.78230128942</v>
      </c>
      <c r="R12" s="114">
        <f t="shared" si="4"/>
        <v>141975.39738053453</v>
      </c>
      <c r="S12" s="114">
        <f t="shared" si="4"/>
        <v>118364.15382706026</v>
      </c>
      <c r="T12" s="114">
        <f t="shared" si="1"/>
        <v>140812.40606395455</v>
      </c>
      <c r="U12" s="147"/>
      <c r="V12" s="114">
        <f t="shared" si="2"/>
        <v>1531</v>
      </c>
      <c r="W12" s="114">
        <f t="shared" si="2"/>
        <v>1077</v>
      </c>
      <c r="X12" s="114">
        <f t="shared" si="2"/>
        <v>1156</v>
      </c>
      <c r="Y12" s="114">
        <f t="shared" si="2"/>
        <v>2657.343375823199</v>
      </c>
      <c r="Z12" s="113">
        <f t="shared" si="2"/>
        <v>644.66079999999999</v>
      </c>
      <c r="AA12" s="113">
        <f t="shared" si="2"/>
        <v>948.22512000000029</v>
      </c>
      <c r="AB12" s="113">
        <f t="shared" si="2"/>
        <v>814.48445000000004</v>
      </c>
      <c r="AC12" s="113">
        <f t="shared" si="2"/>
        <v>1416.8215000000002</v>
      </c>
      <c r="AD12" s="17"/>
    </row>
    <row r="13" spans="1:31" x14ac:dyDescent="0.25">
      <c r="A13" s="2" t="s">
        <v>283</v>
      </c>
      <c r="B13" s="19" t="s">
        <v>39</v>
      </c>
      <c r="C13" s="46" t="s">
        <v>563</v>
      </c>
      <c r="D13" s="114">
        <f t="shared" si="3"/>
        <v>-380.05160528987113</v>
      </c>
      <c r="E13" s="114">
        <f t="shared" si="3"/>
        <v>-401.98548492625179</v>
      </c>
      <c r="F13" s="114">
        <f t="shared" si="3"/>
        <v>-17.643671367908809</v>
      </c>
      <c r="G13" s="114">
        <f t="shared" si="3"/>
        <v>-198.31310677058167</v>
      </c>
      <c r="H13" s="114">
        <f t="shared" si="3"/>
        <v>-58.063159999999989</v>
      </c>
      <c r="I13" s="114">
        <f t="shared" si="3"/>
        <v>-1009.2502000000001</v>
      </c>
      <c r="J13" s="114">
        <f t="shared" si="3"/>
        <v>-392.94074000000001</v>
      </c>
      <c r="K13" s="114">
        <f t="shared" si="0"/>
        <v>0</v>
      </c>
      <c r="L13" s="146"/>
      <c r="M13" s="114">
        <f t="shared" si="4"/>
        <v>-468.39928000000003</v>
      </c>
      <c r="N13" s="114">
        <f t="shared" si="4"/>
        <v>-495.43195999999989</v>
      </c>
      <c r="O13" s="114">
        <f t="shared" si="4"/>
        <v>-21.745160000000013</v>
      </c>
      <c r="P13" s="114">
        <f t="shared" si="4"/>
        <v>-244.41343000000006</v>
      </c>
      <c r="Q13" s="114">
        <f t="shared" si="4"/>
        <v>-58.063159999999989</v>
      </c>
      <c r="R13" s="114">
        <f t="shared" si="4"/>
        <v>-1009.2502000000001</v>
      </c>
      <c r="S13" s="114">
        <f t="shared" si="4"/>
        <v>-392.94074000000001</v>
      </c>
      <c r="T13" s="114">
        <f t="shared" si="1"/>
        <v>0</v>
      </c>
      <c r="U13" s="146"/>
      <c r="V13" s="113">
        <f t="shared" si="2"/>
        <v>0</v>
      </c>
      <c r="W13" s="113">
        <f t="shared" si="2"/>
        <v>0</v>
      </c>
      <c r="X13" s="113">
        <f t="shared" si="2"/>
        <v>0</v>
      </c>
      <c r="Y13" s="113">
        <f t="shared" si="2"/>
        <v>0</v>
      </c>
      <c r="Z13" s="113">
        <f t="shared" si="2"/>
        <v>0</v>
      </c>
      <c r="AA13" s="113">
        <f t="shared" si="2"/>
        <v>0</v>
      </c>
      <c r="AB13" s="113">
        <f t="shared" si="2"/>
        <v>0</v>
      </c>
      <c r="AC13" s="113">
        <f t="shared" si="2"/>
        <v>0</v>
      </c>
      <c r="AD13" s="17"/>
    </row>
    <row r="14" spans="1:31" x14ac:dyDescent="0.25">
      <c r="A14" s="2" t="s">
        <v>284</v>
      </c>
      <c r="B14" s="19" t="s">
        <v>40</v>
      </c>
      <c r="C14" s="46" t="s">
        <v>563</v>
      </c>
      <c r="D14" s="114">
        <f t="shared" si="3"/>
        <v>813083.31184425694</v>
      </c>
      <c r="E14" s="114">
        <f t="shared" si="3"/>
        <v>855130.33671700559</v>
      </c>
      <c r="F14" s="114">
        <f t="shared" si="3"/>
        <v>885822.76735373947</v>
      </c>
      <c r="G14" s="114">
        <f t="shared" si="3"/>
        <v>953993.78442221694</v>
      </c>
      <c r="H14" s="114">
        <f t="shared" si="3"/>
        <v>1028094.4815907686</v>
      </c>
      <c r="I14" s="114">
        <f t="shared" si="3"/>
        <v>1122298.9254462598</v>
      </c>
      <c r="J14" s="114">
        <f t="shared" si="3"/>
        <v>1204378.4030298067</v>
      </c>
      <c r="K14" s="114">
        <f t="shared" si="0"/>
        <v>1284615.0378351281</v>
      </c>
      <c r="L14" s="146"/>
      <c r="M14" s="114">
        <f t="shared" si="4"/>
        <v>1059897.0707998921</v>
      </c>
      <c r="N14" s="114">
        <f t="shared" si="4"/>
        <v>1104867.013168484</v>
      </c>
      <c r="O14" s="114">
        <f t="shared" si="4"/>
        <v>1133864.1659089327</v>
      </c>
      <c r="P14" s="114">
        <f t="shared" si="4"/>
        <v>1216624.6638871424</v>
      </c>
      <c r="Q14" s="114">
        <f t="shared" si="4"/>
        <v>1305838.6410706982</v>
      </c>
      <c r="R14" s="114">
        <f t="shared" si="4"/>
        <v>1415246.1343891625</v>
      </c>
      <c r="S14" s="114">
        <f t="shared" si="4"/>
        <v>1509564.7425707402</v>
      </c>
      <c r="T14" s="114">
        <f t="shared" si="1"/>
        <v>1600935.4873054188</v>
      </c>
      <c r="U14" s="146"/>
      <c r="V14" s="114">
        <f t="shared" si="2"/>
        <v>6950.2247482438315</v>
      </c>
      <c r="W14" s="114">
        <f t="shared" si="2"/>
        <v>7656.0229120781223</v>
      </c>
      <c r="X14" s="114">
        <f t="shared" si="2"/>
        <v>8389.7810759124113</v>
      </c>
      <c r="Y14" s="114">
        <f t="shared" si="2"/>
        <v>10537.720481265373</v>
      </c>
      <c r="Z14" s="114">
        <f t="shared" si="2"/>
        <v>10597.502929633458</v>
      </c>
      <c r="AA14" s="114">
        <f t="shared" si="2"/>
        <v>10924.440876972976</v>
      </c>
      <c r="AB14" s="114">
        <f t="shared" si="2"/>
        <v>11077.347649855346</v>
      </c>
      <c r="AC14" s="114">
        <f t="shared" si="2"/>
        <v>11781.590193880578</v>
      </c>
      <c r="AD14" s="17"/>
    </row>
    <row r="15" spans="1:31" x14ac:dyDescent="0.25">
      <c r="A15" s="2"/>
      <c r="B15" s="19"/>
      <c r="C15" s="46"/>
      <c r="D15" s="163"/>
      <c r="E15" s="163"/>
      <c r="F15" s="163"/>
      <c r="G15" s="163"/>
      <c r="H15" s="163"/>
      <c r="I15" s="163"/>
      <c r="J15" s="163"/>
      <c r="K15" s="163"/>
      <c r="L15" s="148"/>
      <c r="M15" s="163"/>
      <c r="N15" s="163"/>
      <c r="O15" s="163"/>
      <c r="P15" s="163"/>
      <c r="Q15" s="163"/>
      <c r="R15" s="163"/>
      <c r="S15" s="163"/>
      <c r="T15" s="163"/>
      <c r="U15" s="148"/>
      <c r="V15" s="134"/>
      <c r="W15" s="134"/>
      <c r="X15" s="134"/>
      <c r="Y15" s="134"/>
      <c r="Z15" s="134"/>
      <c r="AA15" s="134"/>
      <c r="AB15" s="134"/>
      <c r="AC15" s="134"/>
      <c r="AD15" s="46"/>
      <c r="AE15" s="46"/>
    </row>
    <row r="16" spans="1:31" ht="15.75" x14ac:dyDescent="0.25">
      <c r="A16" s="2"/>
      <c r="B16" s="21" t="s">
        <v>511</v>
      </c>
      <c r="C16" s="46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46"/>
      <c r="AE16" s="46"/>
    </row>
    <row r="17" spans="1:30" x14ac:dyDescent="0.25">
      <c r="A17" s="2"/>
      <c r="B17" s="10" t="s">
        <v>449</v>
      </c>
      <c r="C17" s="11"/>
      <c r="D17" s="149"/>
      <c r="E17" s="149"/>
      <c r="F17" s="149"/>
      <c r="G17" s="149"/>
      <c r="H17" s="149"/>
      <c r="I17" s="149"/>
      <c r="J17" s="149"/>
      <c r="K17" s="149"/>
      <c r="L17" s="146"/>
      <c r="M17" s="149"/>
      <c r="N17" s="149"/>
      <c r="O17" s="149"/>
      <c r="P17" s="149"/>
      <c r="Q17" s="149"/>
      <c r="R17" s="149"/>
      <c r="S17" s="149"/>
      <c r="T17" s="149"/>
      <c r="U17" s="146"/>
      <c r="V17" s="149"/>
      <c r="W17" s="149"/>
      <c r="X17" s="149"/>
      <c r="Y17" s="149"/>
      <c r="Z17" s="149"/>
      <c r="AA17" s="149"/>
      <c r="AB17" s="149"/>
      <c r="AC17" s="149"/>
      <c r="AD17" s="17"/>
    </row>
    <row r="18" spans="1:30" x14ac:dyDescent="0.25">
      <c r="A18" s="2" t="s">
        <v>285</v>
      </c>
      <c r="B18" s="9" t="s">
        <v>34</v>
      </c>
      <c r="C18" s="46" t="s">
        <v>563</v>
      </c>
      <c r="D18" s="114">
        <v>77147.345111521514</v>
      </c>
      <c r="E18" s="114">
        <v>82723.721159721332</v>
      </c>
      <c r="F18" s="114">
        <v>87965.45847916753</v>
      </c>
      <c r="G18" s="114">
        <v>91892.295213134814</v>
      </c>
      <c r="H18" s="114">
        <v>100946.67532349973</v>
      </c>
      <c r="I18" s="114">
        <v>107760.98196445381</v>
      </c>
      <c r="J18" s="114">
        <v>117297.20298285983</v>
      </c>
      <c r="K18" s="114">
        <v>125479.07987792011</v>
      </c>
      <c r="L18" s="146"/>
      <c r="M18" s="114">
        <v>95081.19529343101</v>
      </c>
      <c r="N18" s="114">
        <v>101953.86860839793</v>
      </c>
      <c r="O18" s="114">
        <v>108414.11230215918</v>
      </c>
      <c r="P18" s="114">
        <v>113253.79058075754</v>
      </c>
      <c r="Q18" s="114">
        <v>124412.97282209164</v>
      </c>
      <c r="R18" s="114">
        <f t="shared" ref="R18:T18" si="5">Q24</f>
        <v>132811.34893706071</v>
      </c>
      <c r="S18" s="114">
        <f t="shared" si="5"/>
        <v>144564.38193776435</v>
      </c>
      <c r="T18" s="114">
        <f t="shared" si="5"/>
        <v>154648.23684944629</v>
      </c>
      <c r="U18" s="146"/>
      <c r="V18" s="113">
        <v>0</v>
      </c>
      <c r="W18" s="113">
        <v>0</v>
      </c>
      <c r="X18" s="113">
        <v>0</v>
      </c>
      <c r="Y18" s="113">
        <v>0</v>
      </c>
      <c r="Z18" s="113">
        <v>0</v>
      </c>
      <c r="AA18" s="113">
        <v>0</v>
      </c>
      <c r="AB18" s="113">
        <v>0</v>
      </c>
      <c r="AC18" s="113">
        <v>0</v>
      </c>
      <c r="AD18" s="17"/>
    </row>
    <row r="19" spans="1:30" x14ac:dyDescent="0.25">
      <c r="A19" s="2" t="s">
        <v>286</v>
      </c>
      <c r="B19" s="9" t="s">
        <v>35</v>
      </c>
      <c r="C19" s="46" t="s">
        <v>563</v>
      </c>
      <c r="D19" s="114">
        <v>2334.5826581203214</v>
      </c>
      <c r="E19" s="114">
        <v>3258.1438908034288</v>
      </c>
      <c r="F19" s="114">
        <v>1638.4060988412796</v>
      </c>
      <c r="G19" s="114">
        <v>4577.2328637059563</v>
      </c>
      <c r="H19" s="114">
        <v>1260.1345955621955</v>
      </c>
      <c r="I19" s="114">
        <v>3004.0131389853873</v>
      </c>
      <c r="J19" s="114">
        <v>4128.7532498294495</v>
      </c>
      <c r="K19" s="114">
        <v>2514.6108191967987</v>
      </c>
      <c r="L19" s="146"/>
      <c r="M19" s="114">
        <v>2877.2851395536213</v>
      </c>
      <c r="N19" s="114">
        <v>4015.5395513320764</v>
      </c>
      <c r="O19" s="114">
        <v>2019.2737679914151</v>
      </c>
      <c r="P19" s="114">
        <v>5641.2669961411357</v>
      </c>
      <c r="Q19" s="114">
        <v>1553.068396630594</v>
      </c>
      <c r="R19" s="114">
        <v>3702.3329774862964</v>
      </c>
      <c r="S19" s="114">
        <v>5088.5327744971773</v>
      </c>
      <c r="T19" s="114">
        <v>3099.1630631151593</v>
      </c>
      <c r="U19" s="146"/>
      <c r="V19" s="113">
        <v>0</v>
      </c>
      <c r="W19" s="113">
        <v>0</v>
      </c>
      <c r="X19" s="113">
        <v>0</v>
      </c>
      <c r="Y19" s="113">
        <v>0</v>
      </c>
      <c r="Z19" s="113">
        <v>0</v>
      </c>
      <c r="AA19" s="113">
        <v>0</v>
      </c>
      <c r="AB19" s="113">
        <v>0</v>
      </c>
      <c r="AC19" s="113">
        <v>0</v>
      </c>
      <c r="AD19" s="17"/>
    </row>
    <row r="20" spans="1:30" x14ac:dyDescent="0.25">
      <c r="A20" s="2" t="s">
        <v>287</v>
      </c>
      <c r="B20" s="9" t="s">
        <v>36</v>
      </c>
      <c r="C20" s="46" t="s">
        <v>563</v>
      </c>
      <c r="D20" s="114">
        <v>-3533.2680932163184</v>
      </c>
      <c r="E20" s="114">
        <v>-3832.6952502563799</v>
      </c>
      <c r="F20" s="114">
        <v>-4065.4996229410908</v>
      </c>
      <c r="G20" s="114">
        <v>-4442.4386576855686</v>
      </c>
      <c r="H20" s="114">
        <v>-4725.296057373931</v>
      </c>
      <c r="I20" s="114">
        <v>-5013.9648772177279</v>
      </c>
      <c r="J20" s="114">
        <v>-5392.4062678216569</v>
      </c>
      <c r="K20" s="114">
        <v>-5780.5961345426194</v>
      </c>
      <c r="L20" s="146"/>
      <c r="M20" s="114">
        <v>-4354.6197618273909</v>
      </c>
      <c r="N20" s="114">
        <v>-4723.6524479623167</v>
      </c>
      <c r="O20" s="114">
        <v>-5010.575063282412</v>
      </c>
      <c r="P20" s="114">
        <v>-5475.1382173928778</v>
      </c>
      <c r="Q20" s="114">
        <v>-5823.7493020787297</v>
      </c>
      <c r="R20" s="114">
        <v>-6179.5227430832892</v>
      </c>
      <c r="S20" s="114">
        <v>-6645.9374941692076</v>
      </c>
      <c r="T20" s="114">
        <v>-7124.3668746653429</v>
      </c>
      <c r="U20" s="146"/>
      <c r="V20" s="113">
        <v>0</v>
      </c>
      <c r="W20" s="113">
        <v>0</v>
      </c>
      <c r="X20" s="113">
        <v>0</v>
      </c>
      <c r="Y20" s="113">
        <v>0</v>
      </c>
      <c r="Z20" s="113">
        <v>0</v>
      </c>
      <c r="AA20" s="113">
        <v>0</v>
      </c>
      <c r="AB20" s="113">
        <v>0</v>
      </c>
      <c r="AC20" s="113">
        <v>0</v>
      </c>
      <c r="AD20" s="17"/>
    </row>
    <row r="21" spans="1:30" x14ac:dyDescent="0.25">
      <c r="A21" s="2" t="s">
        <v>288</v>
      </c>
      <c r="B21" s="9" t="s">
        <v>37</v>
      </c>
      <c r="C21" s="46" t="s">
        <v>563</v>
      </c>
      <c r="D21" s="114">
        <f t="shared" ref="D21:K21" si="6">D20+D19</f>
        <v>-1198.685435095997</v>
      </c>
      <c r="E21" s="114">
        <f t="shared" si="6"/>
        <v>-574.55135945295115</v>
      </c>
      <c r="F21" s="114">
        <f t="shared" si="6"/>
        <v>-2427.0935240998115</v>
      </c>
      <c r="G21" s="114">
        <f t="shared" si="6"/>
        <v>134.79420602038772</v>
      </c>
      <c r="H21" s="114">
        <f t="shared" si="6"/>
        <v>-3465.1614618117355</v>
      </c>
      <c r="I21" s="114">
        <f t="shared" si="6"/>
        <v>-2009.9517382323406</v>
      </c>
      <c r="J21" s="114">
        <f t="shared" si="6"/>
        <v>-1263.6530179922074</v>
      </c>
      <c r="K21" s="114">
        <f t="shared" si="6"/>
        <v>-3265.9853153458207</v>
      </c>
      <c r="L21" s="146"/>
      <c r="M21" s="114">
        <f>M20+M19</f>
        <v>-1477.3346222737696</v>
      </c>
      <c r="N21" s="114">
        <f t="shared" ref="N21:S21" si="7">N20+N19</f>
        <v>-708.11289663024036</v>
      </c>
      <c r="O21" s="114">
        <f t="shared" si="7"/>
        <v>-2991.3012952909967</v>
      </c>
      <c r="P21" s="114">
        <f t="shared" si="7"/>
        <v>166.1287787482579</v>
      </c>
      <c r="Q21" s="114">
        <f t="shared" si="7"/>
        <v>-4270.6809054481355</v>
      </c>
      <c r="R21" s="114">
        <f t="shared" si="7"/>
        <v>-2477.1897655969929</v>
      </c>
      <c r="S21" s="114">
        <f t="shared" si="7"/>
        <v>-1557.4047196720303</v>
      </c>
      <c r="T21" s="114">
        <f>T20+T19</f>
        <v>-4025.2038115501837</v>
      </c>
      <c r="U21" s="146"/>
      <c r="V21" s="113">
        <v>0</v>
      </c>
      <c r="W21" s="113">
        <v>0</v>
      </c>
      <c r="X21" s="113">
        <v>0</v>
      </c>
      <c r="Y21" s="113">
        <v>0</v>
      </c>
      <c r="Z21" s="113">
        <v>0</v>
      </c>
      <c r="AA21" s="113">
        <v>0</v>
      </c>
      <c r="AB21" s="113">
        <v>0</v>
      </c>
      <c r="AC21" s="113">
        <v>0</v>
      </c>
      <c r="AD21" s="17"/>
    </row>
    <row r="22" spans="1:30" x14ac:dyDescent="0.25">
      <c r="A22" s="2" t="s">
        <v>289</v>
      </c>
      <c r="B22" s="9" t="s">
        <v>38</v>
      </c>
      <c r="C22" s="46" t="s">
        <v>563</v>
      </c>
      <c r="D22" s="114">
        <v>6816.015605012537</v>
      </c>
      <c r="E22" s="114">
        <v>5859.60638167657</v>
      </c>
      <c r="F22" s="114">
        <v>6355.8315289857574</v>
      </c>
      <c r="G22" s="114">
        <v>7904.9521816676761</v>
      </c>
      <c r="H22" s="114">
        <v>10279.468102765823</v>
      </c>
      <c r="I22" s="114">
        <v>11546.17275663836</v>
      </c>
      <c r="J22" s="114">
        <v>9445.5299130524709</v>
      </c>
      <c r="K22" s="114">
        <v>11377.549861721011</v>
      </c>
      <c r="L22" s="147"/>
      <c r="M22" s="114">
        <v>8400.482348763082</v>
      </c>
      <c r="N22" s="114">
        <v>7221.7440264917059</v>
      </c>
      <c r="O22" s="114">
        <v>7833.3228186408351</v>
      </c>
      <c r="P22" s="114">
        <v>9742.5556392624167</v>
      </c>
      <c r="Q22" s="114">
        <v>12669.057020417222</v>
      </c>
      <c r="R22" s="114">
        <v>14230.222766300623</v>
      </c>
      <c r="S22" s="114">
        <v>11641.259631353943</v>
      </c>
      <c r="T22" s="114">
        <v>14022.401403434491</v>
      </c>
      <c r="U22" s="147"/>
      <c r="V22" s="113">
        <v>0</v>
      </c>
      <c r="W22" s="113">
        <v>0</v>
      </c>
      <c r="X22" s="113">
        <v>0</v>
      </c>
      <c r="Y22" s="113">
        <v>0</v>
      </c>
      <c r="Z22" s="113">
        <v>0</v>
      </c>
      <c r="AA22" s="113">
        <v>0</v>
      </c>
      <c r="AB22" s="113">
        <v>0</v>
      </c>
      <c r="AC22" s="113">
        <v>0</v>
      </c>
      <c r="AD22" s="17"/>
    </row>
    <row r="23" spans="1:30" x14ac:dyDescent="0.25">
      <c r="A23" s="2" t="s">
        <v>290</v>
      </c>
      <c r="B23" s="9" t="s">
        <v>39</v>
      </c>
      <c r="C23" s="46" t="s">
        <v>563</v>
      </c>
      <c r="D23" s="114">
        <v>-40.954121716716948</v>
      </c>
      <c r="E23" s="114">
        <v>-43.317702777407419</v>
      </c>
      <c r="F23" s="114">
        <v>-1.901270918668972</v>
      </c>
      <c r="G23" s="114">
        <v>-21.370095533495014</v>
      </c>
      <c r="H23" s="114">
        <v>0</v>
      </c>
      <c r="I23" s="114">
        <v>0</v>
      </c>
      <c r="J23" s="114">
        <v>0</v>
      </c>
      <c r="K23" s="114">
        <v>0</v>
      </c>
      <c r="L23" s="146"/>
      <c r="M23" s="114">
        <v>-50.474411522381295</v>
      </c>
      <c r="N23" s="114">
        <v>-53.387436100200539</v>
      </c>
      <c r="O23" s="114">
        <v>-2.3432447514864356</v>
      </c>
      <c r="P23" s="114">
        <v>-26.337837341288694</v>
      </c>
      <c r="Q23" s="114">
        <v>0</v>
      </c>
      <c r="R23" s="114">
        <v>0</v>
      </c>
      <c r="S23" s="114">
        <v>0</v>
      </c>
      <c r="T23" s="114">
        <v>0</v>
      </c>
      <c r="U23" s="146"/>
      <c r="V23" s="113">
        <v>0</v>
      </c>
      <c r="W23" s="113">
        <v>0</v>
      </c>
      <c r="X23" s="113">
        <v>0</v>
      </c>
      <c r="Y23" s="113">
        <v>0</v>
      </c>
      <c r="Z23" s="113">
        <v>0</v>
      </c>
      <c r="AA23" s="113">
        <v>0</v>
      </c>
      <c r="AB23" s="113">
        <v>0</v>
      </c>
      <c r="AC23" s="113">
        <v>0</v>
      </c>
      <c r="AD23" s="17"/>
    </row>
    <row r="24" spans="1:30" x14ac:dyDescent="0.25">
      <c r="A24" s="2" t="s">
        <v>291</v>
      </c>
      <c r="B24" s="9" t="s">
        <v>41</v>
      </c>
      <c r="C24" s="46" t="s">
        <v>563</v>
      </c>
      <c r="D24" s="114">
        <f t="shared" ref="D24:K24" si="8">SUM(D18,D21:D23)</f>
        <v>82723.721159721346</v>
      </c>
      <c r="E24" s="114">
        <f t="shared" si="8"/>
        <v>87965.458479167544</v>
      </c>
      <c r="F24" s="114">
        <f t="shared" si="8"/>
        <v>91892.295213134814</v>
      </c>
      <c r="G24" s="114">
        <f t="shared" si="8"/>
        <v>99910.671505289385</v>
      </c>
      <c r="H24" s="114">
        <f t="shared" si="8"/>
        <v>107760.98196445382</v>
      </c>
      <c r="I24" s="114">
        <f t="shared" si="8"/>
        <v>117297.20298285983</v>
      </c>
      <c r="J24" s="114">
        <f t="shared" si="8"/>
        <v>125479.07987792008</v>
      </c>
      <c r="K24" s="114">
        <f t="shared" si="8"/>
        <v>133590.64442429529</v>
      </c>
      <c r="L24" s="146"/>
      <c r="M24" s="114">
        <f>SUM(M18,M21:M23)</f>
        <v>101953.86860839793</v>
      </c>
      <c r="N24" s="114">
        <f t="shared" ref="N24:S24" si="9">SUM(N18,N21:N23)</f>
        <v>108414.11230215921</v>
      </c>
      <c r="O24" s="114">
        <f t="shared" si="9"/>
        <v>113253.79058075753</v>
      </c>
      <c r="P24" s="114">
        <f t="shared" si="9"/>
        <v>123136.13716142693</v>
      </c>
      <c r="Q24" s="114">
        <f>SUM(Q18,Q21:Q23)</f>
        <v>132811.34893706071</v>
      </c>
      <c r="R24" s="114">
        <f t="shared" si="9"/>
        <v>144564.38193776435</v>
      </c>
      <c r="S24" s="114">
        <f t="shared" si="9"/>
        <v>154648.23684944629</v>
      </c>
      <c r="T24" s="114">
        <f>SUM(T18,T21:T23)</f>
        <v>164645.43444133058</v>
      </c>
      <c r="U24" s="146"/>
      <c r="V24" s="113">
        <v>0</v>
      </c>
      <c r="W24" s="113">
        <v>0</v>
      </c>
      <c r="X24" s="113">
        <v>0</v>
      </c>
      <c r="Y24" s="113">
        <v>0</v>
      </c>
      <c r="Z24" s="113">
        <v>0</v>
      </c>
      <c r="AA24" s="113">
        <v>0</v>
      </c>
      <c r="AB24" s="113">
        <v>0</v>
      </c>
      <c r="AC24" s="113">
        <v>0</v>
      </c>
      <c r="AD24" s="17"/>
    </row>
    <row r="25" spans="1:30" x14ac:dyDescent="0.25">
      <c r="A25" s="2"/>
      <c r="B25" s="10" t="s">
        <v>450</v>
      </c>
      <c r="C25" s="11"/>
      <c r="D25" s="149"/>
      <c r="E25" s="149"/>
      <c r="F25" s="149"/>
      <c r="G25" s="149"/>
      <c r="H25" s="149"/>
      <c r="I25" s="149"/>
      <c r="J25" s="149"/>
      <c r="K25" s="149"/>
      <c r="L25" s="146"/>
      <c r="M25" s="149"/>
      <c r="N25" s="149"/>
      <c r="O25" s="149"/>
      <c r="P25" s="149"/>
      <c r="Q25" s="149"/>
      <c r="R25" s="149"/>
      <c r="S25" s="149"/>
      <c r="T25" s="149"/>
      <c r="U25" s="146"/>
      <c r="V25" s="195"/>
      <c r="W25" s="195"/>
      <c r="X25" s="195"/>
      <c r="Y25" s="195"/>
      <c r="Z25" s="195"/>
      <c r="AA25" s="195"/>
      <c r="AB25" s="195"/>
      <c r="AC25" s="195"/>
      <c r="AD25" s="17"/>
    </row>
    <row r="26" spans="1:30" x14ac:dyDescent="0.25">
      <c r="A26" s="2" t="s">
        <v>292</v>
      </c>
      <c r="B26" s="9" t="s">
        <v>34</v>
      </c>
      <c r="C26" s="46" t="s">
        <v>563</v>
      </c>
      <c r="D26" s="114">
        <v>389981.06913853838</v>
      </c>
      <c r="E26" s="114">
        <v>418169.73966312822</v>
      </c>
      <c r="F26" s="114">
        <v>444666.80603690963</v>
      </c>
      <c r="G26" s="114">
        <v>464517.0288233363</v>
      </c>
      <c r="H26" s="114">
        <v>510287.06576657132</v>
      </c>
      <c r="I26" s="114">
        <v>544733.49532854266</v>
      </c>
      <c r="J26" s="114">
        <v>592939.2458041216</v>
      </c>
      <c r="K26" s="114">
        <v>634298.76497465209</v>
      </c>
      <c r="L26" s="146"/>
      <c r="M26" s="114">
        <v>480636.96996832523</v>
      </c>
      <c r="N26" s="114">
        <v>515378.44400526432</v>
      </c>
      <c r="O26" s="114">
        <v>548035.07968010963</v>
      </c>
      <c r="P26" s="114">
        <v>572499.73114213999</v>
      </c>
      <c r="Q26" s="114">
        <v>628909.57667728281</v>
      </c>
      <c r="R26" s="114">
        <f t="shared" ref="R26:T26" si="10">Q32</f>
        <v>671363.50288315141</v>
      </c>
      <c r="S26" s="114">
        <f t="shared" si="10"/>
        <v>730775.27354887209</v>
      </c>
      <c r="T26" s="114">
        <f t="shared" si="10"/>
        <v>781749.32215431554</v>
      </c>
      <c r="U26" s="146"/>
      <c r="V26" s="113">
        <v>0</v>
      </c>
      <c r="W26" s="113">
        <v>0</v>
      </c>
      <c r="X26" s="113">
        <v>0</v>
      </c>
      <c r="Y26" s="113">
        <v>0</v>
      </c>
      <c r="Z26" s="113">
        <v>0</v>
      </c>
      <c r="AA26" s="113">
        <v>0</v>
      </c>
      <c r="AB26" s="113">
        <v>0</v>
      </c>
      <c r="AC26" s="113">
        <v>0</v>
      </c>
      <c r="AD26" s="17"/>
    </row>
    <row r="27" spans="1:30" x14ac:dyDescent="0.25">
      <c r="A27" s="2" t="s">
        <v>293</v>
      </c>
      <c r="B27" s="9" t="s">
        <v>35</v>
      </c>
      <c r="C27" s="46" t="s">
        <v>563</v>
      </c>
      <c r="D27" s="114">
        <v>11801.352848759076</v>
      </c>
      <c r="E27" s="114">
        <v>16469.96971970925</v>
      </c>
      <c r="F27" s="114">
        <v>8282.1691554723511</v>
      </c>
      <c r="G27" s="114">
        <v>23137.985672789124</v>
      </c>
      <c r="H27" s="114">
        <v>6370.0006283484245</v>
      </c>
      <c r="I27" s="114">
        <v>15185.334685908461</v>
      </c>
      <c r="J27" s="114">
        <v>20870.91401849471</v>
      </c>
      <c r="K27" s="114">
        <v>12711.398095684421</v>
      </c>
      <c r="L27" s="146"/>
      <c r="M27" s="114">
        <v>14544.72261252154</v>
      </c>
      <c r="N27" s="114">
        <v>20298.616953478278</v>
      </c>
      <c r="O27" s="114">
        <v>10207.461342789509</v>
      </c>
      <c r="P27" s="114">
        <v>28516.695309097755</v>
      </c>
      <c r="Q27" s="114">
        <v>7850.7856995952779</v>
      </c>
      <c r="R27" s="114">
        <v>18715.352690099829</v>
      </c>
      <c r="S27" s="114">
        <v>25722.614937380898</v>
      </c>
      <c r="T27" s="114">
        <v>15666.319081248821</v>
      </c>
      <c r="U27" s="146"/>
      <c r="V27" s="113">
        <v>0</v>
      </c>
      <c r="W27" s="113">
        <v>0</v>
      </c>
      <c r="X27" s="113">
        <v>0</v>
      </c>
      <c r="Y27" s="113">
        <v>0</v>
      </c>
      <c r="Z27" s="113">
        <v>0</v>
      </c>
      <c r="AA27" s="113">
        <v>0</v>
      </c>
      <c r="AB27" s="113">
        <v>0</v>
      </c>
      <c r="AC27" s="113">
        <v>0</v>
      </c>
      <c r="AD27" s="17"/>
    </row>
    <row r="28" spans="1:30" x14ac:dyDescent="0.25">
      <c r="A28" s="2" t="s">
        <v>294</v>
      </c>
      <c r="B28" s="9" t="s">
        <v>36</v>
      </c>
      <c r="C28" s="46" t="s">
        <v>563</v>
      </c>
      <c r="D28" s="114">
        <v>-17860.726983588735</v>
      </c>
      <c r="E28" s="114">
        <v>-19374.336073607275</v>
      </c>
      <c r="F28" s="114">
        <v>-20551.165918217856</v>
      </c>
      <c r="G28" s="114">
        <v>-22456.598795489306</v>
      </c>
      <c r="H28" s="114">
        <v>-23886.447495852946</v>
      </c>
      <c r="I28" s="114">
        <v>-25345.673018479927</v>
      </c>
      <c r="J28" s="114">
        <v>-27258.700328760689</v>
      </c>
      <c r="K28" s="114">
        <v>-29221.006342451088</v>
      </c>
      <c r="L28" s="146"/>
      <c r="M28" s="114">
        <v>-22012.672865856457</v>
      </c>
      <c r="N28" s="114">
        <v>-23878.1390238678</v>
      </c>
      <c r="O28" s="114">
        <v>-25328.537454569541</v>
      </c>
      <c r="P28" s="114">
        <v>-27676.911663176161</v>
      </c>
      <c r="Q28" s="114">
        <v>-29439.14629772913</v>
      </c>
      <c r="R28" s="114">
        <v>-31237.586758557562</v>
      </c>
      <c r="S28" s="114">
        <v>-33595.320819626468</v>
      </c>
      <c r="T28" s="114">
        <v>-36013.789025414495</v>
      </c>
      <c r="U28" s="146"/>
      <c r="V28" s="113">
        <v>0</v>
      </c>
      <c r="W28" s="113">
        <v>0</v>
      </c>
      <c r="X28" s="113">
        <v>0</v>
      </c>
      <c r="Y28" s="113">
        <v>0</v>
      </c>
      <c r="Z28" s="113">
        <v>0</v>
      </c>
      <c r="AA28" s="113">
        <v>0</v>
      </c>
      <c r="AB28" s="113">
        <v>0</v>
      </c>
      <c r="AC28" s="113">
        <v>0</v>
      </c>
      <c r="AD28" s="17"/>
    </row>
    <row r="29" spans="1:30" x14ac:dyDescent="0.25">
      <c r="A29" s="2" t="s">
        <v>295</v>
      </c>
      <c r="B29" s="9" t="s">
        <v>37</v>
      </c>
      <c r="C29" s="46" t="s">
        <v>563</v>
      </c>
      <c r="D29" s="114">
        <f t="shared" ref="D29:K29" si="11">D28+D27</f>
        <v>-6059.3741348296589</v>
      </c>
      <c r="E29" s="114">
        <f t="shared" si="11"/>
        <v>-2904.3663538980254</v>
      </c>
      <c r="F29" s="114">
        <f t="shared" si="11"/>
        <v>-12268.996762745504</v>
      </c>
      <c r="G29" s="114">
        <f t="shared" si="11"/>
        <v>681.38687729981757</v>
      </c>
      <c r="H29" s="114">
        <f t="shared" si="11"/>
        <v>-17516.446867504521</v>
      </c>
      <c r="I29" s="114">
        <f t="shared" si="11"/>
        <v>-10160.338332571466</v>
      </c>
      <c r="J29" s="114">
        <f t="shared" si="11"/>
        <v>-6387.7863102659794</v>
      </c>
      <c r="K29" s="114">
        <f t="shared" si="11"/>
        <v>-16509.608246766667</v>
      </c>
      <c r="L29" s="146"/>
      <c r="M29" s="114">
        <f>M28+M27</f>
        <v>-7467.9502533349169</v>
      </c>
      <c r="N29" s="114">
        <f t="shared" ref="N29:S29" si="12">N28+N27</f>
        <v>-3579.5220703895211</v>
      </c>
      <c r="O29" s="114">
        <f t="shared" si="12"/>
        <v>-15121.076111780032</v>
      </c>
      <c r="P29" s="114">
        <f t="shared" si="12"/>
        <v>839.78364592159414</v>
      </c>
      <c r="Q29" s="114">
        <f t="shared" si="12"/>
        <v>-21588.360598133851</v>
      </c>
      <c r="R29" s="114">
        <f t="shared" si="12"/>
        <v>-12522.234068457732</v>
      </c>
      <c r="S29" s="114">
        <f t="shared" si="12"/>
        <v>-7872.7058822455692</v>
      </c>
      <c r="T29" s="114">
        <f>T28+T27</f>
        <v>-20347.469944165674</v>
      </c>
      <c r="U29" s="146"/>
      <c r="V29" s="113">
        <v>0</v>
      </c>
      <c r="W29" s="113">
        <v>0</v>
      </c>
      <c r="X29" s="113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  <c r="AD29" s="17"/>
    </row>
    <row r="30" spans="1:30" x14ac:dyDescent="0.25">
      <c r="A30" s="2" t="s">
        <v>296</v>
      </c>
      <c r="B30" s="9" t="s">
        <v>38</v>
      </c>
      <c r="C30" s="46" t="s">
        <v>563</v>
      </c>
      <c r="D30" s="114">
        <v>34455.068402746329</v>
      </c>
      <c r="E30" s="114">
        <v>29620.404411246032</v>
      </c>
      <c r="F30" s="114">
        <v>32128.830504215555</v>
      </c>
      <c r="G30" s="114">
        <v>39959.660294718116</v>
      </c>
      <c r="H30" s="114">
        <v>51962.876429475837</v>
      </c>
      <c r="I30" s="114">
        <v>58366.088808150402</v>
      </c>
      <c r="J30" s="114">
        <v>47747.305480796473</v>
      </c>
      <c r="K30" s="114">
        <v>57513.69736491872</v>
      </c>
      <c r="L30" s="147"/>
      <c r="M30" s="114">
        <v>42464.573251540074</v>
      </c>
      <c r="N30" s="114">
        <v>36506.032092548114</v>
      </c>
      <c r="O30" s="114">
        <v>39597.572713680311</v>
      </c>
      <c r="P30" s="114">
        <v>49248.775299382709</v>
      </c>
      <c r="Q30" s="114">
        <v>64042.286804002419</v>
      </c>
      <c r="R30" s="114">
        <v>71934.004734178438</v>
      </c>
      <c r="S30" s="114">
        <v>58846.754487688966</v>
      </c>
      <c r="T30" s="114">
        <v>70883.464405626582</v>
      </c>
      <c r="U30" s="147"/>
      <c r="V30" s="113">
        <v>0</v>
      </c>
      <c r="W30" s="113">
        <v>0</v>
      </c>
      <c r="X30" s="113">
        <v>0</v>
      </c>
      <c r="Y30" s="113">
        <v>0</v>
      </c>
      <c r="Z30" s="113">
        <v>0</v>
      </c>
      <c r="AA30" s="113">
        <v>0</v>
      </c>
      <c r="AB30" s="113">
        <v>0</v>
      </c>
      <c r="AC30" s="113">
        <v>0</v>
      </c>
      <c r="AD30" s="17"/>
    </row>
    <row r="31" spans="1:30" x14ac:dyDescent="0.25">
      <c r="A31" s="2" t="s">
        <v>297</v>
      </c>
      <c r="B31" s="9" t="s">
        <v>39</v>
      </c>
      <c r="C31" s="46" t="s">
        <v>563</v>
      </c>
      <c r="D31" s="114">
        <v>-207.02374332684437</v>
      </c>
      <c r="E31" s="114">
        <v>-218.97168356654049</v>
      </c>
      <c r="F31" s="114">
        <v>-9.6109550434005051</v>
      </c>
      <c r="G31" s="114">
        <v>-108.02617629547521</v>
      </c>
      <c r="H31" s="114">
        <v>0</v>
      </c>
      <c r="I31" s="114">
        <v>0</v>
      </c>
      <c r="J31" s="114">
        <v>0</v>
      </c>
      <c r="K31" s="114">
        <v>0</v>
      </c>
      <c r="L31" s="146"/>
      <c r="M31" s="114">
        <v>-255.14896126603222</v>
      </c>
      <c r="N31" s="114">
        <v>-269.87434731324606</v>
      </c>
      <c r="O31" s="114">
        <v>-11.845139869906879</v>
      </c>
      <c r="P31" s="114">
        <v>-133.13819095530653</v>
      </c>
      <c r="Q31" s="114">
        <v>0</v>
      </c>
      <c r="R31" s="114">
        <v>0</v>
      </c>
      <c r="S31" s="114">
        <v>0</v>
      </c>
      <c r="T31" s="114">
        <v>0</v>
      </c>
      <c r="U31" s="146"/>
      <c r="V31" s="113">
        <v>0</v>
      </c>
      <c r="W31" s="113">
        <v>0</v>
      </c>
      <c r="X31" s="113">
        <v>0</v>
      </c>
      <c r="Y31" s="113">
        <v>0</v>
      </c>
      <c r="Z31" s="113">
        <v>0</v>
      </c>
      <c r="AA31" s="113">
        <v>0</v>
      </c>
      <c r="AB31" s="113">
        <v>0</v>
      </c>
      <c r="AC31" s="113">
        <v>0</v>
      </c>
      <c r="AD31" s="17"/>
    </row>
    <row r="32" spans="1:30" x14ac:dyDescent="0.25">
      <c r="A32" s="2" t="s">
        <v>298</v>
      </c>
      <c r="B32" s="9" t="s">
        <v>42</v>
      </c>
      <c r="C32" s="46" t="s">
        <v>563</v>
      </c>
      <c r="D32" s="114">
        <f t="shared" ref="D32:K32" si="13">SUM(D26,D29:D31)</f>
        <v>418169.73966312822</v>
      </c>
      <c r="E32" s="114">
        <f t="shared" si="13"/>
        <v>444666.80603690969</v>
      </c>
      <c r="F32" s="114">
        <f t="shared" si="13"/>
        <v>464517.0288233363</v>
      </c>
      <c r="G32" s="114">
        <f t="shared" si="13"/>
        <v>505050.04981905874</v>
      </c>
      <c r="H32" s="114">
        <f t="shared" si="13"/>
        <v>544733.49532854266</v>
      </c>
      <c r="I32" s="114">
        <f t="shared" si="13"/>
        <v>592939.2458041216</v>
      </c>
      <c r="J32" s="114">
        <f t="shared" si="13"/>
        <v>634298.76497465209</v>
      </c>
      <c r="K32" s="114">
        <f t="shared" si="13"/>
        <v>675302.85409280425</v>
      </c>
      <c r="L32" s="146"/>
      <c r="M32" s="114">
        <f>SUM(M26,M29:M31)</f>
        <v>515378.44400526432</v>
      </c>
      <c r="N32" s="114">
        <f t="shared" ref="N32:S32" si="14">SUM(N26,N29:N31)</f>
        <v>548035.07968010975</v>
      </c>
      <c r="O32" s="114">
        <f t="shared" si="14"/>
        <v>572499.73114213999</v>
      </c>
      <c r="P32" s="114">
        <f t="shared" si="14"/>
        <v>622455.15189648909</v>
      </c>
      <c r="Q32" s="114">
        <f t="shared" si="14"/>
        <v>671363.50288315141</v>
      </c>
      <c r="R32" s="114">
        <f t="shared" si="14"/>
        <v>730775.27354887209</v>
      </c>
      <c r="S32" s="114">
        <f t="shared" si="14"/>
        <v>781749.32215431554</v>
      </c>
      <c r="T32" s="114">
        <f>SUM(T26,T29:T31)</f>
        <v>832285.31661577639</v>
      </c>
      <c r="U32" s="146"/>
      <c r="V32" s="113">
        <v>0</v>
      </c>
      <c r="W32" s="113">
        <v>0</v>
      </c>
      <c r="X32" s="113">
        <v>0</v>
      </c>
      <c r="Y32" s="113">
        <v>0</v>
      </c>
      <c r="Z32" s="113">
        <v>0</v>
      </c>
      <c r="AA32" s="113">
        <v>0</v>
      </c>
      <c r="AB32" s="113">
        <v>0</v>
      </c>
      <c r="AC32" s="113">
        <v>0</v>
      </c>
      <c r="AD32" s="17"/>
    </row>
    <row r="33" spans="1:30" x14ac:dyDescent="0.25">
      <c r="A33" s="2"/>
      <c r="B33" s="10" t="s">
        <v>43</v>
      </c>
      <c r="C33" s="11"/>
      <c r="D33" s="149"/>
      <c r="E33" s="149"/>
      <c r="F33" s="149"/>
      <c r="G33" s="149"/>
      <c r="H33" s="149"/>
      <c r="I33" s="149"/>
      <c r="J33" s="149"/>
      <c r="K33" s="149"/>
      <c r="L33" s="146"/>
      <c r="M33" s="149"/>
      <c r="N33" s="149"/>
      <c r="O33" s="149"/>
      <c r="P33" s="149"/>
      <c r="Q33" s="149"/>
      <c r="R33" s="149"/>
      <c r="S33" s="149"/>
      <c r="T33" s="149"/>
      <c r="U33" s="146"/>
      <c r="V33" s="195"/>
      <c r="W33" s="195"/>
      <c r="X33" s="195"/>
      <c r="Y33" s="195"/>
      <c r="Z33" s="195"/>
      <c r="AA33" s="195"/>
      <c r="AB33" s="195"/>
      <c r="AC33" s="195"/>
      <c r="AD33" s="17"/>
    </row>
    <row r="34" spans="1:30" x14ac:dyDescent="0.25">
      <c r="A34" s="2" t="s">
        <v>299</v>
      </c>
      <c r="B34" s="9" t="s">
        <v>34</v>
      </c>
      <c r="C34" s="46" t="s">
        <v>563</v>
      </c>
      <c r="D34" s="114">
        <v>13902.41765505562</v>
      </c>
      <c r="E34" s="114">
        <v>14907.314307191284</v>
      </c>
      <c r="F34" s="114">
        <v>15851.907038771231</v>
      </c>
      <c r="G34" s="114">
        <v>16559.546741212198</v>
      </c>
      <c r="H34" s="114">
        <v>18191.200736822255</v>
      </c>
      <c r="I34" s="114">
        <v>19419.179960413381</v>
      </c>
      <c r="J34" s="114">
        <v>21137.664598571082</v>
      </c>
      <c r="K34" s="114">
        <v>22612.088243778155</v>
      </c>
      <c r="L34" s="146"/>
      <c r="M34" s="114">
        <v>17134.205800606022</v>
      </c>
      <c r="N34" s="114">
        <v>18372.703051461602</v>
      </c>
      <c r="O34" s="114">
        <v>19536.877992987818</v>
      </c>
      <c r="P34" s="114">
        <v>20409.017256470092</v>
      </c>
      <c r="Q34" s="114">
        <v>22419.969311704685</v>
      </c>
      <c r="R34" s="114">
        <f t="shared" ref="R34:T34" si="15">Q40</f>
        <v>23933.407424264005</v>
      </c>
      <c r="S34" s="114">
        <f t="shared" si="15"/>
        <v>26051.374973934504</v>
      </c>
      <c r="T34" s="114">
        <f t="shared" si="15"/>
        <v>27868.546548050661</v>
      </c>
      <c r="U34" s="146"/>
      <c r="V34" s="113">
        <v>0</v>
      </c>
      <c r="W34" s="113">
        <v>0</v>
      </c>
      <c r="X34" s="113">
        <v>0</v>
      </c>
      <c r="Y34" s="113">
        <v>0</v>
      </c>
      <c r="Z34" s="113">
        <v>0</v>
      </c>
      <c r="AA34" s="113">
        <v>0</v>
      </c>
      <c r="AB34" s="113">
        <v>0</v>
      </c>
      <c r="AC34" s="113">
        <v>0</v>
      </c>
      <c r="AD34" s="17"/>
    </row>
    <row r="35" spans="1:30" x14ac:dyDescent="0.25">
      <c r="A35" s="2" t="s">
        <v>300</v>
      </c>
      <c r="B35" s="9" t="s">
        <v>35</v>
      </c>
      <c r="C35" s="46" t="s">
        <v>563</v>
      </c>
      <c r="D35" s="114">
        <v>420.70589877747426</v>
      </c>
      <c r="E35" s="114">
        <v>587.13721236600918</v>
      </c>
      <c r="F35" s="114">
        <v>295.25067702271559</v>
      </c>
      <c r="G35" s="114">
        <v>824.84501422179255</v>
      </c>
      <c r="H35" s="114">
        <v>227.08386690125903</v>
      </c>
      <c r="I35" s="114">
        <v>541.34131562244067</v>
      </c>
      <c r="J35" s="114">
        <v>744.02627842633206</v>
      </c>
      <c r="K35" s="114">
        <v>453.14806099755856</v>
      </c>
      <c r="L35" s="146"/>
      <c r="M35" s="114">
        <v>518.50416453003118</v>
      </c>
      <c r="N35" s="114">
        <v>723.62448600549374</v>
      </c>
      <c r="O35" s="114">
        <v>363.88533191820795</v>
      </c>
      <c r="P35" s="114">
        <v>1016.5903929767568</v>
      </c>
      <c r="Q35" s="114">
        <v>279.87230753844244</v>
      </c>
      <c r="R35" s="114">
        <v>667.18276924105317</v>
      </c>
      <c r="S35" s="114">
        <v>916.98434703404587</v>
      </c>
      <c r="T35" s="114">
        <v>558.48790677456282</v>
      </c>
      <c r="U35" s="146"/>
      <c r="V35" s="113">
        <v>0</v>
      </c>
      <c r="W35" s="113">
        <v>0</v>
      </c>
      <c r="X35" s="113">
        <v>0</v>
      </c>
      <c r="Y35" s="113">
        <v>0</v>
      </c>
      <c r="Z35" s="113">
        <v>0</v>
      </c>
      <c r="AA35" s="113">
        <v>0</v>
      </c>
      <c r="AB35" s="113">
        <v>0</v>
      </c>
      <c r="AC35" s="113">
        <v>0</v>
      </c>
      <c r="AD35" s="17"/>
    </row>
    <row r="36" spans="1:30" x14ac:dyDescent="0.25">
      <c r="A36" s="2" t="s">
        <v>301</v>
      </c>
      <c r="B36" s="9" t="s">
        <v>36</v>
      </c>
      <c r="C36" s="46" t="s">
        <v>563</v>
      </c>
      <c r="D36" s="114">
        <v>-636.71625573333347</v>
      </c>
      <c r="E36" s="114">
        <v>-690.67483834456027</v>
      </c>
      <c r="F36" s="114">
        <v>-732.6275927304365</v>
      </c>
      <c r="G36" s="114">
        <v>-800.55428397218895</v>
      </c>
      <c r="H36" s="114">
        <v>-851.52689620668741</v>
      </c>
      <c r="I36" s="114">
        <v>-903.54676146140412</v>
      </c>
      <c r="J36" s="114">
        <v>-971.74418630512844</v>
      </c>
      <c r="K36" s="114">
        <v>-1041.6983454380681</v>
      </c>
      <c r="L36" s="146"/>
      <c r="M36" s="114">
        <v>-784.7287884031407</v>
      </c>
      <c r="N36" s="114">
        <v>-851.23070786126846</v>
      </c>
      <c r="O36" s="114">
        <v>-902.93589651156606</v>
      </c>
      <c r="P36" s="114">
        <v>-986.65298342178187</v>
      </c>
      <c r="Q36" s="114">
        <v>-1049.4748069269031</v>
      </c>
      <c r="R36" s="114">
        <v>-1113.5873303101998</v>
      </c>
      <c r="S36" s="114">
        <v>-1197.6380861813418</v>
      </c>
      <c r="T36" s="114">
        <v>-1283.8539508555164</v>
      </c>
      <c r="U36" s="146"/>
      <c r="V36" s="113">
        <v>0</v>
      </c>
      <c r="W36" s="113">
        <v>0</v>
      </c>
      <c r="X36" s="113">
        <v>0</v>
      </c>
      <c r="Y36" s="113">
        <v>0</v>
      </c>
      <c r="Z36" s="113">
        <v>0</v>
      </c>
      <c r="AA36" s="113">
        <v>0</v>
      </c>
      <c r="AB36" s="113">
        <v>0</v>
      </c>
      <c r="AC36" s="113">
        <v>0</v>
      </c>
      <c r="AD36" s="17"/>
    </row>
    <row r="37" spans="1:30" x14ac:dyDescent="0.25">
      <c r="A37" s="2" t="s">
        <v>302</v>
      </c>
      <c r="B37" s="9" t="s">
        <v>37</v>
      </c>
      <c r="C37" s="46" t="s">
        <v>563</v>
      </c>
      <c r="D37" s="114">
        <f t="shared" ref="D37:K37" si="16">D36+D35</f>
        <v>-216.01035695585921</v>
      </c>
      <c r="E37" s="114">
        <f t="shared" si="16"/>
        <v>-103.53762597855109</v>
      </c>
      <c r="F37" s="114">
        <f t="shared" si="16"/>
        <v>-437.37691570772091</v>
      </c>
      <c r="G37" s="114">
        <f t="shared" si="16"/>
        <v>24.290730249603598</v>
      </c>
      <c r="H37" s="114">
        <f t="shared" si="16"/>
        <v>-624.44302930542835</v>
      </c>
      <c r="I37" s="114">
        <f t="shared" si="16"/>
        <v>-362.20544583896344</v>
      </c>
      <c r="J37" s="114">
        <f t="shared" si="16"/>
        <v>-227.71790787879638</v>
      </c>
      <c r="K37" s="114">
        <f t="shared" si="16"/>
        <v>-588.55028444050959</v>
      </c>
      <c r="L37" s="146"/>
      <c r="M37" s="114">
        <f>M36+M35</f>
        <v>-266.22462387310952</v>
      </c>
      <c r="N37" s="114">
        <f t="shared" ref="N37:S37" si="17">N36+N35</f>
        <v>-127.60622185577472</v>
      </c>
      <c r="O37" s="114">
        <f t="shared" si="17"/>
        <v>-539.0505645933581</v>
      </c>
      <c r="P37" s="114">
        <f t="shared" si="17"/>
        <v>29.93740955497492</v>
      </c>
      <c r="Q37" s="114">
        <f t="shared" si="17"/>
        <v>-769.60249938846061</v>
      </c>
      <c r="R37" s="114">
        <f t="shared" si="17"/>
        <v>-446.40456106914667</v>
      </c>
      <c r="S37" s="114">
        <f t="shared" si="17"/>
        <v>-280.65373914729594</v>
      </c>
      <c r="T37" s="114">
        <f>T36+T35</f>
        <v>-725.36604408095354</v>
      </c>
      <c r="U37" s="146"/>
      <c r="V37" s="113">
        <v>0</v>
      </c>
      <c r="W37" s="113">
        <v>0</v>
      </c>
      <c r="X37" s="113">
        <v>0</v>
      </c>
      <c r="Y37" s="113">
        <v>0</v>
      </c>
      <c r="Z37" s="113">
        <v>0</v>
      </c>
      <c r="AA37" s="113">
        <v>0</v>
      </c>
      <c r="AB37" s="113">
        <v>0</v>
      </c>
      <c r="AC37" s="113">
        <v>0</v>
      </c>
      <c r="AD37" s="17"/>
    </row>
    <row r="38" spans="1:30" x14ac:dyDescent="0.25">
      <c r="A38" s="2" t="s">
        <v>303</v>
      </c>
      <c r="B38" s="9" t="s">
        <v>38</v>
      </c>
      <c r="C38" s="46" t="s">
        <v>563</v>
      </c>
      <c r="D38" s="114">
        <v>1228.2871892387286</v>
      </c>
      <c r="E38" s="114">
        <v>1055.936469291812</v>
      </c>
      <c r="F38" s="114">
        <v>1145.3592386542734</v>
      </c>
      <c r="G38" s="114">
        <v>1424.5201388838786</v>
      </c>
      <c r="H38" s="114">
        <v>1852.4222528965554</v>
      </c>
      <c r="I38" s="114">
        <v>2080.6900839966647</v>
      </c>
      <c r="J38" s="114">
        <v>1702.1415530858681</v>
      </c>
      <c r="K38" s="114">
        <v>2050.3032196404547</v>
      </c>
      <c r="L38" s="147"/>
      <c r="M38" s="114">
        <v>1513.817668613272</v>
      </c>
      <c r="N38" s="114">
        <v>1301.4019018937913</v>
      </c>
      <c r="O38" s="114">
        <v>1411.6120949359606</v>
      </c>
      <c r="P38" s="114">
        <v>1755.6673833538775</v>
      </c>
      <c r="Q38" s="114">
        <v>2283.0406119477821</v>
      </c>
      <c r="R38" s="114">
        <v>2564.372110739645</v>
      </c>
      <c r="S38" s="114">
        <v>2097.8253132634536</v>
      </c>
      <c r="T38" s="114">
        <v>2526.9214456515429</v>
      </c>
      <c r="U38" s="147"/>
      <c r="V38" s="113">
        <v>0</v>
      </c>
      <c r="W38" s="113">
        <v>0</v>
      </c>
      <c r="X38" s="113">
        <v>0</v>
      </c>
      <c r="Y38" s="113">
        <v>0</v>
      </c>
      <c r="Z38" s="113">
        <v>0</v>
      </c>
      <c r="AA38" s="113">
        <v>0</v>
      </c>
      <c r="AB38" s="113">
        <v>0</v>
      </c>
      <c r="AC38" s="113">
        <v>0</v>
      </c>
      <c r="AD38" s="17"/>
    </row>
    <row r="39" spans="1:30" x14ac:dyDescent="0.25">
      <c r="A39" s="2" t="s">
        <v>304</v>
      </c>
      <c r="B39" s="9" t="s">
        <v>39</v>
      </c>
      <c r="C39" s="46" t="s">
        <v>563</v>
      </c>
      <c r="D39" s="114">
        <v>-7.3801801472070574</v>
      </c>
      <c r="E39" s="114">
        <v>-7.8061117333141086</v>
      </c>
      <c r="F39" s="114">
        <v>-0.34262050558626206</v>
      </c>
      <c r="G39" s="114">
        <v>-3.8510203171037811</v>
      </c>
      <c r="H39" s="114">
        <v>0</v>
      </c>
      <c r="I39" s="114">
        <v>0</v>
      </c>
      <c r="J39" s="114">
        <v>0</v>
      </c>
      <c r="K39" s="114">
        <v>0</v>
      </c>
      <c r="L39" s="146"/>
      <c r="M39" s="114">
        <v>-9.0957938845843618</v>
      </c>
      <c r="N39" s="114">
        <v>-9.6207385118005373</v>
      </c>
      <c r="O39" s="114">
        <v>-0.42226686033187028</v>
      </c>
      <c r="P39" s="114">
        <v>-4.7462374022101166</v>
      </c>
      <c r="Q39" s="114">
        <v>0</v>
      </c>
      <c r="R39" s="114">
        <v>0</v>
      </c>
      <c r="S39" s="114">
        <v>0</v>
      </c>
      <c r="T39" s="114">
        <v>0</v>
      </c>
      <c r="U39" s="146"/>
      <c r="V39" s="113">
        <v>0</v>
      </c>
      <c r="W39" s="113">
        <v>0</v>
      </c>
      <c r="X39" s="113">
        <v>0</v>
      </c>
      <c r="Y39" s="113">
        <v>0</v>
      </c>
      <c r="Z39" s="113">
        <v>0</v>
      </c>
      <c r="AA39" s="113">
        <v>0</v>
      </c>
      <c r="AB39" s="113">
        <v>0</v>
      </c>
      <c r="AC39" s="113">
        <v>0</v>
      </c>
      <c r="AD39" s="17"/>
    </row>
    <row r="40" spans="1:30" ht="30" x14ac:dyDescent="0.25">
      <c r="A40" s="2" t="s">
        <v>305</v>
      </c>
      <c r="B40" s="9" t="s">
        <v>44</v>
      </c>
      <c r="C40" s="46" t="s">
        <v>563</v>
      </c>
      <c r="D40" s="114">
        <f t="shared" ref="D40:K40" si="18">SUM(D34,D37:D39)</f>
        <v>14907.314307191282</v>
      </c>
      <c r="E40" s="114">
        <f t="shared" si="18"/>
        <v>15851.907038771229</v>
      </c>
      <c r="F40" s="114">
        <f t="shared" si="18"/>
        <v>16559.546741212198</v>
      </c>
      <c r="G40" s="114">
        <f t="shared" si="18"/>
        <v>18004.506590028577</v>
      </c>
      <c r="H40" s="114">
        <f t="shared" si="18"/>
        <v>19419.179960413381</v>
      </c>
      <c r="I40" s="114">
        <f t="shared" si="18"/>
        <v>21137.664598571082</v>
      </c>
      <c r="J40" s="114">
        <f t="shared" si="18"/>
        <v>22612.088243778155</v>
      </c>
      <c r="K40" s="114">
        <f t="shared" si="18"/>
        <v>24073.841178978102</v>
      </c>
      <c r="L40" s="146"/>
      <c r="M40" s="114">
        <f>SUM(M34,M37:M39)</f>
        <v>18372.703051461598</v>
      </c>
      <c r="N40" s="114">
        <f t="shared" ref="N40:S40" si="19">SUM(N34,N37:N39)</f>
        <v>19536.877992987818</v>
      </c>
      <c r="O40" s="114">
        <f t="shared" si="19"/>
        <v>20409.017256470088</v>
      </c>
      <c r="P40" s="114">
        <f t="shared" si="19"/>
        <v>22189.875811976734</v>
      </c>
      <c r="Q40" s="114">
        <f t="shared" si="19"/>
        <v>23933.407424264005</v>
      </c>
      <c r="R40" s="114">
        <f t="shared" si="19"/>
        <v>26051.374973934504</v>
      </c>
      <c r="S40" s="114">
        <f t="shared" si="19"/>
        <v>27868.546548050661</v>
      </c>
      <c r="T40" s="114">
        <f>SUM(T34,T37:T39)</f>
        <v>29670.10194962125</v>
      </c>
      <c r="U40" s="146"/>
      <c r="V40" s="113">
        <v>0</v>
      </c>
      <c r="W40" s="113">
        <v>0</v>
      </c>
      <c r="X40" s="113">
        <v>0</v>
      </c>
      <c r="Y40" s="113">
        <v>0</v>
      </c>
      <c r="Z40" s="113">
        <v>0</v>
      </c>
      <c r="AA40" s="113">
        <v>0</v>
      </c>
      <c r="AB40" s="113">
        <v>0</v>
      </c>
      <c r="AC40" s="113">
        <v>0</v>
      </c>
      <c r="AD40" s="17"/>
    </row>
    <row r="41" spans="1:30" x14ac:dyDescent="0.25">
      <c r="A41" s="2"/>
      <c r="B41" s="10" t="s">
        <v>451</v>
      </c>
      <c r="C41" s="11"/>
      <c r="D41" s="149"/>
      <c r="E41" s="149"/>
      <c r="F41" s="149"/>
      <c r="G41" s="149"/>
      <c r="H41" s="149"/>
      <c r="I41" s="149"/>
      <c r="J41" s="149"/>
      <c r="K41" s="149"/>
      <c r="L41" s="146"/>
      <c r="M41" s="149"/>
      <c r="N41" s="149"/>
      <c r="O41" s="149"/>
      <c r="P41" s="149"/>
      <c r="Q41" s="149"/>
      <c r="R41" s="149"/>
      <c r="S41" s="149"/>
      <c r="T41" s="149"/>
      <c r="U41" s="146"/>
      <c r="V41" s="195"/>
      <c r="W41" s="195"/>
      <c r="X41" s="195"/>
      <c r="Y41" s="195"/>
      <c r="Z41" s="195"/>
      <c r="AA41" s="195"/>
      <c r="AB41" s="195"/>
      <c r="AC41" s="195"/>
      <c r="AD41" s="17"/>
    </row>
    <row r="42" spans="1:30" x14ac:dyDescent="0.25">
      <c r="A42" s="2" t="s">
        <v>306</v>
      </c>
      <c r="B42" s="9" t="s">
        <v>34</v>
      </c>
      <c r="C42" s="46" t="s">
        <v>563</v>
      </c>
      <c r="D42" s="114">
        <v>6256.7030778193794</v>
      </c>
      <c r="E42" s="114">
        <v>6708.9510344200207</v>
      </c>
      <c r="F42" s="114">
        <v>7134.0595585343781</v>
      </c>
      <c r="G42" s="114">
        <v>7452.5287351987354</v>
      </c>
      <c r="H42" s="114">
        <v>8186.8452281690998</v>
      </c>
      <c r="I42" s="114">
        <v>8739.4902125432309</v>
      </c>
      <c r="J42" s="114">
        <v>9512.8843366103229</v>
      </c>
      <c r="K42" s="114">
        <v>10176.440215009792</v>
      </c>
      <c r="L42" s="146"/>
      <c r="M42" s="114">
        <v>7711.1507385665191</v>
      </c>
      <c r="N42" s="114">
        <v>8268.5293005953354</v>
      </c>
      <c r="O42" s="114">
        <v>8792.4595349253686</v>
      </c>
      <c r="P42" s="114">
        <v>9184.9607925848468</v>
      </c>
      <c r="Q42" s="114">
        <v>10089.978194990252</v>
      </c>
      <c r="R42" s="114">
        <f t="shared" ref="R42:T42" si="20">Q48</f>
        <v>10771.092309951084</v>
      </c>
      <c r="S42" s="114">
        <f t="shared" si="20"/>
        <v>11724.271419911578</v>
      </c>
      <c r="T42" s="114">
        <f t="shared" si="20"/>
        <v>12542.079031709509</v>
      </c>
      <c r="U42" s="146"/>
      <c r="V42" s="113">
        <v>0</v>
      </c>
      <c r="W42" s="113">
        <v>0</v>
      </c>
      <c r="X42" s="113">
        <v>0</v>
      </c>
      <c r="Y42" s="113">
        <v>0</v>
      </c>
      <c r="Z42" s="113">
        <v>0</v>
      </c>
      <c r="AA42" s="113">
        <v>0</v>
      </c>
      <c r="AB42" s="113">
        <v>0</v>
      </c>
      <c r="AC42" s="113">
        <v>0</v>
      </c>
      <c r="AD42" s="17"/>
    </row>
    <row r="43" spans="1:30" x14ac:dyDescent="0.25">
      <c r="A43" s="2" t="s">
        <v>307</v>
      </c>
      <c r="B43" s="9" t="s">
        <v>35</v>
      </c>
      <c r="C43" s="46" t="s">
        <v>563</v>
      </c>
      <c r="D43" s="114">
        <v>189.33626920498821</v>
      </c>
      <c r="E43" s="114">
        <v>264.23772431961248</v>
      </c>
      <c r="F43" s="114">
        <v>132.87586846338991</v>
      </c>
      <c r="G43" s="114">
        <v>371.21675288820916</v>
      </c>
      <c r="H43" s="114">
        <v>102.19778776733558</v>
      </c>
      <c r="I43" s="114">
        <v>243.62754447777849</v>
      </c>
      <c r="J43" s="114">
        <v>334.84474583567709</v>
      </c>
      <c r="K43" s="114">
        <v>203.93667765550705</v>
      </c>
      <c r="L43" s="146"/>
      <c r="M43" s="114">
        <v>233.34981602264583</v>
      </c>
      <c r="N43" s="114">
        <v>325.66303653880016</v>
      </c>
      <c r="O43" s="114">
        <v>163.76450000824474</v>
      </c>
      <c r="P43" s="114">
        <v>457.51065738600403</v>
      </c>
      <c r="Q43" s="114">
        <v>125.95492175674957</v>
      </c>
      <c r="R43" s="114">
        <v>300.26176664751142</v>
      </c>
      <c r="S43" s="114">
        <v>412.68352949486712</v>
      </c>
      <c r="T43" s="114">
        <v>251.34426917253549</v>
      </c>
      <c r="U43" s="146"/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  <c r="AD43" s="17"/>
    </row>
    <row r="44" spans="1:30" x14ac:dyDescent="0.25">
      <c r="A44" s="2" t="s">
        <v>308</v>
      </c>
      <c r="B44" s="9" t="s">
        <v>36</v>
      </c>
      <c r="C44" s="46" t="s">
        <v>563</v>
      </c>
      <c r="D44" s="114">
        <v>-286.55048753305778</v>
      </c>
      <c r="E44" s="114">
        <v>-310.83423718545475</v>
      </c>
      <c r="F44" s="114">
        <v>-329.71483292080575</v>
      </c>
      <c r="G44" s="114">
        <v>-360.28484949657809</v>
      </c>
      <c r="H44" s="114">
        <v>-383.22478036076876</v>
      </c>
      <c r="I44" s="114">
        <v>-406.63602142131748</v>
      </c>
      <c r="J44" s="114">
        <v>-437.32788009698601</v>
      </c>
      <c r="K44" s="114">
        <v>-468.81034693210995</v>
      </c>
      <c r="L44" s="147"/>
      <c r="M44" s="114">
        <v>-353.16267626803358</v>
      </c>
      <c r="N44" s="114">
        <v>-383.09148250003852</v>
      </c>
      <c r="O44" s="114">
        <v>-406.36110516526657</v>
      </c>
      <c r="P44" s="114">
        <v>-444.03749846127306</v>
      </c>
      <c r="Q44" s="114">
        <v>-472.31009868313316</v>
      </c>
      <c r="R44" s="114">
        <v>-501.16357095909859</v>
      </c>
      <c r="S44" s="114">
        <v>-538.99013005119889</v>
      </c>
      <c r="T44" s="114">
        <v>-577.79108390310716</v>
      </c>
      <c r="U44" s="147"/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  <c r="AD44" s="17"/>
    </row>
    <row r="45" spans="1:30" x14ac:dyDescent="0.25">
      <c r="A45" s="2" t="s">
        <v>309</v>
      </c>
      <c r="B45" s="9" t="s">
        <v>37</v>
      </c>
      <c r="C45" s="46" t="s">
        <v>563</v>
      </c>
      <c r="D45" s="114">
        <f t="shared" ref="D45:K45" si="21">D44+D43</f>
        <v>-97.214218328069563</v>
      </c>
      <c r="E45" s="114">
        <f t="shared" si="21"/>
        <v>-46.596512865842271</v>
      </c>
      <c r="F45" s="114">
        <f t="shared" si="21"/>
        <v>-196.83896445741584</v>
      </c>
      <c r="G45" s="114">
        <f t="shared" si="21"/>
        <v>10.931903391631067</v>
      </c>
      <c r="H45" s="114">
        <f t="shared" si="21"/>
        <v>-281.02699259343319</v>
      </c>
      <c r="I45" s="114">
        <f t="shared" si="21"/>
        <v>-163.00847694353899</v>
      </c>
      <c r="J45" s="114">
        <f t="shared" si="21"/>
        <v>-102.48313426130892</v>
      </c>
      <c r="K45" s="114">
        <f t="shared" si="21"/>
        <v>-264.87366927660287</v>
      </c>
      <c r="L45" s="146"/>
      <c r="M45" s="114">
        <f>M44+M43</f>
        <v>-119.81286024538775</v>
      </c>
      <c r="N45" s="114">
        <f t="shared" ref="N45:S45" si="22">N44+N43</f>
        <v>-57.428445961238367</v>
      </c>
      <c r="O45" s="114">
        <f t="shared" si="22"/>
        <v>-242.59660515702183</v>
      </c>
      <c r="P45" s="114">
        <f t="shared" si="22"/>
        <v>13.473158924730967</v>
      </c>
      <c r="Q45" s="114">
        <f t="shared" si="22"/>
        <v>-346.35517692638359</v>
      </c>
      <c r="R45" s="114">
        <f t="shared" si="22"/>
        <v>-200.90180431158717</v>
      </c>
      <c r="S45" s="114">
        <f t="shared" si="22"/>
        <v>-126.30660055633177</v>
      </c>
      <c r="T45" s="114">
        <f>T44+T43</f>
        <v>-326.44681473057165</v>
      </c>
      <c r="U45" s="146"/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0</v>
      </c>
      <c r="AB45" s="113">
        <v>0</v>
      </c>
      <c r="AC45" s="113">
        <v>0</v>
      </c>
      <c r="AD45" s="17"/>
    </row>
    <row r="46" spans="1:30" x14ac:dyDescent="0.25">
      <c r="A46" s="2" t="s">
        <v>310</v>
      </c>
      <c r="B46" s="9" t="s">
        <v>38</v>
      </c>
      <c r="C46" s="46" t="s">
        <v>563</v>
      </c>
      <c r="D46" s="114">
        <v>552.78358254194757</v>
      </c>
      <c r="E46" s="114">
        <v>475.21813265315654</v>
      </c>
      <c r="F46" s="114">
        <v>515.46233550903798</v>
      </c>
      <c r="G46" s="114">
        <v>641.09709249954165</v>
      </c>
      <c r="H46" s="114">
        <v>833.67197696756386</v>
      </c>
      <c r="I46" s="114">
        <v>936.40260101063063</v>
      </c>
      <c r="J46" s="114">
        <v>766.03901266078026</v>
      </c>
      <c r="K46" s="114">
        <v>922.72716753855104</v>
      </c>
      <c r="L46" s="146"/>
      <c r="M46" s="114">
        <v>681.2849319791294</v>
      </c>
      <c r="N46" s="114">
        <v>585.68843830539493</v>
      </c>
      <c r="O46" s="114">
        <v>635.2879015874704</v>
      </c>
      <c r="P46" s="114">
        <v>790.12800461096163</v>
      </c>
      <c r="Q46" s="114">
        <v>1027.4692918872156</v>
      </c>
      <c r="R46" s="114">
        <v>1154.0809142720811</v>
      </c>
      <c r="S46" s="114">
        <v>944.11421235426405</v>
      </c>
      <c r="T46" s="114">
        <v>1137.2264579223327</v>
      </c>
      <c r="U46" s="146"/>
      <c r="V46" s="113">
        <v>0</v>
      </c>
      <c r="W46" s="113">
        <v>0</v>
      </c>
      <c r="X46" s="113">
        <v>0</v>
      </c>
      <c r="Y46" s="113">
        <v>0</v>
      </c>
      <c r="Z46" s="113">
        <v>0</v>
      </c>
      <c r="AA46" s="113">
        <v>0</v>
      </c>
      <c r="AB46" s="113">
        <v>0</v>
      </c>
      <c r="AC46" s="113">
        <v>0</v>
      </c>
      <c r="AD46" s="17"/>
    </row>
    <row r="47" spans="1:30" x14ac:dyDescent="0.25">
      <c r="A47" s="2" t="s">
        <v>311</v>
      </c>
      <c r="B47" s="9" t="s">
        <v>39</v>
      </c>
      <c r="C47" s="46" t="s">
        <v>563</v>
      </c>
      <c r="D47" s="114">
        <v>-3.3214076132362567</v>
      </c>
      <c r="E47" s="114">
        <v>-3.5130956729578235</v>
      </c>
      <c r="F47" s="114">
        <v>-0.15419438726515666</v>
      </c>
      <c r="G47" s="114">
        <v>-1.7331295367900375</v>
      </c>
      <c r="H47" s="114">
        <v>0</v>
      </c>
      <c r="I47" s="114">
        <v>0</v>
      </c>
      <c r="J47" s="114">
        <v>0</v>
      </c>
      <c r="K47" s="114">
        <v>0</v>
      </c>
      <c r="L47" s="146"/>
      <c r="M47" s="114">
        <v>-4.0935097049249158</v>
      </c>
      <c r="N47" s="114">
        <v>-4.3297580141241294</v>
      </c>
      <c r="O47" s="114">
        <v>-0.19003877097152053</v>
      </c>
      <c r="P47" s="114">
        <v>-2.136016835292716</v>
      </c>
      <c r="Q47" s="114">
        <v>0</v>
      </c>
      <c r="R47" s="114">
        <v>0</v>
      </c>
      <c r="S47" s="114">
        <v>0</v>
      </c>
      <c r="T47" s="114">
        <v>0</v>
      </c>
      <c r="U47" s="146"/>
      <c r="V47" s="113">
        <v>0</v>
      </c>
      <c r="W47" s="113">
        <v>0</v>
      </c>
      <c r="X47" s="113">
        <v>0</v>
      </c>
      <c r="Y47" s="113">
        <v>0</v>
      </c>
      <c r="Z47" s="113">
        <v>0</v>
      </c>
      <c r="AA47" s="113">
        <v>0</v>
      </c>
      <c r="AB47" s="113">
        <v>0</v>
      </c>
      <c r="AC47" s="113">
        <v>0</v>
      </c>
      <c r="AD47" s="17"/>
    </row>
    <row r="48" spans="1:30" ht="30" x14ac:dyDescent="0.25">
      <c r="A48" s="2" t="s">
        <v>312</v>
      </c>
      <c r="B48" s="9" t="s">
        <v>452</v>
      </c>
      <c r="C48" s="46" t="s">
        <v>563</v>
      </c>
      <c r="D48" s="114">
        <f t="shared" ref="D48:K48" si="23">SUM(D42,D45:D47)</f>
        <v>6708.9510344200216</v>
      </c>
      <c r="E48" s="114">
        <f t="shared" si="23"/>
        <v>7134.0595585343763</v>
      </c>
      <c r="F48" s="114">
        <f t="shared" si="23"/>
        <v>7452.5287351987345</v>
      </c>
      <c r="G48" s="114">
        <f t="shared" si="23"/>
        <v>8102.8246015531176</v>
      </c>
      <c r="H48" s="114">
        <f t="shared" si="23"/>
        <v>8739.4902125432309</v>
      </c>
      <c r="I48" s="114">
        <f t="shared" si="23"/>
        <v>9512.884336610321</v>
      </c>
      <c r="J48" s="114">
        <f t="shared" si="23"/>
        <v>10176.440215009794</v>
      </c>
      <c r="K48" s="114">
        <f t="shared" si="23"/>
        <v>10834.29371327174</v>
      </c>
      <c r="L48" s="146"/>
      <c r="M48" s="114">
        <f>SUM(M42,M45:M47)</f>
        <v>8268.5293005953372</v>
      </c>
      <c r="N48" s="114">
        <f t="shared" ref="N48:S48" si="24">SUM(N42,N45:N47)</f>
        <v>8792.4595349253668</v>
      </c>
      <c r="O48" s="114">
        <f t="shared" si="24"/>
        <v>9184.960792584845</v>
      </c>
      <c r="P48" s="114">
        <f t="shared" si="24"/>
        <v>9986.4259392852473</v>
      </c>
      <c r="Q48" s="114">
        <f t="shared" si="24"/>
        <v>10771.092309951084</v>
      </c>
      <c r="R48" s="114">
        <f t="shared" si="24"/>
        <v>11724.271419911578</v>
      </c>
      <c r="S48" s="114">
        <f t="shared" si="24"/>
        <v>12542.079031709509</v>
      </c>
      <c r="T48" s="114">
        <f>SUM(T42,T45:T47)</f>
        <v>13352.858674901268</v>
      </c>
      <c r="U48" s="146"/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  <c r="AD48" s="17"/>
    </row>
    <row r="49" spans="1:30" x14ac:dyDescent="0.25">
      <c r="A49" s="2"/>
      <c r="B49" s="10" t="s">
        <v>453</v>
      </c>
      <c r="C49" s="11"/>
      <c r="D49" s="149"/>
      <c r="E49" s="149"/>
      <c r="F49" s="149"/>
      <c r="G49" s="149"/>
      <c r="H49" s="149"/>
      <c r="I49" s="149"/>
      <c r="J49" s="149"/>
      <c r="K49" s="149"/>
      <c r="L49" s="146"/>
      <c r="M49" s="149"/>
      <c r="N49" s="149"/>
      <c r="O49" s="149"/>
      <c r="P49" s="149"/>
      <c r="Q49" s="149"/>
      <c r="R49" s="149"/>
      <c r="S49" s="149"/>
      <c r="T49" s="149"/>
      <c r="U49" s="146"/>
      <c r="V49" s="195"/>
      <c r="W49" s="195"/>
      <c r="X49" s="195"/>
      <c r="Y49" s="195"/>
      <c r="Z49" s="195"/>
      <c r="AA49" s="195"/>
      <c r="AB49" s="195"/>
      <c r="AC49" s="195"/>
      <c r="AD49" s="17"/>
    </row>
    <row r="50" spans="1:30" x14ac:dyDescent="0.25">
      <c r="A50" s="2" t="s">
        <v>313</v>
      </c>
      <c r="B50" s="9" t="s">
        <v>34</v>
      </c>
      <c r="C50" s="46" t="s">
        <v>563</v>
      </c>
      <c r="D50" s="114">
        <v>76666.174925890693</v>
      </c>
      <c r="E50" s="114">
        <v>82207.770958078545</v>
      </c>
      <c r="F50" s="114">
        <v>87416.815412781609</v>
      </c>
      <c r="G50" s="114">
        <v>91319.160354354812</v>
      </c>
      <c r="H50" s="114">
        <v>100317.06803845309</v>
      </c>
      <c r="I50" s="114">
        <v>107088.87365507986</v>
      </c>
      <c r="J50" s="114">
        <v>116565.61699177165</v>
      </c>
      <c r="K50" s="114">
        <v>124696.46328793425</v>
      </c>
      <c r="L50" s="146"/>
      <c r="M50" s="114">
        <v>94488.171174153729</v>
      </c>
      <c r="N50" s="114">
        <v>101317.97943018749</v>
      </c>
      <c r="O50" s="114">
        <v>107737.9304002931</v>
      </c>
      <c r="P50" s="114">
        <v>112547.42346782112</v>
      </c>
      <c r="Q50" s="114">
        <v>123637.00557213444</v>
      </c>
      <c r="R50" s="114">
        <f t="shared" ref="R50:T50" si="25">Q56</f>
        <v>131983.0007764138</v>
      </c>
      <c r="S50" s="114">
        <f t="shared" si="25"/>
        <v>143662.7297760206</v>
      </c>
      <c r="T50" s="114">
        <f t="shared" si="25"/>
        <v>153683.69139782048</v>
      </c>
      <c r="U50" s="146"/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</v>
      </c>
      <c r="AB50" s="113">
        <v>0</v>
      </c>
      <c r="AC50" s="113">
        <v>0</v>
      </c>
      <c r="AD50" s="17"/>
    </row>
    <row r="51" spans="1:30" x14ac:dyDescent="0.25">
      <c r="A51" s="2" t="s">
        <v>314</v>
      </c>
      <c r="B51" s="9" t="s">
        <v>35</v>
      </c>
      <c r="C51" s="46" t="s">
        <v>563</v>
      </c>
      <c r="D51" s="114">
        <v>2320.0217996830756</v>
      </c>
      <c r="E51" s="114">
        <v>3237.8227546906624</v>
      </c>
      <c r="F51" s="114">
        <v>1628.1873134044183</v>
      </c>
      <c r="G51" s="114">
        <v>4548.6845321526007</v>
      </c>
      <c r="H51" s="114">
        <v>1252.2751002498169</v>
      </c>
      <c r="I51" s="114">
        <v>2985.2770235995176</v>
      </c>
      <c r="J51" s="114">
        <v>4103.0020983831819</v>
      </c>
      <c r="K51" s="114">
        <v>2498.9271199986847</v>
      </c>
      <c r="L51" s="146"/>
      <c r="M51" s="114">
        <v>2859.3394303045156</v>
      </c>
      <c r="N51" s="114">
        <v>3990.4945169432808</v>
      </c>
      <c r="O51" s="114">
        <v>2006.6795000696955</v>
      </c>
      <c r="P51" s="114">
        <v>5606.0822534412746</v>
      </c>
      <c r="Q51" s="114">
        <v>1543.3818648695355</v>
      </c>
      <c r="R51" s="114">
        <v>3679.2414214065775</v>
      </c>
      <c r="S51" s="114">
        <v>5056.7954508581861</v>
      </c>
      <c r="T51" s="114">
        <v>3079.8334949463047</v>
      </c>
      <c r="U51" s="146"/>
      <c r="V51" s="113">
        <v>0</v>
      </c>
      <c r="W51" s="113">
        <v>0</v>
      </c>
      <c r="X51" s="113">
        <v>0</v>
      </c>
      <c r="Y51" s="113">
        <v>0</v>
      </c>
      <c r="Z51" s="113">
        <v>0</v>
      </c>
      <c r="AA51" s="113">
        <v>0</v>
      </c>
      <c r="AB51" s="113">
        <v>0</v>
      </c>
      <c r="AC51" s="113">
        <v>0</v>
      </c>
      <c r="AD51" s="17"/>
    </row>
    <row r="52" spans="1:30" x14ac:dyDescent="0.25">
      <c r="A52" s="2" t="s">
        <v>315</v>
      </c>
      <c r="B52" s="9" t="s">
        <v>36</v>
      </c>
      <c r="C52" s="46" t="s">
        <v>563</v>
      </c>
      <c r="D52" s="114">
        <v>-3511.2309996282152</v>
      </c>
      <c r="E52" s="114">
        <v>-3808.7906209737221</v>
      </c>
      <c r="F52" s="114">
        <v>-4040.1429861647416</v>
      </c>
      <c r="G52" s="114">
        <v>-4414.7310414288841</v>
      </c>
      <c r="H52" s="114">
        <v>-4695.8242514705598</v>
      </c>
      <c r="I52" s="114">
        <v>-4982.6926356748763</v>
      </c>
      <c r="J52" s="114">
        <v>-5358.7736765622458</v>
      </c>
      <c r="K52" s="114">
        <v>-5744.5423920438479</v>
      </c>
      <c r="L52" s="147"/>
      <c r="M52" s="114">
        <v>-4327.4598745218573</v>
      </c>
      <c r="N52" s="114">
        <v>-4694.1908932975921</v>
      </c>
      <c r="O52" s="114">
        <v>-4979.3239641054861</v>
      </c>
      <c r="P52" s="114">
        <v>-5440.9896246109874</v>
      </c>
      <c r="Q52" s="114">
        <v>-5787.4264120467033</v>
      </c>
      <c r="R52" s="114">
        <v>-6140.9808839810612</v>
      </c>
      <c r="S52" s="114">
        <v>-6604.4865929990174</v>
      </c>
      <c r="T52" s="114">
        <v>-7079.9319958418482</v>
      </c>
      <c r="U52" s="147"/>
      <c r="V52" s="113">
        <v>0</v>
      </c>
      <c r="W52" s="113">
        <v>0</v>
      </c>
      <c r="X52" s="113">
        <v>0</v>
      </c>
      <c r="Y52" s="113">
        <v>0</v>
      </c>
      <c r="Z52" s="113">
        <v>0</v>
      </c>
      <c r="AA52" s="113">
        <v>0</v>
      </c>
      <c r="AB52" s="113">
        <v>0</v>
      </c>
      <c r="AC52" s="113">
        <v>0</v>
      </c>
      <c r="AD52" s="17"/>
    </row>
    <row r="53" spans="1:30" x14ac:dyDescent="0.25">
      <c r="A53" s="2" t="s">
        <v>316</v>
      </c>
      <c r="B53" s="9" t="s">
        <v>37</v>
      </c>
      <c r="C53" s="46" t="s">
        <v>563</v>
      </c>
      <c r="D53" s="114">
        <f t="shared" ref="D53:K53" si="26">D52+D51</f>
        <v>-1191.2091999451395</v>
      </c>
      <c r="E53" s="114">
        <f t="shared" si="26"/>
        <v>-570.96786628305972</v>
      </c>
      <c r="F53" s="114">
        <f t="shared" si="26"/>
        <v>-2411.9556727603231</v>
      </c>
      <c r="G53" s="114">
        <f t="shared" si="26"/>
        <v>133.95349072371664</v>
      </c>
      <c r="H53" s="114">
        <f t="shared" si="26"/>
        <v>-3443.5491512207427</v>
      </c>
      <c r="I53" s="114">
        <f t="shared" si="26"/>
        <v>-1997.4156120753587</v>
      </c>
      <c r="J53" s="114">
        <f t="shared" si="26"/>
        <v>-1255.7715781790639</v>
      </c>
      <c r="K53" s="114">
        <f t="shared" si="26"/>
        <v>-3245.6152720451632</v>
      </c>
      <c r="L53" s="146"/>
      <c r="M53" s="114">
        <f>M52+M51</f>
        <v>-1468.1204442173416</v>
      </c>
      <c r="N53" s="114">
        <f t="shared" ref="N53:S53" si="27">N52+N51</f>
        <v>-703.69637635431127</v>
      </c>
      <c r="O53" s="114">
        <f t="shared" si="27"/>
        <v>-2972.6444640357904</v>
      </c>
      <c r="P53" s="114">
        <f t="shared" si="27"/>
        <v>165.09262883028714</v>
      </c>
      <c r="Q53" s="114">
        <f t="shared" si="27"/>
        <v>-4244.0445471771673</v>
      </c>
      <c r="R53" s="114">
        <f t="shared" si="27"/>
        <v>-2461.7394625744837</v>
      </c>
      <c r="S53" s="114">
        <f t="shared" si="27"/>
        <v>-1547.6911421408313</v>
      </c>
      <c r="T53" s="114">
        <f>T52+T51</f>
        <v>-4000.0985008955436</v>
      </c>
      <c r="U53" s="146"/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13">
        <v>0</v>
      </c>
      <c r="AB53" s="113">
        <v>0</v>
      </c>
      <c r="AC53" s="113">
        <v>0</v>
      </c>
      <c r="AD53" s="17"/>
    </row>
    <row r="54" spans="1:30" x14ac:dyDescent="0.25">
      <c r="A54" s="2" t="s">
        <v>317</v>
      </c>
      <c r="B54" s="9" t="s">
        <v>38</v>
      </c>
      <c r="C54" s="46" t="s">
        <v>563</v>
      </c>
      <c r="D54" s="114">
        <v>6773.503921827777</v>
      </c>
      <c r="E54" s="114">
        <v>5823.0598500192709</v>
      </c>
      <c r="F54" s="114">
        <v>6316.1900269714051</v>
      </c>
      <c r="G54" s="114">
        <v>7855.6487700835523</v>
      </c>
      <c r="H54" s="114">
        <v>10215.354767847508</v>
      </c>
      <c r="I54" s="114">
        <v>11474.158948767123</v>
      </c>
      <c r="J54" s="114">
        <v>9386.6178743416785</v>
      </c>
      <c r="K54" s="114">
        <v>11306.587759641227</v>
      </c>
      <c r="L54" s="146"/>
      <c r="M54" s="114">
        <v>8348.0883014332667</v>
      </c>
      <c r="N54" s="114">
        <v>7176.7018036027384</v>
      </c>
      <c r="O54" s="114">
        <v>7784.4661614311417</v>
      </c>
      <c r="P54" s="114">
        <v>9681.7910426494564</v>
      </c>
      <c r="Q54" s="114">
        <v>12590.039751456516</v>
      </c>
      <c r="R54" s="114">
        <v>14141.468462181268</v>
      </c>
      <c r="S54" s="114">
        <v>11568.652763940712</v>
      </c>
      <c r="T54" s="114">
        <v>13934.943287066042</v>
      </c>
      <c r="U54" s="146"/>
      <c r="V54" s="113">
        <v>0</v>
      </c>
      <c r="W54" s="113">
        <v>0</v>
      </c>
      <c r="X54" s="113">
        <v>0</v>
      </c>
      <c r="Y54" s="113">
        <v>0</v>
      </c>
      <c r="Z54" s="113">
        <v>0</v>
      </c>
      <c r="AA54" s="113">
        <v>0</v>
      </c>
      <c r="AB54" s="113">
        <v>0</v>
      </c>
      <c r="AC54" s="113">
        <v>0</v>
      </c>
      <c r="AD54" s="17"/>
    </row>
    <row r="55" spans="1:30" x14ac:dyDescent="0.25">
      <c r="A55" s="2" t="s">
        <v>318</v>
      </c>
      <c r="B55" s="9" t="s">
        <v>39</v>
      </c>
      <c r="C55" s="46" t="s">
        <v>563</v>
      </c>
      <c r="D55" s="114">
        <v>-40.698689694781599</v>
      </c>
      <c r="E55" s="114">
        <v>-43.047529033173248</v>
      </c>
      <c r="F55" s="114">
        <v>-1.8894126378746305</v>
      </c>
      <c r="G55" s="114">
        <v>-21.236809639859455</v>
      </c>
      <c r="H55" s="114">
        <v>0</v>
      </c>
      <c r="I55" s="114">
        <v>0</v>
      </c>
      <c r="J55" s="114">
        <v>0</v>
      </c>
      <c r="K55" s="114">
        <v>0</v>
      </c>
      <c r="L55" s="146"/>
      <c r="M55" s="114">
        <v>-50.159601182158667</v>
      </c>
      <c r="N55" s="114">
        <v>-53.054457142835872</v>
      </c>
      <c r="O55" s="114">
        <v>-2.3286298673265042</v>
      </c>
      <c r="P55" s="114">
        <v>-26.173567500708923</v>
      </c>
      <c r="Q55" s="114">
        <v>0</v>
      </c>
      <c r="R55" s="114">
        <v>0</v>
      </c>
      <c r="S55" s="114">
        <v>0</v>
      </c>
      <c r="T55" s="114">
        <v>0</v>
      </c>
      <c r="U55" s="146"/>
      <c r="V55" s="113">
        <v>0</v>
      </c>
      <c r="W55" s="113">
        <v>0</v>
      </c>
      <c r="X55" s="113">
        <v>0</v>
      </c>
      <c r="Y55" s="113">
        <v>0</v>
      </c>
      <c r="Z55" s="113">
        <v>0</v>
      </c>
      <c r="AA55" s="113">
        <v>0</v>
      </c>
      <c r="AB55" s="113">
        <v>0</v>
      </c>
      <c r="AC55" s="113">
        <v>0</v>
      </c>
      <c r="AD55" s="17"/>
    </row>
    <row r="56" spans="1:30" ht="30" x14ac:dyDescent="0.25">
      <c r="A56" s="2" t="s">
        <v>319</v>
      </c>
      <c r="B56" s="9" t="s">
        <v>460</v>
      </c>
      <c r="C56" s="46" t="s">
        <v>563</v>
      </c>
      <c r="D56" s="114">
        <f t="shared" ref="D56:K56" si="28">SUM(D50,D53:D55)</f>
        <v>82207.770958078559</v>
      </c>
      <c r="E56" s="114">
        <f t="shared" si="28"/>
        <v>87416.815412781594</v>
      </c>
      <c r="F56" s="114">
        <f t="shared" si="28"/>
        <v>91319.160354354826</v>
      </c>
      <c r="G56" s="114">
        <f t="shared" si="28"/>
        <v>99287.525805522222</v>
      </c>
      <c r="H56" s="114">
        <f t="shared" si="28"/>
        <v>107088.87365507986</v>
      </c>
      <c r="I56" s="114">
        <f t="shared" si="28"/>
        <v>116565.61699177162</v>
      </c>
      <c r="J56" s="114">
        <f t="shared" si="28"/>
        <v>124696.46328793427</v>
      </c>
      <c r="K56" s="114">
        <f t="shared" si="28"/>
        <v>132757.43577553032</v>
      </c>
      <c r="L56" s="146"/>
      <c r="M56" s="114">
        <f>SUM(M50,M53:M55)</f>
        <v>101317.97943018749</v>
      </c>
      <c r="N56" s="114">
        <f t="shared" ref="N56:S56" si="29">SUM(N50,N53:N55)</f>
        <v>107737.93040029309</v>
      </c>
      <c r="O56" s="114">
        <f t="shared" si="29"/>
        <v>112547.42346782114</v>
      </c>
      <c r="P56" s="114">
        <f t="shared" si="29"/>
        <v>122368.13357180015</v>
      </c>
      <c r="Q56" s="114">
        <f t="shared" si="29"/>
        <v>131983.0007764138</v>
      </c>
      <c r="R56" s="114">
        <f t="shared" si="29"/>
        <v>143662.7297760206</v>
      </c>
      <c r="S56" s="114">
        <f t="shared" si="29"/>
        <v>153683.69139782048</v>
      </c>
      <c r="T56" s="114">
        <f>SUM(T50,T53:T55)</f>
        <v>163618.53618399097</v>
      </c>
      <c r="U56" s="146"/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13">
        <v>0</v>
      </c>
      <c r="AB56" s="113">
        <v>0</v>
      </c>
      <c r="AC56" s="113">
        <v>0</v>
      </c>
      <c r="AD56" s="17"/>
    </row>
    <row r="57" spans="1:30" x14ac:dyDescent="0.25">
      <c r="A57" s="2"/>
      <c r="B57" s="10" t="s">
        <v>267</v>
      </c>
      <c r="C57" s="11"/>
      <c r="D57" s="149"/>
      <c r="E57" s="149"/>
      <c r="F57" s="149"/>
      <c r="G57" s="149"/>
      <c r="H57" s="149"/>
      <c r="I57" s="149"/>
      <c r="J57" s="149"/>
      <c r="K57" s="149"/>
      <c r="L57" s="146"/>
      <c r="M57" s="149"/>
      <c r="N57" s="149"/>
      <c r="O57" s="149"/>
      <c r="P57" s="149"/>
      <c r="Q57" s="149"/>
      <c r="R57" s="149"/>
      <c r="S57" s="149"/>
      <c r="T57" s="149"/>
      <c r="U57" s="146"/>
      <c r="V57" s="195"/>
      <c r="W57" s="195"/>
      <c r="X57" s="195"/>
      <c r="Y57" s="195"/>
      <c r="Z57" s="195"/>
      <c r="AA57" s="195"/>
      <c r="AB57" s="195"/>
      <c r="AC57" s="195"/>
      <c r="AD57" s="17"/>
    </row>
    <row r="58" spans="1:30" x14ac:dyDescent="0.25">
      <c r="A58" s="2" t="s">
        <v>320</v>
      </c>
      <c r="B58" s="9" t="s">
        <v>34</v>
      </c>
      <c r="C58" s="46" t="s">
        <v>563</v>
      </c>
      <c r="D58" s="114">
        <v>151968.67163543319</v>
      </c>
      <c r="E58" s="114">
        <v>162953.29410506648</v>
      </c>
      <c r="F58" s="114">
        <v>173278.72858821828</v>
      </c>
      <c r="G58" s="114">
        <v>181014.00659846707</v>
      </c>
      <c r="H58" s="114">
        <v>198849.77419183499</v>
      </c>
      <c r="I58" s="114">
        <v>212272.93382027495</v>
      </c>
      <c r="J58" s="114">
        <v>231057.85556313131</v>
      </c>
      <c r="K58" s="114">
        <v>247174.92299337857</v>
      </c>
      <c r="L58" s="146"/>
      <c r="M58" s="114">
        <v>187295.66034144684</v>
      </c>
      <c r="N58" s="114">
        <v>200833.7935429202</v>
      </c>
      <c r="O58" s="114">
        <v>213559.50239476588</v>
      </c>
      <c r="P58" s="114">
        <v>223092.94101249491</v>
      </c>
      <c r="Q58" s="114">
        <v>245074.85237058255</v>
      </c>
      <c r="R58" s="114">
        <f t="shared" ref="R58:T58" si="30">Q64</f>
        <v>261618.39071583137</v>
      </c>
      <c r="S58" s="114">
        <f t="shared" si="30"/>
        <v>284770.09879110509</v>
      </c>
      <c r="T58" s="114">
        <f t="shared" si="30"/>
        <v>304633.7769731282</v>
      </c>
      <c r="U58" s="146"/>
      <c r="V58" s="113">
        <v>0</v>
      </c>
      <c r="W58" s="113">
        <v>0</v>
      </c>
      <c r="X58" s="113">
        <v>0</v>
      </c>
      <c r="Y58" s="113">
        <v>0</v>
      </c>
      <c r="Z58" s="113">
        <v>0</v>
      </c>
      <c r="AA58" s="113">
        <v>0</v>
      </c>
      <c r="AB58" s="113">
        <v>0</v>
      </c>
      <c r="AC58" s="113">
        <v>0</v>
      </c>
      <c r="AD58" s="17"/>
    </row>
    <row r="59" spans="1:30" x14ac:dyDescent="0.25">
      <c r="A59" s="2" t="s">
        <v>321</v>
      </c>
      <c r="B59" s="9" t="s">
        <v>35</v>
      </c>
      <c r="C59" s="46" t="s">
        <v>563</v>
      </c>
      <c r="D59" s="114">
        <v>4598.776858293716</v>
      </c>
      <c r="E59" s="114">
        <v>6418.0536396521211</v>
      </c>
      <c r="F59" s="114">
        <v>3227.4136988171845</v>
      </c>
      <c r="G59" s="114">
        <v>9016.460606102708</v>
      </c>
      <c r="H59" s="114">
        <v>2482.2757062166374</v>
      </c>
      <c r="I59" s="114">
        <v>5917.4542642663046</v>
      </c>
      <c r="J59" s="114">
        <v>8133.0231906237623</v>
      </c>
      <c r="K59" s="114">
        <v>4953.4052704083933</v>
      </c>
      <c r="L59" s="146"/>
      <c r="M59" s="114">
        <v>5667.8191575128358</v>
      </c>
      <c r="N59" s="114">
        <v>7910.0092249881418</v>
      </c>
      <c r="O59" s="114">
        <v>3977.6657478794109</v>
      </c>
      <c r="P59" s="114">
        <v>11112.44788145466</v>
      </c>
      <c r="Q59" s="114">
        <v>3059.3112550243231</v>
      </c>
      <c r="R59" s="114">
        <v>7293.0393615920266</v>
      </c>
      <c r="S59" s="114">
        <v>10023.644562179674</v>
      </c>
      <c r="T59" s="114">
        <v>6104.8853100827364</v>
      </c>
      <c r="U59" s="146"/>
      <c r="V59" s="113">
        <v>0</v>
      </c>
      <c r="W59" s="113">
        <v>0</v>
      </c>
      <c r="X59" s="113">
        <v>0</v>
      </c>
      <c r="Y59" s="113">
        <v>0</v>
      </c>
      <c r="Z59" s="113">
        <v>0</v>
      </c>
      <c r="AA59" s="113">
        <v>0</v>
      </c>
      <c r="AB59" s="113">
        <v>0</v>
      </c>
      <c r="AC59" s="113">
        <v>0</v>
      </c>
      <c r="AD59" s="17"/>
    </row>
    <row r="60" spans="1:30" x14ac:dyDescent="0.25">
      <c r="A60" s="2" t="s">
        <v>322</v>
      </c>
      <c r="B60" s="9" t="s">
        <v>36</v>
      </c>
      <c r="C60" s="46" t="s">
        <v>563</v>
      </c>
      <c r="D60" s="114">
        <v>-6960.0069565809854</v>
      </c>
      <c r="E60" s="114">
        <v>-7549.8334404499255</v>
      </c>
      <c r="F60" s="114">
        <v>-8008.4230551239407</v>
      </c>
      <c r="G60" s="114">
        <v>-8750.9362850329471</v>
      </c>
      <c r="H60" s="114">
        <v>-9308.1228379953991</v>
      </c>
      <c r="I60" s="114">
        <v>-9876.7570149824987</v>
      </c>
      <c r="J60" s="114">
        <v>-10622.229660072344</v>
      </c>
      <c r="K60" s="114">
        <v>-11386.905337539181</v>
      </c>
      <c r="L60" s="147"/>
      <c r="M60" s="114">
        <v>-8577.9462627740395</v>
      </c>
      <c r="N60" s="114">
        <v>-9304.8851745526772</v>
      </c>
      <c r="O60" s="114">
        <v>-9870.0795911502664</v>
      </c>
      <c r="P60" s="114">
        <v>-10785.199162911018</v>
      </c>
      <c r="Q60" s="114">
        <v>-11471.910589992707</v>
      </c>
      <c r="R60" s="114">
        <v>-12172.730782242659</v>
      </c>
      <c r="S60" s="114">
        <v>-13091.497721678305</v>
      </c>
      <c r="T60" s="114">
        <v>-14033.931674787895</v>
      </c>
      <c r="U60" s="147"/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0</v>
      </c>
      <c r="AC60" s="113">
        <v>0</v>
      </c>
      <c r="AD60" s="17"/>
    </row>
    <row r="61" spans="1:30" x14ac:dyDescent="0.25">
      <c r="A61" s="2" t="s">
        <v>323</v>
      </c>
      <c r="B61" s="9" t="s">
        <v>37</v>
      </c>
      <c r="C61" s="46" t="s">
        <v>563</v>
      </c>
      <c r="D61" s="114">
        <f t="shared" ref="D61:K61" si="31">D60+D59</f>
        <v>-2361.2300982872694</v>
      </c>
      <c r="E61" s="114">
        <f t="shared" si="31"/>
        <v>-1131.7798007978045</v>
      </c>
      <c r="F61" s="114">
        <f t="shared" si="31"/>
        <v>-4781.0093563067567</v>
      </c>
      <c r="G61" s="114">
        <f t="shared" si="31"/>
        <v>265.52432106976084</v>
      </c>
      <c r="H61" s="114">
        <f t="shared" si="31"/>
        <v>-6825.8471317787616</v>
      </c>
      <c r="I61" s="114">
        <f t="shared" si="31"/>
        <v>-3959.3027507161942</v>
      </c>
      <c r="J61" s="114">
        <f t="shared" si="31"/>
        <v>-2489.2064694485816</v>
      </c>
      <c r="K61" s="114">
        <f t="shared" si="31"/>
        <v>-6433.500067130788</v>
      </c>
      <c r="L61" s="146"/>
      <c r="M61" s="114">
        <f>M60+M59</f>
        <v>-2910.1271052612037</v>
      </c>
      <c r="N61" s="114">
        <f t="shared" ref="N61:S61" si="32">N60+N59</f>
        <v>-1394.8759495645354</v>
      </c>
      <c r="O61" s="114">
        <f t="shared" si="32"/>
        <v>-5892.4138432708551</v>
      </c>
      <c r="P61" s="114">
        <f t="shared" si="32"/>
        <v>327.2487185436421</v>
      </c>
      <c r="Q61" s="114">
        <f t="shared" si="32"/>
        <v>-8412.5993349683849</v>
      </c>
      <c r="R61" s="114">
        <f t="shared" si="32"/>
        <v>-4879.6914206506326</v>
      </c>
      <c r="S61" s="114">
        <f t="shared" si="32"/>
        <v>-3067.8531594986307</v>
      </c>
      <c r="T61" s="114">
        <f>T60+T59</f>
        <v>-7929.0463647051583</v>
      </c>
      <c r="U61" s="146"/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0</v>
      </c>
      <c r="AB61" s="113">
        <v>0</v>
      </c>
      <c r="AC61" s="113">
        <v>0</v>
      </c>
      <c r="AD61" s="17"/>
    </row>
    <row r="62" spans="1:30" x14ac:dyDescent="0.25">
      <c r="A62" s="2" t="s">
        <v>324</v>
      </c>
      <c r="B62" s="9" t="s">
        <v>38</v>
      </c>
      <c r="C62" s="46" t="s">
        <v>563</v>
      </c>
      <c r="D62" s="114">
        <v>13426.52603071165</v>
      </c>
      <c r="E62" s="114">
        <v>11542.543646092468</v>
      </c>
      <c r="F62" s="114">
        <v>12520.032584430699</v>
      </c>
      <c r="G62" s="114">
        <v>15571.567377374962</v>
      </c>
      <c r="H62" s="114">
        <v>20249.006760218759</v>
      </c>
      <c r="I62" s="114">
        <v>22744.224493572514</v>
      </c>
      <c r="J62" s="114">
        <v>18606.273899695872</v>
      </c>
      <c r="K62" s="114">
        <v>22412.06274113803</v>
      </c>
      <c r="L62" s="146"/>
      <c r="M62" s="114">
        <v>16547.687309174493</v>
      </c>
      <c r="N62" s="114">
        <v>14225.750024328017</v>
      </c>
      <c r="O62" s="114">
        <v>15430.468300879904</v>
      </c>
      <c r="P62" s="114">
        <v>19191.369925857558</v>
      </c>
      <c r="Q62" s="114">
        <v>24956.137680217227</v>
      </c>
      <c r="R62" s="114">
        <v>28031.399495924335</v>
      </c>
      <c r="S62" s="114">
        <v>22931.531341521761</v>
      </c>
      <c r="T62" s="114">
        <v>27622.022654678833</v>
      </c>
      <c r="U62" s="146"/>
      <c r="V62" s="113">
        <v>0</v>
      </c>
      <c r="W62" s="113">
        <v>0</v>
      </c>
      <c r="X62" s="113">
        <v>0</v>
      </c>
      <c r="Y62" s="113">
        <v>0</v>
      </c>
      <c r="Z62" s="113">
        <v>0</v>
      </c>
      <c r="AA62" s="113">
        <v>0</v>
      </c>
      <c r="AB62" s="113">
        <v>0</v>
      </c>
      <c r="AC62" s="113">
        <v>0</v>
      </c>
      <c r="AD62" s="17"/>
    </row>
    <row r="63" spans="1:30" x14ac:dyDescent="0.25">
      <c r="A63" s="2" t="s">
        <v>325</v>
      </c>
      <c r="B63" s="9" t="s">
        <v>39</v>
      </c>
      <c r="C63" s="46" t="s">
        <v>563</v>
      </c>
      <c r="D63" s="114">
        <v>-80.673462791084958</v>
      </c>
      <c r="E63" s="114">
        <v>-85.329362142858713</v>
      </c>
      <c r="F63" s="114">
        <v>-3.745217875113279</v>
      </c>
      <c r="G63" s="114">
        <v>-42.095875447858191</v>
      </c>
      <c r="H63" s="114">
        <v>0</v>
      </c>
      <c r="I63" s="114">
        <v>0</v>
      </c>
      <c r="J63" s="114">
        <v>0</v>
      </c>
      <c r="K63" s="114">
        <v>0</v>
      </c>
      <c r="L63" s="146"/>
      <c r="M63" s="114">
        <v>-99.427002439918553</v>
      </c>
      <c r="N63" s="114">
        <v>-105.16522291779273</v>
      </c>
      <c r="O63" s="114">
        <v>-4.6158398799768019</v>
      </c>
      <c r="P63" s="114">
        <v>-51.881579965193097</v>
      </c>
      <c r="Q63" s="114">
        <v>0</v>
      </c>
      <c r="R63" s="114">
        <v>0</v>
      </c>
      <c r="S63" s="114">
        <v>0</v>
      </c>
      <c r="T63" s="114">
        <v>0</v>
      </c>
      <c r="U63" s="146"/>
      <c r="V63" s="113">
        <v>0</v>
      </c>
      <c r="W63" s="113">
        <v>0</v>
      </c>
      <c r="X63" s="113">
        <v>0</v>
      </c>
      <c r="Y63" s="113">
        <v>0</v>
      </c>
      <c r="Z63" s="113">
        <v>0</v>
      </c>
      <c r="AA63" s="113">
        <v>0</v>
      </c>
      <c r="AB63" s="113">
        <v>0</v>
      </c>
      <c r="AC63" s="113">
        <v>0</v>
      </c>
      <c r="AD63" s="17"/>
    </row>
    <row r="64" spans="1:30" x14ac:dyDescent="0.25">
      <c r="A64" s="2" t="s">
        <v>326</v>
      </c>
      <c r="B64" s="9" t="s">
        <v>268</v>
      </c>
      <c r="C64" s="46" t="s">
        <v>563</v>
      </c>
      <c r="D64" s="114">
        <f t="shared" ref="D64:K64" si="33">SUM(D58,D61:D63)</f>
        <v>162953.29410506651</v>
      </c>
      <c r="E64" s="114">
        <f t="shared" si="33"/>
        <v>173278.72858821828</v>
      </c>
      <c r="F64" s="114">
        <f t="shared" si="33"/>
        <v>181014.00659846712</v>
      </c>
      <c r="G64" s="114">
        <f t="shared" si="33"/>
        <v>196809.00242146396</v>
      </c>
      <c r="H64" s="114">
        <f t="shared" si="33"/>
        <v>212272.93382027501</v>
      </c>
      <c r="I64" s="114">
        <f t="shared" si="33"/>
        <v>231057.85556313128</v>
      </c>
      <c r="J64" s="114">
        <f t="shared" si="33"/>
        <v>247174.9229933786</v>
      </c>
      <c r="K64" s="114">
        <f t="shared" si="33"/>
        <v>263153.4856673858</v>
      </c>
      <c r="L64" s="146"/>
      <c r="M64" s="114">
        <f>SUM(M58,M61:M63)</f>
        <v>200833.7935429202</v>
      </c>
      <c r="N64" s="114">
        <f t="shared" ref="N64:S64" si="34">SUM(N58,N61:N63)</f>
        <v>213559.50239476588</v>
      </c>
      <c r="O64" s="114">
        <f t="shared" si="34"/>
        <v>223092.94101249494</v>
      </c>
      <c r="P64" s="114">
        <f t="shared" si="34"/>
        <v>242559.6780769309</v>
      </c>
      <c r="Q64" s="114">
        <f t="shared" si="34"/>
        <v>261618.39071583137</v>
      </c>
      <c r="R64" s="114">
        <f t="shared" si="34"/>
        <v>284770.09879110509</v>
      </c>
      <c r="S64" s="114">
        <f t="shared" si="34"/>
        <v>304633.7769731282</v>
      </c>
      <c r="T64" s="114">
        <f>SUM(T58,T61:T63)</f>
        <v>324326.75326310191</v>
      </c>
      <c r="U64" s="146"/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0</v>
      </c>
      <c r="AB64" s="113">
        <v>0</v>
      </c>
      <c r="AC64" s="113">
        <v>0</v>
      </c>
      <c r="AD64" s="17"/>
    </row>
    <row r="65" spans="1:30" x14ac:dyDescent="0.25">
      <c r="A65" s="2"/>
      <c r="B65" s="10" t="s">
        <v>45</v>
      </c>
      <c r="C65" s="11"/>
      <c r="D65" s="149"/>
      <c r="E65" s="149"/>
      <c r="F65" s="149"/>
      <c r="G65" s="149"/>
      <c r="H65" s="149"/>
      <c r="I65" s="149"/>
      <c r="J65" s="149"/>
      <c r="K65" s="149"/>
      <c r="L65" s="146"/>
      <c r="M65" s="149"/>
      <c r="N65" s="149"/>
      <c r="O65" s="149"/>
      <c r="P65" s="149"/>
      <c r="Q65" s="149"/>
      <c r="R65" s="149"/>
      <c r="S65" s="149"/>
      <c r="T65" s="149"/>
      <c r="U65" s="146"/>
      <c r="V65" s="149"/>
      <c r="W65" s="149"/>
      <c r="X65" s="149"/>
      <c r="Y65" s="149"/>
      <c r="Z65" s="149"/>
      <c r="AA65" s="149"/>
      <c r="AB65" s="149"/>
      <c r="AC65" s="149"/>
      <c r="AD65" s="17"/>
    </row>
    <row r="66" spans="1:30" x14ac:dyDescent="0.25">
      <c r="A66" s="2" t="s">
        <v>327</v>
      </c>
      <c r="B66" s="9" t="s">
        <v>34</v>
      </c>
      <c r="C66" s="46" t="s">
        <v>563</v>
      </c>
      <c r="D66" s="191"/>
      <c r="E66" s="191"/>
      <c r="F66" s="191"/>
      <c r="G66" s="191"/>
      <c r="H66" s="191"/>
      <c r="I66" s="191"/>
      <c r="J66" s="191"/>
      <c r="K66" s="191"/>
      <c r="L66" s="146"/>
      <c r="M66" s="191"/>
      <c r="N66" s="191"/>
      <c r="O66" s="191"/>
      <c r="P66" s="191"/>
      <c r="Q66" s="191"/>
      <c r="R66" s="191"/>
      <c r="S66" s="191"/>
      <c r="T66" s="191"/>
      <c r="U66" s="146"/>
      <c r="V66" s="191"/>
      <c r="W66" s="191"/>
      <c r="X66" s="191"/>
      <c r="Y66" s="191"/>
      <c r="Z66" s="191"/>
      <c r="AA66" s="191"/>
      <c r="AB66" s="191"/>
      <c r="AC66" s="191"/>
      <c r="AD66" s="17"/>
    </row>
    <row r="67" spans="1:30" x14ac:dyDescent="0.25">
      <c r="A67" s="2" t="s">
        <v>328</v>
      </c>
      <c r="B67" s="9" t="s">
        <v>35</v>
      </c>
      <c r="C67" s="46" t="s">
        <v>563</v>
      </c>
      <c r="D67" s="191"/>
      <c r="E67" s="191"/>
      <c r="F67" s="191"/>
      <c r="G67" s="191"/>
      <c r="H67" s="191"/>
      <c r="I67" s="191"/>
      <c r="J67" s="191"/>
      <c r="K67" s="191"/>
      <c r="L67" s="146"/>
      <c r="M67" s="191"/>
      <c r="N67" s="191"/>
      <c r="O67" s="191"/>
      <c r="P67" s="191"/>
      <c r="Q67" s="191"/>
      <c r="R67" s="191"/>
      <c r="S67" s="191"/>
      <c r="T67" s="191"/>
      <c r="U67" s="146"/>
      <c r="V67" s="191"/>
      <c r="W67" s="191"/>
      <c r="X67" s="191"/>
      <c r="Y67" s="191"/>
      <c r="Z67" s="191"/>
      <c r="AA67" s="191"/>
      <c r="AB67" s="191"/>
      <c r="AC67" s="191"/>
      <c r="AD67" s="17"/>
    </row>
    <row r="68" spans="1:30" x14ac:dyDescent="0.25">
      <c r="A68" s="2" t="s">
        <v>329</v>
      </c>
      <c r="B68" s="9" t="s">
        <v>38</v>
      </c>
      <c r="C68" s="46" t="s">
        <v>563</v>
      </c>
      <c r="D68" s="191"/>
      <c r="E68" s="191"/>
      <c r="F68" s="191"/>
      <c r="G68" s="191"/>
      <c r="H68" s="191"/>
      <c r="I68" s="191"/>
      <c r="J68" s="191"/>
      <c r="K68" s="191"/>
      <c r="L68" s="147"/>
      <c r="M68" s="191"/>
      <c r="N68" s="191"/>
      <c r="O68" s="191"/>
      <c r="P68" s="191"/>
      <c r="Q68" s="191"/>
      <c r="R68" s="191"/>
      <c r="S68" s="191"/>
      <c r="T68" s="191"/>
      <c r="U68" s="147"/>
      <c r="V68" s="191"/>
      <c r="W68" s="191"/>
      <c r="X68" s="191"/>
      <c r="Y68" s="191"/>
      <c r="Z68" s="191"/>
      <c r="AA68" s="191"/>
      <c r="AB68" s="191"/>
      <c r="AC68" s="191"/>
      <c r="AD68" s="17"/>
    </row>
    <row r="69" spans="1:30" x14ac:dyDescent="0.25">
      <c r="A69" s="2" t="s">
        <v>574</v>
      </c>
      <c r="B69" s="9" t="s">
        <v>39</v>
      </c>
      <c r="C69" s="46" t="s">
        <v>563</v>
      </c>
      <c r="D69" s="191"/>
      <c r="E69" s="191"/>
      <c r="F69" s="191"/>
      <c r="G69" s="191"/>
      <c r="H69" s="191"/>
      <c r="I69" s="191"/>
      <c r="J69" s="191"/>
      <c r="K69" s="191"/>
      <c r="L69" s="147"/>
      <c r="M69" s="191"/>
      <c r="N69" s="191"/>
      <c r="O69" s="191"/>
      <c r="P69" s="191"/>
      <c r="Q69" s="191"/>
      <c r="R69" s="191"/>
      <c r="S69" s="191"/>
      <c r="T69" s="191"/>
      <c r="U69" s="147"/>
      <c r="V69" s="191"/>
      <c r="W69" s="191"/>
      <c r="X69" s="191"/>
      <c r="Y69" s="191"/>
      <c r="Z69" s="191"/>
      <c r="AA69" s="191"/>
      <c r="AB69" s="191"/>
      <c r="AC69" s="191"/>
      <c r="AD69" s="17"/>
    </row>
    <row r="70" spans="1:30" x14ac:dyDescent="0.25">
      <c r="A70" s="2" t="s">
        <v>575</v>
      </c>
      <c r="B70" s="9" t="s">
        <v>46</v>
      </c>
      <c r="C70" s="46" t="s">
        <v>563</v>
      </c>
      <c r="D70" s="191"/>
      <c r="E70" s="191"/>
      <c r="F70" s="191"/>
      <c r="G70" s="191"/>
      <c r="H70" s="191"/>
      <c r="I70" s="191"/>
      <c r="J70" s="191"/>
      <c r="K70" s="191"/>
      <c r="L70" s="146"/>
      <c r="M70" s="191"/>
      <c r="N70" s="191"/>
      <c r="O70" s="191"/>
      <c r="P70" s="191"/>
      <c r="Q70" s="191"/>
      <c r="R70" s="191"/>
      <c r="S70" s="191"/>
      <c r="T70" s="191"/>
      <c r="U70" s="146"/>
      <c r="V70" s="191"/>
      <c r="W70" s="191"/>
      <c r="X70" s="191"/>
      <c r="Y70" s="191"/>
      <c r="Z70" s="191"/>
      <c r="AA70" s="191"/>
      <c r="AB70" s="191"/>
      <c r="AC70" s="191"/>
      <c r="AD70" s="17"/>
    </row>
    <row r="71" spans="1:30" x14ac:dyDescent="0.25">
      <c r="A71" s="2"/>
      <c r="B71" s="132" t="s">
        <v>96</v>
      </c>
      <c r="C71" s="46"/>
      <c r="D71" s="147"/>
      <c r="E71" s="147"/>
      <c r="F71" s="147"/>
      <c r="G71" s="147"/>
      <c r="H71" s="147"/>
      <c r="I71" s="147"/>
      <c r="J71" s="147"/>
      <c r="K71" s="147"/>
      <c r="L71" s="146"/>
      <c r="M71" s="149"/>
      <c r="N71" s="149"/>
      <c r="O71" s="149"/>
      <c r="P71" s="149"/>
      <c r="Q71" s="149"/>
      <c r="R71" s="149"/>
      <c r="S71" s="149"/>
      <c r="T71" s="149"/>
      <c r="U71" s="146"/>
      <c r="V71" s="149"/>
      <c r="W71" s="149"/>
      <c r="X71" s="149"/>
      <c r="Y71" s="149"/>
      <c r="Z71" s="149"/>
      <c r="AA71" s="149"/>
      <c r="AB71" s="149"/>
      <c r="AC71" s="149"/>
      <c r="AD71" s="17"/>
    </row>
    <row r="72" spans="1:30" x14ac:dyDescent="0.25">
      <c r="A72" s="2" t="s">
        <v>330</v>
      </c>
      <c r="B72" s="9" t="s">
        <v>34</v>
      </c>
      <c r="C72" s="46" t="s">
        <v>563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  <c r="L72" s="147"/>
      <c r="M72" s="114">
        <v>44594.807679495389</v>
      </c>
      <c r="N72" s="114">
        <v>42668.45647940808</v>
      </c>
      <c r="O72" s="114">
        <v>40944.117480359528</v>
      </c>
      <c r="P72" s="114">
        <v>38238.434685807573</v>
      </c>
      <c r="Q72" s="114">
        <v>38189.587336496857</v>
      </c>
      <c r="R72" s="114">
        <f t="shared" ref="R72:T72" si="35">Q78</f>
        <v>34988.13076964124</v>
      </c>
      <c r="S72" s="114">
        <f t="shared" si="35"/>
        <v>30117.965932519735</v>
      </c>
      <c r="T72" s="114">
        <f t="shared" si="35"/>
        <v>25169.621181634509</v>
      </c>
      <c r="U72" s="147"/>
      <c r="V72" s="113">
        <v>0</v>
      </c>
      <c r="W72" s="113">
        <v>0</v>
      </c>
      <c r="X72" s="113">
        <v>0</v>
      </c>
      <c r="Y72" s="113">
        <v>0</v>
      </c>
      <c r="Z72" s="113">
        <v>0</v>
      </c>
      <c r="AA72" s="113">
        <v>0</v>
      </c>
      <c r="AB72" s="113">
        <v>0</v>
      </c>
      <c r="AC72" s="113">
        <v>0</v>
      </c>
      <c r="AD72" s="17"/>
    </row>
    <row r="73" spans="1:30" x14ac:dyDescent="0.25">
      <c r="A73" s="2" t="s">
        <v>331</v>
      </c>
      <c r="B73" s="9" t="s">
        <v>35</v>
      </c>
      <c r="C73" s="46" t="s">
        <v>563</v>
      </c>
      <c r="D73" s="113">
        <v>0</v>
      </c>
      <c r="E73" s="113">
        <v>0</v>
      </c>
      <c r="F73" s="113">
        <v>0</v>
      </c>
      <c r="G73" s="113">
        <v>0</v>
      </c>
      <c r="H73" s="113">
        <v>0</v>
      </c>
      <c r="I73" s="113">
        <v>0</v>
      </c>
      <c r="J73" s="113">
        <v>0</v>
      </c>
      <c r="K73" s="113">
        <v>0</v>
      </c>
      <c r="L73" s="147"/>
      <c r="M73" s="114">
        <v>1349.4989944276458</v>
      </c>
      <c r="N73" s="114">
        <v>1680.5333326335542</v>
      </c>
      <c r="O73" s="114">
        <v>762.60719777163285</v>
      </c>
      <c r="P73" s="114">
        <v>1904.6887390786862</v>
      </c>
      <c r="Q73" s="114">
        <v>460.38653125041384</v>
      </c>
      <c r="R73" s="114">
        <v>975.35121362582993</v>
      </c>
      <c r="S73" s="114">
        <v>1060.1245942779574</v>
      </c>
      <c r="T73" s="114">
        <v>504.40122608486035</v>
      </c>
      <c r="U73" s="147"/>
      <c r="V73" s="113">
        <v>0</v>
      </c>
      <c r="W73" s="113">
        <v>0</v>
      </c>
      <c r="X73" s="113">
        <v>0</v>
      </c>
      <c r="Y73" s="113">
        <v>0</v>
      </c>
      <c r="Z73" s="113">
        <v>0</v>
      </c>
      <c r="AA73" s="113">
        <v>0</v>
      </c>
      <c r="AB73" s="113">
        <v>0</v>
      </c>
      <c r="AC73" s="113">
        <v>0</v>
      </c>
      <c r="AD73" s="17"/>
    </row>
    <row r="74" spans="1:30" x14ac:dyDescent="0.25">
      <c r="A74" s="2" t="s">
        <v>425</v>
      </c>
      <c r="B74" s="9" t="s">
        <v>36</v>
      </c>
      <c r="C74" s="46" t="s">
        <v>563</v>
      </c>
      <c r="D74" s="113">
        <v>0</v>
      </c>
      <c r="E74" s="113">
        <v>0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46"/>
      <c r="M74" s="114">
        <v>-3275.8501945149592</v>
      </c>
      <c r="N74" s="114">
        <v>-3404.8723316821029</v>
      </c>
      <c r="O74" s="114">
        <v>-3468.2899923235814</v>
      </c>
      <c r="P74" s="114">
        <v>-3641.0484471745026</v>
      </c>
      <c r="Q74" s="114">
        <v>-3661.8430981060337</v>
      </c>
      <c r="R74" s="114">
        <v>-5845.5160507473338</v>
      </c>
      <c r="S74" s="114">
        <v>-6008.4693451631856</v>
      </c>
      <c r="T74" s="114">
        <v>-6219.9619187667367</v>
      </c>
      <c r="U74" s="146"/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  <c r="AD74" s="17"/>
    </row>
    <row r="75" spans="1:30" x14ac:dyDescent="0.25">
      <c r="A75" s="2" t="s">
        <v>426</v>
      </c>
      <c r="B75" s="9" t="s">
        <v>37</v>
      </c>
      <c r="C75" s="46" t="s">
        <v>563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46"/>
      <c r="M75" s="114">
        <f>M74+M73</f>
        <v>-1926.3512000873134</v>
      </c>
      <c r="N75" s="114">
        <f t="shared" ref="N75:S75" si="36">N74+N73</f>
        <v>-1724.3389990485487</v>
      </c>
      <c r="O75" s="114">
        <f t="shared" si="36"/>
        <v>-2705.6827945519485</v>
      </c>
      <c r="P75" s="114">
        <f t="shared" si="36"/>
        <v>-1736.3597080958164</v>
      </c>
      <c r="Q75" s="114">
        <f t="shared" si="36"/>
        <v>-3201.4565668556197</v>
      </c>
      <c r="R75" s="114">
        <f t="shared" si="36"/>
        <v>-4870.1648371215042</v>
      </c>
      <c r="S75" s="114">
        <f t="shared" si="36"/>
        <v>-4948.3447508852278</v>
      </c>
      <c r="T75" s="114">
        <f>T74+T73</f>
        <v>-5715.5606926818764</v>
      </c>
      <c r="U75" s="146"/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13">
        <v>0</v>
      </c>
      <c r="AB75" s="113">
        <v>0</v>
      </c>
      <c r="AC75" s="113">
        <v>0</v>
      </c>
      <c r="AD75" s="17"/>
    </row>
    <row r="76" spans="1:30" x14ac:dyDescent="0.25">
      <c r="A76" s="2" t="s">
        <v>332</v>
      </c>
      <c r="B76" s="9" t="s">
        <v>38</v>
      </c>
      <c r="C76" s="46" t="s">
        <v>563</v>
      </c>
      <c r="D76" s="113">
        <v>0</v>
      </c>
      <c r="E76" s="113">
        <v>0</v>
      </c>
      <c r="F76" s="113">
        <v>0</v>
      </c>
      <c r="G76" s="113">
        <v>0</v>
      </c>
      <c r="H76" s="113">
        <v>0</v>
      </c>
      <c r="I76" s="113">
        <v>0</v>
      </c>
      <c r="J76" s="113">
        <v>0</v>
      </c>
      <c r="K76" s="113">
        <v>0</v>
      </c>
      <c r="L76" s="146"/>
      <c r="M76" s="113">
        <v>0</v>
      </c>
      <c r="N76" s="113">
        <v>0</v>
      </c>
      <c r="O76" s="113">
        <v>0</v>
      </c>
      <c r="P76" s="113">
        <v>0</v>
      </c>
      <c r="Q76" s="113">
        <v>0</v>
      </c>
      <c r="R76" s="113">
        <v>0</v>
      </c>
      <c r="S76" s="113">
        <v>0</v>
      </c>
      <c r="T76" s="113">
        <v>0</v>
      </c>
      <c r="U76" s="146"/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13">
        <v>0</v>
      </c>
      <c r="AB76" s="113">
        <v>0</v>
      </c>
      <c r="AC76" s="113">
        <v>0</v>
      </c>
      <c r="AD76" s="17"/>
    </row>
    <row r="77" spans="1:30" x14ac:dyDescent="0.25">
      <c r="A77" s="2" t="s">
        <v>333</v>
      </c>
      <c r="B77" s="9" t="s">
        <v>39</v>
      </c>
      <c r="C77" s="46" t="s">
        <v>563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  <c r="L77" s="146"/>
      <c r="M77" s="114">
        <v>0</v>
      </c>
      <c r="N77" s="114">
        <v>0</v>
      </c>
      <c r="O77" s="114">
        <v>0</v>
      </c>
      <c r="P77" s="114">
        <v>0</v>
      </c>
      <c r="Q77" s="114">
        <v>0</v>
      </c>
      <c r="R77" s="114">
        <v>0</v>
      </c>
      <c r="S77" s="114">
        <v>0</v>
      </c>
      <c r="T77" s="114">
        <v>0</v>
      </c>
      <c r="U77" s="146"/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</v>
      </c>
      <c r="AC77" s="113">
        <v>0</v>
      </c>
      <c r="AD77" s="17"/>
    </row>
    <row r="78" spans="1:30" x14ac:dyDescent="0.25">
      <c r="A78" s="2" t="s">
        <v>334</v>
      </c>
      <c r="B78" s="9" t="s">
        <v>97</v>
      </c>
      <c r="C78" s="46" t="s">
        <v>563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46"/>
      <c r="M78" s="114">
        <f>SUM(M72,M75:M77)</f>
        <v>42668.456479408072</v>
      </c>
      <c r="N78" s="114">
        <f t="shared" ref="N78:S78" si="37">SUM(N72,N75:N77)</f>
        <v>40944.117480359528</v>
      </c>
      <c r="O78" s="114">
        <f t="shared" si="37"/>
        <v>38238.434685807581</v>
      </c>
      <c r="P78" s="114">
        <f t="shared" si="37"/>
        <v>36502.07497771176</v>
      </c>
      <c r="Q78" s="114">
        <f>SUM(Q72,Q75:Q77)</f>
        <v>34988.13076964124</v>
      </c>
      <c r="R78" s="114">
        <f t="shared" si="37"/>
        <v>30117.965932519735</v>
      </c>
      <c r="S78" s="114">
        <f t="shared" si="37"/>
        <v>25169.621181634509</v>
      </c>
      <c r="T78" s="114">
        <f>SUM(T72,T75:T77)</f>
        <v>19454.060488952633</v>
      </c>
      <c r="U78" s="146"/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7"/>
    </row>
    <row r="79" spans="1:30" x14ac:dyDescent="0.25">
      <c r="A79" s="2"/>
      <c r="B79" s="10" t="s">
        <v>47</v>
      </c>
      <c r="C79" s="11"/>
      <c r="D79" s="149"/>
      <c r="E79" s="149"/>
      <c r="F79" s="149"/>
      <c r="G79" s="149"/>
      <c r="H79" s="149"/>
      <c r="I79" s="149"/>
      <c r="J79" s="149"/>
      <c r="K79" s="149"/>
      <c r="L79" s="146"/>
      <c r="M79" s="149"/>
      <c r="N79" s="149"/>
      <c r="O79" s="149"/>
      <c r="P79" s="149"/>
      <c r="Q79" s="149"/>
      <c r="R79" s="149"/>
      <c r="S79" s="149"/>
      <c r="T79" s="149"/>
      <c r="U79" s="146"/>
      <c r="V79" s="149"/>
      <c r="W79" s="149"/>
      <c r="X79" s="149"/>
      <c r="Y79" s="149"/>
      <c r="Z79" s="149"/>
      <c r="AA79" s="149"/>
      <c r="AB79" s="149"/>
      <c r="AC79" s="149"/>
      <c r="AD79" s="17"/>
    </row>
    <row r="80" spans="1:30" x14ac:dyDescent="0.25">
      <c r="A80" s="133" t="s">
        <v>335</v>
      </c>
      <c r="B80" s="9" t="s">
        <v>34</v>
      </c>
      <c r="C80" s="46" t="s">
        <v>563</v>
      </c>
      <c r="D80" s="114">
        <v>28647.585551021606</v>
      </c>
      <c r="E80" s="114">
        <v>25735.41162921616</v>
      </c>
      <c r="F80" s="114">
        <v>22680.30021906241</v>
      </c>
      <c r="G80" s="114">
        <v>22422.819195983917</v>
      </c>
      <c r="H80" s="114">
        <v>26583.925395776321</v>
      </c>
      <c r="I80" s="114">
        <f t="shared" ref="I80:K80" si="38">H86</f>
        <v>28004.035434309841</v>
      </c>
      <c r="J80" s="114">
        <f t="shared" si="38"/>
        <v>30015.657178212095</v>
      </c>
      <c r="K80" s="114">
        <f t="shared" si="38"/>
        <v>30513.770861230994</v>
      </c>
      <c r="L80" s="147"/>
      <c r="M80" s="114">
        <v>60748.474333174694</v>
      </c>
      <c r="N80" s="114">
        <v>51426.187394222477</v>
      </c>
      <c r="O80" s="114">
        <v>41710.671999322862</v>
      </c>
      <c r="P80" s="114">
        <v>33992.485278805172</v>
      </c>
      <c r="Q80" s="114">
        <v>37334.947630411669</v>
      </c>
      <c r="R80" s="114">
        <f t="shared" ref="R80:T80" si="39">Q86</f>
        <v>38294.276039234101</v>
      </c>
      <c r="S80" s="114">
        <f t="shared" si="39"/>
        <v>39807.24001805325</v>
      </c>
      <c r="T80" s="114">
        <f t="shared" si="39"/>
        <v>39842.595858732551</v>
      </c>
      <c r="U80" s="147"/>
      <c r="V80" s="109">
        <v>5730.8151558381123</v>
      </c>
      <c r="W80" s="109">
        <v>6950.2247482438315</v>
      </c>
      <c r="X80" s="109">
        <v>7656.0229120781214</v>
      </c>
      <c r="Y80" s="109">
        <v>8389.7810759124131</v>
      </c>
      <c r="Z80" s="109">
        <v>10537.720481265371</v>
      </c>
      <c r="AA80" s="109">
        <v>10597.50292963346</v>
      </c>
      <c r="AB80" s="109">
        <v>10924.440876972974</v>
      </c>
      <c r="AC80" s="109">
        <v>11077.347649855348</v>
      </c>
      <c r="AD80" s="17"/>
    </row>
    <row r="81" spans="1:30" x14ac:dyDescent="0.25">
      <c r="A81" s="133" t="s">
        <v>336</v>
      </c>
      <c r="B81" s="9" t="s">
        <v>35</v>
      </c>
      <c r="C81" s="46" t="s">
        <v>563</v>
      </c>
      <c r="D81" s="114">
        <v>866.91455587685755</v>
      </c>
      <c r="E81" s="114">
        <v>1013.6110054230613</v>
      </c>
      <c r="F81" s="114">
        <v>422.43333741349608</v>
      </c>
      <c r="G81" s="114">
        <v>1116.8995690307236</v>
      </c>
      <c r="H81" s="114">
        <v>289.78484651074029</v>
      </c>
      <c r="I81" s="114">
        <v>780.65816453889158</v>
      </c>
      <c r="J81" s="114">
        <v>1056.5234205833431</v>
      </c>
      <c r="K81" s="114">
        <v>611.49841405272582</v>
      </c>
      <c r="L81" s="147"/>
      <c r="M81" s="114">
        <v>1838.3307225995093</v>
      </c>
      <c r="N81" s="114">
        <v>2025.4639894920635</v>
      </c>
      <c r="O81" s="114">
        <v>776.88470647422571</v>
      </c>
      <c r="P81" s="114">
        <v>1693.1944117437615</v>
      </c>
      <c r="Q81" s="114">
        <v>423.45309769189964</v>
      </c>
      <c r="R81" s="114">
        <v>1067.5154056014319</v>
      </c>
      <c r="S81" s="114">
        <v>1401.1780964231059</v>
      </c>
      <c r="T81" s="114">
        <v>798.44881480426011</v>
      </c>
      <c r="U81" s="147"/>
      <c r="V81" s="112">
        <v>0</v>
      </c>
      <c r="W81" s="112">
        <v>0</v>
      </c>
      <c r="X81" s="112">
        <v>0</v>
      </c>
      <c r="Y81" s="112">
        <v>0</v>
      </c>
      <c r="Z81" s="112">
        <v>0</v>
      </c>
      <c r="AA81" s="112">
        <v>0</v>
      </c>
      <c r="AB81" s="112">
        <v>0</v>
      </c>
      <c r="AC81" s="112">
        <v>0</v>
      </c>
      <c r="AD81" s="17"/>
    </row>
    <row r="82" spans="1:30" x14ac:dyDescent="0.25">
      <c r="A82" s="133" t="s">
        <v>337</v>
      </c>
      <c r="B82" s="9" t="s">
        <v>36</v>
      </c>
      <c r="C82" s="46" t="s">
        <v>563</v>
      </c>
      <c r="D82" s="114">
        <v>-6639.3331054203545</v>
      </c>
      <c r="E82" s="114">
        <v>-5478.3354045138376</v>
      </c>
      <c r="F82" s="114">
        <v>-4602.6193211259442</v>
      </c>
      <c r="G82" s="114">
        <v>-3900.9272556993783</v>
      </c>
      <c r="H82" s="114">
        <v>-3825.6673269726152</v>
      </c>
      <c r="I82" s="114">
        <v>-3969.6627248124732</v>
      </c>
      <c r="J82" s="114">
        <v>-4327.462044397631</v>
      </c>
      <c r="K82" s="114">
        <v>-4785.468642220475</v>
      </c>
      <c r="L82" s="146"/>
      <c r="M82" s="114">
        <v>-14020.862289289769</v>
      </c>
      <c r="N82" s="114">
        <v>-13150.592373328709</v>
      </c>
      <c r="O82" s="114">
        <v>-12417.776387625872</v>
      </c>
      <c r="P82" s="114">
        <v>-5448.9054090130603</v>
      </c>
      <c r="Q82" s="114">
        <v>-4420.1172078648697</v>
      </c>
      <c r="R82" s="114">
        <v>-4755.1777309581175</v>
      </c>
      <c r="S82" s="114">
        <v>-5134.8745625769916</v>
      </c>
      <c r="T82" s="114">
        <v>-5621.3013355925314</v>
      </c>
      <c r="U82" s="146"/>
      <c r="V82" s="109">
        <v>-311.59040759428069</v>
      </c>
      <c r="W82" s="109">
        <v>-371.20183616570932</v>
      </c>
      <c r="X82" s="109">
        <v>-422.24183616570929</v>
      </c>
      <c r="Y82" s="109">
        <v>-509.40397047023953</v>
      </c>
      <c r="Z82" s="109">
        <v>-584.87835163191266</v>
      </c>
      <c r="AA82" s="109">
        <v>-621.28717266048409</v>
      </c>
      <c r="AB82" s="109">
        <v>-661.57767711762699</v>
      </c>
      <c r="AC82" s="109">
        <v>-712.57895597476988</v>
      </c>
      <c r="AD82" s="17"/>
    </row>
    <row r="83" spans="1:30" x14ac:dyDescent="0.25">
      <c r="A83" s="133" t="s">
        <v>338</v>
      </c>
      <c r="B83" s="9" t="s">
        <v>37</v>
      </c>
      <c r="C83" s="46" t="s">
        <v>563</v>
      </c>
      <c r="D83" s="114">
        <f>D82+D81</f>
        <v>-5772.4185495434967</v>
      </c>
      <c r="E83" s="114">
        <f t="shared" ref="E83:K83" si="40">E82+E81</f>
        <v>-4464.7243990907764</v>
      </c>
      <c r="F83" s="114">
        <f t="shared" si="40"/>
        <v>-4180.1859837124484</v>
      </c>
      <c r="G83" s="114">
        <f t="shared" si="40"/>
        <v>-2784.0276866686545</v>
      </c>
      <c r="H83" s="114">
        <f t="shared" si="40"/>
        <v>-3535.8824804618748</v>
      </c>
      <c r="I83" s="114">
        <f t="shared" si="40"/>
        <v>-3189.0045602735818</v>
      </c>
      <c r="J83" s="114">
        <f t="shared" si="40"/>
        <v>-3270.9386238142879</v>
      </c>
      <c r="K83" s="114">
        <f t="shared" si="40"/>
        <v>-4173.9702281677492</v>
      </c>
      <c r="L83" s="146"/>
      <c r="M83" s="114">
        <f>M82+M81</f>
        <v>-12182.531566690261</v>
      </c>
      <c r="N83" s="114">
        <f t="shared" ref="N83:S83" si="41">N82+N81</f>
        <v>-11125.128383836645</v>
      </c>
      <c r="O83" s="114">
        <f t="shared" si="41"/>
        <v>-11640.891681151646</v>
      </c>
      <c r="P83" s="114">
        <f t="shared" si="41"/>
        <v>-3755.7109972692988</v>
      </c>
      <c r="Q83" s="114">
        <f t="shared" si="41"/>
        <v>-3996.6641101729701</v>
      </c>
      <c r="R83" s="114">
        <f t="shared" si="41"/>
        <v>-3687.6623253566859</v>
      </c>
      <c r="S83" s="114">
        <f t="shared" si="41"/>
        <v>-3733.6964661538859</v>
      </c>
      <c r="T83" s="114">
        <f>T82+T81</f>
        <v>-4822.8525207882712</v>
      </c>
      <c r="U83" s="146"/>
      <c r="V83" s="114">
        <f>V82+V81</f>
        <v>-311.59040759428069</v>
      </c>
      <c r="W83" s="114">
        <f t="shared" ref="W83:AC83" si="42">W82+W81</f>
        <v>-371.20183616570932</v>
      </c>
      <c r="X83" s="114">
        <f t="shared" si="42"/>
        <v>-422.24183616570929</v>
      </c>
      <c r="Y83" s="114">
        <f t="shared" si="42"/>
        <v>-509.40397047023953</v>
      </c>
      <c r="Z83" s="114">
        <f t="shared" si="42"/>
        <v>-584.87835163191266</v>
      </c>
      <c r="AA83" s="114">
        <f t="shared" si="42"/>
        <v>-621.28717266048409</v>
      </c>
      <c r="AB83" s="114">
        <f t="shared" si="42"/>
        <v>-661.57767711762699</v>
      </c>
      <c r="AC83" s="114">
        <f t="shared" si="42"/>
        <v>-712.57895597476988</v>
      </c>
      <c r="AD83" s="17"/>
    </row>
    <row r="84" spans="1:30" x14ac:dyDescent="0.25">
      <c r="A84" s="133" t="s">
        <v>339</v>
      </c>
      <c r="B84" s="9" t="s">
        <v>38</v>
      </c>
      <c r="C84" s="46" t="s">
        <v>563</v>
      </c>
      <c r="D84" s="151">
        <v>2860.2446277380595</v>
      </c>
      <c r="E84" s="151">
        <v>1409.6129889370318</v>
      </c>
      <c r="F84" s="151">
        <v>3922.7049606339451</v>
      </c>
      <c r="G84" s="151">
        <v>3337.0070354651007</v>
      </c>
      <c r="H84" s="151">
        <v>5014.0556789953962</v>
      </c>
      <c r="I84" s="151">
        <v>6209.8765041758352</v>
      </c>
      <c r="J84" s="151">
        <v>4161.9930468331841</v>
      </c>
      <c r="K84" s="151">
        <v>5392.2430732880393</v>
      </c>
      <c r="L84" s="146"/>
      <c r="M84" s="151">
        <v>2860.2446277380595</v>
      </c>
      <c r="N84" s="151">
        <v>1409.6129889370318</v>
      </c>
      <c r="O84" s="151">
        <v>3922.7049606339451</v>
      </c>
      <c r="P84" s="151">
        <v>3337.0070354651007</v>
      </c>
      <c r="Q84" s="151">
        <v>5014.0556789953962</v>
      </c>
      <c r="R84" s="151">
        <v>6209.8765041758352</v>
      </c>
      <c r="S84" s="151">
        <v>4161.9930468331841</v>
      </c>
      <c r="T84" s="151">
        <v>5392.2430732880393</v>
      </c>
      <c r="U84" s="146"/>
      <c r="V84" s="109">
        <v>1531</v>
      </c>
      <c r="W84" s="109">
        <v>1077</v>
      </c>
      <c r="X84" s="109">
        <v>1156</v>
      </c>
      <c r="Y84" s="109">
        <v>2657.343375823199</v>
      </c>
      <c r="Z84" s="112">
        <v>644.66079999999999</v>
      </c>
      <c r="AA84" s="112">
        <v>948.22512000000029</v>
      </c>
      <c r="AB84" s="112">
        <v>814.48445000000004</v>
      </c>
      <c r="AC84" s="112">
        <v>1416.8215000000002</v>
      </c>
      <c r="AD84" s="17"/>
    </row>
    <row r="85" spans="1:30" x14ac:dyDescent="0.25">
      <c r="A85" s="133" t="s">
        <v>340</v>
      </c>
      <c r="B85" s="9" t="s">
        <v>39</v>
      </c>
      <c r="C85" s="46" t="s">
        <v>563</v>
      </c>
      <c r="D85" s="151">
        <v>0</v>
      </c>
      <c r="E85" s="151">
        <v>0</v>
      </c>
      <c r="F85" s="151">
        <v>0</v>
      </c>
      <c r="G85" s="151">
        <v>0</v>
      </c>
      <c r="H85" s="151">
        <v>-58.063159999999989</v>
      </c>
      <c r="I85" s="151">
        <v>-1009.2502000000001</v>
      </c>
      <c r="J85" s="151">
        <v>-392.94074000000001</v>
      </c>
      <c r="K85" s="151">
        <v>0</v>
      </c>
      <c r="L85" s="146"/>
      <c r="M85" s="151">
        <v>0</v>
      </c>
      <c r="N85" s="151">
        <v>0</v>
      </c>
      <c r="O85" s="151">
        <v>0</v>
      </c>
      <c r="P85" s="151">
        <v>0</v>
      </c>
      <c r="Q85" s="151">
        <v>-58.063159999999989</v>
      </c>
      <c r="R85" s="151">
        <v>-1009.2502000000001</v>
      </c>
      <c r="S85" s="151">
        <v>-392.94074000000001</v>
      </c>
      <c r="T85" s="151">
        <v>0</v>
      </c>
      <c r="U85" s="146"/>
      <c r="V85" s="112">
        <v>0</v>
      </c>
      <c r="W85" s="112">
        <v>0</v>
      </c>
      <c r="X85" s="112">
        <v>0</v>
      </c>
      <c r="Y85" s="112">
        <v>0</v>
      </c>
      <c r="Z85" s="112">
        <v>0</v>
      </c>
      <c r="AA85" s="112">
        <v>0</v>
      </c>
      <c r="AB85" s="112">
        <v>0</v>
      </c>
      <c r="AC85" s="112">
        <v>0</v>
      </c>
      <c r="AD85" s="17"/>
    </row>
    <row r="86" spans="1:30" x14ac:dyDescent="0.25">
      <c r="A86" s="133" t="s">
        <v>341</v>
      </c>
      <c r="B86" s="9" t="s">
        <v>48</v>
      </c>
      <c r="C86" s="46" t="s">
        <v>563</v>
      </c>
      <c r="D86" s="114">
        <f>SUM(D80,D83:D85)</f>
        <v>25735.411629216167</v>
      </c>
      <c r="E86" s="114">
        <f t="shared" ref="E86:K86" si="43">SUM(E80,E83:E85)</f>
        <v>22680.300219062414</v>
      </c>
      <c r="F86" s="114">
        <f t="shared" si="43"/>
        <v>22422.819195983906</v>
      </c>
      <c r="G86" s="114">
        <f t="shared" si="43"/>
        <v>22975.798544780362</v>
      </c>
      <c r="H86" s="114">
        <f t="shared" si="43"/>
        <v>28004.035434309841</v>
      </c>
      <c r="I86" s="114">
        <f t="shared" si="43"/>
        <v>30015.657178212095</v>
      </c>
      <c r="J86" s="114">
        <f t="shared" si="43"/>
        <v>30513.770861230994</v>
      </c>
      <c r="K86" s="114">
        <f t="shared" si="43"/>
        <v>31732.043706351284</v>
      </c>
      <c r="L86" s="146"/>
      <c r="M86" s="114">
        <f>SUM(M80,M83:M85)</f>
        <v>51426.187394222492</v>
      </c>
      <c r="N86" s="114">
        <f t="shared" ref="N86:S86" si="44">SUM(N80,N83:N85)</f>
        <v>41710.671999322869</v>
      </c>
      <c r="O86" s="114">
        <f t="shared" si="44"/>
        <v>33992.485278805158</v>
      </c>
      <c r="P86" s="114">
        <f t="shared" si="44"/>
        <v>33573.781317000976</v>
      </c>
      <c r="Q86" s="114">
        <f t="shared" si="44"/>
        <v>38294.276039234101</v>
      </c>
      <c r="R86" s="114">
        <f t="shared" si="44"/>
        <v>39807.24001805325</v>
      </c>
      <c r="S86" s="114">
        <f t="shared" si="44"/>
        <v>39842.595858732551</v>
      </c>
      <c r="T86" s="114">
        <f>SUM(T80,T83:T85)</f>
        <v>40411.986411232319</v>
      </c>
      <c r="U86" s="146"/>
      <c r="V86" s="114">
        <f>SUM(V80,V83:V85)</f>
        <v>6950.2247482438315</v>
      </c>
      <c r="W86" s="114">
        <f t="shared" ref="W86:AC86" si="45">SUM(W80,W83:W85)</f>
        <v>7656.0229120781223</v>
      </c>
      <c r="X86" s="114">
        <f t="shared" si="45"/>
        <v>8389.7810759124113</v>
      </c>
      <c r="Y86" s="114">
        <f t="shared" si="45"/>
        <v>10537.720481265373</v>
      </c>
      <c r="Z86" s="114">
        <f t="shared" si="45"/>
        <v>10597.502929633458</v>
      </c>
      <c r="AA86" s="114">
        <f t="shared" si="45"/>
        <v>10924.440876972976</v>
      </c>
      <c r="AB86" s="114">
        <f t="shared" si="45"/>
        <v>11077.347649855346</v>
      </c>
      <c r="AC86" s="114">
        <f t="shared" si="45"/>
        <v>11781.590193880578</v>
      </c>
      <c r="AD86" s="17"/>
    </row>
    <row r="87" spans="1:30" x14ac:dyDescent="0.25">
      <c r="A87" s="133"/>
      <c r="B87" s="10" t="s">
        <v>49</v>
      </c>
      <c r="C87" s="11"/>
      <c r="D87" s="149"/>
      <c r="E87" s="149"/>
      <c r="F87" s="149"/>
      <c r="G87" s="149"/>
      <c r="H87" s="149"/>
      <c r="I87" s="149"/>
      <c r="J87" s="149"/>
      <c r="K87" s="149"/>
      <c r="L87" s="146"/>
      <c r="M87" s="149"/>
      <c r="N87" s="149"/>
      <c r="O87" s="149"/>
      <c r="P87" s="149"/>
      <c r="Q87" s="149"/>
      <c r="R87" s="149"/>
      <c r="S87" s="149"/>
      <c r="T87" s="149"/>
      <c r="U87" s="146"/>
      <c r="V87" s="149"/>
      <c r="W87" s="149"/>
      <c r="X87" s="149"/>
      <c r="Y87" s="149"/>
      <c r="Z87" s="149"/>
      <c r="AA87" s="149"/>
      <c r="AB87" s="149"/>
      <c r="AC87" s="149"/>
      <c r="AD87" s="17"/>
    </row>
    <row r="88" spans="1:30" x14ac:dyDescent="0.25">
      <c r="A88" s="133" t="s">
        <v>342</v>
      </c>
      <c r="B88" s="9" t="s">
        <v>34</v>
      </c>
      <c r="C88" s="46" t="s">
        <v>563</v>
      </c>
      <c r="D88" s="114">
        <v>26194.457596954355</v>
      </c>
      <c r="E88" s="114">
        <v>19677.108987434873</v>
      </c>
      <c r="F88" s="114">
        <v>16136.261383560566</v>
      </c>
      <c r="G88" s="114">
        <v>10645.38169205144</v>
      </c>
      <c r="H88" s="114">
        <v>5674.6609093195857</v>
      </c>
      <c r="I88" s="114">
        <f t="shared" ref="I88:K88" si="46">H94</f>
        <v>75.491215150665084</v>
      </c>
      <c r="J88" s="114">
        <f t="shared" si="46"/>
        <v>3772.7979909817514</v>
      </c>
      <c r="K88" s="114">
        <f t="shared" si="46"/>
        <v>9426.8725759024092</v>
      </c>
      <c r="L88" s="147"/>
      <c r="M88" s="114">
        <v>26194.457596954355</v>
      </c>
      <c r="N88" s="114">
        <v>19677.108987434873</v>
      </c>
      <c r="O88" s="114">
        <v>16136.261383560566</v>
      </c>
      <c r="P88" s="114">
        <v>10645.38169205144</v>
      </c>
      <c r="Q88" s="114">
        <v>5674.6609093195857</v>
      </c>
      <c r="R88" s="114">
        <f t="shared" ref="R88:T88" si="47">Q94</f>
        <v>75.491215150665084</v>
      </c>
      <c r="S88" s="114">
        <f t="shared" si="47"/>
        <v>3772.7979909817514</v>
      </c>
      <c r="T88" s="114">
        <f t="shared" si="47"/>
        <v>9426.8725759024092</v>
      </c>
      <c r="U88" s="147"/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13">
        <v>0</v>
      </c>
      <c r="AB88" s="113">
        <v>0</v>
      </c>
      <c r="AC88" s="113">
        <v>0</v>
      </c>
      <c r="AD88" s="17"/>
    </row>
    <row r="89" spans="1:30" x14ac:dyDescent="0.25">
      <c r="A89" s="133" t="s">
        <v>343</v>
      </c>
      <c r="B89" s="9" t="s">
        <v>35</v>
      </c>
      <c r="C89" s="46" t="s">
        <v>563</v>
      </c>
      <c r="D89" s="114">
        <v>792.67959715680308</v>
      </c>
      <c r="E89" s="114">
        <v>774.99961966532157</v>
      </c>
      <c r="F89" s="114">
        <v>300.54693649534926</v>
      </c>
      <c r="G89" s="114">
        <v>530.2554562875556</v>
      </c>
      <c r="H89" s="114">
        <v>48.601506201160618</v>
      </c>
      <c r="I89" s="114">
        <v>2.1044407544966499</v>
      </c>
      <c r="J89" s="114">
        <v>132.79900602994027</v>
      </c>
      <c r="K89" s="114">
        <v>188.91528208221283</v>
      </c>
      <c r="L89" s="147"/>
      <c r="M89" s="114">
        <v>792.67959715680308</v>
      </c>
      <c r="N89" s="114">
        <v>774.99961966532157</v>
      </c>
      <c r="O89" s="114">
        <v>300.54693649534926</v>
      </c>
      <c r="P89" s="114">
        <v>530.2554562875556</v>
      </c>
      <c r="Q89" s="114">
        <v>48.601506201160618</v>
      </c>
      <c r="R89" s="114">
        <v>2.1044407544966499</v>
      </c>
      <c r="S89" s="114">
        <v>132.79900602994027</v>
      </c>
      <c r="T89" s="114">
        <v>188.91528208221283</v>
      </c>
      <c r="U89" s="147"/>
      <c r="V89" s="113">
        <v>0</v>
      </c>
      <c r="W89" s="113">
        <v>0</v>
      </c>
      <c r="X89" s="113">
        <v>0</v>
      </c>
      <c r="Y89" s="113">
        <v>0</v>
      </c>
      <c r="Z89" s="113">
        <v>0</v>
      </c>
      <c r="AA89" s="113">
        <v>0</v>
      </c>
      <c r="AB89" s="113">
        <v>0</v>
      </c>
      <c r="AC89" s="113">
        <v>0</v>
      </c>
      <c r="AD89" s="17"/>
    </row>
    <row r="90" spans="1:30" x14ac:dyDescent="0.25">
      <c r="A90" s="133" t="s">
        <v>344</v>
      </c>
      <c r="B90" s="9" t="s">
        <v>36</v>
      </c>
      <c r="C90" s="46" t="s">
        <v>563</v>
      </c>
      <c r="D90" s="114">
        <v>-10102.513124932257</v>
      </c>
      <c r="E90" s="114">
        <v>-9476.4263459388694</v>
      </c>
      <c r="F90" s="114">
        <v>-8777.6836222106758</v>
      </c>
      <c r="G90" s="114">
        <v>-9735.6010992149659</v>
      </c>
      <c r="H90" s="114">
        <v>-10703.466662735716</v>
      </c>
      <c r="I90" s="114">
        <v>-14.77005768572563</v>
      </c>
      <c r="J90" s="114">
        <v>-650.74745121325327</v>
      </c>
      <c r="K90" s="114">
        <v>-1738.5319177597598</v>
      </c>
      <c r="L90" s="147"/>
      <c r="M90" s="114">
        <v>-10102.513124932257</v>
      </c>
      <c r="N90" s="114">
        <v>-9476.4263459388694</v>
      </c>
      <c r="O90" s="114">
        <v>-8777.6836222106758</v>
      </c>
      <c r="P90" s="114">
        <v>-9735.6010992149659</v>
      </c>
      <c r="Q90" s="114">
        <v>-10703.466662735716</v>
      </c>
      <c r="R90" s="114">
        <v>-14.77005768572563</v>
      </c>
      <c r="S90" s="114">
        <v>-650.74745121325327</v>
      </c>
      <c r="T90" s="114">
        <v>-1738.5319177597598</v>
      </c>
      <c r="U90" s="147"/>
      <c r="V90" s="113">
        <v>0</v>
      </c>
      <c r="W90" s="113">
        <v>0</v>
      </c>
      <c r="X90" s="113">
        <v>0</v>
      </c>
      <c r="Y90" s="113">
        <v>0</v>
      </c>
      <c r="Z90" s="113">
        <v>0</v>
      </c>
      <c r="AA90" s="113">
        <v>0</v>
      </c>
      <c r="AB90" s="113">
        <v>0</v>
      </c>
      <c r="AC90" s="113">
        <v>0</v>
      </c>
      <c r="AD90" s="17"/>
    </row>
    <row r="91" spans="1:30" x14ac:dyDescent="0.25">
      <c r="A91" s="133" t="s">
        <v>345</v>
      </c>
      <c r="B91" s="9" t="s">
        <v>37</v>
      </c>
      <c r="C91" s="46" t="s">
        <v>563</v>
      </c>
      <c r="D91" s="114">
        <f>D90+D89</f>
        <v>-9309.8335277754541</v>
      </c>
      <c r="E91" s="114">
        <f t="shared" ref="E91:K91" si="48">E90+E89</f>
        <v>-8701.4267262735484</v>
      </c>
      <c r="F91" s="114">
        <f t="shared" si="48"/>
        <v>-8477.1366857153262</v>
      </c>
      <c r="G91" s="114">
        <f t="shared" si="48"/>
        <v>-9205.3456429274102</v>
      </c>
      <c r="H91" s="114">
        <f t="shared" si="48"/>
        <v>-10654.865156534555</v>
      </c>
      <c r="I91" s="114">
        <f t="shared" si="48"/>
        <v>-12.66561693122898</v>
      </c>
      <c r="J91" s="114">
        <f t="shared" si="48"/>
        <v>-517.94844518331297</v>
      </c>
      <c r="K91" s="114">
        <f t="shared" si="48"/>
        <v>-1549.616635677547</v>
      </c>
      <c r="L91" s="147"/>
      <c r="M91" s="114">
        <f>M90+M89</f>
        <v>-9309.8335277754541</v>
      </c>
      <c r="N91" s="114">
        <f t="shared" ref="N91:S91" si="49">N90+N89</f>
        <v>-8701.4267262735484</v>
      </c>
      <c r="O91" s="114">
        <f t="shared" si="49"/>
        <v>-8477.1366857153262</v>
      </c>
      <c r="P91" s="114">
        <f t="shared" si="49"/>
        <v>-9205.3456429274102</v>
      </c>
      <c r="Q91" s="114">
        <f t="shared" si="49"/>
        <v>-10654.865156534555</v>
      </c>
      <c r="R91" s="114">
        <f t="shared" si="49"/>
        <v>-12.66561693122898</v>
      </c>
      <c r="S91" s="114">
        <f t="shared" si="49"/>
        <v>-517.94844518331297</v>
      </c>
      <c r="T91" s="114">
        <f>T90+T89</f>
        <v>-1549.616635677547</v>
      </c>
      <c r="U91" s="147"/>
      <c r="V91" s="113">
        <v>0</v>
      </c>
      <c r="W91" s="113">
        <v>0</v>
      </c>
      <c r="X91" s="113">
        <v>0</v>
      </c>
      <c r="Y91" s="113">
        <v>0</v>
      </c>
      <c r="Z91" s="113">
        <v>0</v>
      </c>
      <c r="AA91" s="113">
        <v>0</v>
      </c>
      <c r="AB91" s="113">
        <v>0</v>
      </c>
      <c r="AC91" s="113">
        <v>0</v>
      </c>
      <c r="AD91" s="17"/>
    </row>
    <row r="92" spans="1:30" x14ac:dyDescent="0.25">
      <c r="A92" s="133" t="s">
        <v>346</v>
      </c>
      <c r="B92" s="9" t="s">
        <v>38</v>
      </c>
      <c r="C92" s="46" t="s">
        <v>563</v>
      </c>
      <c r="D92" s="151">
        <v>2792.4849182559756</v>
      </c>
      <c r="E92" s="151">
        <v>5160.5791223992364</v>
      </c>
      <c r="F92" s="151">
        <v>2986.2569942062005</v>
      </c>
      <c r="G92" s="151">
        <v>2413.3690853966018</v>
      </c>
      <c r="H92" s="151">
        <v>5055.6954623656347</v>
      </c>
      <c r="I92" s="151">
        <v>3709.9723927623154</v>
      </c>
      <c r="J92" s="151">
        <v>6172.023030103971</v>
      </c>
      <c r="K92" s="151">
        <v>5293.1833362866946</v>
      </c>
      <c r="L92" s="147"/>
      <c r="M92" s="151">
        <v>2792.4849182559756</v>
      </c>
      <c r="N92" s="151">
        <v>5160.5791223992364</v>
      </c>
      <c r="O92" s="151">
        <v>2986.2569942062005</v>
      </c>
      <c r="P92" s="151">
        <v>2413.3690853966018</v>
      </c>
      <c r="Q92" s="151">
        <v>5055.6954623656347</v>
      </c>
      <c r="R92" s="151">
        <v>3709.9723927623154</v>
      </c>
      <c r="S92" s="151">
        <v>6172.023030103971</v>
      </c>
      <c r="T92" s="151">
        <v>5293.1833362866946</v>
      </c>
      <c r="U92" s="147"/>
      <c r="V92" s="113">
        <v>0</v>
      </c>
      <c r="W92" s="113">
        <v>0</v>
      </c>
      <c r="X92" s="113">
        <v>0</v>
      </c>
      <c r="Y92" s="113">
        <v>0</v>
      </c>
      <c r="Z92" s="113">
        <v>0</v>
      </c>
      <c r="AA92" s="113">
        <v>0</v>
      </c>
      <c r="AB92" s="113">
        <v>0</v>
      </c>
      <c r="AC92" s="113">
        <v>0</v>
      </c>
      <c r="AD92" s="17"/>
    </row>
    <row r="93" spans="1:30" x14ac:dyDescent="0.25">
      <c r="A93" s="133" t="s">
        <v>347</v>
      </c>
      <c r="B93" s="9" t="s">
        <v>39</v>
      </c>
      <c r="C93" s="46" t="s">
        <v>563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47"/>
      <c r="M93" s="151">
        <v>0</v>
      </c>
      <c r="N93" s="151">
        <v>0</v>
      </c>
      <c r="O93" s="151">
        <v>0</v>
      </c>
      <c r="P93" s="151">
        <v>0</v>
      </c>
      <c r="Q93" s="151">
        <v>0</v>
      </c>
      <c r="R93" s="151">
        <v>0</v>
      </c>
      <c r="S93" s="151">
        <v>0</v>
      </c>
      <c r="T93" s="151">
        <v>0</v>
      </c>
      <c r="U93" s="147"/>
      <c r="V93" s="113">
        <v>0</v>
      </c>
      <c r="W93" s="113">
        <v>0</v>
      </c>
      <c r="X93" s="113">
        <v>0</v>
      </c>
      <c r="Y93" s="113">
        <v>0</v>
      </c>
      <c r="Z93" s="113">
        <v>0</v>
      </c>
      <c r="AA93" s="113">
        <v>0</v>
      </c>
      <c r="AB93" s="113">
        <v>0</v>
      </c>
      <c r="AC93" s="113">
        <v>0</v>
      </c>
      <c r="AD93" s="17"/>
    </row>
    <row r="94" spans="1:30" x14ac:dyDescent="0.25">
      <c r="A94" s="133" t="s">
        <v>348</v>
      </c>
      <c r="B94" s="9" t="s">
        <v>50</v>
      </c>
      <c r="C94" s="46" t="s">
        <v>563</v>
      </c>
      <c r="D94" s="114">
        <f>SUM(D88,D91:D93)</f>
        <v>19677.108987434876</v>
      </c>
      <c r="E94" s="114">
        <f t="shared" ref="E94:K94" si="50">SUM(E88,E91:E93)</f>
        <v>16136.261383560561</v>
      </c>
      <c r="F94" s="114">
        <f t="shared" si="50"/>
        <v>10645.38169205144</v>
      </c>
      <c r="G94" s="114">
        <f t="shared" si="50"/>
        <v>3853.4051345206317</v>
      </c>
      <c r="H94" s="114">
        <f t="shared" si="50"/>
        <v>75.491215150665084</v>
      </c>
      <c r="I94" s="114">
        <f t="shared" si="50"/>
        <v>3772.7979909817514</v>
      </c>
      <c r="J94" s="114">
        <f t="shared" si="50"/>
        <v>9426.8725759024092</v>
      </c>
      <c r="K94" s="114">
        <f t="shared" si="50"/>
        <v>13170.439276511557</v>
      </c>
      <c r="L94" s="147"/>
      <c r="M94" s="114">
        <f>SUM(M88,M91:M93)</f>
        <v>19677.108987434876</v>
      </c>
      <c r="N94" s="114">
        <f t="shared" ref="N94:S94" si="51">SUM(N88,N91:N93)</f>
        <v>16136.261383560561</v>
      </c>
      <c r="O94" s="114">
        <f t="shared" si="51"/>
        <v>10645.38169205144</v>
      </c>
      <c r="P94" s="114">
        <f t="shared" si="51"/>
        <v>3853.4051345206317</v>
      </c>
      <c r="Q94" s="114">
        <f t="shared" si="51"/>
        <v>75.491215150665084</v>
      </c>
      <c r="R94" s="114">
        <f t="shared" si="51"/>
        <v>3772.7979909817514</v>
      </c>
      <c r="S94" s="114">
        <f t="shared" si="51"/>
        <v>9426.8725759024092</v>
      </c>
      <c r="T94" s="114">
        <f>SUM(T88,T91:T93)</f>
        <v>13170.439276511557</v>
      </c>
      <c r="U94" s="147"/>
      <c r="V94" s="113">
        <v>0</v>
      </c>
      <c r="W94" s="113">
        <v>0</v>
      </c>
      <c r="X94" s="113">
        <v>0</v>
      </c>
      <c r="Y94" s="113">
        <v>0</v>
      </c>
      <c r="Z94" s="113">
        <v>0</v>
      </c>
      <c r="AA94" s="113">
        <v>0</v>
      </c>
      <c r="AB94" s="113">
        <v>0</v>
      </c>
      <c r="AC94" s="113">
        <v>0</v>
      </c>
      <c r="AD94" s="17"/>
    </row>
    <row r="95" spans="1:30" x14ac:dyDescent="0.25">
      <c r="A95" s="55"/>
      <c r="D95" s="146"/>
      <c r="E95" s="146"/>
      <c r="F95" s="146"/>
      <c r="G95" s="146"/>
      <c r="H95" s="146"/>
      <c r="I95" s="146"/>
      <c r="J95" s="146"/>
      <c r="K95" s="147"/>
      <c r="L95" s="147"/>
      <c r="M95" s="146"/>
      <c r="N95" s="146"/>
      <c r="O95" s="146"/>
      <c r="P95" s="146"/>
      <c r="Q95" s="146"/>
      <c r="R95" s="146"/>
      <c r="S95" s="146"/>
      <c r="T95" s="146"/>
      <c r="U95" s="147"/>
      <c r="V95" s="147"/>
      <c r="W95" s="147"/>
      <c r="X95" s="147"/>
      <c r="Y95" s="147"/>
      <c r="Z95" s="147"/>
      <c r="AA95" s="147"/>
      <c r="AB95" s="147"/>
      <c r="AC95" s="147"/>
    </row>
    <row r="96" spans="1:30" ht="15.75" x14ac:dyDescent="0.25">
      <c r="A96" s="133"/>
      <c r="B96" s="20" t="s">
        <v>512</v>
      </c>
      <c r="C96" s="46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46"/>
    </row>
    <row r="97" spans="1:33" ht="30" x14ac:dyDescent="0.25">
      <c r="A97" s="133" t="s">
        <v>349</v>
      </c>
      <c r="B97" s="9" t="s">
        <v>567</v>
      </c>
      <c r="C97" s="46" t="s">
        <v>563</v>
      </c>
      <c r="D97" s="114">
        <f>AVERAGE(D18,D24)</f>
        <v>79935.53313562143</v>
      </c>
      <c r="E97" s="114">
        <f t="shared" ref="E97:K97" si="52">AVERAGE(E18,E24)</f>
        <v>85344.589819444431</v>
      </c>
      <c r="F97" s="114">
        <f t="shared" si="52"/>
        <v>89928.876846151165</v>
      </c>
      <c r="G97" s="114">
        <f t="shared" si="52"/>
        <v>95901.483359212099</v>
      </c>
      <c r="H97" s="114">
        <f t="shared" si="52"/>
        <v>104353.82864397677</v>
      </c>
      <c r="I97" s="114">
        <f t="shared" si="52"/>
        <v>112529.09247365681</v>
      </c>
      <c r="J97" s="114">
        <f t="shared" si="52"/>
        <v>121388.14143038995</v>
      </c>
      <c r="K97" s="114">
        <f t="shared" si="52"/>
        <v>129534.86215110769</v>
      </c>
      <c r="L97" s="146"/>
      <c r="M97" s="114">
        <f>AVERAGE(M18,M24)</f>
        <v>98517.531950914476</v>
      </c>
      <c r="N97" s="114">
        <f t="shared" ref="N97:T97" si="53">AVERAGE(N18,N24)</f>
        <v>105183.99045527857</v>
      </c>
      <c r="O97" s="114">
        <f t="shared" si="53"/>
        <v>110833.95144145835</v>
      </c>
      <c r="P97" s="114">
        <f t="shared" si="53"/>
        <v>118194.96387109224</v>
      </c>
      <c r="Q97" s="114">
        <f t="shared" si="53"/>
        <v>128612.16087957617</v>
      </c>
      <c r="R97" s="114">
        <f t="shared" si="53"/>
        <v>138687.86543741252</v>
      </c>
      <c r="S97" s="114">
        <f t="shared" si="53"/>
        <v>149606.30939360533</v>
      </c>
      <c r="T97" s="114">
        <f t="shared" si="53"/>
        <v>159646.83564538843</v>
      </c>
      <c r="U97" s="146"/>
      <c r="V97" s="113">
        <f>AVERAGE(V18,V24)</f>
        <v>0</v>
      </c>
      <c r="W97" s="113">
        <f t="shared" ref="W97:AC97" si="54">AVERAGE(W18,W24)</f>
        <v>0</v>
      </c>
      <c r="X97" s="113">
        <f t="shared" si="54"/>
        <v>0</v>
      </c>
      <c r="Y97" s="113">
        <f t="shared" si="54"/>
        <v>0</v>
      </c>
      <c r="Z97" s="113">
        <f t="shared" si="54"/>
        <v>0</v>
      </c>
      <c r="AA97" s="113">
        <f t="shared" si="54"/>
        <v>0</v>
      </c>
      <c r="AB97" s="113">
        <f t="shared" si="54"/>
        <v>0</v>
      </c>
      <c r="AC97" s="113">
        <f t="shared" si="54"/>
        <v>0</v>
      </c>
      <c r="AD97" s="17"/>
    </row>
    <row r="98" spans="1:33" ht="30" x14ac:dyDescent="0.25">
      <c r="A98" s="133" t="s">
        <v>350</v>
      </c>
      <c r="B98" s="9" t="s">
        <v>568</v>
      </c>
      <c r="C98" s="46" t="s">
        <v>563</v>
      </c>
      <c r="D98" s="114">
        <f>AVERAGE(D26,D32)</f>
        <v>404075.4044008333</v>
      </c>
      <c r="E98" s="114">
        <f t="shared" ref="E98:K98" si="55">AVERAGE(E26,E32)</f>
        <v>431418.27285001893</v>
      </c>
      <c r="F98" s="114">
        <f t="shared" si="55"/>
        <v>454591.91743012297</v>
      </c>
      <c r="G98" s="114">
        <f t="shared" si="55"/>
        <v>484783.53932119755</v>
      </c>
      <c r="H98" s="114">
        <f t="shared" si="55"/>
        <v>527510.28054755693</v>
      </c>
      <c r="I98" s="114">
        <f t="shared" si="55"/>
        <v>568836.37056633213</v>
      </c>
      <c r="J98" s="114">
        <f t="shared" si="55"/>
        <v>613619.00538938679</v>
      </c>
      <c r="K98" s="114">
        <f t="shared" si="55"/>
        <v>654800.80953372817</v>
      </c>
      <c r="L98" s="146"/>
      <c r="M98" s="114">
        <f>AVERAGE(M26,M32)</f>
        <v>498007.70698679477</v>
      </c>
      <c r="N98" s="114">
        <f t="shared" ref="N98:T98" si="56">AVERAGE(N26,N32)</f>
        <v>531706.76184268703</v>
      </c>
      <c r="O98" s="114">
        <f t="shared" si="56"/>
        <v>560267.40541112481</v>
      </c>
      <c r="P98" s="114">
        <f t="shared" si="56"/>
        <v>597477.44151931454</v>
      </c>
      <c r="Q98" s="114">
        <f t="shared" si="56"/>
        <v>650136.53978021711</v>
      </c>
      <c r="R98" s="114">
        <f t="shared" si="56"/>
        <v>701069.38821601169</v>
      </c>
      <c r="S98" s="114">
        <f t="shared" si="56"/>
        <v>756262.29785159382</v>
      </c>
      <c r="T98" s="114">
        <f t="shared" si="56"/>
        <v>807017.31938504591</v>
      </c>
      <c r="U98" s="146"/>
      <c r="V98" s="113">
        <f>AVERAGE(V26,V32)</f>
        <v>0</v>
      </c>
      <c r="W98" s="113">
        <f t="shared" ref="W98:AC98" si="57">AVERAGE(W26,W32)</f>
        <v>0</v>
      </c>
      <c r="X98" s="113">
        <f t="shared" si="57"/>
        <v>0</v>
      </c>
      <c r="Y98" s="113">
        <f t="shared" si="57"/>
        <v>0</v>
      </c>
      <c r="Z98" s="113">
        <f t="shared" si="57"/>
        <v>0</v>
      </c>
      <c r="AA98" s="113">
        <f t="shared" si="57"/>
        <v>0</v>
      </c>
      <c r="AB98" s="113">
        <f t="shared" si="57"/>
        <v>0</v>
      </c>
      <c r="AC98" s="113">
        <f t="shared" si="57"/>
        <v>0</v>
      </c>
      <c r="AD98" s="17"/>
    </row>
    <row r="99" spans="1:33" x14ac:dyDescent="0.25">
      <c r="A99" s="133" t="s">
        <v>351</v>
      </c>
      <c r="B99" s="9" t="s">
        <v>31</v>
      </c>
      <c r="C99" s="46" t="s">
        <v>563</v>
      </c>
      <c r="D99" s="114">
        <f>AVERAGE(D34,D40)</f>
        <v>14404.86598112345</v>
      </c>
      <c r="E99" s="114">
        <f t="shared" ref="E99:K99" si="58">AVERAGE(E34,E40)</f>
        <v>15379.610672981256</v>
      </c>
      <c r="F99" s="114">
        <f t="shared" si="58"/>
        <v>16205.726889991714</v>
      </c>
      <c r="G99" s="114">
        <f t="shared" si="58"/>
        <v>17282.026665620389</v>
      </c>
      <c r="H99" s="114">
        <f t="shared" si="58"/>
        <v>18805.19034861782</v>
      </c>
      <c r="I99" s="114">
        <f t="shared" si="58"/>
        <v>20278.422279492232</v>
      </c>
      <c r="J99" s="114">
        <f t="shared" si="58"/>
        <v>21874.876421174617</v>
      </c>
      <c r="K99" s="114">
        <f t="shared" si="58"/>
        <v>23342.964711378128</v>
      </c>
      <c r="L99" s="146"/>
      <c r="M99" s="114">
        <f>AVERAGE(M34,M40)</f>
        <v>17753.454426033808</v>
      </c>
      <c r="N99" s="114">
        <f t="shared" ref="N99:T99" si="59">AVERAGE(N34,N40)</f>
        <v>18954.79052222471</v>
      </c>
      <c r="O99" s="114">
        <f t="shared" si="59"/>
        <v>19972.947624728953</v>
      </c>
      <c r="P99" s="114">
        <f t="shared" si="59"/>
        <v>21299.446534223411</v>
      </c>
      <c r="Q99" s="114">
        <f t="shared" si="59"/>
        <v>23176.688367984345</v>
      </c>
      <c r="R99" s="114">
        <f t="shared" si="59"/>
        <v>24992.391199099256</v>
      </c>
      <c r="S99" s="114">
        <f t="shared" si="59"/>
        <v>26959.960760992581</v>
      </c>
      <c r="T99" s="114">
        <f t="shared" si="59"/>
        <v>28769.324248835954</v>
      </c>
      <c r="U99" s="146"/>
      <c r="V99" s="113">
        <f>AVERAGE(V34,V40)</f>
        <v>0</v>
      </c>
      <c r="W99" s="113">
        <f t="shared" ref="W99:AC99" si="60">AVERAGE(W34,W40)</f>
        <v>0</v>
      </c>
      <c r="X99" s="113">
        <f t="shared" si="60"/>
        <v>0</v>
      </c>
      <c r="Y99" s="113">
        <f t="shared" si="60"/>
        <v>0</v>
      </c>
      <c r="Z99" s="113">
        <f t="shared" si="60"/>
        <v>0</v>
      </c>
      <c r="AA99" s="113">
        <f t="shared" si="60"/>
        <v>0</v>
      </c>
      <c r="AB99" s="113">
        <f t="shared" si="60"/>
        <v>0</v>
      </c>
      <c r="AC99" s="113">
        <f t="shared" si="60"/>
        <v>0</v>
      </c>
      <c r="AD99" s="17"/>
    </row>
    <row r="100" spans="1:33" ht="30" x14ac:dyDescent="0.25">
      <c r="A100" s="133" t="s">
        <v>352</v>
      </c>
      <c r="B100" s="9" t="s">
        <v>454</v>
      </c>
      <c r="C100" s="46" t="s">
        <v>563</v>
      </c>
      <c r="D100" s="114">
        <f>AVERAGE(D42,D48)</f>
        <v>6482.8270561197005</v>
      </c>
      <c r="E100" s="114">
        <f t="shared" ref="E100:K100" si="61">AVERAGE(E42,E48)</f>
        <v>6921.5052964771985</v>
      </c>
      <c r="F100" s="114">
        <f t="shared" si="61"/>
        <v>7293.2941468665558</v>
      </c>
      <c r="G100" s="114">
        <f t="shared" si="61"/>
        <v>7777.676668375927</v>
      </c>
      <c r="H100" s="114">
        <f t="shared" si="61"/>
        <v>8463.1677203561649</v>
      </c>
      <c r="I100" s="114">
        <f t="shared" si="61"/>
        <v>9126.187274576776</v>
      </c>
      <c r="J100" s="114">
        <f t="shared" si="61"/>
        <v>9844.6622758100584</v>
      </c>
      <c r="K100" s="114">
        <f t="shared" si="61"/>
        <v>10505.366964140765</v>
      </c>
      <c r="L100" s="146"/>
      <c r="M100" s="114">
        <f>AVERAGE(M42,M48)</f>
        <v>7989.8400195809281</v>
      </c>
      <c r="N100" s="114">
        <f t="shared" ref="N100:T100" si="62">AVERAGE(N42,N48)</f>
        <v>8530.4944177603502</v>
      </c>
      <c r="O100" s="114">
        <f t="shared" si="62"/>
        <v>8988.7101637551059</v>
      </c>
      <c r="P100" s="114">
        <f t="shared" si="62"/>
        <v>9585.693365935047</v>
      </c>
      <c r="Q100" s="114">
        <f t="shared" si="62"/>
        <v>10430.535252470669</v>
      </c>
      <c r="R100" s="114">
        <f t="shared" si="62"/>
        <v>11247.681864931332</v>
      </c>
      <c r="S100" s="114">
        <f t="shared" si="62"/>
        <v>12133.175225810544</v>
      </c>
      <c r="T100" s="114">
        <f t="shared" si="62"/>
        <v>12947.468853305389</v>
      </c>
      <c r="U100" s="146"/>
      <c r="V100" s="113">
        <f>AVERAGE(V42,V48)</f>
        <v>0</v>
      </c>
      <c r="W100" s="113">
        <f t="shared" ref="W100:AC100" si="63">AVERAGE(W42,W48)</f>
        <v>0</v>
      </c>
      <c r="X100" s="113">
        <f t="shared" si="63"/>
        <v>0</v>
      </c>
      <c r="Y100" s="113">
        <f t="shared" si="63"/>
        <v>0</v>
      </c>
      <c r="Z100" s="113">
        <f t="shared" si="63"/>
        <v>0</v>
      </c>
      <c r="AA100" s="113">
        <f t="shared" si="63"/>
        <v>0</v>
      </c>
      <c r="AB100" s="113">
        <f t="shared" si="63"/>
        <v>0</v>
      </c>
      <c r="AC100" s="113">
        <f t="shared" si="63"/>
        <v>0</v>
      </c>
      <c r="AD100" s="17"/>
    </row>
    <row r="101" spans="1:33" ht="30" x14ac:dyDescent="0.25">
      <c r="A101" s="133" t="s">
        <v>353</v>
      </c>
      <c r="B101" s="9" t="s">
        <v>455</v>
      </c>
      <c r="C101" s="46" t="s">
        <v>563</v>
      </c>
      <c r="D101" s="114">
        <f>AVERAGE(D50,D56)</f>
        <v>79436.972941984626</v>
      </c>
      <c r="E101" s="114">
        <f t="shared" ref="E101:K101" si="64">AVERAGE(E50,E56)</f>
        <v>84812.29318543007</v>
      </c>
      <c r="F101" s="114">
        <f t="shared" si="64"/>
        <v>89367.987883568218</v>
      </c>
      <c r="G101" s="114">
        <f t="shared" si="64"/>
        <v>95303.343079938524</v>
      </c>
      <c r="H101" s="114">
        <f t="shared" si="64"/>
        <v>103702.97084676648</v>
      </c>
      <c r="I101" s="114">
        <f t="shared" si="64"/>
        <v>111827.24532342574</v>
      </c>
      <c r="J101" s="114">
        <f t="shared" si="64"/>
        <v>120631.04013985296</v>
      </c>
      <c r="K101" s="114">
        <f t="shared" si="64"/>
        <v>128726.94953173229</v>
      </c>
      <c r="L101" s="146"/>
      <c r="M101" s="114">
        <f>AVERAGE(M50,M56)</f>
        <v>97903.075302170619</v>
      </c>
      <c r="N101" s="114">
        <f t="shared" ref="N101:T101" si="65">AVERAGE(N50,N56)</f>
        <v>104527.95491524029</v>
      </c>
      <c r="O101" s="114">
        <f t="shared" si="65"/>
        <v>110142.67693405712</v>
      </c>
      <c r="P101" s="114">
        <f t="shared" si="65"/>
        <v>117457.77851981064</v>
      </c>
      <c r="Q101" s="114">
        <f t="shared" si="65"/>
        <v>127810.00317427411</v>
      </c>
      <c r="R101" s="114">
        <f t="shared" si="65"/>
        <v>137822.8652762172</v>
      </c>
      <c r="S101" s="114">
        <f t="shared" si="65"/>
        <v>148673.21058692056</v>
      </c>
      <c r="T101" s="114">
        <f t="shared" si="65"/>
        <v>158651.11379090574</v>
      </c>
      <c r="U101" s="146"/>
      <c r="V101" s="113">
        <f>AVERAGE(V50,V56)</f>
        <v>0</v>
      </c>
      <c r="W101" s="113">
        <f t="shared" ref="W101:AC101" si="66">AVERAGE(W50,W56)</f>
        <v>0</v>
      </c>
      <c r="X101" s="113">
        <f t="shared" si="66"/>
        <v>0</v>
      </c>
      <c r="Y101" s="113">
        <f t="shared" si="66"/>
        <v>0</v>
      </c>
      <c r="Z101" s="113">
        <f t="shared" si="66"/>
        <v>0</v>
      </c>
      <c r="AA101" s="113">
        <f t="shared" si="66"/>
        <v>0</v>
      </c>
      <c r="AB101" s="113">
        <f t="shared" si="66"/>
        <v>0</v>
      </c>
      <c r="AC101" s="113">
        <f t="shared" si="66"/>
        <v>0</v>
      </c>
      <c r="AD101" s="17"/>
    </row>
    <row r="102" spans="1:33" x14ac:dyDescent="0.25">
      <c r="A102" s="133" t="s">
        <v>354</v>
      </c>
      <c r="B102" s="58" t="s">
        <v>266</v>
      </c>
      <c r="C102" s="46" t="s">
        <v>563</v>
      </c>
      <c r="D102" s="114">
        <f>AVERAGE(D58,D64)</f>
        <v>157460.98287024983</v>
      </c>
      <c r="E102" s="114">
        <f t="shared" ref="E102:K102" si="67">AVERAGE(E58,E64)</f>
        <v>168116.01134664239</v>
      </c>
      <c r="F102" s="114">
        <f t="shared" si="67"/>
        <v>177146.3675933427</v>
      </c>
      <c r="G102" s="114">
        <f t="shared" si="67"/>
        <v>188911.50450996551</v>
      </c>
      <c r="H102" s="114">
        <f t="shared" si="67"/>
        <v>205561.35400605499</v>
      </c>
      <c r="I102" s="114">
        <f t="shared" si="67"/>
        <v>221665.39469170311</v>
      </c>
      <c r="J102" s="114">
        <f t="shared" si="67"/>
        <v>239116.38927825494</v>
      </c>
      <c r="K102" s="114">
        <f t="shared" si="67"/>
        <v>255164.20433038217</v>
      </c>
      <c r="L102" s="146"/>
      <c r="M102" s="114">
        <f>AVERAGE(M58,M64)</f>
        <v>194064.72694218351</v>
      </c>
      <c r="N102" s="114">
        <f t="shared" ref="N102:T102" si="68">AVERAGE(N58,N64)</f>
        <v>207196.64796884306</v>
      </c>
      <c r="O102" s="114">
        <f t="shared" si="68"/>
        <v>218326.22170363041</v>
      </c>
      <c r="P102" s="114">
        <f t="shared" si="68"/>
        <v>232826.30954471289</v>
      </c>
      <c r="Q102" s="114">
        <f t="shared" si="68"/>
        <v>253346.62154320697</v>
      </c>
      <c r="R102" s="114">
        <f t="shared" si="68"/>
        <v>273194.2447534682</v>
      </c>
      <c r="S102" s="114">
        <f t="shared" si="68"/>
        <v>294701.93788211665</v>
      </c>
      <c r="T102" s="114">
        <f t="shared" si="68"/>
        <v>314480.26511811506</v>
      </c>
      <c r="U102" s="146"/>
      <c r="V102" s="113">
        <f>AVERAGE(V58,V64)</f>
        <v>0</v>
      </c>
      <c r="W102" s="113">
        <f t="shared" ref="W102:AC102" si="69">AVERAGE(W58,W64)</f>
        <v>0</v>
      </c>
      <c r="X102" s="113">
        <f t="shared" si="69"/>
        <v>0</v>
      </c>
      <c r="Y102" s="113">
        <f t="shared" si="69"/>
        <v>0</v>
      </c>
      <c r="Z102" s="113">
        <f t="shared" si="69"/>
        <v>0</v>
      </c>
      <c r="AA102" s="113">
        <f t="shared" si="69"/>
        <v>0</v>
      </c>
      <c r="AB102" s="113">
        <f t="shared" si="69"/>
        <v>0</v>
      </c>
      <c r="AC102" s="113">
        <f t="shared" si="69"/>
        <v>0</v>
      </c>
      <c r="AD102" s="17"/>
    </row>
    <row r="103" spans="1:33" x14ac:dyDescent="0.25">
      <c r="A103" s="133" t="s">
        <v>355</v>
      </c>
      <c r="B103" s="9" t="s">
        <v>32</v>
      </c>
      <c r="C103" s="46" t="s">
        <v>563</v>
      </c>
      <c r="D103" s="191"/>
      <c r="E103" s="191"/>
      <c r="F103" s="191"/>
      <c r="G103" s="191"/>
      <c r="H103" s="191"/>
      <c r="I103" s="191"/>
      <c r="J103" s="191"/>
      <c r="K103" s="191"/>
      <c r="L103" s="146"/>
      <c r="M103" s="191"/>
      <c r="N103" s="191"/>
      <c r="O103" s="191"/>
      <c r="P103" s="191"/>
      <c r="Q103" s="191"/>
      <c r="R103" s="191"/>
      <c r="S103" s="191"/>
      <c r="T103" s="191"/>
      <c r="U103" s="146"/>
      <c r="V103" s="223"/>
      <c r="W103" s="223"/>
      <c r="X103" s="223"/>
      <c r="Y103" s="223"/>
      <c r="Z103" s="223"/>
      <c r="AA103" s="223"/>
      <c r="AB103" s="223"/>
      <c r="AC103" s="223"/>
      <c r="AD103" s="17"/>
    </row>
    <row r="104" spans="1:33" x14ac:dyDescent="0.25">
      <c r="A104" s="133" t="s">
        <v>436</v>
      </c>
      <c r="B104" s="9" t="s">
        <v>95</v>
      </c>
      <c r="C104" s="46" t="s">
        <v>563</v>
      </c>
      <c r="D104" s="113">
        <v>0</v>
      </c>
      <c r="E104" s="113">
        <v>0</v>
      </c>
      <c r="F104" s="113">
        <v>0</v>
      </c>
      <c r="G104" s="113">
        <v>0</v>
      </c>
      <c r="H104" s="113">
        <v>0</v>
      </c>
      <c r="I104" s="113">
        <v>0</v>
      </c>
      <c r="J104" s="113">
        <v>0</v>
      </c>
      <c r="K104" s="113">
        <v>0</v>
      </c>
      <c r="L104" s="147"/>
      <c r="M104" s="114">
        <f>AVERAGE(M72,M78)</f>
        <v>43631.632079451731</v>
      </c>
      <c r="N104" s="114">
        <f t="shared" ref="N104:T104" si="70">AVERAGE(N72,N78)</f>
        <v>41806.286979883807</v>
      </c>
      <c r="O104" s="114">
        <f t="shared" si="70"/>
        <v>39591.276083083554</v>
      </c>
      <c r="P104" s="114">
        <f t="shared" si="70"/>
        <v>37370.254831759667</v>
      </c>
      <c r="Q104" s="114">
        <f t="shared" si="70"/>
        <v>36588.859053069049</v>
      </c>
      <c r="R104" s="114">
        <f t="shared" si="70"/>
        <v>32553.048351080488</v>
      </c>
      <c r="S104" s="114">
        <f t="shared" si="70"/>
        <v>27643.793557077122</v>
      </c>
      <c r="T104" s="114">
        <f t="shared" si="70"/>
        <v>22311.840835293573</v>
      </c>
      <c r="U104" s="147"/>
      <c r="V104" s="113">
        <f>AVERAGE(V72,V78)</f>
        <v>0</v>
      </c>
      <c r="W104" s="113">
        <f t="shared" ref="W104:AC104" si="71">AVERAGE(W72,W78)</f>
        <v>0</v>
      </c>
      <c r="X104" s="113">
        <f t="shared" si="71"/>
        <v>0</v>
      </c>
      <c r="Y104" s="113">
        <f t="shared" si="71"/>
        <v>0</v>
      </c>
      <c r="Z104" s="113">
        <f t="shared" si="71"/>
        <v>0</v>
      </c>
      <c r="AA104" s="113">
        <f t="shared" si="71"/>
        <v>0</v>
      </c>
      <c r="AB104" s="113">
        <f t="shared" si="71"/>
        <v>0</v>
      </c>
      <c r="AC104" s="113">
        <f t="shared" si="71"/>
        <v>0</v>
      </c>
      <c r="AD104" s="17"/>
    </row>
    <row r="105" spans="1:33" x14ac:dyDescent="0.25">
      <c r="A105" s="133" t="s">
        <v>437</v>
      </c>
      <c r="B105" s="9" t="s">
        <v>262</v>
      </c>
      <c r="C105" s="46" t="s">
        <v>563</v>
      </c>
      <c r="D105" s="114">
        <f>AVERAGE(D80,D86)</f>
        <v>27191.498590118885</v>
      </c>
      <c r="E105" s="114">
        <f t="shared" ref="E105:K105" si="72">AVERAGE(E80,E86)</f>
        <v>24207.855924139287</v>
      </c>
      <c r="F105" s="114">
        <f t="shared" si="72"/>
        <v>22551.559707523156</v>
      </c>
      <c r="G105" s="114">
        <f t="shared" si="72"/>
        <v>22699.308870382141</v>
      </c>
      <c r="H105" s="114">
        <f t="shared" si="72"/>
        <v>27293.980415043079</v>
      </c>
      <c r="I105" s="114">
        <f t="shared" si="72"/>
        <v>29009.846306260966</v>
      </c>
      <c r="J105" s="114">
        <f t="shared" si="72"/>
        <v>30264.714019721545</v>
      </c>
      <c r="K105" s="114">
        <f t="shared" si="72"/>
        <v>31122.907283791137</v>
      </c>
      <c r="L105" s="147"/>
      <c r="M105" s="114">
        <f>AVERAGE(M80,M86)</f>
        <v>56087.330863698589</v>
      </c>
      <c r="N105" s="114">
        <f t="shared" ref="N105:T105" si="73">AVERAGE(N80,N86)</f>
        <v>46568.42969677267</v>
      </c>
      <c r="O105" s="114">
        <f t="shared" si="73"/>
        <v>37851.578639064013</v>
      </c>
      <c r="P105" s="114">
        <f t="shared" si="73"/>
        <v>33783.13329790307</v>
      </c>
      <c r="Q105" s="114">
        <f t="shared" si="73"/>
        <v>37814.611834822885</v>
      </c>
      <c r="R105" s="114">
        <f t="shared" si="73"/>
        <v>39050.758028643671</v>
      </c>
      <c r="S105" s="114">
        <f t="shared" si="73"/>
        <v>39824.9179383929</v>
      </c>
      <c r="T105" s="114">
        <f t="shared" si="73"/>
        <v>40127.291134982435</v>
      </c>
      <c r="U105" s="147"/>
      <c r="V105" s="114">
        <f>AVERAGE(V80,V86)</f>
        <v>6340.5199520409715</v>
      </c>
      <c r="W105" s="114">
        <f t="shared" ref="W105:AC105" si="74">AVERAGE(W80,W86)</f>
        <v>7303.1238301609774</v>
      </c>
      <c r="X105" s="114">
        <f t="shared" si="74"/>
        <v>8022.9019939952668</v>
      </c>
      <c r="Y105" s="114">
        <f t="shared" si="74"/>
        <v>9463.750778588892</v>
      </c>
      <c r="Z105" s="114">
        <f t="shared" si="74"/>
        <v>10567.611705449413</v>
      </c>
      <c r="AA105" s="114">
        <f t="shared" si="74"/>
        <v>10760.971903303218</v>
      </c>
      <c r="AB105" s="114">
        <f t="shared" si="74"/>
        <v>11000.89426341416</v>
      </c>
      <c r="AC105" s="114">
        <f t="shared" si="74"/>
        <v>11429.468921867963</v>
      </c>
      <c r="AD105" s="17"/>
    </row>
    <row r="106" spans="1:33" x14ac:dyDescent="0.25">
      <c r="A106" s="133" t="s">
        <v>438</v>
      </c>
      <c r="B106" s="9" t="s">
        <v>263</v>
      </c>
      <c r="C106" s="46" t="s">
        <v>563</v>
      </c>
      <c r="D106" s="114">
        <f>AVERAGE(D88,D94)</f>
        <v>22935.783292194617</v>
      </c>
      <c r="E106" s="114">
        <f t="shared" ref="E106:K106" si="75">AVERAGE(E88,E94)</f>
        <v>17906.685185497718</v>
      </c>
      <c r="F106" s="114">
        <f t="shared" si="75"/>
        <v>13390.821537806003</v>
      </c>
      <c r="G106" s="114">
        <f t="shared" si="75"/>
        <v>7249.3934132860359</v>
      </c>
      <c r="H106" s="114">
        <f t="shared" si="75"/>
        <v>2875.0760622351254</v>
      </c>
      <c r="I106" s="114">
        <f t="shared" si="75"/>
        <v>1924.1446030662082</v>
      </c>
      <c r="J106" s="114">
        <f t="shared" si="75"/>
        <v>6599.8352834420803</v>
      </c>
      <c r="K106" s="114">
        <f t="shared" si="75"/>
        <v>11298.655926206982</v>
      </c>
      <c r="L106" s="147"/>
      <c r="M106" s="114">
        <f>AVERAGE(M88,M94)</f>
        <v>22935.783292194617</v>
      </c>
      <c r="N106" s="114">
        <f t="shared" ref="N106:T106" si="76">AVERAGE(N88,N94)</f>
        <v>17906.685185497718</v>
      </c>
      <c r="O106" s="114">
        <f t="shared" si="76"/>
        <v>13390.821537806003</v>
      </c>
      <c r="P106" s="114">
        <f t="shared" si="76"/>
        <v>7249.3934132860359</v>
      </c>
      <c r="Q106" s="114">
        <f t="shared" si="76"/>
        <v>2875.0760622351254</v>
      </c>
      <c r="R106" s="114">
        <f t="shared" si="76"/>
        <v>1924.1446030662082</v>
      </c>
      <c r="S106" s="114">
        <f t="shared" si="76"/>
        <v>6599.8352834420803</v>
      </c>
      <c r="T106" s="114">
        <f t="shared" si="76"/>
        <v>11298.655926206982</v>
      </c>
      <c r="U106" s="147"/>
      <c r="V106" s="113">
        <f>AVERAGE(V88,V94)</f>
        <v>0</v>
      </c>
      <c r="W106" s="113">
        <f t="shared" ref="W106:AC106" si="77">AVERAGE(W88,W94)</f>
        <v>0</v>
      </c>
      <c r="X106" s="113">
        <f t="shared" si="77"/>
        <v>0</v>
      </c>
      <c r="Y106" s="113">
        <f t="shared" si="77"/>
        <v>0</v>
      </c>
      <c r="Z106" s="113">
        <f t="shared" si="77"/>
        <v>0</v>
      </c>
      <c r="AA106" s="113">
        <f t="shared" si="77"/>
        <v>0</v>
      </c>
      <c r="AB106" s="113">
        <f t="shared" si="77"/>
        <v>0</v>
      </c>
      <c r="AC106" s="113">
        <f t="shared" si="77"/>
        <v>0</v>
      </c>
      <c r="AD106" s="17"/>
    </row>
    <row r="107" spans="1:33" x14ac:dyDescent="0.25">
      <c r="A107" s="133"/>
      <c r="B107" s="62"/>
      <c r="C107" s="62"/>
      <c r="D107" s="149"/>
      <c r="E107" s="149"/>
      <c r="F107" s="149"/>
      <c r="G107" s="149"/>
      <c r="H107" s="149"/>
      <c r="I107" s="149"/>
      <c r="J107" s="149"/>
      <c r="K107" s="149"/>
      <c r="L107" s="147"/>
      <c r="M107" s="149"/>
      <c r="N107" s="149"/>
      <c r="O107" s="149"/>
      <c r="P107" s="149"/>
      <c r="Q107" s="149"/>
      <c r="R107" s="149"/>
      <c r="S107" s="149"/>
      <c r="T107" s="149"/>
      <c r="U107" s="147"/>
      <c r="V107" s="149"/>
      <c r="W107" s="149"/>
      <c r="X107" s="149"/>
      <c r="Y107" s="149"/>
      <c r="Z107" s="149"/>
      <c r="AA107" s="149"/>
      <c r="AB107" s="149"/>
      <c r="AC107" s="149"/>
      <c r="AD107" s="17"/>
    </row>
    <row r="108" spans="1:33" x14ac:dyDescent="0.25">
      <c r="A108" s="133"/>
      <c r="B108" s="45" t="s">
        <v>51</v>
      </c>
      <c r="C108" s="11"/>
      <c r="D108" s="149"/>
      <c r="E108" s="149"/>
      <c r="F108" s="149"/>
      <c r="G108" s="149"/>
      <c r="H108" s="149"/>
      <c r="I108" s="149"/>
      <c r="J108" s="149"/>
      <c r="K108" s="149"/>
      <c r="L108" s="147"/>
      <c r="M108" s="149"/>
      <c r="N108" s="149"/>
      <c r="O108" s="149"/>
      <c r="P108" s="149"/>
      <c r="Q108" s="149"/>
      <c r="R108" s="149"/>
      <c r="S108" s="149"/>
      <c r="T108" s="149"/>
      <c r="U108" s="147"/>
      <c r="V108" s="149"/>
      <c r="W108" s="149"/>
      <c r="X108" s="149"/>
      <c r="Y108" s="149"/>
      <c r="Z108" s="149"/>
      <c r="AA108" s="149"/>
      <c r="AB108" s="149"/>
      <c r="AC108" s="149"/>
      <c r="AD108" s="17"/>
    </row>
    <row r="109" spans="1:33" ht="30" x14ac:dyDescent="0.25">
      <c r="A109" s="133" t="s">
        <v>439</v>
      </c>
      <c r="B109" s="19" t="s">
        <v>569</v>
      </c>
      <c r="C109" s="46" t="s">
        <v>563</v>
      </c>
      <c r="D109" s="113">
        <f>M109</f>
        <v>0</v>
      </c>
      <c r="E109" s="113">
        <f t="shared" ref="E109:K109" si="78">N109</f>
        <v>0</v>
      </c>
      <c r="F109" s="113">
        <f t="shared" si="78"/>
        <v>0</v>
      </c>
      <c r="G109" s="113">
        <f t="shared" si="78"/>
        <v>0</v>
      </c>
      <c r="H109" s="113">
        <f t="shared" si="78"/>
        <v>0</v>
      </c>
      <c r="I109" s="113">
        <f t="shared" si="78"/>
        <v>0</v>
      </c>
      <c r="J109" s="113">
        <f t="shared" si="78"/>
        <v>0</v>
      </c>
      <c r="K109" s="113">
        <f t="shared" si="78"/>
        <v>0</v>
      </c>
      <c r="L109" s="147"/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54"/>
      <c r="V109" s="112">
        <v>0</v>
      </c>
      <c r="W109" s="112">
        <v>0</v>
      </c>
      <c r="X109" s="112">
        <v>0</v>
      </c>
      <c r="Y109" s="112">
        <v>0</v>
      </c>
      <c r="Z109" s="112">
        <v>0</v>
      </c>
      <c r="AA109" s="112">
        <v>0</v>
      </c>
      <c r="AB109" s="112">
        <v>0</v>
      </c>
      <c r="AC109" s="112">
        <v>0</v>
      </c>
      <c r="AD109" s="17"/>
    </row>
    <row r="110" spans="1:33" x14ac:dyDescent="0.25">
      <c r="A110" s="133"/>
      <c r="B110" s="2"/>
      <c r="C110" s="2"/>
      <c r="D110" s="147"/>
      <c r="E110" s="147"/>
      <c r="F110" s="147"/>
      <c r="G110" s="147"/>
      <c r="H110" s="147"/>
      <c r="I110" s="147"/>
      <c r="J110" s="147"/>
      <c r="K110" s="147"/>
      <c r="L110" s="147"/>
      <c r="M110" s="190"/>
      <c r="N110" s="190"/>
      <c r="O110" s="190"/>
      <c r="P110" s="190"/>
      <c r="Q110" s="190"/>
      <c r="R110" s="190"/>
      <c r="S110" s="190"/>
      <c r="T110" s="190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2"/>
      <c r="AE110" s="2"/>
      <c r="AF110" s="2"/>
      <c r="AG110" s="2"/>
    </row>
    <row r="111" spans="1:33" ht="15.75" x14ac:dyDescent="0.25">
      <c r="A111" s="133"/>
      <c r="B111" s="20" t="s">
        <v>513</v>
      </c>
      <c r="C111" s="62"/>
      <c r="D111" s="149"/>
      <c r="E111" s="149"/>
      <c r="F111" s="149"/>
      <c r="G111" s="149"/>
      <c r="H111" s="149"/>
      <c r="I111" s="149"/>
      <c r="J111" s="149"/>
      <c r="K111" s="149"/>
      <c r="L111" s="147"/>
      <c r="M111" s="149"/>
      <c r="N111" s="149"/>
      <c r="O111" s="149"/>
      <c r="P111" s="149"/>
      <c r="Q111" s="149"/>
      <c r="R111" s="149"/>
      <c r="S111" s="149"/>
      <c r="T111" s="149"/>
      <c r="U111" s="147"/>
      <c r="V111" s="149"/>
      <c r="W111" s="149"/>
      <c r="X111" s="149"/>
      <c r="Y111" s="149"/>
      <c r="Z111" s="149"/>
      <c r="AA111" s="149"/>
      <c r="AB111" s="149"/>
      <c r="AC111" s="149"/>
      <c r="AD111" s="17"/>
    </row>
    <row r="112" spans="1:33" ht="30" x14ac:dyDescent="0.25">
      <c r="A112" s="133"/>
      <c r="B112" s="45" t="s">
        <v>514</v>
      </c>
      <c r="C112" s="11"/>
      <c r="D112" s="149"/>
      <c r="E112" s="149"/>
      <c r="F112" s="149"/>
      <c r="G112" s="149"/>
      <c r="H112" s="149"/>
      <c r="I112" s="149"/>
      <c r="J112" s="149"/>
      <c r="K112" s="149"/>
      <c r="L112" s="147"/>
      <c r="M112" s="149"/>
      <c r="N112" s="149"/>
      <c r="O112" s="149"/>
      <c r="P112" s="149"/>
      <c r="Q112" s="149"/>
      <c r="R112" s="149"/>
      <c r="S112" s="149"/>
      <c r="T112" s="149"/>
      <c r="U112" s="147"/>
      <c r="V112" s="149"/>
      <c r="W112" s="149"/>
      <c r="X112" s="149"/>
      <c r="Y112" s="149"/>
      <c r="Z112" s="149"/>
      <c r="AA112" s="149"/>
      <c r="AB112" s="149"/>
      <c r="AC112" s="149"/>
      <c r="AD112" s="17"/>
    </row>
    <row r="113" spans="1:30" ht="30" x14ac:dyDescent="0.25">
      <c r="A113" s="133" t="s">
        <v>356</v>
      </c>
      <c r="B113" s="9" t="s">
        <v>456</v>
      </c>
      <c r="C113" s="46" t="s">
        <v>63</v>
      </c>
      <c r="D113" s="152">
        <f>M113</f>
        <v>49.1</v>
      </c>
      <c r="E113" s="152">
        <f t="shared" ref="E113:K121" si="79">N113</f>
        <v>49.1</v>
      </c>
      <c r="F113" s="152">
        <f t="shared" si="79"/>
        <v>49.1</v>
      </c>
      <c r="G113" s="152">
        <f t="shared" si="79"/>
        <v>49.1</v>
      </c>
      <c r="H113" s="152">
        <f t="shared" si="79"/>
        <v>49.1</v>
      </c>
      <c r="I113" s="152">
        <f t="shared" si="79"/>
        <v>49.1</v>
      </c>
      <c r="J113" s="152">
        <f t="shared" si="79"/>
        <v>49.1</v>
      </c>
      <c r="K113" s="152">
        <f t="shared" si="79"/>
        <v>49.1</v>
      </c>
      <c r="L113" s="147"/>
      <c r="M113" s="152">
        <v>49.1</v>
      </c>
      <c r="N113" s="152">
        <v>49.1</v>
      </c>
      <c r="O113" s="152">
        <v>49.1</v>
      </c>
      <c r="P113" s="152">
        <v>49.1</v>
      </c>
      <c r="Q113" s="152">
        <v>49.1</v>
      </c>
      <c r="R113" s="152">
        <v>49.1</v>
      </c>
      <c r="S113" s="152">
        <v>49.1</v>
      </c>
      <c r="T113" s="152">
        <v>49.1</v>
      </c>
      <c r="U113" s="147"/>
      <c r="V113" s="113">
        <v>0</v>
      </c>
      <c r="W113" s="113">
        <v>0</v>
      </c>
      <c r="X113" s="113">
        <v>0</v>
      </c>
      <c r="Y113" s="113">
        <v>0</v>
      </c>
      <c r="Z113" s="113">
        <v>0</v>
      </c>
      <c r="AA113" s="113">
        <v>0</v>
      </c>
      <c r="AB113" s="113">
        <v>0</v>
      </c>
      <c r="AC113" s="113">
        <v>0</v>
      </c>
      <c r="AD113" s="17"/>
    </row>
    <row r="114" spans="1:30" x14ac:dyDescent="0.25">
      <c r="A114" s="133" t="s">
        <v>357</v>
      </c>
      <c r="B114" s="9" t="s">
        <v>457</v>
      </c>
      <c r="C114" s="46" t="s">
        <v>63</v>
      </c>
      <c r="D114" s="152">
        <f t="shared" ref="D114:D121" si="80">M114</f>
        <v>49.1</v>
      </c>
      <c r="E114" s="152">
        <f t="shared" si="79"/>
        <v>49.1</v>
      </c>
      <c r="F114" s="152">
        <f t="shared" si="79"/>
        <v>49.1</v>
      </c>
      <c r="G114" s="152">
        <f t="shared" si="79"/>
        <v>49.1</v>
      </c>
      <c r="H114" s="152">
        <f t="shared" si="79"/>
        <v>49.1</v>
      </c>
      <c r="I114" s="152">
        <f t="shared" si="79"/>
        <v>49.1</v>
      </c>
      <c r="J114" s="152">
        <f t="shared" si="79"/>
        <v>49.1</v>
      </c>
      <c r="K114" s="152">
        <f t="shared" si="79"/>
        <v>49.1</v>
      </c>
      <c r="L114" s="147"/>
      <c r="M114" s="152">
        <v>49.1</v>
      </c>
      <c r="N114" s="152">
        <v>49.1</v>
      </c>
      <c r="O114" s="152">
        <v>49.1</v>
      </c>
      <c r="P114" s="152">
        <v>49.1</v>
      </c>
      <c r="Q114" s="152">
        <v>49.1</v>
      </c>
      <c r="R114" s="152">
        <v>49.1</v>
      </c>
      <c r="S114" s="152">
        <v>49.1</v>
      </c>
      <c r="T114" s="152">
        <v>49.1</v>
      </c>
      <c r="U114" s="147"/>
      <c r="V114" s="113">
        <v>0</v>
      </c>
      <c r="W114" s="113">
        <v>0</v>
      </c>
      <c r="X114" s="113">
        <v>0</v>
      </c>
      <c r="Y114" s="113">
        <v>0</v>
      </c>
      <c r="Z114" s="113">
        <v>0</v>
      </c>
      <c r="AA114" s="113">
        <v>0</v>
      </c>
      <c r="AB114" s="113">
        <v>0</v>
      </c>
      <c r="AC114" s="113">
        <v>0</v>
      </c>
      <c r="AD114" s="17"/>
    </row>
    <row r="115" spans="1:30" x14ac:dyDescent="0.25">
      <c r="A115" s="133" t="s">
        <v>358</v>
      </c>
      <c r="B115" s="9" t="s">
        <v>31</v>
      </c>
      <c r="C115" s="46" t="s">
        <v>63</v>
      </c>
      <c r="D115" s="152">
        <f t="shared" si="80"/>
        <v>49.1</v>
      </c>
      <c r="E115" s="152">
        <f t="shared" si="79"/>
        <v>49.1</v>
      </c>
      <c r="F115" s="152">
        <f t="shared" si="79"/>
        <v>49.1</v>
      </c>
      <c r="G115" s="152">
        <f t="shared" si="79"/>
        <v>49.1</v>
      </c>
      <c r="H115" s="152">
        <f t="shared" si="79"/>
        <v>49.1</v>
      </c>
      <c r="I115" s="152">
        <f t="shared" si="79"/>
        <v>49.1</v>
      </c>
      <c r="J115" s="152">
        <f t="shared" si="79"/>
        <v>49.1</v>
      </c>
      <c r="K115" s="152">
        <f t="shared" si="79"/>
        <v>49.1</v>
      </c>
      <c r="L115" s="147"/>
      <c r="M115" s="152">
        <v>49.1</v>
      </c>
      <c r="N115" s="152">
        <v>49.1</v>
      </c>
      <c r="O115" s="152">
        <v>49.1</v>
      </c>
      <c r="P115" s="152">
        <v>49.1</v>
      </c>
      <c r="Q115" s="152">
        <v>49.1</v>
      </c>
      <c r="R115" s="152">
        <v>49.1</v>
      </c>
      <c r="S115" s="152">
        <v>49.1</v>
      </c>
      <c r="T115" s="152">
        <v>49.1</v>
      </c>
      <c r="U115" s="147"/>
      <c r="V115" s="113">
        <v>0</v>
      </c>
      <c r="W115" s="113">
        <v>0</v>
      </c>
      <c r="X115" s="113">
        <v>0</v>
      </c>
      <c r="Y115" s="113">
        <v>0</v>
      </c>
      <c r="Z115" s="113">
        <v>0</v>
      </c>
      <c r="AA115" s="113">
        <v>0</v>
      </c>
      <c r="AB115" s="113">
        <v>0</v>
      </c>
      <c r="AC115" s="113">
        <v>0</v>
      </c>
      <c r="AD115" s="17"/>
    </row>
    <row r="116" spans="1:30" ht="30" x14ac:dyDescent="0.25">
      <c r="A116" s="133" t="s">
        <v>359</v>
      </c>
      <c r="B116" s="9" t="s">
        <v>458</v>
      </c>
      <c r="C116" s="46" t="s">
        <v>63</v>
      </c>
      <c r="D116" s="152">
        <f t="shared" si="80"/>
        <v>49.1</v>
      </c>
      <c r="E116" s="152">
        <f t="shared" si="79"/>
        <v>49.1</v>
      </c>
      <c r="F116" s="152">
        <f t="shared" si="79"/>
        <v>49.1</v>
      </c>
      <c r="G116" s="152">
        <f t="shared" si="79"/>
        <v>49.1</v>
      </c>
      <c r="H116" s="152">
        <f t="shared" si="79"/>
        <v>49.1</v>
      </c>
      <c r="I116" s="152">
        <f t="shared" si="79"/>
        <v>49.1</v>
      </c>
      <c r="J116" s="152">
        <f t="shared" si="79"/>
        <v>49.1</v>
      </c>
      <c r="K116" s="152">
        <f t="shared" si="79"/>
        <v>49.1</v>
      </c>
      <c r="L116" s="147"/>
      <c r="M116" s="152">
        <v>49.1</v>
      </c>
      <c r="N116" s="152">
        <v>49.1</v>
      </c>
      <c r="O116" s="152">
        <v>49.1</v>
      </c>
      <c r="P116" s="152">
        <v>49.1</v>
      </c>
      <c r="Q116" s="152">
        <v>49.1</v>
      </c>
      <c r="R116" s="152">
        <v>49.1</v>
      </c>
      <c r="S116" s="152">
        <v>49.1</v>
      </c>
      <c r="T116" s="152">
        <v>49.1</v>
      </c>
      <c r="U116" s="147"/>
      <c r="V116" s="113">
        <v>0</v>
      </c>
      <c r="W116" s="113">
        <v>0</v>
      </c>
      <c r="X116" s="113">
        <v>0</v>
      </c>
      <c r="Y116" s="113">
        <v>0</v>
      </c>
      <c r="Z116" s="113">
        <v>0</v>
      </c>
      <c r="AA116" s="113">
        <v>0</v>
      </c>
      <c r="AB116" s="113">
        <v>0</v>
      </c>
      <c r="AC116" s="113">
        <v>0</v>
      </c>
      <c r="AD116" s="17"/>
    </row>
    <row r="117" spans="1:30" ht="30" x14ac:dyDescent="0.25">
      <c r="A117" s="133" t="s">
        <v>360</v>
      </c>
      <c r="B117" s="9" t="s">
        <v>461</v>
      </c>
      <c r="C117" s="46" t="s">
        <v>63</v>
      </c>
      <c r="D117" s="152">
        <f t="shared" si="80"/>
        <v>49.1</v>
      </c>
      <c r="E117" s="152">
        <f t="shared" si="79"/>
        <v>49.1</v>
      </c>
      <c r="F117" s="152">
        <f t="shared" si="79"/>
        <v>49.1</v>
      </c>
      <c r="G117" s="152">
        <f t="shared" si="79"/>
        <v>49.1</v>
      </c>
      <c r="H117" s="152">
        <f t="shared" si="79"/>
        <v>49.1</v>
      </c>
      <c r="I117" s="152">
        <f t="shared" si="79"/>
        <v>49.1</v>
      </c>
      <c r="J117" s="152">
        <f t="shared" si="79"/>
        <v>49.1</v>
      </c>
      <c r="K117" s="152">
        <f t="shared" si="79"/>
        <v>49.1</v>
      </c>
      <c r="L117" s="147"/>
      <c r="M117" s="152">
        <v>49.1</v>
      </c>
      <c r="N117" s="152">
        <v>49.1</v>
      </c>
      <c r="O117" s="152">
        <v>49.1</v>
      </c>
      <c r="P117" s="152">
        <v>49.1</v>
      </c>
      <c r="Q117" s="152">
        <v>49.1</v>
      </c>
      <c r="R117" s="152">
        <v>49.1</v>
      </c>
      <c r="S117" s="152">
        <v>49.1</v>
      </c>
      <c r="T117" s="152">
        <v>49.1</v>
      </c>
      <c r="U117" s="147"/>
      <c r="V117" s="113">
        <v>0</v>
      </c>
      <c r="W117" s="113">
        <v>0</v>
      </c>
      <c r="X117" s="113">
        <v>0</v>
      </c>
      <c r="Y117" s="113">
        <v>0</v>
      </c>
      <c r="Z117" s="113">
        <v>0</v>
      </c>
      <c r="AA117" s="113">
        <v>0</v>
      </c>
      <c r="AB117" s="113">
        <v>0</v>
      </c>
      <c r="AC117" s="113">
        <v>0</v>
      </c>
      <c r="AD117" s="17"/>
    </row>
    <row r="118" spans="1:30" x14ac:dyDescent="0.25">
      <c r="A118" s="133" t="s">
        <v>361</v>
      </c>
      <c r="B118" s="9" t="s">
        <v>267</v>
      </c>
      <c r="C118" s="46" t="s">
        <v>63</v>
      </c>
      <c r="D118" s="152">
        <f t="shared" si="80"/>
        <v>49.1</v>
      </c>
      <c r="E118" s="152">
        <f t="shared" si="79"/>
        <v>49.1</v>
      </c>
      <c r="F118" s="152">
        <f t="shared" si="79"/>
        <v>49.1</v>
      </c>
      <c r="G118" s="152">
        <f t="shared" si="79"/>
        <v>49.1</v>
      </c>
      <c r="H118" s="152">
        <f t="shared" si="79"/>
        <v>49.1</v>
      </c>
      <c r="I118" s="152">
        <f t="shared" si="79"/>
        <v>49.1</v>
      </c>
      <c r="J118" s="152">
        <f t="shared" si="79"/>
        <v>49.1</v>
      </c>
      <c r="K118" s="152">
        <f t="shared" si="79"/>
        <v>49.1</v>
      </c>
      <c r="L118" s="147"/>
      <c r="M118" s="152">
        <v>49.1</v>
      </c>
      <c r="N118" s="152">
        <v>49.1</v>
      </c>
      <c r="O118" s="152">
        <v>49.1</v>
      </c>
      <c r="P118" s="152">
        <v>49.1</v>
      </c>
      <c r="Q118" s="152">
        <v>49.1</v>
      </c>
      <c r="R118" s="152">
        <v>49.1</v>
      </c>
      <c r="S118" s="152">
        <v>49.1</v>
      </c>
      <c r="T118" s="152">
        <v>49.1</v>
      </c>
      <c r="U118" s="147"/>
      <c r="V118" s="113">
        <v>0</v>
      </c>
      <c r="W118" s="113">
        <v>0</v>
      </c>
      <c r="X118" s="113">
        <v>0</v>
      </c>
      <c r="Y118" s="113">
        <v>0</v>
      </c>
      <c r="Z118" s="113">
        <v>0</v>
      </c>
      <c r="AA118" s="113">
        <v>0</v>
      </c>
      <c r="AB118" s="113">
        <v>0</v>
      </c>
      <c r="AC118" s="113">
        <v>0</v>
      </c>
      <c r="AD118" s="17"/>
    </row>
    <row r="119" spans="1:30" x14ac:dyDescent="0.25">
      <c r="A119" s="133" t="s">
        <v>362</v>
      </c>
      <c r="B119" s="9" t="s">
        <v>95</v>
      </c>
      <c r="C119" s="46" t="s">
        <v>63</v>
      </c>
      <c r="D119" s="152">
        <f t="shared" si="80"/>
        <v>0</v>
      </c>
      <c r="E119" s="152">
        <f t="shared" si="79"/>
        <v>0</v>
      </c>
      <c r="F119" s="152">
        <f t="shared" si="79"/>
        <v>0</v>
      </c>
      <c r="G119" s="152">
        <f t="shared" si="79"/>
        <v>0</v>
      </c>
      <c r="H119" s="152">
        <f t="shared" si="79"/>
        <v>0</v>
      </c>
      <c r="I119" s="152">
        <f t="shared" si="79"/>
        <v>0</v>
      </c>
      <c r="J119" s="152">
        <f t="shared" si="79"/>
        <v>0</v>
      </c>
      <c r="K119" s="152">
        <f t="shared" si="79"/>
        <v>0</v>
      </c>
      <c r="L119" s="147"/>
      <c r="M119" s="152">
        <v>0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47"/>
      <c r="V119" s="113">
        <v>0</v>
      </c>
      <c r="W119" s="113">
        <v>0</v>
      </c>
      <c r="X119" s="113">
        <v>0</v>
      </c>
      <c r="Y119" s="113">
        <v>0</v>
      </c>
      <c r="Z119" s="113">
        <v>0</v>
      </c>
      <c r="AA119" s="113">
        <v>0</v>
      </c>
      <c r="AB119" s="113">
        <v>0</v>
      </c>
      <c r="AC119" s="113">
        <v>0</v>
      </c>
      <c r="AD119" s="17"/>
    </row>
    <row r="120" spans="1:30" x14ac:dyDescent="0.25">
      <c r="A120" s="133" t="s">
        <v>363</v>
      </c>
      <c r="B120" s="9" t="s">
        <v>52</v>
      </c>
      <c r="C120" s="46" t="s">
        <v>63</v>
      </c>
      <c r="D120" s="152">
        <f t="shared" si="80"/>
        <v>11.7</v>
      </c>
      <c r="E120" s="152">
        <f t="shared" si="79"/>
        <v>11.7</v>
      </c>
      <c r="F120" s="152">
        <f t="shared" si="79"/>
        <v>11.7</v>
      </c>
      <c r="G120" s="152">
        <f t="shared" si="79"/>
        <v>11.7</v>
      </c>
      <c r="H120" s="152">
        <f t="shared" si="79"/>
        <v>11.7</v>
      </c>
      <c r="I120" s="152">
        <f t="shared" si="79"/>
        <v>11.7</v>
      </c>
      <c r="J120" s="152">
        <f t="shared" si="79"/>
        <v>11.7</v>
      </c>
      <c r="K120" s="152">
        <f t="shared" si="79"/>
        <v>11.7</v>
      </c>
      <c r="L120" s="147"/>
      <c r="M120" s="152">
        <v>11.7</v>
      </c>
      <c r="N120" s="152">
        <v>11.7</v>
      </c>
      <c r="O120" s="152">
        <v>11.7</v>
      </c>
      <c r="P120" s="152">
        <v>11.7</v>
      </c>
      <c r="Q120" s="152">
        <v>11.7</v>
      </c>
      <c r="R120" s="152">
        <v>11.7</v>
      </c>
      <c r="S120" s="152">
        <v>11.7</v>
      </c>
      <c r="T120" s="152">
        <v>11.7</v>
      </c>
      <c r="U120" s="147"/>
      <c r="V120" s="109">
        <v>23</v>
      </c>
      <c r="W120" s="109">
        <v>23</v>
      </c>
      <c r="X120" s="109">
        <v>23</v>
      </c>
      <c r="Y120" s="109">
        <v>23</v>
      </c>
      <c r="Z120" s="109">
        <v>23</v>
      </c>
      <c r="AA120" s="109">
        <v>23</v>
      </c>
      <c r="AB120" s="109">
        <v>23</v>
      </c>
      <c r="AC120" s="109">
        <v>23</v>
      </c>
      <c r="AD120" s="17"/>
    </row>
    <row r="121" spans="1:30" x14ac:dyDescent="0.25">
      <c r="A121" s="133" t="s">
        <v>364</v>
      </c>
      <c r="B121" s="9" t="s">
        <v>53</v>
      </c>
      <c r="C121" s="46" t="s">
        <v>63</v>
      </c>
      <c r="D121" s="152">
        <f t="shared" si="80"/>
        <v>6</v>
      </c>
      <c r="E121" s="152">
        <f t="shared" si="79"/>
        <v>6</v>
      </c>
      <c r="F121" s="152">
        <f t="shared" si="79"/>
        <v>6</v>
      </c>
      <c r="G121" s="152">
        <f t="shared" si="79"/>
        <v>6</v>
      </c>
      <c r="H121" s="152">
        <f t="shared" si="79"/>
        <v>6</v>
      </c>
      <c r="I121" s="152">
        <f t="shared" si="79"/>
        <v>6</v>
      </c>
      <c r="J121" s="152">
        <f t="shared" si="79"/>
        <v>6</v>
      </c>
      <c r="K121" s="152">
        <f t="shared" si="79"/>
        <v>6</v>
      </c>
      <c r="L121" s="147"/>
      <c r="M121" s="152">
        <v>6</v>
      </c>
      <c r="N121" s="152">
        <v>6</v>
      </c>
      <c r="O121" s="152">
        <v>6</v>
      </c>
      <c r="P121" s="152">
        <v>6</v>
      </c>
      <c r="Q121" s="152">
        <v>6</v>
      </c>
      <c r="R121" s="152">
        <v>6</v>
      </c>
      <c r="S121" s="152">
        <v>6</v>
      </c>
      <c r="T121" s="152">
        <v>6</v>
      </c>
      <c r="U121" s="147"/>
      <c r="V121" s="113">
        <v>0</v>
      </c>
      <c r="W121" s="113">
        <v>0</v>
      </c>
      <c r="X121" s="113">
        <v>0</v>
      </c>
      <c r="Y121" s="113">
        <v>0</v>
      </c>
      <c r="Z121" s="113">
        <v>0</v>
      </c>
      <c r="AA121" s="113">
        <v>0</v>
      </c>
      <c r="AB121" s="113">
        <v>0</v>
      </c>
      <c r="AC121" s="113">
        <v>0</v>
      </c>
      <c r="AD121" s="17"/>
    </row>
    <row r="122" spans="1:30" x14ac:dyDescent="0.25">
      <c r="A122" s="133"/>
      <c r="B122" s="9"/>
      <c r="C122" s="46"/>
      <c r="D122" s="149"/>
      <c r="E122" s="149"/>
      <c r="F122" s="149"/>
      <c r="G122" s="149"/>
      <c r="H122" s="149"/>
      <c r="I122" s="149"/>
      <c r="J122" s="149"/>
      <c r="K122" s="149"/>
      <c r="L122" s="146"/>
      <c r="M122" s="149"/>
      <c r="N122" s="149"/>
      <c r="O122" s="149"/>
      <c r="P122" s="149"/>
      <c r="Q122" s="149"/>
      <c r="R122" s="149"/>
      <c r="S122" s="149"/>
      <c r="T122" s="149"/>
      <c r="U122" s="146"/>
      <c r="V122" s="149"/>
      <c r="W122" s="149"/>
      <c r="X122" s="149"/>
      <c r="Y122" s="149"/>
      <c r="Z122" s="149"/>
      <c r="AA122" s="149"/>
      <c r="AB122" s="149"/>
      <c r="AC122" s="149"/>
      <c r="AD122" s="17"/>
    </row>
    <row r="123" spans="1:30" ht="30" x14ac:dyDescent="0.25">
      <c r="A123" s="133"/>
      <c r="B123" s="45" t="s">
        <v>515</v>
      </c>
      <c r="C123" s="46"/>
      <c r="D123" s="149"/>
      <c r="E123" s="149"/>
      <c r="F123" s="149"/>
      <c r="G123" s="149"/>
      <c r="H123" s="149"/>
      <c r="I123" s="149"/>
      <c r="J123" s="149"/>
      <c r="K123" s="149"/>
      <c r="L123" s="146"/>
      <c r="M123" s="149"/>
      <c r="N123" s="149"/>
      <c r="O123" s="149"/>
      <c r="P123" s="149"/>
      <c r="Q123" s="149"/>
      <c r="R123" s="149"/>
      <c r="S123" s="149"/>
      <c r="T123" s="149"/>
      <c r="U123" s="146"/>
      <c r="V123" s="149"/>
      <c r="W123" s="149"/>
      <c r="X123" s="149"/>
      <c r="Y123" s="149"/>
      <c r="Z123" s="149"/>
      <c r="AA123" s="149"/>
      <c r="AB123" s="149"/>
      <c r="AC123" s="149"/>
      <c r="AD123" s="17"/>
    </row>
    <row r="124" spans="1:30" ht="30" x14ac:dyDescent="0.25">
      <c r="A124" s="133" t="s">
        <v>427</v>
      </c>
      <c r="B124" s="9" t="s">
        <v>456</v>
      </c>
      <c r="C124" s="46" t="s">
        <v>63</v>
      </c>
      <c r="D124" s="114">
        <f>M124</f>
        <v>22.643794624303915</v>
      </c>
      <c r="E124" s="114">
        <f t="shared" ref="E124:K132" si="81">N124</f>
        <v>22.488758944701832</v>
      </c>
      <c r="F124" s="114">
        <f t="shared" si="81"/>
        <v>22.327964387882492</v>
      </c>
      <c r="G124" s="114">
        <f t="shared" si="81"/>
        <v>22.155178928703869</v>
      </c>
      <c r="H124" s="114">
        <f t="shared" si="81"/>
        <v>21.969779127564838</v>
      </c>
      <c r="I124" s="114">
        <f t="shared" si="81"/>
        <v>21.777841011909022</v>
      </c>
      <c r="J124" s="114">
        <f t="shared" si="81"/>
        <v>22.668180533271258</v>
      </c>
      <c r="K124" s="114">
        <f t="shared" si="81"/>
        <v>22.849930383753829</v>
      </c>
      <c r="L124" s="147"/>
      <c r="M124" s="114">
        <v>22.643794624303915</v>
      </c>
      <c r="N124" s="114">
        <v>22.488758944701832</v>
      </c>
      <c r="O124" s="114">
        <v>22.327964387882492</v>
      </c>
      <c r="P124" s="114">
        <v>22.155178928703869</v>
      </c>
      <c r="Q124" s="114">
        <v>21.969779127564838</v>
      </c>
      <c r="R124" s="114">
        <v>21.777841011909022</v>
      </c>
      <c r="S124" s="114">
        <v>22.668180533271258</v>
      </c>
      <c r="T124" s="114">
        <v>22.849930383753829</v>
      </c>
      <c r="U124" s="147"/>
      <c r="V124" s="113">
        <v>0</v>
      </c>
      <c r="W124" s="113">
        <v>0</v>
      </c>
      <c r="X124" s="113">
        <v>0</v>
      </c>
      <c r="Y124" s="113">
        <v>0</v>
      </c>
      <c r="Z124" s="113">
        <v>0</v>
      </c>
      <c r="AA124" s="113">
        <v>0</v>
      </c>
      <c r="AB124" s="113">
        <v>0</v>
      </c>
      <c r="AC124" s="113">
        <v>0</v>
      </c>
    </row>
    <row r="125" spans="1:30" x14ac:dyDescent="0.25">
      <c r="A125" s="133" t="s">
        <v>428</v>
      </c>
      <c r="B125" s="9" t="s">
        <v>457</v>
      </c>
      <c r="C125" s="46" t="s">
        <v>63</v>
      </c>
      <c r="D125" s="114">
        <f t="shared" ref="D125:D132" si="82">M125</f>
        <v>22.643794624303915</v>
      </c>
      <c r="E125" s="114">
        <f t="shared" si="81"/>
        <v>22.488758944701832</v>
      </c>
      <c r="F125" s="114">
        <f t="shared" si="81"/>
        <v>22.327964387882492</v>
      </c>
      <c r="G125" s="114">
        <f t="shared" si="81"/>
        <v>22.155178928703869</v>
      </c>
      <c r="H125" s="114">
        <f t="shared" si="81"/>
        <v>21.969779127564838</v>
      </c>
      <c r="I125" s="114">
        <f t="shared" si="81"/>
        <v>21.777841011909022</v>
      </c>
      <c r="J125" s="114">
        <f t="shared" si="81"/>
        <v>22.668180533271258</v>
      </c>
      <c r="K125" s="114">
        <f t="shared" si="81"/>
        <v>22.849930383753829</v>
      </c>
      <c r="L125" s="147"/>
      <c r="M125" s="114">
        <v>22.643794624303915</v>
      </c>
      <c r="N125" s="114">
        <v>22.488758944701832</v>
      </c>
      <c r="O125" s="114">
        <v>22.327964387882492</v>
      </c>
      <c r="P125" s="114">
        <v>22.155178928703869</v>
      </c>
      <c r="Q125" s="114">
        <v>21.969779127564838</v>
      </c>
      <c r="R125" s="114">
        <v>21.777841011909022</v>
      </c>
      <c r="S125" s="114">
        <v>22.668180533271258</v>
      </c>
      <c r="T125" s="114">
        <v>22.849930383753829</v>
      </c>
      <c r="U125" s="147"/>
      <c r="V125" s="113">
        <v>0</v>
      </c>
      <c r="W125" s="113">
        <v>0</v>
      </c>
      <c r="X125" s="113">
        <v>0</v>
      </c>
      <c r="Y125" s="113">
        <v>0</v>
      </c>
      <c r="Z125" s="113">
        <v>0</v>
      </c>
      <c r="AA125" s="113">
        <v>0</v>
      </c>
      <c r="AB125" s="113">
        <v>0</v>
      </c>
      <c r="AC125" s="113">
        <v>0</v>
      </c>
    </row>
    <row r="126" spans="1:30" x14ac:dyDescent="0.25">
      <c r="A126" s="133" t="s">
        <v>429</v>
      </c>
      <c r="B126" s="9" t="s">
        <v>31</v>
      </c>
      <c r="C126" s="46" t="s">
        <v>63</v>
      </c>
      <c r="D126" s="114">
        <f t="shared" si="82"/>
        <v>22.643794624303915</v>
      </c>
      <c r="E126" s="114">
        <f t="shared" si="81"/>
        <v>22.488758944701832</v>
      </c>
      <c r="F126" s="114">
        <f t="shared" si="81"/>
        <v>22.327964387882492</v>
      </c>
      <c r="G126" s="114">
        <f t="shared" si="81"/>
        <v>22.155178928703869</v>
      </c>
      <c r="H126" s="114">
        <f t="shared" si="81"/>
        <v>21.969779127564838</v>
      </c>
      <c r="I126" s="114">
        <f t="shared" si="81"/>
        <v>21.777841011909022</v>
      </c>
      <c r="J126" s="114">
        <f t="shared" si="81"/>
        <v>22.668180533271258</v>
      </c>
      <c r="K126" s="114">
        <f t="shared" si="81"/>
        <v>22.849930383753829</v>
      </c>
      <c r="L126" s="147"/>
      <c r="M126" s="114">
        <v>22.643794624303915</v>
      </c>
      <c r="N126" s="114">
        <v>22.488758944701832</v>
      </c>
      <c r="O126" s="114">
        <v>22.327964387882492</v>
      </c>
      <c r="P126" s="114">
        <v>22.155178928703869</v>
      </c>
      <c r="Q126" s="114">
        <v>21.969779127564838</v>
      </c>
      <c r="R126" s="114">
        <v>21.777841011909022</v>
      </c>
      <c r="S126" s="114">
        <v>22.668180533271258</v>
      </c>
      <c r="T126" s="114">
        <v>22.849930383753829</v>
      </c>
      <c r="U126" s="147"/>
      <c r="V126" s="113">
        <v>0</v>
      </c>
      <c r="W126" s="113">
        <v>0</v>
      </c>
      <c r="X126" s="113">
        <v>0</v>
      </c>
      <c r="Y126" s="113">
        <v>0</v>
      </c>
      <c r="Z126" s="113">
        <v>0</v>
      </c>
      <c r="AA126" s="113">
        <v>0</v>
      </c>
      <c r="AB126" s="113">
        <v>0</v>
      </c>
      <c r="AC126" s="113">
        <v>0</v>
      </c>
    </row>
    <row r="127" spans="1:30" ht="30" x14ac:dyDescent="0.25">
      <c r="A127" s="133" t="s">
        <v>430</v>
      </c>
      <c r="B127" s="9" t="s">
        <v>458</v>
      </c>
      <c r="C127" s="46" t="s">
        <v>63</v>
      </c>
      <c r="D127" s="114">
        <f t="shared" si="82"/>
        <v>22.643794624303915</v>
      </c>
      <c r="E127" s="114">
        <f t="shared" si="81"/>
        <v>22.488758944701832</v>
      </c>
      <c r="F127" s="114">
        <f t="shared" si="81"/>
        <v>22.327964387882492</v>
      </c>
      <c r="G127" s="114">
        <f t="shared" si="81"/>
        <v>22.155178928703869</v>
      </c>
      <c r="H127" s="114">
        <f t="shared" si="81"/>
        <v>21.969779127564838</v>
      </c>
      <c r="I127" s="114">
        <f t="shared" si="81"/>
        <v>21.777841011909022</v>
      </c>
      <c r="J127" s="114">
        <f t="shared" si="81"/>
        <v>22.668180533271258</v>
      </c>
      <c r="K127" s="114">
        <f t="shared" si="81"/>
        <v>22.849930383753829</v>
      </c>
      <c r="L127" s="147"/>
      <c r="M127" s="114">
        <v>22.643794624303915</v>
      </c>
      <c r="N127" s="114">
        <v>22.488758944701832</v>
      </c>
      <c r="O127" s="114">
        <v>22.327964387882492</v>
      </c>
      <c r="P127" s="114">
        <v>22.155178928703869</v>
      </c>
      <c r="Q127" s="114">
        <v>21.969779127564838</v>
      </c>
      <c r="R127" s="114">
        <v>21.777841011909022</v>
      </c>
      <c r="S127" s="114">
        <v>22.668180533271258</v>
      </c>
      <c r="T127" s="114">
        <v>22.849930383753829</v>
      </c>
      <c r="U127" s="147"/>
      <c r="V127" s="113">
        <v>0</v>
      </c>
      <c r="W127" s="113">
        <v>0</v>
      </c>
      <c r="X127" s="113">
        <v>0</v>
      </c>
      <c r="Y127" s="113">
        <v>0</v>
      </c>
      <c r="Z127" s="113">
        <v>0</v>
      </c>
      <c r="AA127" s="113">
        <v>0</v>
      </c>
      <c r="AB127" s="113">
        <v>0</v>
      </c>
      <c r="AC127" s="113">
        <v>0</v>
      </c>
    </row>
    <row r="128" spans="1:30" ht="30" x14ac:dyDescent="0.25">
      <c r="A128" s="133" t="s">
        <v>431</v>
      </c>
      <c r="B128" s="9" t="s">
        <v>459</v>
      </c>
      <c r="C128" s="46" t="s">
        <v>63</v>
      </c>
      <c r="D128" s="114">
        <f t="shared" si="82"/>
        <v>22.643794624303915</v>
      </c>
      <c r="E128" s="114">
        <f t="shared" si="81"/>
        <v>22.488758944701832</v>
      </c>
      <c r="F128" s="114">
        <f t="shared" si="81"/>
        <v>22.327964387882492</v>
      </c>
      <c r="G128" s="114">
        <f t="shared" si="81"/>
        <v>22.155178928703869</v>
      </c>
      <c r="H128" s="114">
        <f t="shared" si="81"/>
        <v>21.969779127564838</v>
      </c>
      <c r="I128" s="114">
        <f t="shared" si="81"/>
        <v>21.777841011909022</v>
      </c>
      <c r="J128" s="114">
        <f t="shared" si="81"/>
        <v>22.668180533271258</v>
      </c>
      <c r="K128" s="114">
        <f t="shared" si="81"/>
        <v>22.849930383753829</v>
      </c>
      <c r="L128" s="147"/>
      <c r="M128" s="114">
        <v>22.643794624303915</v>
      </c>
      <c r="N128" s="114">
        <v>22.488758944701832</v>
      </c>
      <c r="O128" s="114">
        <v>22.327964387882492</v>
      </c>
      <c r="P128" s="114">
        <v>22.155178928703869</v>
      </c>
      <c r="Q128" s="114">
        <v>21.969779127564838</v>
      </c>
      <c r="R128" s="114">
        <v>21.777841011909022</v>
      </c>
      <c r="S128" s="114">
        <v>22.668180533271258</v>
      </c>
      <c r="T128" s="114">
        <v>22.849930383753829</v>
      </c>
      <c r="U128" s="147"/>
      <c r="V128" s="113">
        <v>0</v>
      </c>
      <c r="W128" s="113">
        <v>0</v>
      </c>
      <c r="X128" s="113">
        <v>0</v>
      </c>
      <c r="Y128" s="113">
        <v>0</v>
      </c>
      <c r="Z128" s="113">
        <v>0</v>
      </c>
      <c r="AA128" s="113">
        <v>0</v>
      </c>
      <c r="AB128" s="113">
        <v>0</v>
      </c>
      <c r="AC128" s="113">
        <v>0</v>
      </c>
    </row>
    <row r="129" spans="1:29" x14ac:dyDescent="0.25">
      <c r="A129" s="133" t="s">
        <v>432</v>
      </c>
      <c r="B129" s="9" t="s">
        <v>267</v>
      </c>
      <c r="C129" s="46" t="s">
        <v>63</v>
      </c>
      <c r="D129" s="114">
        <f t="shared" si="82"/>
        <v>22.643794624303915</v>
      </c>
      <c r="E129" s="114">
        <f t="shared" si="81"/>
        <v>22.488758944701832</v>
      </c>
      <c r="F129" s="114">
        <f t="shared" si="81"/>
        <v>22.327964387882492</v>
      </c>
      <c r="G129" s="114">
        <f t="shared" si="81"/>
        <v>22.155178928703869</v>
      </c>
      <c r="H129" s="114">
        <f t="shared" si="81"/>
        <v>21.969779127564838</v>
      </c>
      <c r="I129" s="114">
        <f t="shared" si="81"/>
        <v>21.777841011909022</v>
      </c>
      <c r="J129" s="114">
        <f t="shared" si="81"/>
        <v>22.668180533271258</v>
      </c>
      <c r="K129" s="114">
        <f t="shared" si="81"/>
        <v>22.849930383753829</v>
      </c>
      <c r="L129" s="147"/>
      <c r="M129" s="114">
        <v>22.643794624303915</v>
      </c>
      <c r="N129" s="114">
        <v>22.488758944701832</v>
      </c>
      <c r="O129" s="114">
        <v>22.327964387882492</v>
      </c>
      <c r="P129" s="114">
        <v>22.155178928703869</v>
      </c>
      <c r="Q129" s="114">
        <v>21.969779127564838</v>
      </c>
      <c r="R129" s="114">
        <v>21.777841011909022</v>
      </c>
      <c r="S129" s="114">
        <v>22.668180533271258</v>
      </c>
      <c r="T129" s="114">
        <v>22.849930383753829</v>
      </c>
      <c r="U129" s="147"/>
      <c r="V129" s="113">
        <v>0</v>
      </c>
      <c r="W129" s="113">
        <v>0</v>
      </c>
      <c r="X129" s="113">
        <v>0</v>
      </c>
      <c r="Y129" s="113">
        <v>0</v>
      </c>
      <c r="Z129" s="113">
        <v>0</v>
      </c>
      <c r="AA129" s="113">
        <v>0</v>
      </c>
      <c r="AB129" s="113">
        <v>0</v>
      </c>
      <c r="AC129" s="113">
        <v>0</v>
      </c>
    </row>
    <row r="130" spans="1:29" x14ac:dyDescent="0.25">
      <c r="A130" s="133" t="s">
        <v>433</v>
      </c>
      <c r="B130" s="9" t="s">
        <v>95</v>
      </c>
      <c r="C130" s="46" t="s">
        <v>63</v>
      </c>
      <c r="D130" s="114">
        <f t="shared" si="82"/>
        <v>14.025154981400426</v>
      </c>
      <c r="E130" s="114">
        <f t="shared" si="81"/>
        <v>12.432315422163734</v>
      </c>
      <c r="F130" s="114">
        <f t="shared" si="81"/>
        <v>10.839475862927042</v>
      </c>
      <c r="G130" s="114">
        <f t="shared" si="81"/>
        <v>9.2466363036903498</v>
      </c>
      <c r="H130" s="114">
        <f t="shared" si="81"/>
        <v>7.6537967444536577</v>
      </c>
      <c r="I130" s="114">
        <f t="shared" si="81"/>
        <v>6.0609571852169655</v>
      </c>
      <c r="J130" s="114">
        <f t="shared" si="81"/>
        <v>5.1523194310054503</v>
      </c>
      <c r="K130" s="114">
        <f t="shared" si="81"/>
        <v>4.1890238155073618</v>
      </c>
      <c r="L130" s="147"/>
      <c r="M130" s="114">
        <v>14.025154981400426</v>
      </c>
      <c r="N130" s="114">
        <v>12.432315422163734</v>
      </c>
      <c r="O130" s="114">
        <v>10.839475862927042</v>
      </c>
      <c r="P130" s="114">
        <v>9.2466363036903498</v>
      </c>
      <c r="Q130" s="114">
        <v>7.6537967444536577</v>
      </c>
      <c r="R130" s="114">
        <v>6.0609571852169655</v>
      </c>
      <c r="S130" s="114">
        <v>5.1523194310054503</v>
      </c>
      <c r="T130" s="114">
        <v>4.1890238155073618</v>
      </c>
      <c r="U130" s="147"/>
      <c r="V130" s="113">
        <v>0</v>
      </c>
      <c r="W130" s="113">
        <v>0</v>
      </c>
      <c r="X130" s="113">
        <v>0</v>
      </c>
      <c r="Y130" s="113">
        <v>0</v>
      </c>
      <c r="Z130" s="113">
        <v>0</v>
      </c>
      <c r="AA130" s="113">
        <v>0</v>
      </c>
      <c r="AB130" s="113">
        <v>0</v>
      </c>
      <c r="AC130" s="113">
        <v>0</v>
      </c>
    </row>
    <row r="131" spans="1:29" x14ac:dyDescent="0.25">
      <c r="A131" s="133" t="s">
        <v>434</v>
      </c>
      <c r="B131" s="9" t="s">
        <v>52</v>
      </c>
      <c r="C131" s="46" t="s">
        <v>63</v>
      </c>
      <c r="D131" s="114">
        <v>6.7913597361423381</v>
      </c>
      <c r="E131" s="114">
        <v>7.1694361394208306</v>
      </c>
      <c r="F131" s="114">
        <v>7.3194027210796424</v>
      </c>
      <c r="G131" s="114">
        <v>7.185832223206865</v>
      </c>
      <c r="H131" s="114">
        <v>7.1737223685621725</v>
      </c>
      <c r="I131" s="114">
        <v>7.1848411078591345</v>
      </c>
      <c r="J131" s="114">
        <v>6.5045528246332802</v>
      </c>
      <c r="K131" s="114">
        <v>6.1103470150432964</v>
      </c>
      <c r="L131" s="147"/>
      <c r="M131" s="114">
        <v>5.5702028186515813</v>
      </c>
      <c r="N131" s="114">
        <v>6.7038098232153187</v>
      </c>
      <c r="O131" s="114">
        <v>7.6273387157529173</v>
      </c>
      <c r="P131" s="114">
        <v>8.0590122574366045</v>
      </c>
      <c r="Q131" s="114">
        <v>8.5419722085595708</v>
      </c>
      <c r="R131" s="114">
        <v>8.8187285380989806</v>
      </c>
      <c r="S131" s="114">
        <v>8.1024699906076361</v>
      </c>
      <c r="T131" s="114">
        <v>7.5009974136281841</v>
      </c>
      <c r="U131" s="147"/>
      <c r="V131" s="109">
        <f>-V80/V82</f>
        <v>18.39214242853124</v>
      </c>
      <c r="W131" s="109">
        <f t="shared" ref="W131:AC131" si="83">-W80/W82</f>
        <v>18.723573191435296</v>
      </c>
      <c r="X131" s="109">
        <f t="shared" si="83"/>
        <v>18.131843546345102</v>
      </c>
      <c r="Y131" s="109">
        <f t="shared" si="83"/>
        <v>16.469799142255727</v>
      </c>
      <c r="Z131" s="109">
        <f t="shared" si="83"/>
        <v>18.016943954009054</v>
      </c>
      <c r="AA131" s="109">
        <f t="shared" si="83"/>
        <v>17.057334186142445</v>
      </c>
      <c r="AB131" s="109">
        <f t="shared" si="83"/>
        <v>16.512710834756042</v>
      </c>
      <c r="AC131" s="109">
        <f t="shared" si="83"/>
        <v>15.545431922981965</v>
      </c>
    </row>
    <row r="132" spans="1:29" x14ac:dyDescent="0.25">
      <c r="A132" s="133" t="s">
        <v>435</v>
      </c>
      <c r="B132" s="15" t="s">
        <v>53</v>
      </c>
      <c r="C132" s="64" t="s">
        <v>63</v>
      </c>
      <c r="D132" s="114">
        <f t="shared" si="82"/>
        <v>2.6713290901358886</v>
      </c>
      <c r="E132" s="114">
        <f t="shared" si="81"/>
        <v>3.1721757710516929</v>
      </c>
      <c r="F132" s="114">
        <f t="shared" si="81"/>
        <v>3.6730224519674977</v>
      </c>
      <c r="G132" s="114">
        <f t="shared" si="81"/>
        <v>4.1738691328833024</v>
      </c>
      <c r="H132" s="114">
        <f t="shared" si="81"/>
        <v>4.6747158137991072</v>
      </c>
      <c r="I132" s="114">
        <f t="shared" si="81"/>
        <v>5.175562494714911</v>
      </c>
      <c r="J132" s="114">
        <f t="shared" si="81"/>
        <v>5.9592563620244086</v>
      </c>
      <c r="K132" s="114">
        <f t="shared" si="81"/>
        <v>5.6131783877438268</v>
      </c>
      <c r="L132" s="147"/>
      <c r="M132" s="114">
        <v>2.6713290901358886</v>
      </c>
      <c r="N132" s="114">
        <v>3.1721757710516929</v>
      </c>
      <c r="O132" s="114">
        <v>3.6730224519674977</v>
      </c>
      <c r="P132" s="114">
        <v>4.1738691328833024</v>
      </c>
      <c r="Q132" s="114">
        <v>4.6747158137991072</v>
      </c>
      <c r="R132" s="114">
        <v>5.175562494714911</v>
      </c>
      <c r="S132" s="114">
        <v>5.9592563620244086</v>
      </c>
      <c r="T132" s="114">
        <v>5.6131783877438268</v>
      </c>
      <c r="U132" s="147"/>
      <c r="V132" s="113">
        <v>0</v>
      </c>
      <c r="W132" s="113">
        <v>0</v>
      </c>
      <c r="X132" s="113">
        <v>0</v>
      </c>
      <c r="Y132" s="113">
        <v>0</v>
      </c>
      <c r="Z132" s="113">
        <v>0</v>
      </c>
      <c r="AA132" s="113">
        <v>0</v>
      </c>
      <c r="AB132" s="113">
        <v>0</v>
      </c>
      <c r="AC132" s="113">
        <v>0</v>
      </c>
    </row>
    <row r="133" spans="1:29" x14ac:dyDescent="0.25">
      <c r="A133" s="55"/>
      <c r="B133" s="7"/>
      <c r="D133" s="18"/>
      <c r="E133" s="18"/>
      <c r="F133" s="18"/>
      <c r="G133" s="18"/>
      <c r="H133" s="18"/>
      <c r="I133" s="18"/>
      <c r="J133" s="18"/>
      <c r="K133" s="18"/>
      <c r="M133" s="18"/>
      <c r="N133" s="18"/>
      <c r="O133" s="18"/>
      <c r="P133" s="18"/>
      <c r="Q133" s="18"/>
      <c r="R133" s="18"/>
      <c r="S133" s="18"/>
      <c r="T133" s="18"/>
      <c r="V133" s="18"/>
      <c r="W133" s="18"/>
      <c r="X133" s="18"/>
      <c r="Y133" s="18"/>
      <c r="Z133" s="18"/>
      <c r="AA133" s="18"/>
      <c r="AB133" s="18"/>
      <c r="AC133" s="18"/>
    </row>
    <row r="134" spans="1:29" x14ac:dyDescent="0.25">
      <c r="A134" s="55"/>
      <c r="B134" s="7"/>
      <c r="D134" s="18"/>
      <c r="E134" s="18"/>
      <c r="F134" s="18"/>
      <c r="G134" s="18"/>
      <c r="H134" s="18"/>
      <c r="I134" s="18"/>
      <c r="J134" s="18"/>
      <c r="K134" s="18"/>
      <c r="M134" s="18"/>
      <c r="N134" s="18"/>
      <c r="O134" s="18"/>
      <c r="P134" s="18"/>
      <c r="Q134" s="18"/>
      <c r="R134" s="18"/>
      <c r="S134" s="18"/>
      <c r="T134" s="18"/>
      <c r="V134" s="18"/>
      <c r="W134" s="18"/>
      <c r="X134" s="18"/>
      <c r="Y134" s="18"/>
      <c r="Z134" s="18"/>
      <c r="AA134" s="18"/>
      <c r="AB134" s="18"/>
      <c r="AC134" s="18"/>
    </row>
    <row r="135" spans="1:29" x14ac:dyDescent="0.25">
      <c r="A135" s="55"/>
      <c r="B135" s="7"/>
      <c r="D135" s="18"/>
      <c r="E135" s="18"/>
      <c r="F135" s="18"/>
      <c r="G135" s="18"/>
      <c r="H135" s="18"/>
      <c r="I135" s="18"/>
      <c r="J135" s="18"/>
      <c r="K135" s="18"/>
      <c r="M135" s="18"/>
      <c r="N135" s="18"/>
      <c r="O135" s="18"/>
      <c r="P135" s="18"/>
      <c r="Q135" s="18"/>
      <c r="R135" s="18"/>
      <c r="S135" s="18"/>
      <c r="T135" s="18"/>
      <c r="V135" s="18"/>
      <c r="W135" s="18"/>
      <c r="X135" s="18"/>
      <c r="Y135" s="18"/>
      <c r="Z135" s="18"/>
      <c r="AA135" s="18"/>
      <c r="AB135" s="18"/>
      <c r="AC135" s="18"/>
    </row>
    <row r="136" spans="1:29" x14ac:dyDescent="0.25">
      <c r="A136" s="55"/>
      <c r="B136" s="7"/>
      <c r="D136" s="18"/>
      <c r="E136" s="18"/>
      <c r="F136" s="18"/>
      <c r="G136" s="18"/>
      <c r="H136" s="18"/>
      <c r="I136" s="18"/>
      <c r="J136" s="18"/>
      <c r="K136" s="18"/>
      <c r="M136" s="18"/>
      <c r="N136" s="18"/>
      <c r="O136" s="18"/>
      <c r="P136" s="18"/>
      <c r="Q136" s="18"/>
      <c r="R136" s="18"/>
      <c r="S136" s="18"/>
      <c r="T136" s="18"/>
      <c r="V136" s="18"/>
      <c r="W136" s="18"/>
      <c r="X136" s="18"/>
      <c r="Y136" s="18"/>
      <c r="Z136" s="18"/>
      <c r="AA136" s="18"/>
      <c r="AB136" s="18"/>
      <c r="AC136" s="18"/>
    </row>
    <row r="137" spans="1:29" x14ac:dyDescent="0.25">
      <c r="A137" s="55"/>
      <c r="B137" s="7"/>
      <c r="D137" s="18"/>
      <c r="E137" s="18"/>
      <c r="F137" s="18"/>
      <c r="G137" s="18"/>
      <c r="H137" s="18"/>
      <c r="I137" s="18"/>
      <c r="J137" s="18"/>
      <c r="K137" s="18"/>
      <c r="M137" s="18"/>
      <c r="N137" s="18"/>
      <c r="O137" s="18"/>
      <c r="P137" s="18"/>
      <c r="Q137" s="18"/>
      <c r="R137" s="18"/>
      <c r="S137" s="18"/>
      <c r="T137" s="18"/>
      <c r="V137" s="18"/>
      <c r="W137" s="18"/>
      <c r="X137" s="18"/>
      <c r="Y137" s="18"/>
      <c r="Z137" s="18"/>
      <c r="AA137" s="18"/>
      <c r="AB137" s="18"/>
      <c r="AC137" s="18"/>
    </row>
    <row r="138" spans="1:29" x14ac:dyDescent="0.25">
      <c r="A138" s="55"/>
      <c r="B138" s="7"/>
      <c r="D138" s="18"/>
      <c r="E138" s="18"/>
      <c r="F138" s="18"/>
      <c r="G138" s="18"/>
      <c r="H138" s="18"/>
      <c r="I138" s="18"/>
      <c r="J138" s="18"/>
      <c r="K138" s="18"/>
      <c r="M138" s="18"/>
      <c r="N138" s="18"/>
      <c r="O138" s="18"/>
      <c r="P138" s="18"/>
      <c r="Q138" s="18"/>
      <c r="R138" s="18"/>
      <c r="S138" s="18"/>
      <c r="T138" s="18"/>
      <c r="V138" s="18"/>
      <c r="W138" s="18"/>
      <c r="X138" s="18"/>
      <c r="Y138" s="18"/>
      <c r="Z138" s="18"/>
      <c r="AA138" s="18"/>
      <c r="AB138" s="18"/>
      <c r="AC138" s="18"/>
    </row>
    <row r="139" spans="1:29" x14ac:dyDescent="0.25">
      <c r="A139" s="55"/>
      <c r="B139" s="7"/>
      <c r="D139" s="18"/>
      <c r="E139" s="18"/>
      <c r="F139" s="18"/>
      <c r="G139" s="18"/>
      <c r="H139" s="18"/>
      <c r="I139" s="18"/>
      <c r="J139" s="18"/>
      <c r="K139" s="18"/>
      <c r="M139" s="54"/>
      <c r="N139" s="18"/>
      <c r="O139" s="18"/>
      <c r="P139" s="18"/>
      <c r="Q139" s="18"/>
      <c r="R139" s="18"/>
      <c r="S139" s="18"/>
      <c r="T139" s="18"/>
      <c r="V139" s="18"/>
      <c r="W139" s="18"/>
      <c r="X139" s="18"/>
      <c r="Y139" s="18"/>
      <c r="Z139" s="18"/>
      <c r="AA139" s="18"/>
      <c r="AB139" s="18"/>
      <c r="AC139" s="18"/>
    </row>
    <row r="140" spans="1:29" x14ac:dyDescent="0.25">
      <c r="A140" s="55"/>
      <c r="B140" s="7"/>
      <c r="D140" s="149"/>
      <c r="E140" s="149"/>
      <c r="F140" s="149"/>
      <c r="G140" s="149"/>
      <c r="H140" s="149"/>
      <c r="I140" s="149"/>
      <c r="J140" s="149"/>
      <c r="K140" s="149"/>
      <c r="M140" s="18"/>
      <c r="N140" s="18"/>
      <c r="O140" s="18"/>
      <c r="P140" s="18"/>
      <c r="Q140" s="18"/>
      <c r="R140" s="18"/>
      <c r="S140" s="18"/>
      <c r="T140" s="18"/>
      <c r="V140" s="18"/>
      <c r="W140" s="18"/>
      <c r="X140" s="18"/>
      <c r="Y140" s="18"/>
      <c r="Z140" s="18"/>
      <c r="AA140" s="18"/>
      <c r="AB140" s="18"/>
      <c r="AC140" s="18"/>
    </row>
    <row r="141" spans="1:29" x14ac:dyDescent="0.25">
      <c r="A141" s="55"/>
      <c r="B141" s="7"/>
      <c r="D141" s="18"/>
      <c r="E141" s="18"/>
      <c r="F141" s="18"/>
      <c r="G141" s="18"/>
      <c r="H141" s="18"/>
      <c r="I141" s="18"/>
      <c r="J141" s="18"/>
      <c r="K141" s="18"/>
      <c r="M141" s="18"/>
      <c r="N141" s="18"/>
      <c r="O141" s="18"/>
      <c r="P141" s="18"/>
      <c r="Q141" s="18"/>
      <c r="R141" s="18"/>
      <c r="S141" s="18"/>
      <c r="T141" s="18"/>
      <c r="V141" s="18"/>
      <c r="W141" s="18"/>
      <c r="X141" s="18"/>
      <c r="Y141" s="18"/>
      <c r="Z141" s="18"/>
      <c r="AA141" s="18"/>
      <c r="AB141" s="18"/>
      <c r="AC141" s="18"/>
    </row>
    <row r="142" spans="1:29" x14ac:dyDescent="0.25">
      <c r="A142" s="55"/>
      <c r="B142" s="7"/>
      <c r="D142" s="18"/>
      <c r="E142" s="18"/>
      <c r="F142" s="18"/>
      <c r="G142" s="18"/>
      <c r="H142" s="18"/>
      <c r="I142" s="18"/>
      <c r="J142" s="18"/>
      <c r="K142" s="18"/>
      <c r="M142" s="18"/>
      <c r="N142" s="18"/>
      <c r="O142" s="18"/>
      <c r="P142" s="18"/>
      <c r="Q142" s="18"/>
      <c r="R142" s="18"/>
      <c r="S142" s="18"/>
      <c r="T142" s="18"/>
      <c r="V142" s="18"/>
      <c r="W142" s="18"/>
      <c r="X142" s="18"/>
      <c r="Y142" s="18"/>
      <c r="Z142" s="18"/>
      <c r="AA142" s="18"/>
      <c r="AB142" s="18"/>
      <c r="AC142" s="18"/>
    </row>
    <row r="143" spans="1:29" x14ac:dyDescent="0.25">
      <c r="A143" s="55"/>
      <c r="B143" s="7"/>
      <c r="D143" s="18"/>
      <c r="E143" s="18"/>
      <c r="F143" s="18"/>
      <c r="G143" s="18"/>
      <c r="H143" s="18"/>
      <c r="I143" s="18"/>
      <c r="J143" s="18"/>
      <c r="K143" s="18"/>
      <c r="M143" s="18"/>
      <c r="N143" s="18"/>
      <c r="O143" s="18"/>
      <c r="P143" s="18"/>
      <c r="Q143" s="18"/>
      <c r="R143" s="18"/>
      <c r="S143" s="18"/>
      <c r="T143" s="18"/>
      <c r="V143" s="18"/>
      <c r="W143" s="18"/>
      <c r="X143" s="18"/>
      <c r="Y143" s="18"/>
      <c r="Z143" s="18"/>
      <c r="AA143" s="18"/>
      <c r="AB143" s="18"/>
      <c r="AC143" s="18"/>
    </row>
    <row r="144" spans="1:29" x14ac:dyDescent="0.25">
      <c r="A144" s="55"/>
      <c r="B144" s="7"/>
      <c r="D144" s="18"/>
      <c r="E144" s="18"/>
      <c r="F144" s="18"/>
      <c r="G144" s="18"/>
      <c r="H144" s="18"/>
      <c r="I144" s="18"/>
      <c r="J144" s="18"/>
      <c r="K144" s="18"/>
      <c r="M144" s="18"/>
      <c r="N144" s="18"/>
      <c r="O144" s="18"/>
      <c r="P144" s="18"/>
      <c r="Q144" s="18"/>
      <c r="R144" s="18"/>
      <c r="S144" s="18"/>
      <c r="T144" s="18"/>
      <c r="V144" s="18"/>
      <c r="W144" s="18"/>
      <c r="X144" s="18"/>
      <c r="Y144" s="18"/>
      <c r="Z144" s="18"/>
      <c r="AA144" s="18"/>
      <c r="AB144" s="18"/>
      <c r="AC144" s="18"/>
    </row>
    <row r="145" spans="1:29" x14ac:dyDescent="0.25">
      <c r="A145" s="55"/>
      <c r="B145" s="7"/>
      <c r="D145" s="18"/>
      <c r="E145" s="18"/>
      <c r="F145" s="18"/>
      <c r="G145" s="18"/>
      <c r="H145" s="18"/>
      <c r="I145" s="18"/>
      <c r="J145" s="18"/>
      <c r="K145" s="18"/>
      <c r="M145" s="18"/>
      <c r="N145" s="18"/>
      <c r="O145" s="18"/>
      <c r="P145" s="18"/>
      <c r="Q145" s="18"/>
      <c r="R145" s="18"/>
      <c r="S145" s="18"/>
      <c r="T145" s="18"/>
      <c r="V145" s="18"/>
      <c r="W145" s="18"/>
      <c r="X145" s="18"/>
      <c r="Y145" s="18"/>
      <c r="Z145" s="18"/>
      <c r="AA145" s="18"/>
      <c r="AB145" s="18"/>
      <c r="AC145" s="18"/>
    </row>
    <row r="146" spans="1:29" x14ac:dyDescent="0.25">
      <c r="A146" s="55"/>
      <c r="B146" s="7"/>
      <c r="D146" s="18"/>
      <c r="E146" s="18"/>
      <c r="F146" s="18"/>
      <c r="G146" s="18"/>
      <c r="H146" s="18"/>
      <c r="I146" s="18"/>
      <c r="J146" s="18"/>
      <c r="K146" s="18"/>
      <c r="M146" s="18"/>
      <c r="N146" s="18"/>
      <c r="O146" s="18"/>
      <c r="P146" s="18"/>
      <c r="Q146" s="18"/>
      <c r="R146" s="18"/>
      <c r="S146" s="18"/>
      <c r="T146" s="18"/>
      <c r="V146" s="18"/>
      <c r="W146" s="18"/>
      <c r="X146" s="18"/>
      <c r="Y146" s="18"/>
      <c r="Z146" s="18"/>
      <c r="AA146" s="18"/>
      <c r="AB146" s="18"/>
      <c r="AC146" s="18"/>
    </row>
    <row r="147" spans="1:29" x14ac:dyDescent="0.25">
      <c r="A147" s="55"/>
      <c r="B147" s="7"/>
      <c r="D147" s="18"/>
      <c r="E147" s="18"/>
      <c r="F147" s="18"/>
      <c r="G147" s="18"/>
      <c r="H147" s="18"/>
      <c r="I147" s="18"/>
      <c r="J147" s="18"/>
      <c r="K147" s="18"/>
      <c r="M147" s="18"/>
      <c r="N147" s="18"/>
      <c r="O147" s="18"/>
      <c r="P147" s="18"/>
      <c r="Q147" s="18"/>
      <c r="R147" s="18"/>
      <c r="S147" s="18"/>
      <c r="T147" s="18"/>
      <c r="V147" s="18"/>
      <c r="W147" s="18"/>
      <c r="X147" s="18"/>
      <c r="Y147" s="18"/>
      <c r="Z147" s="18"/>
      <c r="AA147" s="18"/>
      <c r="AB147" s="18"/>
      <c r="AC147" s="18"/>
    </row>
    <row r="148" spans="1:29" x14ac:dyDescent="0.25">
      <c r="A148" s="55"/>
      <c r="B148" s="7"/>
      <c r="D148" s="18"/>
      <c r="E148" s="18"/>
      <c r="F148" s="18"/>
      <c r="G148" s="18"/>
      <c r="H148" s="18"/>
      <c r="I148" s="18"/>
      <c r="J148" s="18"/>
      <c r="K148" s="18"/>
      <c r="M148" s="18"/>
      <c r="N148" s="18"/>
      <c r="O148" s="18"/>
      <c r="P148" s="18"/>
      <c r="Q148" s="18"/>
      <c r="R148" s="18"/>
      <c r="S148" s="18"/>
      <c r="T148" s="18"/>
      <c r="V148" s="18"/>
      <c r="W148" s="18"/>
      <c r="X148" s="18"/>
      <c r="Y148" s="18"/>
      <c r="Z148" s="18"/>
      <c r="AA148" s="18"/>
      <c r="AB148" s="18"/>
      <c r="AC148" s="18"/>
    </row>
    <row r="149" spans="1:29" x14ac:dyDescent="0.25">
      <c r="A149" s="55"/>
      <c r="B149" s="7"/>
      <c r="D149" s="18"/>
      <c r="E149" s="18"/>
      <c r="F149" s="18"/>
      <c r="G149" s="18"/>
      <c r="H149" s="18"/>
      <c r="I149" s="18"/>
      <c r="J149" s="18"/>
      <c r="K149" s="18"/>
      <c r="M149" s="18"/>
      <c r="N149" s="18"/>
      <c r="O149" s="18"/>
      <c r="P149" s="18"/>
      <c r="Q149" s="18"/>
      <c r="R149" s="18"/>
      <c r="S149" s="18"/>
      <c r="T149" s="18"/>
      <c r="V149" s="18"/>
      <c r="W149" s="18"/>
      <c r="X149" s="18"/>
      <c r="Y149" s="18"/>
      <c r="Z149" s="18"/>
      <c r="AA149" s="18"/>
      <c r="AB149" s="18"/>
      <c r="AC149" s="18"/>
    </row>
    <row r="150" spans="1:29" x14ac:dyDescent="0.25">
      <c r="A150" s="55"/>
      <c r="B150" s="7"/>
      <c r="D150" s="18"/>
      <c r="E150" s="18"/>
      <c r="F150" s="18"/>
      <c r="G150" s="18"/>
      <c r="H150" s="18"/>
      <c r="I150" s="18"/>
      <c r="J150" s="18"/>
      <c r="K150" s="18"/>
      <c r="M150" s="18"/>
      <c r="N150" s="18"/>
      <c r="O150" s="18"/>
      <c r="P150" s="18"/>
      <c r="Q150" s="18"/>
      <c r="R150" s="18"/>
      <c r="S150" s="18"/>
      <c r="T150" s="18"/>
      <c r="V150" s="18"/>
      <c r="W150" s="18"/>
      <c r="X150" s="18"/>
      <c r="Y150" s="18"/>
      <c r="Z150" s="18"/>
      <c r="AA150" s="18"/>
      <c r="AB150" s="18"/>
      <c r="AC150" s="18"/>
    </row>
    <row r="151" spans="1:29" x14ac:dyDescent="0.25">
      <c r="A151" s="55"/>
      <c r="B151" s="7"/>
      <c r="D151" s="18"/>
      <c r="E151" s="18"/>
      <c r="F151" s="18"/>
      <c r="G151" s="18"/>
      <c r="H151" s="18"/>
      <c r="I151" s="18"/>
      <c r="J151" s="18"/>
      <c r="K151" s="18"/>
      <c r="M151" s="18"/>
      <c r="N151" s="18"/>
      <c r="O151" s="18"/>
      <c r="P151" s="18"/>
      <c r="Q151" s="18"/>
      <c r="R151" s="18"/>
      <c r="S151" s="18"/>
      <c r="T151" s="18"/>
      <c r="V151" s="18"/>
      <c r="W151" s="18"/>
      <c r="X151" s="18"/>
      <c r="Y151" s="18"/>
      <c r="Z151" s="18"/>
      <c r="AA151" s="18"/>
      <c r="AB151" s="18"/>
      <c r="AC151" s="18"/>
    </row>
    <row r="152" spans="1:29" x14ac:dyDescent="0.25">
      <c r="A152" s="55"/>
      <c r="B152" s="7"/>
      <c r="D152" s="18"/>
      <c r="E152" s="18"/>
      <c r="F152" s="18"/>
      <c r="G152" s="18"/>
      <c r="H152" s="18"/>
      <c r="I152" s="18"/>
      <c r="J152" s="18"/>
      <c r="K152" s="18"/>
      <c r="M152" s="18"/>
      <c r="N152" s="18"/>
      <c r="O152" s="18"/>
      <c r="P152" s="18"/>
      <c r="Q152" s="18"/>
      <c r="R152" s="18"/>
      <c r="S152" s="18"/>
      <c r="T152" s="18"/>
      <c r="V152" s="18"/>
      <c r="W152" s="18"/>
      <c r="X152" s="18"/>
      <c r="Y152" s="18"/>
      <c r="Z152" s="18"/>
      <c r="AA152" s="18"/>
      <c r="AB152" s="18"/>
      <c r="AC152" s="18"/>
    </row>
    <row r="153" spans="1:29" x14ac:dyDescent="0.25">
      <c r="A153" s="55"/>
      <c r="B153" s="7"/>
      <c r="D153" s="18"/>
      <c r="E153" s="18"/>
      <c r="F153" s="18"/>
      <c r="G153" s="18"/>
      <c r="H153" s="18"/>
      <c r="I153" s="18"/>
      <c r="J153" s="18"/>
      <c r="K153" s="18"/>
      <c r="M153" s="18"/>
      <c r="N153" s="18"/>
      <c r="O153" s="18"/>
      <c r="P153" s="18"/>
      <c r="Q153" s="18"/>
      <c r="R153" s="18"/>
      <c r="S153" s="18"/>
      <c r="T153" s="18"/>
      <c r="V153" s="18"/>
      <c r="W153" s="18"/>
      <c r="X153" s="18"/>
      <c r="Y153" s="18"/>
      <c r="Z153" s="18"/>
      <c r="AA153" s="18"/>
      <c r="AB153" s="18"/>
      <c r="AC153" s="18"/>
    </row>
    <row r="154" spans="1:29" x14ac:dyDescent="0.25">
      <c r="A154" s="55"/>
      <c r="B154" s="7"/>
      <c r="D154" s="18"/>
      <c r="E154" s="18"/>
      <c r="F154" s="18"/>
      <c r="G154" s="18"/>
      <c r="H154" s="18"/>
      <c r="I154" s="18"/>
      <c r="J154" s="18"/>
      <c r="K154" s="18"/>
      <c r="M154" s="18"/>
      <c r="N154" s="18"/>
      <c r="O154" s="18"/>
      <c r="P154" s="18"/>
      <c r="Q154" s="18"/>
      <c r="R154" s="18"/>
      <c r="S154" s="18"/>
      <c r="T154" s="18"/>
      <c r="V154" s="18"/>
      <c r="W154" s="18"/>
      <c r="X154" s="18"/>
      <c r="Y154" s="18"/>
      <c r="Z154" s="18"/>
      <c r="AA154" s="18"/>
      <c r="AB154" s="18"/>
      <c r="AC154" s="18"/>
    </row>
    <row r="155" spans="1:29" x14ac:dyDescent="0.25">
      <c r="A155" s="55"/>
      <c r="B155" s="7"/>
      <c r="D155" s="18"/>
      <c r="E155" s="18"/>
      <c r="F155" s="18"/>
      <c r="G155" s="18"/>
      <c r="H155" s="18"/>
      <c r="I155" s="18"/>
      <c r="J155" s="18"/>
      <c r="K155" s="18"/>
      <c r="M155" s="18"/>
      <c r="N155" s="18"/>
      <c r="O155" s="18"/>
      <c r="P155" s="18"/>
      <c r="Q155" s="18"/>
      <c r="R155" s="18"/>
      <c r="S155" s="18"/>
      <c r="T155" s="18"/>
      <c r="V155" s="18"/>
      <c r="W155" s="18"/>
      <c r="X155" s="18"/>
      <c r="Y155" s="18"/>
      <c r="Z155" s="18"/>
      <c r="AA155" s="18"/>
      <c r="AB155" s="18"/>
      <c r="AC155" s="18"/>
    </row>
    <row r="156" spans="1:29" x14ac:dyDescent="0.25">
      <c r="A156" s="55"/>
      <c r="B156" s="7"/>
      <c r="D156" s="18"/>
      <c r="E156" s="18"/>
      <c r="F156" s="18"/>
      <c r="G156" s="18"/>
      <c r="H156" s="18"/>
      <c r="I156" s="18"/>
      <c r="J156" s="18"/>
      <c r="K156" s="18"/>
      <c r="M156" s="18"/>
      <c r="N156" s="18"/>
      <c r="O156" s="18"/>
      <c r="P156" s="18"/>
      <c r="Q156" s="18"/>
      <c r="R156" s="18"/>
      <c r="S156" s="18"/>
      <c r="T156" s="18"/>
      <c r="V156" s="18"/>
      <c r="W156" s="18"/>
      <c r="X156" s="18"/>
      <c r="Y156" s="18"/>
      <c r="Z156" s="18"/>
      <c r="AA156" s="18"/>
      <c r="AB156" s="18"/>
      <c r="AC156" s="18"/>
    </row>
    <row r="157" spans="1:29" x14ac:dyDescent="0.25">
      <c r="A157" s="55"/>
      <c r="B157" s="7"/>
      <c r="D157" s="18"/>
      <c r="E157" s="18"/>
      <c r="F157" s="18"/>
      <c r="G157" s="18"/>
      <c r="H157" s="18"/>
      <c r="I157" s="18"/>
      <c r="J157" s="18"/>
      <c r="K157" s="18"/>
      <c r="M157" s="18"/>
      <c r="N157" s="18"/>
      <c r="O157" s="18"/>
      <c r="P157" s="18"/>
      <c r="Q157" s="18"/>
      <c r="R157" s="18"/>
      <c r="S157" s="18"/>
      <c r="T157" s="18"/>
      <c r="V157" s="18"/>
      <c r="W157" s="18"/>
      <c r="X157" s="18"/>
      <c r="Y157" s="18"/>
      <c r="Z157" s="18"/>
      <c r="AA157" s="18"/>
      <c r="AB157" s="18"/>
      <c r="AC157" s="18"/>
    </row>
    <row r="158" spans="1:29" x14ac:dyDescent="0.25">
      <c r="A158" s="55"/>
      <c r="B158" s="7"/>
      <c r="D158" s="18"/>
      <c r="E158" s="18"/>
      <c r="F158" s="18"/>
      <c r="G158" s="18"/>
      <c r="H158" s="18"/>
      <c r="I158" s="18"/>
      <c r="J158" s="18"/>
      <c r="K158" s="18"/>
      <c r="M158" s="18"/>
      <c r="N158" s="18"/>
      <c r="O158" s="18"/>
      <c r="P158" s="18"/>
      <c r="Q158" s="18"/>
      <c r="R158" s="18"/>
      <c r="S158" s="18"/>
      <c r="T158" s="18"/>
      <c r="V158" s="18"/>
      <c r="W158" s="18"/>
      <c r="X158" s="18"/>
      <c r="Y158" s="18"/>
      <c r="Z158" s="18"/>
      <c r="AA158" s="18"/>
      <c r="AB158" s="18"/>
      <c r="AC158" s="18"/>
    </row>
    <row r="159" spans="1:29" x14ac:dyDescent="0.25">
      <c r="A159" s="55"/>
      <c r="B159" s="7"/>
      <c r="D159" s="18"/>
      <c r="E159" s="18"/>
      <c r="F159" s="18"/>
      <c r="G159" s="18"/>
      <c r="H159" s="18"/>
      <c r="I159" s="18"/>
      <c r="J159" s="18"/>
      <c r="K159" s="18"/>
      <c r="M159" s="18"/>
      <c r="N159" s="18"/>
      <c r="O159" s="18"/>
      <c r="P159" s="18"/>
      <c r="Q159" s="18"/>
      <c r="R159" s="18"/>
      <c r="S159" s="18"/>
      <c r="T159" s="18"/>
      <c r="V159" s="18"/>
      <c r="W159" s="18"/>
      <c r="X159" s="18"/>
      <c r="Y159" s="18"/>
      <c r="Z159" s="18"/>
      <c r="AA159" s="18"/>
      <c r="AB159" s="18"/>
      <c r="AC159" s="18"/>
    </row>
    <row r="160" spans="1:29" x14ac:dyDescent="0.25">
      <c r="A160" s="55"/>
      <c r="B160" s="7"/>
      <c r="D160" s="18"/>
      <c r="E160" s="18"/>
      <c r="F160" s="18"/>
      <c r="G160" s="18"/>
      <c r="H160" s="18"/>
      <c r="I160" s="18"/>
      <c r="J160" s="18"/>
      <c r="K160" s="18"/>
      <c r="M160" s="18"/>
      <c r="N160" s="18"/>
      <c r="O160" s="18"/>
      <c r="P160" s="18"/>
      <c r="Q160" s="18"/>
      <c r="R160" s="18"/>
      <c r="S160" s="18"/>
      <c r="T160" s="18"/>
      <c r="V160" s="18"/>
      <c r="W160" s="18"/>
      <c r="X160" s="18"/>
      <c r="Y160" s="18"/>
      <c r="Z160" s="18"/>
      <c r="AA160" s="18"/>
      <c r="AB160" s="18"/>
      <c r="AC160" s="18"/>
    </row>
    <row r="161" spans="1:29" x14ac:dyDescent="0.25">
      <c r="A161" s="55"/>
      <c r="B161" s="7"/>
      <c r="D161" s="18"/>
      <c r="E161" s="18"/>
      <c r="F161" s="18"/>
      <c r="G161" s="18"/>
      <c r="H161" s="18"/>
      <c r="I161" s="18"/>
      <c r="J161" s="18"/>
      <c r="K161" s="18"/>
      <c r="M161" s="18"/>
      <c r="N161" s="18"/>
      <c r="O161" s="18"/>
      <c r="P161" s="18"/>
      <c r="Q161" s="18"/>
      <c r="R161" s="18"/>
      <c r="S161" s="18"/>
      <c r="T161" s="18"/>
      <c r="V161" s="18"/>
      <c r="W161" s="18"/>
      <c r="X161" s="18"/>
      <c r="Y161" s="18"/>
      <c r="Z161" s="18"/>
      <c r="AA161" s="18"/>
      <c r="AB161" s="18"/>
      <c r="AC161" s="18"/>
    </row>
    <row r="162" spans="1:29" x14ac:dyDescent="0.25">
      <c r="A162" s="55"/>
      <c r="B162" s="7"/>
      <c r="D162" s="18"/>
      <c r="E162" s="18"/>
      <c r="F162" s="18"/>
      <c r="G162" s="18"/>
      <c r="H162" s="18"/>
      <c r="I162" s="18"/>
      <c r="J162" s="18"/>
      <c r="K162" s="18"/>
      <c r="M162" s="18"/>
      <c r="N162" s="18"/>
      <c r="O162" s="18"/>
      <c r="P162" s="18"/>
      <c r="Q162" s="18"/>
      <c r="R162" s="18"/>
      <c r="S162" s="18"/>
      <c r="T162" s="18"/>
      <c r="V162" s="18"/>
      <c r="W162" s="18"/>
      <c r="X162" s="18"/>
      <c r="Y162" s="18"/>
      <c r="Z162" s="18"/>
      <c r="AA162" s="18"/>
      <c r="AB162" s="18"/>
      <c r="AC162" s="18"/>
    </row>
    <row r="163" spans="1:29" x14ac:dyDescent="0.25">
      <c r="A163" s="55"/>
      <c r="B163" s="7"/>
    </row>
    <row r="164" spans="1:29" x14ac:dyDescent="0.25">
      <c r="A164" s="55"/>
      <c r="B164" s="7"/>
    </row>
    <row r="165" spans="1:29" x14ac:dyDescent="0.25">
      <c r="A165" s="55"/>
      <c r="B165" s="7"/>
    </row>
    <row r="166" spans="1:29" x14ac:dyDescent="0.25">
      <c r="A166" s="55"/>
      <c r="B166" s="7"/>
    </row>
    <row r="167" spans="1:29" x14ac:dyDescent="0.25">
      <c r="A167" s="55"/>
      <c r="B167" s="7"/>
    </row>
    <row r="168" spans="1:29" x14ac:dyDescent="0.25">
      <c r="A168" s="55"/>
      <c r="B168" s="7"/>
    </row>
    <row r="169" spans="1:29" x14ac:dyDescent="0.25">
      <c r="A169" s="55"/>
      <c r="B169" s="7"/>
    </row>
    <row r="170" spans="1:29" x14ac:dyDescent="0.25">
      <c r="A170" s="55"/>
      <c r="B170" s="7"/>
    </row>
    <row r="171" spans="1:29" x14ac:dyDescent="0.25">
      <c r="A171" s="55"/>
      <c r="B171" s="7"/>
    </row>
    <row r="172" spans="1:29" x14ac:dyDescent="0.25">
      <c r="A172" s="55"/>
      <c r="B172" s="7"/>
    </row>
    <row r="173" spans="1:29" x14ac:dyDescent="0.25">
      <c r="A173" s="55"/>
      <c r="B173" s="7"/>
    </row>
    <row r="174" spans="1:29" x14ac:dyDescent="0.25">
      <c r="A174" s="55"/>
      <c r="B174" s="7"/>
    </row>
    <row r="175" spans="1:29" x14ac:dyDescent="0.25">
      <c r="A175" s="55"/>
      <c r="B175" s="7"/>
    </row>
    <row r="176" spans="1:29" x14ac:dyDescent="0.25">
      <c r="A176" s="55"/>
      <c r="B176" s="7"/>
    </row>
    <row r="177" spans="1:2" x14ac:dyDescent="0.25">
      <c r="A177" s="55"/>
      <c r="B177" s="7"/>
    </row>
    <row r="178" spans="1:2" x14ac:dyDescent="0.25">
      <c r="A178" s="55"/>
      <c r="B178" s="7"/>
    </row>
    <row r="179" spans="1:2" x14ac:dyDescent="0.25">
      <c r="A179" s="55"/>
      <c r="B179" s="7"/>
    </row>
    <row r="180" spans="1:2" x14ac:dyDescent="0.25">
      <c r="A180" s="55"/>
      <c r="B180" s="7"/>
    </row>
    <row r="181" spans="1:2" x14ac:dyDescent="0.25">
      <c r="A181" s="55"/>
      <c r="B181" s="7"/>
    </row>
    <row r="182" spans="1:2" x14ac:dyDescent="0.25">
      <c r="A182" s="55"/>
      <c r="B182" s="7"/>
    </row>
    <row r="183" spans="1:2" x14ac:dyDescent="0.25">
      <c r="A183" s="55"/>
      <c r="B183" s="7"/>
    </row>
    <row r="184" spans="1:2" x14ac:dyDescent="0.25">
      <c r="A184" s="55"/>
      <c r="B184" s="7"/>
    </row>
    <row r="185" spans="1:2" x14ac:dyDescent="0.25">
      <c r="A185" s="55"/>
      <c r="B185" s="7"/>
    </row>
    <row r="186" spans="1:2" x14ac:dyDescent="0.25">
      <c r="A186" s="55"/>
      <c r="B186" s="7"/>
    </row>
    <row r="187" spans="1:2" x14ac:dyDescent="0.25">
      <c r="A187" s="55"/>
      <c r="B187" s="7"/>
    </row>
    <row r="188" spans="1:2" x14ac:dyDescent="0.25">
      <c r="A188" s="55"/>
      <c r="B188" s="7"/>
    </row>
    <row r="189" spans="1:2" x14ac:dyDescent="0.25">
      <c r="A189" s="55"/>
      <c r="B189" s="7"/>
    </row>
    <row r="190" spans="1:2" x14ac:dyDescent="0.25">
      <c r="A190" s="55"/>
      <c r="B190" s="7"/>
    </row>
    <row r="191" spans="1:2" x14ac:dyDescent="0.25">
      <c r="A191" s="55"/>
      <c r="B191" s="7"/>
    </row>
    <row r="192" spans="1:2" x14ac:dyDescent="0.25">
      <c r="A192" s="55"/>
      <c r="B192" s="7"/>
    </row>
    <row r="193" spans="1:2" x14ac:dyDescent="0.25">
      <c r="A193" s="55"/>
      <c r="B193" s="7"/>
    </row>
    <row r="194" spans="1:2" x14ac:dyDescent="0.25">
      <c r="A194" s="55"/>
      <c r="B194" s="7"/>
    </row>
    <row r="195" spans="1:2" x14ac:dyDescent="0.25">
      <c r="A195" s="55"/>
      <c r="B195" s="7"/>
    </row>
    <row r="196" spans="1:2" x14ac:dyDescent="0.25">
      <c r="A196" s="55"/>
      <c r="B196" s="7"/>
    </row>
    <row r="197" spans="1:2" x14ac:dyDescent="0.25">
      <c r="A197" s="55"/>
      <c r="B197" s="7"/>
    </row>
    <row r="198" spans="1:2" x14ac:dyDescent="0.25">
      <c r="A198" s="55"/>
      <c r="B198" s="7"/>
    </row>
    <row r="199" spans="1:2" x14ac:dyDescent="0.25">
      <c r="A199" s="55"/>
      <c r="B199" s="7"/>
    </row>
    <row r="200" spans="1:2" x14ac:dyDescent="0.25">
      <c r="A200" s="55"/>
      <c r="B200" s="7"/>
    </row>
    <row r="201" spans="1:2" x14ac:dyDescent="0.25">
      <c r="A201" s="55"/>
      <c r="B201" s="7"/>
    </row>
    <row r="202" spans="1:2" x14ac:dyDescent="0.25">
      <c r="A202" s="55"/>
      <c r="B202" s="7"/>
    </row>
    <row r="203" spans="1:2" x14ac:dyDescent="0.25">
      <c r="A203" s="55"/>
      <c r="B203" s="7"/>
    </row>
    <row r="204" spans="1:2" x14ac:dyDescent="0.25">
      <c r="A204" s="55"/>
      <c r="B204" s="7"/>
    </row>
    <row r="205" spans="1:2" x14ac:dyDescent="0.25">
      <c r="A205" s="55"/>
      <c r="B205" s="7"/>
    </row>
    <row r="206" spans="1:2" x14ac:dyDescent="0.25">
      <c r="A206" s="55"/>
      <c r="B206" s="7"/>
    </row>
    <row r="207" spans="1:2" x14ac:dyDescent="0.25">
      <c r="A207" s="55"/>
      <c r="B207" s="7"/>
    </row>
    <row r="208" spans="1:2" x14ac:dyDescent="0.25">
      <c r="A208" s="55"/>
      <c r="B208" s="7"/>
    </row>
    <row r="209" spans="1:2" x14ac:dyDescent="0.25">
      <c r="A209" s="55"/>
      <c r="B209" s="7"/>
    </row>
    <row r="210" spans="1:2" x14ac:dyDescent="0.25">
      <c r="A210" s="55"/>
      <c r="B210" s="7"/>
    </row>
    <row r="211" spans="1:2" x14ac:dyDescent="0.25">
      <c r="A211" s="55"/>
      <c r="B211" s="7"/>
    </row>
    <row r="212" spans="1:2" x14ac:dyDescent="0.25">
      <c r="A212" s="55"/>
      <c r="B212" s="7"/>
    </row>
    <row r="213" spans="1:2" x14ac:dyDescent="0.25">
      <c r="A213" s="55"/>
      <c r="B213" s="7"/>
    </row>
    <row r="214" spans="1:2" x14ac:dyDescent="0.25">
      <c r="A214" s="55"/>
      <c r="B214" s="7"/>
    </row>
    <row r="215" spans="1:2" x14ac:dyDescent="0.25">
      <c r="A215" s="55"/>
      <c r="B215" s="7"/>
    </row>
    <row r="216" spans="1:2" x14ac:dyDescent="0.25">
      <c r="B216" s="7"/>
    </row>
    <row r="217" spans="1:2" x14ac:dyDescent="0.25">
      <c r="B217" s="7"/>
    </row>
    <row r="218" spans="1:2" x14ac:dyDescent="0.25">
      <c r="B218" s="7"/>
    </row>
    <row r="219" spans="1:2" x14ac:dyDescent="0.25">
      <c r="B219" s="7"/>
    </row>
    <row r="220" spans="1:2" x14ac:dyDescent="0.25">
      <c r="B220" s="7"/>
    </row>
    <row r="221" spans="1:2" x14ac:dyDescent="0.25">
      <c r="B221" s="7"/>
    </row>
    <row r="222" spans="1:2" x14ac:dyDescent="0.25">
      <c r="B222" s="7"/>
    </row>
    <row r="223" spans="1:2" x14ac:dyDescent="0.25">
      <c r="B223" s="7"/>
    </row>
    <row r="224" spans="1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</sheetData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&amp;C&amp;F&amp;R&amp;A</oddHeader>
    <oddFooter>&amp;C&amp;D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zoomScale="75" zoomScaleNormal="75" workbookViewId="0">
      <selection activeCell="F90" sqref="F90"/>
    </sheetView>
  </sheetViews>
  <sheetFormatPr defaultRowHeight="15" x14ac:dyDescent="0.25"/>
  <cols>
    <col min="1" max="1" width="13.85546875" customWidth="1"/>
    <col min="2" max="2" width="68.5703125" customWidth="1"/>
    <col min="3" max="3" width="14.42578125" bestFit="1" customWidth="1"/>
    <col min="4" max="4" width="10.85546875" customWidth="1"/>
    <col min="5" max="5" width="10.28515625" customWidth="1"/>
    <col min="6" max="6" width="10" customWidth="1"/>
    <col min="7" max="7" width="10.140625" customWidth="1"/>
    <col min="8" max="8" width="10.28515625" customWidth="1"/>
    <col min="9" max="9" width="10.140625" customWidth="1"/>
    <col min="10" max="10" width="10.85546875" customWidth="1"/>
    <col min="11" max="11" width="11.140625" customWidth="1"/>
    <col min="12" max="12" width="66.5703125" style="18" customWidth="1"/>
    <col min="13" max="20" width="9.85546875" bestFit="1" customWidth="1"/>
  </cols>
  <sheetData>
    <row r="1" spans="1:25" ht="15.75" x14ac:dyDescent="0.25">
      <c r="B1" s="6" t="s">
        <v>72</v>
      </c>
    </row>
    <row r="2" spans="1:25" x14ac:dyDescent="0.25">
      <c r="D2" s="18"/>
      <c r="E2" s="18"/>
      <c r="F2" s="18"/>
      <c r="G2" s="18"/>
      <c r="H2" s="18"/>
      <c r="I2" s="18"/>
      <c r="J2" s="18"/>
      <c r="K2" s="18"/>
      <c r="N2" s="69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x14ac:dyDescent="0.25">
      <c r="B3" s="1" t="s">
        <v>241</v>
      </c>
      <c r="D3" s="56">
        <v>2006</v>
      </c>
      <c r="E3" s="56">
        <v>2007</v>
      </c>
      <c r="F3" s="56">
        <v>2008</v>
      </c>
      <c r="G3" s="56">
        <v>2009</v>
      </c>
      <c r="H3" s="56">
        <v>2010</v>
      </c>
      <c r="I3" s="56">
        <v>2011</v>
      </c>
      <c r="J3" s="56">
        <v>2012</v>
      </c>
      <c r="K3" s="56">
        <v>2013</v>
      </c>
      <c r="N3" s="69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x14ac:dyDescent="0.25">
      <c r="A4" s="1" t="s">
        <v>68</v>
      </c>
      <c r="B4" s="1" t="s">
        <v>2</v>
      </c>
      <c r="C4" s="1" t="s">
        <v>54</v>
      </c>
    </row>
    <row r="5" spans="1:25" ht="15.75" x14ac:dyDescent="0.25">
      <c r="B5" s="20" t="s">
        <v>516</v>
      </c>
      <c r="C5" s="46"/>
    </row>
    <row r="6" spans="1:25" x14ac:dyDescent="0.25">
      <c r="A6" t="s">
        <v>135</v>
      </c>
      <c r="B6" s="12" t="s">
        <v>16</v>
      </c>
      <c r="C6" s="46" t="s">
        <v>55</v>
      </c>
      <c r="D6" s="186">
        <v>5974.9926469298307</v>
      </c>
      <c r="E6" s="186">
        <v>6079.2982329258366</v>
      </c>
      <c r="F6" s="186">
        <v>6099.5968399551139</v>
      </c>
      <c r="G6" s="186">
        <v>6096.4719590413051</v>
      </c>
      <c r="H6" s="186">
        <v>6209.7110590538878</v>
      </c>
      <c r="I6" s="186">
        <v>6105.0505741951483</v>
      </c>
      <c r="J6" s="186">
        <v>6085.1301230161089</v>
      </c>
      <c r="K6" s="192">
        <v>5981.3549492096299</v>
      </c>
      <c r="L6" s="204"/>
    </row>
    <row r="7" spans="1:25" x14ac:dyDescent="0.25">
      <c r="B7" s="45"/>
      <c r="C7" s="46"/>
      <c r="D7" s="154"/>
      <c r="E7" s="154"/>
      <c r="F7" s="154"/>
      <c r="G7" s="154"/>
      <c r="H7" s="154"/>
      <c r="I7" s="154"/>
      <c r="J7" s="154"/>
      <c r="K7" s="154"/>
      <c r="L7" s="204"/>
    </row>
    <row r="8" spans="1:25" x14ac:dyDescent="0.25">
      <c r="B8" s="45" t="s">
        <v>517</v>
      </c>
      <c r="C8" s="46"/>
      <c r="D8" s="154"/>
      <c r="E8" s="154"/>
      <c r="F8" s="154"/>
      <c r="G8" s="154"/>
      <c r="H8" s="154"/>
      <c r="I8" s="154"/>
      <c r="J8" s="154"/>
      <c r="K8" s="154"/>
      <c r="L8" s="204"/>
    </row>
    <row r="9" spans="1:25" x14ac:dyDescent="0.25">
      <c r="A9" t="s">
        <v>136</v>
      </c>
      <c r="B9" s="9" t="s">
        <v>17</v>
      </c>
      <c r="C9" s="46" t="s">
        <v>55</v>
      </c>
      <c r="D9" s="186">
        <v>1623.3729964499998</v>
      </c>
      <c r="E9" s="186">
        <v>1582.6026342150103</v>
      </c>
      <c r="F9" s="186">
        <v>1598.1741678649894</v>
      </c>
      <c r="G9" s="186">
        <v>1597.0507137002251</v>
      </c>
      <c r="H9" s="186">
        <v>1611.4879763348304</v>
      </c>
      <c r="I9" s="186">
        <v>1476.1805243432455</v>
      </c>
      <c r="J9" s="186">
        <v>1457.7836134147099</v>
      </c>
      <c r="K9" s="192">
        <v>1397.8346460198352</v>
      </c>
      <c r="L9" s="204"/>
    </row>
    <row r="10" spans="1:25" x14ac:dyDescent="0.25">
      <c r="A10" t="s">
        <v>137</v>
      </c>
      <c r="B10" s="9" t="s">
        <v>495</v>
      </c>
      <c r="C10" s="46" t="s">
        <v>55</v>
      </c>
      <c r="D10" s="186">
        <v>2517.6790561265889</v>
      </c>
      <c r="E10" s="186">
        <v>2595.0723359187741</v>
      </c>
      <c r="F10" s="186">
        <v>2576.7348285445655</v>
      </c>
      <c r="G10" s="186">
        <v>2561.7376065018075</v>
      </c>
      <c r="H10" s="186">
        <v>2678.4557360598183</v>
      </c>
      <c r="I10" s="186">
        <v>2645.0065865766219</v>
      </c>
      <c r="J10" s="186">
        <v>2643.3378263655522</v>
      </c>
      <c r="K10" s="192">
        <v>2598.1395328629515</v>
      </c>
      <c r="L10" s="204"/>
    </row>
    <row r="11" spans="1:25" x14ac:dyDescent="0.25">
      <c r="A11" t="s">
        <v>138</v>
      </c>
      <c r="B11" s="9" t="s">
        <v>18</v>
      </c>
      <c r="C11" s="46" t="s">
        <v>55</v>
      </c>
      <c r="D11" s="187">
        <v>0</v>
      </c>
      <c r="E11" s="187">
        <v>0</v>
      </c>
      <c r="F11" s="187">
        <v>0</v>
      </c>
      <c r="G11" s="187">
        <v>0</v>
      </c>
      <c r="H11" s="187">
        <v>0</v>
      </c>
      <c r="I11" s="187">
        <v>0</v>
      </c>
      <c r="J11" s="187">
        <v>0</v>
      </c>
      <c r="K11" s="220">
        <v>2.3670209684859715E-2</v>
      </c>
      <c r="L11" s="204"/>
    </row>
    <row r="12" spans="1:25" x14ac:dyDescent="0.25">
      <c r="A12" t="s">
        <v>139</v>
      </c>
      <c r="B12" s="9" t="s">
        <v>496</v>
      </c>
      <c r="C12" s="46" t="s">
        <v>55</v>
      </c>
      <c r="D12" s="188">
        <v>1711.5010700332398</v>
      </c>
      <c r="E12" s="188">
        <v>1782.8450200720499</v>
      </c>
      <c r="F12" s="188">
        <v>1820.8581954655576</v>
      </c>
      <c r="G12" s="188">
        <v>1836.8396266085788</v>
      </c>
      <c r="H12" s="188">
        <v>1825.0681233846824</v>
      </c>
      <c r="I12" s="188">
        <v>1891.149227639642</v>
      </c>
      <c r="J12" s="188">
        <v>1894.5779100365469</v>
      </c>
      <c r="K12" s="193">
        <v>1899.5633887572008</v>
      </c>
      <c r="L12" s="204"/>
    </row>
    <row r="13" spans="1:25" x14ac:dyDescent="0.25">
      <c r="A13" t="s">
        <v>140</v>
      </c>
      <c r="B13" s="9" t="s">
        <v>573</v>
      </c>
      <c r="C13" s="46" t="s">
        <v>55</v>
      </c>
      <c r="D13" s="186">
        <v>70.385351010000008</v>
      </c>
      <c r="E13" s="186">
        <v>63.829130620000008</v>
      </c>
      <c r="F13" s="186">
        <v>62.051989939999991</v>
      </c>
      <c r="G13" s="186">
        <v>59.035098200729408</v>
      </c>
      <c r="H13" s="186">
        <v>53.63165755507417</v>
      </c>
      <c r="I13" s="186">
        <v>52.719967524910039</v>
      </c>
      <c r="J13" s="186">
        <v>49.731475284165626</v>
      </c>
      <c r="K13" s="192">
        <v>46.771340858375908</v>
      </c>
      <c r="L13" s="204"/>
    </row>
    <row r="14" spans="1:25" x14ac:dyDescent="0.25">
      <c r="A14" t="s">
        <v>572</v>
      </c>
      <c r="B14" s="9" t="s">
        <v>462</v>
      </c>
      <c r="C14" s="46" t="s">
        <v>55</v>
      </c>
      <c r="D14" s="186">
        <v>52.054173310000003</v>
      </c>
      <c r="E14" s="186">
        <v>54.949112099999994</v>
      </c>
      <c r="F14" s="186">
        <v>41.77765814</v>
      </c>
      <c r="G14" s="186">
        <v>41.808914029964001</v>
      </c>
      <c r="H14" s="186">
        <v>41.067565719483149</v>
      </c>
      <c r="I14" s="186">
        <v>39.994268110728925</v>
      </c>
      <c r="J14" s="186">
        <v>39.69929791513367</v>
      </c>
      <c r="K14" s="192">
        <v>39.022370501582017</v>
      </c>
      <c r="L14" s="204"/>
    </row>
    <row r="15" spans="1:25" x14ac:dyDescent="0.25">
      <c r="B15" s="45"/>
      <c r="C15" s="46"/>
      <c r="D15" s="185"/>
      <c r="E15" s="185"/>
      <c r="F15" s="185"/>
      <c r="G15" s="185"/>
      <c r="H15" s="185"/>
      <c r="I15" s="185"/>
      <c r="J15" s="185"/>
      <c r="K15" s="185"/>
    </row>
    <row r="16" spans="1:25" ht="30" x14ac:dyDescent="0.25">
      <c r="B16" s="45" t="s">
        <v>518</v>
      </c>
      <c r="C16" s="46"/>
    </row>
    <row r="17" spans="1:11" x14ac:dyDescent="0.25">
      <c r="A17" t="s">
        <v>141</v>
      </c>
      <c r="B17" s="9" t="s">
        <v>497</v>
      </c>
      <c r="C17" s="46" t="s">
        <v>55</v>
      </c>
      <c r="D17" s="218">
        <v>3531</v>
      </c>
      <c r="E17" s="218">
        <v>3614</v>
      </c>
      <c r="F17" s="218">
        <v>3625</v>
      </c>
      <c r="G17" s="218">
        <v>3582</v>
      </c>
      <c r="H17" s="218">
        <v>3537</v>
      </c>
      <c r="I17" s="218">
        <v>3568</v>
      </c>
      <c r="J17" s="218">
        <v>3588</v>
      </c>
      <c r="K17" s="218">
        <v>3496</v>
      </c>
    </row>
    <row r="18" spans="1:11" x14ac:dyDescent="0.25">
      <c r="A18" t="s">
        <v>142</v>
      </c>
      <c r="B18" s="9" t="s">
        <v>19</v>
      </c>
      <c r="C18" s="46" t="s">
        <v>55</v>
      </c>
      <c r="D18" s="218">
        <v>0</v>
      </c>
      <c r="E18" s="218">
        <v>0</v>
      </c>
      <c r="F18" s="218">
        <v>0</v>
      </c>
      <c r="G18" s="218">
        <v>0</v>
      </c>
      <c r="H18" s="218">
        <v>0</v>
      </c>
      <c r="I18" s="218">
        <v>0</v>
      </c>
      <c r="J18" s="218">
        <v>0</v>
      </c>
      <c r="K18" s="218">
        <v>0</v>
      </c>
    </row>
    <row r="19" spans="1:11" x14ac:dyDescent="0.25">
      <c r="A19" t="s">
        <v>143</v>
      </c>
      <c r="B19" s="9" t="s">
        <v>498</v>
      </c>
      <c r="C19" s="46" t="s">
        <v>55</v>
      </c>
      <c r="D19" s="218">
        <v>2652</v>
      </c>
      <c r="E19" s="218">
        <v>2663</v>
      </c>
      <c r="F19" s="218">
        <v>2686</v>
      </c>
      <c r="G19" s="218">
        <v>2638</v>
      </c>
      <c r="H19" s="218">
        <v>2625</v>
      </c>
      <c r="I19" s="218">
        <v>2697</v>
      </c>
      <c r="J19" s="218">
        <v>2720</v>
      </c>
      <c r="K19" s="218">
        <v>2622</v>
      </c>
    </row>
    <row r="20" spans="1:11" ht="30" x14ac:dyDescent="0.25">
      <c r="A20" t="s">
        <v>447</v>
      </c>
      <c r="B20" s="9" t="s">
        <v>448</v>
      </c>
      <c r="C20" s="46" t="s">
        <v>55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</row>
    <row r="21" spans="1:11" x14ac:dyDescent="0.25">
      <c r="B21" s="9"/>
      <c r="C21" s="46"/>
    </row>
    <row r="22" spans="1:11" ht="30" x14ac:dyDescent="0.25">
      <c r="B22" s="45" t="s">
        <v>519</v>
      </c>
      <c r="C22" s="46"/>
    </row>
    <row r="23" spans="1:11" ht="30" x14ac:dyDescent="0.25">
      <c r="A23" t="s">
        <v>144</v>
      </c>
      <c r="B23" s="9" t="s">
        <v>549</v>
      </c>
      <c r="C23" s="46" t="s">
        <v>55</v>
      </c>
      <c r="D23" s="121">
        <v>17</v>
      </c>
      <c r="E23" s="121">
        <v>16</v>
      </c>
      <c r="F23" s="121">
        <v>14</v>
      </c>
      <c r="G23" s="121">
        <v>15</v>
      </c>
      <c r="H23" s="121">
        <v>54</v>
      </c>
      <c r="I23" s="121">
        <v>45</v>
      </c>
      <c r="J23" s="121">
        <v>43</v>
      </c>
      <c r="K23" s="121">
        <v>28</v>
      </c>
    </row>
    <row r="24" spans="1:11" ht="30" x14ac:dyDescent="0.25">
      <c r="A24" t="s">
        <v>145</v>
      </c>
      <c r="B24" s="9" t="s">
        <v>550</v>
      </c>
      <c r="C24" s="46" t="s">
        <v>55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</row>
    <row r="25" spans="1:11" ht="30" x14ac:dyDescent="0.25">
      <c r="A25" t="s">
        <v>146</v>
      </c>
      <c r="B25" s="9" t="s">
        <v>551</v>
      </c>
      <c r="C25" s="46" t="s">
        <v>55</v>
      </c>
      <c r="D25" s="121">
        <v>0</v>
      </c>
      <c r="E25" s="121">
        <v>0</v>
      </c>
      <c r="F25" s="121">
        <v>0</v>
      </c>
      <c r="G25" s="121">
        <v>1</v>
      </c>
      <c r="H25" s="121">
        <v>10</v>
      </c>
      <c r="I25" s="121">
        <v>15</v>
      </c>
      <c r="J25" s="121">
        <v>15</v>
      </c>
      <c r="K25" s="121">
        <v>2</v>
      </c>
    </row>
    <row r="26" spans="1:11" ht="30" x14ac:dyDescent="0.25">
      <c r="A26" t="s">
        <v>247</v>
      </c>
      <c r="B26" s="9" t="s">
        <v>552</v>
      </c>
      <c r="C26" s="46" t="s">
        <v>55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</row>
    <row r="27" spans="1:11" ht="30" x14ac:dyDescent="0.25">
      <c r="A27" t="s">
        <v>557</v>
      </c>
      <c r="B27" s="9" t="s">
        <v>553</v>
      </c>
      <c r="C27" s="46" t="s">
        <v>55</v>
      </c>
      <c r="D27" s="150">
        <v>0</v>
      </c>
      <c r="E27" s="150">
        <v>0</v>
      </c>
      <c r="F27" s="150">
        <v>0</v>
      </c>
      <c r="G27" s="150">
        <v>0</v>
      </c>
      <c r="H27" s="150">
        <v>0</v>
      </c>
      <c r="I27" s="150">
        <v>1</v>
      </c>
      <c r="J27" s="150">
        <v>3</v>
      </c>
      <c r="K27" s="150">
        <v>5</v>
      </c>
    </row>
    <row r="28" spans="1:11" ht="30" x14ac:dyDescent="0.25">
      <c r="A28" t="s">
        <v>558</v>
      </c>
      <c r="B28" s="9" t="s">
        <v>554</v>
      </c>
      <c r="C28" s="46" t="s">
        <v>55</v>
      </c>
      <c r="D28" s="150">
        <v>0</v>
      </c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</row>
    <row r="29" spans="1:11" ht="30" x14ac:dyDescent="0.25">
      <c r="A29" t="s">
        <v>559</v>
      </c>
      <c r="B29" s="9" t="s">
        <v>555</v>
      </c>
      <c r="C29" s="46" t="s">
        <v>55</v>
      </c>
      <c r="D29" s="150">
        <v>0</v>
      </c>
      <c r="E29" s="150">
        <v>0</v>
      </c>
      <c r="F29" s="150">
        <v>0</v>
      </c>
      <c r="G29" s="150">
        <v>0</v>
      </c>
      <c r="H29" s="150">
        <v>0</v>
      </c>
      <c r="I29" s="150">
        <v>1</v>
      </c>
      <c r="J29" s="150">
        <v>1</v>
      </c>
      <c r="K29" s="150">
        <v>2</v>
      </c>
    </row>
    <row r="30" spans="1:11" ht="30" x14ac:dyDescent="0.25">
      <c r="A30" t="s">
        <v>560</v>
      </c>
      <c r="B30" s="9" t="s">
        <v>556</v>
      </c>
      <c r="C30" s="46" t="s">
        <v>55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</row>
    <row r="31" spans="1:11" x14ac:dyDescent="0.25">
      <c r="B31" s="9"/>
      <c r="C31" s="46"/>
    </row>
    <row r="32" spans="1:11" x14ac:dyDescent="0.25">
      <c r="B32" s="45" t="s">
        <v>520</v>
      </c>
      <c r="C32" s="46"/>
    </row>
    <row r="33" spans="1:12" x14ac:dyDescent="0.25">
      <c r="A33" t="s">
        <v>147</v>
      </c>
      <c r="B33" s="9" t="s">
        <v>257</v>
      </c>
      <c r="C33" s="46" t="s">
        <v>55</v>
      </c>
      <c r="D33" s="186">
        <v>1307.54060499</v>
      </c>
      <c r="E33" s="186">
        <v>1259.1694947150108</v>
      </c>
      <c r="F33" s="186">
        <v>1295.0078325749896</v>
      </c>
      <c r="G33" s="186">
        <v>1321.1576924304782</v>
      </c>
      <c r="H33" s="186">
        <v>1373.8899413765234</v>
      </c>
      <c r="I33" s="186">
        <v>1263.6409598162172</v>
      </c>
      <c r="J33" s="186">
        <v>1286.8344950111541</v>
      </c>
      <c r="K33" s="186">
        <v>1269.5791585910877</v>
      </c>
      <c r="L33" s="204"/>
    </row>
    <row r="34" spans="1:12" x14ac:dyDescent="0.25">
      <c r="A34" t="s">
        <v>148</v>
      </c>
      <c r="B34" s="9" t="s">
        <v>577</v>
      </c>
      <c r="C34" s="46" t="s">
        <v>55</v>
      </c>
      <c r="D34" s="186">
        <v>1990.3057498600003</v>
      </c>
      <c r="E34" s="186">
        <v>2065.884475956726</v>
      </c>
      <c r="F34" s="186">
        <v>2041.893247761705</v>
      </c>
      <c r="G34" s="186">
        <v>2152.9734627086705</v>
      </c>
      <c r="H34" s="186">
        <v>2186.7927909273844</v>
      </c>
      <c r="I34" s="186">
        <v>2128.440739356055</v>
      </c>
      <c r="J34" s="186">
        <v>2084.5583487675653</v>
      </c>
      <c r="K34" s="186">
        <v>1954.5951173602134</v>
      </c>
      <c r="L34" s="204"/>
    </row>
    <row r="35" spans="1:12" x14ac:dyDescent="0.25">
      <c r="A35" t="s">
        <v>149</v>
      </c>
      <c r="B35" s="67" t="s">
        <v>269</v>
      </c>
      <c r="C35" s="46" t="s">
        <v>55</v>
      </c>
      <c r="D35" s="186">
        <v>1964.087852209829</v>
      </c>
      <c r="E35" s="186">
        <v>2053.2479579084802</v>
      </c>
      <c r="F35" s="186">
        <v>2047.4363475615646</v>
      </c>
      <c r="G35" s="186">
        <v>2040.3643647512245</v>
      </c>
      <c r="H35" s="186">
        <v>2036.9551286615947</v>
      </c>
      <c r="I35" s="186">
        <v>2057.9477474005516</v>
      </c>
      <c r="J35" s="186">
        <v>2042.9853074233522</v>
      </c>
      <c r="K35" s="186">
        <v>2098.723956113266</v>
      </c>
      <c r="L35" s="204"/>
    </row>
    <row r="36" spans="1:12" x14ac:dyDescent="0.25">
      <c r="A36" t="s">
        <v>150</v>
      </c>
      <c r="B36" s="67" t="s">
        <v>270</v>
      </c>
      <c r="C36" s="46" t="s">
        <v>55</v>
      </c>
      <c r="D36" s="186">
        <v>713.05843987000003</v>
      </c>
      <c r="E36" s="186">
        <v>700.996304345618</v>
      </c>
      <c r="F36" s="186">
        <v>715.25941205685399</v>
      </c>
      <c r="G36" s="186">
        <v>581.97643915093204</v>
      </c>
      <c r="H36" s="186">
        <v>612.07319808838452</v>
      </c>
      <c r="I36" s="186">
        <v>655.02112762232434</v>
      </c>
      <c r="J36" s="186">
        <v>670.75197181403769</v>
      </c>
      <c r="K36" s="186">
        <v>658.45671714506273</v>
      </c>
      <c r="L36" s="204"/>
    </row>
    <row r="37" spans="1:12" x14ac:dyDescent="0.25">
      <c r="A37" t="s">
        <v>151</v>
      </c>
      <c r="B37" s="9" t="s">
        <v>20</v>
      </c>
      <c r="C37" s="46" t="s">
        <v>55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204"/>
    </row>
    <row r="38" spans="1:12" x14ac:dyDescent="0.25">
      <c r="B38" s="9"/>
      <c r="C38" s="46"/>
    </row>
    <row r="39" spans="1:12" ht="15.75" x14ac:dyDescent="0.25">
      <c r="B39" s="21" t="s">
        <v>23</v>
      </c>
      <c r="C39" s="46"/>
    </row>
    <row r="40" spans="1:12" x14ac:dyDescent="0.25">
      <c r="B40" s="45" t="s">
        <v>522</v>
      </c>
      <c r="C40" s="46"/>
    </row>
    <row r="41" spans="1:12" x14ac:dyDescent="0.25">
      <c r="A41" t="s">
        <v>152</v>
      </c>
      <c r="B41" s="9" t="s">
        <v>258</v>
      </c>
      <c r="C41" s="46" t="s">
        <v>57</v>
      </c>
      <c r="D41" s="116">
        <v>245523.95834376803</v>
      </c>
      <c r="E41" s="116">
        <v>249286.56303999398</v>
      </c>
      <c r="F41" s="116">
        <v>251414.85412336281</v>
      </c>
      <c r="G41" s="116">
        <v>253670.80230585259</v>
      </c>
      <c r="H41" s="116">
        <v>256752.73733127149</v>
      </c>
      <c r="I41" s="116">
        <v>260118.24267173378</v>
      </c>
      <c r="J41" s="116">
        <v>264068.04414176953</v>
      </c>
      <c r="K41" s="116">
        <v>268024.40506749146</v>
      </c>
    </row>
    <row r="42" spans="1:12" x14ac:dyDescent="0.25">
      <c r="A42" t="s">
        <v>153</v>
      </c>
      <c r="B42" s="9" t="s">
        <v>584</v>
      </c>
      <c r="C42" s="46" t="s">
        <v>57</v>
      </c>
      <c r="D42" s="116">
        <v>43937.252479276758</v>
      </c>
      <c r="E42" s="116">
        <v>44993.829418246482</v>
      </c>
      <c r="F42" s="116">
        <v>46827.449569256969</v>
      </c>
      <c r="G42" s="116">
        <v>48288.189893190749</v>
      </c>
      <c r="H42" s="116">
        <v>49406.829374420879</v>
      </c>
      <c r="I42" s="116">
        <v>50965.456960131232</v>
      </c>
      <c r="J42" s="116">
        <v>51803.553567403775</v>
      </c>
      <c r="K42" s="116">
        <v>51825.250228519195</v>
      </c>
    </row>
    <row r="43" spans="1:12" x14ac:dyDescent="0.25">
      <c r="A43" t="s">
        <v>154</v>
      </c>
      <c r="B43" s="9" t="s">
        <v>259</v>
      </c>
      <c r="C43" s="46" t="s">
        <v>57</v>
      </c>
      <c r="D43" s="116">
        <v>1238.2234041221107</v>
      </c>
      <c r="E43" s="116">
        <v>1275.5618441812128</v>
      </c>
      <c r="F43" s="116">
        <v>1319.4597399263732</v>
      </c>
      <c r="G43" s="116">
        <v>1353.2661653852895</v>
      </c>
      <c r="H43" s="116">
        <v>1395.6503405875135</v>
      </c>
      <c r="I43" s="116">
        <v>1443.5848244471715</v>
      </c>
      <c r="J43" s="116">
        <v>1521.2891456512484</v>
      </c>
      <c r="K43" s="116">
        <v>1638.350200971676</v>
      </c>
    </row>
    <row r="44" spans="1:12" x14ac:dyDescent="0.25">
      <c r="A44" t="s">
        <v>155</v>
      </c>
      <c r="B44" s="9" t="s">
        <v>260</v>
      </c>
      <c r="C44" s="46" t="s">
        <v>57</v>
      </c>
      <c r="D44" s="116">
        <v>77.199747689764834</v>
      </c>
      <c r="E44" s="116">
        <v>76.190600661140479</v>
      </c>
      <c r="F44" s="116">
        <v>76.190600661140465</v>
      </c>
      <c r="G44" s="116">
        <v>78.713468232701416</v>
      </c>
      <c r="H44" s="116">
        <v>84.263776890135489</v>
      </c>
      <c r="I44" s="116">
        <v>84.768350404447688</v>
      </c>
      <c r="J44" s="116">
        <v>82.245482832886736</v>
      </c>
      <c r="K44" s="116">
        <v>82.750056347198921</v>
      </c>
    </row>
    <row r="45" spans="1:12" x14ac:dyDescent="0.25">
      <c r="A45" t="s">
        <v>156</v>
      </c>
      <c r="B45" s="9" t="s">
        <v>21</v>
      </c>
      <c r="C45" s="46" t="s">
        <v>57</v>
      </c>
      <c r="D45" s="116">
        <v>4195.0241979915354</v>
      </c>
      <c r="E45" s="116">
        <v>4319.1492825123341</v>
      </c>
      <c r="F45" s="116">
        <v>3513.849953670081</v>
      </c>
      <c r="G45" s="116">
        <v>2594.0124370789608</v>
      </c>
      <c r="H45" s="116">
        <v>2535.4819094187474</v>
      </c>
      <c r="I45" s="116">
        <v>1827.565268838747</v>
      </c>
      <c r="J45" s="116">
        <v>1168.0876856327166</v>
      </c>
      <c r="K45" s="116">
        <v>1165.0602445468433</v>
      </c>
    </row>
    <row r="46" spans="1:12" x14ac:dyDescent="0.25">
      <c r="A46" t="s">
        <v>157</v>
      </c>
      <c r="B46" s="9" t="s">
        <v>22</v>
      </c>
      <c r="C46" s="46" t="s">
        <v>57</v>
      </c>
      <c r="D46" s="119">
        <v>0</v>
      </c>
      <c r="E46" s="119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  <c r="K46" s="116">
        <v>0</v>
      </c>
    </row>
    <row r="47" spans="1:12" x14ac:dyDescent="0.25">
      <c r="A47" t="s">
        <v>158</v>
      </c>
      <c r="B47" s="19" t="s">
        <v>264</v>
      </c>
      <c r="C47" s="46" t="s">
        <v>57</v>
      </c>
      <c r="D47" s="116">
        <f>SUM(D41:D46)</f>
        <v>294971.65817284817</v>
      </c>
      <c r="E47" s="116">
        <f t="shared" ref="E47:K47" si="0">SUM(E41:E46)</f>
        <v>299951.29418559512</v>
      </c>
      <c r="F47" s="116">
        <f t="shared" si="0"/>
        <v>303151.80398687738</v>
      </c>
      <c r="G47" s="116">
        <f t="shared" si="0"/>
        <v>305984.98426974035</v>
      </c>
      <c r="H47" s="116">
        <f t="shared" si="0"/>
        <v>310174.96273258881</v>
      </c>
      <c r="I47" s="116">
        <f t="shared" si="0"/>
        <v>314439.61807555537</v>
      </c>
      <c r="J47" s="116">
        <f t="shared" si="0"/>
        <v>318643.22002329014</v>
      </c>
      <c r="K47" s="116">
        <f t="shared" si="0"/>
        <v>322735.81579787645</v>
      </c>
    </row>
    <row r="48" spans="1:12" x14ac:dyDescent="0.25">
      <c r="B48" s="19"/>
      <c r="C48" s="46"/>
      <c r="D48" s="120"/>
      <c r="E48" s="120"/>
      <c r="F48" s="120"/>
      <c r="G48" s="120"/>
      <c r="H48" s="120"/>
      <c r="I48" s="120"/>
      <c r="J48" s="120"/>
      <c r="K48" s="120"/>
    </row>
    <row r="49" spans="1:20" x14ac:dyDescent="0.25">
      <c r="B49" s="45" t="s">
        <v>521</v>
      </c>
      <c r="C49" s="46"/>
    </row>
    <row r="50" spans="1:20" x14ac:dyDescent="0.25">
      <c r="A50" t="s">
        <v>159</v>
      </c>
      <c r="B50" s="9" t="s">
        <v>59</v>
      </c>
      <c r="C50" s="46" t="s">
        <v>57</v>
      </c>
      <c r="D50" s="116">
        <v>49619.863571760507</v>
      </c>
      <c r="E50" s="116">
        <v>49789.137192555172</v>
      </c>
      <c r="F50" s="116">
        <v>51819.162397244727</v>
      </c>
      <c r="G50" s="116">
        <v>51941.502181263742</v>
      </c>
      <c r="H50" s="116">
        <v>52988.18107901304</v>
      </c>
      <c r="I50" s="116">
        <v>53791.314261000487</v>
      </c>
      <c r="J50" s="116">
        <v>55496.765738189395</v>
      </c>
      <c r="K50" s="116">
        <v>58700.674108439773</v>
      </c>
      <c r="L50" s="201"/>
    </row>
    <row r="51" spans="1:20" x14ac:dyDescent="0.25">
      <c r="A51" t="s">
        <v>160</v>
      </c>
      <c r="B51" s="9" t="s">
        <v>60</v>
      </c>
      <c r="C51" s="46" t="s">
        <v>57</v>
      </c>
      <c r="D51" s="116">
        <v>245351.79460108763</v>
      </c>
      <c r="E51" s="116">
        <v>250162.15699303994</v>
      </c>
      <c r="F51" s="116">
        <v>251332.64158963267</v>
      </c>
      <c r="G51" s="116">
        <v>254043.48208847659</v>
      </c>
      <c r="H51" s="116">
        <v>257186.78165357577</v>
      </c>
      <c r="I51" s="116">
        <v>260648.30381455488</v>
      </c>
      <c r="J51" s="116">
        <v>263146.45428510074</v>
      </c>
      <c r="K51" s="116">
        <v>264035.14168943668</v>
      </c>
      <c r="L51" s="201"/>
    </row>
    <row r="52" spans="1:20" x14ac:dyDescent="0.25">
      <c r="A52" t="s">
        <v>161</v>
      </c>
      <c r="B52" s="9" t="s">
        <v>61</v>
      </c>
      <c r="C52" s="46" t="s">
        <v>57</v>
      </c>
      <c r="D52" s="197">
        <v>0</v>
      </c>
      <c r="E52" s="197">
        <v>0</v>
      </c>
      <c r="F52" s="197">
        <v>0</v>
      </c>
      <c r="G52" s="197">
        <v>0</v>
      </c>
      <c r="H52" s="197">
        <v>0</v>
      </c>
      <c r="I52" s="197">
        <v>0</v>
      </c>
      <c r="J52" s="197">
        <v>0</v>
      </c>
      <c r="K52" s="197">
        <v>0</v>
      </c>
      <c r="L52" s="205"/>
    </row>
    <row r="53" spans="1:20" x14ac:dyDescent="0.25">
      <c r="A53" t="s">
        <v>162</v>
      </c>
      <c r="B53" s="9" t="s">
        <v>62</v>
      </c>
      <c r="C53" s="46" t="s">
        <v>57</v>
      </c>
      <c r="D53" s="197">
        <v>0</v>
      </c>
      <c r="E53" s="197">
        <v>0</v>
      </c>
      <c r="F53" s="197">
        <v>0</v>
      </c>
      <c r="G53" s="197">
        <v>0</v>
      </c>
      <c r="H53" s="197">
        <v>0</v>
      </c>
      <c r="I53" s="197">
        <v>0</v>
      </c>
      <c r="J53" s="197">
        <v>0</v>
      </c>
      <c r="K53" s="197">
        <v>0</v>
      </c>
      <c r="L53" s="205"/>
    </row>
    <row r="54" spans="1:20" x14ac:dyDescent="0.25">
      <c r="A54" t="s">
        <v>163</v>
      </c>
      <c r="B54" s="19" t="s">
        <v>264</v>
      </c>
      <c r="C54" s="46" t="s">
        <v>57</v>
      </c>
      <c r="D54" s="116">
        <f>SUM(D50:D53)</f>
        <v>294971.65817284817</v>
      </c>
      <c r="E54" s="116">
        <f t="shared" ref="E54:K54" si="1">SUM(E50:E53)</f>
        <v>299951.29418559512</v>
      </c>
      <c r="F54" s="116">
        <f t="shared" si="1"/>
        <v>303151.80398687738</v>
      </c>
      <c r="G54" s="116">
        <f t="shared" si="1"/>
        <v>305984.98426974035</v>
      </c>
      <c r="H54" s="116">
        <f t="shared" si="1"/>
        <v>310174.96273258881</v>
      </c>
      <c r="I54" s="116">
        <f t="shared" si="1"/>
        <v>314439.61807555537</v>
      </c>
      <c r="J54" s="116">
        <f t="shared" si="1"/>
        <v>318643.22002329014</v>
      </c>
      <c r="K54" s="116">
        <f t="shared" si="1"/>
        <v>322735.81579787645</v>
      </c>
      <c r="L54" s="201"/>
    </row>
    <row r="55" spans="1:20" x14ac:dyDescent="0.25">
      <c r="B55" s="9"/>
      <c r="C55" s="46"/>
    </row>
    <row r="56" spans="1:20" ht="15.75" x14ac:dyDescent="0.25">
      <c r="B56" s="21" t="s">
        <v>64</v>
      </c>
      <c r="C56" s="46"/>
      <c r="D56" s="120"/>
      <c r="E56" s="120"/>
      <c r="F56" s="120"/>
      <c r="G56" s="120"/>
      <c r="H56" s="120"/>
      <c r="I56" s="120"/>
      <c r="J56" s="120"/>
      <c r="K56" s="120"/>
    </row>
    <row r="57" spans="1:20" ht="30" x14ac:dyDescent="0.25">
      <c r="B57" s="45" t="s">
        <v>523</v>
      </c>
      <c r="C57" s="46"/>
    </row>
    <row r="58" spans="1:20" x14ac:dyDescent="0.25">
      <c r="A58" t="s">
        <v>388</v>
      </c>
      <c r="B58" s="9" t="s">
        <v>578</v>
      </c>
      <c r="C58" s="46" t="s">
        <v>65</v>
      </c>
      <c r="D58" s="155">
        <v>1381.7</v>
      </c>
      <c r="E58" s="155">
        <v>1418.2</v>
      </c>
      <c r="F58" s="155">
        <v>1488.26</v>
      </c>
      <c r="G58" s="155">
        <v>1534.1</v>
      </c>
      <c r="H58" s="157">
        <v>1459.7</v>
      </c>
      <c r="I58" s="155">
        <v>1484.1</v>
      </c>
      <c r="J58" s="155">
        <v>1358.5314593014714</v>
      </c>
      <c r="K58" s="155">
        <v>1492.5234045702184</v>
      </c>
      <c r="M58" s="167"/>
      <c r="N58" s="167"/>
      <c r="O58" s="167"/>
      <c r="P58" s="167"/>
      <c r="Q58" s="167"/>
      <c r="R58" s="167"/>
      <c r="S58" s="167"/>
      <c r="T58" s="167"/>
    </row>
    <row r="59" spans="1:20" ht="30" x14ac:dyDescent="0.25">
      <c r="A59" t="s">
        <v>389</v>
      </c>
      <c r="B59" s="9" t="s">
        <v>579</v>
      </c>
      <c r="C59" s="46" t="s">
        <v>65</v>
      </c>
      <c r="D59" s="157">
        <v>1419.3648583892741</v>
      </c>
      <c r="E59" s="157">
        <v>1478.41230096922</v>
      </c>
      <c r="F59" s="157">
        <v>1554.1293891866439</v>
      </c>
      <c r="G59" s="157">
        <v>1501.746794551985</v>
      </c>
      <c r="H59" s="157">
        <v>1524.9248000000002</v>
      </c>
      <c r="I59" s="157">
        <v>1518.9477887560611</v>
      </c>
      <c r="J59" s="157">
        <v>1492.5496360968143</v>
      </c>
      <c r="K59" s="157">
        <v>1625.0984567031689</v>
      </c>
      <c r="L59" s="204"/>
      <c r="M59" s="167"/>
      <c r="N59" s="167"/>
      <c r="O59" s="167"/>
      <c r="P59" s="167"/>
      <c r="Q59" s="167"/>
      <c r="R59" s="167"/>
      <c r="S59" s="167"/>
      <c r="T59" s="167"/>
    </row>
    <row r="60" spans="1:20" ht="30" x14ac:dyDescent="0.25">
      <c r="A60" t="s">
        <v>390</v>
      </c>
      <c r="B60" s="9" t="s">
        <v>580</v>
      </c>
      <c r="C60" s="46" t="s">
        <v>65</v>
      </c>
      <c r="D60" s="157">
        <v>1346.6459757013986</v>
      </c>
      <c r="E60" s="157">
        <v>1393.414044268822</v>
      </c>
      <c r="F60" s="157">
        <v>1453.8160796881609</v>
      </c>
      <c r="G60" s="157">
        <v>1416.7422590113065</v>
      </c>
      <c r="H60" s="157">
        <v>1433.2</v>
      </c>
      <c r="I60" s="157">
        <v>1421.3544524460685</v>
      </c>
      <c r="J60" s="157">
        <v>1396.8701228155151</v>
      </c>
      <c r="K60" s="157">
        <v>1494.8650192755283</v>
      </c>
      <c r="L60" s="204"/>
      <c r="M60" s="167"/>
      <c r="N60" s="167"/>
      <c r="O60" s="167"/>
      <c r="P60" s="167"/>
      <c r="Q60" s="167"/>
      <c r="R60" s="167"/>
      <c r="S60" s="167"/>
      <c r="T60" s="167"/>
    </row>
    <row r="61" spans="1:20" x14ac:dyDescent="0.25">
      <c r="A61" t="s">
        <v>391</v>
      </c>
      <c r="B61" s="9" t="s">
        <v>385</v>
      </c>
      <c r="C61" s="46" t="s">
        <v>65</v>
      </c>
      <c r="D61" s="155">
        <v>1257.3717966542761</v>
      </c>
      <c r="E61" s="155">
        <v>1304.1521919648087</v>
      </c>
      <c r="F61" s="155">
        <v>1378.4410439805647</v>
      </c>
      <c r="G61" s="155">
        <v>1411.3349453344522</v>
      </c>
      <c r="H61" s="157">
        <v>1298.2929422035638</v>
      </c>
      <c r="I61" s="155">
        <v>1424.3230395099552</v>
      </c>
      <c r="J61" s="155">
        <v>1325.4787390109891</v>
      </c>
      <c r="K61" s="155">
        <v>1409.26</v>
      </c>
      <c r="M61" s="167"/>
      <c r="N61" s="167"/>
      <c r="O61" s="167"/>
      <c r="P61" s="167"/>
      <c r="Q61" s="167"/>
      <c r="R61" s="167"/>
      <c r="S61" s="167"/>
      <c r="T61" s="167"/>
    </row>
    <row r="62" spans="1:20" x14ac:dyDescent="0.25">
      <c r="A62" t="s">
        <v>392</v>
      </c>
      <c r="B62" s="9" t="s">
        <v>386</v>
      </c>
      <c r="C62" s="46" t="s">
        <v>65</v>
      </c>
      <c r="D62" s="157">
        <v>1266.2106437237233</v>
      </c>
      <c r="E62" s="157">
        <v>1322.1333418643055</v>
      </c>
      <c r="F62" s="157">
        <v>1445.8914031005463</v>
      </c>
      <c r="G62" s="157">
        <v>1388.1070687941358</v>
      </c>
      <c r="H62" s="157">
        <v>1436.5047909773887</v>
      </c>
      <c r="I62" s="157">
        <v>1439.3138661695884</v>
      </c>
      <c r="J62" s="157">
        <v>1435.6430290762746</v>
      </c>
      <c r="K62" s="157">
        <v>1536.2557858536702</v>
      </c>
      <c r="L62" s="204"/>
      <c r="M62" s="167"/>
      <c r="N62" s="167"/>
      <c r="O62" s="167"/>
      <c r="P62" s="167"/>
      <c r="Q62" s="167"/>
      <c r="R62" s="167"/>
      <c r="S62" s="167"/>
      <c r="T62" s="167"/>
    </row>
    <row r="63" spans="1:20" x14ac:dyDescent="0.25">
      <c r="A63" t="s">
        <v>393</v>
      </c>
      <c r="B63" s="9" t="s">
        <v>387</v>
      </c>
      <c r="C63" s="46" t="s">
        <v>65</v>
      </c>
      <c r="D63" s="157">
        <v>1201.3383716543863</v>
      </c>
      <c r="E63" s="157">
        <v>1246.1200206072626</v>
      </c>
      <c r="F63" s="157">
        <v>1352.5644556600059</v>
      </c>
      <c r="G63" s="157">
        <v>1309.5349705605054</v>
      </c>
      <c r="H63" s="157">
        <v>1350.0984877607036</v>
      </c>
      <c r="I63" s="157">
        <v>1345.9339249576706</v>
      </c>
      <c r="J63" s="157">
        <v>1342.6520095735727</v>
      </c>
      <c r="K63" s="157">
        <v>1413.1331637069645</v>
      </c>
      <c r="L63" s="204"/>
      <c r="M63" s="167"/>
      <c r="N63" s="167"/>
      <c r="O63" s="167"/>
      <c r="P63" s="167"/>
      <c r="Q63" s="167"/>
      <c r="R63" s="167"/>
      <c r="S63" s="167"/>
      <c r="T63" s="167"/>
    </row>
    <row r="64" spans="1:20" x14ac:dyDescent="0.25">
      <c r="B64" s="9"/>
      <c r="C64" s="46"/>
    </row>
    <row r="65" spans="1:20" ht="30" x14ac:dyDescent="0.25">
      <c r="B65" s="45" t="s">
        <v>587</v>
      </c>
      <c r="C65" s="46"/>
    </row>
    <row r="66" spans="1:20" x14ac:dyDescent="0.25">
      <c r="A66" t="s">
        <v>395</v>
      </c>
      <c r="B66" s="9" t="s">
        <v>578</v>
      </c>
      <c r="C66" s="46" t="s">
        <v>65</v>
      </c>
      <c r="D66" s="197">
        <v>1311.96</v>
      </c>
      <c r="E66" s="197">
        <v>1348.64</v>
      </c>
      <c r="F66" s="197">
        <v>1410.96</v>
      </c>
      <c r="G66" s="197">
        <v>1448.8</v>
      </c>
      <c r="H66" s="197">
        <v>1389.2</v>
      </c>
      <c r="I66" s="197">
        <v>1432.5</v>
      </c>
      <c r="J66" s="197">
        <v>1358.8</v>
      </c>
      <c r="K66" s="197">
        <v>1447.9</v>
      </c>
      <c r="L66" s="204"/>
    </row>
    <row r="67" spans="1:20" ht="30" x14ac:dyDescent="0.25">
      <c r="A67" t="s">
        <v>396</v>
      </c>
      <c r="B67" s="9" t="s">
        <v>579</v>
      </c>
      <c r="C67" s="46" t="s">
        <v>65</v>
      </c>
      <c r="D67" s="116">
        <v>1377.558</v>
      </c>
      <c r="E67" s="116">
        <v>1444.3934400000001</v>
      </c>
      <c r="F67" s="116">
        <v>1494.2066399999999</v>
      </c>
      <c r="G67" s="116">
        <v>1470.5319999999999</v>
      </c>
      <c r="H67" s="116">
        <v>1536.4552000000001</v>
      </c>
      <c r="I67" s="116">
        <v>1446.7</v>
      </c>
      <c r="J67" s="116">
        <v>1410.2</v>
      </c>
      <c r="K67" s="116">
        <v>1578.7</v>
      </c>
      <c r="L67" s="204"/>
    </row>
    <row r="68" spans="1:20" ht="30" x14ac:dyDescent="0.25">
      <c r="A68" t="s">
        <v>397</v>
      </c>
      <c r="B68" s="9" t="s">
        <v>580</v>
      </c>
      <c r="C68" s="46" t="s">
        <v>65</v>
      </c>
      <c r="D68" s="116">
        <v>1306.71216</v>
      </c>
      <c r="E68" s="116">
        <v>1360.7777599999999</v>
      </c>
      <c r="F68" s="116">
        <v>1398.26136</v>
      </c>
      <c r="G68" s="116">
        <v>1386.5015999999998</v>
      </c>
      <c r="H68" s="116">
        <v>1443.3788</v>
      </c>
      <c r="I68" s="116">
        <v>1353.7</v>
      </c>
      <c r="J68" s="116">
        <v>1320</v>
      </c>
      <c r="K68" s="116">
        <v>1453.5</v>
      </c>
      <c r="L68" s="204"/>
    </row>
    <row r="69" spans="1:20" x14ac:dyDescent="0.25">
      <c r="A69" t="s">
        <v>398</v>
      </c>
      <c r="B69" s="9" t="s">
        <v>385</v>
      </c>
      <c r="C69" s="46" t="s">
        <v>65</v>
      </c>
      <c r="D69" s="197">
        <v>1278.57</v>
      </c>
      <c r="E69" s="197">
        <v>1317.83</v>
      </c>
      <c r="F69" s="197">
        <v>1372.69</v>
      </c>
      <c r="G69" s="197">
        <v>1437.31</v>
      </c>
      <c r="H69" s="197">
        <v>1322.03</v>
      </c>
      <c r="I69" s="197">
        <v>1420.35</v>
      </c>
      <c r="J69" s="197">
        <v>1326.41</v>
      </c>
      <c r="K69" s="197">
        <v>1415.31</v>
      </c>
      <c r="L69" s="204"/>
    </row>
    <row r="70" spans="1:20" x14ac:dyDescent="0.25">
      <c r="A70" t="s">
        <v>399</v>
      </c>
      <c r="B70" s="9" t="s">
        <v>386</v>
      </c>
      <c r="C70" s="46" t="s">
        <v>65</v>
      </c>
      <c r="D70" s="116">
        <v>1342.4984999999999</v>
      </c>
      <c r="E70" s="116">
        <v>1411.3959299999999</v>
      </c>
      <c r="F70" s="116">
        <v>1453.6787099999999</v>
      </c>
      <c r="G70" s="116">
        <v>1458.8696499999999</v>
      </c>
      <c r="H70" s="116">
        <v>1462.1651800000002</v>
      </c>
      <c r="I70" s="116">
        <v>1499.8896</v>
      </c>
      <c r="J70" s="116">
        <v>1542.6148300000002</v>
      </c>
      <c r="K70" s="116">
        <v>1532.7807299999999</v>
      </c>
      <c r="L70" s="204"/>
    </row>
    <row r="71" spans="1:20" x14ac:dyDescent="0.25">
      <c r="A71" t="s">
        <v>400</v>
      </c>
      <c r="B71" s="9" t="s">
        <v>387</v>
      </c>
      <c r="C71" s="46" t="s">
        <v>65</v>
      </c>
      <c r="D71" s="116">
        <v>1273.4557199999999</v>
      </c>
      <c r="E71" s="116">
        <v>1329.6904699999998</v>
      </c>
      <c r="F71" s="116">
        <v>1360.3357900000001</v>
      </c>
      <c r="G71" s="116">
        <v>1375.5056699999998</v>
      </c>
      <c r="H71" s="116">
        <v>1373.58917</v>
      </c>
      <c r="I71" s="116">
        <v>1404.72615</v>
      </c>
      <c r="J71" s="116">
        <v>1445.7869000000003</v>
      </c>
      <c r="K71" s="116">
        <v>1430.8784099999998</v>
      </c>
      <c r="L71" s="204"/>
    </row>
    <row r="72" spans="1:20" x14ac:dyDescent="0.25">
      <c r="B72" s="9"/>
      <c r="C72" s="46"/>
    </row>
    <row r="73" spans="1:20" ht="30" x14ac:dyDescent="0.25">
      <c r="B73" s="45" t="s">
        <v>524</v>
      </c>
      <c r="C73" s="46"/>
    </row>
    <row r="74" spans="1:20" x14ac:dyDescent="0.25">
      <c r="A74" t="s">
        <v>394</v>
      </c>
      <c r="B74" s="9" t="s">
        <v>382</v>
      </c>
      <c r="C74" s="46" t="s">
        <v>66</v>
      </c>
      <c r="D74" s="157">
        <v>1531.3861108821386</v>
      </c>
      <c r="E74" s="157">
        <v>1575.6070928639392</v>
      </c>
      <c r="F74" s="157">
        <v>1643.9390563440256</v>
      </c>
      <c r="G74" s="157">
        <v>1701.0379686366589</v>
      </c>
      <c r="H74" s="157">
        <v>1540.974935327263</v>
      </c>
      <c r="I74" s="157">
        <v>1642.0099460176064</v>
      </c>
      <c r="J74" s="157">
        <v>1481.4546712299125</v>
      </c>
      <c r="K74" s="157">
        <v>1541.7235031148593</v>
      </c>
      <c r="L74" s="202"/>
      <c r="M74" s="166"/>
      <c r="N74" s="166"/>
      <c r="O74" s="166"/>
      <c r="P74" s="166"/>
      <c r="Q74" s="166"/>
      <c r="R74" s="166"/>
      <c r="S74" s="166"/>
      <c r="T74" s="166"/>
    </row>
    <row r="75" spans="1:20" ht="30" x14ac:dyDescent="0.25">
      <c r="A75" t="s">
        <v>401</v>
      </c>
      <c r="B75" s="9" t="s">
        <v>383</v>
      </c>
      <c r="C75" s="46" t="s">
        <v>66</v>
      </c>
      <c r="D75" s="157">
        <v>1484.1978218063477</v>
      </c>
      <c r="E75" s="157">
        <v>1550.6399077285357</v>
      </c>
      <c r="F75" s="157">
        <v>1636.2302953763647</v>
      </c>
      <c r="G75" s="157">
        <v>1614.9138342870945</v>
      </c>
      <c r="H75" s="157">
        <v>1613.5301963200691</v>
      </c>
      <c r="I75" s="157">
        <v>1692.2728739208899</v>
      </c>
      <c r="J75" s="157">
        <v>1638.8674628691927</v>
      </c>
      <c r="K75" s="157">
        <v>1678.8662382302848</v>
      </c>
      <c r="L75" s="206"/>
      <c r="M75" s="166"/>
      <c r="N75" s="166"/>
      <c r="O75" s="166"/>
      <c r="P75" s="166"/>
      <c r="Q75" s="166"/>
      <c r="R75" s="166"/>
      <c r="S75" s="166"/>
      <c r="T75" s="166"/>
    </row>
    <row r="76" spans="1:20" ht="30" x14ac:dyDescent="0.25">
      <c r="A76" t="s">
        <v>402</v>
      </c>
      <c r="B76" s="9" t="s">
        <v>384</v>
      </c>
      <c r="C76" s="46" t="s">
        <v>66</v>
      </c>
      <c r="D76" s="157">
        <v>1408.1573261919807</v>
      </c>
      <c r="E76" s="157">
        <v>1461.4890742022014</v>
      </c>
      <c r="F76" s="157">
        <v>1530.6176757496396</v>
      </c>
      <c r="G76" s="157">
        <v>1523.5036172519758</v>
      </c>
      <c r="H76" s="157">
        <v>1516.4757484211175</v>
      </c>
      <c r="I76" s="157">
        <v>1572.6604409088668</v>
      </c>
      <c r="J76" s="157">
        <v>1523.2375648037955</v>
      </c>
      <c r="K76" s="157">
        <v>1544.2814871051432</v>
      </c>
      <c r="L76" s="206"/>
      <c r="M76" s="166"/>
      <c r="N76" s="166"/>
      <c r="O76" s="166"/>
      <c r="P76" s="166"/>
      <c r="Q76" s="166"/>
      <c r="R76" s="166"/>
      <c r="S76" s="166"/>
      <c r="T76" s="166"/>
    </row>
    <row r="77" spans="1:20" x14ac:dyDescent="0.25">
      <c r="A77" t="s">
        <v>403</v>
      </c>
      <c r="B77" s="9" t="s">
        <v>385</v>
      </c>
      <c r="C77" s="46" t="s">
        <v>66</v>
      </c>
      <c r="D77" s="157">
        <v>1395.8262473347313</v>
      </c>
      <c r="E77" s="157">
        <v>1449.4654542263204</v>
      </c>
      <c r="F77" s="157">
        <v>1523.4894456487932</v>
      </c>
      <c r="G77" s="157">
        <v>1564.8151129768044</v>
      </c>
      <c r="H77" s="157">
        <v>1439.2353743396036</v>
      </c>
      <c r="I77" s="157">
        <v>1491.2622661221722</v>
      </c>
      <c r="J77" s="157">
        <v>1392.6436312446676</v>
      </c>
      <c r="K77" s="157">
        <v>1462.34</v>
      </c>
      <c r="L77" s="202"/>
      <c r="M77" s="166"/>
      <c r="N77" s="166"/>
      <c r="O77" s="166"/>
      <c r="P77" s="166"/>
      <c r="Q77" s="166"/>
      <c r="R77" s="166"/>
      <c r="S77" s="166"/>
      <c r="T77" s="166"/>
    </row>
    <row r="78" spans="1:20" x14ac:dyDescent="0.25">
      <c r="A78" t="s">
        <v>404</v>
      </c>
      <c r="B78" s="9" t="s">
        <v>386</v>
      </c>
      <c r="C78" s="46" t="s">
        <v>56</v>
      </c>
      <c r="D78" s="157">
        <v>1405.6383767053283</v>
      </c>
      <c r="E78" s="157">
        <v>1469.4501276157962</v>
      </c>
      <c r="F78" s="157">
        <v>1598.0373638736962</v>
      </c>
      <c r="G78" s="157">
        <v>1539.0612461340659</v>
      </c>
      <c r="H78" s="157">
        <v>1592.4514748373415</v>
      </c>
      <c r="I78" s="157">
        <v>1517.380250278243</v>
      </c>
      <c r="J78" s="157">
        <v>1518.8594203842265</v>
      </c>
      <c r="K78" s="157">
        <v>1594.1606079553023</v>
      </c>
      <c r="L78" s="206"/>
      <c r="M78" s="166"/>
      <c r="N78" s="166"/>
      <c r="O78" s="166"/>
      <c r="P78" s="166"/>
      <c r="Q78" s="166"/>
      <c r="R78" s="166"/>
      <c r="S78" s="166"/>
      <c r="T78" s="166"/>
    </row>
    <row r="79" spans="1:20" x14ac:dyDescent="0.25">
      <c r="A79" t="s">
        <v>405</v>
      </c>
      <c r="B79" s="9" t="s">
        <v>387</v>
      </c>
      <c r="C79" s="46" t="s">
        <v>66</v>
      </c>
      <c r="D79" s="157">
        <v>1333.6227482972754</v>
      </c>
      <c r="E79" s="157">
        <v>1384.967132531382</v>
      </c>
      <c r="F79" s="157">
        <v>1494.8899568509787</v>
      </c>
      <c r="G79" s="157">
        <v>1451.9445718245904</v>
      </c>
      <c r="H79" s="157">
        <v>1496.6649199599074</v>
      </c>
      <c r="I79" s="157">
        <v>1409.1890809220156</v>
      </c>
      <c r="J79" s="157">
        <v>1410.6871087994029</v>
      </c>
      <c r="K79" s="157">
        <v>1466.3590470284003</v>
      </c>
      <c r="L79" s="206"/>
      <c r="M79" s="166"/>
      <c r="N79" s="166"/>
      <c r="O79" s="166"/>
      <c r="P79" s="166"/>
      <c r="Q79" s="166"/>
      <c r="R79" s="166"/>
      <c r="S79" s="166"/>
      <c r="T79" s="166"/>
    </row>
    <row r="80" spans="1:20" x14ac:dyDescent="0.25">
      <c r="B80" s="9"/>
      <c r="C80" s="46"/>
    </row>
    <row r="81" spans="1:12" ht="30" x14ac:dyDescent="0.25">
      <c r="B81" s="45" t="s">
        <v>586</v>
      </c>
      <c r="C81" s="46"/>
    </row>
    <row r="82" spans="1:12" x14ac:dyDescent="0.25">
      <c r="A82" t="s">
        <v>406</v>
      </c>
      <c r="B82" s="9" t="s">
        <v>382</v>
      </c>
      <c r="C82" s="46" t="s">
        <v>66</v>
      </c>
      <c r="D82" s="197">
        <v>1438.3947214163777</v>
      </c>
      <c r="E82" s="197">
        <v>1479.1678022201547</v>
      </c>
      <c r="F82" s="197">
        <v>1519.3388941261474</v>
      </c>
      <c r="G82" s="197">
        <v>1567.85</v>
      </c>
      <c r="H82" s="197">
        <v>1491.81</v>
      </c>
      <c r="I82" s="197">
        <v>1526.1</v>
      </c>
      <c r="J82" s="197">
        <v>1432.9</v>
      </c>
      <c r="K82" s="197">
        <v>1513.8</v>
      </c>
      <c r="L82" s="204"/>
    </row>
    <row r="83" spans="1:12" ht="30" x14ac:dyDescent="0.25">
      <c r="A83" t="s">
        <v>407</v>
      </c>
      <c r="B83" s="9" t="s">
        <v>383</v>
      </c>
      <c r="C83" s="46" t="s">
        <v>66</v>
      </c>
      <c r="D83" s="116">
        <v>1510.3144574871967</v>
      </c>
      <c r="E83" s="116">
        <v>1584.1887161777856</v>
      </c>
      <c r="F83" s="116">
        <v>1608.9798888795899</v>
      </c>
      <c r="G83" s="116">
        <v>1591.3677499999997</v>
      </c>
      <c r="H83" s="116">
        <v>1649.9418600000001</v>
      </c>
      <c r="I83" s="116">
        <v>1543.1</v>
      </c>
      <c r="J83" s="116">
        <v>1495.1</v>
      </c>
      <c r="K83" s="116">
        <v>1652.1</v>
      </c>
      <c r="L83" s="204"/>
    </row>
    <row r="84" spans="1:12" ht="30" x14ac:dyDescent="0.25">
      <c r="A84" t="s">
        <v>408</v>
      </c>
      <c r="B84" s="9" t="s">
        <v>384</v>
      </c>
      <c r="C84" s="46" t="s">
        <v>66</v>
      </c>
      <c r="D84" s="116">
        <v>1432.6411425307122</v>
      </c>
      <c r="E84" s="116">
        <v>1492.480312440136</v>
      </c>
      <c r="F84" s="116">
        <v>1505.664844079012</v>
      </c>
      <c r="G84" s="116">
        <v>1500.4324499999998</v>
      </c>
      <c r="H84" s="116">
        <v>1549.9905899999999</v>
      </c>
      <c r="I84" s="116">
        <v>1433.3</v>
      </c>
      <c r="J84" s="116">
        <v>1389.6</v>
      </c>
      <c r="K84" s="116">
        <v>1519.7</v>
      </c>
      <c r="L84" s="204"/>
    </row>
    <row r="85" spans="1:12" x14ac:dyDescent="0.25">
      <c r="A85" t="s">
        <v>409</v>
      </c>
      <c r="B85" s="9" t="s">
        <v>385</v>
      </c>
      <c r="C85" s="46" t="s">
        <v>66</v>
      </c>
      <c r="D85" s="197">
        <v>1399.575938</v>
      </c>
      <c r="E85" s="197">
        <v>1440.23</v>
      </c>
      <c r="F85" s="197">
        <v>1479.33</v>
      </c>
      <c r="G85" s="197">
        <v>1547.24</v>
      </c>
      <c r="H85" s="197">
        <v>1411.19</v>
      </c>
      <c r="I85" s="197">
        <v>1512.02</v>
      </c>
      <c r="J85" s="197">
        <v>1387.65</v>
      </c>
      <c r="K85" s="197">
        <v>1483.23</v>
      </c>
      <c r="L85" s="204"/>
    </row>
    <row r="86" spans="1:12" x14ac:dyDescent="0.25">
      <c r="A86" t="s">
        <v>410</v>
      </c>
      <c r="B86" s="9" t="s">
        <v>386</v>
      </c>
      <c r="C86" s="46" t="s">
        <v>56</v>
      </c>
      <c r="D86" s="116">
        <v>1469.5547349000001</v>
      </c>
      <c r="E86" s="116">
        <v>1542.48633</v>
      </c>
      <c r="F86" s="116">
        <v>1566.6104699999999</v>
      </c>
      <c r="G86" s="116">
        <v>1570.4485999999999</v>
      </c>
      <c r="H86" s="116">
        <v>1560.7761400000002</v>
      </c>
      <c r="I86" s="116">
        <v>1596.6931200000001</v>
      </c>
      <c r="J86" s="116">
        <v>1613.8369500000001</v>
      </c>
      <c r="K86" s="116">
        <v>1606.33809</v>
      </c>
      <c r="L86" s="204"/>
    </row>
    <row r="87" spans="1:12" x14ac:dyDescent="0.25">
      <c r="A87" t="s">
        <v>411</v>
      </c>
      <c r="B87" s="9" t="s">
        <v>387</v>
      </c>
      <c r="C87" s="46" t="s">
        <v>66</v>
      </c>
      <c r="D87" s="116">
        <v>1393.977634248</v>
      </c>
      <c r="E87" s="116">
        <v>1453.1920699999998</v>
      </c>
      <c r="F87" s="116">
        <v>1466.01603</v>
      </c>
      <c r="G87" s="116">
        <v>1480.70868</v>
      </c>
      <c r="H87" s="116">
        <v>1466.22641</v>
      </c>
      <c r="I87" s="116">
        <v>1495.38778</v>
      </c>
      <c r="J87" s="116">
        <v>1512.5385000000001</v>
      </c>
      <c r="K87" s="116">
        <v>1499.5455299999999</v>
      </c>
      <c r="L87" s="204"/>
    </row>
    <row r="88" spans="1:12" x14ac:dyDescent="0.25">
      <c r="B88" s="9"/>
      <c r="C88" s="46"/>
    </row>
    <row r="89" spans="1:12" x14ac:dyDescent="0.25">
      <c r="B89" s="52" t="s">
        <v>525</v>
      </c>
      <c r="C89" s="46"/>
    </row>
    <row r="90" spans="1:12" x14ac:dyDescent="0.25">
      <c r="A90" t="s">
        <v>412</v>
      </c>
      <c r="B90" s="66" t="s">
        <v>249</v>
      </c>
      <c r="C90" s="46" t="s">
        <v>94</v>
      </c>
      <c r="D90" s="212">
        <v>0.91354099858781657</v>
      </c>
      <c r="E90" s="212">
        <v>0.91501357422078411</v>
      </c>
      <c r="F90" s="212">
        <v>0.92791331210750816</v>
      </c>
      <c r="G90" s="212">
        <v>0.92895090612962428</v>
      </c>
      <c r="H90" s="212">
        <v>0.93681928018197402</v>
      </c>
      <c r="I90" s="212">
        <v>0.93937249507281639</v>
      </c>
      <c r="J90" s="212">
        <v>0.95586783410802434</v>
      </c>
      <c r="K90" s="212">
        <v>0.95420804595376307</v>
      </c>
    </row>
    <row r="91" spans="1:12" x14ac:dyDescent="0.25">
      <c r="A91" t="s">
        <v>413</v>
      </c>
      <c r="B91" s="9" t="s">
        <v>251</v>
      </c>
      <c r="C91" s="46" t="s">
        <v>94</v>
      </c>
      <c r="D91" s="221">
        <v>0.85</v>
      </c>
      <c r="E91" s="221">
        <v>0.85</v>
      </c>
      <c r="F91" s="221">
        <v>0.85</v>
      </c>
      <c r="G91" s="221">
        <v>0.85</v>
      </c>
      <c r="H91" s="221">
        <v>0.85</v>
      </c>
      <c r="I91" s="221">
        <v>0.85</v>
      </c>
      <c r="J91" s="221">
        <v>0.85</v>
      </c>
      <c r="K91" s="221">
        <v>0.85</v>
      </c>
    </row>
    <row r="92" spans="1:12" x14ac:dyDescent="0.25">
      <c r="A92" t="s">
        <v>414</v>
      </c>
      <c r="B92" s="9" t="s">
        <v>250</v>
      </c>
      <c r="C92" s="46" t="s">
        <v>94</v>
      </c>
      <c r="D92" s="221">
        <v>0.9</v>
      </c>
      <c r="E92" s="221">
        <v>0.9</v>
      </c>
      <c r="F92" s="221">
        <v>0.9</v>
      </c>
      <c r="G92" s="221">
        <v>0.9</v>
      </c>
      <c r="H92" s="221">
        <v>0.9</v>
      </c>
      <c r="I92" s="221">
        <v>0.9</v>
      </c>
      <c r="J92" s="221">
        <v>0.9</v>
      </c>
      <c r="K92" s="221">
        <v>0.9</v>
      </c>
    </row>
    <row r="93" spans="1:12" x14ac:dyDescent="0.25">
      <c r="A93" t="s">
        <v>415</v>
      </c>
      <c r="B93" s="9" t="s">
        <v>252</v>
      </c>
      <c r="C93" s="46" t="s">
        <v>94</v>
      </c>
      <c r="D93" s="212">
        <v>0</v>
      </c>
      <c r="E93" s="212">
        <v>0</v>
      </c>
      <c r="F93" s="212">
        <v>0</v>
      </c>
      <c r="G93" s="212">
        <v>0</v>
      </c>
      <c r="H93" s="212">
        <v>0</v>
      </c>
      <c r="I93" s="212">
        <v>0</v>
      </c>
      <c r="J93" s="212">
        <v>0</v>
      </c>
      <c r="K93" s="212">
        <v>0</v>
      </c>
    </row>
    <row r="94" spans="1:12" x14ac:dyDescent="0.25">
      <c r="A94" t="s">
        <v>416</v>
      </c>
      <c r="B94" s="9" t="s">
        <v>254</v>
      </c>
      <c r="C94" s="46" t="s">
        <v>94</v>
      </c>
      <c r="D94" s="222">
        <v>0.9</v>
      </c>
      <c r="E94" s="222">
        <v>0.9</v>
      </c>
      <c r="F94" s="222">
        <v>0.9</v>
      </c>
      <c r="G94" s="222">
        <v>0.9</v>
      </c>
      <c r="H94" s="222">
        <v>0.9</v>
      </c>
      <c r="I94" s="222">
        <v>0.9</v>
      </c>
      <c r="J94" s="222">
        <v>0.9</v>
      </c>
      <c r="K94" s="222">
        <v>0.9</v>
      </c>
    </row>
    <row r="95" spans="1:12" x14ac:dyDescent="0.25">
      <c r="A95" t="s">
        <v>417</v>
      </c>
      <c r="B95" s="9" t="s">
        <v>253</v>
      </c>
      <c r="C95" s="46" t="s">
        <v>94</v>
      </c>
      <c r="D95" s="212">
        <v>0</v>
      </c>
      <c r="E95" s="212">
        <v>0</v>
      </c>
      <c r="F95" s="212">
        <v>0</v>
      </c>
      <c r="G95" s="212">
        <v>0</v>
      </c>
      <c r="H95" s="212">
        <v>0</v>
      </c>
      <c r="I95" s="212">
        <v>0</v>
      </c>
      <c r="J95" s="212">
        <v>0</v>
      </c>
      <c r="K95" s="212">
        <v>0</v>
      </c>
    </row>
    <row r="96" spans="1:12" x14ac:dyDescent="0.25">
      <c r="A96" t="s">
        <v>418</v>
      </c>
      <c r="B96" s="9" t="s">
        <v>255</v>
      </c>
      <c r="C96" s="46" t="s">
        <v>94</v>
      </c>
      <c r="D96" s="222">
        <v>0.95</v>
      </c>
      <c r="E96" s="222">
        <v>0.95</v>
      </c>
      <c r="F96" s="222">
        <v>0.95</v>
      </c>
      <c r="G96" s="222">
        <v>0.95</v>
      </c>
      <c r="H96" s="222">
        <v>0.95</v>
      </c>
      <c r="I96" s="222">
        <v>0.95</v>
      </c>
      <c r="J96" s="222">
        <v>0.95</v>
      </c>
      <c r="K96" s="222">
        <v>0.95</v>
      </c>
    </row>
    <row r="97" spans="1:12" x14ac:dyDescent="0.25">
      <c r="A97" t="s">
        <v>419</v>
      </c>
      <c r="B97" s="9" t="s">
        <v>256</v>
      </c>
      <c r="C97" s="46" t="s">
        <v>94</v>
      </c>
      <c r="D97" s="212">
        <v>0</v>
      </c>
      <c r="E97" s="212">
        <v>0</v>
      </c>
      <c r="F97" s="212">
        <v>0</v>
      </c>
      <c r="G97" s="212">
        <v>0</v>
      </c>
      <c r="H97" s="212">
        <v>0</v>
      </c>
      <c r="I97" s="212">
        <v>0</v>
      </c>
      <c r="J97" s="212">
        <v>0</v>
      </c>
      <c r="K97" s="212">
        <v>0</v>
      </c>
    </row>
    <row r="98" spans="1:12" x14ac:dyDescent="0.25">
      <c r="A98" t="s">
        <v>799</v>
      </c>
      <c r="B98" s="101" t="s">
        <v>603</v>
      </c>
      <c r="C98" s="46" t="s">
        <v>94</v>
      </c>
      <c r="D98" s="221">
        <v>0.9</v>
      </c>
      <c r="E98" s="221">
        <v>0.9</v>
      </c>
      <c r="F98" s="221">
        <v>0.9</v>
      </c>
      <c r="G98" s="221">
        <v>0.9</v>
      </c>
      <c r="H98" s="221">
        <v>0.9</v>
      </c>
      <c r="I98" s="221">
        <v>0.9</v>
      </c>
      <c r="J98" s="221">
        <v>0.9</v>
      </c>
      <c r="K98" s="221">
        <v>0.9</v>
      </c>
    </row>
    <row r="99" spans="1:12" s="55" customFormat="1" x14ac:dyDescent="0.25">
      <c r="B99" s="224"/>
      <c r="C99" s="225"/>
      <c r="D99" s="226"/>
      <c r="E99" s="226"/>
      <c r="F99" s="226"/>
      <c r="G99" s="226"/>
      <c r="H99" s="226"/>
      <c r="I99" s="226"/>
      <c r="J99" s="226"/>
      <c r="K99" s="226"/>
      <c r="L99" s="200"/>
    </row>
    <row r="100" spans="1:12" ht="30" x14ac:dyDescent="0.25">
      <c r="B100" s="45" t="s">
        <v>526</v>
      </c>
      <c r="C100" s="46"/>
    </row>
    <row r="101" spans="1:12" x14ac:dyDescent="0.25">
      <c r="A101" t="s">
        <v>420</v>
      </c>
      <c r="B101" s="9" t="s">
        <v>24</v>
      </c>
      <c r="C101" s="46" t="s">
        <v>65</v>
      </c>
      <c r="D101" s="197">
        <v>1038.5889999999999</v>
      </c>
      <c r="E101" s="197">
        <v>1086.146</v>
      </c>
      <c r="F101" s="197">
        <v>1029.1841199999999</v>
      </c>
      <c r="G101" s="197">
        <v>1005.179</v>
      </c>
      <c r="H101" s="197">
        <v>1226.9007978637758</v>
      </c>
      <c r="I101" s="197">
        <v>1039.7536955481819</v>
      </c>
      <c r="J101" s="197">
        <v>1035.046218</v>
      </c>
      <c r="K101" s="197">
        <v>1041.025738</v>
      </c>
      <c r="L101" s="203"/>
    </row>
    <row r="102" spans="1:12" x14ac:dyDescent="0.25">
      <c r="A102" t="s">
        <v>421</v>
      </c>
      <c r="B102" s="9" t="s">
        <v>25</v>
      </c>
      <c r="C102" s="46" t="s">
        <v>65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98">
        <v>0</v>
      </c>
      <c r="L102" s="204"/>
    </row>
    <row r="103" spans="1:12" ht="30" x14ac:dyDescent="0.25">
      <c r="B103" s="45" t="s">
        <v>527</v>
      </c>
      <c r="C103" s="46"/>
      <c r="D103" s="147"/>
      <c r="E103" s="147"/>
      <c r="F103" s="147"/>
      <c r="G103" s="147"/>
      <c r="H103" s="147"/>
      <c r="I103" s="147"/>
      <c r="J103" s="147"/>
      <c r="K103" s="147"/>
      <c r="L103" s="204"/>
    </row>
    <row r="104" spans="1:12" x14ac:dyDescent="0.25">
      <c r="A104" t="s">
        <v>422</v>
      </c>
      <c r="B104" s="9" t="s">
        <v>24</v>
      </c>
      <c r="C104" s="46" t="s">
        <v>66</v>
      </c>
      <c r="D104" s="115">
        <v>0</v>
      </c>
      <c r="E104" s="115">
        <v>0</v>
      </c>
      <c r="F104" s="115">
        <v>0</v>
      </c>
      <c r="G104" s="115">
        <v>0</v>
      </c>
      <c r="H104" s="115">
        <v>0</v>
      </c>
      <c r="I104" s="115">
        <v>0</v>
      </c>
      <c r="J104" s="115">
        <v>0</v>
      </c>
      <c r="K104" s="199">
        <v>0</v>
      </c>
      <c r="L104" s="204"/>
    </row>
    <row r="105" spans="1:12" x14ac:dyDescent="0.25">
      <c r="A105" t="s">
        <v>423</v>
      </c>
      <c r="B105" s="9" t="s">
        <v>25</v>
      </c>
      <c r="C105" s="46" t="s">
        <v>66</v>
      </c>
      <c r="D105" s="115">
        <v>0</v>
      </c>
      <c r="E105" s="115">
        <v>0</v>
      </c>
      <c r="F105" s="115">
        <v>0</v>
      </c>
      <c r="G105" s="115">
        <v>0</v>
      </c>
      <c r="H105" s="115">
        <v>0</v>
      </c>
      <c r="I105" s="115">
        <v>0</v>
      </c>
      <c r="J105" s="115">
        <v>0</v>
      </c>
      <c r="K105" s="199">
        <v>0</v>
      </c>
      <c r="L105" s="204"/>
    </row>
  </sheetData>
  <phoneticPr fontId="15" type="noConversion"/>
  <printOptions gridLines="1"/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>
    <oddHeader>&amp;C&amp;F&amp;R&amp;A</oddHeader>
    <oddFooter>&amp;C&amp;D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zoomScale="75" zoomScaleNormal="100" workbookViewId="0">
      <selection activeCell="D32" sqref="D32"/>
    </sheetView>
  </sheetViews>
  <sheetFormatPr defaultRowHeight="15" x14ac:dyDescent="0.25"/>
  <cols>
    <col min="1" max="1" width="14.42578125" customWidth="1"/>
    <col min="2" max="2" width="58.5703125" customWidth="1"/>
    <col min="11" max="11" width="10.5703125" bestFit="1" customWidth="1"/>
    <col min="12" max="12" width="9.140625" customWidth="1"/>
  </cols>
  <sheetData>
    <row r="1" spans="1:11" ht="15.75" x14ac:dyDescent="0.25">
      <c r="B1" s="6" t="s">
        <v>593</v>
      </c>
    </row>
    <row r="3" spans="1:11" x14ac:dyDescent="0.25">
      <c r="B3" s="22"/>
    </row>
    <row r="4" spans="1:11" x14ac:dyDescent="0.25">
      <c r="B4" s="1" t="s">
        <v>241</v>
      </c>
      <c r="D4" s="56">
        <v>2006</v>
      </c>
      <c r="E4" s="56">
        <v>2007</v>
      </c>
      <c r="F4" s="56">
        <v>2008</v>
      </c>
      <c r="G4" s="56">
        <v>2009</v>
      </c>
      <c r="H4" s="56">
        <v>2010</v>
      </c>
      <c r="I4" s="56">
        <v>2011</v>
      </c>
      <c r="J4" s="56">
        <v>2012</v>
      </c>
      <c r="K4" s="56">
        <v>2013</v>
      </c>
    </row>
    <row r="5" spans="1:11" x14ac:dyDescent="0.25">
      <c r="A5" s="1" t="s">
        <v>68</v>
      </c>
      <c r="B5" s="1" t="s">
        <v>2</v>
      </c>
      <c r="C5" s="1" t="s">
        <v>3</v>
      </c>
    </row>
    <row r="6" spans="1:11" ht="15.75" x14ac:dyDescent="0.25">
      <c r="B6" s="20" t="s">
        <v>529</v>
      </c>
      <c r="C6" s="46"/>
    </row>
    <row r="7" spans="1:11" ht="15.75" x14ac:dyDescent="0.25">
      <c r="B7" s="20" t="s">
        <v>214</v>
      </c>
      <c r="C7" s="46"/>
    </row>
    <row r="8" spans="1:11" x14ac:dyDescent="0.25">
      <c r="B8" s="13" t="s">
        <v>528</v>
      </c>
      <c r="C8" s="64"/>
    </row>
    <row r="9" spans="1:11" x14ac:dyDescent="0.25">
      <c r="A9" t="s">
        <v>164</v>
      </c>
      <c r="B9" s="9" t="s">
        <v>76</v>
      </c>
      <c r="C9" s="46" t="s">
        <v>58</v>
      </c>
      <c r="D9" s="194">
        <v>1642.4716699728267</v>
      </c>
      <c r="E9" s="194">
        <v>1665.2178953966982</v>
      </c>
      <c r="F9" s="194">
        <v>1593.1828809950478</v>
      </c>
      <c r="G9" s="194">
        <v>1592.4365596227265</v>
      </c>
      <c r="H9" s="194">
        <v>1587.564441255699</v>
      </c>
      <c r="I9" s="218">
        <v>1615</v>
      </c>
      <c r="J9" s="218">
        <v>1620</v>
      </c>
      <c r="K9" s="218">
        <v>1623</v>
      </c>
    </row>
    <row r="10" spans="1:11" x14ac:dyDescent="0.25">
      <c r="A10" t="s">
        <v>165</v>
      </c>
      <c r="B10" s="9" t="s">
        <v>227</v>
      </c>
      <c r="C10" s="46" t="s">
        <v>58</v>
      </c>
      <c r="D10" s="194">
        <v>455.93185769261152</v>
      </c>
      <c r="E10" s="194">
        <v>462.245956743813</v>
      </c>
      <c r="F10" s="194">
        <v>442.24983837204104</v>
      </c>
      <c r="G10" s="194">
        <v>442.04266786436114</v>
      </c>
      <c r="H10" s="194">
        <v>440.6902220239931</v>
      </c>
      <c r="I10" s="218">
        <v>448</v>
      </c>
      <c r="J10" s="218">
        <v>450</v>
      </c>
      <c r="K10" s="218">
        <v>450</v>
      </c>
    </row>
    <row r="11" spans="1:11" x14ac:dyDescent="0.25">
      <c r="A11" t="s">
        <v>166</v>
      </c>
      <c r="B11" s="9" t="s">
        <v>75</v>
      </c>
      <c r="C11" s="46" t="s">
        <v>58</v>
      </c>
      <c r="D11" s="194">
        <v>0</v>
      </c>
      <c r="E11" s="194">
        <v>0</v>
      </c>
      <c r="F11" s="194">
        <v>0</v>
      </c>
      <c r="G11" s="194">
        <v>0</v>
      </c>
      <c r="H11" s="194">
        <v>0</v>
      </c>
      <c r="I11" s="218">
        <v>0</v>
      </c>
      <c r="J11" s="218">
        <v>0</v>
      </c>
      <c r="K11" s="218">
        <v>0</v>
      </c>
    </row>
    <row r="12" spans="1:11" x14ac:dyDescent="0.25">
      <c r="A12" t="s">
        <v>167</v>
      </c>
      <c r="B12" s="9" t="s">
        <v>228</v>
      </c>
      <c r="C12" s="46" t="s">
        <v>58</v>
      </c>
      <c r="D12" s="194">
        <v>7.108069050887039</v>
      </c>
      <c r="E12" s="194">
        <v>7.2065071207275961</v>
      </c>
      <c r="F12" s="194">
        <v>6.8947636271810406</v>
      </c>
      <c r="G12" s="194">
        <v>6.8915337974399282</v>
      </c>
      <c r="H12" s="194">
        <v>6.8704488956969971</v>
      </c>
      <c r="I12" s="218">
        <v>7</v>
      </c>
      <c r="J12" s="218">
        <v>7</v>
      </c>
      <c r="K12" s="218">
        <v>7</v>
      </c>
    </row>
    <row r="13" spans="1:11" x14ac:dyDescent="0.25">
      <c r="A13" t="s">
        <v>168</v>
      </c>
      <c r="B13" s="9" t="s">
        <v>229</v>
      </c>
      <c r="C13" s="46" t="s">
        <v>58</v>
      </c>
      <c r="D13" s="194">
        <v>0</v>
      </c>
      <c r="E13" s="194">
        <v>0</v>
      </c>
      <c r="F13" s="194">
        <v>0</v>
      </c>
      <c r="G13" s="194">
        <v>0</v>
      </c>
      <c r="H13" s="194">
        <v>0</v>
      </c>
      <c r="I13" s="218">
        <v>0</v>
      </c>
      <c r="J13" s="218">
        <v>0</v>
      </c>
      <c r="K13" s="218">
        <v>0</v>
      </c>
    </row>
    <row r="14" spans="1:11" x14ac:dyDescent="0.25">
      <c r="A14" t="s">
        <v>169</v>
      </c>
      <c r="B14" s="9" t="s">
        <v>230</v>
      </c>
      <c r="C14" s="50" t="s">
        <v>58</v>
      </c>
      <c r="D14" s="194">
        <v>140.13050414605877</v>
      </c>
      <c r="E14" s="194">
        <v>142.07114038005832</v>
      </c>
      <c r="F14" s="194">
        <v>135.92534007871194</v>
      </c>
      <c r="G14" s="194">
        <v>135.86166629238716</v>
      </c>
      <c r="H14" s="194">
        <v>135.44599251516937</v>
      </c>
      <c r="I14" s="218">
        <v>138</v>
      </c>
      <c r="J14" s="218">
        <v>138</v>
      </c>
      <c r="K14" s="218">
        <v>138</v>
      </c>
    </row>
    <row r="15" spans="1:11" x14ac:dyDescent="0.25">
      <c r="A15" t="s">
        <v>170</v>
      </c>
      <c r="B15" s="9" t="s">
        <v>231</v>
      </c>
      <c r="C15" s="46" t="s">
        <v>58</v>
      </c>
      <c r="D15" s="194">
        <v>0</v>
      </c>
      <c r="E15" s="194">
        <v>0</v>
      </c>
      <c r="F15" s="194">
        <v>0</v>
      </c>
      <c r="G15" s="194">
        <v>0</v>
      </c>
      <c r="H15" s="194">
        <v>0</v>
      </c>
      <c r="I15" s="218">
        <v>0</v>
      </c>
      <c r="J15" s="218">
        <v>0</v>
      </c>
      <c r="K15" s="218">
        <v>0</v>
      </c>
    </row>
    <row r="16" spans="1:11" x14ac:dyDescent="0.25">
      <c r="A16" t="s">
        <v>171</v>
      </c>
      <c r="B16" s="207" t="s">
        <v>801</v>
      </c>
      <c r="C16" s="46"/>
      <c r="D16" s="194">
        <v>15.231576537615084</v>
      </c>
      <c r="E16" s="194">
        <v>15.442515258701992</v>
      </c>
      <c r="F16" s="194">
        <v>14.774493486816516</v>
      </c>
      <c r="G16" s="194">
        <v>14.767572423085559</v>
      </c>
      <c r="H16" s="194">
        <v>14.722390490779279</v>
      </c>
      <c r="I16" s="218">
        <v>15</v>
      </c>
      <c r="J16" s="218">
        <v>15</v>
      </c>
      <c r="K16" s="219">
        <v>15</v>
      </c>
    </row>
    <row r="17" spans="1:11" x14ac:dyDescent="0.25">
      <c r="A17" s="48" t="s">
        <v>172</v>
      </c>
      <c r="B17" s="208" t="s">
        <v>26</v>
      </c>
      <c r="C17" s="46" t="s">
        <v>58</v>
      </c>
      <c r="D17" s="194">
        <f>SUM(D9:D16)</f>
        <v>2260.873677399999</v>
      </c>
      <c r="E17" s="194">
        <f t="shared" ref="E17:K17" si="0">SUM(E9:E16)</f>
        <v>2292.1840148999991</v>
      </c>
      <c r="F17" s="194">
        <f t="shared" si="0"/>
        <v>2193.0273165597982</v>
      </c>
      <c r="G17" s="194">
        <f t="shared" si="0"/>
        <v>2192.0000000000005</v>
      </c>
      <c r="H17" s="194">
        <f t="shared" si="0"/>
        <v>2185.2934951813377</v>
      </c>
      <c r="I17" s="218">
        <f t="shared" si="0"/>
        <v>2223</v>
      </c>
      <c r="J17" s="218">
        <f t="shared" si="0"/>
        <v>2230</v>
      </c>
      <c r="K17" s="218">
        <f t="shared" si="0"/>
        <v>2233</v>
      </c>
    </row>
    <row r="18" spans="1:11" x14ac:dyDescent="0.25">
      <c r="B18" s="208"/>
      <c r="C18" s="46"/>
      <c r="D18" s="117"/>
      <c r="E18" s="117"/>
      <c r="F18" s="117"/>
      <c r="G18" s="117"/>
      <c r="H18" s="117"/>
      <c r="I18" s="117"/>
      <c r="J18" s="117"/>
      <c r="K18" s="117"/>
    </row>
    <row r="19" spans="1:11" x14ac:dyDescent="0.25">
      <c r="A19" s="48"/>
      <c r="B19" s="209" t="s">
        <v>530</v>
      </c>
      <c r="C19" s="46"/>
      <c r="D19" s="117"/>
      <c r="E19" s="117"/>
      <c r="F19" s="117"/>
      <c r="G19" s="117"/>
      <c r="H19" s="117"/>
      <c r="I19" s="117"/>
      <c r="J19" s="117"/>
      <c r="K19" s="117"/>
    </row>
    <row r="20" spans="1:11" x14ac:dyDescent="0.25">
      <c r="A20" t="s">
        <v>173</v>
      </c>
      <c r="B20" s="207" t="s">
        <v>77</v>
      </c>
      <c r="C20" s="46" t="s">
        <v>58</v>
      </c>
      <c r="D20" s="194">
        <v>500.67822103101065</v>
      </c>
      <c r="E20" s="194">
        <v>528.36098498567242</v>
      </c>
      <c r="F20" s="194">
        <v>546.04397110548393</v>
      </c>
      <c r="G20" s="194">
        <v>556.14524043179586</v>
      </c>
      <c r="H20" s="194">
        <v>566.54169780909683</v>
      </c>
      <c r="I20" s="218">
        <v>611</v>
      </c>
      <c r="J20" s="218">
        <v>613</v>
      </c>
      <c r="K20" s="218">
        <v>627</v>
      </c>
    </row>
    <row r="21" spans="1:11" x14ac:dyDescent="0.25">
      <c r="A21" t="s">
        <v>174</v>
      </c>
      <c r="B21" s="207" t="s">
        <v>232</v>
      </c>
      <c r="C21" s="46" t="s">
        <v>58</v>
      </c>
      <c r="D21" s="194">
        <v>1024.2632887758584</v>
      </c>
      <c r="E21" s="194">
        <v>1080.895348369382</v>
      </c>
      <c r="F21" s="194">
        <v>1117.0703461177548</v>
      </c>
      <c r="G21" s="194">
        <v>1137.7350343473993</v>
      </c>
      <c r="H21" s="194">
        <v>1159.0036040146881</v>
      </c>
      <c r="I21" s="218">
        <v>1251</v>
      </c>
      <c r="J21" s="218">
        <v>1253</v>
      </c>
      <c r="K21" s="218">
        <v>1279</v>
      </c>
    </row>
    <row r="22" spans="1:11" x14ac:dyDescent="0.25">
      <c r="A22" t="s">
        <v>175</v>
      </c>
      <c r="B22" s="207" t="s">
        <v>233</v>
      </c>
      <c r="C22" s="46" t="s">
        <v>58</v>
      </c>
      <c r="D22" s="194">
        <v>39.677930915039241</v>
      </c>
      <c r="E22" s="194">
        <v>41.871744725171752</v>
      </c>
      <c r="F22" s="194">
        <v>43.273092481398642</v>
      </c>
      <c r="G22" s="194">
        <v>44.073601570166829</v>
      </c>
      <c r="H22" s="194">
        <v>44.897503829642474</v>
      </c>
      <c r="I22" s="218">
        <v>50</v>
      </c>
      <c r="J22" s="218">
        <v>47</v>
      </c>
      <c r="K22" s="218">
        <v>47</v>
      </c>
    </row>
    <row r="23" spans="1:11" x14ac:dyDescent="0.25">
      <c r="A23" t="s">
        <v>176</v>
      </c>
      <c r="B23" s="207" t="s">
        <v>234</v>
      </c>
      <c r="C23" s="46" t="s">
        <v>58</v>
      </c>
      <c r="D23" s="194">
        <v>0</v>
      </c>
      <c r="E23" s="194">
        <v>0</v>
      </c>
      <c r="F23" s="194">
        <v>0</v>
      </c>
      <c r="G23" s="194">
        <v>0</v>
      </c>
      <c r="H23" s="194">
        <v>0</v>
      </c>
      <c r="I23" s="218">
        <v>0</v>
      </c>
      <c r="J23" s="218">
        <v>0</v>
      </c>
      <c r="K23" s="218">
        <v>0</v>
      </c>
    </row>
    <row r="24" spans="1:11" x14ac:dyDescent="0.25">
      <c r="A24" t="s">
        <v>177</v>
      </c>
      <c r="B24" s="207" t="s">
        <v>235</v>
      </c>
      <c r="C24" s="46" t="s">
        <v>58</v>
      </c>
      <c r="D24" s="194">
        <v>42.132235920093215</v>
      </c>
      <c r="E24" s="194">
        <v>44.46174955353289</v>
      </c>
      <c r="F24" s="194">
        <v>45.949778614268666</v>
      </c>
      <c r="G24" s="194">
        <v>46.79980372914622</v>
      </c>
      <c r="H24" s="194">
        <v>47.674669014981184</v>
      </c>
      <c r="I24" s="218">
        <v>46</v>
      </c>
      <c r="J24" s="218">
        <v>57</v>
      </c>
      <c r="K24" s="218">
        <v>58</v>
      </c>
    </row>
    <row r="25" spans="1:11" x14ac:dyDescent="0.25">
      <c r="A25" t="s">
        <v>178</v>
      </c>
      <c r="B25" s="207" t="s">
        <v>236</v>
      </c>
      <c r="C25" s="46" t="s">
        <v>58</v>
      </c>
      <c r="D25" s="194">
        <v>0</v>
      </c>
      <c r="E25" s="194">
        <v>0</v>
      </c>
      <c r="F25" s="194">
        <v>0</v>
      </c>
      <c r="G25" s="194">
        <v>0</v>
      </c>
      <c r="H25" s="194">
        <v>0</v>
      </c>
      <c r="I25" s="218">
        <v>0</v>
      </c>
      <c r="J25" s="218">
        <v>0</v>
      </c>
      <c r="K25" s="218">
        <v>0</v>
      </c>
    </row>
    <row r="26" spans="1:11" x14ac:dyDescent="0.25">
      <c r="A26" t="s">
        <v>179</v>
      </c>
      <c r="B26" s="207" t="s">
        <v>802</v>
      </c>
      <c r="C26" s="46"/>
      <c r="D26" s="194">
        <v>84</v>
      </c>
      <c r="E26" s="194">
        <v>88</v>
      </c>
      <c r="F26" s="194">
        <v>91</v>
      </c>
      <c r="G26" s="194">
        <v>93</v>
      </c>
      <c r="H26" s="194">
        <v>96</v>
      </c>
      <c r="I26" s="218">
        <v>103</v>
      </c>
      <c r="J26" s="218">
        <v>103</v>
      </c>
      <c r="K26" s="219">
        <v>103</v>
      </c>
    </row>
    <row r="27" spans="1:11" x14ac:dyDescent="0.25">
      <c r="A27" t="s">
        <v>604</v>
      </c>
      <c r="B27" s="207" t="s">
        <v>605</v>
      </c>
      <c r="C27" s="46"/>
      <c r="D27" s="194">
        <v>0</v>
      </c>
      <c r="E27" s="194">
        <v>0</v>
      </c>
      <c r="F27" s="194">
        <v>0</v>
      </c>
      <c r="G27" s="194">
        <v>0</v>
      </c>
      <c r="H27" s="194">
        <v>0</v>
      </c>
      <c r="I27" s="218">
        <v>0</v>
      </c>
      <c r="J27" s="218">
        <v>0</v>
      </c>
      <c r="K27" s="219">
        <v>0</v>
      </c>
    </row>
    <row r="28" spans="1:11" x14ac:dyDescent="0.25">
      <c r="A28" s="48" t="s">
        <v>180</v>
      </c>
      <c r="B28" s="208" t="s">
        <v>27</v>
      </c>
      <c r="C28" s="46" t="s">
        <v>58</v>
      </c>
      <c r="D28" s="194">
        <f>SUM(D20:D27)</f>
        <v>1690.7516766420017</v>
      </c>
      <c r="E28" s="194">
        <f t="shared" ref="E28:K28" si="1">SUM(E20:E27)</f>
        <v>1783.5898276337589</v>
      </c>
      <c r="F28" s="194">
        <f t="shared" si="1"/>
        <v>1843.3371883189061</v>
      </c>
      <c r="G28" s="194">
        <f t="shared" si="1"/>
        <v>1877.7536800785083</v>
      </c>
      <c r="H28" s="194">
        <f t="shared" si="1"/>
        <v>1914.1174746684087</v>
      </c>
      <c r="I28" s="218">
        <f t="shared" si="1"/>
        <v>2061</v>
      </c>
      <c r="J28" s="218">
        <f t="shared" si="1"/>
        <v>2073</v>
      </c>
      <c r="K28" s="218">
        <f t="shared" si="1"/>
        <v>2114</v>
      </c>
    </row>
    <row r="29" spans="1:11" x14ac:dyDescent="0.25">
      <c r="A29" s="48"/>
      <c r="B29" s="207"/>
      <c r="C29" s="46"/>
      <c r="D29" s="102"/>
      <c r="E29" s="102"/>
      <c r="F29" s="102"/>
      <c r="G29" s="102"/>
      <c r="H29" s="102"/>
      <c r="I29" s="102"/>
      <c r="J29" s="102"/>
    </row>
    <row r="30" spans="1:11" ht="15.75" x14ac:dyDescent="0.25">
      <c r="A30" s="48"/>
      <c r="B30" s="210" t="s">
        <v>218</v>
      </c>
      <c r="C30" s="46"/>
    </row>
    <row r="31" spans="1:11" ht="30" x14ac:dyDescent="0.25">
      <c r="A31" s="48"/>
      <c r="B31" s="211" t="s">
        <v>531</v>
      </c>
      <c r="C31" s="64"/>
    </row>
    <row r="32" spans="1:11" x14ac:dyDescent="0.25">
      <c r="A32" s="2" t="s">
        <v>181</v>
      </c>
      <c r="B32" s="207" t="s">
        <v>76</v>
      </c>
      <c r="C32" s="46" t="s">
        <v>56</v>
      </c>
      <c r="D32" s="130">
        <v>0.2</v>
      </c>
      <c r="E32" s="130">
        <v>0.2</v>
      </c>
      <c r="F32" s="130">
        <v>0.2</v>
      </c>
      <c r="G32" s="130">
        <v>0.2</v>
      </c>
      <c r="H32" s="130">
        <v>0.2</v>
      </c>
      <c r="I32" s="130">
        <v>0.2</v>
      </c>
      <c r="J32" s="130">
        <v>0.2</v>
      </c>
      <c r="K32" s="121">
        <v>0.2</v>
      </c>
    </row>
    <row r="33" spans="1:11" x14ac:dyDescent="0.25">
      <c r="A33" s="2" t="s">
        <v>182</v>
      </c>
      <c r="B33" s="207" t="s">
        <v>227</v>
      </c>
      <c r="C33" s="46" t="s">
        <v>56</v>
      </c>
      <c r="D33" s="130">
        <v>4</v>
      </c>
      <c r="E33" s="130">
        <v>4</v>
      </c>
      <c r="F33" s="130">
        <v>4</v>
      </c>
      <c r="G33" s="130">
        <v>4</v>
      </c>
      <c r="H33" s="130">
        <v>4</v>
      </c>
      <c r="I33" s="130">
        <v>4</v>
      </c>
      <c r="J33" s="130">
        <v>4</v>
      </c>
      <c r="K33" s="121">
        <v>4</v>
      </c>
    </row>
    <row r="34" spans="1:11" x14ac:dyDescent="0.25">
      <c r="A34" s="2" t="s">
        <v>183</v>
      </c>
      <c r="B34" s="207" t="s">
        <v>75</v>
      </c>
      <c r="C34" s="46" t="s">
        <v>56</v>
      </c>
      <c r="D34" s="165">
        <v>0</v>
      </c>
      <c r="E34" s="165">
        <v>0</v>
      </c>
      <c r="F34" s="165">
        <v>0</v>
      </c>
      <c r="G34" s="165">
        <v>0</v>
      </c>
      <c r="H34" s="165">
        <v>0</v>
      </c>
      <c r="I34" s="165">
        <v>0</v>
      </c>
      <c r="J34" s="165">
        <v>0</v>
      </c>
      <c r="K34" s="121">
        <v>0</v>
      </c>
    </row>
    <row r="35" spans="1:11" x14ac:dyDescent="0.25">
      <c r="A35" s="2" t="s">
        <v>184</v>
      </c>
      <c r="B35" s="207" t="s">
        <v>228</v>
      </c>
      <c r="C35" s="46" t="s">
        <v>56</v>
      </c>
      <c r="D35" s="130">
        <v>8</v>
      </c>
      <c r="E35" s="130">
        <v>8</v>
      </c>
      <c r="F35" s="130">
        <v>8</v>
      </c>
      <c r="G35" s="130">
        <v>8</v>
      </c>
      <c r="H35" s="130">
        <v>8</v>
      </c>
      <c r="I35" s="130">
        <v>8</v>
      </c>
      <c r="J35" s="130">
        <v>8</v>
      </c>
      <c r="K35" s="121">
        <v>8</v>
      </c>
    </row>
    <row r="36" spans="1:11" x14ac:dyDescent="0.25">
      <c r="A36" s="2" t="s">
        <v>185</v>
      </c>
      <c r="B36" s="207" t="s">
        <v>229</v>
      </c>
      <c r="C36" s="46" t="s">
        <v>56</v>
      </c>
      <c r="D36" s="165">
        <v>0</v>
      </c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21">
        <v>0</v>
      </c>
    </row>
    <row r="37" spans="1:11" x14ac:dyDescent="0.25">
      <c r="A37" s="2" t="s">
        <v>186</v>
      </c>
      <c r="B37" s="207" t="s">
        <v>230</v>
      </c>
      <c r="C37" s="46" t="s">
        <v>56</v>
      </c>
      <c r="D37" s="130">
        <v>50</v>
      </c>
      <c r="E37" s="130">
        <v>50</v>
      </c>
      <c r="F37" s="130">
        <v>50</v>
      </c>
      <c r="G37" s="130">
        <v>50</v>
      </c>
      <c r="H37" s="130">
        <v>50</v>
      </c>
      <c r="I37" s="130">
        <v>50</v>
      </c>
      <c r="J37" s="130">
        <v>50</v>
      </c>
      <c r="K37" s="121">
        <v>50</v>
      </c>
    </row>
    <row r="38" spans="1:11" x14ac:dyDescent="0.25">
      <c r="A38" s="2" t="s">
        <v>187</v>
      </c>
      <c r="B38" s="207" t="s">
        <v>231</v>
      </c>
      <c r="C38" s="46" t="s">
        <v>56</v>
      </c>
      <c r="D38" s="165">
        <v>0</v>
      </c>
      <c r="E38" s="165">
        <v>0</v>
      </c>
      <c r="F38" s="165">
        <v>0</v>
      </c>
      <c r="G38" s="165">
        <v>0</v>
      </c>
      <c r="H38" s="165">
        <v>0</v>
      </c>
      <c r="I38" s="165">
        <v>0</v>
      </c>
      <c r="J38" s="165">
        <v>0</v>
      </c>
      <c r="K38" s="121">
        <v>0</v>
      </c>
    </row>
    <row r="39" spans="1:11" x14ac:dyDescent="0.25">
      <c r="A39" s="2" t="s">
        <v>188</v>
      </c>
      <c r="B39" s="207" t="s">
        <v>800</v>
      </c>
      <c r="C39" s="46" t="s">
        <v>56</v>
      </c>
      <c r="D39" s="130">
        <v>15</v>
      </c>
      <c r="E39" s="130">
        <v>15</v>
      </c>
      <c r="F39" s="130">
        <v>15</v>
      </c>
      <c r="G39" s="130">
        <v>15</v>
      </c>
      <c r="H39" s="130">
        <v>15</v>
      </c>
      <c r="I39" s="130">
        <v>15</v>
      </c>
      <c r="J39" s="130">
        <v>15</v>
      </c>
      <c r="K39" s="131">
        <v>15</v>
      </c>
    </row>
    <row r="40" spans="1:11" x14ac:dyDescent="0.25">
      <c r="A40" s="48"/>
      <c r="B40" s="207"/>
      <c r="C40" s="46"/>
      <c r="D40" s="103"/>
      <c r="E40" s="103"/>
      <c r="F40" s="103"/>
      <c r="G40" s="103"/>
      <c r="H40" s="103"/>
      <c r="I40" s="103"/>
      <c r="J40" s="103"/>
    </row>
    <row r="41" spans="1:11" ht="30" x14ac:dyDescent="0.25">
      <c r="A41" s="48"/>
      <c r="B41" s="45" t="s">
        <v>532</v>
      </c>
      <c r="C41" s="46"/>
      <c r="D41" s="103"/>
      <c r="E41" s="103"/>
      <c r="F41" s="103"/>
      <c r="G41" s="103"/>
      <c r="H41" s="103"/>
      <c r="I41" s="103"/>
      <c r="J41" s="103"/>
    </row>
    <row r="42" spans="1:11" x14ac:dyDescent="0.25">
      <c r="A42" s="2" t="s">
        <v>189</v>
      </c>
      <c r="B42" s="9" t="s">
        <v>77</v>
      </c>
      <c r="C42" s="46" t="s">
        <v>56</v>
      </c>
      <c r="D42" s="130">
        <v>0.2</v>
      </c>
      <c r="E42" s="130">
        <v>0.2</v>
      </c>
      <c r="F42" s="130">
        <v>0.2</v>
      </c>
      <c r="G42" s="130">
        <v>0.2</v>
      </c>
      <c r="H42" s="130">
        <v>0.2</v>
      </c>
      <c r="I42" s="130">
        <v>0.2</v>
      </c>
      <c r="J42" s="130">
        <v>0.2</v>
      </c>
      <c r="K42" s="121">
        <v>0.2</v>
      </c>
    </row>
    <row r="43" spans="1:11" x14ac:dyDescent="0.25">
      <c r="A43" s="2" t="s">
        <v>190</v>
      </c>
      <c r="B43" s="9" t="s">
        <v>232</v>
      </c>
      <c r="C43" s="46" t="s">
        <v>56</v>
      </c>
      <c r="D43" s="130">
        <v>4</v>
      </c>
      <c r="E43" s="130">
        <v>4</v>
      </c>
      <c r="F43" s="130">
        <v>4</v>
      </c>
      <c r="G43" s="130">
        <v>4</v>
      </c>
      <c r="H43" s="130">
        <v>4</v>
      </c>
      <c r="I43" s="130">
        <v>4</v>
      </c>
      <c r="J43" s="130">
        <v>4</v>
      </c>
      <c r="K43" s="121">
        <v>4</v>
      </c>
    </row>
    <row r="44" spans="1:11" x14ac:dyDescent="0.25">
      <c r="A44" s="2" t="s">
        <v>191</v>
      </c>
      <c r="B44" s="9" t="s">
        <v>233</v>
      </c>
      <c r="C44" s="46" t="s">
        <v>56</v>
      </c>
      <c r="D44" s="130">
        <v>8</v>
      </c>
      <c r="E44" s="130">
        <v>8</v>
      </c>
      <c r="F44" s="130">
        <v>8</v>
      </c>
      <c r="G44" s="130">
        <v>8</v>
      </c>
      <c r="H44" s="130">
        <v>8</v>
      </c>
      <c r="I44" s="130">
        <v>8</v>
      </c>
      <c r="J44" s="130">
        <v>8</v>
      </c>
      <c r="K44" s="121">
        <v>8</v>
      </c>
    </row>
    <row r="45" spans="1:11" x14ac:dyDescent="0.25">
      <c r="A45" s="2" t="s">
        <v>192</v>
      </c>
      <c r="B45" s="9" t="s">
        <v>234</v>
      </c>
      <c r="C45" s="46" t="s">
        <v>56</v>
      </c>
      <c r="D45" s="165">
        <v>0</v>
      </c>
      <c r="E45" s="165">
        <v>0</v>
      </c>
      <c r="F45" s="165">
        <v>0</v>
      </c>
      <c r="G45" s="165">
        <v>0</v>
      </c>
      <c r="H45" s="165">
        <v>0</v>
      </c>
      <c r="I45" s="165">
        <v>0</v>
      </c>
      <c r="J45" s="165">
        <v>0</v>
      </c>
      <c r="K45" s="121">
        <v>0</v>
      </c>
    </row>
    <row r="46" spans="1:11" x14ac:dyDescent="0.25">
      <c r="A46" s="2" t="s">
        <v>193</v>
      </c>
      <c r="B46" s="9" t="s">
        <v>235</v>
      </c>
      <c r="C46" s="46" t="s">
        <v>56</v>
      </c>
      <c r="D46" s="130">
        <v>60</v>
      </c>
      <c r="E46" s="130">
        <v>60</v>
      </c>
      <c r="F46" s="130">
        <v>60</v>
      </c>
      <c r="G46" s="130">
        <v>60</v>
      </c>
      <c r="H46" s="130">
        <v>60</v>
      </c>
      <c r="I46" s="130">
        <v>60</v>
      </c>
      <c r="J46" s="130">
        <v>60</v>
      </c>
      <c r="K46" s="121">
        <v>60</v>
      </c>
    </row>
    <row r="47" spans="1:11" x14ac:dyDescent="0.25">
      <c r="A47" s="2" t="s">
        <v>194</v>
      </c>
      <c r="B47" s="9" t="s">
        <v>236</v>
      </c>
      <c r="C47" s="46" t="s">
        <v>56</v>
      </c>
      <c r="D47" s="165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21">
        <v>0</v>
      </c>
    </row>
    <row r="48" spans="1:11" x14ac:dyDescent="0.25">
      <c r="A48" s="2" t="s">
        <v>195</v>
      </c>
      <c r="B48" s="207" t="s">
        <v>803</v>
      </c>
      <c r="C48" s="46" t="s">
        <v>56</v>
      </c>
      <c r="D48" s="130">
        <v>15</v>
      </c>
      <c r="E48" s="130">
        <v>15</v>
      </c>
      <c r="F48" s="130">
        <v>15</v>
      </c>
      <c r="G48" s="130">
        <v>15</v>
      </c>
      <c r="H48" s="130">
        <v>15</v>
      </c>
      <c r="I48" s="130">
        <v>15</v>
      </c>
      <c r="J48" s="130">
        <v>15</v>
      </c>
      <c r="K48" s="131">
        <v>15</v>
      </c>
    </row>
    <row r="49" spans="1:11" x14ac:dyDescent="0.25">
      <c r="A49" s="48"/>
      <c r="B49" s="9"/>
      <c r="C49" s="46"/>
    </row>
    <row r="50" spans="1:11" ht="15.75" x14ac:dyDescent="0.25">
      <c r="A50" s="48"/>
      <c r="B50" s="20" t="s">
        <v>271</v>
      </c>
      <c r="C50" s="46"/>
    </row>
    <row r="51" spans="1:11" x14ac:dyDescent="0.25">
      <c r="A51" s="48"/>
      <c r="B51" s="45" t="s">
        <v>533</v>
      </c>
      <c r="C51" s="46"/>
    </row>
    <row r="52" spans="1:11" x14ac:dyDescent="0.25">
      <c r="A52" s="2" t="s">
        <v>196</v>
      </c>
      <c r="B52" s="9" t="s">
        <v>216</v>
      </c>
      <c r="C52" s="46" t="s">
        <v>56</v>
      </c>
      <c r="D52" s="123">
        <v>3400.21</v>
      </c>
      <c r="E52" s="123">
        <v>3467.06</v>
      </c>
      <c r="F52" s="123">
        <v>3691.91</v>
      </c>
      <c r="G52" s="123">
        <v>3775.44</v>
      </c>
      <c r="H52" s="123">
        <v>3873.29</v>
      </c>
      <c r="I52" s="123">
        <v>3919.49</v>
      </c>
      <c r="J52" s="123">
        <v>3967.91</v>
      </c>
      <c r="K52" s="124">
        <v>4080.51</v>
      </c>
    </row>
    <row r="53" spans="1:11" ht="30" x14ac:dyDescent="0.25">
      <c r="A53" s="2" t="s">
        <v>197</v>
      </c>
      <c r="B53" s="9" t="s">
        <v>217</v>
      </c>
      <c r="C53" s="46" t="s">
        <v>56</v>
      </c>
      <c r="D53" s="189">
        <v>199.2</v>
      </c>
      <c r="E53" s="189">
        <v>177.6051739383044</v>
      </c>
      <c r="F53" s="189">
        <v>199.1</v>
      </c>
      <c r="G53" s="189">
        <v>192.44893846535027</v>
      </c>
      <c r="H53" s="189">
        <v>174.7</v>
      </c>
      <c r="I53" s="189">
        <v>168.9</v>
      </c>
      <c r="J53" s="189">
        <v>174.1</v>
      </c>
      <c r="K53" s="189">
        <v>170.2</v>
      </c>
    </row>
    <row r="54" spans="1:11" x14ac:dyDescent="0.25">
      <c r="A54" s="2" t="s">
        <v>215</v>
      </c>
      <c r="B54" s="9" t="s">
        <v>273</v>
      </c>
      <c r="C54" s="46" t="s">
        <v>56</v>
      </c>
      <c r="D54" s="115">
        <v>125.21</v>
      </c>
      <c r="E54" s="115">
        <v>112.06</v>
      </c>
      <c r="F54" s="115">
        <v>114.91</v>
      </c>
      <c r="G54" s="115">
        <v>101.44</v>
      </c>
      <c r="H54" s="115">
        <v>87.29</v>
      </c>
      <c r="I54" s="115">
        <v>92.49</v>
      </c>
      <c r="J54" s="115">
        <v>86.91</v>
      </c>
      <c r="K54" s="115">
        <v>81.510000000000005</v>
      </c>
    </row>
    <row r="56" spans="1:11" x14ac:dyDescent="0.25">
      <c r="A56" s="48"/>
      <c r="B56" s="45" t="s">
        <v>534</v>
      </c>
      <c r="C56" s="46"/>
    </row>
    <row r="57" spans="1:11" ht="30" x14ac:dyDescent="0.25">
      <c r="A57" s="2" t="s">
        <v>198</v>
      </c>
      <c r="B57" s="14" t="s">
        <v>546</v>
      </c>
      <c r="C57" s="50" t="s">
        <v>56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</row>
    <row r="58" spans="1:11" ht="30" x14ac:dyDescent="0.25">
      <c r="A58" s="2" t="s">
        <v>199</v>
      </c>
      <c r="B58" s="14" t="s">
        <v>547</v>
      </c>
      <c r="C58" s="50" t="s">
        <v>56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</row>
    <row r="59" spans="1:11" ht="30" x14ac:dyDescent="0.25">
      <c r="A59" s="2" t="s">
        <v>200</v>
      </c>
      <c r="B59" s="14" t="s">
        <v>548</v>
      </c>
      <c r="C59" s="50" t="s">
        <v>56</v>
      </c>
      <c r="D59" s="218">
        <v>2511.9</v>
      </c>
      <c r="E59" s="218">
        <v>2525.4</v>
      </c>
      <c r="F59" s="218">
        <v>2525.4</v>
      </c>
      <c r="G59" s="218">
        <v>2520</v>
      </c>
      <c r="H59" s="218">
        <v>2630</v>
      </c>
      <c r="I59" s="218">
        <v>2685</v>
      </c>
      <c r="J59" s="218">
        <v>2740</v>
      </c>
      <c r="K59" s="218">
        <v>2740</v>
      </c>
    </row>
    <row r="60" spans="1:11" x14ac:dyDescent="0.25">
      <c r="A60" s="2" t="s">
        <v>201</v>
      </c>
      <c r="B60" s="14" t="s">
        <v>274</v>
      </c>
      <c r="C60" s="50" t="s">
        <v>56</v>
      </c>
      <c r="D60" s="218">
        <v>2511.9</v>
      </c>
      <c r="E60" s="218">
        <v>2525.4</v>
      </c>
      <c r="F60" s="218">
        <v>2525.4</v>
      </c>
      <c r="G60" s="218">
        <v>2520</v>
      </c>
      <c r="H60" s="218">
        <v>2630</v>
      </c>
      <c r="I60" s="218">
        <v>2685</v>
      </c>
      <c r="J60" s="218">
        <v>2740</v>
      </c>
      <c r="K60" s="218">
        <v>2740</v>
      </c>
    </row>
    <row r="61" spans="1:11" ht="30" x14ac:dyDescent="0.25">
      <c r="A61" s="2" t="s">
        <v>275</v>
      </c>
      <c r="B61" s="14" t="s">
        <v>276</v>
      </c>
      <c r="C61" s="50" t="s">
        <v>56</v>
      </c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</row>
    <row r="62" spans="1:11" x14ac:dyDescent="0.25">
      <c r="A62" s="48"/>
      <c r="B62" s="14"/>
      <c r="C62" s="50"/>
    </row>
    <row r="63" spans="1:11" ht="15.75" x14ac:dyDescent="0.25">
      <c r="A63" s="48"/>
      <c r="B63" s="20" t="s">
        <v>272</v>
      </c>
      <c r="C63" s="50"/>
    </row>
    <row r="64" spans="1:11" x14ac:dyDescent="0.25">
      <c r="A64" s="2" t="s">
        <v>202</v>
      </c>
      <c r="B64" s="62" t="s">
        <v>99</v>
      </c>
      <c r="C64" s="46" t="s">
        <v>98</v>
      </c>
      <c r="D64" s="127">
        <v>51860</v>
      </c>
      <c r="E64" s="127">
        <v>51876</v>
      </c>
      <c r="F64" s="127">
        <v>51899</v>
      </c>
      <c r="G64" s="127">
        <v>52170</v>
      </c>
      <c r="H64" s="127">
        <v>52290</v>
      </c>
      <c r="I64" s="127">
        <v>52414</v>
      </c>
      <c r="J64" s="127">
        <v>52308</v>
      </c>
      <c r="K64" s="124">
        <v>52164</v>
      </c>
    </row>
    <row r="65" spans="1:11" x14ac:dyDescent="0.25">
      <c r="A65" s="2" t="s">
        <v>203</v>
      </c>
      <c r="B65" s="62" t="s">
        <v>100</v>
      </c>
      <c r="C65" s="46" t="s">
        <v>98</v>
      </c>
      <c r="D65" s="128">
        <v>7049</v>
      </c>
      <c r="E65" s="128">
        <v>7189</v>
      </c>
      <c r="F65" s="128">
        <v>7370</v>
      </c>
      <c r="G65" s="128">
        <v>7700</v>
      </c>
      <c r="H65" s="128">
        <v>8028</v>
      </c>
      <c r="I65" s="128">
        <v>8168</v>
      </c>
      <c r="J65" s="127">
        <v>8333</v>
      </c>
      <c r="K65" s="124">
        <v>9428</v>
      </c>
    </row>
    <row r="66" spans="1:11" x14ac:dyDescent="0.25">
      <c r="B66" s="14"/>
      <c r="C66" s="50"/>
    </row>
    <row r="67" spans="1:11" x14ac:dyDescent="0.25">
      <c r="B67" s="14"/>
      <c r="C67" s="50"/>
    </row>
    <row r="68" spans="1:11" x14ac:dyDescent="0.25">
      <c r="B68" s="14"/>
      <c r="C68" s="50"/>
    </row>
    <row r="69" spans="1:11" x14ac:dyDescent="0.25">
      <c r="B69" s="53"/>
      <c r="C69" s="50"/>
    </row>
    <row r="70" spans="1:11" x14ac:dyDescent="0.25">
      <c r="B70" s="62"/>
      <c r="C70" s="46"/>
    </row>
    <row r="71" spans="1:11" x14ac:dyDescent="0.25">
      <c r="B71" s="62"/>
      <c r="C71" s="46"/>
    </row>
    <row r="72" spans="1:11" x14ac:dyDescent="0.25">
      <c r="B72" s="14"/>
      <c r="C72" s="50"/>
    </row>
    <row r="73" spans="1:11" x14ac:dyDescent="0.25">
      <c r="B73" s="18"/>
    </row>
  </sheetData>
  <phoneticPr fontId="15" type="noConversion"/>
  <printOptions gridLines="1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&amp;C&amp;F&amp;R&amp;A</oddHeader>
    <oddFooter>&amp;C&amp;D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="75" zoomScaleNormal="75" workbookViewId="0">
      <selection activeCell="G26" sqref="G26"/>
    </sheetView>
  </sheetViews>
  <sheetFormatPr defaultRowHeight="15" x14ac:dyDescent="0.25"/>
  <cols>
    <col min="1" max="1" width="16.140625" customWidth="1"/>
    <col min="2" max="2" width="76.5703125" bestFit="1" customWidth="1"/>
    <col min="3" max="3" width="27.140625" bestFit="1" customWidth="1"/>
    <col min="11" max="11" width="10.42578125" customWidth="1"/>
    <col min="12" max="12" width="15.42578125" customWidth="1"/>
  </cols>
  <sheetData>
    <row r="1" spans="1:12" ht="15.75" x14ac:dyDescent="0.25">
      <c r="B1" s="6" t="s">
        <v>73</v>
      </c>
    </row>
    <row r="2" spans="1:12" x14ac:dyDescent="0.25">
      <c r="L2" s="62"/>
    </row>
    <row r="3" spans="1:12" x14ac:dyDescent="0.25">
      <c r="B3" s="1" t="s">
        <v>241</v>
      </c>
      <c r="D3" s="56">
        <v>2006</v>
      </c>
      <c r="E3" s="56">
        <v>2007</v>
      </c>
      <c r="F3" s="56">
        <v>2008</v>
      </c>
      <c r="G3" s="56">
        <v>2009</v>
      </c>
      <c r="H3" s="56">
        <v>2010</v>
      </c>
      <c r="I3" s="56">
        <v>2011</v>
      </c>
      <c r="J3" s="56">
        <v>2012</v>
      </c>
      <c r="K3" s="56">
        <v>2013</v>
      </c>
    </row>
    <row r="4" spans="1:12" x14ac:dyDescent="0.25">
      <c r="A4" s="1" t="s">
        <v>68</v>
      </c>
      <c r="B4" s="1" t="s">
        <v>2</v>
      </c>
      <c r="C4" s="1" t="s">
        <v>3</v>
      </c>
    </row>
    <row r="5" spans="1:12" ht="15.75" x14ac:dyDescent="0.25">
      <c r="B5" s="90" t="s">
        <v>535</v>
      </c>
      <c r="C5" s="5"/>
    </row>
    <row r="6" spans="1:12" x14ac:dyDescent="0.25">
      <c r="B6" s="91" t="s">
        <v>536</v>
      </c>
      <c r="C6" s="65"/>
    </row>
    <row r="7" spans="1:12" x14ac:dyDescent="0.25">
      <c r="A7" t="s">
        <v>219</v>
      </c>
      <c r="B7" s="92" t="s">
        <v>466</v>
      </c>
      <c r="C7" s="65" t="s">
        <v>544</v>
      </c>
      <c r="D7" s="212">
        <v>26.982658230867038</v>
      </c>
      <c r="E7" s="212">
        <v>88.074654226507405</v>
      </c>
      <c r="F7" s="212">
        <v>44.675524424670051</v>
      </c>
      <c r="G7" s="212">
        <v>62.713418913866029</v>
      </c>
      <c r="H7" s="212">
        <v>44.451199704926786</v>
      </c>
      <c r="I7" s="212">
        <v>33.140408650605693</v>
      </c>
      <c r="J7" s="212">
        <v>37.23426318789177</v>
      </c>
      <c r="K7" s="212">
        <v>86.057181703105215</v>
      </c>
    </row>
    <row r="8" spans="1:12" x14ac:dyDescent="0.25">
      <c r="A8" t="s">
        <v>220</v>
      </c>
      <c r="B8" s="92" t="s">
        <v>588</v>
      </c>
      <c r="C8" s="65" t="s">
        <v>544</v>
      </c>
      <c r="D8" s="212">
        <v>26.982658230867038</v>
      </c>
      <c r="E8" s="212">
        <v>35.785682646541929</v>
      </c>
      <c r="F8" s="212">
        <v>44.675524424670051</v>
      </c>
      <c r="G8" s="212">
        <v>32.580505611712532</v>
      </c>
      <c r="H8" s="212">
        <v>44.451199704926786</v>
      </c>
      <c r="I8" s="212">
        <v>33.07792349516312</v>
      </c>
      <c r="J8" s="212">
        <v>37.23426318789177</v>
      </c>
      <c r="K8" s="212">
        <v>85.354595321070803</v>
      </c>
    </row>
    <row r="9" spans="1:12" x14ac:dyDescent="0.25">
      <c r="A9" t="s">
        <v>221</v>
      </c>
      <c r="B9" s="92" t="s">
        <v>467</v>
      </c>
      <c r="C9" s="65" t="s">
        <v>545</v>
      </c>
      <c r="D9" s="212">
        <v>0.54751269969441263</v>
      </c>
      <c r="E9" s="212">
        <v>0.85599863299822287</v>
      </c>
      <c r="F9" s="212">
        <v>0.53097625957783245</v>
      </c>
      <c r="G9" s="212">
        <v>0.98675950645790245</v>
      </c>
      <c r="H9" s="212">
        <v>0.62269797719656139</v>
      </c>
      <c r="I9" s="212">
        <v>0.52168107792350438</v>
      </c>
      <c r="J9" s="212">
        <v>0.65115255525299709</v>
      </c>
      <c r="K9" s="212">
        <v>0.70509306287018081</v>
      </c>
    </row>
    <row r="10" spans="1:12" x14ac:dyDescent="0.25">
      <c r="A10" t="s">
        <v>222</v>
      </c>
      <c r="B10" s="92" t="s">
        <v>589</v>
      </c>
      <c r="C10" s="65" t="s">
        <v>545</v>
      </c>
      <c r="D10" s="212">
        <v>0.54751269969441263</v>
      </c>
      <c r="E10" s="212">
        <v>0.56232881371122057</v>
      </c>
      <c r="F10" s="212">
        <v>0.53097625957783245</v>
      </c>
      <c r="G10" s="212">
        <v>0.5873374046402452</v>
      </c>
      <c r="H10" s="212">
        <v>0.62269797719656139</v>
      </c>
      <c r="I10" s="212">
        <v>0.51126902510576666</v>
      </c>
      <c r="J10" s="212">
        <v>0.65115255525299709</v>
      </c>
      <c r="K10" s="212">
        <v>0.66811483223679069</v>
      </c>
    </row>
    <row r="11" spans="1:12" x14ac:dyDescent="0.25">
      <c r="B11" s="105" t="s">
        <v>606</v>
      </c>
      <c r="C11" s="65"/>
      <c r="K11" s="106"/>
    </row>
    <row r="12" spans="1:12" x14ac:dyDescent="0.25">
      <c r="A12" t="s">
        <v>243</v>
      </c>
      <c r="B12" s="92" t="s">
        <v>466</v>
      </c>
      <c r="C12" s="65" t="s">
        <v>544</v>
      </c>
      <c r="D12" s="212">
        <v>24.725570762254232</v>
      </c>
      <c r="E12" s="212">
        <v>74.195189281643977</v>
      </c>
      <c r="F12" s="212">
        <v>16.601113307461898</v>
      </c>
      <c r="G12" s="212">
        <v>59.751641532577921</v>
      </c>
      <c r="H12" s="212">
        <v>30.021198669582894</v>
      </c>
      <c r="I12" s="212">
        <v>22.773005051964009</v>
      </c>
      <c r="J12" s="212">
        <v>29.14513647014126</v>
      </c>
      <c r="K12" s="212">
        <v>27.626392036131211</v>
      </c>
    </row>
    <row r="13" spans="1:12" x14ac:dyDescent="0.25">
      <c r="A13" t="s">
        <v>244</v>
      </c>
      <c r="B13" s="92" t="s">
        <v>588</v>
      </c>
      <c r="C13" s="65" t="s">
        <v>544</v>
      </c>
      <c r="D13" s="212">
        <v>24.725570762254232</v>
      </c>
      <c r="E13" s="212">
        <v>21.906217701678496</v>
      </c>
      <c r="F13" s="212">
        <v>16.601113307461898</v>
      </c>
      <c r="G13" s="212">
        <v>29.618728230424427</v>
      </c>
      <c r="H13" s="212">
        <v>30.021198669582894</v>
      </c>
      <c r="I13" s="212">
        <v>22.710519896521433</v>
      </c>
      <c r="J13" s="212">
        <v>29.14513647014126</v>
      </c>
      <c r="K13" s="212">
        <v>26.9238056540968</v>
      </c>
    </row>
    <row r="14" spans="1:12" x14ac:dyDescent="0.25">
      <c r="A14" t="s">
        <v>245</v>
      </c>
      <c r="B14" s="92" t="s">
        <v>467</v>
      </c>
      <c r="C14" s="65" t="s">
        <v>545</v>
      </c>
      <c r="D14" s="212">
        <v>0.53116918957042869</v>
      </c>
      <c r="E14" s="212">
        <v>0.76197080522050975</v>
      </c>
      <c r="F14" s="212">
        <v>0.30723715961154247</v>
      </c>
      <c r="G14" s="212">
        <v>0.94541125228765455</v>
      </c>
      <c r="H14" s="212">
        <v>0.43566630861019201</v>
      </c>
      <c r="I14" s="212">
        <v>0.41338802549734205</v>
      </c>
      <c r="J14" s="212">
        <v>0.46894750174147937</v>
      </c>
      <c r="K14" s="212">
        <v>0.43150541499320194</v>
      </c>
    </row>
    <row r="15" spans="1:12" x14ac:dyDescent="0.25">
      <c r="A15" t="s">
        <v>246</v>
      </c>
      <c r="B15" s="92" t="s">
        <v>589</v>
      </c>
      <c r="C15" s="65" t="s">
        <v>545</v>
      </c>
      <c r="D15" s="212">
        <v>0.53116918957042869</v>
      </c>
      <c r="E15" s="212">
        <v>0.46830098593350739</v>
      </c>
      <c r="F15" s="212">
        <v>0.30723715961154247</v>
      </c>
      <c r="G15" s="212">
        <v>0.5459891504699973</v>
      </c>
      <c r="H15" s="212">
        <v>0.43566630861019201</v>
      </c>
      <c r="I15" s="212">
        <v>0.40297597267960433</v>
      </c>
      <c r="J15" s="212">
        <v>0.46894750174147937</v>
      </c>
      <c r="K15" s="212">
        <v>0.39452718435981182</v>
      </c>
    </row>
    <row r="16" spans="1:12" x14ac:dyDescent="0.25">
      <c r="B16" s="92"/>
      <c r="C16" s="65"/>
    </row>
    <row r="17" spans="1:13" ht="15.75" x14ac:dyDescent="0.25">
      <c r="A17" s="2"/>
      <c r="B17" s="90" t="s">
        <v>537</v>
      </c>
      <c r="C17" s="65"/>
    </row>
    <row r="18" spans="1:13" x14ac:dyDescent="0.25">
      <c r="A18" s="2" t="s">
        <v>223</v>
      </c>
      <c r="B18" s="9" t="s">
        <v>29</v>
      </c>
      <c r="C18" s="46" t="s">
        <v>55</v>
      </c>
      <c r="D18" s="213">
        <v>0.12523100000000001</v>
      </c>
      <c r="E18" s="213">
        <v>5.5266999999999997E-2</v>
      </c>
      <c r="F18" s="213">
        <v>4.7660000000000001E-2</v>
      </c>
      <c r="G18" s="213">
        <v>6.8172999999999997E-2</v>
      </c>
      <c r="H18" s="213">
        <v>6.0331999999999997E-2</v>
      </c>
      <c r="I18" s="213">
        <v>6.7334000000000005E-2</v>
      </c>
      <c r="J18" s="213">
        <v>0.11920699999999999</v>
      </c>
      <c r="K18" s="213">
        <v>0.15434300000000001</v>
      </c>
      <c r="L18" s="204"/>
      <c r="M18" s="216"/>
    </row>
    <row r="19" spans="1:13" x14ac:dyDescent="0.25">
      <c r="A19" s="2" t="s">
        <v>224</v>
      </c>
      <c r="B19" s="9" t="s">
        <v>30</v>
      </c>
      <c r="C19" s="46" t="s">
        <v>55</v>
      </c>
      <c r="D19" s="213">
        <v>1.724227</v>
      </c>
      <c r="E19" s="213">
        <v>0.33930199999999999</v>
      </c>
      <c r="F19" s="213">
        <v>0.30601699999999998</v>
      </c>
      <c r="G19" s="213">
        <v>0.30119800000000002</v>
      </c>
      <c r="H19" s="213">
        <v>0.328731</v>
      </c>
      <c r="I19" s="213">
        <v>0.228606</v>
      </c>
      <c r="J19" s="213">
        <v>0.24004900000000001</v>
      </c>
      <c r="K19" s="213">
        <v>0.49482500000000001</v>
      </c>
      <c r="L19" s="204"/>
      <c r="M19" s="216"/>
    </row>
    <row r="20" spans="1:13" x14ac:dyDescent="0.25">
      <c r="A20" s="2" t="s">
        <v>204</v>
      </c>
      <c r="B20" s="19" t="s">
        <v>28</v>
      </c>
      <c r="C20" s="46" t="s">
        <v>55</v>
      </c>
      <c r="D20" s="213">
        <f>SUM(D18:D19)</f>
        <v>1.849458</v>
      </c>
      <c r="E20" s="213">
        <f>SUM(E18:E19)</f>
        <v>0.394569</v>
      </c>
      <c r="F20" s="213">
        <f t="shared" ref="F20:K20" si="0">SUM(F18:F19)</f>
        <v>0.35367699999999996</v>
      </c>
      <c r="G20" s="213">
        <f t="shared" si="0"/>
        <v>0.369371</v>
      </c>
      <c r="H20" s="213">
        <f t="shared" si="0"/>
        <v>0.38906299999999999</v>
      </c>
      <c r="I20" s="213">
        <f t="shared" si="0"/>
        <v>0.29593999999999998</v>
      </c>
      <c r="J20" s="213">
        <f t="shared" si="0"/>
        <v>0.35925600000000002</v>
      </c>
      <c r="K20" s="213">
        <f t="shared" si="0"/>
        <v>0.64916799999999997</v>
      </c>
      <c r="L20" s="204"/>
      <c r="M20" s="216"/>
    </row>
    <row r="21" spans="1:13" x14ac:dyDescent="0.25">
      <c r="A21" s="2"/>
      <c r="B21" s="92"/>
      <c r="C21" s="65"/>
    </row>
    <row r="22" spans="1:13" ht="15.75" x14ac:dyDescent="0.25">
      <c r="A22" s="2"/>
      <c r="B22" s="90" t="s">
        <v>538</v>
      </c>
      <c r="C22" s="65"/>
    </row>
    <row r="23" spans="1:13" x14ac:dyDescent="0.25">
      <c r="A23" s="89" t="s">
        <v>205</v>
      </c>
      <c r="B23" s="93" t="s">
        <v>424</v>
      </c>
      <c r="C23" s="65" t="s">
        <v>67</v>
      </c>
      <c r="D23" s="170">
        <v>4.1109557294033025E-2</v>
      </c>
      <c r="E23" s="170">
        <v>3.7694314751550682E-2</v>
      </c>
      <c r="F23" s="170">
        <v>3.6030192618624231E-2</v>
      </c>
      <c r="G23" s="170">
        <v>3.3090000000000001E-2</v>
      </c>
      <c r="H23" s="170">
        <v>3.2599999999999997E-2</v>
      </c>
      <c r="I23" s="170">
        <v>1.453E-2</v>
      </c>
      <c r="J23" s="170">
        <v>4.0620000000000003E-2</v>
      </c>
      <c r="K23" s="170">
        <v>3.5340000000000003E-2</v>
      </c>
    </row>
    <row r="24" spans="1:13" x14ac:dyDescent="0.25">
      <c r="A24" s="89"/>
      <c r="B24" s="92"/>
      <c r="C24" s="65"/>
    </row>
    <row r="25" spans="1:13" ht="15.75" x14ac:dyDescent="0.25">
      <c r="A25" s="2"/>
      <c r="B25" s="90" t="s">
        <v>539</v>
      </c>
      <c r="C25" s="65"/>
    </row>
    <row r="26" spans="1:13" x14ac:dyDescent="0.25">
      <c r="A26" s="89" t="s">
        <v>242</v>
      </c>
      <c r="B26" s="19" t="s">
        <v>277</v>
      </c>
      <c r="C26" s="65" t="s">
        <v>67</v>
      </c>
      <c r="D26" s="214">
        <v>0.60965249846018499</v>
      </c>
      <c r="E26" s="214">
        <v>0.62390397278210941</v>
      </c>
      <c r="F26" s="214">
        <v>0.65096185014018593</v>
      </c>
      <c r="G26" s="214">
        <v>0.67501506691930913</v>
      </c>
      <c r="H26" s="215">
        <v>0.58592202864154486</v>
      </c>
      <c r="I26" s="214">
        <v>0.61154932812573792</v>
      </c>
      <c r="J26" s="214">
        <v>0.54067688731018704</v>
      </c>
      <c r="K26" s="214">
        <v>0.56267281135578806</v>
      </c>
    </row>
    <row r="27" spans="1:13" x14ac:dyDescent="0.25">
      <c r="A27" s="2"/>
    </row>
    <row r="28" spans="1:13" x14ac:dyDescent="0.25">
      <c r="A28" s="2"/>
    </row>
  </sheetData>
  <phoneticPr fontId="15" type="noConversion"/>
  <printOptions gridLines="1"/>
  <pageMargins left="0.25" right="0.25" top="0.75" bottom="0.75" header="0.3" footer="0.3"/>
  <pageSetup paperSize="8" scale="97" orientation="landscape" r:id="rId1"/>
  <headerFooter>
    <oddHeader>&amp;C&amp;F&amp;R&amp;A</oddHeader>
    <oddFooter>&amp;C&amp;D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75" zoomScaleNormal="75" workbookViewId="0">
      <selection activeCell="G36" sqref="G36:G37"/>
    </sheetView>
  </sheetViews>
  <sheetFormatPr defaultRowHeight="15" x14ac:dyDescent="0.25"/>
  <cols>
    <col min="1" max="1" width="13.5703125" customWidth="1"/>
    <col min="2" max="2" width="31.42578125" customWidth="1"/>
    <col min="3" max="3" width="16.140625" customWidth="1"/>
    <col min="4" max="4" width="12.140625" bestFit="1" customWidth="1"/>
    <col min="5" max="5" width="11.140625" bestFit="1" customWidth="1"/>
    <col min="6" max="11" width="8.7109375" bestFit="1" customWidth="1"/>
  </cols>
  <sheetData>
    <row r="1" spans="1:13" ht="15.75" x14ac:dyDescent="0.25">
      <c r="B1" s="60" t="s">
        <v>594</v>
      </c>
    </row>
    <row r="3" spans="1:13" x14ac:dyDescent="0.25">
      <c r="B3" s="1" t="s">
        <v>241</v>
      </c>
      <c r="D3" s="56">
        <v>2006</v>
      </c>
      <c r="E3" s="56">
        <v>2007</v>
      </c>
      <c r="F3" s="56">
        <v>2008</v>
      </c>
      <c r="G3" s="56">
        <v>2009</v>
      </c>
      <c r="H3" s="56">
        <v>2010</v>
      </c>
      <c r="I3" s="56">
        <v>2011</v>
      </c>
      <c r="J3" s="56">
        <v>2012</v>
      </c>
      <c r="K3" s="56">
        <v>2013</v>
      </c>
    </row>
    <row r="4" spans="1:13" x14ac:dyDescent="0.25">
      <c r="A4" s="1" t="s">
        <v>68</v>
      </c>
      <c r="B4" s="1" t="s">
        <v>2</v>
      </c>
      <c r="C4" s="1" t="s">
        <v>3</v>
      </c>
    </row>
    <row r="5" spans="1:13" ht="15.75" x14ac:dyDescent="0.25">
      <c r="B5" s="61" t="s">
        <v>540</v>
      </c>
      <c r="C5" s="50"/>
    </row>
    <row r="6" spans="1:13" x14ac:dyDescent="0.25">
      <c r="A6" t="s">
        <v>370</v>
      </c>
      <c r="B6" s="66" t="s">
        <v>206</v>
      </c>
      <c r="C6" s="50" t="s">
        <v>210</v>
      </c>
      <c r="D6" s="164">
        <v>103.65611228166941</v>
      </c>
      <c r="E6" s="164">
        <v>102.27609621595315</v>
      </c>
      <c r="F6" s="164">
        <v>104.56964979027126</v>
      </c>
      <c r="G6" s="164">
        <v>104.73622756489902</v>
      </c>
      <c r="H6" s="164">
        <v>105.48943241917124</v>
      </c>
      <c r="I6" s="164">
        <v>102.46268425171428</v>
      </c>
      <c r="J6" s="164">
        <v>103.36966376484868</v>
      </c>
      <c r="K6" s="164">
        <v>103.67535210999536</v>
      </c>
      <c r="M6" s="107"/>
    </row>
    <row r="7" spans="1:13" x14ac:dyDescent="0.25">
      <c r="A7" t="s">
        <v>371</v>
      </c>
      <c r="B7" s="66" t="s">
        <v>207</v>
      </c>
      <c r="C7" s="50" t="s">
        <v>209</v>
      </c>
      <c r="D7" s="164">
        <v>20.256158452445593</v>
      </c>
      <c r="E7" s="164">
        <v>20.267617945879792</v>
      </c>
      <c r="F7" s="164">
        <v>20.120602152904059</v>
      </c>
      <c r="G7" s="164">
        <v>19.924088672491767</v>
      </c>
      <c r="H7" s="164">
        <v>20.020026775686169</v>
      </c>
      <c r="I7" s="164">
        <v>19.415653191412389</v>
      </c>
      <c r="J7" s="164">
        <v>19.097001726794428</v>
      </c>
      <c r="K7" s="164">
        <v>18.533285295350186</v>
      </c>
    </row>
    <row r="8" spans="1:13" x14ac:dyDescent="0.25">
      <c r="A8" t="s">
        <v>372</v>
      </c>
      <c r="B8" s="66" t="s">
        <v>208</v>
      </c>
      <c r="C8" s="50" t="s">
        <v>211</v>
      </c>
      <c r="D8" s="164">
        <v>5.1916381403150726</v>
      </c>
      <c r="E8" s="164">
        <v>5.252876461633238</v>
      </c>
      <c r="F8" s="164">
        <v>5.4228245872988019</v>
      </c>
      <c r="G8" s="164">
        <v>5.5592204065056761</v>
      </c>
      <c r="H8" s="164">
        <v>4.9680829224626484</v>
      </c>
      <c r="I8" s="164">
        <v>5.222019909790931</v>
      </c>
      <c r="J8" s="164">
        <v>4.6492584123447864</v>
      </c>
      <c r="K8" s="164">
        <v>4.7770449626217273</v>
      </c>
    </row>
    <row r="9" spans="1:13" x14ac:dyDescent="0.25">
      <c r="B9" s="66"/>
      <c r="C9" s="50"/>
    </row>
    <row r="10" spans="1:13" ht="15.75" x14ac:dyDescent="0.25">
      <c r="B10" s="61" t="s">
        <v>541</v>
      </c>
      <c r="C10" s="50"/>
    </row>
    <row r="11" spans="1:13" x14ac:dyDescent="0.25">
      <c r="A11" t="s">
        <v>373</v>
      </c>
      <c r="B11" s="66" t="s">
        <v>212</v>
      </c>
      <c r="C11" s="50" t="s">
        <v>67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</row>
    <row r="12" spans="1:13" ht="30" x14ac:dyDescent="0.25">
      <c r="A12" t="s">
        <v>374</v>
      </c>
      <c r="B12" s="66" t="s">
        <v>468</v>
      </c>
      <c r="C12" s="50" t="s">
        <v>561</v>
      </c>
      <c r="G12" s="217">
        <v>2816</v>
      </c>
      <c r="H12" s="217">
        <v>3148</v>
      </c>
      <c r="I12" s="217">
        <v>3477</v>
      </c>
      <c r="J12" s="217">
        <v>4243</v>
      </c>
      <c r="K12" s="218">
        <v>3432</v>
      </c>
    </row>
    <row r="13" spans="1:13" ht="30" x14ac:dyDescent="0.25">
      <c r="A13" t="s">
        <v>375</v>
      </c>
      <c r="B13" s="66" t="s">
        <v>469</v>
      </c>
      <c r="C13" s="50" t="s">
        <v>561</v>
      </c>
      <c r="G13" s="217">
        <v>0</v>
      </c>
      <c r="H13" s="217">
        <v>0</v>
      </c>
      <c r="I13" s="217">
        <v>0</v>
      </c>
      <c r="J13" s="217">
        <v>0</v>
      </c>
      <c r="K13" s="218">
        <v>0</v>
      </c>
    </row>
    <row r="14" spans="1:13" ht="30" x14ac:dyDescent="0.25">
      <c r="A14" t="s">
        <v>376</v>
      </c>
      <c r="B14" s="66" t="s">
        <v>470</v>
      </c>
      <c r="C14" s="50" t="s">
        <v>561</v>
      </c>
      <c r="G14" s="217">
        <v>2816</v>
      </c>
      <c r="H14" s="217">
        <v>3148</v>
      </c>
      <c r="I14" s="217">
        <v>3477</v>
      </c>
      <c r="J14" s="217">
        <v>4243</v>
      </c>
      <c r="K14" s="218">
        <v>3432</v>
      </c>
    </row>
    <row r="15" spans="1:13" x14ac:dyDescent="0.25">
      <c r="A15" t="s">
        <v>377</v>
      </c>
      <c r="B15" s="66" t="s">
        <v>471</v>
      </c>
      <c r="C15" s="50" t="s">
        <v>561</v>
      </c>
      <c r="G15" s="218">
        <v>59338</v>
      </c>
      <c r="H15" s="218">
        <v>59017</v>
      </c>
      <c r="I15" s="218">
        <v>58863</v>
      </c>
      <c r="J15" s="218">
        <v>59130</v>
      </c>
      <c r="K15" s="218">
        <v>59105</v>
      </c>
    </row>
    <row r="16" spans="1:13" ht="45" x14ac:dyDescent="0.25">
      <c r="A16" t="s">
        <v>378</v>
      </c>
      <c r="B16" s="66" t="s">
        <v>472</v>
      </c>
      <c r="C16" s="50" t="s">
        <v>564</v>
      </c>
      <c r="G16" s="129">
        <v>1.63</v>
      </c>
      <c r="H16" s="129">
        <v>1.79</v>
      </c>
      <c r="I16" s="129">
        <v>2.29</v>
      </c>
      <c r="J16" s="129">
        <v>1.56</v>
      </c>
      <c r="K16" s="129">
        <v>2</v>
      </c>
    </row>
    <row r="17" spans="1:11" ht="30" x14ac:dyDescent="0.25">
      <c r="A17" t="s">
        <v>379</v>
      </c>
      <c r="B17" s="66" t="s">
        <v>473</v>
      </c>
      <c r="C17" s="50" t="s">
        <v>564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</row>
    <row r="18" spans="1:11" ht="45" x14ac:dyDescent="0.25">
      <c r="A18" t="s">
        <v>380</v>
      </c>
      <c r="B18" s="66" t="s">
        <v>474</v>
      </c>
      <c r="C18" s="50" t="s">
        <v>565</v>
      </c>
      <c r="G18" s="108"/>
      <c r="H18" s="108"/>
      <c r="I18" s="108"/>
      <c r="J18" s="108"/>
      <c r="K18" s="121">
        <v>2.0059999999999998</v>
      </c>
    </row>
    <row r="19" spans="1:11" ht="45" x14ac:dyDescent="0.25">
      <c r="A19" t="s">
        <v>477</v>
      </c>
      <c r="B19" s="66" t="s">
        <v>475</v>
      </c>
      <c r="C19" s="50" t="s">
        <v>565</v>
      </c>
      <c r="G19" s="108"/>
      <c r="H19" s="108"/>
      <c r="I19" s="108"/>
      <c r="J19" s="108"/>
      <c r="K19" s="121">
        <v>0</v>
      </c>
    </row>
    <row r="20" spans="1:11" ht="45" x14ac:dyDescent="0.25">
      <c r="A20" t="s">
        <v>478</v>
      </c>
      <c r="B20" s="66" t="s">
        <v>481</v>
      </c>
      <c r="C20" s="50" t="s">
        <v>566</v>
      </c>
      <c r="G20" s="108"/>
      <c r="H20" s="108"/>
      <c r="I20" s="108"/>
      <c r="J20" s="108"/>
      <c r="K20" s="121">
        <v>1.29</v>
      </c>
    </row>
    <row r="21" spans="1:11" ht="45" x14ac:dyDescent="0.25">
      <c r="A21" t="s">
        <v>479</v>
      </c>
      <c r="B21" s="66" t="s">
        <v>482</v>
      </c>
      <c r="C21" s="50" t="s">
        <v>566</v>
      </c>
      <c r="G21" s="108"/>
      <c r="H21" s="108"/>
      <c r="I21" s="108"/>
      <c r="J21" s="108"/>
      <c r="K21" s="121">
        <v>0</v>
      </c>
    </row>
    <row r="22" spans="1:11" x14ac:dyDescent="0.25">
      <c r="A22" t="s">
        <v>480</v>
      </c>
      <c r="B22" s="66" t="s">
        <v>476</v>
      </c>
      <c r="C22" s="50" t="s">
        <v>561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</row>
    <row r="23" spans="1:11" x14ac:dyDescent="0.25">
      <c r="A23" t="s">
        <v>483</v>
      </c>
      <c r="B23" s="66" t="s">
        <v>213</v>
      </c>
      <c r="C23" s="50" t="s">
        <v>58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</row>
    <row r="24" spans="1:11" x14ac:dyDescent="0.25">
      <c r="A24" t="s">
        <v>484</v>
      </c>
      <c r="B24" s="66" t="s">
        <v>240</v>
      </c>
      <c r="C24" s="50" t="s">
        <v>561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</row>
    <row r="25" spans="1:11" x14ac:dyDescent="0.25">
      <c r="B25" s="66"/>
      <c r="C25" s="50"/>
    </row>
    <row r="26" spans="1:11" ht="15.75" x14ac:dyDescent="0.25">
      <c r="B26" s="61" t="s">
        <v>542</v>
      </c>
      <c r="C26" s="50"/>
    </row>
    <row r="27" spans="1:11" x14ac:dyDescent="0.25">
      <c r="A27" t="s">
        <v>381</v>
      </c>
      <c r="B27" s="66" t="s">
        <v>595</v>
      </c>
      <c r="C27" s="50" t="s">
        <v>58</v>
      </c>
      <c r="D27" s="126">
        <v>2845.6754906194865</v>
      </c>
      <c r="E27" s="126">
        <v>2932.7604912907145</v>
      </c>
      <c r="F27" s="126">
        <v>2899.041974367226</v>
      </c>
      <c r="G27" s="126">
        <v>2921.4818156414794</v>
      </c>
      <c r="H27" s="126">
        <v>2940.3415642628752</v>
      </c>
      <c r="I27" s="126">
        <v>3068.8208138593104</v>
      </c>
      <c r="J27" s="126">
        <v>3082.5602833357207</v>
      </c>
      <c r="K27" s="126">
        <v>3112.9464161883607</v>
      </c>
    </row>
    <row r="28" spans="1:11" ht="19.5" customHeight="1" x14ac:dyDescent="0.25">
      <c r="B28" s="66"/>
      <c r="C28" s="50"/>
    </row>
    <row r="29" spans="1:11" ht="15.75" x14ac:dyDescent="0.25">
      <c r="B29" s="61" t="s">
        <v>543</v>
      </c>
      <c r="C29" s="59" t="s">
        <v>225</v>
      </c>
      <c r="D29" s="59" t="s">
        <v>83</v>
      </c>
      <c r="E29" s="59" t="s">
        <v>562</v>
      </c>
    </row>
    <row r="30" spans="1:11" x14ac:dyDescent="0.25">
      <c r="A30" s="103" t="s">
        <v>463</v>
      </c>
      <c r="B30" s="118">
        <v>86071</v>
      </c>
      <c r="C30" s="115">
        <v>3008</v>
      </c>
      <c r="D30" s="158" t="s">
        <v>602</v>
      </c>
      <c r="E30" s="159" t="s">
        <v>798</v>
      </c>
    </row>
    <row r="31" spans="1:11" ht="15" customHeight="1" x14ac:dyDescent="0.25">
      <c r="A31" s="104" t="s">
        <v>590</v>
      </c>
      <c r="B31" s="118">
        <v>86338</v>
      </c>
      <c r="C31" s="115">
        <v>3001</v>
      </c>
      <c r="D31" s="158" t="s">
        <v>602</v>
      </c>
      <c r="E31" s="159" t="s">
        <v>798</v>
      </c>
    </row>
    <row r="35" spans="4:4" x14ac:dyDescent="0.25">
      <c r="D35" s="160"/>
    </row>
    <row r="36" spans="4:4" x14ac:dyDescent="0.25">
      <c r="D36" s="160"/>
    </row>
  </sheetData>
  <phoneticPr fontId="15" type="noConversion"/>
  <printOptions gridLines="1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&amp;C&amp;F&amp;R&amp;A</oddHeader>
    <oddFooter>&amp;C&amp;D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BB7F373E794E4A935E5CB918344C93" ma:contentTypeVersion="0" ma:contentTypeDescription="Create a new document." ma:contentTypeScope="" ma:versionID="22770fc1ec7e5f718fdb0b6d14b3b5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7B29B-E035-479A-AC77-E1E5ACEEC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8E8E10-9547-4FA6-A056-0EC79F9181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CA49A7-4F06-4BC5-8B0A-31E22C235725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</vt:lpstr>
      <vt:lpstr>1. Contents</vt:lpstr>
      <vt:lpstr>2. Revenue</vt:lpstr>
      <vt:lpstr>3. Opex</vt:lpstr>
      <vt:lpstr>4. Assets (RAB)</vt:lpstr>
      <vt:lpstr>5. Operational data</vt:lpstr>
      <vt:lpstr>6. Physical Assets</vt:lpstr>
      <vt:lpstr>7. Quality of services</vt:lpstr>
      <vt:lpstr>8. Operating environment</vt:lpstr>
      <vt:lpstr>'5. Operational data'!_ftn1</vt:lpstr>
      <vt:lpstr>'5. Operational data'!_ftnref1</vt:lpstr>
    </vt:vector>
  </TitlesOfParts>
  <Company>ACCC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CP DNSP economic benchmarking data templates  Consolidated Information</dc:title>
  <dc:creator>kcheu</dc:creator>
  <cp:lastModifiedBy>Rachel Perlaki</cp:lastModifiedBy>
  <cp:lastPrinted>2014-04-30T05:12:27Z</cp:lastPrinted>
  <dcterms:created xsi:type="dcterms:W3CDTF">2013-06-17T05:26:37Z</dcterms:created>
  <dcterms:modified xsi:type="dcterms:W3CDTF">2015-06-05T01:30:57Z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8071040</vt:lpwstr>
  </property>
  <property fmtid="{D5CDD505-2E9C-101B-9397-08002B2CF9AE}" pid="3" name="Status">
    <vt:lpwstr>Ready</vt:lpwstr>
  </property>
  <property fmtid="{D5CDD505-2E9C-101B-9397-08002B2CF9AE}" pid="4" name="DatabaseID">
    <vt:lpwstr>AC</vt:lpwstr>
  </property>
  <property fmtid="{D5CDD505-2E9C-101B-9397-08002B2CF9AE}" pid="5" name="OnClose">
    <vt:lpwstr/>
  </property>
  <property fmtid="{D5CDD505-2E9C-101B-9397-08002B2CF9AE}" pid="6" name="cf">
    <vt:lpwstr>H:\TRIMDATA\TRIM\TEMP\HPTRIM.3772\D13 121666  Draft RIN - DNSP economic benchmarking data template EFA guidelines.XLSX</vt:lpwstr>
  </property>
  <property fmtid="{D5CDD505-2E9C-101B-9397-08002B2CF9AE}" pid="7" name="currfile">
    <vt:lpwstr>\\cbrvpwxfs01\home$\anley\1.4 final rin - dnsp economic (D2013-00141204).xlsx</vt:lpwstr>
  </property>
  <property fmtid="{D5CDD505-2E9C-101B-9397-08002B2CF9AE}" pid="8" name="ContentTypeId">
    <vt:lpwstr>0x0101008DBB7F373E794E4A935E5CB918344C93</vt:lpwstr>
  </property>
  <property fmtid="{D5CDD505-2E9C-101B-9397-08002B2CF9AE}" pid="9" name="Doc Owner - Company">
    <vt:lpwstr/>
  </property>
  <property fmtid="{D5CDD505-2E9C-101B-9397-08002B2CF9AE}" pid="10" name="DocumentTypeCommsandReports">
    <vt:lpwstr>Report</vt:lpwstr>
  </property>
  <property fmtid="{D5CDD505-2E9C-101B-9397-08002B2CF9AE}" pid="11" name="SelectedContentType">
    <vt:lpwstr>Comms and Report</vt:lpwstr>
  </property>
  <property fmtid="{D5CDD505-2E9C-101B-9397-08002B2CF9AE}" pid="12" name="Notes1">
    <vt:lpwstr>&lt;div&gt;&lt;/div&gt;</vt:lpwstr>
  </property>
  <property fmtid="{D5CDD505-2E9C-101B-9397-08002B2CF9AE}" pid="13" name="BExAnalyzer_OldName">
    <vt:lpwstr>Final CP DNSP economic benchmarking data templates  Consolidated Information.XLSX</vt:lpwstr>
  </property>
  <property fmtid="{D5CDD505-2E9C-101B-9397-08002B2CF9AE}" pid="14" name="ContentType">
    <vt:lpwstr>Comms and Report</vt:lpwstr>
  </property>
  <property fmtid="{D5CDD505-2E9C-101B-9397-08002B2CF9AE}" pid="15" name="DocumentTypeITTechnicalDocument">
    <vt:lpwstr/>
  </property>
  <property fmtid="{D5CDD505-2E9C-101B-9397-08002B2CF9AE}" pid="16" name="DocumentTypeManagementDocument">
    <vt:lpwstr/>
  </property>
  <property fmtid="{D5CDD505-2E9C-101B-9397-08002B2CF9AE}" pid="17" name="DocumentTypeMeetingRecord">
    <vt:lpwstr/>
  </property>
  <property fmtid="{D5CDD505-2E9C-101B-9397-08002B2CF9AE}" pid="18" name="DocumentTypeProcessDocument">
    <vt:lpwstr/>
  </property>
  <property fmtid="{D5CDD505-2E9C-101B-9397-08002B2CF9AE}" pid="19" name="Doc Description">
    <vt:lpwstr/>
  </property>
  <property fmtid="{D5CDD505-2E9C-101B-9397-08002B2CF9AE}" pid="20" name="Document Owner">
    <vt:lpwstr/>
  </property>
  <property fmtid="{D5CDD505-2E9C-101B-9397-08002B2CF9AE}" pid="21" name="Application Area">
    <vt:lpwstr/>
  </property>
  <property fmtid="{D5CDD505-2E9C-101B-9397-08002B2CF9AE}" pid="22" name="End of Project Action">
    <vt:lpwstr/>
  </property>
</Properties>
</file>