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7025" windowHeight="5895" tabRatio="845" firstSheet="18" activeTab="24"/>
  </bookViews>
  <sheets>
    <sheet name="Cover" sheetId="1" r:id="rId1"/>
    <sheet name="Contents" sheetId="2" r:id="rId2"/>
    <sheet name="Basis of preparation" sheetId="48" r:id="rId3"/>
    <sheet name="1. Income" sheetId="34" r:id="rId4"/>
    <sheet name="2. Balance" sheetId="35" r:id="rId5"/>
    <sheet name="3. Cashflows" sheetId="36" r:id="rId6"/>
    <sheet name="4. Equity" sheetId="37" r:id="rId7"/>
    <sheet name="5. Capex" sheetId="9" r:id="rId8"/>
    <sheet name="6. Capex overheads" sheetId="10" r:id="rId9"/>
    <sheet name="7. Capex for tax dep'n" sheetId="13" r:id="rId10"/>
    <sheet name="8. Maintenance" sheetId="16" r:id="rId11"/>
    <sheet name="9. Maintenance overheads" sheetId="17" r:id="rId12"/>
    <sheet name="10. Operating costs" sheetId="18" r:id="rId13"/>
    <sheet name="11. Operating overheads" sheetId="19" r:id="rId14"/>
    <sheet name="12. Cost categories" sheetId="20" r:id="rId15"/>
    <sheet name="13. Opex step change" sheetId="21" r:id="rId16"/>
    <sheet name="14. Provisions" sheetId="38" r:id="rId17"/>
    <sheet name="15. Overheads allocation" sheetId="23" r:id="rId18"/>
    <sheet name="16. Avoided cost payments" sheetId="39" r:id="rId19"/>
    <sheet name="17. Altern Ctl &amp; other" sheetId="40" r:id="rId20"/>
    <sheet name="18. EBSS" sheetId="42" r:id="rId21"/>
    <sheet name="19. Juris Scheme" sheetId="43" r:id="rId22"/>
    <sheet name="20. DMIS -DMIA" sheetId="44" r:id="rId23"/>
    <sheet name="21. Self insurance" sheetId="45" r:id="rId24"/>
    <sheet name="22. CHAP" sheetId="46" r:id="rId25"/>
  </sheets>
  <externalReferences>
    <externalReference r:id="rId26"/>
    <externalReference r:id="rId27"/>
    <externalReference r:id="rId28"/>
  </externalReferences>
  <definedNames>
    <definedName name="abc" localSheetId="2">#REF!</definedName>
    <definedName name="abc" localSheetId="1">#REF!</definedName>
    <definedName name="abc">#REF!</definedName>
    <definedName name="Asset1" localSheetId="3">'[1]4. RAB'!#REF!</definedName>
    <definedName name="Asset1" localSheetId="17">'[1]4. RAB'!#REF!</definedName>
    <definedName name="Asset1" localSheetId="2">#REF!</definedName>
    <definedName name="Asset1" localSheetId="1">'[2]4. RAB'!#REF!</definedName>
    <definedName name="Asset1" localSheetId="0">#REF!</definedName>
    <definedName name="Asset1">#REF!</definedName>
    <definedName name="Asset10" localSheetId="3">'[1]4. RAB'!#REF!</definedName>
    <definedName name="Asset10" localSheetId="17">'[1]4. RAB'!#REF!</definedName>
    <definedName name="Asset10" localSheetId="2">#REF!</definedName>
    <definedName name="Asset10" localSheetId="1">'[2]4. RAB'!#REF!</definedName>
    <definedName name="Asset10" localSheetId="0">#REF!</definedName>
    <definedName name="Asset10">#REF!</definedName>
    <definedName name="Asset11" localSheetId="3">'[1]4. RAB'!#REF!</definedName>
    <definedName name="Asset11" localSheetId="17">'[1]4. RAB'!#REF!</definedName>
    <definedName name="Asset11" localSheetId="2">#REF!</definedName>
    <definedName name="Asset11" localSheetId="1">'[2]4. RAB'!#REF!</definedName>
    <definedName name="Asset11" localSheetId="0">#REF!</definedName>
    <definedName name="Asset11">#REF!</definedName>
    <definedName name="asset11a" localSheetId="17">#REF!</definedName>
    <definedName name="asset11a" localSheetId="2">#REF!</definedName>
    <definedName name="asset11a" localSheetId="1">#REF!</definedName>
    <definedName name="asset11a" localSheetId="0">#REF!</definedName>
    <definedName name="asset11a">#REF!</definedName>
    <definedName name="Asset12" localSheetId="3">'[1]4. RAB'!#REF!</definedName>
    <definedName name="Asset12" localSheetId="17">'[1]4. RAB'!#REF!</definedName>
    <definedName name="Asset12" localSheetId="2">#REF!</definedName>
    <definedName name="Asset12" localSheetId="1">'[2]4. RAB'!#REF!</definedName>
    <definedName name="Asset12" localSheetId="0">#REF!</definedName>
    <definedName name="Asset12">#REF!</definedName>
    <definedName name="Asset13" localSheetId="3">'[1]4. RAB'!#REF!</definedName>
    <definedName name="Asset13" localSheetId="17">'[1]4. RAB'!#REF!</definedName>
    <definedName name="Asset13" localSheetId="2">#REF!</definedName>
    <definedName name="Asset13" localSheetId="1">'[2]4. RAB'!#REF!</definedName>
    <definedName name="Asset13" localSheetId="0">#REF!</definedName>
    <definedName name="Asset13">#REF!</definedName>
    <definedName name="Asset14" localSheetId="3">'[1]4. RAB'!#REF!</definedName>
    <definedName name="Asset14" localSheetId="17">'[1]4. RAB'!#REF!</definedName>
    <definedName name="Asset14" localSheetId="2">#REF!</definedName>
    <definedName name="Asset14" localSheetId="1">'[2]4. RAB'!#REF!</definedName>
    <definedName name="Asset14" localSheetId="0">#REF!</definedName>
    <definedName name="Asset14">#REF!</definedName>
    <definedName name="Asset15" localSheetId="3">'[1]4. RAB'!#REF!</definedName>
    <definedName name="Asset15" localSheetId="17">'[1]4. RAB'!#REF!</definedName>
    <definedName name="Asset15" localSheetId="2">#REF!</definedName>
    <definedName name="Asset15" localSheetId="1">'[2]4. RAB'!#REF!</definedName>
    <definedName name="Asset15" localSheetId="0">#REF!</definedName>
    <definedName name="Asset15">#REF!</definedName>
    <definedName name="Asset16" localSheetId="3">'[1]4. RAB'!#REF!</definedName>
    <definedName name="Asset16" localSheetId="17">'[1]4. RAB'!#REF!</definedName>
    <definedName name="Asset16" localSheetId="2">#REF!</definedName>
    <definedName name="Asset16" localSheetId="1">'[2]4. RAB'!#REF!</definedName>
    <definedName name="Asset16" localSheetId="0">#REF!</definedName>
    <definedName name="Asset16">#REF!</definedName>
    <definedName name="Asset17" localSheetId="3">'[1]4. RAB'!#REF!</definedName>
    <definedName name="Asset17" localSheetId="17">'[1]4. RAB'!#REF!</definedName>
    <definedName name="Asset17" localSheetId="2">#REF!</definedName>
    <definedName name="Asset17" localSheetId="1">'[2]4. RAB'!#REF!</definedName>
    <definedName name="Asset17" localSheetId="0">#REF!</definedName>
    <definedName name="Asset17">#REF!</definedName>
    <definedName name="Asset18" localSheetId="3">'[1]4. RAB'!#REF!</definedName>
    <definedName name="Asset18" localSheetId="17">'[1]4. RAB'!#REF!</definedName>
    <definedName name="Asset18" localSheetId="2">#REF!</definedName>
    <definedName name="Asset18" localSheetId="1">'[2]4. RAB'!#REF!</definedName>
    <definedName name="Asset18" localSheetId="0">#REF!</definedName>
    <definedName name="Asset18">#REF!</definedName>
    <definedName name="Asset19" localSheetId="3">'[1]4. RAB'!#REF!</definedName>
    <definedName name="Asset19" localSheetId="17">'[1]4. RAB'!#REF!</definedName>
    <definedName name="Asset19" localSheetId="2">#REF!</definedName>
    <definedName name="Asset19" localSheetId="1">'[2]4. RAB'!#REF!</definedName>
    <definedName name="Asset19" localSheetId="0">#REF!</definedName>
    <definedName name="Asset19">#REF!</definedName>
    <definedName name="Asset2" localSheetId="3">'[1]4. RAB'!#REF!</definedName>
    <definedName name="Asset2" localSheetId="17">'[1]4. RAB'!#REF!</definedName>
    <definedName name="Asset2" localSheetId="2">#REF!</definedName>
    <definedName name="Asset2" localSheetId="1">'[2]4. RAB'!#REF!</definedName>
    <definedName name="Asset2" localSheetId="0">#REF!</definedName>
    <definedName name="Asset2">#REF!</definedName>
    <definedName name="Asset20" localSheetId="3">'[1]4. RAB'!#REF!</definedName>
    <definedName name="Asset20" localSheetId="17">'[1]4. RAB'!#REF!</definedName>
    <definedName name="Asset20" localSheetId="2">#REF!</definedName>
    <definedName name="Asset20" localSheetId="1">'[2]4. RAB'!#REF!</definedName>
    <definedName name="Asset20" localSheetId="0">#REF!</definedName>
    <definedName name="Asset20">#REF!</definedName>
    <definedName name="Asset3" localSheetId="3">'[1]4. RAB'!#REF!</definedName>
    <definedName name="Asset3" localSheetId="17">'[1]4. RAB'!#REF!</definedName>
    <definedName name="Asset3" localSheetId="2">#REF!</definedName>
    <definedName name="Asset3" localSheetId="1">'[2]4. RAB'!#REF!</definedName>
    <definedName name="Asset3" localSheetId="0">#REF!</definedName>
    <definedName name="Asset3">#REF!</definedName>
    <definedName name="Asset4" localSheetId="3">'[1]4. RAB'!#REF!</definedName>
    <definedName name="Asset4" localSheetId="17">'[1]4. RAB'!#REF!</definedName>
    <definedName name="Asset4" localSheetId="2">#REF!</definedName>
    <definedName name="Asset4" localSheetId="1">'[2]4. RAB'!#REF!</definedName>
    <definedName name="Asset4" localSheetId="0">#REF!</definedName>
    <definedName name="Asset4">#REF!</definedName>
    <definedName name="Asset5" localSheetId="3">'[1]4. RAB'!#REF!</definedName>
    <definedName name="Asset5" localSheetId="17">'[1]4. RAB'!#REF!</definedName>
    <definedName name="Asset5" localSheetId="2">#REF!</definedName>
    <definedName name="Asset5" localSheetId="1">'[2]4. RAB'!#REF!</definedName>
    <definedName name="Asset5" localSheetId="0">#REF!</definedName>
    <definedName name="Asset5">#REF!</definedName>
    <definedName name="Asset6" localSheetId="3">'[1]4. RAB'!#REF!</definedName>
    <definedName name="Asset6" localSheetId="17">'[1]4. RAB'!#REF!</definedName>
    <definedName name="Asset6" localSheetId="2">#REF!</definedName>
    <definedName name="Asset6" localSheetId="1">'[2]4. RAB'!#REF!</definedName>
    <definedName name="Asset6" localSheetId="0">#REF!</definedName>
    <definedName name="Asset6">#REF!</definedName>
    <definedName name="Asset7" localSheetId="3">'[1]4. RAB'!#REF!</definedName>
    <definedName name="Asset7" localSheetId="17">'[1]4. RAB'!#REF!</definedName>
    <definedName name="Asset7" localSheetId="2">#REF!</definedName>
    <definedName name="Asset7" localSheetId="1">'[2]4. RAB'!#REF!</definedName>
    <definedName name="Asset7" localSheetId="0">#REF!</definedName>
    <definedName name="Asset7">#REF!</definedName>
    <definedName name="Asset8" localSheetId="3">'[1]4. RAB'!#REF!</definedName>
    <definedName name="Asset8" localSheetId="17">'[1]4. RAB'!#REF!</definedName>
    <definedName name="Asset8" localSheetId="2">#REF!</definedName>
    <definedName name="Asset8" localSheetId="1">'[2]4. RAB'!#REF!</definedName>
    <definedName name="Asset8" localSheetId="0">#REF!</definedName>
    <definedName name="Asset8">#REF!</definedName>
    <definedName name="Asset9" localSheetId="3">'[1]4. RAB'!#REF!</definedName>
    <definedName name="Asset9" localSheetId="17">'[1]4. RAB'!#REF!</definedName>
    <definedName name="Asset9" localSheetId="2">#REF!</definedName>
    <definedName name="Asset9" localSheetId="1">'[2]4. RAB'!#REF!</definedName>
    <definedName name="Asset9" localSheetId="0">#REF!</definedName>
    <definedName name="Asset9">#REF!</definedName>
    <definedName name="DNSP">[3]Outcomes!$B$2</definedName>
    <definedName name="_xlnm.Print_Area" localSheetId="3">'1. Income'!$B$1:$L$31</definedName>
    <definedName name="_xlnm.Print_Area" localSheetId="12">'10. Operating costs'!$B$1:$N$95</definedName>
    <definedName name="_xlnm.Print_Area" localSheetId="13">'11. Operating overheads'!$B$1:$N$30</definedName>
    <definedName name="_xlnm.Print_Area" localSheetId="14">'12. Cost categories'!$B$1:$Q$28</definedName>
    <definedName name="_xlnm.Print_Area" localSheetId="15">'13. Opex step change'!$B$1:$M$33</definedName>
    <definedName name="_xlnm.Print_Area" localSheetId="16">'14. Provisions'!$B$1:$L$307</definedName>
    <definedName name="_xlnm.Print_Area" localSheetId="17">'15. Overheads allocation'!$B$1:$O$21</definedName>
    <definedName name="_xlnm.Print_Area" localSheetId="18">'16. Avoided cost payments'!$B$1:$D$13</definedName>
    <definedName name="_xlnm.Print_Area" localSheetId="19">'17. Altern Ctl &amp; other'!$B$1:$I$54</definedName>
    <definedName name="_xlnm.Print_Area" localSheetId="20">'18. EBSS'!$B$1:$K$34</definedName>
    <definedName name="_xlnm.Print_Area" localSheetId="21">'19. Juris Scheme'!$B$1:$C$18</definedName>
    <definedName name="_xlnm.Print_Area" localSheetId="4">'2. Balance'!$B$1:$L$60</definedName>
    <definedName name="_xlnm.Print_Area" localSheetId="22">'20. DMIS -DMIA'!$B$1:$E$20</definedName>
    <definedName name="_xlnm.Print_Area" localSheetId="23">'21. Self insurance'!$B$1:$M$29</definedName>
    <definedName name="_xlnm.Print_Area" localSheetId="24">'22. CHAP'!$B$1:$I$27</definedName>
    <definedName name="_xlnm.Print_Area" localSheetId="5">'3. Cashflows'!$B$1:$L$16</definedName>
    <definedName name="_xlnm.Print_Area" localSheetId="6">'4. Equity'!$B$1:$L$31</definedName>
    <definedName name="_xlnm.Print_Area" localSheetId="7">'5. Capex'!$B$1:$G$174</definedName>
    <definedName name="_xlnm.Print_Area" localSheetId="8">'6. Capex overheads'!$B$1:$G$49</definedName>
    <definedName name="_xlnm.Print_Area" localSheetId="9">'7. Capex for tax dep''n'!$B$1:$F$42</definedName>
    <definedName name="_xlnm.Print_Area" localSheetId="10">'8. Maintenance'!$B$1:$N$53</definedName>
    <definedName name="_xlnm.Print_Area" localSheetId="11">'9. Maintenance overheads'!$B$1:$N$28</definedName>
    <definedName name="_xlnm.Print_Area" localSheetId="2">'Basis of preparation'!$A$1:$AB$30</definedName>
    <definedName name="_xlnm.Print_Area" localSheetId="1">Contents!$A$1:$F$15</definedName>
    <definedName name="_xlnm.Print_Area" localSheetId="0">Cover!$A$1:$H$44</definedName>
    <definedName name="YEAR">[3]Outcomes!$B$3</definedName>
  </definedNames>
  <calcPr calcId="145621"/>
</workbook>
</file>

<file path=xl/calcChain.xml><?xml version="1.0" encoding="utf-8"?>
<calcChain xmlns="http://schemas.openxmlformats.org/spreadsheetml/2006/main">
  <c r="F40" i="13" l="1"/>
  <c r="F16" i="13" l="1"/>
  <c r="F11" i="13"/>
  <c r="I80" i="38" l="1"/>
  <c r="F37" i="13" l="1"/>
  <c r="F35" i="13"/>
  <c r="F27" i="13"/>
  <c r="F24" i="13"/>
  <c r="F23" i="13"/>
  <c r="F21" i="13"/>
  <c r="F15" i="13"/>
  <c r="F10" i="13"/>
  <c r="F25" i="13" l="1"/>
  <c r="F17" i="13"/>
  <c r="F19" i="13"/>
  <c r="F31" i="13"/>
  <c r="F39" i="13"/>
  <c r="F33" i="13"/>
  <c r="F12" i="13"/>
  <c r="F14" i="13"/>
  <c r="F18" i="13"/>
  <c r="F20" i="13"/>
  <c r="F22" i="13"/>
  <c r="F26" i="13"/>
  <c r="F30" i="13"/>
  <c r="F32" i="13"/>
  <c r="F34" i="13"/>
  <c r="F36" i="13"/>
  <c r="F38" i="13"/>
  <c r="D53" i="9"/>
  <c r="E36" i="10" l="1"/>
  <c r="E35" i="10"/>
  <c r="E28" i="10"/>
  <c r="E27" i="10"/>
  <c r="E26" i="10"/>
  <c r="E19" i="10"/>
  <c r="E17" i="10"/>
  <c r="E16" i="10"/>
  <c r="E15" i="10"/>
  <c r="E14" i="10"/>
  <c r="E13" i="10"/>
  <c r="E83" i="9"/>
  <c r="E82" i="9"/>
  <c r="E75" i="9"/>
  <c r="E74" i="9"/>
  <c r="I17" i="16"/>
  <c r="I18" i="19" l="1"/>
  <c r="I17" i="19"/>
  <c r="I16" i="19"/>
  <c r="I13" i="19"/>
  <c r="I17" i="17"/>
  <c r="F50" i="38" l="1"/>
  <c r="L80" i="38" l="1"/>
  <c r="J80" i="38"/>
  <c r="H80" i="38"/>
  <c r="G80" i="38"/>
  <c r="F80" i="38"/>
  <c r="E80" i="38"/>
  <c r="D80" i="38"/>
  <c r="K111" i="38"/>
  <c r="J50" i="38" l="1"/>
  <c r="L50" i="38"/>
  <c r="K50" i="38"/>
  <c r="I50" i="38"/>
  <c r="H50" i="38"/>
  <c r="G50" i="38"/>
  <c r="E65" i="9" l="1"/>
  <c r="E64" i="9"/>
  <c r="E63" i="9"/>
  <c r="E62" i="9"/>
  <c r="E61" i="9"/>
  <c r="E60" i="9"/>
  <c r="E59" i="9"/>
  <c r="E58" i="9"/>
  <c r="E57" i="9"/>
  <c r="E56" i="9"/>
  <c r="E55" i="9"/>
  <c r="E52" i="9"/>
  <c r="E51" i="9"/>
  <c r="E50" i="9"/>
  <c r="E49" i="9"/>
  <c r="E48" i="9"/>
  <c r="E47" i="9"/>
  <c r="E46" i="9"/>
  <c r="E45" i="9"/>
  <c r="E44" i="9"/>
  <c r="E43" i="9"/>
  <c r="E42" i="9"/>
  <c r="E41" i="9"/>
  <c r="E40" i="9"/>
  <c r="E39" i="9"/>
  <c r="E38" i="9"/>
  <c r="E37" i="9"/>
  <c r="E36" i="9"/>
  <c r="E35" i="9" l="1"/>
  <c r="E73" i="9" l="1"/>
  <c r="M19" i="18" l="1"/>
  <c r="G95" i="18" l="1"/>
  <c r="H95" i="18"/>
  <c r="I95" i="18"/>
  <c r="J95" i="18"/>
  <c r="H19" i="45" l="1"/>
  <c r="D29" i="45" s="1"/>
  <c r="M19" i="19" l="1"/>
  <c r="I75" i="18"/>
  <c r="I74" i="18"/>
  <c r="I78" i="18"/>
  <c r="I77" i="18"/>
  <c r="I76" i="18"/>
  <c r="I73" i="18"/>
  <c r="J19" i="18" l="1"/>
  <c r="J19" i="19"/>
  <c r="K18" i="17" l="1"/>
  <c r="N18" i="17"/>
  <c r="L18" i="17"/>
  <c r="E18" i="17"/>
  <c r="M21" i="23" l="1"/>
  <c r="G21" i="23" l="1"/>
  <c r="D29" i="10"/>
  <c r="D18" i="10" l="1"/>
  <c r="D20" i="10" l="1"/>
  <c r="D160" i="9"/>
  <c r="D173" i="9"/>
  <c r="C173" i="9"/>
  <c r="D174" i="9" l="1"/>
  <c r="C160" i="9"/>
  <c r="C174" i="9" s="1"/>
  <c r="D135" i="9"/>
  <c r="C135" i="9" l="1"/>
  <c r="D76" i="9"/>
  <c r="C122" i="9"/>
  <c r="C136" i="9" l="1"/>
  <c r="B3" i="46"/>
  <c r="B3" i="45"/>
  <c r="B3" i="44"/>
  <c r="B3" i="43"/>
  <c r="B3" i="42"/>
  <c r="B3" i="40"/>
  <c r="B3" i="39"/>
  <c r="B3" i="38"/>
  <c r="B3" i="37"/>
  <c r="B3" i="36"/>
  <c r="B3" i="35"/>
  <c r="B3" i="34"/>
  <c r="E13" i="46"/>
  <c r="E14" i="46"/>
  <c r="E15" i="46"/>
  <c r="E17" i="46"/>
  <c r="E18" i="46"/>
  <c r="E19" i="46"/>
  <c r="I19" i="45"/>
  <c r="J19" i="45"/>
  <c r="K19" i="45"/>
  <c r="L19" i="45"/>
  <c r="C12" i="44"/>
  <c r="E14" i="44"/>
  <c r="E15" i="44"/>
  <c r="E20" i="44" s="1"/>
  <c r="E16" i="44"/>
  <c r="E17" i="44"/>
  <c r="E18" i="44"/>
  <c r="E19" i="44"/>
  <c r="C20" i="44"/>
  <c r="D20" i="44"/>
  <c r="C18" i="43"/>
  <c r="C33" i="42"/>
  <c r="F53" i="40"/>
  <c r="F13" i="13"/>
  <c r="B31" i="13"/>
  <c r="B32" i="13"/>
  <c r="B33" i="13"/>
  <c r="B34" i="13"/>
  <c r="B35" i="13"/>
  <c r="B36" i="13"/>
  <c r="B37" i="13"/>
  <c r="B38" i="13"/>
  <c r="B39" i="13"/>
  <c r="B40" i="13"/>
  <c r="B30" i="13"/>
  <c r="B11" i="13"/>
  <c r="B12" i="13"/>
  <c r="B13" i="13"/>
  <c r="B14" i="13"/>
  <c r="B15" i="13"/>
  <c r="B16" i="13"/>
  <c r="B17" i="13"/>
  <c r="B18" i="13"/>
  <c r="B19" i="13"/>
  <c r="B20" i="13"/>
  <c r="B21" i="13"/>
  <c r="B22" i="13"/>
  <c r="B23" i="13"/>
  <c r="B24" i="13"/>
  <c r="B25" i="13"/>
  <c r="B26" i="13"/>
  <c r="B27" i="13"/>
  <c r="B10" i="13"/>
  <c r="D20" i="38"/>
  <c r="L28" i="37"/>
  <c r="K28" i="37"/>
  <c r="J28" i="37"/>
  <c r="I28" i="37"/>
  <c r="H28" i="37"/>
  <c r="G28" i="37"/>
  <c r="L21" i="37"/>
  <c r="K21" i="37"/>
  <c r="J21" i="37"/>
  <c r="I21" i="37"/>
  <c r="H21" i="37"/>
  <c r="G21" i="37"/>
  <c r="L16" i="37"/>
  <c r="K16" i="37"/>
  <c r="J16" i="37"/>
  <c r="I16" i="37"/>
  <c r="H16" i="37"/>
  <c r="G16" i="37"/>
  <c r="L14" i="36"/>
  <c r="K14" i="36"/>
  <c r="J14" i="36"/>
  <c r="I14" i="36"/>
  <c r="H14" i="36"/>
  <c r="G14" i="36"/>
  <c r="K60" i="35"/>
  <c r="K52" i="35"/>
  <c r="K44" i="35"/>
  <c r="K34" i="35"/>
  <c r="K25" i="35"/>
  <c r="K19" i="34"/>
  <c r="K29" i="34" s="1"/>
  <c r="K31" i="34" s="1"/>
  <c r="B3" i="23"/>
  <c r="B1" i="23"/>
  <c r="B3" i="21"/>
  <c r="B1" i="21"/>
  <c r="B3" i="20"/>
  <c r="B1" i="20"/>
  <c r="B3" i="19"/>
  <c r="B1" i="19"/>
  <c r="B3" i="18"/>
  <c r="B1" i="18"/>
  <c r="B3" i="17"/>
  <c r="B1" i="17"/>
  <c r="N18" i="16"/>
  <c r="L18" i="16"/>
  <c r="K18" i="16"/>
  <c r="B3" i="16"/>
  <c r="B1" i="16"/>
  <c r="B42" i="13"/>
  <c r="B41" i="13"/>
  <c r="B29" i="13"/>
  <c r="B28" i="13"/>
  <c r="B9" i="13"/>
  <c r="B3" i="13"/>
  <c r="B1" i="13"/>
  <c r="B3" i="10"/>
  <c r="B1" i="10"/>
  <c r="D66" i="9"/>
  <c r="D16" i="9"/>
  <c r="B3" i="9"/>
  <c r="B1" i="9"/>
  <c r="K35" i="35" l="1"/>
  <c r="D18" i="9"/>
  <c r="K53" i="35"/>
  <c r="C20" i="42"/>
  <c r="F28" i="13"/>
  <c r="D67" i="9"/>
  <c r="F41" i="13"/>
  <c r="K54" i="35" l="1"/>
  <c r="F42" i="13"/>
  <c r="D13" i="39" l="1"/>
  <c r="E14" i="20" l="1"/>
  <c r="K14" i="20"/>
  <c r="J19" i="34" l="1"/>
  <c r="I19" i="34" l="1"/>
  <c r="D122" i="9" l="1"/>
  <c r="D136" i="9" s="1"/>
  <c r="E17" i="9" l="1"/>
  <c r="E15" i="9"/>
  <c r="E14" i="9"/>
  <c r="E13" i="9"/>
  <c r="E12" i="9"/>
  <c r="E11" i="9"/>
  <c r="C16" i="9" l="1"/>
  <c r="E16" i="9" s="1"/>
  <c r="C18" i="9" l="1"/>
  <c r="E18" i="9" s="1"/>
  <c r="C76" i="9" l="1"/>
  <c r="E76" i="9" s="1"/>
  <c r="C29" i="10"/>
  <c r="E29" i="10" s="1"/>
  <c r="C66" i="9" l="1"/>
  <c r="E66" i="9" s="1"/>
  <c r="C53" i="9"/>
  <c r="E53" i="9" s="1"/>
  <c r="C67" i="9" l="1"/>
  <c r="E67" i="9" s="1"/>
  <c r="I53" i="40" l="1"/>
  <c r="H14" i="20" l="1"/>
  <c r="E18" i="16" l="1"/>
  <c r="D291" i="38" l="1"/>
  <c r="D111" i="38" l="1"/>
  <c r="D201" i="38" l="1"/>
  <c r="D171" i="38"/>
  <c r="D141" i="38"/>
  <c r="D50" i="38" l="1"/>
  <c r="E50" i="38" l="1"/>
  <c r="D231" i="38" l="1"/>
  <c r="D261" i="38"/>
  <c r="E20" i="38" l="1"/>
  <c r="H111" i="38" l="1"/>
  <c r="E111" i="38"/>
  <c r="I111" i="38"/>
  <c r="G111" i="38"/>
  <c r="J111" i="38"/>
  <c r="L111" i="38"/>
  <c r="F111" i="38" l="1"/>
  <c r="I201" i="38" l="1"/>
  <c r="K201" i="38"/>
  <c r="J201" i="38"/>
  <c r="L201" i="38"/>
  <c r="H201" i="38"/>
  <c r="G201" i="38"/>
  <c r="E201" i="38"/>
  <c r="F201" i="38" l="1"/>
  <c r="K20" i="38" l="1"/>
  <c r="I291" i="38" l="1"/>
  <c r="K291" i="38"/>
  <c r="I141" i="38"/>
  <c r="K141" i="38"/>
  <c r="K261" i="38"/>
  <c r="I261" i="38"/>
  <c r="I231" i="38"/>
  <c r="K231" i="38"/>
  <c r="G20" i="38"/>
  <c r="K80" i="38" l="1"/>
  <c r="I171" i="38"/>
  <c r="K171" i="38"/>
  <c r="F20" i="38"/>
  <c r="I20" i="38" l="1"/>
  <c r="G291" i="38" l="1"/>
  <c r="G231" i="38"/>
  <c r="E141" i="38"/>
  <c r="J261" i="38"/>
  <c r="G141" i="38"/>
  <c r="L20" i="38"/>
  <c r="E261" i="38"/>
  <c r="J20" i="38"/>
  <c r="G261" i="38"/>
  <c r="L291" i="38"/>
  <c r="L141" i="38"/>
  <c r="L231" i="38"/>
  <c r="E231" i="38"/>
  <c r="J171" i="38"/>
  <c r="E291" i="38"/>
  <c r="J291" i="38"/>
  <c r="G171" i="38"/>
  <c r="L261" i="38"/>
  <c r="H20" i="38"/>
  <c r="J231" i="38"/>
  <c r="J141" i="38"/>
  <c r="E171" i="38"/>
  <c r="L171" i="38"/>
  <c r="F261" i="38" l="1"/>
  <c r="H291" i="38"/>
  <c r="H171" i="38"/>
  <c r="H261" i="38"/>
  <c r="F141" i="38"/>
  <c r="H231" i="38"/>
  <c r="F171" i="38"/>
  <c r="H141" i="38"/>
  <c r="F291" i="38"/>
  <c r="F231" i="38"/>
  <c r="C18" i="10" l="1"/>
  <c r="E18" i="10" s="1"/>
  <c r="C20" i="10" l="1"/>
  <c r="E20" i="10" s="1"/>
  <c r="L13" i="20" l="1"/>
  <c r="I13" i="20"/>
  <c r="J14" i="20" l="1"/>
  <c r="L14" i="20" s="1"/>
  <c r="L12" i="20"/>
  <c r="G14" i="20"/>
  <c r="I14" i="20" s="1"/>
  <c r="I12" i="20"/>
  <c r="M14" i="20" l="1"/>
  <c r="P13" i="20"/>
  <c r="F13" i="20"/>
  <c r="D14" i="20"/>
  <c r="F14" i="20" s="1"/>
  <c r="P12" i="20"/>
  <c r="F12" i="20"/>
  <c r="P14" i="20" l="1"/>
  <c r="E19" i="19"/>
  <c r="J18" i="17" l="1"/>
  <c r="O13" i="20" l="1"/>
  <c r="Q13" i="20"/>
  <c r="N14" i="20"/>
  <c r="O14" i="20" s="1"/>
  <c r="Q12" i="20"/>
  <c r="O12" i="20"/>
  <c r="Q14" i="20" l="1"/>
  <c r="I15" i="17"/>
  <c r="N19" i="19" l="1"/>
  <c r="N19" i="18"/>
  <c r="G18" i="17"/>
  <c r="I16" i="18"/>
  <c r="I17" i="18"/>
  <c r="I13" i="18"/>
  <c r="G19" i="19" l="1"/>
  <c r="G18" i="16"/>
  <c r="G19" i="18" l="1"/>
  <c r="I15" i="16"/>
  <c r="J18" i="16"/>
  <c r="L19" i="18" l="1"/>
  <c r="K19" i="19"/>
  <c r="K19" i="18"/>
  <c r="L19" i="19" l="1"/>
  <c r="I12" i="17" l="1"/>
  <c r="I13" i="17"/>
  <c r="I14" i="19"/>
  <c r="I14" i="17"/>
  <c r="I16" i="17"/>
  <c r="I15" i="19"/>
  <c r="I12" i="19" l="1"/>
  <c r="H19" i="19"/>
  <c r="H18" i="17"/>
  <c r="I12" i="16" l="1"/>
  <c r="I13" i="16"/>
  <c r="I14" i="18"/>
  <c r="I15" i="18"/>
  <c r="I16" i="16"/>
  <c r="I14" i="16"/>
  <c r="F18" i="17" l="1"/>
  <c r="H18" i="16"/>
  <c r="I12" i="18"/>
  <c r="F19" i="19"/>
  <c r="F18" i="16" l="1"/>
  <c r="D18" i="16" l="1"/>
  <c r="D18" i="17" l="1"/>
  <c r="D19" i="18" l="1"/>
  <c r="I18" i="18" l="1"/>
  <c r="H19" i="18"/>
  <c r="C12" i="42" s="1"/>
  <c r="C21" i="42"/>
  <c r="C22" i="42" l="1"/>
  <c r="F19" i="18"/>
  <c r="E19" i="18" l="1"/>
  <c r="D19" i="19" l="1"/>
  <c r="G64" i="18" l="1"/>
  <c r="G49" i="10"/>
  <c r="G98" i="9"/>
  <c r="G53" i="16" l="1"/>
  <c r="H19" i="40" l="1"/>
  <c r="H23" i="40"/>
  <c r="H28" i="40"/>
  <c r="H32" i="40"/>
  <c r="H25" i="40"/>
  <c r="H41" i="40"/>
  <c r="H45" i="40"/>
  <c r="H49" i="40"/>
  <c r="H15" i="40"/>
  <c r="H12" i="40"/>
  <c r="H21" i="40"/>
  <c r="H26" i="40"/>
  <c r="E34" i="40"/>
  <c r="G34" i="40"/>
  <c r="H39" i="40"/>
  <c r="H47" i="40"/>
  <c r="I50" i="40"/>
  <c r="H17" i="40"/>
  <c r="H30" i="40"/>
  <c r="H36" i="40"/>
  <c r="H13" i="40"/>
  <c r="H18" i="40"/>
  <c r="H22" i="40"/>
  <c r="H27" i="40"/>
  <c r="H31" i="40"/>
  <c r="F34" i="40"/>
  <c r="H44" i="40"/>
  <c r="H48" i="40"/>
  <c r="H14" i="40"/>
  <c r="H37" i="40"/>
  <c r="D50" i="40"/>
  <c r="H11" i="40"/>
  <c r="D34" i="40"/>
  <c r="H16" i="40"/>
  <c r="H20" i="40"/>
  <c r="H24" i="40"/>
  <c r="H29" i="40"/>
  <c r="H33" i="40"/>
  <c r="I34" i="40"/>
  <c r="H38" i="40"/>
  <c r="H42" i="40"/>
  <c r="H46" i="40"/>
  <c r="E50" i="40"/>
  <c r="I54" i="40" l="1"/>
  <c r="H34" i="40"/>
  <c r="G53" i="40" l="1"/>
  <c r="I16" i="23" l="1"/>
  <c r="I13" i="23"/>
  <c r="D21" i="23" l="1"/>
  <c r="I14" i="23"/>
  <c r="I20" i="23"/>
  <c r="I17" i="23"/>
  <c r="I18" i="23"/>
  <c r="I15" i="23"/>
  <c r="I19" i="23"/>
  <c r="L21" i="23" l="1"/>
  <c r="E21" i="23"/>
  <c r="K21" i="23"/>
  <c r="I12" i="23"/>
  <c r="H21" i="23"/>
  <c r="J21" i="23"/>
  <c r="N21" i="23"/>
  <c r="F21" i="23" l="1"/>
  <c r="H19" i="34" l="1"/>
  <c r="D19" i="34" l="1"/>
  <c r="L19" i="34" l="1"/>
  <c r="E19" i="34" l="1"/>
  <c r="G19" i="34" l="1"/>
  <c r="F19" i="34" l="1"/>
  <c r="D29" i="34" l="1"/>
  <c r="D31" i="34" s="1"/>
  <c r="I29" i="34" l="1"/>
  <c r="I31" i="34" s="1"/>
  <c r="J29" i="34"/>
  <c r="J31" i="34" s="1"/>
  <c r="H29" i="34"/>
  <c r="H31" i="34" s="1"/>
  <c r="D53" i="40" l="1"/>
  <c r="D54" i="40" s="1"/>
  <c r="L29" i="34"/>
  <c r="L31" i="34" s="1"/>
  <c r="E29" i="34"/>
  <c r="E31" i="34" s="1"/>
  <c r="G29" i="34" l="1"/>
  <c r="G31" i="34" s="1"/>
  <c r="F29" i="34" l="1"/>
  <c r="F31" i="34" s="1"/>
  <c r="F50" i="40" l="1"/>
  <c r="F54" i="40" s="1"/>
  <c r="H40" i="40"/>
  <c r="G50" i="40"/>
  <c r="G54" i="40" s="1"/>
  <c r="H43" i="40"/>
  <c r="H50" i="40" l="1"/>
  <c r="E53" i="40" l="1"/>
  <c r="E54" i="40" s="1"/>
  <c r="H52" i="40"/>
  <c r="H53" i="40" s="1"/>
  <c r="H54" i="40" s="1"/>
  <c r="D21" i="37" l="1"/>
  <c r="D16" i="37"/>
  <c r="D28" i="37" l="1"/>
  <c r="D60" i="35" l="1"/>
  <c r="D44" i="35" l="1"/>
  <c r="D34" i="35"/>
  <c r="D52" i="35"/>
  <c r="D53" i="35" l="1"/>
  <c r="D25" i="35"/>
  <c r="D35" i="35" s="1"/>
  <c r="D14" i="36"/>
  <c r="D12" i="36" s="1"/>
  <c r="D54" i="35" l="1"/>
  <c r="J52" i="35" l="1"/>
  <c r="I44" i="35"/>
  <c r="G34" i="35"/>
  <c r="J34" i="35"/>
  <c r="L52" i="35"/>
  <c r="L44" i="35"/>
  <c r="G44" i="35"/>
  <c r="I34" i="35"/>
  <c r="L34" i="35"/>
  <c r="H34" i="35"/>
  <c r="I52" i="35"/>
  <c r="H44" i="35"/>
  <c r="J44" i="35"/>
  <c r="J53" i="35" s="1"/>
  <c r="G52" i="35"/>
  <c r="H52" i="35"/>
  <c r="E14" i="36"/>
  <c r="E12" i="36" s="1"/>
  <c r="E52" i="35" l="1"/>
  <c r="E44" i="35"/>
  <c r="E34" i="35"/>
  <c r="I53" i="35"/>
  <c r="L53" i="35"/>
  <c r="H53" i="35"/>
  <c r="G53" i="35"/>
  <c r="E16" i="37"/>
  <c r="F14" i="36"/>
  <c r="F12" i="36" s="1"/>
  <c r="E53" i="35" l="1"/>
  <c r="F34" i="35"/>
  <c r="F52" i="35"/>
  <c r="F44" i="35"/>
  <c r="I25" i="35"/>
  <c r="I35" i="35" s="1"/>
  <c r="I54" i="35" s="1"/>
  <c r="G25" i="35"/>
  <c r="G35" i="35" s="1"/>
  <c r="G54" i="35" s="1"/>
  <c r="L25" i="35"/>
  <c r="L35" i="35" s="1"/>
  <c r="L54" i="35" s="1"/>
  <c r="J25" i="35"/>
  <c r="J35" i="35" s="1"/>
  <c r="J54" i="35" s="1"/>
  <c r="H25" i="35"/>
  <c r="H35" i="35" s="1"/>
  <c r="H54" i="35" s="1"/>
  <c r="F16" i="37"/>
  <c r="F53" i="35" l="1"/>
  <c r="E25" i="35"/>
  <c r="E35" i="35" s="1"/>
  <c r="E54" i="35" s="1"/>
  <c r="G60" i="35" l="1"/>
  <c r="H60" i="35"/>
  <c r="E60" i="35"/>
  <c r="F21" i="37"/>
  <c r="I60" i="35"/>
  <c r="L60" i="35"/>
  <c r="J60" i="35"/>
  <c r="F25" i="35"/>
  <c r="F35" i="35" s="1"/>
  <c r="F54" i="35" s="1"/>
  <c r="E21" i="37" l="1"/>
  <c r="F60" i="35"/>
  <c r="E28" i="37" l="1"/>
  <c r="F28" i="37" l="1"/>
</calcChain>
</file>

<file path=xl/sharedStrings.xml><?xml version="1.0" encoding="utf-8"?>
<sst xmlns="http://schemas.openxmlformats.org/spreadsheetml/2006/main" count="2019" uniqueCount="627">
  <si>
    <t>Distribution Network Service Provider</t>
  </si>
  <si>
    <t>Annual reporting template</t>
  </si>
  <si>
    <t xml:space="preserve">This template is to be used by a DNSP to fulfil its annual reporting obligations to the AER. </t>
  </si>
  <si>
    <t>Colour coding of input sheets:</t>
  </si>
  <si>
    <t>Leave coloured cells blank if no information exists - PLEASE DO NOT ENTER TEXT unless specifically requested to do so.</t>
  </si>
  <si>
    <t>DNSP - trading name:</t>
  </si>
  <si>
    <t>Energex</t>
  </si>
  <si>
    <t xml:space="preserve">DNSP - Australian business number: </t>
  </si>
  <si>
    <t>Reporting year:</t>
  </si>
  <si>
    <t>2012-13</t>
  </si>
  <si>
    <t>Business address</t>
  </si>
  <si>
    <t>Address</t>
  </si>
  <si>
    <t>Suburb</t>
  </si>
  <si>
    <t>State</t>
  </si>
  <si>
    <t>Postcode</t>
  </si>
  <si>
    <t>Postal address</t>
  </si>
  <si>
    <t>Contact name/s</t>
  </si>
  <si>
    <t>Contact phone/s</t>
  </si>
  <si>
    <t>Contact email address/s</t>
  </si>
  <si>
    <t>Table of contents</t>
  </si>
  <si>
    <t>Cover sheet</t>
  </si>
  <si>
    <t>Statutory Account code or reference to account code</t>
  </si>
  <si>
    <t>Description</t>
  </si>
  <si>
    <t>Audited statutory accounts</t>
  </si>
  <si>
    <t>Adjustments</t>
  </si>
  <si>
    <t>Standard control services</t>
  </si>
  <si>
    <t>Alternative control services</t>
  </si>
  <si>
    <t>Negotiated services</t>
  </si>
  <si>
    <t>Unregulated services</t>
  </si>
  <si>
    <t>Street Lighting</t>
  </si>
  <si>
    <t>$'000 nominal</t>
  </si>
  <si>
    <t>Distribution business</t>
  </si>
  <si>
    <t>Other</t>
  </si>
  <si>
    <t>Negotiated Services</t>
  </si>
  <si>
    <t>Unregulated Services</t>
  </si>
  <si>
    <t>Category</t>
  </si>
  <si>
    <t>Capex - including Overheads</t>
  </si>
  <si>
    <t>Table 1: Standard control service by Reason</t>
  </si>
  <si>
    <t>Forecast</t>
  </si>
  <si>
    <t>Difference</t>
  </si>
  <si>
    <t>System assets</t>
  </si>
  <si>
    <t>Asset replacement</t>
  </si>
  <si>
    <t>Corporate initiated augmentation</t>
  </si>
  <si>
    <t>Customer initiated capital works</t>
  </si>
  <si>
    <t>Reliability/quality improvement</t>
  </si>
  <si>
    <t xml:space="preserve">Sub-total </t>
  </si>
  <si>
    <t>Non-system assets</t>
  </si>
  <si>
    <t>Table 2: Material difference explanation</t>
  </si>
  <si>
    <r>
      <t>Note:</t>
    </r>
    <r>
      <rPr>
        <sz val="10"/>
        <rFont val="Arial"/>
        <family val="2"/>
      </rPr>
      <t xml:space="preserve"> all material differences identified in table 1 are to be explained in table 2.</t>
    </r>
  </si>
  <si>
    <t>Explanation</t>
  </si>
  <si>
    <t>System Assets</t>
  </si>
  <si>
    <t>Table 3: Capex by Asset Class</t>
  </si>
  <si>
    <t>Actual</t>
  </si>
  <si>
    <t>Overhead Sub-Transmission Lines</t>
  </si>
  <si>
    <t>Underground Sub-Transmission Lines</t>
  </si>
  <si>
    <t>Overhead Distribution Lines</t>
  </si>
  <si>
    <t>Underground Distribution Cables</t>
  </si>
  <si>
    <t>Distribution Equipment</t>
  </si>
  <si>
    <t>Substation Bays</t>
  </si>
  <si>
    <t>Substation Establishment</t>
  </si>
  <si>
    <t>Distribution Substation Switchgear</t>
  </si>
  <si>
    <t>Zone Transformers</t>
  </si>
  <si>
    <t>Distribution Transformers</t>
  </si>
  <si>
    <t>Low Voltage Services</t>
  </si>
  <si>
    <t>Metering</t>
  </si>
  <si>
    <t>Communications Pilot Wires</t>
  </si>
  <si>
    <t>Other Equipment</t>
  </si>
  <si>
    <t>Control Centre - SCADA</t>
  </si>
  <si>
    <t>Buildings (System)</t>
  </si>
  <si>
    <t>Non-System Assets</t>
  </si>
  <si>
    <t>Communications</t>
  </si>
  <si>
    <t>IT Systems</t>
  </si>
  <si>
    <t>Office Equipment &amp; Furniture</t>
  </si>
  <si>
    <t>Motor Vehicles</t>
  </si>
  <si>
    <t>Plant &amp; Equipment</t>
  </si>
  <si>
    <t>Buildings</t>
  </si>
  <si>
    <t>Equity Raising Costs</t>
  </si>
  <si>
    <t>Total (system and non system)</t>
  </si>
  <si>
    <t>Table 4:  Alternative control services</t>
  </si>
  <si>
    <t>Street lighting</t>
  </si>
  <si>
    <t>Fee based services</t>
  </si>
  <si>
    <t>Quoted services</t>
  </si>
  <si>
    <t>Table 5: Other services</t>
  </si>
  <si>
    <t>Table 5: Related party transactions</t>
  </si>
  <si>
    <t xml:space="preserve">Related Party </t>
  </si>
  <si>
    <t>Description of related party transaction</t>
  </si>
  <si>
    <t>Total related party transaction costs</t>
  </si>
  <si>
    <t>Table 6: Capital Contributions by Asset Class</t>
  </si>
  <si>
    <t>Table 7: Disposals by Asset Class</t>
  </si>
  <si>
    <t>Capex - Overheads</t>
  </si>
  <si>
    <r>
      <t xml:space="preserve">Note: </t>
    </r>
    <r>
      <rPr>
        <sz val="10"/>
        <color indexed="8"/>
        <rFont val="Arial"/>
        <family val="2"/>
      </rPr>
      <t xml:space="preserve">only overheads are to be reported in this sheet </t>
    </r>
  </si>
  <si>
    <t>Table 2:  Alternative control services</t>
  </si>
  <si>
    <t>Table 3: Other services</t>
  </si>
  <si>
    <t>Table 4: Related party transactions</t>
  </si>
  <si>
    <t>Capex for tax depreciation</t>
  </si>
  <si>
    <t>Asset class</t>
  </si>
  <si>
    <t>Tax standard lives</t>
  </si>
  <si>
    <t>Capex additions</t>
  </si>
  <si>
    <t>Network maintenance (including overheads)</t>
  </si>
  <si>
    <t>Table 1:  Network maintenance expenditure by category</t>
  </si>
  <si>
    <t>Network maintenance (NM) costs</t>
  </si>
  <si>
    <t>Inspection</t>
  </si>
  <si>
    <t>Planned maintenance</t>
  </si>
  <si>
    <t>Corrective repair</t>
  </si>
  <si>
    <t>Vegetation</t>
  </si>
  <si>
    <t>Emergency response/storms</t>
  </si>
  <si>
    <t xml:space="preserve">Total </t>
  </si>
  <si>
    <t>Table 2:  Explanation of material difference</t>
  </si>
  <si>
    <t>Table 3: Other network maintenance costs</t>
  </si>
  <si>
    <t>Statutory account code or reference to account code</t>
  </si>
  <si>
    <t>Related party</t>
  </si>
  <si>
    <t>Total maintenance expenditure attributable to related party transaction</t>
  </si>
  <si>
    <t>Total related party transactions maintenance expenditure</t>
  </si>
  <si>
    <t>Table 1:  Network maintenance overheads by category</t>
  </si>
  <si>
    <t>Street  lighting</t>
  </si>
  <si>
    <t>Network maintenance (NM) overheads</t>
  </si>
  <si>
    <t>Network Operating Costs</t>
  </si>
  <si>
    <t>Network operating costs</t>
  </si>
  <si>
    <t>Meter reading</t>
  </si>
  <si>
    <t>Customer service (incl. call centre)</t>
  </si>
  <si>
    <t>DSM initiatives</t>
  </si>
  <si>
    <t>Levies</t>
  </si>
  <si>
    <t>Debt raising costs</t>
  </si>
  <si>
    <t>Table 6:  Non–network alternatives (demand management) operating costs that are not captured by the DMIS ($'000 nominal)</t>
  </si>
  <si>
    <t>Name of project</t>
  </si>
  <si>
    <t>Aims/goals of project</t>
  </si>
  <si>
    <t>Impact on demand (MW)</t>
  </si>
  <si>
    <t>Current year impact</t>
  </si>
  <si>
    <t>Whole of project life  impact</t>
  </si>
  <si>
    <t>Total</t>
  </si>
  <si>
    <t>Account code or reference to account code</t>
  </si>
  <si>
    <t>Network Operating Overhead Costs</t>
  </si>
  <si>
    <t>Table 1: Operating and maintenance costs by category</t>
  </si>
  <si>
    <t>Labour costs</t>
  </si>
  <si>
    <t>Materials</t>
  </si>
  <si>
    <t>Contractors</t>
  </si>
  <si>
    <t>difference</t>
  </si>
  <si>
    <t>Operating expenditure</t>
  </si>
  <si>
    <t>Maintenance expenditure</t>
  </si>
  <si>
    <t>Table 2:  Explanation of material difference by category</t>
  </si>
  <si>
    <t xml:space="preserve">Step changes to opex </t>
  </si>
  <si>
    <t>Table 1:  Step changes to operating costs</t>
  </si>
  <si>
    <t>Fee Based Services</t>
  </si>
  <si>
    <t>Quoted Services</t>
  </si>
  <si>
    <t>Table 2:  Step changes to maintenance costs</t>
  </si>
  <si>
    <t>Overheads allocation</t>
  </si>
  <si>
    <t>Table 1: Overheads allocation</t>
  </si>
  <si>
    <t>Description (list each individual overhead)</t>
  </si>
  <si>
    <t xml:space="preserve">Audited statutory accounts </t>
  </si>
  <si>
    <t xml:space="preserve">Adjustments </t>
  </si>
  <si>
    <t>Description of the basis of allocation</t>
  </si>
  <si>
    <t>Explanation of step change expenditure</t>
  </si>
  <si>
    <t>Table 1: Tax standard lives and Capex Additions - Standard control services</t>
  </si>
  <si>
    <t>Other network maintenance costs (itemise in table 3 below)</t>
  </si>
  <si>
    <t>Table 2:  Other network maintenance overhead costs</t>
  </si>
  <si>
    <t>Other (itemise in table below)</t>
  </si>
  <si>
    <t>Other operating costs (itemise in table 3 below)</t>
  </si>
  <si>
    <t>Other Network operating overhead costs (itemise in table below)</t>
  </si>
  <si>
    <t>Costs by category - Standard Control Services</t>
  </si>
  <si>
    <t>Income Statement</t>
  </si>
  <si>
    <t>Table 1:  Income statement</t>
  </si>
  <si>
    <t xml:space="preserve"> Distribution business</t>
  </si>
  <si>
    <t>Fee based service</t>
  </si>
  <si>
    <t>Quoted service</t>
  </si>
  <si>
    <t>Distribution revenue</t>
  </si>
  <si>
    <t>TUOS revenue</t>
  </si>
  <si>
    <t>Cross boundary revenue</t>
  </si>
  <si>
    <t>Profit from sale of fixed assets</t>
  </si>
  <si>
    <t>Capital contributions</t>
  </si>
  <si>
    <t>Interest income</t>
  </si>
  <si>
    <t xml:space="preserve">Other revenue </t>
  </si>
  <si>
    <t>Total revenue</t>
  </si>
  <si>
    <t>TUOS costs</t>
  </si>
  <si>
    <t>Cross boundary charges</t>
  </si>
  <si>
    <t>Operating Expenses</t>
  </si>
  <si>
    <t xml:space="preserve">Depreciation </t>
  </si>
  <si>
    <t>Finance Charges</t>
  </si>
  <si>
    <t>Loss from sale of fixed assets</t>
  </si>
  <si>
    <t>Impairment Losses (nature of the impairment loss)</t>
  </si>
  <si>
    <t xml:space="preserve">Other </t>
  </si>
  <si>
    <t>Profit before Tax (PBT)</t>
  </si>
  <si>
    <t>Income Tax Expenses /(Benefit)</t>
  </si>
  <si>
    <t>Profit after tax</t>
  </si>
  <si>
    <t>Balance Sheet</t>
  </si>
  <si>
    <t>Table 1:  Balance sheet</t>
  </si>
  <si>
    <t>CURRENT ASSETS</t>
  </si>
  <si>
    <t>Cash and cash equivalents</t>
  </si>
  <si>
    <t>Trade and other receivables</t>
  </si>
  <si>
    <t>Financial Assets</t>
  </si>
  <si>
    <t>Derivatives</t>
  </si>
  <si>
    <t>Current tax assets</t>
  </si>
  <si>
    <t>Prepayments</t>
  </si>
  <si>
    <t>Accrued Revenue</t>
  </si>
  <si>
    <t>Investments</t>
  </si>
  <si>
    <t>Inventories</t>
  </si>
  <si>
    <t>Total current assets</t>
  </si>
  <si>
    <t>NON-CURRENT ASSETS</t>
  </si>
  <si>
    <t>Receivables</t>
  </si>
  <si>
    <t>Financial assets</t>
  </si>
  <si>
    <t>Deferred tax asset</t>
  </si>
  <si>
    <t>Property, Plant and Equipment</t>
  </si>
  <si>
    <t>Total non-current assets</t>
  </si>
  <si>
    <t>TOTAL ASSETS</t>
  </si>
  <si>
    <t>CURRENT LIABILITIES</t>
  </si>
  <si>
    <t>Trade and other creditors</t>
  </si>
  <si>
    <t>Interest bearing borrowings</t>
  </si>
  <si>
    <t>Customer deposits</t>
  </si>
  <si>
    <t>Bank overdraft</t>
  </si>
  <si>
    <t>Current tax liability</t>
  </si>
  <si>
    <t>Provisions</t>
  </si>
  <si>
    <t>Total current liabilities</t>
  </si>
  <si>
    <t>NON-CURRENT LIABILITIES</t>
  </si>
  <si>
    <t>Retirement benefit obligations</t>
  </si>
  <si>
    <t>Deferred tax liability</t>
  </si>
  <si>
    <t>Deposits</t>
  </si>
  <si>
    <t>Total non-current liabilities</t>
  </si>
  <si>
    <t>TOTAL LIABILITIES</t>
  </si>
  <si>
    <t>NET ASSETS /(LIABILITIES)</t>
  </si>
  <si>
    <t>EQUITY</t>
  </si>
  <si>
    <t>Contributed Equity</t>
  </si>
  <si>
    <t>Reserves</t>
  </si>
  <si>
    <t>Retained Profits</t>
  </si>
  <si>
    <t>Outside equity interest</t>
  </si>
  <si>
    <t>TOTAL EQUITY</t>
  </si>
  <si>
    <t>Cashflows Statement</t>
  </si>
  <si>
    <t>Table 1:  Cashflow statements</t>
  </si>
  <si>
    <t>Audited Statutory accounts</t>
  </si>
  <si>
    <t>Net Cash Flow for the Year</t>
  </si>
  <si>
    <t>Cash balance at the beginning of the Year</t>
  </si>
  <si>
    <t>Cash balance at the end of the Year</t>
  </si>
  <si>
    <t>Changes in Equity</t>
  </si>
  <si>
    <t>Table 1:  Changes in equity</t>
  </si>
  <si>
    <t>CONTRIBUTED EQUITY</t>
  </si>
  <si>
    <t>Opening Balance</t>
  </si>
  <si>
    <t>Shares Issued</t>
  </si>
  <si>
    <t>Shares bought back</t>
  </si>
  <si>
    <t>Closing Balance</t>
  </si>
  <si>
    <t>RESERVES</t>
  </si>
  <si>
    <t xml:space="preserve">Fair value adjustments </t>
  </si>
  <si>
    <t>RETAINED PROFITS</t>
  </si>
  <si>
    <t>Profit/(Loss) for period</t>
  </si>
  <si>
    <t>Actuarial gains/(losses) on retirement obligations</t>
  </si>
  <si>
    <t>Dividends Paid</t>
  </si>
  <si>
    <r>
      <t>Note:</t>
    </r>
    <r>
      <rPr>
        <sz val="10"/>
        <rFont val="Arial"/>
        <family val="2"/>
      </rPr>
      <t xml:space="preserve"> Balancing is required at the Distribution Business level</t>
    </r>
  </si>
  <si>
    <t>The opening balances should agree to the prior year's regulatory accounting statement</t>
  </si>
  <si>
    <t>Liabilities paid from provision charged to opex</t>
  </si>
  <si>
    <t>Liabilities paid from provision charged to capex</t>
  </si>
  <si>
    <t>Increase /decrease in provision charged to opex</t>
  </si>
  <si>
    <t>Increase/decresae in provision charged to capex</t>
  </si>
  <si>
    <t>Other adjustments (see Table 2)</t>
  </si>
  <si>
    <t>Explanation of the need for the provision</t>
  </si>
  <si>
    <t>Explanation of the movements in the provision</t>
  </si>
  <si>
    <t xml:space="preserve">This information is required for auditing purposes. Where a DNSP's CAM does not always provide detail about how overheads/shared costs are allocated across the business, the AER will use this information to verify the application of the CAM by the DNSPs. Further, the AER will use this information to inform benchmarking and comparative analysis between DNSPs. </t>
  </si>
  <si>
    <t xml:space="preserve">The AER will use information on provisions and changes in provisions to compare with information provided in the statements of financial performance and position, including the expected costs which provide for a better understanding of the financial position of the DNSP. </t>
  </si>
  <si>
    <t>This information will assist the AER in gaining a better understanding of how distribution businesses manage and report forecast and actual expenditures. The information will also be used for outcomes monitoring, performance reporting, benchmarking and inform the AER for the next reset process (including escalation rates).</t>
  </si>
  <si>
    <t xml:space="preserve">This information is necessary for monitoring expenditure by various components and categories, and will be used to inform the AER’s assessment of expenditure and its underlying drivers at the next reset. It will also be used to assist in any comparative analysis undertaken by the AER within the current and future regulatory control periods. </t>
  </si>
  <si>
    <t xml:space="preserve">This information is necessary for monitoring operating overheads, and will be used to inform the AER’s assessment of operating overheads and its underlying drivers at the next reset. It will also be used to assist in any comparative analysis undertaken by the AER within the current and future regulatory control periods. </t>
  </si>
  <si>
    <t xml:space="preserve">This information is necessary for monitoring operating costs, and will be used to inform the AER’s assessment of operating costs and its underlying drivers at the next reset. It will also be used to assist in any comparative analysis undertaken by the AER within the current and future regulatory control periods. </t>
  </si>
  <si>
    <t xml:space="preserve">This information is necessary for monitoring maintenance overheads and will be used to inform the AER's assessment of maintenance overheads and its underlying drivers at the next reset. It will also be used to assist in any comparative analysis undertaken by the AER within the current and future regulatory control periods. </t>
  </si>
  <si>
    <t xml:space="preserve">This information is necessary for monitoring maintenance expenditure and will be used to inform the AER's assessment of maintenance expenditure and its underlying drivers at the next reset. It will also be used to assist in any comparative analysis undertaken by the AER within the current and future regulatory control periods. </t>
  </si>
  <si>
    <t xml:space="preserve">This information will be used to allow the roll forward of the regulated asset base. </t>
  </si>
  <si>
    <t xml:space="preserve">This information is necessary for monitoring capex and will be used to inform the AER's assessment of capex and its underlying drivers at the next reset. It will also be used to assist in any comparative analysis undertaken by the AER within the current and future regulatory control periods. </t>
  </si>
  <si>
    <t>This information will allow opening and closing balances to reconcile back to the Balance Sheet. This information will provide transparency and accountability to stakeholders, and associated reasons for differences between forecast and actual information, being published in performance reports.</t>
  </si>
  <si>
    <t>This information is used to assess the base year costs, in particular discrepancies between the balance sheet cash holding and cash flow in the base year. Cash flow statements may also be required to assess the financial performance of the business or its financial health to be able to meet its regulatory obligations.</t>
  </si>
  <si>
    <t>This information is used to assess the base year costs, in particular discrepancies between the balance sheet cash holdings and cash flows in the base year. Elements of the information are used to calculate financial ratios (such as return on equity or liquidity ratios), used for intra and inter-business comparison.</t>
  </si>
  <si>
    <t>This information is used to monitor revenues for each service classification. Elements of the information are used to calculate financial ratios, used for intra and inter-business comparison and the AER will also monitor and report on information such as dividend payment, tax payments, depreciation and profit.</t>
  </si>
  <si>
    <t>Total system and non-system</t>
  </si>
  <si>
    <t>Land</t>
  </si>
  <si>
    <t>Easements</t>
  </si>
  <si>
    <t>Research and Development</t>
  </si>
  <si>
    <t>Streetlighting (Residual Rate 2 Assets)</t>
  </si>
  <si>
    <t>Easements (System)</t>
  </si>
  <si>
    <t>Land (System)</t>
  </si>
  <si>
    <t>Total Alternative Control Services</t>
  </si>
  <si>
    <t>Table 4: Total capex overheads attributable to related party transactions</t>
  </si>
  <si>
    <r>
      <t>Note</t>
    </r>
    <r>
      <rPr>
        <sz val="10"/>
        <rFont val="Arial"/>
        <family val="2"/>
      </rPr>
      <t>: list items which are more than 5 per cent of the total standard control or alternative control network maintenance costs</t>
    </r>
  </si>
  <si>
    <r>
      <t>Note</t>
    </r>
    <r>
      <rPr>
        <sz val="10"/>
        <rFont val="Arial"/>
        <family val="2"/>
      </rPr>
      <t>: list items which are more than 5 per cent of the total standard control or alternative control network operating costs</t>
    </r>
  </si>
  <si>
    <r>
      <t>Note</t>
    </r>
    <r>
      <rPr>
        <sz val="10"/>
        <rFont val="Arial"/>
        <family val="2"/>
      </rPr>
      <t>: list items which are more than 5 per cent of the total standard control or alternative network operating overhead costs</t>
    </r>
  </si>
  <si>
    <r>
      <t>Note</t>
    </r>
    <r>
      <rPr>
        <sz val="10"/>
        <rFont val="Arial"/>
        <family val="2"/>
      </rPr>
      <t>: list items which are more than 5 per cent of the total standard control or alternative control network maintenance overhead costs</t>
    </r>
  </si>
  <si>
    <r>
      <t>Note</t>
    </r>
    <r>
      <rPr>
        <sz val="10"/>
        <rFont val="Arial"/>
        <family val="2"/>
      </rPr>
      <t>: list items which are more than 5 per cent of the total standard control or alternative control network operating costs</t>
    </r>
  </si>
  <si>
    <r>
      <t>Note</t>
    </r>
    <r>
      <rPr>
        <sz val="10"/>
        <rFont val="Arial"/>
        <family val="2"/>
      </rPr>
      <t>: list items which are more than 5 per cent of the total standard control or alternative control network maintenance costs</t>
    </r>
  </si>
  <si>
    <t>Network maintenance</t>
  </si>
  <si>
    <t>Electricity DNSP Annual Reporting Template</t>
  </si>
  <si>
    <t>1. Income statement</t>
  </si>
  <si>
    <t>2. Balance sheet</t>
  </si>
  <si>
    <t>3. Cashflows statement</t>
  </si>
  <si>
    <t>4. Changes in equity</t>
  </si>
  <si>
    <t>Avoided TUOS</t>
  </si>
  <si>
    <t>Table 1:  Avoided cost payments</t>
  </si>
  <si>
    <t>Avoided Cost Payments</t>
  </si>
  <si>
    <t>TOTAL</t>
  </si>
  <si>
    <t>Total Unregulated</t>
  </si>
  <si>
    <t>Other Activites - Unregulated</t>
  </si>
  <si>
    <t>Total quoted alternative control services</t>
  </si>
  <si>
    <t>Other recoverable works</t>
  </si>
  <si>
    <t>Loss of asset</t>
  </si>
  <si>
    <t>Temporary connection - complex</t>
  </si>
  <si>
    <t>Additional crew</t>
  </si>
  <si>
    <t>Supply abolishment - complex</t>
  </si>
  <si>
    <t>After hours provision of any fee-based service (excluding re-energisations)</t>
  </si>
  <si>
    <t>Unmetered services, including street lighting</t>
  </si>
  <si>
    <t>Design specification and other subdivision activities</t>
  </si>
  <si>
    <t>Large customer connections</t>
  </si>
  <si>
    <t>Emergency recoverable works and rectification of illegal connections</t>
  </si>
  <si>
    <t>Non-standard data and metering services</t>
  </si>
  <si>
    <t>Customer requested works to allow customer or contractor to work close</t>
  </si>
  <si>
    <t xml:space="preserve">Rearrangement of network assets </t>
  </si>
  <si>
    <t>Alternative Control Services - Quoted</t>
  </si>
  <si>
    <t>Total fee based alternative control services</t>
  </si>
  <si>
    <t>Replacement of standard luminaries with aero screen units (per street light)</t>
  </si>
  <si>
    <t>Street light glare screening</t>
  </si>
  <si>
    <t>Unmetered supply</t>
  </si>
  <si>
    <t>Supply abolishment</t>
  </si>
  <si>
    <t>Re-energisation non-payment (visual) - after hours</t>
  </si>
  <si>
    <t>Re-energisation non-payment (visual) - business hours</t>
  </si>
  <si>
    <t>Re-energisation (visual) - after hours</t>
  </si>
  <si>
    <t>Re-energisation (visual) - business hours</t>
  </si>
  <si>
    <t>Re-energisation - after hours</t>
  </si>
  <si>
    <t>Re-energisation - business hours</t>
  </si>
  <si>
    <t>Temporary connection</t>
  </si>
  <si>
    <t>Locating Energex underground cables</t>
  </si>
  <si>
    <t>Site visit</t>
  </si>
  <si>
    <t>Off-cycle meter read</t>
  </si>
  <si>
    <t>Reconfigure meter</t>
  </si>
  <si>
    <t>Meter inspection</t>
  </si>
  <si>
    <t>Meter test</t>
  </si>
  <si>
    <t>De-energisation</t>
  </si>
  <si>
    <t>Overhead service replacement - multiple phase</t>
  </si>
  <si>
    <t>Overhead service replacement - single phase</t>
  </si>
  <si>
    <t>Attending loss of supply - low voltage customer installation at fault - business hours</t>
  </si>
  <si>
    <t>Alterations and additions to current metering equipment</t>
  </si>
  <si>
    <t>Alternative Control Services - Fee Based</t>
  </si>
  <si>
    <t>Revenue</t>
  </si>
  <si>
    <t>Total expenditure</t>
  </si>
  <si>
    <t>Direct capex</t>
  </si>
  <si>
    <t>Table 1:  Alternative control and other services</t>
  </si>
  <si>
    <t>Alternative Control and Other Services</t>
  </si>
  <si>
    <t xml:space="preserve"> Impact of capitalisation changes on opex forecasts ($'000 nominal)</t>
  </si>
  <si>
    <t>Capitalisation policy change</t>
  </si>
  <si>
    <t>Note: this should include a description of any items that have previously been considered as opex items, but are now being considered capex items.</t>
  </si>
  <si>
    <t>Table 2: Explanation of Capitalisation Policy Changes</t>
  </si>
  <si>
    <t>Total opex for EBSS purposes</t>
  </si>
  <si>
    <t>Total opex adjustment for EBSS purposes</t>
  </si>
  <si>
    <t>Capitalisation policy changes</t>
  </si>
  <si>
    <t>DMIA costs</t>
  </si>
  <si>
    <t>Self insurance</t>
  </si>
  <si>
    <t>Total actual opex</t>
  </si>
  <si>
    <t>Table 1: Opex for EBSS purposes</t>
  </si>
  <si>
    <t>Efficiency benefit sharing scheme</t>
  </si>
  <si>
    <t>Jurisdictional scheme name</t>
  </si>
  <si>
    <r>
      <t xml:space="preserve">Note: </t>
    </r>
    <r>
      <rPr>
        <sz val="10"/>
        <rFont val="Arial"/>
        <family val="2"/>
      </rPr>
      <t>Energex is only required to complete this worksheet for each approved Jurisdictional Scheme.</t>
    </r>
  </si>
  <si>
    <t>Total expenditure 
($'000 nominal)</t>
  </si>
  <si>
    <t>Capital expenditure
 ($'000 nominal)</t>
  </si>
  <si>
    <t>Operating expenditure 
($'000 nominal)</t>
  </si>
  <si>
    <t>Total amount of the DMIA spent in:</t>
  </si>
  <si>
    <t>Table 1:  DMIA projects submitted for approval</t>
  </si>
  <si>
    <t>Part A – DMIA annual report</t>
  </si>
  <si>
    <t xml:space="preserve">Demand Management Incentive Scheme </t>
  </si>
  <si>
    <t>Total self insurance</t>
  </si>
  <si>
    <t>Table 3: Total self insurance costs that relate to standard control services</t>
  </si>
  <si>
    <t>Costs that do not relate to standard control services</t>
  </si>
  <si>
    <t>Costs covered by external funding</t>
  </si>
  <si>
    <t>Costs of the events that relate to standard control services</t>
  </si>
  <si>
    <t>Number of events</t>
  </si>
  <si>
    <t xml:space="preserve">Table 2: Self insurance events with an incurred cost of less than $100 000 per event </t>
  </si>
  <si>
    <t>Total actual cost of self insurance</t>
  </si>
  <si>
    <t>Is information held that verifies the event?</t>
  </si>
  <si>
    <t>Costs recovered via a pass through mechanism</t>
  </si>
  <si>
    <t>Total cost of self insurance event</t>
  </si>
  <si>
    <t>Other costs (eg costs related to unregulated services)</t>
  </si>
  <si>
    <t>Cost of the event that relates to standard control services</t>
  </si>
  <si>
    <t>Description of event</t>
  </si>
  <si>
    <t>Date of event</t>
  </si>
  <si>
    <t>Type of self insurance event</t>
  </si>
  <si>
    <t xml:space="preserve">Table 1: Self insurance events with an incurred cost of greater than $100 000 per event. </t>
  </si>
  <si>
    <t>Items impacted</t>
  </si>
  <si>
    <t>Reason for the change of accounting policy</t>
  </si>
  <si>
    <t>Description of change</t>
  </si>
  <si>
    <t>Table 2: Reason for the change in accounting policy</t>
  </si>
  <si>
    <t>Adjustment</t>
  </si>
  <si>
    <t>Energex category</t>
  </si>
  <si>
    <t>Table 1: Aggregate effect of the change in accounting policy on the balance sheet and income statements</t>
  </si>
  <si>
    <r>
      <rPr>
        <b/>
        <sz val="10"/>
        <rFont val="Arial"/>
        <family val="2"/>
      </rPr>
      <t>Note:</t>
    </r>
    <r>
      <rPr>
        <sz val="10"/>
        <rFont val="Arial"/>
        <family val="2"/>
      </rPr>
      <t xml:space="preserve"> 
a) Only list those items where the adjustment amount for the item meets the materiality threshold applied in Energex's statutory financial accounts
b) Tables 1 and 2 capture both the changes in the application of accounting standards and changes in the accounting standards themselves.</t>
    </r>
  </si>
  <si>
    <t>Change of Accounting Policy</t>
  </si>
  <si>
    <r>
      <t>Note:</t>
    </r>
    <r>
      <rPr>
        <sz val="10"/>
        <rFont val="Arial"/>
        <family val="2"/>
      </rPr>
      <t xml:space="preserve"> all material differences identified in table 1 are to be explained in table 2. </t>
    </r>
  </si>
  <si>
    <r>
      <t xml:space="preserve">Instructions:
</t>
    </r>
    <r>
      <rPr>
        <sz val="10"/>
        <rFont val="Arial"/>
        <family val="2"/>
      </rPr>
      <t>Fill out separate tables for each provision
In addition it is mandatory to produce for each provision that has been allocated to the Regulated Business Segments a supporting 
- written explanation of the need for the provision
- written explanation of the movements in the provision.</t>
    </r>
  </si>
  <si>
    <t xml:space="preserve">This information is necessary for monitoring avoided cost payments, and will be used to inform the AER’s assessment of expenditure and its underlying drivers at the next reset. It will also be used to assist in any comparative analysis undertaken by the AER within the current and future regulatory control periods. </t>
  </si>
  <si>
    <t xml:space="preserve">This information is necessary for monitoring Alternative control &amp; other services, and will be used to inform the AER’s assessment of expenditure and its underlying drivers at the next reset. It will also be used to assist in any comparative analysis undertaken by the AER within the current and future regulatory control periods. </t>
  </si>
  <si>
    <t>EBSS information is used by the AER to monitor EBSS scheme throughout the regulatory control period.</t>
  </si>
  <si>
    <t>Note: a) Only superannuation costs related to defined benefit schemes are to be reported
   b) Only self insurance cost categories approved in the AER's determination are to be reported</t>
  </si>
  <si>
    <t>This information will form the basis of the AER’s assessment of the DNSP’s compliance with the DMIS, and its entitlement to recover expenditure under the DMIS. The information will also assist the AER in assessing proposals for demand management expenditure in opex and capex forecasts submitted in a DNSP’s regulatory proposals, and in the development and implementation of DMEGCIS, in future regulatory control periods.</t>
  </si>
  <si>
    <t>Information on actual, audited costs incurred by DNSPs on self insurance events (collected annually) will assist the AER with determining an appropriate self insurance allowance for DNSPs at the next regulatory reset.
The information is required to be reported annually so that DNSPs can clearly demonstrate (to the AER) that their business processes and reporting systems properly account for self insurance events. This includes correctly accounting for the risks insured and costs to the DNSP.</t>
  </si>
  <si>
    <t>This information is required by the AER to assess forecast expenditure proposed by DNSPs at their next reset. It captures changes in accounting policies made from year to year and the effect on the Financial Statements. This information will increase transparency and accountability to stakeholders.</t>
  </si>
  <si>
    <t>All dollar amounts are to be in nominal terms.</t>
  </si>
  <si>
    <t xml:space="preserve">Jurisdictional Scheme Amounts </t>
  </si>
  <si>
    <t>Table 1:  Jurisdictional Scheme Amounts</t>
  </si>
  <si>
    <t>Total jurisdictional scheme amounts</t>
  </si>
  <si>
    <r>
      <t>Note</t>
    </r>
    <r>
      <rPr>
        <sz val="10"/>
        <rFont val="Arial"/>
        <family val="2"/>
      </rPr>
      <t>: list items which are more than 5 per cent of the total standard control or alternative control capex overheads.</t>
    </r>
  </si>
  <si>
    <r>
      <t>Note</t>
    </r>
    <r>
      <rPr>
        <sz val="10"/>
        <rFont val="Arial"/>
        <family val="2"/>
      </rPr>
      <t>: list items which are more than 5 per cent of the total standard control or alternative control capex.</t>
    </r>
  </si>
  <si>
    <t>Superannuation costs for defined benefit and retirement schemes</t>
  </si>
  <si>
    <t>Self insurance and Insurance Costs</t>
  </si>
  <si>
    <t>Item</t>
  </si>
  <si>
    <t>Without Adjustment</t>
  </si>
  <si>
    <t>Opex overheads</t>
  </si>
  <si>
    <t>Capex overheads</t>
  </si>
  <si>
    <t>Direct opex</t>
  </si>
  <si>
    <t>8. Maintenance</t>
  </si>
  <si>
    <t>16. Avoided cost payments</t>
  </si>
  <si>
    <t>9. Maintenance overheads</t>
  </si>
  <si>
    <t>17. Alternative control &amp; other</t>
  </si>
  <si>
    <t>10. Operating costs</t>
  </si>
  <si>
    <t>18. EBSS</t>
  </si>
  <si>
    <t>11. Operating overheads</t>
  </si>
  <si>
    <t>19. Jurisdictional scheme</t>
  </si>
  <si>
    <t>12. Cost categories</t>
  </si>
  <si>
    <t>20. DMIS _ DMIA</t>
  </si>
  <si>
    <t>5. Capex</t>
  </si>
  <si>
    <t>13. Opex step change</t>
  </si>
  <si>
    <t>21. Self insurance</t>
  </si>
  <si>
    <t>6. Capex overheads</t>
  </si>
  <si>
    <t>14. Provisions</t>
  </si>
  <si>
    <t>22. Change in accounting policy</t>
  </si>
  <si>
    <t>7. Capex for tax depreciation</t>
  </si>
  <si>
    <t>15. Overheads allocation</t>
  </si>
  <si>
    <t>Network maintenance overheads</t>
  </si>
  <si>
    <t>Jurisdictional scheme information is used by the AER to monitor approved Jurisdictional schemes throughout the regulatory control period.</t>
  </si>
  <si>
    <t>Other Services</t>
  </si>
  <si>
    <t>Alternative Control Services</t>
  </si>
  <si>
    <t>Total capex attributable to related party transaction
$'000 nominal</t>
  </si>
  <si>
    <r>
      <t xml:space="preserve">Total maintenance expenditure attributable to related party transaction
</t>
    </r>
    <r>
      <rPr>
        <sz val="10"/>
        <color indexed="9"/>
        <rFont val="Arial"/>
        <family val="2"/>
      </rPr>
      <t>$'000 nominal</t>
    </r>
  </si>
  <si>
    <r>
      <t xml:space="preserve">Deferred capital costs from DM project
</t>
    </r>
    <r>
      <rPr>
        <sz val="10"/>
        <color indexed="9"/>
        <rFont val="Arial"/>
        <family val="2"/>
      </rPr>
      <t>($'000 nominal)</t>
    </r>
  </si>
  <si>
    <r>
      <t xml:space="preserve">Avoided Cost Payment
</t>
    </r>
    <r>
      <rPr>
        <sz val="10"/>
        <color indexed="9"/>
        <rFont val="Arial"/>
        <family val="2"/>
      </rPr>
      <t>($'000 nominal)</t>
    </r>
  </si>
  <si>
    <r>
      <t xml:space="preserve">Jurisdictional Scheme Amounts 
</t>
    </r>
    <r>
      <rPr>
        <sz val="10"/>
        <color indexed="9"/>
        <rFont val="Arial"/>
        <family val="2"/>
      </rPr>
      <t>$'000 nominal</t>
    </r>
  </si>
  <si>
    <t>Yellow - Input cells</t>
  </si>
  <si>
    <t>Grey - No inputs required</t>
  </si>
  <si>
    <t xml:space="preserve"> Dark blue - Headings</t>
  </si>
  <si>
    <r>
      <t>Notes</t>
    </r>
    <r>
      <rPr>
        <sz val="10"/>
        <rFont val="Arial"/>
        <family val="2"/>
      </rPr>
      <t>: Balancing is required at the Distribution Business level. The opening balances should reconcile to the previous year's Balance sheet. The cash flow amounts are intended to reconcile with the balance sheet totals.</t>
    </r>
  </si>
  <si>
    <t>Table 2: Other operating overhead costs</t>
  </si>
  <si>
    <t>Table 1: Overhead costs</t>
  </si>
  <si>
    <t>Operating costs overheads</t>
  </si>
  <si>
    <t>Operating costs (including overheads)</t>
  </si>
  <si>
    <t>Table 1: Operating expenditure - operating costs</t>
  </si>
  <si>
    <t>Table 3: Other operating costs</t>
  </si>
  <si>
    <t>Table 5: Operating expenditure - non-recurrent operating costs</t>
  </si>
  <si>
    <t>Non network alternative costs</t>
  </si>
  <si>
    <t>Pass through event costs - Solar PV FIT</t>
  </si>
  <si>
    <t>Energy Efficient Streetlights</t>
  </si>
  <si>
    <t xml:space="preserve">Unregulated </t>
  </si>
  <si>
    <t xml:space="preserve">Corporate Restructuring Costs (Redundancy Payments) </t>
  </si>
  <si>
    <t>Energy Efficient Streetlights
This represents a service we are currently providing for the Brisbane City Council to change over streetlights to energy efficient ones.  Expect this to be a one off project.</t>
  </si>
  <si>
    <t>Standard Control Services</t>
  </si>
  <si>
    <t>SPARQ Solutions Pty Ltd</t>
  </si>
  <si>
    <t>Information, communication and technology services - capital expenditure</t>
  </si>
  <si>
    <t>Allocation of related party transactions included in general overhead pool to SCS Capex</t>
  </si>
  <si>
    <t>Allocation of related party transactions included in general overhead pool to ACS Capex</t>
  </si>
  <si>
    <t>Information, communication and technology services - operating expenditure</t>
  </si>
  <si>
    <t>Allocation of related party transactions included in general overhead pool to SCS Operating Expenditure</t>
  </si>
  <si>
    <t>Allocation of related party transactions included in general overhead pool to ACS Operating Expenditure</t>
  </si>
  <si>
    <t>Service Delivery - designs, constructs, maintains and operates the electricity network and takes plans for new network investments and plans for ongoing network maintenance from the concept stage (design) through to delivery</t>
  </si>
  <si>
    <t>IT Services</t>
  </si>
  <si>
    <t>Property - includes property portfolio management, acquisition and disposal of properties, asset management and facilities maintenance, life-cycle planning, project management and capital works projects, office relocations and sustainability and compliance audits</t>
  </si>
  <si>
    <t>Asset Management - responsible for network policies, standards, network strategic planning, works program development, safety strategies, environmental management, and network data management</t>
  </si>
  <si>
    <t>Customer &amp; Corporate Relation - includes Program of Work support, admin services, accounts receivable &amp; payable, field support, customer advocacy, set prices and maintains contract relationships with Retailers</t>
  </si>
  <si>
    <t>Corporate Finance &amp; Performance - includes budgeting, management accounting, improvement projects and new reporting software</t>
  </si>
  <si>
    <t>Human Resources</t>
  </si>
  <si>
    <t>Office of the CEO</t>
  </si>
  <si>
    <t>Customer demand has not reached anticipated levels. This includes projects under Commercial and Industrial Customer requested work, Domestic and Rural customer requested work and Subdivision projects.</t>
  </si>
  <si>
    <t>Overspend in Emergency Response/Storms is driven by network repair and restoration associated with various weather events, with large spend due to ex-Tropical Cyclone Oswald and two other major event days.</t>
  </si>
  <si>
    <t>Meter reading costs are over forecast primarily due to full time employee equivalent (FTE) positions and contractors for meter reading and associated activities not being funded as meter reading in the AER determination.</t>
  </si>
  <si>
    <t>Call centre underspend is the result of a decline in actual FTEs, driven by efficiencies gained through automating workflows and streamlining and improving processes.</t>
  </si>
  <si>
    <t>The full year forecast relates to a project which has subsequently been costed to Corporate Initiated Augmentation.</t>
  </si>
  <si>
    <r>
      <t xml:space="preserve">The overspend in Operating Labour arises mainly from the following areas:
i) Demand Management  - The AER forecast provided for the engagement of contractors to achieve Mega Volt Ampere (MVA) targets. Since AER approval of the program, there has been a change in resourcing from contractors to labour, hence the overspend in labour;
ii) Meter Reading - Overspend primarily due to full time employee equivalent (FTE) positions for meter reading and associated activities not being funded as meter reading in the AER determination.
</t>
    </r>
    <r>
      <rPr>
        <sz val="10"/>
        <color rgb="FF0000FF"/>
        <rFont val="Arial"/>
        <family val="2"/>
      </rPr>
      <t/>
    </r>
  </si>
  <si>
    <t>Operating Contractors is lower than the AER forecast mainly due to underspends in:
i) Demand Management  - The AER forecast provided for the engagement of contractors to achieve Mega Volt Ampere (MVA) targets.  Since AER approval of the program, there has been a change in resourcing from contractors to labour, hence the underspend in contractors;
ii) Meter Reading - Lower than expected contractor rates compared to the AER forecast;
iii) Customer Services - The underspend has been driven by fewer customer requested responses than forecast, particularly lower number of loss of supply calls, a result of the service replacement program which is into its 6th year (replacement of open wire service and upgrade of fuses into customer properties), and the vegetation trimming program which is into its 6th phase (less outages due to vegetation in wires).</t>
  </si>
  <si>
    <t>Lower than forecast energy demand and changes to security standards (ENCAP review) have reduced the number and scope of Corporate Initiated projects.</t>
  </si>
  <si>
    <t>With the flat-lining of Minimum Service Standards at 2011/12 target levels due to the ENCAP Review recognising the substantial improvements in reliability, less projects are now required than forecast.</t>
  </si>
  <si>
    <t>Underspend in customer services is driven by fewer than forecast customer requested responses, in particular loss of supply calls, as a result of the service replacement program which is into its 6th year (replacement of open wire service and upgrade of fuses into customer properties), and the vegetation trimming program which is into its 6th phase (less vegetation in wires therefore less outages).</t>
  </si>
  <si>
    <t>Debt Raising Costs are below forecast.  The costs incurred are made up of the Administration Margin for Debt Service Payments and Capital Markets Fee.  The forecast for Debt Raising Costs equates to 10.8 basis points per annum while actual Debt Raising Costs equate to 7.4 basis points per annum.  These fees are reviewed annually and the percentage for Debt Raising Costs has reduced in recent years in line with an increase in debt balance.</t>
  </si>
  <si>
    <t xml:space="preserve">Underspend in Maintenance Materials is primarily attributable to underspend in Corrective Maintenance.  Corrective maintenance forecast was based on historical spend data while actual spend is based on job by job specific factors to restore network to working capacity following faults.
</t>
  </si>
  <si>
    <t>Explanation of 'other adjustment' and reasons for making the adjustment</t>
  </si>
  <si>
    <t>Net movement in provision is not charged to opex or capex.</t>
  </si>
  <si>
    <t>Other adjustments - Net movement in provision is not charged to opex or capex</t>
  </si>
  <si>
    <t>Adjustment for allocation variation differences due to changes to PPE allocation percentages</t>
  </si>
  <si>
    <t>Dividends</t>
  </si>
  <si>
    <t>Regulated Revenue Recoveries</t>
  </si>
  <si>
    <t>This provision is recognised in the statutory accounts as these amounts represent the difference between the actual and allowed revenue.  The other side of these entries are the relevant revenue accounts so that revenue recognised in the statutory accounts reflects the revenue cap amount, which is consistent with accounting standards.  This provision is not recognised for the Regulated Distribution Business as the revenue reported each year for SCS reflects the actual amount.  This allows the regulator to compare the actual against the allowed amount to determine the under/over recoveries.</t>
  </si>
  <si>
    <t>Provision is made for the amount of dividend declared by the Board but not distributed at the end of the reporting period.</t>
  </si>
  <si>
    <t>Site Restoration Toowoomba</t>
  </si>
  <si>
    <t>Adjustment for allocation variation differences</t>
  </si>
  <si>
    <t>Provision is raised for the obligation to restore a site at Toowoomba.  The amount has been determined by an independent assessment to rehabilitate the site.</t>
  </si>
  <si>
    <t>Site Restoration Other</t>
  </si>
  <si>
    <t>Provision is raised for the obligation to restore sites in the future, on expiration of associated contracts or when the obligation arises in the course of business.</t>
  </si>
  <si>
    <t>Site restoration provision is typically charged to indirect expenditure.</t>
  </si>
  <si>
    <t>Public Liability Insurance</t>
  </si>
  <si>
    <t xml:space="preserve">Provision is raised to cover the excess on any public liability insurance claim (also referred to as self insurance).  </t>
  </si>
  <si>
    <t>Net movement is charged to indirect expenditure, not opex or capex.</t>
  </si>
  <si>
    <t>Employee Benefits</t>
  </si>
  <si>
    <t>Redundancy</t>
  </si>
  <si>
    <t>Redundancy Provision</t>
  </si>
  <si>
    <t>Overhead service line inspections</t>
  </si>
  <si>
    <t>Provision is raised for the obligation to inspect overhead service lines which may be faulty.  The amount has been determined by management estimation of the cost of the inspection program, based on the number of poles known to be in the relevant areas and the designated cost of inspecting the poles.</t>
  </si>
  <si>
    <t>Net movement and liabilities paid is charged to direct opex.</t>
  </si>
  <si>
    <t>Environmental Offsets</t>
  </si>
  <si>
    <t>Provision is raised for the obligation to counterbalance unavoidable, negative impacts on the natural environment, resulting from an activity or development.</t>
  </si>
  <si>
    <t xml:space="preserve">Movement of -$0.4M and utilised -$2.6M is charged to capex. </t>
  </si>
  <si>
    <t>Additions and unwinding of discount charged to non-regulated expenditure, provision utilised and reversals charged to indirect expenditure, which is neither opex or capex.</t>
  </si>
  <si>
    <t>Procurement Services- supports the Energex field force through providing field support services such as Fleet, training and safety; and administers contracts for both network materials and services and maintains contract relationships with large customers</t>
  </si>
  <si>
    <t>DSM Initiatives underspend is driven by the business successfully meeting the Mega Volt Ampere (MVA) targets as in the AER Determination for a significantly reduced overall cost. Cost reduction has been achieved in  advertising, contractors and materials as the result of program efficiencies and greater than anticipated industry support of Demand Management initiatives.  Furthermore, some Commercial and Industrial demand management contracts signed during 2012/13 have payments phased over subsequent financial years.</t>
  </si>
  <si>
    <t>Inspection costs are below forecast primarily due to the following:
i) under Australian accounting standards and in compliance with the Electrical Safety Regulations, a provision was raised in 2011/12 for inspection costs following the identification of a manufacturing fault on certain overhead service lines (Mitti cable) which had led to the premature deterioration of these cables.  The provision resulted in higher than forecast inspection costs in 2011/12 and corresponding lower than forecasts in 2012/13, as some of the forecast spend for 2012/13 had already been included in the provision recognised in 2011/12.  In addition, a portion of the provision was reversed in 2012/13 to reflect a revised estimate to complete the inspection program related to this issue; 
ii) contractor unit costs for pole inspection program were lower than forecast.</t>
  </si>
  <si>
    <t>Provision is raised to cover for payments to employees in future periods for long service leave entitlement accrued, annual leave entitlement accrued, vesting sick leave accrued, pay parity and days off in lieu accrued.</t>
  </si>
  <si>
    <t>Provision is raised to cover for payments to employees in future periods for redundancy payments.</t>
  </si>
  <si>
    <r>
      <t>The Operating Materials underspend is primarily due to the following areas:
i) Demand Management - The AER forecast for materials included expenditure on marketing and advertising, whereas the actuals are reported in Other.  In addition, the Commercial and Industrial program has achieved the forecast MVA load reduction at a lower cost than estimated in the AER Determination as the result of program efficiencies and greater than anticipated industry support of Demand Management initiatives .  Furthermore, some Commercial and Industrial demand management contracts signed during 2012/13 have payments phased over subsequent financial years;
ii) Network Operations - Materials spend related to use of generators (fuel and hire) as contingency planning is less than forecast due to the network being more robust and less affected by severe load conditions arising from hot weather, windy conditions and capital project delays.</t>
    </r>
    <r>
      <rPr>
        <sz val="10"/>
        <color rgb="FF0000FF"/>
        <rFont val="Arial"/>
        <family val="2"/>
      </rPr>
      <t/>
    </r>
  </si>
  <si>
    <t>The overspend in Other Operating Expenditure is primarily attributable to Solar PV Feed in Tariff Payments.  The actual spend exceeds the forecast due to an increased number of solar PV connections.  This has led to increases in energy being exported back to the grid and therefore increased feed in tariff payments.</t>
  </si>
  <si>
    <t>Maintenance Contractors cost is lower than the forecast due to the following: 
i) Inspection - Under the accounting standards requirements and to ensure Energex's compliance with the Electrical Safety Regulations, a provision was raised in 2011/12 for the associated inspection costs following the identification of a manufacturing fault on certain overhead service lines (Mitti cable) which has led to the premature deterioration of certain cables.  The provision had resulted in higher than forecast inspection costs in 2011/12 and corresponding lower than forecasts in 2012/13 as some of the forecast spend for 2012/13 had already been included in the provision recognised in 2011/12.  In addition, a portion of the provision was reversed in 2012/13 to reflect that the estimate of the provision in 2011/12 was greater than required.  Also contract unit costs for pole inspection program were lower than forecast.
ii) Planned maintenance - The underspend is due to a different mix of resource allocation compared to the assumptions applied the AER determination, with more internal labour utilised instead of contractors.
iii) Vegetation - Underspend in this area is driven by the visual tree assessment program being removed from the program to allow contractors to focus on the feeder and sector based programs. Also under joint workings Energex has been able to secure more competitive contract rates for the distribution program and therefore a lower contract spend.
The underspend is partially offset by overspend in Emergency, which has been driven by restoration and repair of the network as a result of ex-Tropical Cyclone Oswald</t>
  </si>
  <si>
    <t>n/a</t>
  </si>
  <si>
    <t>Transfer to Other Current Receivables -$0.6M.</t>
  </si>
  <si>
    <t>A final dividend of $294.1M for the 2012/13 year was declared and provided for and $225.9M was paid in the 2012/13 year for the 2011/12 year.  
Balances are apportioned to services on a consistent basis to the apportionment used in Template 2 Balance Sheet of the RIN.</t>
  </si>
  <si>
    <t>-$11.5M utilised for Neil Street, Toowoomba provision. Balances are apportioned to services on a consistent basis to the apportionment used in Template 2 Balance Sheet of the RIN.</t>
  </si>
  <si>
    <t>Provision of $1.5M raised for make good provision.  Balances are apportioned to services on a consistent basis to the apportionment used in Template 2 Balance Sheet of the RIN.</t>
  </si>
  <si>
    <t>Additions $1.0M, Utilised -$1.0M and Reversal -$0.4M.  Balances are apportioned to services on a consistent basis to the apportionment used in Template 2 Balance Sheet of the RIN.</t>
  </si>
  <si>
    <t>Additions $29.9M, Utilised -$44.8M and Reversal -$0.1M.  Balances are apportioned to services on a consistent basis to the apportionment used in Template 2 Balance Sheet of the RIN.</t>
  </si>
  <si>
    <t>Additions $12.4M.  Balances are apportioned to services on a consistent basis to the apportionment used in Template 2 Balance Sheet of the RIN.</t>
  </si>
  <si>
    <t>Utilised -$7.4M and reversals -$5.3M.   Balances are apportioned to services on a consistent basis to the apportionment used in Template 2 Balance Sheet of the RIN.</t>
  </si>
  <si>
    <t>Additions $0.8M, utilised $2.6M and reversed $1.2M.  Balances are apportioned to services on a consistent basis to the apportionment used in Template 2 Balance Sheet of the RIN.</t>
  </si>
  <si>
    <t>Additions $1.3M, utilised -$0.2M and unwinding of discount $0.2M.  Balances are apportioned to services on a consistent basis to the apportionment used in Template 2 Balance Sheet of the RIN.</t>
  </si>
  <si>
    <t>Miami - 11kv Insulator failed allowing 11kv to fall into LVM below, causing damage to domestic appliances.</t>
  </si>
  <si>
    <t>Kallangur - Transformer neutral burnt off underground, resulting in fluctuating volts being supplied to customers</t>
  </si>
  <si>
    <t>Indooroopilly - Failed LV crossarm on pole allowed one active LV phase to contact neutral main, causing a rise in voltage on the neutral main.  This resulted in significant damage to customers electrical installations and appliances.</t>
  </si>
  <si>
    <t>Nambour/Yandina - 33kv Sagged into 11KV, causing damage to domestic and commercial appliances</t>
  </si>
  <si>
    <t>Personal injury claim - Contractor working with Energex Redequip testing gloves and claims he injured his left shoulder due to testing gloves</t>
  </si>
  <si>
    <t xml:space="preserve"> </t>
  </si>
  <si>
    <t>Information, communication and technology services - maintenance expenditure</t>
  </si>
  <si>
    <t>Allocation of related party transactions included in general overhead pool to SCS Maintenance Expenditure</t>
  </si>
  <si>
    <t>Alternative Control Servcies</t>
  </si>
  <si>
    <t>Allocation of related party transactions included in general overhead pool to ACS Maintenance Expenditure</t>
  </si>
  <si>
    <t xml:space="preserve">Asset replacement </t>
  </si>
  <si>
    <t xml:space="preserve">Inspection
</t>
  </si>
  <si>
    <t xml:space="preserve">Emergency Response/Storms </t>
  </si>
  <si>
    <t xml:space="preserve">Meter Reading
</t>
  </si>
  <si>
    <t xml:space="preserve">Customer Service (incl call centre)
</t>
  </si>
  <si>
    <t xml:space="preserve">- Customer Service excl. Call Centre </t>
  </si>
  <si>
    <t xml:space="preserve">- Call Centre </t>
  </si>
  <si>
    <t xml:space="preserve">DSM Initiatives
</t>
  </si>
  <si>
    <t xml:space="preserve">Debt Raising Costs
</t>
  </si>
  <si>
    <t xml:space="preserve">Other Operating Costs
</t>
  </si>
  <si>
    <t xml:space="preserve">Operating - Labour 
</t>
  </si>
  <si>
    <t xml:space="preserve">Operating - Materials
</t>
  </si>
  <si>
    <t xml:space="preserve">Operating - Contractors 
</t>
  </si>
  <si>
    <t xml:space="preserve">Operating - Other 
</t>
  </si>
  <si>
    <t xml:space="preserve">Maintenance - Labour </t>
  </si>
  <si>
    <t xml:space="preserve">Maintenance - Materials </t>
  </si>
  <si>
    <t xml:space="preserve">Maintenance - Contractors </t>
  </si>
  <si>
    <t xml:space="preserve">Maintenance - Other
</t>
  </si>
  <si>
    <t xml:space="preserve">Flooding of basement of apartment complex, causing damage to vehicles and personal belongings. </t>
  </si>
  <si>
    <t>Asset replacement is above forecast due to: 
(i) unit costs for distribution refurbishment projects being above forecast. This is primarily driven by restrictions on work due to the internal decision to work on equipment dead rather than live line due to safety considerations. Consequently, there has been an increase in the utilisation of generators to maintain customer supply and an increase in contractor utilisation;  
(ii) further costs were incurred from the higher than forecast Air Break Switch replacements due to safety concerns; 
(iii) the reclassification of the overhead reconductoring program from Corporate Initiated to Asset Replacement. The focus of the relevant program shifted from initially responding to safety concerns over live line work on copper conductors to now focusing on replacing aged conductors and aligning the program to other refurbishment programs.</t>
  </si>
  <si>
    <t>years</t>
  </si>
  <si>
    <t>Table A1:  Dividends</t>
  </si>
  <si>
    <t xml:space="preserve">Table A2: Other adjustments </t>
  </si>
  <si>
    <t>Table B1:  Regulated revenue recoveries</t>
  </si>
  <si>
    <t xml:space="preserve">Table B2: Other adjustments </t>
  </si>
  <si>
    <t>Table C1:  Site Restoration Toowoomba</t>
  </si>
  <si>
    <t xml:space="preserve">Table C2: Other adjustments </t>
  </si>
  <si>
    <t>Table D1:  Site Restoration Other</t>
  </si>
  <si>
    <t xml:space="preserve">Table D2: Other adjustments </t>
  </si>
  <si>
    <t>Table E1:  Public liability insurance</t>
  </si>
  <si>
    <t xml:space="preserve">Table E2: Other adjustments </t>
  </si>
  <si>
    <t>Table F1:  Employee benefits</t>
  </si>
  <si>
    <t xml:space="preserve">Table F2: Other adjustments </t>
  </si>
  <si>
    <t>Table G1: Redundancy Provision</t>
  </si>
  <si>
    <t xml:space="preserve">Table G2: Other adjustments </t>
  </si>
  <si>
    <t>Table H1: Overhead service line inspections</t>
  </si>
  <si>
    <t xml:space="preserve">Table H2: Other adjustments </t>
  </si>
  <si>
    <t>Table I1: Environmental Offsets</t>
  </si>
  <si>
    <t xml:space="preserve">Table I2: Other adjustments </t>
  </si>
  <si>
    <t>Table J1: Other</t>
  </si>
  <si>
    <t xml:space="preserve">Table J2: Other </t>
  </si>
  <si>
    <t>Summary of Significant Accounting Policies and Other Explanatory Information</t>
  </si>
  <si>
    <r>
      <t xml:space="preserve">In accordance with ASA 800 </t>
    </r>
    <r>
      <rPr>
        <i/>
        <sz val="10"/>
        <rFont val="Arial"/>
        <family val="2"/>
      </rPr>
      <t>Special Considerations—Audits of Financial Reports Prepared in Accordance with Special Purpose Frameworks</t>
    </r>
    <r>
      <rPr>
        <sz val="10"/>
        <rFont val="Arial"/>
        <family val="2"/>
      </rPr>
      <t>, the basis of preparation of the financial information included in the RIN is detailed below.</t>
    </r>
  </si>
  <si>
    <t xml:space="preserve">Basis of Preparation </t>
  </si>
  <si>
    <t xml:space="preserve">Further, the financial information presented in the special purpose financial report has been prepared in accordance with the Cost Allocation Method (CAM) being the cost allocation method approved by the AER in AER, Final Decision, Queensland electricity distribution network service providers cost allocation method, February 2009. </t>
  </si>
  <si>
    <t>Explanatory Notes</t>
  </si>
  <si>
    <t>Provision is raised for the estimated loss for an onerous contract, repairs to EWPs and Homesuite warranty claim.</t>
  </si>
  <si>
    <r>
      <t xml:space="preserve">The following regulatory reporting statements are a special purpose financial report prepared by the directors of regulated network service provider (Energex Limited) in accordance with the requirements of the Regulatory Information Notice under division 4 part 3 of the </t>
    </r>
    <r>
      <rPr>
        <i/>
        <sz val="10"/>
        <rFont val="Arial"/>
        <family val="2"/>
      </rPr>
      <t>National Electricity (Qld) Law</t>
    </r>
    <r>
      <rPr>
        <sz val="10"/>
        <rFont val="Arial"/>
        <family val="2"/>
      </rPr>
      <t>, issued to Energex Limited by the Australian Energy Regulator (AER) on 28 September 2012.</t>
    </r>
  </si>
  <si>
    <t>3. Regulatory template 7 reports financial information in respect of the tax standard lives and capex additions for standard control services.</t>
  </si>
  <si>
    <t>9. Regulatory template 17 reports financial information in respect of actual operating expenditure, capital expenditure and revenue for alternative control services and unregulated business.</t>
  </si>
  <si>
    <t>11. Regulatory template 19 reports finance information on jurisdictional scheme.  This scheme is not applicable to Energex for this determination.</t>
  </si>
  <si>
    <t>12. Regulatory template 20 reports financial information in respect of the Demand Management Incentive Scheme (DMIS), being the AER’s DMIS– Energex,  Ergon, Energy and ETSA Utilities 2010-15, dated October 2008, which includes the Part A- DMIA and the Part B – forgone revenue component.</t>
  </si>
  <si>
    <t>13. Regulatory template 21 reports financial information in respect of self insurance cost information, being costs related to the alternative risk management method to external insurance, whereby the Network Service Provider bears the risk of an event that is beyond the Network Service Provider’s control.</t>
  </si>
  <si>
    <t>14. Regulatory template 22 reports financial information in respect of aggregate effect of the change in accounting policy on the balance sheet and income statements provided in response to table 22.1 and information provided in response to table 22.2.</t>
  </si>
  <si>
    <t>2. Regulatory templates 5 and 6 reports financial information in respect of capital expenditure: actual expenditure information (including disposals and capital contributions- being cash or in kind contributions to capex projects and gifted assets) provided in response to tables 5.1, 5.3 to 5.7, 6.1 to 6.4; and information provided to table 5.2; excluding forecast data.</t>
  </si>
  <si>
    <t>10. Regulatory template 18 reports financial information in respect of the EBSS, being the AER, Final decision, Efficiency Benefit Sharing Scheme, June 2008. Information is also provided in response to table 18.2 for explanation of capitalisation policy changes.</t>
  </si>
  <si>
    <t>5. Regulatory template 13 reports financial information and explanations in respect of step changes to operating costs and maintenance cost arising from new, changed or ceased regulatory obligations or requirements or changes in operating environment, being comprised of the distribution business, unregulated business, adjustments and the statutory accounts.</t>
  </si>
  <si>
    <t xml:space="preserve">7. Regulatory template 15 reports financial information in respect of overheads allocation, being those costs incurred in providing distribution services and unregulated services, which are not directly attributable. These costs must be allocated to the relevant distribution services using an appropriate allocator. </t>
  </si>
  <si>
    <r>
      <t xml:space="preserve">1. Regulatory templates 1 to 4 contain income statement, balance sheet, cashflows statement and changes in equity, being comprised of the distribution business, unregulated business, adjustments and the statutory accounts (that must be submitted to ASIC in accordance with the </t>
    </r>
    <r>
      <rPr>
        <i/>
        <sz val="10"/>
        <rFont val="Arial"/>
        <family val="2"/>
      </rPr>
      <t>Corporations Act 2001 (Cth)</t>
    </r>
    <r>
      <rPr>
        <sz val="10"/>
        <rFont val="Arial"/>
        <family val="2"/>
      </rPr>
      <t>).  Adjustments are made for:
(a) exclusion of under/over recoveries not recognised in the RIN Financial Information;
(b) reclassifications required by the RIN; 
(c) non-regulated balances and transactions; and 
(d) different valuation methodology for Property, Plant &amp; Equipment applied by the AER (annual indexation as opposed to fair value).</t>
    </r>
  </si>
  <si>
    <t>4. Regulatory templates 8 to12 reports financial information in respect of operating expenditure: actual expenditure provided in response to tables 8.1, 8.3, 8.4, 9.1, 9.2, 10.1, 10.3 to 10.5, 11.1, 11.2 and 12.1; information provided in response to tables 8.2,10.2, 10.5, 10.6 and 12.2; excluding forecast data.</t>
  </si>
  <si>
    <t>6. Regulatory template 14 reports financial information in respect of provisions, being comprised of the distribution business, unregulated business, adjustments and the statutory accounts.  Adjustments are made for:
(a) exclusion of under/over recoveries not recognised in the RIN Financial Information; and
(b) non-regulated balances and transactions.</t>
  </si>
  <si>
    <t>8. Regulatory template 16 reports financial information in respect of avoided cost payments, being payments made to another party which represent the costs that would have otherwise been incurred in the provision of distribution services, but for the services of another party.</t>
  </si>
  <si>
    <t>As part of the preparation and presentation process of financial reporting, the directors of Energex Limited have ensured that the information contained within this special purpose financial report can be verified and reconciled with the audited statutory accounts of Energex Limited for the year ending 30 June 2013, authorised for issue by the directors on the 26 August 2013 and certified by the Delegate of the Auditor-General of Queensland on the 27 August 2013.</t>
  </si>
  <si>
    <t>The special purpose financial statement has been prepared in a manner and format that fulfils the reporting framework as determined by the AER. No disclosure or presentation requirements of the Australian accounting standards have been adopted in the preparation of this financial report. The accounting policies applied in the preparation of this financial information are based on Energex's accounting policies (which align with Australian accounting standards) except as disclosed under Explanatory Note 1 below. The AER is the only intended user of this financial statement.</t>
  </si>
  <si>
    <t>Allocation of related party transactions included in the general overhead pool to SCS Capex</t>
  </si>
  <si>
    <t>Allocation of related party transaction included in the general overhead pool to ACS Capex</t>
  </si>
  <si>
    <t>The overspend in Other Operating Costs is primarily attributable to Solar PV Feed-in-Tariff Payments.  The actual spend exceeds the forecast due to an increased number of solar PV connections.  This has led to increases in energy being exported back to the grid and therefore increased feed in tariff payments.
Corporate restructuring costs (redundancy payments) further contributed to the overspend.</t>
  </si>
  <si>
    <t>Reclassification of major shared assets from ACS Opex to SCS Capex (amount journalled this financial year relating to last financial year)</t>
  </si>
  <si>
    <t xml:space="preserve">Major contributing factors for the overspend in Maintenance Labour are:
i) Emergency overspend, driven by restoration and repair of the network as a result of ex-Tropical Cyclone Oswald;
ii) Corrective maintenance actual cost being lower than the forecast which was based on historical spend data.  The actual spend is based on job by job specific factors to restore the network to working capacity following faults.
</t>
  </si>
  <si>
    <t>This overspend is primarily attributable to increased overheads allocated to Planned Maintenance, Corrective Maintenance, Emergency Response/Storms and Vegetation Management.  These overheads are higher than the AER determination due to the mix of spend on the Program of Work (CAPEX and OPEX).</t>
  </si>
  <si>
    <t>Net movement is charged to other support costs.</t>
  </si>
  <si>
    <t>Public Liability incident</t>
  </si>
  <si>
    <t>Yes</t>
  </si>
  <si>
    <t xml:space="preserve">Allocated in accordance with the AER approved CAM.  Regulated overhead allocation is based on s.7.6 - ie: based on direct spend. Non-Regulated overhead allocation is based on s.7.7 - ie: based on three factor method based on Assets, Headcount and Revenue.  </t>
  </si>
  <si>
    <t>0.0</t>
  </si>
  <si>
    <t xml:space="preserve">Street lighting </t>
  </si>
  <si>
    <t>Feed-in tariffs administration</t>
  </si>
  <si>
    <t>Feed-in tariffs payments</t>
  </si>
  <si>
    <t>Network insurance</t>
  </si>
  <si>
    <t>Other support costs</t>
  </si>
  <si>
    <t>Regulatory Test - Bromelton Stand-by Generation Network Support</t>
  </si>
  <si>
    <t xml:space="preserve">Stand-by generation for eight years from April 2011 to March 2019
Opex substituted for capex
- Support the 110kv feeder Beaudesert bulk supply substation
- 15 embedded generators utilised for N-1 load at risk of 8.75 MV.A with assumed works being completed.  The assumed works have not been constructed therefore Energex has contracted 23.1 MV.A with capacity of 23.7 MV.A available if required.  </t>
  </si>
  <si>
    <t>Smartgrid</t>
  </si>
  <si>
    <t>In August 2010, a joint program of Smart Grid trials was established to undertake targeted trials and research. Objectives of the program are to:
1. Trial the use of smart asset management techniques and technologies to defer planned network investments, maximising the value of capital for the 2010-15 period;
2. Undertake the necessary research to support the regulatory business case for the 2015-20 period; and to
3. Take steps towards the Joint Network Vision for 2030.</t>
  </si>
  <si>
    <t>Reward Based Tariffs</t>
  </si>
  <si>
    <t xml:space="preserve">The Rewards-Based Tariff (RBT) project is a collaborative project between Energex and Ergon Energy (Energex having carriage of project management) to investigate how tariffs may be used to encourage customers to reduce power use during peak periods.
Volunteer customers will be advised in advance of an anticipated network peak day and two types of trials will be tested:
- The first will be a combination of Time of Use and Dynamic Peak Price tariffs.  The Time of Use signal will operate every day of the year, to encourage customers to use power during off-peak periods, whilst the Dynamic Peak Price tariff will be used for short periods (4 hours) on maximum demand peak days (15 days each year) to motivate immediate reduction in power use on those days.
- The second price trial will be a capacity tariff that encourages customers to maintain their total power usage below a pre-agreed level on 15 peak demand days of each year. These customers receive an indicator to assist in tracking their electricity usage.
</t>
  </si>
  <si>
    <t>Demand Management for Commercial &amp; Industrial</t>
  </si>
  <si>
    <t>The C&amp;I Initiative involves working with business customers offering demand management and energy efficient based solutions aimed at decreasing operational power usage and demand on the network infrastructure.
The opportunities for reducing demand are most significant because of the large quantity of energy these customers consume.  While residential demand management programs are generally rolled out to thousands of homeowners, the C&amp;I initiative involves targeted customised solutions to best suit the business’ operational requirements.  They also take into account various commercial technologies, future organisational changes and business delivery models.  
This initiative targets C&amp;I customers with demand management, energy efficiency, distributed generation and load curtailment based solutions that aim to decrease usage and remove demand from the network infrastructure servicing these consumers.</t>
  </si>
  <si>
    <t>Demand Management for Residential Customers</t>
  </si>
  <si>
    <t xml:space="preserve">The Residential Initiative is focused on developing and delivering integrated solutions to engage residential customers, change behaviours and achieve increasing amounts of household electrical load under management for the long term.  Building upon Energex experience with hot water load control and successful air conditioning and pool pump trials, this initiative will establish the customer value propositions, enabling technologies and the channels to deliver cost-competitive new solutions to the peak demand challenge.  The most critical question this initiative is addressing is how Energex’s historic success with hot water energy management can be replicated for the appliances now driving residential peak demand.  The residential appliance types with the greatest potential for reductions and network efficiencies in the medium-term are:
• Air conditioning
• Swimming pool filtration
• Next generation electric hot water.
</t>
  </si>
  <si>
    <t xml:space="preserve">Yourpowerqld </t>
  </si>
  <si>
    <t xml:space="preserve">
The purpose of the Yourpowerqld website is to:
- facilitate customer confidence in adopting demand management initiatives through credible information; 
- consolidate demand management information and advice
- address the often referred to barrier for customers not implementing demand management initiatives of ‘lack of public information’
- provide a single reference point for consistent data and advice for Queensland.
Yourpowerqld is an enabling activity that improves the engagement with other DM initiatives.  It is estimated to improve the overall DM performance by 2MV.A during the current regulatory period.</t>
  </si>
  <si>
    <t xml:space="preserve">The peak demand reduction of 1MW is included in the Residential Initiative as the practical measurement of peak demand under control will be through the residential sector. </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</si>
</sst>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quot;$&quot;* #,##0.00_-;_-&quot;$&quot;* &quot;-&quot;??_-;_-@_-"/>
    <numFmt numFmtId="43" formatCode="_-* #,##0.00_-;\-* #,##0.00_-;_-* &quot;-&quot;??_-;_-@_-"/>
    <numFmt numFmtId="164" formatCode="_(* #,##0_);_(* \(#,##0\);_(* &quot;-&quot;_);_(@_)"/>
    <numFmt numFmtId="165" formatCode="0.0"/>
    <numFmt numFmtId="166" formatCode="0.0000"/>
    <numFmt numFmtId="167" formatCode="#,##0.0;\(#,##0.0\)"/>
    <numFmt numFmtId="168" formatCode="_(* #,##0.0_);_(* \(#,##0.0\);_(* &quot;-&quot;??_);_(@_)"/>
    <numFmt numFmtId="169" formatCode="_(* #,##0_);_(* \(#,##0\);_(* &quot;-&quot;??_);_(@_)"/>
    <numFmt numFmtId="170" formatCode="#,##0,;\(#,##0,\)"/>
    <numFmt numFmtId="171" formatCode="#,##0.0"/>
    <numFmt numFmtId="172" formatCode="_(* #,##0_);_(* \(#,##0\);_(* &quot;-&quot;?_);_(@_)"/>
    <numFmt numFmtId="173" formatCode="#,##0;\(#,##0\)"/>
    <numFmt numFmtId="174" formatCode="_-* #,##0.0_-;\-* #,##0.0_-;_-* &quot;-&quot;??_-;_-@_-"/>
    <numFmt numFmtId="175" formatCode="#,##0.0_ ;[Red]\-#,##0.0\ "/>
    <numFmt numFmtId="176" formatCode="_-* #,##0.0_-;\-* #,##0.0_-;_-* &quot;-&quot;?_-;_-@_-"/>
    <numFmt numFmtId="177" formatCode="#,##0.0000000000"/>
  </numFmts>
  <fonts count="50" x14ac:knownFonts="1">
    <font>
      <sz val="10"/>
      <name val="Arial"/>
    </font>
    <font>
      <sz val="10"/>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sz val="10"/>
      <name val="Arial"/>
      <family val="2"/>
    </font>
    <font>
      <b/>
      <sz val="8"/>
      <name val="Arial"/>
      <family val="2"/>
    </font>
    <font>
      <sz val="8"/>
      <name val="Arial"/>
      <family val="2"/>
    </font>
    <font>
      <b/>
      <sz val="14"/>
      <color indexed="51"/>
      <name val="Arial"/>
      <family val="2"/>
    </font>
    <font>
      <b/>
      <sz val="14"/>
      <name val="Arial"/>
      <family val="2"/>
    </font>
    <font>
      <sz val="10"/>
      <color indexed="9"/>
      <name val="Arial"/>
      <family val="2"/>
    </font>
    <font>
      <sz val="18"/>
      <name val="Arial"/>
      <family val="2"/>
    </font>
    <font>
      <b/>
      <sz val="18"/>
      <color indexed="62"/>
      <name val="Arial Black"/>
      <family val="2"/>
    </font>
    <font>
      <b/>
      <sz val="18"/>
      <color indexed="62"/>
      <name val="Arial"/>
      <family val="2"/>
    </font>
    <font>
      <sz val="18"/>
      <color indexed="62"/>
      <name val="Arial"/>
      <family val="2"/>
    </font>
    <font>
      <u/>
      <sz val="10"/>
      <color indexed="12"/>
      <name val="Arial"/>
      <family val="2"/>
    </font>
    <font>
      <b/>
      <sz val="10"/>
      <color indexed="62"/>
      <name val="Arial"/>
      <family val="2"/>
    </font>
    <font>
      <b/>
      <sz val="16"/>
      <color indexed="8"/>
      <name val="Arial"/>
      <family val="2"/>
    </font>
    <font>
      <b/>
      <sz val="10"/>
      <color indexed="9"/>
      <name val="Arial"/>
      <family val="2"/>
    </font>
    <font>
      <b/>
      <sz val="10"/>
      <color indexed="8"/>
      <name val="Arial"/>
      <family val="2"/>
    </font>
    <font>
      <sz val="10"/>
      <color indexed="8"/>
      <name val="Arial"/>
      <family val="2"/>
    </font>
    <font>
      <sz val="12"/>
      <name val="Arial"/>
      <family val="2"/>
    </font>
    <font>
      <sz val="12"/>
      <name val="Arial Black"/>
      <family val="2"/>
    </font>
    <font>
      <strike/>
      <sz val="10"/>
      <color indexed="22"/>
      <name val="Arial Black"/>
      <family val="2"/>
    </font>
    <font>
      <sz val="12"/>
      <color indexed="51"/>
      <name val="Arial"/>
      <family val="2"/>
    </font>
    <font>
      <b/>
      <sz val="12"/>
      <color indexed="8"/>
      <name val="Arial"/>
      <family val="2"/>
    </font>
    <font>
      <i/>
      <sz val="10"/>
      <color indexed="9"/>
      <name val="Arial"/>
      <family val="2"/>
    </font>
    <font>
      <i/>
      <sz val="10"/>
      <color indexed="51"/>
      <name val="Arial"/>
      <family val="2"/>
    </font>
    <font>
      <sz val="10"/>
      <color indexed="10"/>
      <name val="Arial"/>
      <family val="2"/>
    </font>
    <font>
      <sz val="10"/>
      <name val="Arial"/>
      <family val="2"/>
    </font>
    <font>
      <b/>
      <sz val="14"/>
      <name val="Arial Black"/>
      <family val="2"/>
    </font>
    <font>
      <sz val="10"/>
      <name val="Arial"/>
      <family val="2"/>
    </font>
    <font>
      <b/>
      <sz val="22"/>
      <name val="Arial"/>
      <family val="2"/>
    </font>
    <font>
      <b/>
      <sz val="12"/>
      <color indexed="51"/>
      <name val="Arial"/>
      <family val="2"/>
    </font>
    <font>
      <sz val="12"/>
      <color indexed="9"/>
      <name val="Arial"/>
      <family val="2"/>
    </font>
    <font>
      <sz val="14"/>
      <name val="Arial Black"/>
      <family val="2"/>
    </font>
    <font>
      <b/>
      <sz val="10"/>
      <color indexed="9"/>
      <name val="Arial"/>
      <family val="2"/>
    </font>
    <font>
      <b/>
      <sz val="10"/>
      <color indexed="51"/>
      <name val="Arial"/>
      <family val="2"/>
    </font>
    <font>
      <b/>
      <sz val="10"/>
      <color indexed="51"/>
      <name val="Arial"/>
      <family val="2"/>
    </font>
    <font>
      <sz val="10"/>
      <color indexed="9"/>
      <name val="Arial"/>
      <family val="2"/>
    </font>
    <font>
      <sz val="10"/>
      <name val="Arial"/>
      <family val="2"/>
    </font>
    <font>
      <b/>
      <u/>
      <sz val="10"/>
      <name val="Arial"/>
      <family val="2"/>
    </font>
    <font>
      <b/>
      <u/>
      <sz val="10"/>
      <color indexed="8"/>
      <name val="Arial"/>
      <family val="2"/>
    </font>
    <font>
      <sz val="10"/>
      <color rgb="FF0000FF"/>
      <name val="Arial"/>
      <family val="2"/>
    </font>
    <font>
      <sz val="10"/>
      <color rgb="FFFF0000"/>
      <name val="Arial"/>
      <family val="2"/>
    </font>
    <font>
      <b/>
      <sz val="10"/>
      <color rgb="FFFF0000"/>
      <name val="Arial"/>
      <family val="2"/>
    </font>
    <font>
      <sz val="10"/>
      <color theme="0"/>
      <name val="Arial"/>
      <family val="2"/>
    </font>
    <font>
      <i/>
      <sz val="10"/>
      <name val="Arial"/>
      <family val="2"/>
    </font>
  </fonts>
  <fills count="12">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62"/>
        <bgColor indexed="64"/>
      </patternFill>
    </fill>
    <fill>
      <patternFill patternType="solid">
        <fgColor indexed="8"/>
        <bgColor indexed="64"/>
      </patternFill>
    </fill>
    <fill>
      <patternFill patternType="solid">
        <fgColor indexed="47"/>
        <bgColor indexed="64"/>
      </patternFill>
    </fill>
    <fill>
      <patternFill patternType="solid">
        <fgColor theme="0"/>
        <bgColor indexed="64"/>
      </patternFill>
    </fill>
    <fill>
      <patternFill patternType="solid">
        <fgColor rgb="FFFFFFCC"/>
        <bgColor indexed="64"/>
      </patternFill>
    </fill>
  </fills>
  <borders count="35">
    <border>
      <left/>
      <right/>
      <top/>
      <bottom/>
      <diagonal/>
    </border>
    <border>
      <left/>
      <right/>
      <top/>
      <bottom style="thick">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ck">
        <color indexed="62"/>
      </left>
      <right/>
      <top style="thick">
        <color indexed="62"/>
      </top>
      <bottom/>
      <diagonal/>
    </border>
    <border>
      <left/>
      <right/>
      <top style="thick">
        <color indexed="62"/>
      </top>
      <bottom/>
      <diagonal/>
    </border>
    <border>
      <left/>
      <right style="thick">
        <color indexed="62"/>
      </right>
      <top style="thick">
        <color indexed="62"/>
      </top>
      <bottom/>
      <diagonal/>
    </border>
    <border>
      <left style="thick">
        <color indexed="62"/>
      </left>
      <right/>
      <top/>
      <bottom/>
      <diagonal/>
    </border>
    <border>
      <left/>
      <right style="thick">
        <color indexed="62"/>
      </right>
      <top/>
      <bottom/>
      <diagonal/>
    </border>
    <border>
      <left style="thick">
        <color indexed="62"/>
      </left>
      <right/>
      <top style="medium">
        <color indexed="62"/>
      </top>
      <bottom/>
      <diagonal/>
    </border>
    <border>
      <left/>
      <right/>
      <top style="medium">
        <color indexed="62"/>
      </top>
      <bottom/>
      <diagonal/>
    </border>
    <border>
      <left/>
      <right style="thick">
        <color indexed="62"/>
      </right>
      <top style="medium">
        <color indexed="62"/>
      </top>
      <bottom/>
      <diagonal/>
    </border>
    <border>
      <left style="thick">
        <color indexed="62"/>
      </left>
      <right/>
      <top/>
      <bottom style="thick">
        <color indexed="62"/>
      </bottom>
      <diagonal/>
    </border>
    <border>
      <left/>
      <right style="thick">
        <color indexed="62"/>
      </right>
      <top/>
      <bottom style="thick">
        <color indexed="62"/>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s>
  <cellStyleXfs count="47">
    <xf numFmtId="0" fontId="0" fillId="0" borderId="0"/>
    <xf numFmtId="164" fontId="7" fillId="2" borderId="0" applyNumberFormat="0" applyFont="0" applyBorder="0" applyAlignment="0">
      <alignment horizontal="right"/>
    </xf>
    <xf numFmtId="164" fontId="1" fillId="2" borderId="0" applyNumberFormat="0" applyFont="0" applyBorder="0" applyAlignment="0">
      <alignment horizontal="right"/>
    </xf>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0" fontId="17" fillId="0" borderId="0" applyNumberFormat="0" applyFill="0" applyBorder="0" applyAlignment="0" applyProtection="0">
      <alignment vertical="top"/>
      <protection locked="0"/>
    </xf>
    <xf numFmtId="164" fontId="1" fillId="3" borderId="0" applyFont="0" applyBorder="0" applyAlignment="0">
      <alignment horizontal="right"/>
      <protection locked="0"/>
    </xf>
    <xf numFmtId="164" fontId="1" fillId="3" borderId="0" applyFont="0" applyBorder="0" applyAlignment="0">
      <alignment horizontal="right"/>
      <protection locked="0"/>
    </xf>
    <xf numFmtId="172" fontId="7" fillId="4" borderId="0" applyFont="0" applyBorder="0">
      <alignment horizontal="right"/>
      <protection locked="0"/>
    </xf>
    <xf numFmtId="164" fontId="7" fillId="5" borderId="0" applyFont="0" applyBorder="0">
      <alignment horizontal="right"/>
      <protection locked="0"/>
    </xf>
    <xf numFmtId="0" fontId="7"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6" borderId="0"/>
    <xf numFmtId="0" fontId="1" fillId="6" borderId="0"/>
    <xf numFmtId="0" fontId="1" fillId="6" borderId="0"/>
    <xf numFmtId="0" fontId="1" fillId="6" borderId="0"/>
    <xf numFmtId="0" fontId="1" fillId="6" borderId="0"/>
    <xf numFmtId="0" fontId="33" fillId="6" borderId="0"/>
    <xf numFmtId="0" fontId="1" fillId="0" borderId="0"/>
    <xf numFmtId="0" fontId="7" fillId="0" borderId="0"/>
    <xf numFmtId="0" fontId="1" fillId="0" borderId="0"/>
    <xf numFmtId="0" fontId="33" fillId="0" borderId="0"/>
    <xf numFmtId="0" fontId="1" fillId="6" borderId="0"/>
    <xf numFmtId="0" fontId="1" fillId="6" borderId="0"/>
    <xf numFmtId="0" fontId="33" fillId="6" borderId="0"/>
    <xf numFmtId="0" fontId="1" fillId="6" borderId="0"/>
    <xf numFmtId="0" fontId="7" fillId="6" borderId="0"/>
    <xf numFmtId="0" fontId="1" fillId="6" borderId="0"/>
    <xf numFmtId="0" fontId="33" fillId="6" borderId="0"/>
    <xf numFmtId="0" fontId="1" fillId="6" borderId="0"/>
    <xf numFmtId="0" fontId="33" fillId="6" borderId="0"/>
    <xf numFmtId="0" fontId="33" fillId="6" borderId="0"/>
    <xf numFmtId="0" fontId="1" fillId="0" borderId="0"/>
    <xf numFmtId="0" fontId="1" fillId="6" borderId="0"/>
    <xf numFmtId="0" fontId="1" fillId="0" borderId="0" applyProtection="0"/>
    <xf numFmtId="0" fontId="1" fillId="0" borderId="0" applyFill="0"/>
    <xf numFmtId="0" fontId="1" fillId="0" borderId="0"/>
    <xf numFmtId="44" fontId="42" fillId="0" borderId="0" applyFont="0" applyFill="0" applyBorder="0" applyAlignment="0" applyProtection="0"/>
    <xf numFmtId="0" fontId="1" fillId="6" borderId="0"/>
    <xf numFmtId="0" fontId="1" fillId="6" borderId="0"/>
  </cellStyleXfs>
  <cellXfs count="813">
    <xf numFmtId="0" fontId="0" fillId="0" borderId="0" xfId="0"/>
    <xf numFmtId="0" fontId="2" fillId="6" borderId="0" xfId="22" applyFont="1"/>
    <xf numFmtId="0" fontId="1" fillId="6" borderId="0" xfId="22"/>
    <xf numFmtId="0" fontId="3" fillId="6" borderId="0" xfId="22" applyFont="1"/>
    <xf numFmtId="2" fontId="8" fillId="6" borderId="0" xfId="22" applyNumberFormat="1" applyFont="1" applyBorder="1" applyAlignment="1" applyProtection="1">
      <alignment horizontal="left"/>
    </xf>
    <xf numFmtId="0" fontId="9" fillId="6" borderId="0" xfId="22" applyFont="1" applyAlignment="1" applyProtection="1">
      <protection locked="0"/>
    </xf>
    <xf numFmtId="0" fontId="9" fillId="6" borderId="0" xfId="22" applyFont="1" applyProtection="1">
      <protection locked="0"/>
    </xf>
    <xf numFmtId="0" fontId="8" fillId="6" borderId="0" xfId="22" applyFont="1"/>
    <xf numFmtId="0" fontId="1" fillId="6" borderId="0" xfId="22" applyAlignment="1"/>
    <xf numFmtId="0" fontId="10" fillId="7" borderId="2" xfId="22" applyFont="1" applyFill="1" applyBorder="1"/>
    <xf numFmtId="0" fontId="11" fillId="7" borderId="2" xfId="22" applyFont="1" applyFill="1" applyBorder="1"/>
    <xf numFmtId="0" fontId="11" fillId="6" borderId="0" xfId="22" applyFont="1"/>
    <xf numFmtId="0" fontId="10" fillId="7" borderId="3" xfId="22" applyFont="1" applyFill="1" applyBorder="1"/>
    <xf numFmtId="0" fontId="11" fillId="7" borderId="4" xfId="22" applyFont="1" applyFill="1" applyBorder="1"/>
    <xf numFmtId="0" fontId="6" fillId="7" borderId="5" xfId="29" applyFont="1" applyFill="1" applyBorder="1" applyAlignment="1">
      <alignment horizontal="left" indent="1"/>
    </xf>
    <xf numFmtId="0" fontId="7" fillId="7" borderId="6" xfId="29" applyFont="1" applyFill="1" applyBorder="1" applyAlignment="1"/>
    <xf numFmtId="0" fontId="7" fillId="7" borderId="6" xfId="29" applyFont="1" applyFill="1" applyBorder="1"/>
    <xf numFmtId="0" fontId="7" fillId="7" borderId="7" xfId="29" applyFont="1" applyFill="1" applyBorder="1"/>
    <xf numFmtId="0" fontId="5" fillId="7" borderId="8" xfId="29" applyFont="1" applyFill="1" applyBorder="1" applyAlignment="1">
      <alignment horizontal="left" indent="1"/>
    </xf>
    <xf numFmtId="0" fontId="12" fillId="7" borderId="0" xfId="29" applyFont="1" applyFill="1" applyBorder="1" applyAlignment="1">
      <alignment horizontal="right" indent="1"/>
    </xf>
    <xf numFmtId="0" fontId="12" fillId="7" borderId="9" xfId="29" applyFont="1" applyFill="1" applyBorder="1" applyAlignment="1" applyProtection="1">
      <protection locked="0"/>
    </xf>
    <xf numFmtId="0" fontId="12" fillId="7" borderId="0" xfId="29" applyFont="1" applyFill="1" applyBorder="1"/>
    <xf numFmtId="0" fontId="7" fillId="5" borderId="10" xfId="29" applyFont="1" applyFill="1" applyBorder="1" applyAlignment="1" applyProtection="1">
      <alignment horizontal="left"/>
      <protection locked="0"/>
    </xf>
    <xf numFmtId="0" fontId="7" fillId="7" borderId="0" xfId="29" applyFont="1" applyFill="1" applyBorder="1"/>
    <xf numFmtId="0" fontId="7" fillId="7" borderId="9" xfId="29" applyFont="1" applyFill="1" applyBorder="1" applyProtection="1">
      <protection locked="0"/>
    </xf>
    <xf numFmtId="0" fontId="7" fillId="7" borderId="9" xfId="29" applyFont="1" applyFill="1" applyBorder="1"/>
    <xf numFmtId="0" fontId="7" fillId="7" borderId="9" xfId="29" applyFont="1" applyFill="1" applyBorder="1" applyAlignment="1" applyProtection="1">
      <protection locked="0"/>
    </xf>
    <xf numFmtId="0" fontId="6" fillId="7" borderId="8" xfId="29" applyFont="1" applyFill="1" applyBorder="1" applyAlignment="1">
      <alignment horizontal="left" indent="1"/>
    </xf>
    <xf numFmtId="0" fontId="6" fillId="7" borderId="11" xfId="29" applyFont="1" applyFill="1" applyBorder="1" applyAlignment="1">
      <alignment horizontal="left" indent="1"/>
    </xf>
    <xf numFmtId="0" fontId="7" fillId="7" borderId="12" xfId="29" applyFont="1" applyFill="1" applyBorder="1" applyAlignment="1"/>
    <xf numFmtId="0" fontId="7" fillId="7" borderId="12" xfId="29" applyFont="1" applyFill="1" applyBorder="1"/>
    <xf numFmtId="0" fontId="7" fillId="7" borderId="13" xfId="29" applyFont="1" applyFill="1" applyBorder="1"/>
    <xf numFmtId="0" fontId="13" fillId="6" borderId="0" xfId="20" applyFont="1"/>
    <xf numFmtId="0" fontId="13" fillId="6" borderId="0" xfId="20" applyFont="1" applyFill="1" applyBorder="1"/>
    <xf numFmtId="0" fontId="13" fillId="6" borderId="0" xfId="20" applyFont="1" applyFill="1"/>
    <xf numFmtId="0" fontId="15" fillId="6" borderId="0" xfId="20" applyFont="1" applyFill="1" applyBorder="1" applyAlignment="1">
      <alignment vertical="center"/>
    </xf>
    <xf numFmtId="0" fontId="15" fillId="6" borderId="0" xfId="20" applyFont="1" applyFill="1" applyBorder="1" applyAlignment="1"/>
    <xf numFmtId="0" fontId="16" fillId="6" borderId="0" xfId="20" applyFont="1" applyFill="1" applyBorder="1" applyAlignment="1">
      <alignment vertical="center"/>
    </xf>
    <xf numFmtId="0" fontId="16" fillId="6" borderId="0" xfId="20" applyFont="1" applyFill="1" applyBorder="1" applyAlignment="1"/>
    <xf numFmtId="0" fontId="13" fillId="5" borderId="0" xfId="20" applyFont="1" applyFill="1" applyBorder="1"/>
    <xf numFmtId="0" fontId="13" fillId="6" borderId="0" xfId="20" applyFont="1" applyFill="1" applyBorder="1" applyAlignment="1">
      <alignment vertical="center"/>
    </xf>
    <xf numFmtId="0" fontId="13" fillId="6" borderId="0" xfId="20" applyFont="1" applyAlignment="1">
      <alignment vertical="center"/>
    </xf>
    <xf numFmtId="0" fontId="4" fillId="6" borderId="0" xfId="20" applyFont="1" applyFill="1" applyBorder="1" applyAlignment="1">
      <alignment vertical="center"/>
    </xf>
    <xf numFmtId="0" fontId="13" fillId="6" borderId="0" xfId="20" applyFont="1" applyFill="1" applyAlignment="1">
      <alignment vertical="center"/>
    </xf>
    <xf numFmtId="0" fontId="2" fillId="6" borderId="0" xfId="29" applyFont="1"/>
    <xf numFmtId="0" fontId="19" fillId="6" borderId="0" xfId="25" applyFont="1" applyFill="1" applyBorder="1" applyAlignment="1"/>
    <xf numFmtId="0" fontId="4" fillId="0" borderId="0" xfId="32" applyFont="1" applyFill="1" applyBorder="1" applyAlignment="1">
      <alignment horizontal="left" vertical="center"/>
    </xf>
    <xf numFmtId="165" fontId="12" fillId="7" borderId="14" xfId="3" applyNumberFormat="1" applyFont="1" applyFill="1" applyBorder="1" applyAlignment="1">
      <alignment horizontal="center" vertical="center"/>
    </xf>
    <xf numFmtId="0" fontId="2" fillId="0" borderId="0" xfId="0" applyFont="1"/>
    <xf numFmtId="0" fontId="4" fillId="0" borderId="0" xfId="0" applyFont="1"/>
    <xf numFmtId="166" fontId="20" fillId="7" borderId="2" xfId="40" applyNumberFormat="1" applyFont="1" applyFill="1" applyBorder="1" applyAlignment="1">
      <alignment horizontal="center" vertical="center" wrapText="1"/>
    </xf>
    <xf numFmtId="166" fontId="12" fillId="7" borderId="2" xfId="0" applyNumberFormat="1" applyFont="1" applyFill="1" applyBorder="1" applyAlignment="1">
      <alignment horizontal="left" vertical="center" wrapText="1"/>
    </xf>
    <xf numFmtId="165" fontId="7" fillId="5" borderId="2" xfId="40" applyNumberFormat="1" applyFont="1" applyFill="1" applyBorder="1" applyAlignment="1">
      <alignment horizontal="right"/>
    </xf>
    <xf numFmtId="0" fontId="4" fillId="0" borderId="0" xfId="42" applyFont="1" applyBorder="1"/>
    <xf numFmtId="0" fontId="5" fillId="6" borderId="15" xfId="39" applyFont="1" applyFill="1" applyBorder="1" applyAlignment="1" applyProtection="1"/>
    <xf numFmtId="165" fontId="20" fillId="7" borderId="14" xfId="3" applyNumberFormat="1" applyFont="1" applyFill="1" applyBorder="1" applyAlignment="1">
      <alignment horizontal="center" vertical="center"/>
    </xf>
    <xf numFmtId="0" fontId="5" fillId="7" borderId="2" xfId="0" applyFont="1" applyFill="1" applyBorder="1" applyAlignment="1">
      <alignment horizontal="left" vertical="center" wrapText="1"/>
    </xf>
    <xf numFmtId="0" fontId="3" fillId="7" borderId="2" xfId="0" applyFont="1" applyFill="1" applyBorder="1" applyAlignment="1">
      <alignment horizontal="left" vertical="center" wrapText="1"/>
    </xf>
    <xf numFmtId="0" fontId="12" fillId="7" borderId="2" xfId="0" applyFont="1" applyFill="1" applyBorder="1" applyAlignment="1">
      <alignment horizontal="left" vertical="center" wrapText="1"/>
    </xf>
    <xf numFmtId="0" fontId="20" fillId="8" borderId="2" xfId="0" applyFont="1" applyFill="1" applyBorder="1" applyAlignment="1">
      <alignment horizontal="left" vertical="center" wrapText="1"/>
    </xf>
    <xf numFmtId="0" fontId="4" fillId="0" borderId="0" xfId="42" applyFont="1"/>
    <xf numFmtId="0" fontId="5" fillId="6" borderId="0" xfId="39" applyFont="1" applyFill="1" applyBorder="1" applyAlignment="1" applyProtection="1"/>
    <xf numFmtId="0" fontId="38" fillId="7" borderId="2" xfId="0" applyFont="1" applyFill="1" applyBorder="1" applyAlignment="1">
      <alignment horizontal="center" vertical="center" wrapText="1"/>
    </xf>
    <xf numFmtId="165" fontId="12" fillId="7" borderId="2" xfId="40" applyNumberFormat="1" applyFont="1" applyFill="1" applyBorder="1" applyAlignment="1">
      <alignment horizontal="left"/>
    </xf>
    <xf numFmtId="0" fontId="12" fillId="8" borderId="2" xfId="40" applyFont="1" applyFill="1" applyBorder="1" applyAlignment="1">
      <alignment horizontal="left" vertical="center" wrapText="1"/>
    </xf>
    <xf numFmtId="165" fontId="12" fillId="7" borderId="14" xfId="3" applyNumberFormat="1" applyFont="1" applyFill="1" applyBorder="1" applyAlignment="1">
      <alignment horizontal="left" vertical="center"/>
    </xf>
    <xf numFmtId="165" fontId="7" fillId="2" borderId="2" xfId="40" applyNumberFormat="1" applyFont="1" applyFill="1" applyBorder="1" applyAlignment="1">
      <alignment horizontal="right"/>
    </xf>
    <xf numFmtId="0" fontId="12" fillId="7" borderId="2" xfId="19" applyFont="1" applyFill="1" applyBorder="1" applyAlignment="1">
      <alignment horizontal="left" vertical="center" wrapText="1"/>
    </xf>
    <xf numFmtId="0" fontId="12" fillId="8" borderId="2" xfId="19" applyFont="1" applyFill="1" applyBorder="1" applyAlignment="1">
      <alignment horizontal="left" vertical="center" wrapText="1"/>
    </xf>
    <xf numFmtId="166" fontId="12" fillId="7" borderId="2" xfId="40" applyNumberFormat="1" applyFont="1" applyFill="1" applyBorder="1" applyAlignment="1">
      <alignment horizontal="left" vertical="center" wrapText="1"/>
    </xf>
    <xf numFmtId="166" fontId="20" fillId="7" borderId="2" xfId="0" applyNumberFormat="1" applyFont="1" applyFill="1" applyBorder="1" applyAlignment="1">
      <alignment horizontal="center" vertical="center" wrapText="1"/>
    </xf>
    <xf numFmtId="0" fontId="1" fillId="6" borderId="0" xfId="32"/>
    <xf numFmtId="0" fontId="2" fillId="0" borderId="0" xfId="32" applyFont="1" applyFill="1" applyAlignment="1"/>
    <xf numFmtId="0" fontId="2" fillId="6" borderId="0" xfId="32" applyFont="1"/>
    <xf numFmtId="166" fontId="20" fillId="7" borderId="2" xfId="32" quotePrefix="1" applyNumberFormat="1" applyFont="1" applyFill="1" applyBorder="1" applyAlignment="1">
      <alignment horizontal="center" vertical="center" wrapText="1"/>
    </xf>
    <xf numFmtId="49" fontId="20" fillId="7" borderId="2" xfId="32" applyNumberFormat="1" applyFont="1" applyFill="1" applyBorder="1" applyAlignment="1">
      <alignment horizontal="center" vertical="center" wrapText="1"/>
    </xf>
    <xf numFmtId="2" fontId="20" fillId="7" borderId="2" xfId="32" applyNumberFormat="1" applyFont="1" applyFill="1" applyBorder="1" applyAlignment="1">
      <alignment horizontal="center" vertical="center" wrapText="1"/>
    </xf>
    <xf numFmtId="164" fontId="20" fillId="7" borderId="2" xfId="32" applyNumberFormat="1" applyFont="1" applyFill="1" applyBorder="1" applyAlignment="1">
      <alignment horizontal="center" vertical="center" wrapText="1"/>
    </xf>
    <xf numFmtId="39" fontId="20" fillId="7" borderId="3" xfId="32" applyNumberFormat="1" applyFont="1" applyFill="1" applyBorder="1" applyAlignment="1">
      <alignment horizontal="center" vertical="center" wrapText="1"/>
    </xf>
    <xf numFmtId="39" fontId="20" fillId="7" borderId="16" xfId="32" applyNumberFormat="1" applyFont="1" applyFill="1" applyBorder="1" applyAlignment="1">
      <alignment horizontal="center" vertical="center" wrapText="1"/>
    </xf>
    <xf numFmtId="39" fontId="20" fillId="7" borderId="2" xfId="32" applyNumberFormat="1" applyFont="1" applyFill="1" applyBorder="1" applyAlignment="1">
      <alignment horizontal="center" vertical="center" wrapText="1"/>
    </xf>
    <xf numFmtId="165" fontId="12" fillId="7" borderId="2" xfId="32" applyNumberFormat="1" applyFont="1" applyFill="1" applyBorder="1" applyAlignment="1">
      <alignment horizontal="left"/>
    </xf>
    <xf numFmtId="0" fontId="5" fillId="7" borderId="2" xfId="32" applyFont="1" applyFill="1" applyBorder="1" applyAlignment="1">
      <alignment horizontal="left" vertical="center" wrapText="1"/>
    </xf>
    <xf numFmtId="49" fontId="12" fillId="7" borderId="2" xfId="0" applyNumberFormat="1" applyFont="1" applyFill="1" applyBorder="1" applyAlignment="1"/>
    <xf numFmtId="167" fontId="22" fillId="5" borderId="2" xfId="32" applyNumberFormat="1" applyFont="1" applyFill="1" applyBorder="1" applyAlignment="1">
      <alignment horizontal="right"/>
    </xf>
    <xf numFmtId="167" fontId="7" fillId="5" borderId="2" xfId="32" applyNumberFormat="1" applyFont="1" applyFill="1" applyBorder="1" applyAlignment="1">
      <alignment horizontal="right"/>
    </xf>
    <xf numFmtId="49" fontId="12" fillId="7" borderId="2" xfId="0" applyNumberFormat="1" applyFont="1" applyFill="1" applyBorder="1"/>
    <xf numFmtId="0" fontId="12" fillId="7" borderId="16" xfId="0" applyFont="1" applyFill="1" applyBorder="1" applyAlignment="1">
      <alignment horizontal="left" vertical="center" wrapText="1"/>
    </xf>
    <xf numFmtId="49" fontId="20" fillId="8" borderId="2" xfId="32" applyNumberFormat="1" applyFont="1" applyFill="1" applyBorder="1"/>
    <xf numFmtId="0" fontId="4" fillId="0" borderId="0" xfId="25" applyFont="1"/>
    <xf numFmtId="170" fontId="24" fillId="0" borderId="0" xfId="0" applyNumberFormat="1" applyFont="1" applyAlignment="1">
      <alignment horizontal="right" vertical="center"/>
    </xf>
    <xf numFmtId="0" fontId="23" fillId="0" borderId="0" xfId="25" applyFont="1"/>
    <xf numFmtId="0" fontId="25" fillId="0" borderId="0" xfId="41" applyFont="1" applyFill="1" applyBorder="1" applyAlignment="1">
      <alignment horizontal="left" vertical="top" wrapText="1"/>
    </xf>
    <xf numFmtId="170" fontId="1" fillId="0" borderId="0" xfId="18" applyNumberFormat="1" applyFont="1" applyFill="1" applyBorder="1" applyAlignment="1">
      <alignment wrapText="1"/>
    </xf>
    <xf numFmtId="0" fontId="1" fillId="0" borderId="0" xfId="25" applyFont="1" applyAlignment="1">
      <alignment wrapText="1"/>
    </xf>
    <xf numFmtId="0" fontId="20" fillId="7" borderId="2" xfId="41" applyFont="1" applyFill="1" applyBorder="1" applyAlignment="1">
      <alignment horizontal="center" vertical="top" wrapText="1"/>
    </xf>
    <xf numFmtId="0" fontId="26" fillId="5" borderId="2" xfId="41" applyFont="1" applyFill="1" applyBorder="1" applyAlignment="1">
      <alignment horizontal="left" vertical="top" wrapText="1"/>
    </xf>
    <xf numFmtId="166" fontId="20" fillId="7" borderId="2" xfId="32" applyNumberFormat="1" applyFont="1" applyFill="1" applyBorder="1" applyAlignment="1">
      <alignment horizontal="center" vertical="center" wrapText="1"/>
    </xf>
    <xf numFmtId="0" fontId="1" fillId="0" borderId="0" xfId="25" applyAlignment="1"/>
    <xf numFmtId="0" fontId="1" fillId="0" borderId="0" xfId="25"/>
    <xf numFmtId="0" fontId="20" fillId="7" borderId="2" xfId="25" applyFont="1" applyFill="1" applyBorder="1" applyAlignment="1">
      <alignment horizontal="center"/>
    </xf>
    <xf numFmtId="0" fontId="22" fillId="5" borderId="2" xfId="25" applyFont="1" applyFill="1" applyBorder="1"/>
    <xf numFmtId="0" fontId="21" fillId="8" borderId="2" xfId="25" applyFont="1" applyFill="1" applyBorder="1" applyAlignment="1">
      <alignment horizontal="right"/>
    </xf>
    <xf numFmtId="165" fontId="3" fillId="6" borderId="0" xfId="32" applyNumberFormat="1" applyFont="1" applyBorder="1" applyAlignment="1">
      <alignment horizontal="left"/>
    </xf>
    <xf numFmtId="49" fontId="7" fillId="6" borderId="0" xfId="32" applyNumberFormat="1" applyFont="1"/>
    <xf numFmtId="2" fontId="7" fillId="6" borderId="0" xfId="32" applyNumberFormat="1" applyFont="1" applyBorder="1"/>
    <xf numFmtId="164" fontId="7" fillId="6" borderId="0" xfId="32" applyNumberFormat="1" applyFont="1" applyBorder="1" applyAlignment="1">
      <alignment horizontal="center"/>
    </xf>
    <xf numFmtId="164" fontId="7" fillId="6" borderId="0" xfId="32" applyNumberFormat="1" applyFont="1" applyBorder="1"/>
    <xf numFmtId="39" fontId="7" fillId="6" borderId="0" xfId="32" applyNumberFormat="1" applyFont="1"/>
    <xf numFmtId="0" fontId="7" fillId="6" borderId="0" xfId="32" applyFont="1"/>
    <xf numFmtId="0" fontId="4" fillId="6" borderId="0" xfId="32" applyFont="1"/>
    <xf numFmtId="49" fontId="5" fillId="7" borderId="2" xfId="32" applyNumberFormat="1" applyFont="1" applyFill="1" applyBorder="1"/>
    <xf numFmtId="49" fontId="12" fillId="8" borderId="2" xfId="32" applyNumberFormat="1" applyFont="1" applyFill="1" applyBorder="1"/>
    <xf numFmtId="167" fontId="7" fillId="2" borderId="2" xfId="32" applyNumberFormat="1" applyFont="1" applyFill="1" applyBorder="1" applyAlignment="1">
      <alignment horizontal="right"/>
    </xf>
    <xf numFmtId="170" fontId="24" fillId="6" borderId="0" xfId="32" applyNumberFormat="1" applyFont="1" applyAlignment="1">
      <alignment horizontal="right" vertical="center"/>
    </xf>
    <xf numFmtId="166" fontId="20" fillId="7" borderId="3" xfId="32" quotePrefix="1" applyNumberFormat="1" applyFont="1" applyFill="1" applyBorder="1" applyAlignment="1">
      <alignment horizontal="center" vertical="center" wrapText="1"/>
    </xf>
    <xf numFmtId="49" fontId="20" fillId="7" borderId="3" xfId="32" applyNumberFormat="1" applyFont="1" applyFill="1" applyBorder="1" applyAlignment="1">
      <alignment horizontal="center" vertical="center" wrapText="1"/>
    </xf>
    <xf numFmtId="166" fontId="20" fillId="7" borderId="2" xfId="33" quotePrefix="1" applyNumberFormat="1" applyFont="1" applyFill="1" applyBorder="1" applyAlignment="1">
      <alignment horizontal="center" vertical="center" wrapText="1"/>
    </xf>
    <xf numFmtId="0" fontId="20" fillId="7" borderId="2" xfId="41" applyFont="1" applyFill="1" applyBorder="1" applyAlignment="1">
      <alignment horizontal="center" vertical="center" wrapText="1"/>
    </xf>
    <xf numFmtId="49" fontId="5" fillId="7" borderId="2" xfId="0" applyNumberFormat="1" applyFont="1" applyFill="1" applyBorder="1"/>
    <xf numFmtId="0" fontId="3" fillId="0" borderId="0" xfId="29" applyFont="1" applyFill="1" applyBorder="1"/>
    <xf numFmtId="0" fontId="7" fillId="0" borderId="0" xfId="29" applyFont="1" applyFill="1" applyBorder="1"/>
    <xf numFmtId="0" fontId="1" fillId="0" borderId="0" xfId="32" applyFill="1" applyBorder="1"/>
    <xf numFmtId="0" fontId="3" fillId="6" borderId="0" xfId="32" applyFont="1" applyFill="1"/>
    <xf numFmtId="49" fontId="12" fillId="7" borderId="2" xfId="32" applyNumberFormat="1" applyFont="1" applyFill="1" applyBorder="1" applyAlignment="1"/>
    <xf numFmtId="39" fontId="20" fillId="7" borderId="2" xfId="33" applyNumberFormat="1" applyFont="1" applyFill="1" applyBorder="1" applyAlignment="1">
      <alignment horizontal="center" vertical="center" wrapText="1"/>
    </xf>
    <xf numFmtId="167" fontId="7" fillId="5" borderId="2" xfId="33" applyNumberFormat="1" applyFont="1" applyFill="1" applyBorder="1" applyAlignment="1">
      <alignment horizontal="right"/>
    </xf>
    <xf numFmtId="0" fontId="7" fillId="6" borderId="0" xfId="33"/>
    <xf numFmtId="0" fontId="1" fillId="6" borderId="0" xfId="36"/>
    <xf numFmtId="0" fontId="2" fillId="6" borderId="0" xfId="36" applyFont="1" applyAlignment="1"/>
    <xf numFmtId="165" fontId="4" fillId="6" borderId="0" xfId="36" applyNumberFormat="1" applyFont="1" applyBorder="1" applyAlignment="1">
      <alignment horizontal="left"/>
    </xf>
    <xf numFmtId="49" fontId="7" fillId="6" borderId="0" xfId="36" applyNumberFormat="1" applyFont="1"/>
    <xf numFmtId="164" fontId="7" fillId="6" borderId="0" xfId="36" applyNumberFormat="1" applyFont="1" applyBorder="1"/>
    <xf numFmtId="39" fontId="7" fillId="6" borderId="0" xfId="36" applyNumberFormat="1" applyFont="1"/>
    <xf numFmtId="49" fontId="20" fillId="7" borderId="2" xfId="36" applyNumberFormat="1" applyFont="1" applyFill="1" applyBorder="1" applyAlignment="1">
      <alignment horizontal="center" vertical="center" wrapText="1"/>
    </xf>
    <xf numFmtId="164" fontId="20" fillId="7" borderId="2" xfId="36" applyNumberFormat="1" applyFont="1" applyFill="1" applyBorder="1" applyAlignment="1">
      <alignment horizontal="center" vertical="center" wrapText="1"/>
    </xf>
    <xf numFmtId="49" fontId="20" fillId="7" borderId="2" xfId="36" applyNumberFormat="1" applyFont="1" applyFill="1" applyBorder="1" applyAlignment="1">
      <alignment horizontal="center"/>
    </xf>
    <xf numFmtId="2" fontId="12" fillId="7" borderId="2" xfId="3" applyNumberFormat="1" applyFont="1" applyFill="1" applyBorder="1" applyAlignment="1">
      <alignment horizontal="center" wrapText="1"/>
    </xf>
    <xf numFmtId="171" fontId="7" fillId="5" borderId="2" xfId="36" applyNumberFormat="1" applyFont="1" applyFill="1" applyBorder="1"/>
    <xf numFmtId="0" fontId="20" fillId="8" borderId="4" xfId="36" applyFont="1" applyFill="1" applyBorder="1" applyAlignment="1">
      <alignment horizontal="right"/>
    </xf>
    <xf numFmtId="0" fontId="3" fillId="7" borderId="2" xfId="36" applyFont="1" applyFill="1" applyBorder="1" applyAlignment="1">
      <alignment horizontal="right" wrapText="1"/>
    </xf>
    <xf numFmtId="0" fontId="1" fillId="6" borderId="0" xfId="29"/>
    <xf numFmtId="165" fontId="3" fillId="6" borderId="0" xfId="29" applyNumberFormat="1" applyFont="1" applyBorder="1" applyAlignment="1">
      <alignment horizontal="left"/>
    </xf>
    <xf numFmtId="49" fontId="1" fillId="6" borderId="0" xfId="29" applyNumberFormat="1" applyFont="1"/>
    <xf numFmtId="2" fontId="1" fillId="6" borderId="0" xfId="29" applyNumberFormat="1" applyFont="1" applyBorder="1"/>
    <xf numFmtId="164" fontId="1" fillId="6" borderId="0" xfId="29" applyNumberFormat="1" applyFont="1" applyBorder="1" applyAlignment="1">
      <alignment horizontal="center"/>
    </xf>
    <xf numFmtId="164" fontId="1" fillId="6" borderId="0" xfId="29" applyNumberFormat="1" applyFont="1" applyBorder="1"/>
    <xf numFmtId="0" fontId="1" fillId="6" borderId="0" xfId="29" applyFont="1"/>
    <xf numFmtId="166" fontId="20" fillId="7" borderId="2" xfId="29" quotePrefix="1" applyNumberFormat="1" applyFont="1" applyFill="1" applyBorder="1" applyAlignment="1">
      <alignment horizontal="center" vertical="center" wrapText="1"/>
    </xf>
    <xf numFmtId="49" fontId="20" fillId="7" borderId="2" xfId="29" applyNumberFormat="1" applyFont="1" applyFill="1" applyBorder="1" applyAlignment="1">
      <alignment horizontal="center" vertical="center" wrapText="1"/>
    </xf>
    <xf numFmtId="2" fontId="20" fillId="7" borderId="2" xfId="29" applyNumberFormat="1" applyFont="1" applyFill="1" applyBorder="1" applyAlignment="1">
      <alignment horizontal="center" vertical="center" wrapText="1"/>
    </xf>
    <xf numFmtId="49" fontId="20" fillId="7" borderId="2" xfId="40" applyNumberFormat="1" applyFont="1" applyFill="1" applyBorder="1" applyAlignment="1">
      <alignment horizontal="center" vertical="center" wrapText="1"/>
    </xf>
    <xf numFmtId="164" fontId="20" fillId="7" borderId="3" xfId="29" applyNumberFormat="1" applyFont="1" applyFill="1" applyBorder="1" applyAlignment="1">
      <alignment horizontal="center" vertical="center" wrapText="1"/>
    </xf>
    <xf numFmtId="164" fontId="20" fillId="7" borderId="2" xfId="29" applyNumberFormat="1" applyFont="1" applyFill="1" applyBorder="1" applyAlignment="1">
      <alignment horizontal="center" vertical="center" wrapText="1"/>
    </xf>
    <xf numFmtId="39" fontId="20" fillId="7" borderId="16" xfId="29" applyNumberFormat="1" applyFont="1" applyFill="1" applyBorder="1" applyAlignment="1">
      <alignment horizontal="center" vertical="center" wrapText="1"/>
    </xf>
    <xf numFmtId="165" fontId="12" fillId="7" borderId="2" xfId="29" applyNumberFormat="1" applyFont="1" applyFill="1" applyBorder="1" applyAlignment="1">
      <alignment horizontal="left"/>
    </xf>
    <xf numFmtId="49" fontId="28" fillId="7" borderId="2" xfId="29" applyNumberFormat="1" applyFont="1" applyFill="1" applyBorder="1"/>
    <xf numFmtId="2" fontId="12" fillId="7" borderId="2" xfId="3" applyNumberFormat="1" applyFont="1" applyFill="1" applyBorder="1" applyAlignment="1">
      <alignment horizontal="center"/>
    </xf>
    <xf numFmtId="2" fontId="20" fillId="7" borderId="2" xfId="3" applyNumberFormat="1" applyFont="1" applyFill="1" applyBorder="1" applyAlignment="1">
      <alignment horizontal="center" vertical="center"/>
    </xf>
    <xf numFmtId="39" fontId="20" fillId="7" borderId="3" xfId="0" applyNumberFormat="1" applyFont="1" applyFill="1" applyBorder="1" applyAlignment="1">
      <alignment horizontal="center" vertical="center" wrapText="1"/>
    </xf>
    <xf numFmtId="39" fontId="20" fillId="7" borderId="2" xfId="0" applyNumberFormat="1" applyFont="1" applyFill="1" applyBorder="1" applyAlignment="1">
      <alignment horizontal="center" vertical="center" wrapText="1"/>
    </xf>
    <xf numFmtId="164" fontId="20" fillId="7" borderId="2" xfId="0" applyNumberFormat="1" applyFont="1" applyFill="1" applyBorder="1" applyAlignment="1">
      <alignment horizontal="center" vertical="center" wrapText="1"/>
    </xf>
    <xf numFmtId="0" fontId="12" fillId="7" borderId="2" xfId="29" applyFont="1" applyFill="1" applyBorder="1"/>
    <xf numFmtId="49" fontId="12" fillId="7" borderId="2" xfId="29" applyNumberFormat="1" applyFont="1" applyFill="1" applyBorder="1"/>
    <xf numFmtId="167" fontId="1" fillId="5" borderId="2" xfId="29" applyNumberFormat="1" applyFont="1" applyFill="1" applyBorder="1" applyAlignment="1">
      <alignment horizontal="right"/>
    </xf>
    <xf numFmtId="49" fontId="12" fillId="7" borderId="2" xfId="29" applyNumberFormat="1" applyFont="1" applyFill="1" applyBorder="1" applyAlignment="1">
      <alignment horizontal="left"/>
    </xf>
    <xf numFmtId="165" fontId="1" fillId="7" borderId="2" xfId="29" applyNumberFormat="1" applyFont="1" applyFill="1" applyBorder="1" applyAlignment="1">
      <alignment horizontal="left"/>
    </xf>
    <xf numFmtId="49" fontId="12" fillId="8" borderId="2" xfId="29" applyNumberFormat="1" applyFont="1" applyFill="1" applyBorder="1"/>
    <xf numFmtId="49" fontId="12" fillId="7" borderId="2" xfId="29" applyNumberFormat="1" applyFont="1" applyFill="1" applyBorder="1" applyAlignment="1">
      <alignment horizontal="left" wrapText="1"/>
    </xf>
    <xf numFmtId="49" fontId="20" fillId="7" borderId="2" xfId="29" applyNumberFormat="1" applyFont="1" applyFill="1" applyBorder="1"/>
    <xf numFmtId="2" fontId="20" fillId="7" borderId="17" xfId="29" applyNumberFormat="1" applyFont="1" applyFill="1" applyBorder="1" applyAlignment="1">
      <alignment horizontal="center" vertical="center" wrapText="1"/>
    </xf>
    <xf numFmtId="164" fontId="20" fillId="7" borderId="10" xfId="29" applyNumberFormat="1" applyFont="1" applyFill="1" applyBorder="1" applyAlignment="1">
      <alignment horizontal="center" vertical="center" wrapText="1"/>
    </xf>
    <xf numFmtId="164" fontId="20" fillId="7" borderId="18" xfId="29" applyNumberFormat="1" applyFont="1" applyFill="1" applyBorder="1" applyAlignment="1">
      <alignment horizontal="center" vertical="center" wrapText="1"/>
    </xf>
    <xf numFmtId="165" fontId="6" fillId="7" borderId="2" xfId="29" applyNumberFormat="1" applyFont="1" applyFill="1" applyBorder="1" applyAlignment="1">
      <alignment horizontal="left"/>
    </xf>
    <xf numFmtId="49" fontId="29" fillId="7" borderId="3" xfId="29" applyNumberFormat="1" applyFont="1" applyFill="1" applyBorder="1"/>
    <xf numFmtId="165" fontId="12" fillId="7" borderId="14" xfId="3" applyNumberFormat="1" applyFont="1" applyFill="1" applyBorder="1" applyAlignment="1">
      <alignment vertical="center"/>
    </xf>
    <xf numFmtId="164" fontId="5" fillId="7" borderId="2" xfId="29" applyNumberFormat="1" applyFont="1" applyFill="1" applyBorder="1"/>
    <xf numFmtId="164" fontId="12" fillId="7" borderId="3" xfId="29" applyNumberFormat="1" applyFont="1" applyFill="1" applyBorder="1" applyAlignment="1"/>
    <xf numFmtId="167" fontId="1" fillId="5" borderId="2" xfId="29" applyNumberFormat="1" applyFont="1" applyFill="1" applyBorder="1" applyAlignment="1"/>
    <xf numFmtId="167" fontId="1" fillId="5" borderId="3" xfId="29" applyNumberFormat="1" applyFont="1" applyFill="1" applyBorder="1" applyAlignment="1"/>
    <xf numFmtId="164" fontId="12" fillId="7" borderId="3" xfId="29" applyNumberFormat="1" applyFont="1" applyFill="1" applyBorder="1"/>
    <xf numFmtId="164" fontId="12" fillId="8" borderId="2" xfId="29" applyNumberFormat="1" applyFont="1" applyFill="1" applyBorder="1"/>
    <xf numFmtId="164" fontId="5" fillId="7" borderId="3" xfId="29" applyNumberFormat="1" applyFont="1" applyFill="1" applyBorder="1" applyAlignment="1"/>
    <xf numFmtId="167" fontId="1" fillId="7" borderId="2" xfId="29" applyNumberFormat="1" applyFont="1" applyFill="1" applyBorder="1" applyAlignment="1"/>
    <xf numFmtId="167" fontId="1" fillId="7" borderId="2" xfId="29" applyNumberFormat="1" applyFont="1" applyFill="1" applyBorder="1" applyAlignment="1">
      <alignment horizontal="center"/>
    </xf>
    <xf numFmtId="37" fontId="1" fillId="7" borderId="3" xfId="29" applyNumberFormat="1" applyFont="1" applyFill="1" applyBorder="1" applyAlignment="1"/>
    <xf numFmtId="167" fontId="6" fillId="7" borderId="2" xfId="29" applyNumberFormat="1" applyFont="1" applyFill="1" applyBorder="1" applyAlignment="1"/>
    <xf numFmtId="37" fontId="1" fillId="7" borderId="2" xfId="29" applyNumberFormat="1" applyFont="1" applyFill="1" applyBorder="1" applyAlignment="1"/>
    <xf numFmtId="0" fontId="12" fillId="7" borderId="2" xfId="29" quotePrefix="1" applyFont="1" applyFill="1" applyBorder="1" applyAlignment="1">
      <alignment horizontal="left"/>
    </xf>
    <xf numFmtId="165" fontId="1" fillId="7" borderId="2" xfId="29" quotePrefix="1" applyNumberFormat="1" applyFont="1" applyFill="1" applyBorder="1" applyAlignment="1">
      <alignment horizontal="left"/>
    </xf>
    <xf numFmtId="165" fontId="12" fillId="7" borderId="2" xfId="29" quotePrefix="1" applyNumberFormat="1" applyFont="1" applyFill="1" applyBorder="1" applyAlignment="1">
      <alignment horizontal="left"/>
    </xf>
    <xf numFmtId="0" fontId="12" fillId="8" borderId="2" xfId="29" applyFont="1" applyFill="1" applyBorder="1"/>
    <xf numFmtId="165" fontId="1" fillId="7" borderId="3" xfId="29" applyNumberFormat="1" applyFont="1" applyFill="1" applyBorder="1" applyAlignment="1">
      <alignment horizontal="right"/>
    </xf>
    <xf numFmtId="165" fontId="1" fillId="6" borderId="0" xfId="29" applyNumberFormat="1" applyFont="1" applyAlignment="1">
      <alignment horizontal="left"/>
    </xf>
    <xf numFmtId="165" fontId="1" fillId="6" borderId="0" xfId="29" applyNumberFormat="1" applyFont="1"/>
    <xf numFmtId="0" fontId="1" fillId="6" borderId="0" xfId="29" applyFont="1" applyAlignment="1">
      <alignment horizontal="center"/>
    </xf>
    <xf numFmtId="0" fontId="2" fillId="6" borderId="0" xfId="30" applyFont="1"/>
    <xf numFmtId="0" fontId="19" fillId="6" borderId="0" xfId="27" applyFont="1" applyFill="1" applyBorder="1" applyAlignment="1"/>
    <xf numFmtId="0" fontId="1" fillId="6" borderId="0" xfId="30"/>
    <xf numFmtId="166" fontId="20" fillId="7" borderId="2" xfId="30" applyNumberFormat="1" applyFont="1" applyFill="1" applyBorder="1" applyAlignment="1">
      <alignment horizontal="center" vertical="center" wrapText="1"/>
    </xf>
    <xf numFmtId="49" fontId="20" fillId="7" borderId="2" xfId="30" applyNumberFormat="1" applyFont="1" applyFill="1" applyBorder="1" applyAlignment="1">
      <alignment horizontal="center" vertical="center" wrapText="1"/>
    </xf>
    <xf numFmtId="2" fontId="20" fillId="7" borderId="2" xfId="30" applyNumberFormat="1" applyFont="1" applyFill="1" applyBorder="1" applyAlignment="1">
      <alignment horizontal="center" vertical="center" wrapText="1"/>
    </xf>
    <xf numFmtId="164" fontId="20" fillId="7" borderId="2" xfId="30" applyNumberFormat="1" applyFont="1" applyFill="1" applyBorder="1" applyAlignment="1">
      <alignment horizontal="center" vertical="center" wrapText="1"/>
    </xf>
    <xf numFmtId="164" fontId="20" fillId="7" borderId="3" xfId="30" applyNumberFormat="1" applyFont="1" applyFill="1" applyBorder="1" applyAlignment="1">
      <alignment horizontal="center" vertical="center" wrapText="1"/>
    </xf>
    <xf numFmtId="164" fontId="20" fillId="7" borderId="4" xfId="30" applyNumberFormat="1" applyFont="1" applyFill="1" applyBorder="1" applyAlignment="1">
      <alignment horizontal="center" vertical="center" wrapText="1"/>
    </xf>
    <xf numFmtId="0" fontId="1" fillId="6" borderId="0" xfId="30" applyFont="1"/>
    <xf numFmtId="0" fontId="3" fillId="6" borderId="0" xfId="30" applyFont="1"/>
    <xf numFmtId="2" fontId="20" fillId="7" borderId="2" xfId="5" applyNumberFormat="1" applyFont="1" applyFill="1" applyBorder="1" applyAlignment="1">
      <alignment horizontal="center" vertical="center"/>
    </xf>
    <xf numFmtId="164" fontId="20" fillId="8" borderId="2" xfId="30" applyNumberFormat="1" applyFont="1" applyFill="1" applyBorder="1"/>
    <xf numFmtId="164" fontId="12" fillId="7" borderId="2" xfId="30" applyNumberFormat="1" applyFont="1" applyFill="1" applyBorder="1" applyAlignment="1">
      <alignment horizontal="left"/>
    </xf>
    <xf numFmtId="168" fontId="1" fillId="5" borderId="2" xfId="29" applyNumberFormat="1" applyFont="1" applyFill="1" applyBorder="1" applyAlignment="1">
      <alignment horizontal="right"/>
    </xf>
    <xf numFmtId="0" fontId="23" fillId="6" borderId="0" xfId="30" applyFont="1"/>
    <xf numFmtId="0" fontId="2" fillId="6" borderId="0" xfId="29" applyFont="1" applyAlignment="1">
      <alignment horizontal="left"/>
    </xf>
    <xf numFmtId="166" fontId="20" fillId="7" borderId="2" xfId="29" applyNumberFormat="1" applyFont="1" applyFill="1" applyBorder="1" applyAlignment="1">
      <alignment horizontal="center" vertical="center" wrapText="1"/>
    </xf>
    <xf numFmtId="164" fontId="20" fillId="7" borderId="16" xfId="29" applyNumberFormat="1" applyFont="1" applyFill="1" applyBorder="1" applyAlignment="1">
      <alignment horizontal="center" vertical="center" wrapText="1"/>
    </xf>
    <xf numFmtId="0" fontId="3" fillId="6" borderId="0" xfId="29" applyFont="1"/>
    <xf numFmtId="2" fontId="20" fillId="7" borderId="14" xfId="29" applyNumberFormat="1" applyFont="1" applyFill="1" applyBorder="1" applyAlignment="1">
      <alignment horizontal="center" vertical="center" wrapText="1"/>
    </xf>
    <xf numFmtId="164" fontId="20" fillId="7" borderId="14" xfId="29" applyNumberFormat="1" applyFont="1" applyFill="1" applyBorder="1" applyAlignment="1">
      <alignment horizontal="center" vertical="center" wrapText="1"/>
    </xf>
    <xf numFmtId="164" fontId="20" fillId="7" borderId="19" xfId="29" applyNumberFormat="1" applyFont="1" applyFill="1" applyBorder="1" applyAlignment="1">
      <alignment horizontal="center" vertical="center" wrapText="1"/>
    </xf>
    <xf numFmtId="49" fontId="20" fillId="8" borderId="2" xfId="29" quotePrefix="1" applyNumberFormat="1" applyFont="1" applyFill="1" applyBorder="1" applyAlignment="1">
      <alignment horizontal="left"/>
    </xf>
    <xf numFmtId="164" fontId="12" fillId="7" borderId="2" xfId="29" applyNumberFormat="1" applyFont="1" applyFill="1" applyBorder="1" applyAlignment="1">
      <alignment horizontal="left"/>
    </xf>
    <xf numFmtId="168" fontId="1" fillId="5" borderId="2" xfId="29" applyNumberFormat="1" applyFont="1" applyFill="1" applyBorder="1" applyAlignment="1">
      <alignment horizontal="right"/>
    </xf>
    <xf numFmtId="164" fontId="12" fillId="7" borderId="2" xfId="29" applyNumberFormat="1" applyFont="1" applyFill="1" applyBorder="1"/>
    <xf numFmtId="164" fontId="20" fillId="8" borderId="2" xfId="29" applyNumberFormat="1" applyFont="1" applyFill="1" applyBorder="1"/>
    <xf numFmtId="0" fontId="23" fillId="6" borderId="0" xfId="29" applyFont="1"/>
    <xf numFmtId="2" fontId="3" fillId="5" borderId="2" xfId="29" applyNumberFormat="1" applyFont="1" applyFill="1" applyBorder="1" applyAlignment="1">
      <alignment horizontal="center" vertical="center" wrapText="1"/>
    </xf>
    <xf numFmtId="39" fontId="20" fillId="7" borderId="19" xfId="29" applyNumberFormat="1" applyFont="1" applyFill="1" applyBorder="1" applyAlignment="1">
      <alignment horizontal="center" vertical="center" wrapText="1"/>
    </xf>
    <xf numFmtId="49" fontId="12" fillId="7" borderId="2" xfId="29" applyNumberFormat="1" applyFont="1" applyFill="1" applyBorder="1" applyAlignment="1"/>
    <xf numFmtId="167" fontId="1" fillId="5" borderId="3" xfId="29" applyNumberFormat="1" applyFont="1" applyFill="1" applyBorder="1" applyAlignment="1">
      <alignment horizontal="right"/>
    </xf>
    <xf numFmtId="49" fontId="12" fillId="7" borderId="2" xfId="29" applyNumberFormat="1" applyFont="1" applyFill="1" applyBorder="1" applyAlignment="1">
      <alignment vertical="center" wrapText="1"/>
    </xf>
    <xf numFmtId="49" fontId="12" fillId="8" borderId="2" xfId="29" applyNumberFormat="1" applyFont="1" applyFill="1" applyBorder="1" applyAlignment="1"/>
    <xf numFmtId="0" fontId="4" fillId="6" borderId="0" xfId="29" applyFont="1"/>
    <xf numFmtId="166" fontId="20" fillId="7" borderId="14" xfId="29" quotePrefix="1" applyNumberFormat="1" applyFont="1" applyFill="1" applyBorder="1" applyAlignment="1">
      <alignment horizontal="center" vertical="center" wrapText="1"/>
    </xf>
    <xf numFmtId="49" fontId="20" fillId="7" borderId="14" xfId="29" applyNumberFormat="1" applyFont="1" applyFill="1" applyBorder="1" applyAlignment="1">
      <alignment horizontal="center" vertical="center" wrapText="1"/>
    </xf>
    <xf numFmtId="167" fontId="1" fillId="2" borderId="3" xfId="29" applyNumberFormat="1" applyFont="1" applyFill="1" applyBorder="1" applyAlignment="1">
      <alignment horizontal="right"/>
    </xf>
    <xf numFmtId="0" fontId="1" fillId="6" borderId="0" xfId="32" applyFill="1"/>
    <xf numFmtId="0" fontId="1" fillId="6" borderId="0" xfId="16" applyFill="1" applyBorder="1" applyAlignment="1">
      <alignment wrapText="1"/>
    </xf>
    <xf numFmtId="0" fontId="1" fillId="0" borderId="0" xfId="16"/>
    <xf numFmtId="0" fontId="4" fillId="6" borderId="0" xfId="32" applyFont="1" applyFill="1" applyBorder="1" applyAlignment="1">
      <alignment horizontal="left" vertical="center"/>
    </xf>
    <xf numFmtId="0" fontId="1" fillId="6" borderId="0" xfId="29" applyFill="1"/>
    <xf numFmtId="0" fontId="20" fillId="8" borderId="2" xfId="40" applyFont="1" applyFill="1" applyBorder="1" applyAlignment="1">
      <alignment horizontal="left" vertical="center" wrapText="1"/>
    </xf>
    <xf numFmtId="0" fontId="20" fillId="8" borderId="2" xfId="19" applyFont="1" applyFill="1" applyBorder="1" applyAlignment="1">
      <alignment horizontal="left" vertical="center" wrapText="1"/>
    </xf>
    <xf numFmtId="165" fontId="12" fillId="7" borderId="14" xfId="4" applyNumberFormat="1" applyFont="1" applyFill="1" applyBorder="1" applyAlignment="1">
      <alignment horizontal="center" vertical="center"/>
    </xf>
    <xf numFmtId="2" fontId="12" fillId="7" borderId="2" xfId="4" applyNumberFormat="1" applyFont="1" applyFill="1" applyBorder="1" applyAlignment="1">
      <alignment horizontal="center" vertical="center"/>
    </xf>
    <xf numFmtId="0" fontId="1" fillId="0" borderId="0" xfId="32" applyFill="1"/>
    <xf numFmtId="0" fontId="13" fillId="5" borderId="20" xfId="20" applyFont="1" applyFill="1" applyBorder="1"/>
    <xf numFmtId="0" fontId="13" fillId="5" borderId="21" xfId="20" applyFont="1" applyFill="1" applyBorder="1"/>
    <xf numFmtId="0" fontId="13" fillId="5" borderId="22" xfId="20" applyFont="1" applyFill="1" applyBorder="1"/>
    <xf numFmtId="0" fontId="13" fillId="5" borderId="23" xfId="20" applyFont="1" applyFill="1" applyBorder="1"/>
    <xf numFmtId="0" fontId="15" fillId="5" borderId="24" xfId="20" applyFont="1" applyFill="1" applyBorder="1" applyAlignment="1">
      <alignment vertical="center"/>
    </xf>
    <xf numFmtId="0" fontId="16" fillId="5" borderId="24" xfId="20" applyFont="1" applyFill="1" applyBorder="1" applyAlignment="1">
      <alignment vertical="center"/>
    </xf>
    <xf numFmtId="0" fontId="13" fillId="5" borderId="24" xfId="20" applyFont="1" applyFill="1" applyBorder="1" applyAlignment="1">
      <alignment vertical="center"/>
    </xf>
    <xf numFmtId="0" fontId="18" fillId="9" borderId="25" xfId="20" applyFont="1" applyFill="1" applyBorder="1" applyAlignment="1">
      <alignment vertical="center"/>
    </xf>
    <xf numFmtId="0" fontId="3" fillId="9" borderId="26" xfId="20" applyFont="1" applyFill="1" applyBorder="1" applyAlignment="1">
      <alignment vertical="center"/>
    </xf>
    <xf numFmtId="0" fontId="3" fillId="9" borderId="27" xfId="20" applyFont="1" applyFill="1" applyBorder="1" applyAlignment="1">
      <alignment vertical="center"/>
    </xf>
    <xf numFmtId="0" fontId="18" fillId="9" borderId="23" xfId="20" applyFont="1" applyFill="1" applyBorder="1" applyAlignment="1">
      <alignment vertical="center"/>
    </xf>
    <xf numFmtId="0" fontId="32" fillId="9" borderId="0" xfId="20" applyFont="1" applyFill="1" applyBorder="1" applyAlignment="1">
      <alignment vertical="center"/>
    </xf>
    <xf numFmtId="0" fontId="3" fillId="9" borderId="24" xfId="20" applyFont="1" applyFill="1" applyBorder="1" applyAlignment="1">
      <alignment vertical="center"/>
    </xf>
    <xf numFmtId="0" fontId="3" fillId="9" borderId="28" xfId="20" applyFont="1" applyFill="1" applyBorder="1" applyAlignment="1">
      <alignment vertical="center"/>
    </xf>
    <xf numFmtId="0" fontId="3" fillId="9" borderId="1" xfId="20" applyFont="1" applyFill="1" applyBorder="1" applyAlignment="1">
      <alignment vertical="center"/>
    </xf>
    <xf numFmtId="0" fontId="3" fillId="9" borderId="29" xfId="20" applyFont="1" applyFill="1" applyBorder="1" applyAlignment="1">
      <alignment vertical="center"/>
    </xf>
    <xf numFmtId="0" fontId="33" fillId="6" borderId="0" xfId="37"/>
    <xf numFmtId="49" fontId="12" fillId="8" borderId="2" xfId="37" applyNumberFormat="1" applyFont="1" applyFill="1" applyBorder="1"/>
    <xf numFmtId="49" fontId="12" fillId="7" borderId="2" xfId="37" applyNumberFormat="1" applyFont="1" applyFill="1" applyBorder="1" applyAlignment="1"/>
    <xf numFmtId="2" fontId="20" fillId="7" borderId="2" xfId="0" applyNumberFormat="1" applyFont="1" applyFill="1" applyBorder="1" applyAlignment="1">
      <alignment horizontal="center" vertical="center" wrapText="1"/>
    </xf>
    <xf numFmtId="49" fontId="20" fillId="7" borderId="2" xfId="0" applyNumberFormat="1" applyFont="1" applyFill="1" applyBorder="1" applyAlignment="1">
      <alignment horizontal="center" vertical="center" wrapText="1"/>
    </xf>
    <xf numFmtId="166" fontId="20" fillId="7" borderId="2" xfId="0" quotePrefix="1" applyNumberFormat="1" applyFont="1" applyFill="1" applyBorder="1" applyAlignment="1">
      <alignment horizontal="center" vertical="center" wrapText="1"/>
    </xf>
    <xf numFmtId="0" fontId="1" fillId="6" borderId="0" xfId="37" applyFont="1"/>
    <xf numFmtId="39" fontId="1" fillId="6" borderId="0" xfId="37" applyNumberFormat="1" applyFont="1"/>
    <xf numFmtId="164" fontId="1" fillId="6" borderId="0" xfId="37" applyNumberFormat="1" applyFont="1" applyBorder="1"/>
    <xf numFmtId="2" fontId="1" fillId="6" borderId="0" xfId="37" applyNumberFormat="1" applyFont="1" applyBorder="1"/>
    <xf numFmtId="49" fontId="1" fillId="6" borderId="0" xfId="37" applyNumberFormat="1" applyFont="1"/>
    <xf numFmtId="165" fontId="3" fillId="6" borderId="0" xfId="37" applyNumberFormat="1" applyFont="1" applyBorder="1" applyAlignment="1">
      <alignment horizontal="left"/>
    </xf>
    <xf numFmtId="0" fontId="4" fillId="6" borderId="0" xfId="37" applyFont="1"/>
    <xf numFmtId="0" fontId="4" fillId="6" borderId="0" xfId="35" applyFont="1"/>
    <xf numFmtId="0" fontId="2" fillId="6" borderId="0" xfId="37" applyFont="1"/>
    <xf numFmtId="0" fontId="2" fillId="6" borderId="0" xfId="31" applyFont="1"/>
    <xf numFmtId="0" fontId="19" fillId="6" borderId="0" xfId="28" applyFont="1" applyFill="1" applyBorder="1" applyAlignment="1"/>
    <xf numFmtId="49" fontId="12" fillId="8" borderId="2" xfId="0" applyNumberFormat="1" applyFont="1" applyFill="1" applyBorder="1"/>
    <xf numFmtId="165" fontId="12" fillId="7" borderId="14" xfId="6" applyNumberFormat="1" applyFont="1" applyFill="1" applyBorder="1" applyAlignment="1">
      <alignment horizontal="center" vertical="center"/>
    </xf>
    <xf numFmtId="49" fontId="39" fillId="7" borderId="2" xfId="0" applyNumberFormat="1" applyFont="1" applyFill="1" applyBorder="1" applyAlignment="1">
      <alignment horizontal="left" vertical="center" wrapText="1"/>
    </xf>
    <xf numFmtId="49" fontId="12" fillId="7" borderId="2" xfId="0" applyNumberFormat="1" applyFont="1" applyFill="1" applyBorder="1" applyAlignment="1">
      <alignment wrapText="1"/>
    </xf>
    <xf numFmtId="164" fontId="20" fillId="7" borderId="2" xfId="37" applyNumberFormat="1" applyFont="1" applyFill="1" applyBorder="1" applyAlignment="1">
      <alignment horizontal="center" vertical="center" wrapText="1"/>
    </xf>
    <xf numFmtId="2" fontId="20" fillId="7" borderId="2" xfId="37" applyNumberFormat="1" applyFont="1" applyFill="1" applyBorder="1" applyAlignment="1">
      <alignment horizontal="center" vertical="center" wrapText="1"/>
    </xf>
    <xf numFmtId="49" fontId="20" fillId="7" borderId="2" xfId="37" applyNumberFormat="1" applyFont="1" applyFill="1" applyBorder="1" applyAlignment="1">
      <alignment horizontal="center" vertical="center" wrapText="1"/>
    </xf>
    <xf numFmtId="166" fontId="20" fillId="7" borderId="2" xfId="37" quotePrefix="1" applyNumberFormat="1" applyFont="1" applyFill="1" applyBorder="1" applyAlignment="1">
      <alignment horizontal="center" vertical="center" wrapText="1"/>
    </xf>
    <xf numFmtId="0" fontId="23" fillId="6" borderId="0" xfId="24" applyFont="1"/>
    <xf numFmtId="0" fontId="12" fillId="8" borderId="2" xfId="24" applyFont="1" applyFill="1" applyBorder="1"/>
    <xf numFmtId="0" fontId="1" fillId="5" borderId="2" xfId="24" applyFont="1" applyFill="1" applyBorder="1"/>
    <xf numFmtId="0" fontId="20" fillId="7" borderId="2" xfId="24" applyFont="1" applyFill="1" applyBorder="1" applyAlignment="1">
      <alignment horizontal="center" vertical="top"/>
    </xf>
    <xf numFmtId="0" fontId="20" fillId="7" borderId="2" xfId="24" applyFont="1" applyFill="1" applyBorder="1" applyAlignment="1">
      <alignment horizontal="center" wrapText="1"/>
    </xf>
    <xf numFmtId="0" fontId="4" fillId="6" borderId="0" xfId="24" applyFont="1"/>
    <xf numFmtId="0" fontId="12" fillId="8" borderId="2" xfId="24" applyFont="1" applyFill="1" applyBorder="1" applyAlignment="1">
      <alignment horizontal="left" vertical="center" wrapText="1"/>
    </xf>
    <xf numFmtId="0" fontId="12" fillId="7" borderId="2" xfId="24" applyFont="1" applyFill="1" applyBorder="1" applyAlignment="1">
      <alignment horizontal="left" vertical="center" wrapText="1"/>
    </xf>
    <xf numFmtId="0" fontId="1" fillId="5" borderId="2" xfId="24" applyFont="1" applyFill="1" applyBorder="1" applyAlignment="1">
      <alignment horizontal="right" vertical="center" wrapText="1"/>
    </xf>
    <xf numFmtId="0" fontId="20" fillId="7" borderId="2" xfId="24" applyFont="1" applyFill="1" applyBorder="1" applyAlignment="1">
      <alignment horizontal="left" vertical="center" wrapText="1"/>
    </xf>
    <xf numFmtId="165" fontId="20" fillId="7" borderId="14" xfId="6" applyNumberFormat="1" applyFont="1" applyFill="1" applyBorder="1" applyAlignment="1">
      <alignment horizontal="center" vertical="center"/>
    </xf>
    <xf numFmtId="0" fontId="5" fillId="7" borderId="14" xfId="24" applyFont="1" applyFill="1" applyBorder="1" applyAlignment="1">
      <alignment vertical="top" wrapText="1"/>
    </xf>
    <xf numFmtId="0" fontId="4" fillId="6" borderId="0" xfId="24" applyFont="1" applyBorder="1"/>
    <xf numFmtId="0" fontId="4" fillId="6" borderId="0" xfId="24" applyFont="1" applyFill="1" applyAlignment="1">
      <alignment horizontal="left" vertical="top" wrapText="1"/>
    </xf>
    <xf numFmtId="0" fontId="2" fillId="6" borderId="0" xfId="24" applyFont="1"/>
    <xf numFmtId="0" fontId="23" fillId="6" borderId="0" xfId="38" applyFont="1"/>
    <xf numFmtId="0" fontId="20" fillId="8" borderId="16" xfId="38" applyFont="1" applyFill="1" applyBorder="1"/>
    <xf numFmtId="0" fontId="1" fillId="5" borderId="2" xfId="38" applyFont="1" applyFill="1" applyBorder="1"/>
    <xf numFmtId="0" fontId="22" fillId="5" borderId="2" xfId="38" applyFont="1" applyFill="1" applyBorder="1"/>
    <xf numFmtId="0" fontId="4" fillId="6" borderId="0" xfId="38" applyFont="1"/>
    <xf numFmtId="0" fontId="20" fillId="7" borderId="2" xfId="38" applyFont="1" applyFill="1" applyBorder="1" applyAlignment="1">
      <alignment horizontal="center" vertical="center"/>
    </xf>
    <xf numFmtId="0" fontId="34" fillId="6" borderId="0" xfId="38" applyFont="1"/>
    <xf numFmtId="0" fontId="2" fillId="6" borderId="0" xfId="38" applyFont="1"/>
    <xf numFmtId="0" fontId="33" fillId="6" borderId="0" xfId="24"/>
    <xf numFmtId="0" fontId="23" fillId="0" borderId="0" xfId="24" applyFont="1" applyFill="1" applyBorder="1"/>
    <xf numFmtId="0" fontId="23" fillId="0" borderId="0" xfId="24" applyFont="1" applyFill="1" applyBorder="1" applyAlignment="1">
      <alignment horizontal="right" vertical="center" wrapText="1"/>
    </xf>
    <xf numFmtId="0" fontId="23" fillId="6" borderId="0" xfId="24" applyFont="1" applyFill="1"/>
    <xf numFmtId="0" fontId="35" fillId="6" borderId="0" xfId="24" applyFont="1" applyFill="1" applyBorder="1" applyAlignment="1">
      <alignment vertical="top" wrapText="1"/>
    </xf>
    <xf numFmtId="0" fontId="23" fillId="6" borderId="0" xfId="24" applyFont="1" applyFill="1" applyBorder="1" applyAlignment="1">
      <alignment horizontal="right" vertical="center" wrapText="1"/>
    </xf>
    <xf numFmtId="0" fontId="20" fillId="8" borderId="2" xfId="24" applyFont="1" applyFill="1" applyBorder="1" applyAlignment="1">
      <alignment horizontal="right" vertical="center" wrapText="1"/>
    </xf>
    <xf numFmtId="0" fontId="22" fillId="5" borderId="2" xfId="24" applyFont="1" applyFill="1" applyBorder="1" applyAlignment="1">
      <alignment horizontal="right" vertical="center" wrapText="1"/>
    </xf>
    <xf numFmtId="0" fontId="23" fillId="6" borderId="0" xfId="24" applyFont="1" applyBorder="1" applyAlignment="1"/>
    <xf numFmtId="0" fontId="33" fillId="6" borderId="0" xfId="24" applyAlignment="1">
      <alignment horizontal="center" vertical="top" wrapText="1"/>
    </xf>
    <xf numFmtId="0" fontId="12" fillId="7" borderId="2" xfId="24" applyFont="1" applyFill="1" applyBorder="1" applyAlignment="1">
      <alignment horizontal="center" vertical="center" wrapText="1"/>
    </xf>
    <xf numFmtId="0" fontId="3" fillId="6" borderId="0" xfId="24" applyFont="1" applyFill="1" applyBorder="1" applyAlignment="1">
      <alignment horizontal="center" vertical="top" wrapText="1"/>
    </xf>
    <xf numFmtId="0" fontId="1" fillId="6" borderId="0" xfId="24" applyFont="1"/>
    <xf numFmtId="0" fontId="12" fillId="6" borderId="0" xfId="24" applyFont="1"/>
    <xf numFmtId="0" fontId="11" fillId="6" borderId="0" xfId="24" applyFont="1" applyFill="1" applyBorder="1" applyAlignment="1">
      <alignment horizontal="left" vertical="center" wrapText="1"/>
    </xf>
    <xf numFmtId="0" fontId="2" fillId="6" borderId="0" xfId="24" applyFont="1" applyAlignment="1">
      <alignment horizontal="left"/>
    </xf>
    <xf numFmtId="0" fontId="33" fillId="6" borderId="0" xfId="35"/>
    <xf numFmtId="0" fontId="1" fillId="6" borderId="0" xfId="34"/>
    <xf numFmtId="0" fontId="20" fillId="8" borderId="10" xfId="35" applyFont="1" applyFill="1" applyBorder="1" applyAlignment="1">
      <alignment horizontal="right" vertical="top" wrapText="1"/>
    </xf>
    <xf numFmtId="0" fontId="5" fillId="5" borderId="10" xfId="35" applyFont="1" applyFill="1" applyBorder="1" applyAlignment="1">
      <alignment horizontal="center" vertical="top" wrapText="1"/>
    </xf>
    <xf numFmtId="0" fontId="22" fillId="5" borderId="10" xfId="35" applyFont="1" applyFill="1" applyBorder="1" applyAlignment="1">
      <alignment horizontal="center" vertical="top" wrapText="1"/>
    </xf>
    <xf numFmtId="0" fontId="20" fillId="7" borderId="0" xfId="34" applyFont="1" applyFill="1" applyAlignment="1">
      <alignment horizontal="center" vertical="center"/>
    </xf>
    <xf numFmtId="0" fontId="20" fillId="7" borderId="30" xfId="34" applyFont="1" applyFill="1" applyBorder="1" applyAlignment="1">
      <alignment horizontal="center" vertical="center"/>
    </xf>
    <xf numFmtId="0" fontId="20" fillId="7" borderId="2" xfId="34" applyFont="1" applyFill="1" applyBorder="1" applyAlignment="1">
      <alignment horizontal="center" vertical="center" wrapText="1"/>
    </xf>
    <xf numFmtId="0" fontId="20" fillId="7" borderId="10" xfId="34" applyFont="1" applyFill="1" applyBorder="1" applyAlignment="1">
      <alignment horizontal="center" vertical="center" wrapText="1"/>
    </xf>
    <xf numFmtId="0" fontId="20" fillId="7" borderId="2" xfId="35" applyFont="1" applyFill="1" applyBorder="1" applyAlignment="1">
      <alignment horizontal="center" vertical="center" wrapText="1"/>
    </xf>
    <xf numFmtId="0" fontId="2" fillId="6" borderId="0" xfId="35" applyFont="1"/>
    <xf numFmtId="0" fontId="33" fillId="6" borderId="0" xfId="31"/>
    <xf numFmtId="165" fontId="1" fillId="5" borderId="2" xfId="31" applyNumberFormat="1" applyFont="1" applyFill="1" applyBorder="1" applyAlignment="1">
      <alignment horizontal="center"/>
    </xf>
    <xf numFmtId="49" fontId="20" fillId="7" borderId="2" xfId="31" applyNumberFormat="1" applyFont="1" applyFill="1" applyBorder="1" applyAlignment="1">
      <alignment horizontal="center" vertical="center" wrapText="1"/>
    </xf>
    <xf numFmtId="166" fontId="20" fillId="7" borderId="2" xfId="31" quotePrefix="1" applyNumberFormat="1" applyFont="1" applyFill="1" applyBorder="1" applyAlignment="1">
      <alignment horizontal="center" vertical="center" wrapText="1"/>
    </xf>
    <xf numFmtId="0" fontId="33" fillId="6" borderId="0" xfId="31" applyFill="1"/>
    <xf numFmtId="0" fontId="4" fillId="6" borderId="0" xfId="31" applyFont="1"/>
    <xf numFmtId="167" fontId="1" fillId="6" borderId="0" xfId="31" applyNumberFormat="1" applyFont="1" applyFill="1" applyBorder="1" applyAlignment="1">
      <alignment horizontal="right"/>
    </xf>
    <xf numFmtId="167" fontId="1" fillId="5" borderId="2" xfId="31" applyNumberFormat="1" applyFont="1" applyFill="1" applyBorder="1" applyAlignment="1">
      <alignment horizontal="right"/>
    </xf>
    <xf numFmtId="167" fontId="1" fillId="2" borderId="2" xfId="31" applyNumberFormat="1" applyFont="1" applyFill="1" applyBorder="1" applyAlignment="1">
      <alignment horizontal="right"/>
    </xf>
    <xf numFmtId="167" fontId="22" fillId="5" borderId="2" xfId="31" applyNumberFormat="1" applyFont="1" applyFill="1" applyBorder="1" applyAlignment="1">
      <alignment horizontal="left"/>
    </xf>
    <xf numFmtId="167" fontId="1" fillId="7" borderId="2" xfId="31" applyNumberFormat="1" applyFont="1" applyFill="1" applyBorder="1" applyAlignment="1">
      <alignment horizontal="right"/>
    </xf>
    <xf numFmtId="49" fontId="20" fillId="8" borderId="2" xfId="31" applyNumberFormat="1" applyFont="1" applyFill="1" applyBorder="1"/>
    <xf numFmtId="2" fontId="20" fillId="6" borderId="0" xfId="31" applyNumberFormat="1" applyFont="1" applyFill="1" applyBorder="1" applyAlignment="1">
      <alignment horizontal="center" vertical="center" wrapText="1"/>
    </xf>
    <xf numFmtId="2" fontId="20" fillId="7" borderId="2" xfId="31" applyNumberFormat="1" applyFont="1" applyFill="1" applyBorder="1" applyAlignment="1">
      <alignment horizontal="center" vertical="center" wrapText="1"/>
    </xf>
    <xf numFmtId="164" fontId="20" fillId="6" borderId="0" xfId="31" applyNumberFormat="1" applyFont="1" applyFill="1" applyBorder="1" applyAlignment="1">
      <alignment horizontal="center" vertical="center" wrapText="1"/>
    </xf>
    <xf numFmtId="164" fontId="20" fillId="7" borderId="2" xfId="31" applyNumberFormat="1" applyFont="1" applyFill="1" applyBorder="1" applyAlignment="1">
      <alignment horizontal="center" vertical="center" wrapText="1"/>
    </xf>
    <xf numFmtId="0" fontId="3" fillId="6" borderId="0" xfId="31" applyFont="1" applyFill="1" applyBorder="1"/>
    <xf numFmtId="0" fontId="1" fillId="6" borderId="0" xfId="31" applyFont="1"/>
    <xf numFmtId="0" fontId="2" fillId="0" borderId="0" xfId="31" applyFont="1" applyFill="1" applyAlignment="1"/>
    <xf numFmtId="167" fontId="1" fillId="2" borderId="2" xfId="29" applyNumberFormat="1" applyFont="1" applyFill="1" applyBorder="1" applyAlignment="1">
      <alignment horizontal="right"/>
    </xf>
    <xf numFmtId="0" fontId="3" fillId="2" borderId="31" xfId="29" applyFont="1" applyFill="1" applyBorder="1"/>
    <xf numFmtId="0" fontId="1" fillId="2" borderId="19" xfId="29" applyFill="1" applyBorder="1"/>
    <xf numFmtId="0" fontId="1" fillId="2" borderId="17" xfId="29" applyFill="1" applyBorder="1"/>
    <xf numFmtId="0" fontId="1" fillId="2" borderId="18" xfId="29" applyFill="1" applyBorder="1"/>
    <xf numFmtId="167" fontId="3" fillId="2" borderId="2" xfId="29" applyNumberFormat="1" applyFont="1" applyFill="1" applyBorder="1" applyAlignment="1">
      <alignment horizontal="right"/>
    </xf>
    <xf numFmtId="167" fontId="21" fillId="2" borderId="2" xfId="0" applyNumberFormat="1" applyFont="1" applyFill="1" applyBorder="1" applyAlignment="1">
      <alignment horizontal="right"/>
    </xf>
    <xf numFmtId="167" fontId="1" fillId="2" borderId="2" xfId="0" applyNumberFormat="1" applyFont="1" applyFill="1" applyBorder="1" applyAlignment="1">
      <alignment horizontal="right"/>
    </xf>
    <xf numFmtId="37" fontId="1" fillId="2" borderId="3" xfId="29" applyNumberFormat="1" applyFont="1" applyFill="1" applyBorder="1" applyAlignment="1"/>
    <xf numFmtId="167" fontId="22" fillId="2" borderId="2" xfId="29" applyNumberFormat="1" applyFont="1" applyFill="1" applyBorder="1" applyAlignment="1"/>
    <xf numFmtId="164" fontId="1" fillId="2" borderId="3" xfId="29" applyNumberFormat="1" applyFont="1" applyFill="1" applyBorder="1"/>
    <xf numFmtId="167" fontId="21" fillId="2" borderId="2" xfId="29" applyNumberFormat="1" applyFont="1" applyFill="1" applyBorder="1" applyAlignment="1"/>
    <xf numFmtId="165" fontId="3" fillId="2" borderId="2" xfId="30" applyNumberFormat="1" applyFont="1" applyFill="1" applyBorder="1" applyAlignment="1">
      <alignment horizontal="center"/>
    </xf>
    <xf numFmtId="167" fontId="22" fillId="2" borderId="2" xfId="30" applyNumberFormat="1" applyFont="1" applyFill="1" applyBorder="1" applyAlignment="1"/>
    <xf numFmtId="169" fontId="1" fillId="2" borderId="2" xfId="30" applyNumberFormat="1" applyFont="1" applyFill="1" applyBorder="1" applyAlignment="1">
      <alignment horizontal="right"/>
    </xf>
    <xf numFmtId="169" fontId="1" fillId="2" borderId="3" xfId="30" applyNumberFormat="1" applyFont="1" applyFill="1" applyBorder="1" applyAlignment="1">
      <alignment horizontal="right"/>
    </xf>
    <xf numFmtId="168" fontId="1" fillId="2" borderId="2" xfId="30" applyNumberFormat="1" applyFont="1" applyFill="1" applyBorder="1" applyAlignment="1">
      <alignment horizontal="right"/>
    </xf>
    <xf numFmtId="169" fontId="1" fillId="2" borderId="3" xfId="29" applyNumberFormat="1" applyFont="1" applyFill="1" applyBorder="1" applyAlignment="1">
      <alignment horizontal="right"/>
    </xf>
    <xf numFmtId="168" fontId="1" fillId="2" borderId="3" xfId="29" applyNumberFormat="1" applyFont="1" applyFill="1" applyBorder="1" applyAlignment="1">
      <alignment horizontal="right"/>
    </xf>
    <xf numFmtId="169" fontId="30" fillId="2" borderId="3" xfId="29" applyNumberFormat="1" applyFont="1" applyFill="1" applyBorder="1" applyAlignment="1">
      <alignment horizontal="right"/>
    </xf>
    <xf numFmtId="168" fontId="1" fillId="2" borderId="2" xfId="29" applyNumberFormat="1" applyFont="1" applyFill="1" applyBorder="1" applyAlignment="1">
      <alignment horizontal="right"/>
    </xf>
    <xf numFmtId="169" fontId="30" fillId="2" borderId="2" xfId="29" applyNumberFormat="1" applyFont="1" applyFill="1" applyBorder="1" applyAlignment="1">
      <alignment horizontal="right"/>
    </xf>
    <xf numFmtId="0" fontId="12" fillId="2" borderId="2" xfId="29" applyFont="1" applyFill="1" applyBorder="1"/>
    <xf numFmtId="169" fontId="1" fillId="2" borderId="2" xfId="29" applyNumberFormat="1" applyFont="1" applyFill="1" applyBorder="1" applyAlignment="1">
      <alignment horizontal="right"/>
    </xf>
    <xf numFmtId="165" fontId="21" fillId="2" borderId="2" xfId="29" applyNumberFormat="1" applyFont="1" applyFill="1" applyBorder="1" applyAlignment="1">
      <alignment horizontal="center"/>
    </xf>
    <xf numFmtId="165" fontId="1" fillId="2" borderId="2" xfId="29" applyNumberFormat="1" applyFont="1" applyFill="1" applyBorder="1" applyAlignment="1">
      <alignment horizontal="left"/>
    </xf>
    <xf numFmtId="165" fontId="3" fillId="2" borderId="2" xfId="29" applyNumberFormat="1" applyFont="1" applyFill="1" applyBorder="1" applyAlignment="1">
      <alignment horizontal="center"/>
    </xf>
    <xf numFmtId="10" fontId="3" fillId="2" borderId="2" xfId="40" applyNumberFormat="1" applyFont="1" applyFill="1" applyBorder="1" applyAlignment="1">
      <alignment horizontal="right"/>
    </xf>
    <xf numFmtId="167" fontId="21" fillId="2" borderId="2" xfId="32" applyNumberFormat="1" applyFont="1" applyFill="1" applyBorder="1" applyAlignment="1">
      <alignment horizontal="right"/>
    </xf>
    <xf numFmtId="167" fontId="3" fillId="2" borderId="2" xfId="32" applyNumberFormat="1" applyFont="1" applyFill="1" applyBorder="1" applyAlignment="1">
      <alignment horizontal="right"/>
    </xf>
    <xf numFmtId="167" fontId="22" fillId="2" borderId="2" xfId="32" applyNumberFormat="1" applyFont="1" applyFill="1" applyBorder="1" applyAlignment="1">
      <alignment horizontal="right"/>
    </xf>
    <xf numFmtId="9" fontId="7" fillId="2" borderId="2" xfId="32" applyNumberFormat="1" applyFont="1" applyFill="1" applyBorder="1" applyAlignment="1">
      <alignment horizontal="right"/>
    </xf>
    <xf numFmtId="165" fontId="22" fillId="2" borderId="2" xfId="32" applyNumberFormat="1" applyFont="1" applyFill="1" applyBorder="1" applyAlignment="1">
      <alignment horizontal="left"/>
    </xf>
    <xf numFmtId="165" fontId="7" fillId="2" borderId="2" xfId="33" applyNumberFormat="1" applyFont="1" applyFill="1" applyBorder="1" applyAlignment="1">
      <alignment horizontal="left"/>
    </xf>
    <xf numFmtId="165" fontId="6" fillId="2" borderId="2" xfId="33" applyNumberFormat="1" applyFont="1" applyFill="1" applyBorder="1" applyAlignment="1">
      <alignment horizontal="left"/>
    </xf>
    <xf numFmtId="165" fontId="7" fillId="2" borderId="2" xfId="32" applyNumberFormat="1" applyFont="1" applyFill="1" applyBorder="1" applyAlignment="1">
      <alignment horizontal="left"/>
    </xf>
    <xf numFmtId="9" fontId="3" fillId="2" borderId="2" xfId="32" applyNumberFormat="1" applyFont="1" applyFill="1" applyBorder="1" applyAlignment="1">
      <alignment horizontal="right"/>
    </xf>
    <xf numFmtId="171" fontId="7" fillId="2" borderId="2" xfId="36" applyNumberFormat="1" applyFont="1" applyFill="1" applyBorder="1"/>
    <xf numFmtId="0" fontId="20" fillId="2" borderId="3" xfId="36" applyFont="1" applyFill="1" applyBorder="1" applyAlignment="1">
      <alignment horizontal="right"/>
    </xf>
    <xf numFmtId="171" fontId="7" fillId="2" borderId="2" xfId="36" applyNumberFormat="1" applyFont="1" applyFill="1" applyBorder="1" applyAlignment="1">
      <alignment horizontal="right"/>
    </xf>
    <xf numFmtId="165" fontId="6" fillId="2" borderId="2" xfId="37" applyNumberFormat="1" applyFont="1" applyFill="1" applyBorder="1" applyAlignment="1">
      <alignment horizontal="left"/>
    </xf>
    <xf numFmtId="167" fontId="21" fillId="2" borderId="2" xfId="37" applyNumberFormat="1" applyFont="1" applyFill="1" applyBorder="1" applyAlignment="1">
      <alignment horizontal="right"/>
    </xf>
    <xf numFmtId="165" fontId="6" fillId="2" borderId="2" xfId="0" applyNumberFormat="1" applyFont="1" applyFill="1" applyBorder="1" applyAlignment="1">
      <alignment horizontal="left"/>
    </xf>
    <xf numFmtId="0" fontId="1" fillId="2" borderId="4" xfId="24" applyFont="1" applyFill="1" applyBorder="1"/>
    <xf numFmtId="0" fontId="1" fillId="2" borderId="16" xfId="24" applyFont="1" applyFill="1" applyBorder="1"/>
    <xf numFmtId="0" fontId="1" fillId="2" borderId="2" xfId="24" applyFont="1" applyFill="1" applyBorder="1" applyAlignment="1">
      <alignment horizontal="right" vertical="center" wrapText="1"/>
    </xf>
    <xf numFmtId="0" fontId="21" fillId="2" borderId="2" xfId="38" applyFont="1" applyFill="1" applyBorder="1"/>
    <xf numFmtId="0" fontId="22" fillId="2" borderId="2" xfId="24" applyFont="1" applyFill="1" applyBorder="1" applyAlignment="1">
      <alignment horizontal="right" vertical="center" wrapText="1"/>
    </xf>
    <xf numFmtId="165" fontId="1" fillId="2" borderId="2" xfId="31" applyNumberFormat="1" applyFont="1" applyFill="1" applyBorder="1" applyAlignment="1">
      <alignment horizontal="left"/>
    </xf>
    <xf numFmtId="0" fontId="7" fillId="2" borderId="2" xfId="0" applyFont="1" applyFill="1" applyBorder="1" applyAlignment="1">
      <alignment horizontal="right" vertical="center" wrapText="1"/>
    </xf>
    <xf numFmtId="0" fontId="11" fillId="6" borderId="0" xfId="0" applyFont="1" applyFill="1" applyBorder="1" applyAlignment="1">
      <alignment wrapText="1"/>
    </xf>
    <xf numFmtId="0" fontId="0" fillId="6" borderId="0" xfId="0" applyFill="1" applyBorder="1" applyAlignment="1">
      <alignment wrapText="1"/>
    </xf>
    <xf numFmtId="0" fontId="23" fillId="6" borderId="0" xfId="38" applyFont="1" applyFill="1"/>
    <xf numFmtId="0" fontId="3" fillId="6" borderId="0" xfId="0" applyFont="1" applyFill="1" applyBorder="1" applyAlignment="1">
      <alignment wrapText="1"/>
    </xf>
    <xf numFmtId="0" fontId="4" fillId="6" borderId="0" xfId="38" applyFont="1" applyFill="1"/>
    <xf numFmtId="0" fontId="17" fillId="6" borderId="0" xfId="7" applyFill="1" applyAlignment="1" applyProtection="1"/>
    <xf numFmtId="0" fontId="20" fillId="7" borderId="2" xfId="0" applyFont="1" applyFill="1" applyBorder="1" applyAlignment="1">
      <alignment horizontal="center" vertical="center" wrapText="1"/>
    </xf>
    <xf numFmtId="0" fontId="0" fillId="7" borderId="2" xfId="0" applyFill="1" applyBorder="1"/>
    <xf numFmtId="0" fontId="34" fillId="6" borderId="0" xfId="38" applyFont="1" applyAlignment="1">
      <alignment vertical="center"/>
    </xf>
    <xf numFmtId="0" fontId="4" fillId="6" borderId="0" xfId="38" applyFont="1" applyAlignment="1">
      <alignment vertical="center"/>
    </xf>
    <xf numFmtId="0" fontId="4" fillId="6" borderId="0" xfId="24" applyFont="1" applyFill="1" applyAlignment="1">
      <alignment horizontal="left" vertical="center" wrapText="1"/>
    </xf>
    <xf numFmtId="0" fontId="4" fillId="6" borderId="0" xfId="24" applyFont="1" applyBorder="1" applyAlignment="1">
      <alignment vertical="center"/>
    </xf>
    <xf numFmtId="0" fontId="1" fillId="2" borderId="3" xfId="24" applyFont="1" applyFill="1" applyBorder="1" applyAlignment="1">
      <alignment vertical="center"/>
    </xf>
    <xf numFmtId="0" fontId="2" fillId="6" borderId="0" xfId="29" applyFont="1" applyAlignment="1">
      <alignment vertical="center"/>
    </xf>
    <xf numFmtId="0" fontId="0" fillId="0" borderId="0" xfId="0" applyAlignment="1">
      <alignment vertical="center"/>
    </xf>
    <xf numFmtId="0" fontId="20" fillId="7" borderId="17" xfId="26" applyFont="1" applyFill="1" applyBorder="1" applyAlignment="1">
      <alignment horizontal="center" vertical="center" wrapText="1"/>
    </xf>
    <xf numFmtId="0" fontId="20" fillId="7" borderId="3" xfId="26" applyFont="1" applyFill="1" applyBorder="1" applyAlignment="1">
      <alignment horizontal="center" vertical="center" wrapText="1"/>
    </xf>
    <xf numFmtId="0" fontId="21" fillId="2" borderId="3" xfId="26" applyFont="1" applyFill="1" applyBorder="1" applyAlignment="1">
      <alignment wrapText="1"/>
    </xf>
    <xf numFmtId="0" fontId="37" fillId="9" borderId="0" xfId="7" applyFont="1" applyFill="1" applyBorder="1" applyAlignment="1" applyProtection="1">
      <alignment vertical="center"/>
    </xf>
    <xf numFmtId="0" fontId="20" fillId="7" borderId="2" xfId="26" applyFont="1" applyFill="1" applyBorder="1" applyAlignment="1">
      <alignment horizontal="center" vertical="center" wrapText="1"/>
    </xf>
    <xf numFmtId="0" fontId="1" fillId="5" borderId="3" xfId="35" applyFont="1" applyFill="1" applyBorder="1" applyAlignment="1"/>
    <xf numFmtId="0" fontId="1" fillId="5" borderId="4" xfId="35" applyFont="1" applyFill="1" applyBorder="1" applyAlignment="1"/>
    <xf numFmtId="0" fontId="20" fillId="7" borderId="3" xfId="35" applyFont="1" applyFill="1" applyBorder="1" applyAlignment="1">
      <alignment horizontal="center" vertical="center" wrapText="1"/>
    </xf>
    <xf numFmtId="165" fontId="12" fillId="7" borderId="3" xfId="6" applyNumberFormat="1" applyFont="1" applyFill="1" applyBorder="1" applyAlignment="1">
      <alignment horizontal="center" vertical="center"/>
    </xf>
    <xf numFmtId="0" fontId="20" fillId="7" borderId="17" xfId="35" applyFont="1" applyFill="1" applyBorder="1" applyAlignment="1">
      <alignment horizontal="center" vertical="center" wrapText="1"/>
    </xf>
    <xf numFmtId="0" fontId="20" fillId="8" borderId="3" xfId="35" applyFont="1" applyFill="1" applyBorder="1" applyAlignment="1">
      <alignment horizontal="right"/>
    </xf>
    <xf numFmtId="0" fontId="20" fillId="8" borderId="4" xfId="35" applyFont="1" applyFill="1" applyBorder="1" applyAlignment="1">
      <alignment horizontal="right"/>
    </xf>
    <xf numFmtId="0" fontId="1" fillId="2" borderId="2" xfId="34" applyFill="1" applyBorder="1" applyAlignment="1"/>
    <xf numFmtId="0" fontId="1" fillId="2" borderId="2" xfId="34" applyFill="1" applyBorder="1" applyAlignment="1">
      <alignment horizontal="center"/>
    </xf>
    <xf numFmtId="0" fontId="1" fillId="6" borderId="0" xfId="34" applyAlignment="1"/>
    <xf numFmtId="0" fontId="20" fillId="7" borderId="2" xfId="34" applyFont="1" applyFill="1" applyBorder="1" applyAlignment="1"/>
    <xf numFmtId="0" fontId="12" fillId="6" borderId="2" xfId="34" applyFont="1" applyBorder="1" applyAlignment="1"/>
    <xf numFmtId="164" fontId="20" fillId="7" borderId="3" xfId="32" applyNumberFormat="1" applyFont="1" applyFill="1" applyBorder="1" applyAlignment="1">
      <alignment horizontal="center" vertical="center" wrapText="1"/>
    </xf>
    <xf numFmtId="0" fontId="1" fillId="6" borderId="0" xfId="32" applyAlignment="1"/>
    <xf numFmtId="165" fontId="20" fillId="7" borderId="14" xfId="4" applyNumberFormat="1" applyFont="1" applyFill="1" applyBorder="1" applyAlignment="1">
      <alignment horizontal="center" vertical="center"/>
    </xf>
    <xf numFmtId="165" fontId="40" fillId="7" borderId="14" xfId="4" applyNumberFormat="1" applyFont="1" applyFill="1" applyBorder="1" applyAlignment="1">
      <alignment horizontal="left" vertical="center"/>
    </xf>
    <xf numFmtId="165" fontId="1" fillId="2" borderId="2" xfId="40" applyNumberFormat="1" applyFont="1" applyFill="1" applyBorder="1" applyAlignment="1">
      <alignment horizontal="left"/>
    </xf>
    <xf numFmtId="166" fontId="39" fillId="7" borderId="2" xfId="40" applyNumberFormat="1" applyFont="1" applyFill="1" applyBorder="1" applyAlignment="1">
      <alignment horizontal="left" vertical="center" wrapText="1"/>
    </xf>
    <xf numFmtId="165" fontId="39" fillId="7" borderId="14" xfId="3" applyNumberFormat="1" applyFont="1" applyFill="1" applyBorder="1" applyAlignment="1">
      <alignment vertical="center"/>
    </xf>
    <xf numFmtId="173" fontId="7" fillId="5" borderId="2" xfId="32" applyNumberFormat="1" applyFont="1" applyFill="1" applyBorder="1" applyAlignment="1">
      <alignment horizontal="right"/>
    </xf>
    <xf numFmtId="173" fontId="7" fillId="2" borderId="2" xfId="32" applyNumberFormat="1" applyFont="1" applyFill="1" applyBorder="1" applyAlignment="1">
      <alignment horizontal="right"/>
    </xf>
    <xf numFmtId="0" fontId="20" fillId="7" borderId="2" xfId="25" applyFont="1" applyFill="1" applyBorder="1" applyAlignment="1">
      <alignment horizontal="center" vertical="center"/>
    </xf>
    <xf numFmtId="0" fontId="20" fillId="7" borderId="2" xfId="25" applyFont="1" applyFill="1" applyBorder="1" applyAlignment="1">
      <alignment horizontal="center" vertical="center" wrapText="1"/>
    </xf>
    <xf numFmtId="0" fontId="20" fillId="7" borderId="2" xfId="38" applyFont="1" applyFill="1" applyBorder="1" applyAlignment="1">
      <alignment horizontal="center" vertical="center" wrapText="1"/>
    </xf>
    <xf numFmtId="0" fontId="4" fillId="6" borderId="0" xfId="34" applyFont="1" applyAlignment="1"/>
    <xf numFmtId="0" fontId="22" fillId="2" borderId="2" xfId="34" applyFont="1" applyFill="1" applyBorder="1" applyAlignment="1"/>
    <xf numFmtId="0" fontId="1" fillId="5" borderId="2" xfId="35" applyFont="1" applyFill="1" applyBorder="1" applyAlignment="1"/>
    <xf numFmtId="0" fontId="22" fillId="8" borderId="2" xfId="35" applyFont="1" applyFill="1" applyBorder="1" applyAlignment="1"/>
    <xf numFmtId="0" fontId="5" fillId="7" borderId="8" xfId="23" applyFont="1" applyFill="1" applyBorder="1" applyAlignment="1" applyProtection="1">
      <alignment vertical="center"/>
      <protection locked="0"/>
    </xf>
    <xf numFmtId="0" fontId="6" fillId="7" borderId="0" xfId="23" applyFont="1" applyFill="1" applyBorder="1" applyAlignment="1">
      <alignment vertical="center"/>
    </xf>
    <xf numFmtId="0" fontId="6" fillId="7" borderId="9" xfId="23" applyFont="1" applyFill="1" applyBorder="1" applyAlignment="1">
      <alignment vertical="center"/>
    </xf>
    <xf numFmtId="167" fontId="1" fillId="5" borderId="2" xfId="32" applyNumberFormat="1" applyFont="1" applyFill="1" applyBorder="1" applyAlignment="1">
      <alignment horizontal="right"/>
    </xf>
    <xf numFmtId="174" fontId="21" fillId="2" borderId="2" xfId="0" applyNumberFormat="1" applyFont="1" applyFill="1" applyBorder="1" applyAlignment="1">
      <alignment horizontal="right" vertical="center" wrapText="1"/>
    </xf>
    <xf numFmtId="10" fontId="1" fillId="2" borderId="2" xfId="40" applyNumberFormat="1" applyFont="1" applyFill="1" applyBorder="1" applyAlignment="1">
      <alignment horizontal="right"/>
    </xf>
    <xf numFmtId="175" fontId="21" fillId="2" borderId="2" xfId="0" applyNumberFormat="1" applyFont="1" applyFill="1" applyBorder="1" applyAlignment="1">
      <alignment horizontal="right" vertical="center" wrapText="1"/>
    </xf>
    <xf numFmtId="171" fontId="7" fillId="5" borderId="2" xfId="36" applyNumberFormat="1" applyFont="1" applyFill="1" applyBorder="1" applyAlignment="1">
      <alignment wrapText="1"/>
    </xf>
    <xf numFmtId="171" fontId="1" fillId="6" borderId="0" xfId="32" applyNumberFormat="1"/>
    <xf numFmtId="10" fontId="1" fillId="2" borderId="2" xfId="32" applyNumberFormat="1" applyFont="1" applyFill="1" applyBorder="1" applyAlignment="1">
      <alignment horizontal="right"/>
    </xf>
    <xf numFmtId="10" fontId="7" fillId="2" borderId="2" xfId="32" applyNumberFormat="1" applyFont="1" applyFill="1" applyBorder="1" applyAlignment="1">
      <alignment horizontal="right"/>
    </xf>
    <xf numFmtId="10" fontId="3" fillId="2" borderId="2" xfId="32" applyNumberFormat="1" applyFont="1" applyFill="1" applyBorder="1" applyAlignment="1">
      <alignment horizontal="right"/>
    </xf>
    <xf numFmtId="3" fontId="1" fillId="6" borderId="0" xfId="32" applyNumberFormat="1"/>
    <xf numFmtId="167" fontId="1" fillId="6" borderId="0" xfId="32" applyNumberFormat="1"/>
    <xf numFmtId="173" fontId="1" fillId="6" borderId="0" xfId="32" applyNumberFormat="1"/>
    <xf numFmtId="167" fontId="1" fillId="5" borderId="2" xfId="37" applyNumberFormat="1" applyFont="1" applyFill="1" applyBorder="1" applyAlignment="1">
      <alignment horizontal="right"/>
    </xf>
    <xf numFmtId="171" fontId="33" fillId="6" borderId="0" xfId="37" applyNumberFormat="1"/>
    <xf numFmtId="174" fontId="1" fillId="2" borderId="2" xfId="3" applyNumberFormat="1" applyFont="1" applyFill="1" applyBorder="1" applyAlignment="1">
      <alignment horizontal="right" vertical="center" wrapText="1"/>
    </xf>
    <xf numFmtId="174" fontId="1" fillId="5" borderId="2" xfId="3" applyNumberFormat="1" applyFont="1" applyFill="1" applyBorder="1" applyAlignment="1">
      <alignment horizontal="right" vertical="center" wrapText="1"/>
    </xf>
    <xf numFmtId="174" fontId="22" fillId="2" borderId="2" xfId="24" applyNumberFormat="1" applyFont="1" applyFill="1" applyBorder="1" applyAlignment="1">
      <alignment horizontal="right" vertical="center" wrapText="1"/>
    </xf>
    <xf numFmtId="174" fontId="21" fillId="2" borderId="2" xfId="24" applyNumberFormat="1" applyFont="1" applyFill="1" applyBorder="1" applyAlignment="1">
      <alignment horizontal="right" vertical="center" wrapText="1"/>
    </xf>
    <xf numFmtId="171" fontId="22" fillId="5" borderId="2" xfId="25" applyNumberFormat="1" applyFont="1" applyFill="1" applyBorder="1" applyAlignment="1">
      <alignment horizontal="right"/>
    </xf>
    <xf numFmtId="174" fontId="23" fillId="6" borderId="0" xfId="24" applyNumberFormat="1" applyFont="1"/>
    <xf numFmtId="171" fontId="7" fillId="5" borderId="2" xfId="36" applyNumberFormat="1" applyFont="1" applyFill="1" applyBorder="1" applyAlignment="1">
      <alignment horizontal="left" wrapText="1"/>
    </xf>
    <xf numFmtId="0" fontId="1" fillId="5" borderId="10" xfId="35" applyFont="1" applyFill="1" applyBorder="1" applyAlignment="1">
      <alignment horizontal="center" vertical="top" wrapText="1"/>
    </xf>
    <xf numFmtId="14" fontId="1" fillId="5" borderId="2" xfId="35" applyNumberFormat="1" applyFont="1" applyFill="1" applyBorder="1" applyAlignment="1">
      <alignment horizontal="center" vertical="top" wrapText="1"/>
    </xf>
    <xf numFmtId="14" fontId="1" fillId="5" borderId="10" xfId="35" applyNumberFormat="1" applyFont="1" applyFill="1" applyBorder="1" applyAlignment="1">
      <alignment horizontal="center" vertical="top" wrapText="1"/>
    </xf>
    <xf numFmtId="171" fontId="1" fillId="5" borderId="3" xfId="35" applyNumberFormat="1" applyFont="1" applyFill="1" applyBorder="1" applyAlignment="1"/>
    <xf numFmtId="0" fontId="7" fillId="5" borderId="3" xfId="26" applyFont="1" applyFill="1" applyBorder="1" applyAlignment="1">
      <alignment wrapText="1"/>
    </xf>
    <xf numFmtId="0" fontId="7" fillId="5" borderId="4" xfId="26" applyFont="1" applyFill="1" applyBorder="1" applyAlignment="1">
      <alignment wrapText="1"/>
    </xf>
    <xf numFmtId="0" fontId="7" fillId="5" borderId="16" xfId="26" applyFont="1" applyFill="1" applyBorder="1" applyAlignment="1">
      <alignment wrapText="1"/>
    </xf>
    <xf numFmtId="0" fontId="7" fillId="5" borderId="2" xfId="41" applyFont="1" applyFill="1" applyBorder="1" applyAlignment="1">
      <alignment horizontal="left" vertical="top" wrapText="1"/>
    </xf>
    <xf numFmtId="167" fontId="1" fillId="5" borderId="2" xfId="0" applyNumberFormat="1" applyFont="1" applyFill="1" applyBorder="1" applyAlignment="1">
      <alignment horizontal="right"/>
    </xf>
    <xf numFmtId="165" fontId="7" fillId="5" borderId="3" xfId="40" applyNumberFormat="1" applyFont="1" applyFill="1" applyBorder="1" applyAlignment="1">
      <alignment horizontal="right"/>
    </xf>
    <xf numFmtId="165" fontId="7" fillId="5" borderId="4" xfId="40" applyNumberFormat="1" applyFont="1" applyFill="1" applyBorder="1" applyAlignment="1">
      <alignment horizontal="right"/>
    </xf>
    <xf numFmtId="165" fontId="7" fillId="5" borderId="16" xfId="40" applyNumberFormat="1" applyFont="1" applyFill="1" applyBorder="1" applyAlignment="1">
      <alignment horizontal="right"/>
    </xf>
    <xf numFmtId="167" fontId="7" fillId="5" borderId="2" xfId="32" applyNumberFormat="1" applyFont="1" applyFill="1" applyBorder="1" applyAlignment="1">
      <alignment horizontal="left" wrapText="1"/>
    </xf>
    <xf numFmtId="167" fontId="1" fillId="5" borderId="2" xfId="32" applyNumberFormat="1" applyFont="1" applyFill="1" applyBorder="1" applyAlignment="1">
      <alignment horizontal="left" wrapText="1"/>
    </xf>
    <xf numFmtId="165" fontId="43" fillId="5" borderId="2" xfId="40" applyNumberFormat="1" applyFont="1" applyFill="1" applyBorder="1" applyAlignment="1">
      <alignment horizontal="left"/>
    </xf>
    <xf numFmtId="165" fontId="1" fillId="5" borderId="2" xfId="40" applyNumberFormat="1" applyFont="1" applyFill="1" applyBorder="1" applyAlignment="1">
      <alignment horizontal="left"/>
    </xf>
    <xf numFmtId="0" fontId="44" fillId="5" borderId="2" xfId="27" applyFont="1" applyFill="1" applyBorder="1"/>
    <xf numFmtId="0" fontId="22" fillId="5" borderId="3" xfId="25" applyFont="1" applyFill="1" applyBorder="1" applyAlignment="1"/>
    <xf numFmtId="0" fontId="22" fillId="5" borderId="4" xfId="25" applyFont="1" applyFill="1" applyBorder="1" applyAlignment="1"/>
    <xf numFmtId="165" fontId="1" fillId="5" borderId="2" xfId="45" applyNumberFormat="1" applyFont="1" applyFill="1" applyBorder="1" applyAlignment="1">
      <alignment horizontal="left"/>
    </xf>
    <xf numFmtId="0" fontId="22" fillId="5" borderId="3" xfId="27" applyFont="1" applyFill="1" applyBorder="1" applyAlignment="1"/>
    <xf numFmtId="0" fontId="22" fillId="5" borderId="4" xfId="27" applyFont="1" applyFill="1" applyBorder="1" applyAlignment="1"/>
    <xf numFmtId="0" fontId="22" fillId="5" borderId="16" xfId="27" applyFont="1" applyFill="1" applyBorder="1" applyAlignment="1"/>
    <xf numFmtId="176" fontId="21" fillId="2" borderId="2" xfId="3" applyNumberFormat="1" applyFont="1" applyFill="1" applyBorder="1" applyAlignment="1">
      <alignment horizontal="right"/>
    </xf>
    <xf numFmtId="171" fontId="21" fillId="2" borderId="3" xfId="35" applyNumberFormat="1" applyFont="1" applyFill="1" applyBorder="1" applyAlignment="1"/>
    <xf numFmtId="171" fontId="21" fillId="2" borderId="2" xfId="34" applyNumberFormat="1" applyFont="1" applyFill="1" applyBorder="1" applyAlignment="1"/>
    <xf numFmtId="0" fontId="1" fillId="5" borderId="2" xfId="41" applyFont="1" applyFill="1" applyBorder="1" applyAlignment="1">
      <alignment horizontal="left" vertical="top" wrapText="1"/>
    </xf>
    <xf numFmtId="167" fontId="23" fillId="0" borderId="0" xfId="25" applyNumberFormat="1" applyFont="1"/>
    <xf numFmtId="167" fontId="22" fillId="5" borderId="2" xfId="32" applyNumberFormat="1" applyFont="1" applyFill="1" applyBorder="1" applyAlignment="1">
      <alignment horizontal="left" vertical="top" wrapText="1"/>
    </xf>
    <xf numFmtId="167" fontId="22" fillId="5" borderId="2" xfId="32" applyNumberFormat="1" applyFont="1" applyFill="1" applyBorder="1" applyAlignment="1">
      <alignment horizontal="left"/>
    </xf>
    <xf numFmtId="167" fontId="22" fillId="5" borderId="2" xfId="32" applyNumberFormat="1" applyFont="1" applyFill="1" applyBorder="1" applyAlignment="1">
      <alignment horizontal="left" vertical="top"/>
    </xf>
    <xf numFmtId="167" fontId="7" fillId="5" borderId="2" xfId="32" applyNumberFormat="1" applyFont="1" applyFill="1" applyBorder="1" applyAlignment="1">
      <alignment horizontal="left" vertical="top"/>
    </xf>
    <xf numFmtId="0" fontId="44" fillId="5" borderId="3" xfId="27" applyFont="1" applyFill="1" applyBorder="1"/>
    <xf numFmtId="171" fontId="22" fillId="5" borderId="16" xfId="25" applyNumberFormat="1" applyFont="1" applyFill="1" applyBorder="1" applyAlignment="1">
      <alignment horizontal="right"/>
    </xf>
    <xf numFmtId="0" fontId="12" fillId="7" borderId="2" xfId="0" applyFont="1" applyFill="1" applyBorder="1" applyAlignment="1">
      <alignment horizontal="left" vertical="top" wrapText="1"/>
    </xf>
    <xf numFmtId="39" fontId="20" fillId="7" borderId="16" xfId="32" applyNumberFormat="1" applyFont="1" applyFill="1" applyBorder="1" applyAlignment="1">
      <alignment horizontal="center" vertical="center" wrapText="1"/>
    </xf>
    <xf numFmtId="165" fontId="5" fillId="7" borderId="14" xfId="5" applyNumberFormat="1" applyFont="1" applyFill="1" applyBorder="1" applyAlignment="1">
      <alignment horizontal="left" vertical="center"/>
    </xf>
    <xf numFmtId="167" fontId="3" fillId="5" borderId="2" xfId="32" applyNumberFormat="1" applyFont="1" applyFill="1" applyBorder="1" applyAlignment="1">
      <alignment horizontal="left" vertical="top"/>
    </xf>
    <xf numFmtId="10" fontId="1" fillId="6" borderId="0" xfId="32" applyNumberFormat="1"/>
    <xf numFmtId="170" fontId="27" fillId="5" borderId="31" xfId="18" applyNumberFormat="1" applyFont="1" applyFill="1" applyBorder="1" applyAlignment="1">
      <alignment horizontal="center" vertical="top" wrapText="1"/>
    </xf>
    <xf numFmtId="170" fontId="27" fillId="5" borderId="33" xfId="18" applyNumberFormat="1" applyFont="1" applyFill="1" applyBorder="1" applyAlignment="1">
      <alignment horizontal="center" vertical="top" wrapText="1"/>
    </xf>
    <xf numFmtId="170" fontId="27" fillId="5" borderId="19" xfId="18" applyNumberFormat="1" applyFont="1" applyFill="1" applyBorder="1" applyAlignment="1">
      <alignment horizontal="center" vertical="top" wrapText="1"/>
    </xf>
    <xf numFmtId="0" fontId="1" fillId="5" borderId="14" xfId="41" applyFont="1" applyFill="1" applyBorder="1" applyAlignment="1">
      <alignment horizontal="left" vertical="top" wrapText="1"/>
    </xf>
    <xf numFmtId="0" fontId="1" fillId="5" borderId="34" xfId="41" quotePrefix="1" applyFont="1" applyFill="1" applyBorder="1" applyAlignment="1">
      <alignment horizontal="left" vertical="top" wrapText="1" indent="1"/>
    </xf>
    <xf numFmtId="0" fontId="1" fillId="5" borderId="10" xfId="41" quotePrefix="1" applyFont="1" applyFill="1" applyBorder="1" applyAlignment="1">
      <alignment horizontal="left" vertical="top" wrapText="1" indent="1"/>
    </xf>
    <xf numFmtId="0" fontId="47" fillId="0" borderId="0" xfId="0" applyFont="1"/>
    <xf numFmtId="0" fontId="46" fillId="0" borderId="0" xfId="0" applyFont="1"/>
    <xf numFmtId="0" fontId="47" fillId="6" borderId="0" xfId="32" applyFont="1"/>
    <xf numFmtId="0" fontId="7" fillId="5" borderId="2" xfId="41" applyFont="1" applyFill="1" applyBorder="1" applyAlignment="1">
      <alignment horizontal="right" vertical="top" wrapText="1"/>
    </xf>
    <xf numFmtId="171" fontId="7" fillId="5" borderId="2" xfId="41" applyNumberFormat="1" applyFont="1" applyFill="1" applyBorder="1" applyAlignment="1">
      <alignment horizontal="right" vertical="top" wrapText="1"/>
    </xf>
    <xf numFmtId="171" fontId="21" fillId="2" borderId="2" xfId="26" applyNumberFormat="1" applyFont="1" applyFill="1" applyBorder="1" applyAlignment="1">
      <alignment wrapText="1"/>
    </xf>
    <xf numFmtId="0" fontId="1" fillId="6" borderId="0" xfId="29" applyAlignment="1">
      <alignment vertical="top"/>
    </xf>
    <xf numFmtId="39" fontId="20" fillId="7" borderId="3" xfId="32" applyNumberFormat="1" applyFont="1" applyFill="1" applyBorder="1" applyAlignment="1">
      <alignment horizontal="center" vertical="center" wrapText="1"/>
    </xf>
    <xf numFmtId="0" fontId="1" fillId="10" borderId="0" xfId="0" applyNumberFormat="1" applyFont="1" applyFill="1" applyBorder="1" applyAlignment="1">
      <alignment wrapText="1"/>
    </xf>
    <xf numFmtId="39" fontId="20" fillId="7" borderId="3" xfId="32" applyNumberFormat="1" applyFont="1" applyFill="1" applyBorder="1" applyAlignment="1">
      <alignment horizontal="center" vertical="center" wrapText="1"/>
    </xf>
    <xf numFmtId="168" fontId="1" fillId="11" borderId="4" xfId="29" applyNumberFormat="1" applyFont="1" applyFill="1" applyBorder="1" applyAlignment="1">
      <alignment horizontal="left"/>
    </xf>
    <xf numFmtId="168" fontId="1" fillId="11" borderId="4" xfId="29" applyNumberFormat="1" applyFont="1" applyFill="1" applyBorder="1" applyAlignment="1">
      <alignment horizontal="right"/>
    </xf>
    <xf numFmtId="168" fontId="1" fillId="11" borderId="16" xfId="29" applyNumberFormat="1" applyFont="1" applyFill="1" applyBorder="1" applyAlignment="1">
      <alignment horizontal="right"/>
    </xf>
    <xf numFmtId="171" fontId="1" fillId="5" borderId="2" xfId="36" applyNumberFormat="1" applyFont="1" applyFill="1" applyBorder="1" applyAlignment="1">
      <alignment wrapText="1"/>
    </xf>
    <xf numFmtId="167" fontId="1" fillId="5" borderId="2" xfId="32" applyNumberFormat="1" applyFont="1" applyFill="1" applyBorder="1" applyAlignment="1">
      <alignment horizontal="left"/>
    </xf>
    <xf numFmtId="0" fontId="1" fillId="5" borderId="3" xfId="35" applyFont="1" applyFill="1" applyBorder="1" applyAlignment="1">
      <alignment wrapText="1"/>
    </xf>
    <xf numFmtId="171" fontId="7" fillId="5" borderId="2" xfId="32" applyNumberFormat="1" applyFont="1" applyFill="1" applyBorder="1" applyAlignment="1">
      <alignment horizontal="right"/>
    </xf>
    <xf numFmtId="171" fontId="7" fillId="2" borderId="2" xfId="32" applyNumberFormat="1" applyFont="1" applyFill="1" applyBorder="1" applyAlignment="1">
      <alignment horizontal="right"/>
    </xf>
    <xf numFmtId="167" fontId="1" fillId="2" borderId="2" xfId="24" applyNumberFormat="1" applyFont="1" applyFill="1" applyBorder="1" applyAlignment="1">
      <alignment horizontal="right" vertical="center" wrapText="1"/>
    </xf>
    <xf numFmtId="171" fontId="21" fillId="2" borderId="2" xfId="24" applyNumberFormat="1" applyFont="1" applyFill="1" applyBorder="1"/>
    <xf numFmtId="167" fontId="1" fillId="5" borderId="2" xfId="29" applyNumberFormat="1" applyFont="1" applyFill="1" applyBorder="1" applyAlignment="1">
      <alignment horizontal="left" wrapText="1"/>
    </xf>
    <xf numFmtId="175" fontId="22" fillId="2" borderId="2" xfId="0" applyNumberFormat="1" applyFont="1" applyFill="1" applyBorder="1" applyAlignment="1">
      <alignment horizontal="right" vertical="center" wrapText="1"/>
    </xf>
    <xf numFmtId="165" fontId="0" fillId="5" borderId="2" xfId="0" applyNumberFormat="1" applyFill="1" applyBorder="1"/>
    <xf numFmtId="171" fontId="21" fillId="2" borderId="3" xfId="26" applyNumberFormat="1" applyFont="1" applyFill="1" applyBorder="1" applyAlignment="1">
      <alignment wrapText="1"/>
    </xf>
    <xf numFmtId="171" fontId="1" fillId="5" borderId="3" xfId="35" applyNumberFormat="1" applyFont="1" applyFill="1" applyBorder="1" applyAlignment="1">
      <alignment vertical="top" wrapText="1"/>
    </xf>
    <xf numFmtId="171" fontId="1" fillId="5" borderId="3" xfId="44" applyNumberFormat="1" applyFont="1" applyFill="1" applyBorder="1" applyAlignment="1">
      <alignment horizontal="right" vertical="top"/>
    </xf>
    <xf numFmtId="171" fontId="1" fillId="5" borderId="3" xfId="35" applyNumberFormat="1" applyFont="1" applyFill="1" applyBorder="1" applyAlignment="1">
      <alignment vertical="top"/>
    </xf>
    <xf numFmtId="0" fontId="1" fillId="5" borderId="2" xfId="35" applyFont="1" applyFill="1" applyBorder="1" applyAlignment="1">
      <alignment vertical="top"/>
    </xf>
    <xf numFmtId="167" fontId="1" fillId="5" borderId="2" xfId="32" applyNumberFormat="1" applyFont="1" applyFill="1" applyBorder="1" applyAlignment="1">
      <alignment horizontal="left" vertical="top" wrapText="1"/>
    </xf>
    <xf numFmtId="0" fontId="48" fillId="7" borderId="2" xfId="0" applyFont="1" applyFill="1" applyBorder="1" applyAlignment="1">
      <alignment horizontal="center"/>
    </xf>
    <xf numFmtId="0" fontId="3" fillId="6" borderId="0" xfId="36" applyFont="1"/>
    <xf numFmtId="4" fontId="1" fillId="6" borderId="0" xfId="32" applyNumberFormat="1"/>
    <xf numFmtId="165" fontId="1" fillId="5" borderId="2" xfId="31" applyNumberFormat="1" applyFont="1" applyFill="1" applyBorder="1" applyAlignment="1">
      <alignment horizontal="left"/>
    </xf>
    <xf numFmtId="0" fontId="22" fillId="5" borderId="2" xfId="24" applyFont="1" applyFill="1" applyBorder="1" applyAlignment="1">
      <alignment horizontal="left" vertical="center" wrapText="1"/>
    </xf>
    <xf numFmtId="0" fontId="1" fillId="6" borderId="0" xfId="46"/>
    <xf numFmtId="0" fontId="3" fillId="6" borderId="0" xfId="46" applyFont="1" applyAlignment="1"/>
    <xf numFmtId="0" fontId="1" fillId="6" borderId="0" xfId="46" applyAlignment="1">
      <alignment vertical="top" wrapText="1"/>
    </xf>
    <xf numFmtId="177" fontId="0" fillId="0" borderId="0" xfId="0" applyNumberFormat="1"/>
    <xf numFmtId="0" fontId="7" fillId="5" borderId="3" xfId="29" applyFont="1" applyFill="1" applyBorder="1" applyAlignment="1" applyProtection="1">
      <alignment horizontal="left"/>
      <protection locked="0"/>
    </xf>
    <xf numFmtId="0" fontId="7" fillId="5" borderId="4" xfId="29" applyFont="1" applyFill="1" applyBorder="1" applyAlignment="1" applyProtection="1">
      <alignment horizontal="left"/>
      <protection locked="0"/>
    </xf>
    <xf numFmtId="0" fontId="7" fillId="5" borderId="16" xfId="29" applyFont="1" applyFill="1" applyBorder="1" applyAlignment="1" applyProtection="1">
      <alignment horizontal="left"/>
      <protection locked="0"/>
    </xf>
    <xf numFmtId="0" fontId="12" fillId="7" borderId="0" xfId="29" applyFont="1" applyFill="1" applyBorder="1" applyAlignment="1">
      <alignment horizontal="right" indent="1"/>
    </xf>
    <xf numFmtId="0" fontId="12" fillId="7" borderId="32" xfId="29" applyFont="1" applyFill="1" applyBorder="1" applyAlignment="1">
      <alignment horizontal="right" indent="1"/>
    </xf>
    <xf numFmtId="0" fontId="12" fillId="5" borderId="2" xfId="29" applyFont="1" applyFill="1" applyBorder="1" applyAlignment="1" applyProtection="1">
      <alignment horizontal="left"/>
      <protection locked="0"/>
    </xf>
    <xf numFmtId="0" fontId="7" fillId="5" borderId="2" xfId="29" applyFont="1" applyFill="1" applyBorder="1" applyAlignment="1" applyProtection="1">
      <alignment horizontal="left"/>
      <protection locked="0"/>
    </xf>
    <xf numFmtId="0" fontId="1" fillId="6" borderId="4" xfId="29" applyBorder="1" applyAlignment="1"/>
    <xf numFmtId="0" fontId="1" fillId="6" borderId="16" xfId="29" applyBorder="1" applyAlignment="1"/>
    <xf numFmtId="0" fontId="11" fillId="5" borderId="2" xfId="22" applyFont="1" applyFill="1" applyBorder="1" applyAlignment="1"/>
    <xf numFmtId="0" fontId="1" fillId="5" borderId="2" xfId="22" applyFill="1" applyBorder="1" applyAlignment="1"/>
    <xf numFmtId="0" fontId="11" fillId="0" borderId="0" xfId="22" applyFont="1" applyFill="1" applyAlignment="1"/>
    <xf numFmtId="0" fontId="1" fillId="0" borderId="0" xfId="21" applyFill="1" applyAlignment="1"/>
    <xf numFmtId="0" fontId="11" fillId="5" borderId="4" xfId="22" applyFont="1" applyFill="1" applyBorder="1" applyAlignment="1"/>
    <xf numFmtId="0" fontId="1" fillId="5" borderId="4" xfId="21" applyFill="1" applyBorder="1" applyAlignment="1"/>
    <xf numFmtId="0" fontId="1" fillId="5" borderId="16" xfId="21" applyFill="1" applyBorder="1" applyAlignment="1"/>
    <xf numFmtId="0" fontId="4" fillId="6" borderId="5" xfId="23" applyFont="1" applyBorder="1" applyAlignment="1" applyProtection="1">
      <alignment vertical="center"/>
      <protection locked="0"/>
    </xf>
    <xf numFmtId="0" fontId="1" fillId="6" borderId="6" xfId="23" applyBorder="1" applyAlignment="1">
      <alignment vertical="center"/>
    </xf>
    <xf numFmtId="0" fontId="1" fillId="6" borderId="7" xfId="23" applyBorder="1" applyAlignment="1">
      <alignment vertical="center"/>
    </xf>
    <xf numFmtId="164" fontId="3" fillId="5" borderId="8" xfId="9" applyFont="1" applyFill="1" applyBorder="1" applyAlignment="1">
      <alignment vertical="center"/>
      <protection locked="0"/>
    </xf>
    <xf numFmtId="0" fontId="1" fillId="5" borderId="0" xfId="23" applyFill="1" applyBorder="1" applyAlignment="1">
      <alignment vertical="center"/>
    </xf>
    <xf numFmtId="0" fontId="1" fillId="5" borderId="9" xfId="23" applyFill="1" applyBorder="1" applyAlignment="1">
      <alignment vertical="center"/>
    </xf>
    <xf numFmtId="164" fontId="3" fillId="2" borderId="11" xfId="2" applyFont="1" applyBorder="1" applyAlignment="1">
      <alignment vertical="center"/>
    </xf>
    <xf numFmtId="0" fontId="1" fillId="6" borderId="12" xfId="23" applyBorder="1" applyAlignment="1">
      <alignment vertical="center"/>
    </xf>
    <xf numFmtId="0" fontId="1" fillId="6" borderId="13" xfId="23" applyBorder="1" applyAlignment="1">
      <alignment vertical="center"/>
    </xf>
    <xf numFmtId="0" fontId="7" fillId="0" borderId="0" xfId="22" applyFont="1" applyFill="1" applyBorder="1" applyAlignment="1" applyProtection="1"/>
    <xf numFmtId="0" fontId="1" fillId="6" borderId="0" xfId="22" applyBorder="1" applyAlignment="1"/>
    <xf numFmtId="0" fontId="14" fillId="5" borderId="0" xfId="20" applyFont="1" applyFill="1" applyBorder="1" applyAlignment="1">
      <alignment horizontal="center" vertical="center" wrapText="1"/>
    </xf>
    <xf numFmtId="0" fontId="0" fillId="0" borderId="0" xfId="0" applyBorder="1" applyAlignment="1">
      <alignment horizontal="center" vertical="center"/>
    </xf>
    <xf numFmtId="0" fontId="14" fillId="5" borderId="0" xfId="20" applyFont="1" applyFill="1" applyBorder="1" applyAlignment="1">
      <alignment horizontal="center" vertical="center"/>
    </xf>
    <xf numFmtId="0" fontId="1" fillId="6" borderId="0" xfId="46" applyAlignment="1">
      <alignment vertical="top" wrapText="1"/>
    </xf>
    <xf numFmtId="0" fontId="1" fillId="6" borderId="0" xfId="46" applyAlignment="1">
      <alignment horizontal="left" vertical="top" wrapText="1"/>
    </xf>
    <xf numFmtId="0" fontId="1" fillId="0" borderId="0" xfId="46" applyFont="1" applyFill="1" applyAlignment="1">
      <alignment horizontal="left" vertical="top" wrapText="1"/>
    </xf>
    <xf numFmtId="0" fontId="3" fillId="6" borderId="0" xfId="46" applyFont="1" applyAlignment="1">
      <alignment vertical="top" wrapText="1"/>
    </xf>
    <xf numFmtId="0" fontId="1" fillId="6" borderId="0" xfId="46" applyFont="1" applyAlignment="1">
      <alignment horizontal="left" vertical="top" wrapText="1"/>
    </xf>
    <xf numFmtId="0" fontId="4" fillId="6" borderId="0" xfId="46" applyFont="1" applyAlignment="1">
      <alignment horizontal="center" vertical="top" wrapText="1"/>
    </xf>
    <xf numFmtId="0" fontId="2" fillId="0" borderId="0" xfId="29" applyFont="1" applyFill="1" applyAlignment="1"/>
    <xf numFmtId="0" fontId="4" fillId="0" borderId="0" xfId="32" applyFont="1" applyFill="1" applyBorder="1" applyAlignment="1">
      <alignment horizontal="left" vertical="center"/>
    </xf>
    <xf numFmtId="39" fontId="20" fillId="7" borderId="17" xfId="29" applyNumberFormat="1" applyFont="1" applyFill="1" applyBorder="1" applyAlignment="1">
      <alignment horizontal="center" vertical="center" wrapText="1"/>
    </xf>
    <xf numFmtId="0" fontId="0" fillId="0" borderId="15" xfId="0" applyBorder="1" applyAlignment="1"/>
    <xf numFmtId="0" fontId="0" fillId="0" borderId="18" xfId="0" applyBorder="1" applyAlignment="1"/>
    <xf numFmtId="0" fontId="31" fillId="2" borderId="3" xfId="29" applyFont="1" applyFill="1" applyBorder="1" applyAlignment="1">
      <alignment vertical="center" wrapText="1"/>
    </xf>
    <xf numFmtId="0" fontId="0" fillId="2" borderId="16" xfId="0" applyFont="1" applyFill="1" applyBorder="1" applyAlignment="1">
      <alignment vertical="center" wrapText="1"/>
    </xf>
    <xf numFmtId="0" fontId="2" fillId="6" borderId="0" xfId="29" applyFont="1" applyAlignment="1"/>
    <xf numFmtId="0" fontId="1" fillId="2" borderId="31" xfId="29" applyFont="1" applyFill="1" applyBorder="1" applyAlignment="1">
      <alignment vertical="center" wrapText="1"/>
    </xf>
    <xf numFmtId="0" fontId="0" fillId="2" borderId="33" xfId="0" applyFill="1" applyBorder="1" applyAlignment="1">
      <alignment vertical="center" wrapText="1"/>
    </xf>
    <xf numFmtId="0" fontId="0" fillId="2" borderId="19" xfId="0" applyFill="1" applyBorder="1" applyAlignment="1">
      <alignment vertical="center" wrapText="1"/>
    </xf>
    <xf numFmtId="0" fontId="0" fillId="2" borderId="30" xfId="0" applyFill="1" applyBorder="1" applyAlignment="1">
      <alignment vertical="center" wrapText="1"/>
    </xf>
    <xf numFmtId="0" fontId="0" fillId="2" borderId="0" xfId="0" applyFill="1" applyBorder="1" applyAlignment="1">
      <alignment vertical="center" wrapText="1"/>
    </xf>
    <xf numFmtId="0" fontId="0" fillId="2" borderId="32" xfId="0" applyFill="1" applyBorder="1" applyAlignment="1">
      <alignment vertical="center" wrapText="1"/>
    </xf>
    <xf numFmtId="0" fontId="0" fillId="2" borderId="17" xfId="0" applyFill="1" applyBorder="1" applyAlignment="1">
      <alignment vertical="center" wrapText="1"/>
    </xf>
    <xf numFmtId="0" fontId="0" fillId="2" borderId="15" xfId="0" applyFill="1" applyBorder="1" applyAlignment="1">
      <alignment vertical="center" wrapText="1"/>
    </xf>
    <xf numFmtId="0" fontId="0" fillId="2" borderId="18" xfId="0" applyFill="1" applyBorder="1" applyAlignment="1">
      <alignment vertical="center" wrapText="1"/>
    </xf>
    <xf numFmtId="0" fontId="3" fillId="2" borderId="3" xfId="30" applyFont="1" applyFill="1" applyBorder="1" applyAlignment="1">
      <alignment horizontal="left" vertical="center" wrapText="1"/>
    </xf>
    <xf numFmtId="0" fontId="0" fillId="0" borderId="16" xfId="0" applyBorder="1" applyAlignment="1">
      <alignment horizontal="left" vertical="center" wrapText="1"/>
    </xf>
    <xf numFmtId="0" fontId="2" fillId="6" borderId="0" xfId="30" applyFont="1" applyAlignment="1"/>
    <xf numFmtId="0" fontId="1" fillId="6" borderId="0" xfId="30" applyAlignment="1"/>
    <xf numFmtId="0" fontId="4" fillId="0" borderId="0" xfId="34" applyFont="1" applyFill="1" applyBorder="1" applyAlignment="1">
      <alignment horizontal="left" vertical="center"/>
    </xf>
    <xf numFmtId="0" fontId="1" fillId="2" borderId="3" xfId="29" applyFont="1" applyFill="1" applyBorder="1" applyAlignment="1">
      <alignment vertical="center" wrapText="1"/>
    </xf>
    <xf numFmtId="0" fontId="1" fillId="6" borderId="0" xfId="29" applyAlignment="1"/>
    <xf numFmtId="0" fontId="31" fillId="2" borderId="2" xfId="32" applyFont="1" applyFill="1" applyBorder="1" applyAlignment="1">
      <alignment horizontal="left" vertical="center" wrapText="1"/>
    </xf>
    <xf numFmtId="0" fontId="1" fillId="2" borderId="2" xfId="32" applyFont="1" applyFill="1" applyBorder="1" applyAlignment="1">
      <alignment horizontal="left" vertical="center" wrapText="1"/>
    </xf>
    <xf numFmtId="165" fontId="1" fillId="5" borderId="3" xfId="40" applyNumberFormat="1" applyFont="1" applyFill="1" applyBorder="1" applyAlignment="1">
      <alignment horizontal="left" vertical="top"/>
    </xf>
    <xf numFmtId="165" fontId="7" fillId="5" borderId="4" xfId="40" applyNumberFormat="1" applyFont="1" applyFill="1" applyBorder="1" applyAlignment="1">
      <alignment horizontal="left" vertical="top"/>
    </xf>
    <xf numFmtId="165" fontId="7" fillId="5" borderId="16" xfId="40" applyNumberFormat="1" applyFont="1" applyFill="1" applyBorder="1" applyAlignment="1">
      <alignment horizontal="left" vertical="top"/>
    </xf>
    <xf numFmtId="165" fontId="7" fillId="5" borderId="3" xfId="40" applyNumberFormat="1" applyFont="1" applyFill="1" applyBorder="1" applyAlignment="1">
      <alignment horizontal="right"/>
    </xf>
    <xf numFmtId="165" fontId="7" fillId="5" borderId="4" xfId="40" applyNumberFormat="1" applyFont="1" applyFill="1" applyBorder="1" applyAlignment="1">
      <alignment horizontal="right"/>
    </xf>
    <xf numFmtId="165" fontId="7" fillId="5" borderId="16" xfId="40" applyNumberFormat="1" applyFont="1" applyFill="1" applyBorder="1" applyAlignment="1">
      <alignment horizontal="right"/>
    </xf>
    <xf numFmtId="166" fontId="20" fillId="7" borderId="3" xfId="0" applyNumberFormat="1" applyFont="1" applyFill="1" applyBorder="1" applyAlignment="1">
      <alignment horizontal="center" vertical="center" wrapText="1"/>
    </xf>
    <xf numFmtId="166" fontId="20" fillId="7" borderId="4" xfId="0" applyNumberFormat="1" applyFont="1" applyFill="1" applyBorder="1" applyAlignment="1">
      <alignment horizontal="center" vertical="center" wrapText="1"/>
    </xf>
    <xf numFmtId="166" fontId="20" fillId="7" borderId="16" xfId="0" applyNumberFormat="1" applyFont="1" applyFill="1" applyBorder="1" applyAlignment="1">
      <alignment horizontal="center" vertical="center" wrapText="1"/>
    </xf>
    <xf numFmtId="165" fontId="1" fillId="5" borderId="3" xfId="40" applyNumberFormat="1" applyFont="1" applyFill="1" applyBorder="1" applyAlignment="1">
      <alignment horizontal="left" vertical="top" wrapText="1"/>
    </xf>
    <xf numFmtId="165" fontId="1" fillId="5" borderId="4" xfId="40" applyNumberFormat="1" applyFont="1" applyFill="1" applyBorder="1" applyAlignment="1">
      <alignment horizontal="left" vertical="top" wrapText="1"/>
    </xf>
    <xf numFmtId="165" fontId="1" fillId="5" borderId="16" xfId="40" applyNumberFormat="1" applyFont="1" applyFill="1" applyBorder="1" applyAlignment="1">
      <alignment horizontal="left" vertical="top" wrapText="1"/>
    </xf>
    <xf numFmtId="165" fontId="1" fillId="5" borderId="3" xfId="40" applyNumberFormat="1" applyFont="1" applyFill="1" applyBorder="1" applyAlignment="1">
      <alignment horizontal="left"/>
    </xf>
    <xf numFmtId="165" fontId="1" fillId="5" borderId="4" xfId="40" applyNumberFormat="1" applyFont="1" applyFill="1" applyBorder="1" applyAlignment="1">
      <alignment horizontal="left"/>
    </xf>
    <xf numFmtId="165" fontId="1" fillId="5" borderId="16" xfId="40" applyNumberFormat="1" applyFont="1" applyFill="1" applyBorder="1" applyAlignment="1">
      <alignment horizontal="left"/>
    </xf>
    <xf numFmtId="0" fontId="3" fillId="2" borderId="3" xfId="29" applyFont="1" applyFill="1" applyBorder="1" applyAlignment="1">
      <alignment vertical="center"/>
    </xf>
    <xf numFmtId="0" fontId="0" fillId="2" borderId="4" xfId="0" applyFill="1" applyBorder="1" applyAlignment="1">
      <alignment vertical="center"/>
    </xf>
    <xf numFmtId="0" fontId="0" fillId="2" borderId="16" xfId="0" applyFill="1" applyBorder="1" applyAlignment="1">
      <alignment vertical="center"/>
    </xf>
    <xf numFmtId="0" fontId="1" fillId="2" borderId="3" xfId="16" applyFont="1" applyFill="1" applyBorder="1" applyAlignment="1">
      <alignment vertical="center" wrapText="1"/>
    </xf>
    <xf numFmtId="0" fontId="1" fillId="2" borderId="16" xfId="16" applyFill="1" applyBorder="1" applyAlignment="1">
      <alignment vertical="center" wrapText="1"/>
    </xf>
    <xf numFmtId="0" fontId="3" fillId="2" borderId="3" xfId="26" applyFont="1" applyFill="1" applyBorder="1" applyAlignment="1">
      <alignment vertical="center"/>
    </xf>
    <xf numFmtId="0" fontId="3" fillId="2" borderId="16" xfId="26" applyFont="1" applyFill="1" applyBorder="1" applyAlignment="1">
      <alignment vertical="center"/>
    </xf>
    <xf numFmtId="165" fontId="20" fillId="7" borderId="3" xfId="40" applyNumberFormat="1" applyFont="1" applyFill="1" applyBorder="1" applyAlignment="1">
      <alignment horizontal="center"/>
    </xf>
    <xf numFmtId="165" fontId="20" fillId="7" borderId="4" xfId="40" applyNumberFormat="1" applyFont="1" applyFill="1" applyBorder="1" applyAlignment="1">
      <alignment horizontal="center"/>
    </xf>
    <xf numFmtId="165" fontId="20" fillId="7" borderId="16" xfId="40" applyNumberFormat="1" applyFont="1" applyFill="1" applyBorder="1" applyAlignment="1">
      <alignment horizontal="center"/>
    </xf>
    <xf numFmtId="0" fontId="1" fillId="2" borderId="2" xfId="16" applyFont="1" applyFill="1" applyBorder="1" applyAlignment="1">
      <alignment vertical="center" wrapText="1"/>
    </xf>
    <xf numFmtId="0" fontId="1" fillId="2" borderId="2" xfId="16" applyFill="1" applyBorder="1" applyAlignment="1">
      <alignment vertical="center" wrapText="1"/>
    </xf>
    <xf numFmtId="166" fontId="20" fillId="7" borderId="2" xfId="0" applyNumberFormat="1" applyFont="1" applyFill="1" applyBorder="1" applyAlignment="1">
      <alignment horizontal="center" vertical="center" wrapText="1"/>
    </xf>
    <xf numFmtId="0" fontId="0" fillId="0" borderId="2" xfId="0" applyBorder="1" applyAlignment="1"/>
    <xf numFmtId="0" fontId="21" fillId="2" borderId="3" xfId="0" applyNumberFormat="1" applyFont="1" applyFill="1" applyBorder="1" applyAlignment="1">
      <alignment horizontal="left" vertical="center" wrapText="1"/>
    </xf>
    <xf numFmtId="0" fontId="0" fillId="2" borderId="16" xfId="0" applyFill="1" applyBorder="1" applyAlignment="1">
      <alignment vertical="center" wrapText="1"/>
    </xf>
    <xf numFmtId="165" fontId="7" fillId="5" borderId="2" xfId="40" applyNumberFormat="1" applyFont="1" applyFill="1" applyBorder="1" applyAlignment="1">
      <alignment horizontal="right"/>
    </xf>
    <xf numFmtId="0" fontId="0" fillId="0" borderId="2" xfId="0" applyBorder="1" applyAlignment="1">
      <alignment horizontal="right"/>
    </xf>
    <xf numFmtId="165" fontId="7" fillId="5" borderId="3" xfId="40" applyNumberFormat="1" applyFont="1" applyFill="1" applyBorder="1" applyAlignment="1">
      <alignment horizontal="left"/>
    </xf>
    <xf numFmtId="165" fontId="7" fillId="5" borderId="4" xfId="40" applyNumberFormat="1" applyFont="1" applyFill="1" applyBorder="1" applyAlignment="1">
      <alignment horizontal="left"/>
    </xf>
    <xf numFmtId="165" fontId="7" fillId="5" borderId="16" xfId="40" applyNumberFormat="1" applyFont="1" applyFill="1" applyBorder="1" applyAlignment="1">
      <alignment horizontal="left"/>
    </xf>
    <xf numFmtId="165" fontId="7" fillId="5" borderId="2" xfId="40" applyNumberFormat="1" applyFont="1" applyFill="1" applyBorder="1" applyAlignment="1">
      <alignment horizontal="left"/>
    </xf>
    <xf numFmtId="0" fontId="0" fillId="0" borderId="2" xfId="0" applyBorder="1" applyAlignment="1">
      <alignment horizontal="left"/>
    </xf>
    <xf numFmtId="0" fontId="38" fillId="8" borderId="3" xfId="0" applyFont="1" applyFill="1" applyBorder="1" applyAlignment="1"/>
    <xf numFmtId="0" fontId="38" fillId="8" borderId="4" xfId="0" applyFont="1" applyFill="1" applyBorder="1" applyAlignment="1"/>
    <xf numFmtId="0" fontId="38" fillId="8" borderId="16" xfId="0" applyFont="1" applyFill="1" applyBorder="1" applyAlignment="1"/>
    <xf numFmtId="0" fontId="41" fillId="7" borderId="3" xfId="0" applyFont="1" applyFill="1" applyBorder="1" applyAlignment="1"/>
    <xf numFmtId="0" fontId="41" fillId="7" borderId="4" xfId="0" applyFont="1" applyFill="1" applyBorder="1" applyAlignment="1"/>
    <xf numFmtId="0" fontId="41" fillId="7" borderId="16" xfId="0" applyFont="1" applyFill="1" applyBorder="1" applyAlignment="1"/>
    <xf numFmtId="0" fontId="40" fillId="7" borderId="3" xfId="0" applyFont="1" applyFill="1" applyBorder="1" applyAlignment="1"/>
    <xf numFmtId="0" fontId="40" fillId="7" borderId="4" xfId="0" applyFont="1" applyFill="1" applyBorder="1" applyAlignment="1"/>
    <xf numFmtId="0" fontId="40" fillId="7" borderId="16" xfId="0" applyFont="1" applyFill="1" applyBorder="1" applyAlignment="1"/>
    <xf numFmtId="0" fontId="0" fillId="2" borderId="3" xfId="0" applyFill="1" applyBorder="1" applyAlignment="1">
      <alignment vertical="center" wrapText="1"/>
    </xf>
    <xf numFmtId="0" fontId="0" fillId="2" borderId="4" xfId="0" applyFill="1" applyBorder="1" applyAlignment="1">
      <alignment vertical="center" wrapText="1"/>
    </xf>
    <xf numFmtId="0" fontId="4" fillId="0" borderId="0" xfId="0" applyFont="1" applyAlignment="1">
      <alignment wrapText="1"/>
    </xf>
    <xf numFmtId="0" fontId="0" fillId="0" borderId="0" xfId="0" applyAlignment="1">
      <alignment wrapText="1"/>
    </xf>
    <xf numFmtId="0" fontId="20" fillId="7" borderId="3"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20" fillId="7" borderId="16" xfId="0" applyFont="1" applyFill="1" applyBorder="1" applyAlignment="1">
      <alignment horizontal="center" vertical="center" wrapText="1"/>
    </xf>
    <xf numFmtId="0" fontId="21" fillId="8" borderId="3" xfId="25" applyFont="1" applyFill="1" applyBorder="1" applyAlignment="1">
      <alignment horizontal="right"/>
    </xf>
    <xf numFmtId="0" fontId="21" fillId="8" borderId="4" xfId="25" applyFont="1" applyFill="1" applyBorder="1" applyAlignment="1">
      <alignment horizontal="right"/>
    </xf>
    <xf numFmtId="167" fontId="21" fillId="2" borderId="3" xfId="32" applyNumberFormat="1" applyFont="1" applyFill="1" applyBorder="1" applyAlignment="1">
      <alignment horizontal="right"/>
    </xf>
    <xf numFmtId="167" fontId="21" fillId="2" borderId="4" xfId="32" applyNumberFormat="1" applyFont="1" applyFill="1" applyBorder="1" applyAlignment="1">
      <alignment horizontal="right"/>
    </xf>
    <xf numFmtId="167" fontId="21" fillId="2" borderId="16" xfId="32" applyNumberFormat="1" applyFont="1" applyFill="1" applyBorder="1" applyAlignment="1">
      <alignment horizontal="right"/>
    </xf>
    <xf numFmtId="0" fontId="20" fillId="7" borderId="2" xfId="25" applyFont="1" applyFill="1" applyBorder="1" applyAlignment="1">
      <alignment horizontal="center"/>
    </xf>
    <xf numFmtId="0" fontId="20" fillId="7" borderId="30" xfId="25" applyFont="1" applyFill="1" applyBorder="1" applyAlignment="1">
      <alignment horizontal="center"/>
    </xf>
    <xf numFmtId="0" fontId="20" fillId="7" borderId="0" xfId="25" applyFont="1" applyFill="1" applyBorder="1" applyAlignment="1">
      <alignment horizontal="center"/>
    </xf>
    <xf numFmtId="0" fontId="22" fillId="5" borderId="2" xfId="25" applyFont="1" applyFill="1" applyBorder="1" applyAlignment="1"/>
    <xf numFmtId="174" fontId="22" fillId="5" borderId="3" xfId="3" applyNumberFormat="1" applyFont="1" applyFill="1" applyBorder="1" applyAlignment="1">
      <alignment horizontal="right"/>
    </xf>
    <xf numFmtId="174" fontId="22" fillId="5" borderId="4" xfId="3" applyNumberFormat="1" applyFont="1" applyFill="1" applyBorder="1" applyAlignment="1">
      <alignment horizontal="right"/>
    </xf>
    <xf numFmtId="174" fontId="22" fillId="5" borderId="16" xfId="3" applyNumberFormat="1" applyFont="1" applyFill="1" applyBorder="1" applyAlignment="1">
      <alignment horizontal="right"/>
    </xf>
    <xf numFmtId="0" fontId="22" fillId="5" borderId="2" xfId="25" applyFont="1" applyFill="1" applyBorder="1" applyAlignment="1">
      <alignment horizontal="right"/>
    </xf>
    <xf numFmtId="0" fontId="2" fillId="0" borderId="0" xfId="32" applyFont="1" applyFill="1" applyAlignment="1"/>
    <xf numFmtId="164" fontId="20" fillId="7" borderId="3" xfId="32" applyNumberFormat="1" applyFont="1" applyFill="1" applyBorder="1" applyAlignment="1">
      <alignment horizontal="center" vertical="center" wrapText="1"/>
    </xf>
    <xf numFmtId="164" fontId="20" fillId="7" borderId="4" xfId="32" applyNumberFormat="1" applyFont="1" applyFill="1" applyBorder="1" applyAlignment="1">
      <alignment horizontal="center" vertical="center" wrapText="1"/>
    </xf>
    <xf numFmtId="164" fontId="20" fillId="7" borderId="16" xfId="32" applyNumberFormat="1" applyFont="1" applyFill="1" applyBorder="1" applyAlignment="1">
      <alignment horizontal="center" vertical="center" wrapText="1"/>
    </xf>
    <xf numFmtId="39" fontId="20" fillId="7" borderId="3" xfId="32" applyNumberFormat="1" applyFont="1" applyFill="1" applyBorder="1" applyAlignment="1">
      <alignment horizontal="center" vertical="center" wrapText="1"/>
    </xf>
    <xf numFmtId="0" fontId="1" fillId="6" borderId="4" xfId="32" applyBorder="1" applyAlignment="1">
      <alignment horizontal="center" vertical="center" wrapText="1"/>
    </xf>
    <xf numFmtId="0" fontId="1" fillId="6" borderId="16" xfId="32" applyBorder="1" applyAlignment="1">
      <alignment horizontal="center" vertical="center" wrapText="1"/>
    </xf>
    <xf numFmtId="0" fontId="31" fillId="2" borderId="3" xfId="16" applyFont="1" applyFill="1" applyBorder="1" applyAlignment="1">
      <alignment vertical="center" wrapText="1"/>
    </xf>
    <xf numFmtId="0" fontId="0" fillId="0" borderId="16" xfId="0" applyBorder="1" applyAlignment="1">
      <alignment vertical="center"/>
    </xf>
    <xf numFmtId="170" fontId="22" fillId="5" borderId="3" xfId="18" applyNumberFormat="1" applyFont="1" applyFill="1" applyBorder="1" applyAlignment="1">
      <alignment horizontal="left" vertical="top" wrapText="1"/>
    </xf>
    <xf numFmtId="170" fontId="22" fillId="5" borderId="4" xfId="18" applyNumberFormat="1" applyFont="1" applyFill="1" applyBorder="1" applyAlignment="1">
      <alignment horizontal="left" vertical="top" wrapText="1"/>
    </xf>
    <xf numFmtId="170" fontId="22" fillId="5" borderId="16" xfId="18" applyNumberFormat="1" applyFont="1" applyFill="1" applyBorder="1" applyAlignment="1">
      <alignment horizontal="left" vertical="top" wrapText="1"/>
    </xf>
    <xf numFmtId="0" fontId="22" fillId="5" borderId="4" xfId="0" applyFont="1" applyFill="1" applyBorder="1" applyAlignment="1">
      <alignment horizontal="left" vertical="top" wrapText="1"/>
    </xf>
    <xf numFmtId="0" fontId="22" fillId="5" borderId="16" xfId="0" applyFont="1" applyFill="1" applyBorder="1" applyAlignment="1">
      <alignment horizontal="left" vertical="top" wrapText="1"/>
    </xf>
    <xf numFmtId="170" fontId="20" fillId="7" borderId="3" xfId="18" applyNumberFormat="1" applyFont="1" applyFill="1" applyBorder="1" applyAlignment="1">
      <alignment horizontal="center" vertical="center" wrapText="1"/>
    </xf>
    <xf numFmtId="170" fontId="20" fillId="7" borderId="4" xfId="18" applyNumberFormat="1" applyFont="1" applyFill="1" applyBorder="1" applyAlignment="1">
      <alignment horizontal="center" vertical="center" wrapText="1"/>
    </xf>
    <xf numFmtId="170" fontId="20" fillId="7" borderId="16" xfId="18" applyNumberFormat="1" applyFont="1" applyFill="1" applyBorder="1" applyAlignment="1">
      <alignment horizontal="center" vertical="center" wrapText="1"/>
    </xf>
    <xf numFmtId="0" fontId="3" fillId="2" borderId="3" xfId="29" applyFont="1" applyFill="1" applyBorder="1" applyAlignment="1">
      <alignment horizontal="left" vertical="center"/>
    </xf>
    <xf numFmtId="0" fontId="3" fillId="2" borderId="4" xfId="29" applyFont="1" applyFill="1" applyBorder="1" applyAlignment="1">
      <alignment horizontal="left" vertical="center"/>
    </xf>
    <xf numFmtId="0" fontId="3" fillId="2" borderId="16" xfId="29" applyFont="1" applyFill="1" applyBorder="1" applyAlignment="1">
      <alignment horizontal="left" vertical="center"/>
    </xf>
    <xf numFmtId="0" fontId="0" fillId="0" borderId="4" xfId="0" applyBorder="1" applyAlignment="1">
      <alignment vertical="center"/>
    </xf>
    <xf numFmtId="0" fontId="1" fillId="6" borderId="0" xfId="32" applyAlignment="1"/>
    <xf numFmtId="0" fontId="7" fillId="5" borderId="3" xfId="26" applyFont="1" applyFill="1" applyBorder="1" applyAlignment="1">
      <alignment wrapText="1"/>
    </xf>
    <xf numFmtId="0" fontId="7" fillId="5" borderId="4" xfId="26" applyFont="1" applyFill="1" applyBorder="1" applyAlignment="1">
      <alignment wrapText="1"/>
    </xf>
    <xf numFmtId="0" fontId="7" fillId="5" borderId="16" xfId="26" applyFont="1" applyFill="1" applyBorder="1" applyAlignment="1">
      <alignment wrapText="1"/>
    </xf>
    <xf numFmtId="0" fontId="20" fillId="8" borderId="33" xfId="26" applyFont="1" applyFill="1" applyBorder="1" applyAlignment="1">
      <alignment horizontal="right" wrapText="1"/>
    </xf>
    <xf numFmtId="0" fontId="7" fillId="6" borderId="33" xfId="33" applyBorder="1" applyAlignment="1">
      <alignment horizontal="right" wrapText="1"/>
    </xf>
    <xf numFmtId="0" fontId="7" fillId="6" borderId="19" xfId="33" applyBorder="1" applyAlignment="1">
      <alignment horizontal="right" wrapText="1"/>
    </xf>
    <xf numFmtId="0" fontId="20" fillId="7" borderId="3" xfId="26" applyFont="1" applyFill="1" applyBorder="1" applyAlignment="1">
      <alignment horizontal="center" vertical="center" wrapText="1"/>
    </xf>
    <xf numFmtId="0" fontId="0" fillId="0" borderId="4" xfId="0" applyBorder="1" applyAlignment="1">
      <alignment horizontal="center" vertical="center" wrapText="1"/>
    </xf>
    <xf numFmtId="0" fontId="0" fillId="0" borderId="16" xfId="0" applyBorder="1" applyAlignment="1">
      <alignment horizontal="center" vertical="center" wrapText="1"/>
    </xf>
    <xf numFmtId="0" fontId="20" fillId="7" borderId="2" xfId="26" applyFont="1" applyFill="1" applyBorder="1" applyAlignment="1">
      <alignment horizontal="center" vertical="center" wrapText="1"/>
    </xf>
    <xf numFmtId="0" fontId="12" fillId="0" borderId="2" xfId="26" applyFont="1" applyBorder="1" applyAlignment="1">
      <alignment horizontal="center" vertical="center" wrapText="1"/>
    </xf>
    <xf numFmtId="0" fontId="7" fillId="5" borderId="3" xfId="41" applyFont="1" applyFill="1" applyBorder="1" applyAlignment="1">
      <alignment horizontal="left" vertical="top" wrapText="1"/>
    </xf>
    <xf numFmtId="0" fontId="7" fillId="5" borderId="4" xfId="41" applyFont="1" applyFill="1" applyBorder="1" applyAlignment="1">
      <alignment horizontal="left" vertical="top" wrapText="1"/>
    </xf>
    <xf numFmtId="0" fontId="7" fillId="5" borderId="16" xfId="41" applyFont="1" applyFill="1" applyBorder="1" applyAlignment="1">
      <alignment horizontal="left" vertical="top" wrapText="1"/>
    </xf>
    <xf numFmtId="39" fontId="20" fillId="7" borderId="4" xfId="32" applyNumberFormat="1" applyFont="1" applyFill="1" applyBorder="1" applyAlignment="1">
      <alignment horizontal="center" vertical="center" wrapText="1"/>
    </xf>
    <xf numFmtId="39" fontId="20" fillId="7" borderId="16" xfId="32" applyNumberFormat="1" applyFont="1" applyFill="1" applyBorder="1" applyAlignment="1">
      <alignment horizontal="center" vertical="center" wrapText="1"/>
    </xf>
    <xf numFmtId="0" fontId="3" fillId="2" borderId="3" xfId="29" applyFont="1" applyFill="1" applyBorder="1" applyAlignment="1">
      <alignment vertical="center" wrapText="1"/>
    </xf>
    <xf numFmtId="0" fontId="20" fillId="7" borderId="14" xfId="25" applyFont="1" applyFill="1" applyBorder="1" applyAlignment="1">
      <alignment horizontal="center" vertical="center"/>
    </xf>
    <xf numFmtId="0" fontId="22" fillId="5" borderId="10" xfId="27" applyFont="1" applyFill="1" applyBorder="1" applyAlignment="1"/>
    <xf numFmtId="0" fontId="22" fillId="5" borderId="2" xfId="27" applyFont="1" applyFill="1" applyBorder="1" applyAlignment="1"/>
    <xf numFmtId="170" fontId="22" fillId="5" borderId="3" xfId="18" applyNumberFormat="1" applyFont="1" applyFill="1" applyBorder="1" applyAlignment="1">
      <alignment vertical="top" wrapText="1"/>
    </xf>
    <xf numFmtId="170" fontId="22" fillId="5" borderId="4" xfId="18" applyNumberFormat="1" applyFont="1" applyFill="1" applyBorder="1" applyAlignment="1">
      <alignment vertical="top" wrapText="1"/>
    </xf>
    <xf numFmtId="170" fontId="22" fillId="5" borderId="16" xfId="18" applyNumberFormat="1" applyFont="1" applyFill="1" applyBorder="1" applyAlignment="1">
      <alignment vertical="top" wrapText="1"/>
    </xf>
    <xf numFmtId="170" fontId="27" fillId="5" borderId="3" xfId="18" applyNumberFormat="1" applyFont="1" applyFill="1" applyBorder="1" applyAlignment="1">
      <alignment horizontal="center" vertical="center" wrapText="1"/>
    </xf>
    <xf numFmtId="170" fontId="27" fillId="5" borderId="4" xfId="18" applyNumberFormat="1" applyFont="1" applyFill="1" applyBorder="1" applyAlignment="1">
      <alignment horizontal="center" vertical="center" wrapText="1"/>
    </xf>
    <xf numFmtId="170" fontId="27" fillId="5" borderId="16" xfId="18" applyNumberFormat="1" applyFont="1" applyFill="1" applyBorder="1" applyAlignment="1">
      <alignment horizontal="center" vertical="center" wrapText="1"/>
    </xf>
    <xf numFmtId="170" fontId="22" fillId="5" borderId="17" xfId="18" applyNumberFormat="1" applyFont="1" applyFill="1" applyBorder="1" applyAlignment="1">
      <alignment horizontal="left" vertical="top" wrapText="1"/>
    </xf>
    <xf numFmtId="170" fontId="22" fillId="5" borderId="15" xfId="18" applyNumberFormat="1" applyFont="1" applyFill="1" applyBorder="1" applyAlignment="1">
      <alignment horizontal="left" vertical="top" wrapText="1"/>
    </xf>
    <xf numFmtId="170" fontId="22" fillId="5" borderId="18" xfId="18" applyNumberFormat="1" applyFont="1" applyFill="1" applyBorder="1" applyAlignment="1">
      <alignment horizontal="left" vertical="top" wrapText="1"/>
    </xf>
    <xf numFmtId="170" fontId="22" fillId="5" borderId="30" xfId="18" applyNumberFormat="1" applyFont="1" applyFill="1" applyBorder="1" applyAlignment="1">
      <alignment vertical="top" wrapText="1"/>
    </xf>
    <xf numFmtId="0" fontId="0" fillId="0" borderId="0" xfId="0" applyBorder="1" applyAlignment="1">
      <alignment vertical="top" wrapText="1"/>
    </xf>
    <xf numFmtId="0" fontId="0" fillId="0" borderId="32" xfId="0" applyBorder="1" applyAlignment="1">
      <alignment vertical="top" wrapText="1"/>
    </xf>
    <xf numFmtId="0" fontId="0" fillId="0" borderId="0" xfId="0" applyAlignment="1"/>
    <xf numFmtId="0" fontId="1" fillId="2" borderId="4" xfId="16" applyFill="1" applyBorder="1" applyAlignment="1">
      <alignment vertical="center" wrapText="1"/>
    </xf>
    <xf numFmtId="0" fontId="3" fillId="2" borderId="3" xfId="25" applyFont="1" applyFill="1" applyBorder="1" applyAlignment="1">
      <alignment vertical="center"/>
    </xf>
    <xf numFmtId="0" fontId="1" fillId="2" borderId="4" xfId="16" applyFill="1" applyBorder="1" applyAlignment="1">
      <alignment vertical="center"/>
    </xf>
    <xf numFmtId="0" fontId="1" fillId="2" borderId="16" xfId="16" applyFill="1" applyBorder="1" applyAlignment="1">
      <alignment vertical="center"/>
    </xf>
    <xf numFmtId="2" fontId="20" fillId="7" borderId="3" xfId="32" applyNumberFormat="1" applyFont="1" applyFill="1" applyBorder="1" applyAlignment="1">
      <alignment horizontal="center" vertical="center" wrapText="1"/>
    </xf>
    <xf numFmtId="170" fontId="1" fillId="5" borderId="3" xfId="18" applyNumberFormat="1" applyFont="1" applyFill="1" applyBorder="1" applyAlignment="1">
      <alignment horizontal="left" vertical="top" wrapText="1"/>
    </xf>
    <xf numFmtId="170" fontId="1" fillId="5" borderId="4" xfId="18" applyNumberFormat="1" applyFont="1" applyFill="1" applyBorder="1" applyAlignment="1">
      <alignment horizontal="left" vertical="top" wrapText="1"/>
    </xf>
    <xf numFmtId="170" fontId="1" fillId="5" borderId="16" xfId="18" applyNumberFormat="1" applyFont="1" applyFill="1" applyBorder="1" applyAlignment="1">
      <alignment horizontal="left" vertical="top" wrapText="1"/>
    </xf>
    <xf numFmtId="0" fontId="1" fillId="2" borderId="3" xfId="32" applyFont="1" applyFill="1" applyBorder="1" applyAlignment="1">
      <alignment vertical="center" wrapText="1"/>
    </xf>
    <xf numFmtId="0" fontId="1" fillId="2" borderId="16" xfId="0" applyFont="1" applyFill="1" applyBorder="1" applyAlignment="1">
      <alignment vertical="center" wrapText="1"/>
    </xf>
    <xf numFmtId="39" fontId="20" fillId="7" borderId="3" xfId="29" applyNumberFormat="1" applyFont="1" applyFill="1" applyBorder="1" applyAlignment="1">
      <alignment horizontal="center" vertical="center" wrapText="1"/>
    </xf>
    <xf numFmtId="39" fontId="20" fillId="7" borderId="4" xfId="29" applyNumberFormat="1" applyFont="1" applyFill="1" applyBorder="1" applyAlignment="1">
      <alignment horizontal="center" vertical="center" wrapText="1"/>
    </xf>
    <xf numFmtId="0" fontId="20" fillId="7" borderId="3" xfId="29" applyFont="1" applyFill="1" applyBorder="1" applyAlignment="1">
      <alignment horizontal="left" vertical="top"/>
    </xf>
    <xf numFmtId="0" fontId="20" fillId="7" borderId="4" xfId="29" applyFont="1" applyFill="1" applyBorder="1" applyAlignment="1">
      <alignment horizontal="left" vertical="top"/>
    </xf>
    <xf numFmtId="0" fontId="1" fillId="11" borderId="3" xfId="0" applyNumberFormat="1" applyFont="1" applyFill="1" applyBorder="1" applyAlignment="1">
      <alignment vertical="top" wrapText="1"/>
    </xf>
    <xf numFmtId="0" fontId="1" fillId="11" borderId="4" xfId="0" applyNumberFormat="1" applyFont="1" applyFill="1" applyBorder="1" applyAlignment="1">
      <alignment vertical="top" wrapText="1"/>
    </xf>
    <xf numFmtId="0" fontId="1" fillId="11" borderId="16" xfId="0" applyNumberFormat="1" applyFont="1" applyFill="1" applyBorder="1" applyAlignment="1">
      <alignment vertical="top" wrapText="1"/>
    </xf>
    <xf numFmtId="0" fontId="1" fillId="2" borderId="3" xfId="29" applyFont="1" applyFill="1" applyBorder="1" applyAlignment="1">
      <alignment horizontal="left" vertical="center" wrapText="1"/>
    </xf>
    <xf numFmtId="0" fontId="1" fillId="2" borderId="4" xfId="17" applyFont="1" applyFill="1" applyBorder="1" applyAlignment="1">
      <alignment horizontal="left" vertical="center" wrapText="1"/>
    </xf>
    <xf numFmtId="0" fontId="1" fillId="2" borderId="16" xfId="17" applyFont="1" applyFill="1" applyBorder="1" applyAlignment="1">
      <alignment horizontal="left" vertical="center" wrapText="1"/>
    </xf>
    <xf numFmtId="0" fontId="3" fillId="2" borderId="3" xfId="29" applyFont="1" applyFill="1" applyBorder="1" applyAlignment="1">
      <alignment horizontal="left" vertical="center" wrapText="1"/>
    </xf>
    <xf numFmtId="0" fontId="1" fillId="11" borderId="3" xfId="0" quotePrefix="1" applyNumberFormat="1" applyFont="1" applyFill="1" applyBorder="1" applyAlignment="1">
      <alignment vertical="top" wrapText="1"/>
    </xf>
    <xf numFmtId="0" fontId="0" fillId="11" borderId="4" xfId="0" applyFill="1" applyBorder="1" applyAlignment="1">
      <alignment vertical="top" wrapText="1"/>
    </xf>
    <xf numFmtId="0" fontId="0" fillId="11" borderId="16" xfId="0" applyFill="1" applyBorder="1" applyAlignment="1">
      <alignment vertical="top" wrapText="1"/>
    </xf>
    <xf numFmtId="0" fontId="20" fillId="7" borderId="16" xfId="29" applyFont="1" applyFill="1" applyBorder="1" applyAlignment="1">
      <alignment horizontal="left" vertical="top"/>
    </xf>
    <xf numFmtId="0" fontId="2" fillId="6" borderId="0" xfId="36" applyFont="1" applyAlignment="1"/>
    <xf numFmtId="164" fontId="20" fillId="7" borderId="3" xfId="36" applyNumberFormat="1" applyFont="1" applyFill="1" applyBorder="1" applyAlignment="1">
      <alignment horizontal="center" vertical="center" wrapText="1"/>
    </xf>
    <xf numFmtId="164" fontId="20" fillId="7" borderId="4" xfId="36" applyNumberFormat="1" applyFont="1" applyFill="1" applyBorder="1" applyAlignment="1">
      <alignment horizontal="center" vertical="center" wrapText="1"/>
    </xf>
    <xf numFmtId="0" fontId="1" fillId="2" borderId="4" xfId="0" applyFont="1" applyFill="1" applyBorder="1" applyAlignment="1">
      <alignment vertical="center" wrapText="1"/>
    </xf>
    <xf numFmtId="0" fontId="2" fillId="0" borderId="0" xfId="37" applyFont="1" applyFill="1" applyAlignment="1"/>
    <xf numFmtId="0" fontId="1" fillId="2" borderId="16" xfId="29" applyFont="1" applyFill="1" applyBorder="1" applyAlignment="1">
      <alignment horizontal="left" vertical="center" wrapText="1"/>
    </xf>
    <xf numFmtId="0" fontId="2" fillId="0" borderId="0" xfId="37" applyFont="1" applyFill="1" applyAlignment="1">
      <alignment horizontal="left" wrapText="1"/>
    </xf>
    <xf numFmtId="0" fontId="1" fillId="2" borderId="3" xfId="36" applyFont="1" applyFill="1" applyBorder="1" applyAlignment="1">
      <alignment horizontal="left" vertical="center" wrapText="1"/>
    </xf>
    <xf numFmtId="0" fontId="1" fillId="2" borderId="4" xfId="36" applyFont="1" applyFill="1" applyBorder="1" applyAlignment="1">
      <alignment horizontal="left" vertical="center" wrapText="1"/>
    </xf>
    <xf numFmtId="0" fontId="1" fillId="2" borderId="16" xfId="36" applyFont="1" applyFill="1" applyBorder="1" applyAlignment="1">
      <alignment horizontal="left" vertical="center" wrapText="1"/>
    </xf>
    <xf numFmtId="0" fontId="1" fillId="2" borderId="3" xfId="24" applyFont="1" applyFill="1" applyBorder="1" applyAlignment="1">
      <alignment horizontal="left" vertical="center" wrapText="1"/>
    </xf>
    <xf numFmtId="0" fontId="1" fillId="2" borderId="16" xfId="24" applyFont="1" applyFill="1" applyBorder="1" applyAlignment="1">
      <alignment horizontal="left" vertical="center"/>
    </xf>
    <xf numFmtId="0" fontId="1" fillId="5" borderId="2" xfId="24" applyFont="1" applyFill="1" applyBorder="1" applyAlignment="1">
      <alignment horizontal="center"/>
    </xf>
    <xf numFmtId="0" fontId="20" fillId="7" borderId="2" xfId="24" applyFont="1" applyFill="1" applyBorder="1" applyAlignment="1">
      <alignment horizontal="center" vertical="top"/>
    </xf>
    <xf numFmtId="0" fontId="3" fillId="2" borderId="2" xfId="0" applyFont="1" applyFill="1" applyBorder="1" applyAlignment="1">
      <alignment vertical="center" wrapText="1"/>
    </xf>
    <xf numFmtId="0" fontId="0" fillId="2" borderId="2" xfId="0" applyFill="1" applyBorder="1" applyAlignment="1">
      <alignment vertical="center" wrapText="1"/>
    </xf>
    <xf numFmtId="0" fontId="1" fillId="2" borderId="3" xfId="38" applyFont="1" applyFill="1" applyBorder="1" applyAlignment="1">
      <alignment horizontal="left" vertical="center" wrapText="1"/>
    </xf>
    <xf numFmtId="0" fontId="1" fillId="2" borderId="16" xfId="38" applyFont="1" applyFill="1" applyBorder="1" applyAlignment="1">
      <alignment horizontal="left" vertical="center" wrapText="1"/>
    </xf>
    <xf numFmtId="0" fontId="11" fillId="2" borderId="4" xfId="24" applyFont="1" applyFill="1" applyBorder="1" applyAlignment="1">
      <alignment horizontal="left" vertical="center" wrapText="1"/>
    </xf>
    <xf numFmtId="0" fontId="11" fillId="2" borderId="16" xfId="24" applyFont="1" applyFill="1" applyBorder="1" applyAlignment="1">
      <alignment horizontal="left" vertical="center" wrapText="1"/>
    </xf>
    <xf numFmtId="0" fontId="23" fillId="6" borderId="0" xfId="24" applyFont="1" applyFill="1" applyBorder="1" applyAlignment="1">
      <alignment horizontal="right" vertical="center" wrapText="1"/>
    </xf>
    <xf numFmtId="0" fontId="20" fillId="7" borderId="14" xfId="24" applyFont="1" applyFill="1" applyBorder="1" applyAlignment="1">
      <alignment horizontal="center" vertical="center" wrapText="1"/>
    </xf>
    <xf numFmtId="0" fontId="20" fillId="7" borderId="34" xfId="24" applyFont="1" applyFill="1" applyBorder="1" applyAlignment="1">
      <alignment horizontal="center" vertical="center" wrapText="1"/>
    </xf>
    <xf numFmtId="0" fontId="20" fillId="7" borderId="10" xfId="24" applyFont="1" applyFill="1" applyBorder="1" applyAlignment="1">
      <alignment horizontal="center" vertical="center" wrapText="1"/>
    </xf>
    <xf numFmtId="0" fontId="20" fillId="7" borderId="3" xfId="24" applyFont="1" applyFill="1" applyBorder="1" applyAlignment="1">
      <alignment horizontal="center" vertical="top" wrapText="1"/>
    </xf>
    <xf numFmtId="0" fontId="12" fillId="6" borderId="4" xfId="24" applyFont="1" applyBorder="1"/>
    <xf numFmtId="0" fontId="12" fillId="6" borderId="16" xfId="24" applyFont="1" applyBorder="1"/>
    <xf numFmtId="0" fontId="36" fillId="6" borderId="0" xfId="24" applyFont="1" applyFill="1" applyBorder="1" applyAlignment="1">
      <alignment horizontal="center" vertical="center" wrapText="1"/>
    </xf>
    <xf numFmtId="0" fontId="33" fillId="6" borderId="0" xfId="24" applyFill="1" applyBorder="1" applyAlignment="1">
      <alignment horizontal="center" vertical="center" wrapText="1"/>
    </xf>
    <xf numFmtId="0" fontId="12" fillId="6" borderId="4" xfId="24" applyFont="1" applyBorder="1" applyAlignment="1">
      <alignment horizontal="center" vertical="top" wrapText="1"/>
    </xf>
    <xf numFmtId="0" fontId="12" fillId="6" borderId="16" xfId="24" applyFont="1" applyBorder="1" applyAlignment="1">
      <alignment horizontal="center" vertical="top" wrapText="1"/>
    </xf>
    <xf numFmtId="0" fontId="20" fillId="7" borderId="30" xfId="35" applyFont="1" applyFill="1" applyBorder="1" applyAlignment="1">
      <alignment horizontal="center" vertical="center"/>
    </xf>
    <xf numFmtId="0" fontId="0" fillId="0" borderId="0" xfId="0" applyAlignment="1">
      <alignment horizontal="center" vertical="center"/>
    </xf>
    <xf numFmtId="0" fontId="0" fillId="0" borderId="32" xfId="0" applyBorder="1" applyAlignment="1">
      <alignment horizontal="center" vertical="center"/>
    </xf>
    <xf numFmtId="0" fontId="1" fillId="2" borderId="4" xfId="29" applyFont="1" applyFill="1" applyBorder="1" applyAlignment="1">
      <alignment horizontal="left" vertical="center"/>
    </xf>
    <xf numFmtId="0" fontId="1" fillId="2" borderId="16" xfId="29" applyFont="1" applyFill="1" applyBorder="1" applyAlignment="1">
      <alignment horizontal="left" vertical="center"/>
    </xf>
    <xf numFmtId="165" fontId="1" fillId="5" borderId="3" xfId="31" applyNumberFormat="1" applyFont="1" applyFill="1" applyBorder="1" applyAlignment="1">
      <alignment horizontal="center"/>
    </xf>
    <xf numFmtId="0" fontId="0" fillId="0" borderId="4" xfId="0" applyBorder="1" applyAlignment="1">
      <alignment horizontal="center"/>
    </xf>
    <xf numFmtId="0" fontId="0" fillId="0" borderId="16" xfId="0" applyBorder="1" applyAlignment="1">
      <alignment horizontal="center"/>
    </xf>
    <xf numFmtId="167" fontId="22" fillId="5" borderId="2" xfId="31" applyNumberFormat="1" applyFont="1" applyFill="1" applyBorder="1" applyAlignment="1">
      <alignment horizontal="center"/>
    </xf>
    <xf numFmtId="0" fontId="1" fillId="2" borderId="3" xfId="31" applyFont="1" applyFill="1" applyBorder="1" applyAlignment="1">
      <alignment vertical="center" wrapText="1"/>
    </xf>
    <xf numFmtId="49" fontId="20" fillId="7" borderId="2" xfId="31" applyNumberFormat="1" applyFont="1" applyFill="1" applyBorder="1" applyAlignment="1">
      <alignment horizontal="center" vertical="center" wrapText="1"/>
    </xf>
    <xf numFmtId="0" fontId="0" fillId="0" borderId="2" xfId="0" applyBorder="1" applyAlignment="1">
      <alignment horizontal="center" vertical="center" wrapText="1"/>
    </xf>
    <xf numFmtId="0" fontId="1" fillId="2" borderId="4" xfId="29" applyFont="1" applyFill="1" applyBorder="1" applyAlignment="1">
      <alignment horizontal="left" vertical="center" wrapText="1"/>
    </xf>
  </cellXfs>
  <cellStyles count="47">
    <cellStyle name="Blockout" xfId="1"/>
    <cellStyle name="Blockout 2" xfId="2"/>
    <cellStyle name="Comma" xfId="3" builtinId="3"/>
    <cellStyle name="Comma 2" xfId="4"/>
    <cellStyle name="Comma 2 2" xfId="5"/>
    <cellStyle name="Comma 3" xfId="6"/>
    <cellStyle name="Currency" xfId="44" builtinId="4"/>
    <cellStyle name="Hyperlink" xfId="7" builtinId="8"/>
    <cellStyle name="Input1" xfId="8"/>
    <cellStyle name="Input1 2" xfId="9"/>
    <cellStyle name="Input2" xfId="10"/>
    <cellStyle name="Input3" xfId="11"/>
    <cellStyle name="Normal" xfId="0" builtinId="0"/>
    <cellStyle name="Normal 2" xfId="12"/>
    <cellStyle name="Normal 2 2" xfId="13"/>
    <cellStyle name="Normal 3" xfId="14"/>
    <cellStyle name="Normal 3 2" xfId="15"/>
    <cellStyle name="Normal 4" xfId="16"/>
    <cellStyle name="Normal 5" xfId="17"/>
    <cellStyle name="Normal 6" xfId="46"/>
    <cellStyle name="Normal_20070904 - Suggested revised templates" xfId="18"/>
    <cellStyle name="Normal_2010 06 01 - EA - Template for data collection" xfId="19"/>
    <cellStyle name="Normal_2010 06 02 - Urgent RIN for Vic DNSPs revised proposals" xfId="20"/>
    <cellStyle name="Normal_2010 06 22 - AA - Scheme Templates for data collection" xfId="21"/>
    <cellStyle name="Normal_2010 06 22 - IE - Scheme Template for data collection" xfId="22"/>
    <cellStyle name="Normal_2010 06 22 - IE - Scheme Template for data collection 2" xfId="23"/>
    <cellStyle name="Normal_2010 10 21 - draft 2009-10 ActewAGL RIN - incentive schemes" xfId="24"/>
    <cellStyle name="Normal_Book1" xfId="25"/>
    <cellStyle name="Normal_Book1 2" xfId="26"/>
    <cellStyle name="Normal_Book1 2 2" xfId="27"/>
    <cellStyle name="Normal_Book1 3" xfId="28"/>
    <cellStyle name="Normal_D11 2371025  Financial information - 2012 Draft RIN - Ausgrid" xfId="29"/>
    <cellStyle name="Normal_D11 2371025  Financial information - 2012 Draft RIN - Ausgrid 2" xfId="30"/>
    <cellStyle name="Normal_D11 2371025  Financial information - 2012 Draft RIN - Ausgrid 3" xfId="31"/>
    <cellStyle name="Normal_D12 1569  Opex, DMIS, EBSS - 2012 draft RIN - Ausgrid" xfId="32"/>
    <cellStyle name="Normal_D12 1569  Opex, DMIS, EBSS - 2012 draft RIN - Ausgrid 2" xfId="33"/>
    <cellStyle name="Normal_D12 1569  Opex, DMIS, EBSS - 2012 draft RIN - Ausgrid 2 2" xfId="34"/>
    <cellStyle name="Normal_D12 1569  Opex, DMIS, EBSS - 2012 draft RIN - Ausgrid 3" xfId="35"/>
    <cellStyle name="Normal_D12 16703  Overheads, Avoided Cost, ACS, Demand and Revenue - 2012 draft RIN - Ausgrid" xfId="36"/>
    <cellStyle name="Normal_D12 16703  Overheads, Avoided Cost, ACS, Demand and Revenue - 2012 draft RIN - Ausgrid 2" xfId="37"/>
    <cellStyle name="Normal_D12 5269  Jurisdictional schemes - 2012 draft RIN - Ausgrid" xfId="38"/>
    <cellStyle name="Normal_Section 11-RAB" xfId="39"/>
    <cellStyle name="Normal_Sheet1" xfId="40"/>
    <cellStyle name="Normal_Sheet1 2" xfId="45"/>
    <cellStyle name="Normal_Sheet2" xfId="41"/>
    <cellStyle name="Normal_Sheet3" xfId="42"/>
    <cellStyle name="Style 1" xfId="43"/>
  </cellStyles>
  <dxfs count="0"/>
  <tableStyles count="0" defaultTableStyle="TableStyleMedium9" defaultPivotStyle="PivotStyleLight16"/>
  <colors>
    <mruColors>
      <color rgb="FFFFFFCC"/>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101600</xdr:rowOff>
    </xdr:from>
    <xdr:to>
      <xdr:col>1</xdr:col>
      <xdr:colOff>1384300</xdr:colOff>
      <xdr:row>5</xdr:row>
      <xdr:rowOff>63500</xdr:rowOff>
    </xdr:to>
    <xdr:pic>
      <xdr:nvPicPr>
        <xdr:cNvPr id="2310"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 y="101600"/>
          <a:ext cx="3225800"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768350</xdr:colOff>
      <xdr:row>2</xdr:row>
      <xdr:rowOff>82550</xdr:rowOff>
    </xdr:to>
    <xdr:grpSp>
      <xdr:nvGrpSpPr>
        <xdr:cNvPr id="9997" name="Group 1"/>
        <xdr:cNvGrpSpPr>
          <a:grpSpLocks/>
        </xdr:cNvGrpSpPr>
      </xdr:nvGrpSpPr>
      <xdr:grpSpPr bwMode="auto">
        <a:xfrm>
          <a:off x="0" y="19050"/>
          <a:ext cx="768350" cy="580571"/>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999"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768350</xdr:colOff>
      <xdr:row>2</xdr:row>
      <xdr:rowOff>82550</xdr:rowOff>
    </xdr:to>
    <xdr:grpSp>
      <xdr:nvGrpSpPr>
        <xdr:cNvPr id="11021" name="Group 1"/>
        <xdr:cNvGrpSpPr>
          <a:grpSpLocks/>
        </xdr:cNvGrpSpPr>
      </xdr:nvGrpSpPr>
      <xdr:grpSpPr bwMode="auto">
        <a:xfrm>
          <a:off x="0" y="19050"/>
          <a:ext cx="768350" cy="591038"/>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1023"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768350</xdr:colOff>
      <xdr:row>2</xdr:row>
      <xdr:rowOff>82550</xdr:rowOff>
    </xdr:to>
    <xdr:grpSp>
      <xdr:nvGrpSpPr>
        <xdr:cNvPr id="12045" name="Group 1"/>
        <xdr:cNvGrpSpPr>
          <a:grpSpLocks/>
        </xdr:cNvGrpSpPr>
      </xdr:nvGrpSpPr>
      <xdr:grpSpPr bwMode="auto">
        <a:xfrm>
          <a:off x="0" y="19050"/>
          <a:ext cx="768350" cy="57150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2047"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768350</xdr:colOff>
      <xdr:row>2</xdr:row>
      <xdr:rowOff>82550</xdr:rowOff>
    </xdr:to>
    <xdr:grpSp>
      <xdr:nvGrpSpPr>
        <xdr:cNvPr id="13069" name="Group 1"/>
        <xdr:cNvGrpSpPr>
          <a:grpSpLocks/>
        </xdr:cNvGrpSpPr>
      </xdr:nvGrpSpPr>
      <xdr:grpSpPr bwMode="auto">
        <a:xfrm>
          <a:off x="0" y="19050"/>
          <a:ext cx="768350" cy="57150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3071"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33305" name="Group 1"/>
        <xdr:cNvGrpSpPr>
          <a:grpSpLocks/>
        </xdr:cNvGrpSpPr>
      </xdr:nvGrpSpPr>
      <xdr:grpSpPr bwMode="auto">
        <a:xfrm>
          <a:off x="0" y="0"/>
          <a:ext cx="797719"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7898931516050"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3310"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12700</xdr:colOff>
      <xdr:row>0</xdr:row>
      <xdr:rowOff>44450</xdr:rowOff>
    </xdr:from>
    <xdr:to>
      <xdr:col>0</xdr:col>
      <xdr:colOff>781050</xdr:colOff>
      <xdr:row>2</xdr:row>
      <xdr:rowOff>114300</xdr:rowOff>
    </xdr:to>
    <xdr:grpSp>
      <xdr:nvGrpSpPr>
        <xdr:cNvPr id="33306" name="Group 4"/>
        <xdr:cNvGrpSpPr>
          <a:grpSpLocks/>
        </xdr:cNvGrpSpPr>
      </xdr:nvGrpSpPr>
      <xdr:grpSpPr bwMode="auto">
        <a:xfrm>
          <a:off x="12700" y="44450"/>
          <a:ext cx="768350" cy="59372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3308" name="Picture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768350</xdr:colOff>
      <xdr:row>2</xdr:row>
      <xdr:rowOff>82550</xdr:rowOff>
    </xdr:to>
    <xdr:grpSp>
      <xdr:nvGrpSpPr>
        <xdr:cNvPr id="15117" name="Group 1"/>
        <xdr:cNvGrpSpPr>
          <a:grpSpLocks/>
        </xdr:cNvGrpSpPr>
      </xdr:nvGrpSpPr>
      <xdr:grpSpPr bwMode="auto">
        <a:xfrm>
          <a:off x="0" y="19050"/>
          <a:ext cx="768350" cy="580571"/>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5119"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190500</xdr:rowOff>
    </xdr:to>
    <xdr:grpSp>
      <xdr:nvGrpSpPr>
        <xdr:cNvPr id="23189" name="Group 1"/>
        <xdr:cNvGrpSpPr>
          <a:grpSpLocks/>
        </xdr:cNvGrpSpPr>
      </xdr:nvGrpSpPr>
      <xdr:grpSpPr bwMode="auto">
        <a:xfrm>
          <a:off x="0" y="19050"/>
          <a:ext cx="800100" cy="67945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3191"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768350</xdr:colOff>
      <xdr:row>2</xdr:row>
      <xdr:rowOff>82550</xdr:rowOff>
    </xdr:to>
    <xdr:grpSp>
      <xdr:nvGrpSpPr>
        <xdr:cNvPr id="16141" name="Group 1"/>
        <xdr:cNvGrpSpPr>
          <a:grpSpLocks/>
        </xdr:cNvGrpSpPr>
      </xdr:nvGrpSpPr>
      <xdr:grpSpPr bwMode="auto">
        <a:xfrm>
          <a:off x="0" y="19050"/>
          <a:ext cx="768350" cy="580571"/>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143"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25591" name="Group 1"/>
        <xdr:cNvGrpSpPr>
          <a:grpSpLocks/>
        </xdr:cNvGrpSpPr>
      </xdr:nvGrpSpPr>
      <xdr:grpSpPr bwMode="auto">
        <a:xfrm>
          <a:off x="0" y="0"/>
          <a:ext cx="802821"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11992556037700"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5596"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19050</xdr:rowOff>
    </xdr:from>
    <xdr:to>
      <xdr:col>0</xdr:col>
      <xdr:colOff>768350</xdr:colOff>
      <xdr:row>2</xdr:row>
      <xdr:rowOff>82550</xdr:rowOff>
    </xdr:to>
    <xdr:grpSp>
      <xdr:nvGrpSpPr>
        <xdr:cNvPr id="25592" name="Group 4"/>
        <xdr:cNvGrpSpPr>
          <a:grpSpLocks/>
        </xdr:cNvGrpSpPr>
      </xdr:nvGrpSpPr>
      <xdr:grpSpPr bwMode="auto">
        <a:xfrm>
          <a:off x="0" y="19050"/>
          <a:ext cx="768350" cy="580571"/>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5594" name="Picture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26615" name="Group 1"/>
        <xdr:cNvGrpSpPr>
          <a:grpSpLocks/>
        </xdr:cNvGrpSpPr>
      </xdr:nvGrpSpPr>
      <xdr:grpSpPr bwMode="auto">
        <a:xfrm>
          <a:off x="0" y="0"/>
          <a:ext cx="802821"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11992556037700"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6620"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19050</xdr:rowOff>
    </xdr:from>
    <xdr:to>
      <xdr:col>0</xdr:col>
      <xdr:colOff>768350</xdr:colOff>
      <xdr:row>2</xdr:row>
      <xdr:rowOff>82550</xdr:rowOff>
    </xdr:to>
    <xdr:grpSp>
      <xdr:nvGrpSpPr>
        <xdr:cNvPr id="26616" name="Group 4"/>
        <xdr:cNvGrpSpPr>
          <a:grpSpLocks/>
        </xdr:cNvGrpSpPr>
      </xdr:nvGrpSpPr>
      <xdr:grpSpPr bwMode="auto">
        <a:xfrm>
          <a:off x="0" y="19050"/>
          <a:ext cx="768350" cy="580571"/>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6618" name="Picture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1187450</xdr:colOff>
      <xdr:row>1</xdr:row>
      <xdr:rowOff>222250</xdr:rowOff>
    </xdr:from>
    <xdr:to>
      <xdr:col>3</xdr:col>
      <xdr:colOff>2362200</xdr:colOff>
      <xdr:row>1</xdr:row>
      <xdr:rowOff>730250</xdr:rowOff>
    </xdr:to>
    <xdr:pic>
      <xdr:nvPicPr>
        <xdr:cNvPr id="24195" name="Picture 6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62600" y="514350"/>
          <a:ext cx="1174750" cy="508000"/>
        </a:xfrm>
        <a:prstGeom prst="rect">
          <a:avLst/>
        </a:prstGeom>
        <a:solidFill>
          <a:srgbClr val="FFFFCC"/>
        </a:solidFill>
        <a:ln w="19050">
          <a:solidFill>
            <a:srgbClr val="333399"/>
          </a:solid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768350</xdr:colOff>
      <xdr:row>2</xdr:row>
      <xdr:rowOff>82550</xdr:rowOff>
    </xdr:to>
    <xdr:grpSp>
      <xdr:nvGrpSpPr>
        <xdr:cNvPr id="28156" name="Group 1"/>
        <xdr:cNvGrpSpPr>
          <a:grpSpLocks/>
        </xdr:cNvGrpSpPr>
      </xdr:nvGrpSpPr>
      <xdr:grpSpPr bwMode="auto">
        <a:xfrm>
          <a:off x="0" y="19050"/>
          <a:ext cx="768350" cy="580571"/>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8158"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958850</xdr:colOff>
      <xdr:row>3</xdr:row>
      <xdr:rowOff>101600</xdr:rowOff>
    </xdr:to>
    <xdr:grpSp>
      <xdr:nvGrpSpPr>
        <xdr:cNvPr id="29181" name="Group 13"/>
        <xdr:cNvGrpSpPr>
          <a:grpSpLocks/>
        </xdr:cNvGrpSpPr>
      </xdr:nvGrpSpPr>
      <xdr:grpSpPr bwMode="auto">
        <a:xfrm>
          <a:off x="0" y="19050"/>
          <a:ext cx="930275" cy="858157"/>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9183" name="Picture 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12700</xdr:colOff>
      <xdr:row>0</xdr:row>
      <xdr:rowOff>0</xdr:rowOff>
    </xdr:from>
    <xdr:to>
      <xdr:col>0</xdr:col>
      <xdr:colOff>863600</xdr:colOff>
      <xdr:row>3</xdr:row>
      <xdr:rowOff>6350</xdr:rowOff>
    </xdr:to>
    <xdr:grpSp>
      <xdr:nvGrpSpPr>
        <xdr:cNvPr id="30204" name="Group 1"/>
        <xdr:cNvGrpSpPr>
          <a:grpSpLocks/>
        </xdr:cNvGrpSpPr>
      </xdr:nvGrpSpPr>
      <xdr:grpSpPr bwMode="auto">
        <a:xfrm>
          <a:off x="12700" y="0"/>
          <a:ext cx="850900" cy="781957"/>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0206"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0</xdr:rowOff>
    </xdr:to>
    <xdr:grpSp>
      <xdr:nvGrpSpPr>
        <xdr:cNvPr id="31228" name="Group 1"/>
        <xdr:cNvGrpSpPr>
          <a:grpSpLocks/>
        </xdr:cNvGrpSpPr>
      </xdr:nvGrpSpPr>
      <xdr:grpSpPr bwMode="auto">
        <a:xfrm>
          <a:off x="0" y="19050"/>
          <a:ext cx="736600" cy="48895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1230"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34797" name="Group 1"/>
        <xdr:cNvGrpSpPr>
          <a:grpSpLocks/>
        </xdr:cNvGrpSpPr>
      </xdr:nvGrpSpPr>
      <xdr:grpSpPr bwMode="auto">
        <a:xfrm>
          <a:off x="0" y="0"/>
          <a:ext cx="802821"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11992556037700"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4808"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19050</xdr:rowOff>
    </xdr:from>
    <xdr:to>
      <xdr:col>0</xdr:col>
      <xdr:colOff>768350</xdr:colOff>
      <xdr:row>2</xdr:row>
      <xdr:rowOff>82550</xdr:rowOff>
    </xdr:to>
    <xdr:grpSp>
      <xdr:nvGrpSpPr>
        <xdr:cNvPr id="34798" name="Group 4"/>
        <xdr:cNvGrpSpPr>
          <a:grpSpLocks/>
        </xdr:cNvGrpSpPr>
      </xdr:nvGrpSpPr>
      <xdr:grpSpPr bwMode="auto">
        <a:xfrm>
          <a:off x="0" y="19050"/>
          <a:ext cx="768350" cy="580571"/>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4806" name="Picture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0</xdr:colOff>
      <xdr:row>0</xdr:row>
      <xdr:rowOff>0</xdr:rowOff>
    </xdr:to>
    <xdr:grpSp>
      <xdr:nvGrpSpPr>
        <xdr:cNvPr id="34799" name="Group 7"/>
        <xdr:cNvGrpSpPr>
          <a:grpSpLocks/>
        </xdr:cNvGrpSpPr>
      </xdr:nvGrpSpPr>
      <xdr:grpSpPr bwMode="auto">
        <a:xfrm>
          <a:off x="0" y="0"/>
          <a:ext cx="802821" cy="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11992556037700"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4804"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19050</xdr:rowOff>
    </xdr:from>
    <xdr:to>
      <xdr:col>0</xdr:col>
      <xdr:colOff>768350</xdr:colOff>
      <xdr:row>2</xdr:row>
      <xdr:rowOff>82550</xdr:rowOff>
    </xdr:to>
    <xdr:grpSp>
      <xdr:nvGrpSpPr>
        <xdr:cNvPr id="34800" name="Group 10"/>
        <xdr:cNvGrpSpPr>
          <a:grpSpLocks/>
        </xdr:cNvGrpSpPr>
      </xdr:nvGrpSpPr>
      <xdr:grpSpPr bwMode="auto">
        <a:xfrm>
          <a:off x="0" y="19050"/>
          <a:ext cx="768350" cy="580571"/>
          <a:chOff x="0" y="2"/>
          <a:chExt cx="77" cy="61"/>
        </a:xfrm>
      </xdr:grpSpPr>
      <xdr:sp macro="" textlink="">
        <xdr:nvSpPr>
          <xdr:cNvPr id="1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4802" name="Picture 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768350</xdr:colOff>
      <xdr:row>2</xdr:row>
      <xdr:rowOff>82550</xdr:rowOff>
    </xdr:to>
    <xdr:grpSp>
      <xdr:nvGrpSpPr>
        <xdr:cNvPr id="19093" name="Group 1"/>
        <xdr:cNvGrpSpPr>
          <a:grpSpLocks/>
        </xdr:cNvGrpSpPr>
      </xdr:nvGrpSpPr>
      <xdr:grpSpPr bwMode="auto">
        <a:xfrm>
          <a:off x="0" y="19050"/>
          <a:ext cx="768350" cy="5873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9095"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768350</xdr:colOff>
      <xdr:row>2</xdr:row>
      <xdr:rowOff>82550</xdr:rowOff>
    </xdr:to>
    <xdr:grpSp>
      <xdr:nvGrpSpPr>
        <xdr:cNvPr id="20117" name="Group 1"/>
        <xdr:cNvGrpSpPr>
          <a:grpSpLocks/>
        </xdr:cNvGrpSpPr>
      </xdr:nvGrpSpPr>
      <xdr:grpSpPr bwMode="auto">
        <a:xfrm>
          <a:off x="0" y="19050"/>
          <a:ext cx="768350" cy="5873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0119"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768350</xdr:colOff>
      <xdr:row>2</xdr:row>
      <xdr:rowOff>82550</xdr:rowOff>
    </xdr:to>
    <xdr:grpSp>
      <xdr:nvGrpSpPr>
        <xdr:cNvPr id="21141" name="Group 1"/>
        <xdr:cNvGrpSpPr>
          <a:grpSpLocks/>
        </xdr:cNvGrpSpPr>
      </xdr:nvGrpSpPr>
      <xdr:grpSpPr bwMode="auto">
        <a:xfrm>
          <a:off x="0" y="19050"/>
          <a:ext cx="768350" cy="580571"/>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1143"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768350</xdr:colOff>
      <xdr:row>2</xdr:row>
      <xdr:rowOff>82550</xdr:rowOff>
    </xdr:to>
    <xdr:grpSp>
      <xdr:nvGrpSpPr>
        <xdr:cNvPr id="22165" name="Group 1"/>
        <xdr:cNvGrpSpPr>
          <a:grpSpLocks/>
        </xdr:cNvGrpSpPr>
      </xdr:nvGrpSpPr>
      <xdr:grpSpPr bwMode="auto">
        <a:xfrm>
          <a:off x="0" y="19050"/>
          <a:ext cx="768350" cy="580571"/>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2167"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635000</xdr:colOff>
      <xdr:row>2</xdr:row>
      <xdr:rowOff>25400</xdr:rowOff>
    </xdr:to>
    <xdr:grpSp>
      <xdr:nvGrpSpPr>
        <xdr:cNvPr id="4877" name="Group 4"/>
        <xdr:cNvGrpSpPr>
          <a:grpSpLocks/>
        </xdr:cNvGrpSpPr>
      </xdr:nvGrpSpPr>
      <xdr:grpSpPr bwMode="auto">
        <a:xfrm>
          <a:off x="0" y="19050"/>
          <a:ext cx="635000" cy="5302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879" name="Picture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762000</xdr:colOff>
      <xdr:row>2</xdr:row>
      <xdr:rowOff>209550</xdr:rowOff>
    </xdr:to>
    <xdr:grpSp>
      <xdr:nvGrpSpPr>
        <xdr:cNvPr id="5901" name="Group 4"/>
        <xdr:cNvGrpSpPr>
          <a:grpSpLocks/>
        </xdr:cNvGrpSpPr>
      </xdr:nvGrpSpPr>
      <xdr:grpSpPr bwMode="auto">
        <a:xfrm>
          <a:off x="0" y="19050"/>
          <a:ext cx="762000" cy="707571"/>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903" name="Picture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19050</xdr:colOff>
      <xdr:row>2</xdr:row>
      <xdr:rowOff>215900</xdr:rowOff>
    </xdr:to>
    <xdr:grpSp>
      <xdr:nvGrpSpPr>
        <xdr:cNvPr id="6925" name="Group 4"/>
        <xdr:cNvGrpSpPr>
          <a:grpSpLocks/>
        </xdr:cNvGrpSpPr>
      </xdr:nvGrpSpPr>
      <xdr:grpSpPr bwMode="auto">
        <a:xfrm>
          <a:off x="0" y="19050"/>
          <a:ext cx="767443" cy="713921"/>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927" name="Picture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rvpwxfs01\home$\Documents%20and%20Settings\jbutl\Local%20Settings\Temporary%20Internet%20Files\OLK413B\Copy%20of%202010%2006%2028%20-%20AA%20-%20Template%20for%20data%20collection%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rvpwxfs01\home$\TRIMDATA\TRIM\TEMP\CONTEXT.3388\2010%2008%2013%20-%20AA%20-%20Template%20for%20data%20colle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rvpwxfs01\home$\Documents%20and%20Settings\Kjo\Local%20Settings\Temporary%20Internet%20Files\OLK7B3\ARC%20Compliance%20Model%20-%202010-11%20ActewAG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1. Classification"/>
      <sheetName val="2. Negotiation"/>
      <sheetName val="3. Control mechanisms"/>
      <sheetName val="4. RAB"/>
      <sheetName val="5. Demand"/>
      <sheetName val="6. Capex"/>
      <sheetName val="7. Opex"/>
      <sheetName val="8a. STPIS Reliability"/>
      <sheetName val="8b. STPIS feeder performance"/>
      <sheetName val="8c. STPIS Customer service"/>
      <sheetName val="8d. STPIS Unplanned outages"/>
      <sheetName val="8e. STPIS Exclusions"/>
      <sheetName val="8f.STPIS daily data"/>
      <sheetName val="9. EBSS"/>
      <sheetName val="10. DMIS - annual report"/>
      <sheetName val="11. Pass through events"/>
      <sheetName val="12. Self insurance"/>
      <sheetName val="13a. ACS - opex and capex"/>
      <sheetName val="13b. ACS - control mechanism "/>
      <sheetName val="14. Financial performance"/>
      <sheetName val="14a. Financial performance"/>
      <sheetName val="15. Financial position"/>
      <sheetName val="16. Cashflows"/>
      <sheetName val="17. Shared cost allocatio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refreshError="1"/>
      <sheetData sheetId="1" refreshError="1">
        <row r="2">
          <cell r="B2" t="str">
            <v>ActewAGL</v>
          </cell>
        </row>
        <row r="3">
          <cell r="B3">
            <v>2011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43"/>
  <sheetViews>
    <sheetView topLeftCell="A7" zoomScale="70" zoomScaleNormal="70" zoomScaleSheetLayoutView="100" workbookViewId="0"/>
  </sheetViews>
  <sheetFormatPr defaultColWidth="9.140625" defaultRowHeight="12.75" x14ac:dyDescent="0.2"/>
  <cols>
    <col min="1" max="1" width="26.5703125" style="2" customWidth="1"/>
    <col min="2" max="2" width="23.5703125" style="2" customWidth="1"/>
    <col min="3" max="3" width="9.140625" style="2"/>
    <col min="4" max="4" width="10.5703125" style="2" customWidth="1"/>
    <col min="5" max="5" width="11.85546875" style="2" customWidth="1"/>
    <col min="6" max="6" width="9.140625" style="2"/>
    <col min="7" max="7" width="4.42578125" style="2" customWidth="1"/>
    <col min="8" max="8" width="4.85546875" style="2" customWidth="1"/>
    <col min="9" max="16384" width="9.140625" style="2"/>
  </cols>
  <sheetData>
    <row r="8" spans="1:8" ht="20.25" x14ac:dyDescent="0.3">
      <c r="A8" s="1" t="s">
        <v>0</v>
      </c>
    </row>
    <row r="9" spans="1:8" ht="20.25" x14ac:dyDescent="0.3">
      <c r="A9" s="1" t="s">
        <v>1</v>
      </c>
    </row>
    <row r="11" spans="1:8" x14ac:dyDescent="0.2">
      <c r="A11" s="3" t="s">
        <v>2</v>
      </c>
    </row>
    <row r="12" spans="1:8" ht="13.5" thickBot="1" x14ac:dyDescent="0.25"/>
    <row r="13" spans="1:8" ht="15.75" x14ac:dyDescent="0.2">
      <c r="A13" s="576" t="s">
        <v>3</v>
      </c>
      <c r="B13" s="577"/>
      <c r="C13" s="577"/>
      <c r="D13" s="577"/>
      <c r="E13" s="577"/>
      <c r="F13" s="577"/>
      <c r="G13" s="577"/>
      <c r="H13" s="578"/>
    </row>
    <row r="14" spans="1:8" x14ac:dyDescent="0.2">
      <c r="A14" s="453" t="s">
        <v>435</v>
      </c>
      <c r="B14" s="454"/>
      <c r="C14" s="454"/>
      <c r="D14" s="454"/>
      <c r="E14" s="454"/>
      <c r="F14" s="454"/>
      <c r="G14" s="454"/>
      <c r="H14" s="455"/>
    </row>
    <row r="15" spans="1:8" x14ac:dyDescent="0.2">
      <c r="A15" s="579" t="s">
        <v>433</v>
      </c>
      <c r="B15" s="580"/>
      <c r="C15" s="580"/>
      <c r="D15" s="580"/>
      <c r="E15" s="580"/>
      <c r="F15" s="580"/>
      <c r="G15" s="580"/>
      <c r="H15" s="581"/>
    </row>
    <row r="16" spans="1:8" ht="13.5" thickBot="1" x14ac:dyDescent="0.25">
      <c r="A16" s="582" t="s">
        <v>434</v>
      </c>
      <c r="B16" s="583"/>
      <c r="C16" s="583"/>
      <c r="D16" s="583"/>
      <c r="E16" s="583"/>
      <c r="F16" s="583"/>
      <c r="G16" s="583"/>
      <c r="H16" s="584"/>
    </row>
    <row r="17" spans="1:9" x14ac:dyDescent="0.2">
      <c r="A17" s="585"/>
      <c r="B17" s="586"/>
      <c r="C17" s="586"/>
      <c r="D17" s="586"/>
      <c r="E17" s="586"/>
      <c r="F17" s="586"/>
      <c r="G17" s="586"/>
      <c r="H17" s="586"/>
    </row>
    <row r="18" spans="1:9" x14ac:dyDescent="0.2">
      <c r="A18" s="4" t="s">
        <v>4</v>
      </c>
      <c r="B18" s="5"/>
      <c r="C18" s="5"/>
      <c r="D18" s="6"/>
      <c r="E18" s="6"/>
      <c r="F18" s="6"/>
    </row>
    <row r="19" spans="1:9" x14ac:dyDescent="0.2">
      <c r="A19" s="7" t="s">
        <v>393</v>
      </c>
    </row>
    <row r="21" spans="1:9" x14ac:dyDescent="0.2">
      <c r="I21" s="8"/>
    </row>
    <row r="22" spans="1:9" ht="18" x14ac:dyDescent="0.25">
      <c r="A22" s="9" t="s">
        <v>5</v>
      </c>
      <c r="B22" s="10"/>
      <c r="C22" s="569" t="s">
        <v>6</v>
      </c>
      <c r="D22" s="570"/>
      <c r="E22" s="570"/>
    </row>
    <row r="23" spans="1:9" ht="18" x14ac:dyDescent="0.25">
      <c r="A23" s="11"/>
      <c r="B23" s="11"/>
    </row>
    <row r="24" spans="1:9" ht="18" x14ac:dyDescent="0.25">
      <c r="A24" s="9" t="s">
        <v>7</v>
      </c>
      <c r="B24" s="10"/>
      <c r="C24" s="569"/>
      <c r="D24" s="570"/>
      <c r="E24" s="570"/>
    </row>
    <row r="25" spans="1:9" ht="18" x14ac:dyDescent="0.25">
      <c r="A25" s="11"/>
      <c r="B25" s="11"/>
      <c r="C25" s="571"/>
      <c r="D25" s="572"/>
      <c r="E25" s="572"/>
    </row>
    <row r="26" spans="1:9" ht="18" x14ac:dyDescent="0.25">
      <c r="A26" s="12" t="s">
        <v>8</v>
      </c>
      <c r="B26" s="13"/>
      <c r="C26" s="573" t="s">
        <v>9</v>
      </c>
      <c r="D26" s="574"/>
      <c r="E26" s="575"/>
    </row>
    <row r="29" spans="1:9" ht="13.5" thickBot="1" x14ac:dyDescent="0.25"/>
    <row r="30" spans="1:9" x14ac:dyDescent="0.2">
      <c r="A30" s="14"/>
      <c r="B30" s="15"/>
      <c r="C30" s="15"/>
      <c r="D30" s="15"/>
      <c r="E30" s="16"/>
      <c r="F30" s="16"/>
      <c r="G30" s="17"/>
    </row>
    <row r="31" spans="1:9" x14ac:dyDescent="0.2">
      <c r="A31" s="18" t="s">
        <v>10</v>
      </c>
      <c r="B31" s="563" t="s">
        <v>11</v>
      </c>
      <c r="C31" s="564"/>
      <c r="D31" s="560"/>
      <c r="E31" s="561"/>
      <c r="F31" s="561"/>
      <c r="G31" s="20"/>
    </row>
    <row r="32" spans="1:9" x14ac:dyDescent="0.2">
      <c r="A32" s="18"/>
      <c r="B32" s="563" t="s">
        <v>12</v>
      </c>
      <c r="C32" s="564"/>
      <c r="D32" s="560"/>
      <c r="E32" s="561"/>
      <c r="F32" s="561"/>
      <c r="G32" s="20"/>
    </row>
    <row r="33" spans="1:7" x14ac:dyDescent="0.2">
      <c r="A33" s="18"/>
      <c r="B33" s="21"/>
      <c r="C33" s="19" t="s">
        <v>13</v>
      </c>
      <c r="D33" s="22"/>
      <c r="E33" s="19" t="s">
        <v>14</v>
      </c>
      <c r="F33" s="22"/>
      <c r="G33" s="24"/>
    </row>
    <row r="34" spans="1:7" x14ac:dyDescent="0.2">
      <c r="A34" s="18"/>
      <c r="B34" s="21"/>
      <c r="C34" s="21"/>
      <c r="D34" s="21"/>
      <c r="E34" s="23"/>
      <c r="F34" s="21"/>
      <c r="G34" s="25"/>
    </row>
    <row r="35" spans="1:7" x14ac:dyDescent="0.2">
      <c r="A35" s="18" t="s">
        <v>15</v>
      </c>
      <c r="B35" s="563" t="s">
        <v>11</v>
      </c>
      <c r="C35" s="564"/>
      <c r="D35" s="565"/>
      <c r="E35" s="566"/>
      <c r="F35" s="566"/>
      <c r="G35" s="26"/>
    </row>
    <row r="36" spans="1:7" x14ac:dyDescent="0.2">
      <c r="A36" s="18"/>
      <c r="B36" s="563" t="s">
        <v>12</v>
      </c>
      <c r="C36" s="564"/>
      <c r="D36" s="565"/>
      <c r="E36" s="566"/>
      <c r="F36" s="566"/>
      <c r="G36" s="26"/>
    </row>
    <row r="37" spans="1:7" x14ac:dyDescent="0.2">
      <c r="A37" s="27"/>
      <c r="B37" s="21"/>
      <c r="C37" s="19" t="s">
        <v>13</v>
      </c>
      <c r="D37" s="22"/>
      <c r="E37" s="19" t="s">
        <v>14</v>
      </c>
      <c r="F37" s="22"/>
      <c r="G37" s="24"/>
    </row>
    <row r="38" spans="1:7" ht="13.5" thickBot="1" x14ac:dyDescent="0.25">
      <c r="A38" s="28"/>
      <c r="B38" s="29"/>
      <c r="C38" s="29"/>
      <c r="D38" s="29"/>
      <c r="E38" s="30"/>
      <c r="F38" s="30"/>
      <c r="G38" s="31"/>
    </row>
    <row r="39" spans="1:7" x14ac:dyDescent="0.2">
      <c r="A39" s="14"/>
      <c r="B39" s="15"/>
      <c r="C39" s="15"/>
      <c r="D39" s="15"/>
      <c r="E39" s="16"/>
      <c r="F39" s="16"/>
      <c r="G39" s="17"/>
    </row>
    <row r="40" spans="1:7" x14ac:dyDescent="0.2">
      <c r="A40" s="18" t="s">
        <v>16</v>
      </c>
      <c r="B40" s="560"/>
      <c r="C40" s="561"/>
      <c r="D40" s="567"/>
      <c r="E40" s="567"/>
      <c r="F40" s="568"/>
      <c r="G40" s="25"/>
    </row>
    <row r="41" spans="1:7" x14ac:dyDescent="0.2">
      <c r="A41" s="18" t="s">
        <v>17</v>
      </c>
      <c r="B41" s="560"/>
      <c r="C41" s="561"/>
      <c r="D41" s="561"/>
      <c r="E41" s="561"/>
      <c r="F41" s="562"/>
      <c r="G41" s="25"/>
    </row>
    <row r="42" spans="1:7" x14ac:dyDescent="0.2">
      <c r="A42" s="18" t="s">
        <v>18</v>
      </c>
      <c r="B42" s="560"/>
      <c r="C42" s="561"/>
      <c r="D42" s="561"/>
      <c r="E42" s="561"/>
      <c r="F42" s="562"/>
      <c r="G42" s="25"/>
    </row>
    <row r="43" spans="1:7" ht="13.5" thickBot="1" x14ac:dyDescent="0.25">
      <c r="A43" s="28"/>
      <c r="B43" s="29"/>
      <c r="C43" s="29"/>
      <c r="D43" s="29"/>
      <c r="E43" s="30"/>
      <c r="F43" s="30"/>
      <c r="G43" s="31"/>
    </row>
  </sheetData>
  <mergeCells count="19">
    <mergeCell ref="A13:H13"/>
    <mergeCell ref="A15:H15"/>
    <mergeCell ref="A16:H16"/>
    <mergeCell ref="A17:H17"/>
    <mergeCell ref="B31:C31"/>
    <mergeCell ref="D31:F31"/>
    <mergeCell ref="B32:C32"/>
    <mergeCell ref="D32:F32"/>
    <mergeCell ref="C22:E22"/>
    <mergeCell ref="C24:E24"/>
    <mergeCell ref="C25:E25"/>
    <mergeCell ref="C26:E26"/>
    <mergeCell ref="B42:F42"/>
    <mergeCell ref="B35:C35"/>
    <mergeCell ref="D35:F35"/>
    <mergeCell ref="B36:C36"/>
    <mergeCell ref="D36:F36"/>
    <mergeCell ref="B40:F40"/>
    <mergeCell ref="B41:F41"/>
  </mergeCells>
  <phoneticPr fontId="0" type="noConversion"/>
  <dataValidations count="1">
    <dataValidation type="list" allowBlank="1" showInputMessage="1" showErrorMessage="1" sqref="C26:E26">
      <formula1>"2012-13, 2013-14, 2014-15"</formula1>
    </dataValidation>
  </dataValidations>
  <pageMargins left="0.74803149606299213" right="0.74803149606299213" top="0.98425196850393704" bottom="0.98425196850393704" header="0.51181102362204722" footer="0.51181102362204722"/>
  <pageSetup paperSize="9" scale="88" orientation="portrait" verticalDpi="2" r:id="rId1"/>
  <headerFooter scaleWithDoc="0" alignWithMargins="0">
    <oddFooter>&amp;L&amp;8&amp;D&amp;C&amp;8&amp; Template: &amp;A
&amp;F&amp;R&amp;8&amp;P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2"/>
  <sheetViews>
    <sheetView showGridLines="0" zoomScale="70" zoomScaleNormal="70" zoomScaleSheetLayoutView="100" workbookViewId="0">
      <selection activeCell="F20" sqref="F20"/>
    </sheetView>
  </sheetViews>
  <sheetFormatPr defaultRowHeight="12.75" x14ac:dyDescent="0.2"/>
  <cols>
    <col min="1" max="1" width="11.140625" customWidth="1"/>
    <col min="4" max="4" width="23.5703125" customWidth="1"/>
    <col min="5" max="6" width="20.85546875" customWidth="1"/>
  </cols>
  <sheetData>
    <row r="1" spans="2:6" ht="20.25" x14ac:dyDescent="0.3">
      <c r="B1" s="44" t="str">
        <f>Cover!C22</f>
        <v>Energex</v>
      </c>
    </row>
    <row r="2" spans="2:6" ht="20.25" x14ac:dyDescent="0.3">
      <c r="B2" s="48" t="s">
        <v>94</v>
      </c>
    </row>
    <row r="3" spans="2:6" ht="20.25" x14ac:dyDescent="0.3">
      <c r="B3" s="44" t="str">
        <f>Cover!C26</f>
        <v>2012-13</v>
      </c>
    </row>
    <row r="4" spans="2:6" ht="20.25" x14ac:dyDescent="0.3">
      <c r="B4" s="44"/>
    </row>
    <row r="5" spans="2:6" s="237" customFormat="1" ht="28.5" customHeight="1" x14ac:dyDescent="0.2">
      <c r="B5" s="669" t="s">
        <v>260</v>
      </c>
      <c r="C5" s="670"/>
      <c r="D5" s="670"/>
      <c r="E5" s="652"/>
    </row>
    <row r="6" spans="2:6" ht="34.5" customHeight="1" x14ac:dyDescent="0.25">
      <c r="B6" s="671" t="s">
        <v>152</v>
      </c>
      <c r="C6" s="672"/>
      <c r="D6" s="672"/>
      <c r="E6" s="672"/>
      <c r="F6" s="672"/>
    </row>
    <row r="8" spans="2:6" ht="12.75" customHeight="1" x14ac:dyDescent="0.2">
      <c r="B8" s="673" t="s">
        <v>95</v>
      </c>
      <c r="C8" s="674"/>
      <c r="D8" s="675"/>
      <c r="E8" s="411" t="s">
        <v>96</v>
      </c>
      <c r="F8" s="411" t="s">
        <v>97</v>
      </c>
    </row>
    <row r="9" spans="2:6" x14ac:dyDescent="0.2">
      <c r="B9" s="666" t="str">
        <f>'5. Capex'!B34</f>
        <v>System Assets</v>
      </c>
      <c r="C9" s="667"/>
      <c r="D9" s="668"/>
      <c r="E9" s="551" t="s">
        <v>554</v>
      </c>
      <c r="F9" s="551" t="s">
        <v>30</v>
      </c>
    </row>
    <row r="10" spans="2:6" x14ac:dyDescent="0.2">
      <c r="B10" s="663" t="str">
        <f>'5. Capex'!B104</f>
        <v>Overhead Sub-Transmission Lines</v>
      </c>
      <c r="C10" s="664"/>
      <c r="D10" s="665"/>
      <c r="E10" s="544">
        <v>45</v>
      </c>
      <c r="F10" s="543">
        <f>ROUND('5. Capex'!D35,1)</f>
        <v>19294.400000000001</v>
      </c>
    </row>
    <row r="11" spans="2:6" x14ac:dyDescent="0.2">
      <c r="B11" s="663" t="str">
        <f>'5. Capex'!B105</f>
        <v>Underground Sub-Transmission Lines</v>
      </c>
      <c r="C11" s="664"/>
      <c r="D11" s="665"/>
      <c r="E11" s="544">
        <v>50</v>
      </c>
      <c r="F11" s="543">
        <f>ROUND('5. Capex'!D36,1)</f>
        <v>45526.400000000001</v>
      </c>
    </row>
    <row r="12" spans="2:6" x14ac:dyDescent="0.2">
      <c r="B12" s="663" t="str">
        <f>'5. Capex'!B106</f>
        <v>Overhead Distribution Lines</v>
      </c>
      <c r="C12" s="664"/>
      <c r="D12" s="665"/>
      <c r="E12" s="544">
        <v>45</v>
      </c>
      <c r="F12" s="543">
        <f>ROUND('5. Capex'!D37,1)</f>
        <v>175192.3</v>
      </c>
    </row>
    <row r="13" spans="2:6" x14ac:dyDescent="0.2">
      <c r="B13" s="663" t="str">
        <f>'5. Capex'!B107</f>
        <v>Underground Distribution Cables</v>
      </c>
      <c r="C13" s="664"/>
      <c r="D13" s="665"/>
      <c r="E13" s="544">
        <v>50</v>
      </c>
      <c r="F13" s="543">
        <f>'5. Capex'!D38</f>
        <v>146741.4</v>
      </c>
    </row>
    <row r="14" spans="2:6" x14ac:dyDescent="0.2">
      <c r="B14" s="663" t="str">
        <f>'5. Capex'!B108</f>
        <v>Distribution Equipment</v>
      </c>
      <c r="C14" s="664"/>
      <c r="D14" s="665"/>
      <c r="E14" s="544">
        <v>45</v>
      </c>
      <c r="F14" s="543">
        <f>ROUND('5. Capex'!D39,1)</f>
        <v>53792.800000000003</v>
      </c>
    </row>
    <row r="15" spans="2:6" x14ac:dyDescent="0.2">
      <c r="B15" s="663" t="str">
        <f>'5. Capex'!B109</f>
        <v>Substation Bays</v>
      </c>
      <c r="C15" s="664"/>
      <c r="D15" s="665"/>
      <c r="E15" s="544">
        <v>40</v>
      </c>
      <c r="F15" s="543">
        <f>ROUND('5. Capex'!D40,1)</f>
        <v>30438.9</v>
      </c>
    </row>
    <row r="16" spans="2:6" x14ac:dyDescent="0.2">
      <c r="B16" s="663" t="str">
        <f>'5. Capex'!B110</f>
        <v>Substation Establishment</v>
      </c>
      <c r="C16" s="664"/>
      <c r="D16" s="665"/>
      <c r="E16" s="544">
        <v>40</v>
      </c>
      <c r="F16" s="543">
        <f>ROUND('5. Capex'!D41,1)</f>
        <v>18600</v>
      </c>
    </row>
    <row r="17" spans="2:6" x14ac:dyDescent="0.2">
      <c r="B17" s="663" t="str">
        <f>'5. Capex'!B111</f>
        <v>Distribution Substation Switchgear</v>
      </c>
      <c r="C17" s="664"/>
      <c r="D17" s="665"/>
      <c r="E17" s="544">
        <v>40</v>
      </c>
      <c r="F17" s="543">
        <f>ROUND('5. Capex'!D42,1)</f>
        <v>59751.5</v>
      </c>
    </row>
    <row r="18" spans="2:6" x14ac:dyDescent="0.2">
      <c r="B18" s="663" t="str">
        <f>'5. Capex'!B112</f>
        <v>Zone Transformers</v>
      </c>
      <c r="C18" s="664"/>
      <c r="D18" s="665"/>
      <c r="E18" s="544">
        <v>40</v>
      </c>
      <c r="F18" s="543">
        <f>ROUND('5. Capex'!D43,1)</f>
        <v>78943.7</v>
      </c>
    </row>
    <row r="19" spans="2:6" x14ac:dyDescent="0.2">
      <c r="B19" s="663" t="str">
        <f>'5. Capex'!B113</f>
        <v>Distribution Transformers</v>
      </c>
      <c r="C19" s="664"/>
      <c r="D19" s="665"/>
      <c r="E19" s="544">
        <v>45</v>
      </c>
      <c r="F19" s="543">
        <f>ROUND('5. Capex'!D44,1)</f>
        <v>64349.599999999999</v>
      </c>
    </row>
    <row r="20" spans="2:6" x14ac:dyDescent="0.2">
      <c r="B20" s="663" t="str">
        <f>'5. Capex'!B114</f>
        <v>Low Voltage Services</v>
      </c>
      <c r="C20" s="664"/>
      <c r="D20" s="665"/>
      <c r="E20" s="544">
        <v>40</v>
      </c>
      <c r="F20" s="543">
        <f>ROUND('5. Capex'!D45,1)</f>
        <v>50034.1</v>
      </c>
    </row>
    <row r="21" spans="2:6" x14ac:dyDescent="0.2">
      <c r="B21" s="663" t="str">
        <f>'5. Capex'!B115</f>
        <v>Metering</v>
      </c>
      <c r="C21" s="664"/>
      <c r="D21" s="665"/>
      <c r="E21" s="544">
        <v>25</v>
      </c>
      <c r="F21" s="543">
        <f>ROUND('5. Capex'!D46,1)</f>
        <v>6181.4</v>
      </c>
    </row>
    <row r="22" spans="2:6" x14ac:dyDescent="0.2">
      <c r="B22" s="663" t="str">
        <f>'5. Capex'!B116</f>
        <v>Communications Pilot Wires</v>
      </c>
      <c r="C22" s="664"/>
      <c r="D22" s="665"/>
      <c r="E22" s="544">
        <v>10</v>
      </c>
      <c r="F22" s="543">
        <f>ROUND('5. Capex'!D47,1)</f>
        <v>16959.2</v>
      </c>
    </row>
    <row r="23" spans="2:6" x14ac:dyDescent="0.2">
      <c r="B23" s="663" t="str">
        <f>'5. Capex'!B117</f>
        <v>Streetlighting (Residual Rate 2 Assets)</v>
      </c>
      <c r="C23" s="664"/>
      <c r="D23" s="665"/>
      <c r="E23" s="544">
        <v>15</v>
      </c>
      <c r="F23" s="543">
        <f>ROUND('5. Capex'!D48,1)</f>
        <v>0</v>
      </c>
    </row>
    <row r="24" spans="2:6" x14ac:dyDescent="0.2">
      <c r="B24" s="663" t="str">
        <f>'5. Capex'!B118</f>
        <v>Other Equipment</v>
      </c>
      <c r="C24" s="664"/>
      <c r="D24" s="665"/>
      <c r="E24" s="544">
        <v>15</v>
      </c>
      <c r="F24" s="543">
        <f>ROUND('5. Capex'!D49,1)</f>
        <v>0</v>
      </c>
    </row>
    <row r="25" spans="2:6" x14ac:dyDescent="0.2">
      <c r="B25" s="663" t="str">
        <f>'5. Capex'!B119</f>
        <v>Buildings (System)</v>
      </c>
      <c r="C25" s="664"/>
      <c r="D25" s="665"/>
      <c r="E25" s="544">
        <v>40</v>
      </c>
      <c r="F25" s="543">
        <f>ROUND('5. Capex'!D50,1)</f>
        <v>33987.199999999997</v>
      </c>
    </row>
    <row r="26" spans="2:6" x14ac:dyDescent="0.2">
      <c r="B26" s="663" t="str">
        <f>'5. Capex'!B120</f>
        <v>Easements (System)</v>
      </c>
      <c r="C26" s="664"/>
      <c r="D26" s="665"/>
      <c r="E26" s="544">
        <v>0</v>
      </c>
      <c r="F26" s="543">
        <f>ROUND('5. Capex'!D51,1)</f>
        <v>5665.7</v>
      </c>
    </row>
    <row r="27" spans="2:6" x14ac:dyDescent="0.2">
      <c r="B27" s="663" t="str">
        <f>'5. Capex'!B121</f>
        <v>Land (System)</v>
      </c>
      <c r="C27" s="664"/>
      <c r="D27" s="665"/>
      <c r="E27" s="544">
        <v>0</v>
      </c>
      <c r="F27" s="543">
        <f>ROUND('5. Capex'!D52,1)</f>
        <v>3339.7</v>
      </c>
    </row>
    <row r="28" spans="2:6" x14ac:dyDescent="0.2">
      <c r="B28" s="660" t="str">
        <f>'5. Capex'!B53</f>
        <v xml:space="preserve">Sub-total </v>
      </c>
      <c r="C28" s="661"/>
      <c r="D28" s="662"/>
      <c r="E28" s="457"/>
      <c r="F28" s="457">
        <f>SUM(F10:F27)</f>
        <v>808798.2999999997</v>
      </c>
    </row>
    <row r="29" spans="2:6" x14ac:dyDescent="0.2">
      <c r="B29" s="666" t="str">
        <f>'5. Capex'!B54</f>
        <v>Non-System Assets</v>
      </c>
      <c r="C29" s="667"/>
      <c r="D29" s="668"/>
      <c r="E29" s="412"/>
      <c r="F29" s="412"/>
    </row>
    <row r="30" spans="2:6" x14ac:dyDescent="0.2">
      <c r="B30" s="663" t="str">
        <f>'5. Capex'!B124</f>
        <v>Communications</v>
      </c>
      <c r="C30" s="664"/>
      <c r="D30" s="665"/>
      <c r="E30" s="544">
        <v>10</v>
      </c>
      <c r="F30" s="543">
        <f>ROUND('5. Capex'!D55,1)</f>
        <v>0</v>
      </c>
    </row>
    <row r="31" spans="2:6" x14ac:dyDescent="0.2">
      <c r="B31" s="663" t="str">
        <f>'5. Capex'!B125</f>
        <v>Control Centre - SCADA</v>
      </c>
      <c r="C31" s="664"/>
      <c r="D31" s="665"/>
      <c r="E31" s="544">
        <v>10</v>
      </c>
      <c r="F31" s="543">
        <f>ROUND('5. Capex'!D56,1)</f>
        <v>69.599999999999994</v>
      </c>
    </row>
    <row r="32" spans="2:6" x14ac:dyDescent="0.2">
      <c r="B32" s="663" t="str">
        <f>'5. Capex'!B126</f>
        <v>IT Systems</v>
      </c>
      <c r="C32" s="664"/>
      <c r="D32" s="665"/>
      <c r="E32" s="544">
        <v>3.8</v>
      </c>
      <c r="F32" s="543">
        <f>ROUND('5. Capex'!D57,1)</f>
        <v>4378.5</v>
      </c>
    </row>
    <row r="33" spans="2:6" x14ac:dyDescent="0.2">
      <c r="B33" s="663" t="str">
        <f>'5. Capex'!B127</f>
        <v>Office Equipment &amp; Furniture</v>
      </c>
      <c r="C33" s="664"/>
      <c r="D33" s="665"/>
      <c r="E33" s="544">
        <v>13.1</v>
      </c>
      <c r="F33" s="543">
        <f>ROUND('5. Capex'!D58,1)</f>
        <v>242.6</v>
      </c>
    </row>
    <row r="34" spans="2:6" x14ac:dyDescent="0.2">
      <c r="B34" s="663" t="str">
        <f>'5. Capex'!B128</f>
        <v>Motor Vehicles</v>
      </c>
      <c r="C34" s="664"/>
      <c r="D34" s="665"/>
      <c r="E34" s="544">
        <v>13.7</v>
      </c>
      <c r="F34" s="543">
        <f>ROUND('5. Capex'!D59,1)</f>
        <v>29575.5</v>
      </c>
    </row>
    <row r="35" spans="2:6" x14ac:dyDescent="0.2">
      <c r="B35" s="663" t="str">
        <f>'5. Capex'!B129</f>
        <v>Plant &amp; Equipment</v>
      </c>
      <c r="C35" s="664"/>
      <c r="D35" s="665"/>
      <c r="E35" s="544">
        <v>6.3</v>
      </c>
      <c r="F35" s="543">
        <f>ROUND('5. Capex'!D60,1)</f>
        <v>7984</v>
      </c>
    </row>
    <row r="36" spans="2:6" x14ac:dyDescent="0.2">
      <c r="B36" s="663" t="str">
        <f>'5. Capex'!B130</f>
        <v>Research and Development</v>
      </c>
      <c r="C36" s="664"/>
      <c r="D36" s="665"/>
      <c r="E36" s="544">
        <v>0</v>
      </c>
      <c r="F36" s="543">
        <f>ROUND('5. Capex'!D61,1)</f>
        <v>0</v>
      </c>
    </row>
    <row r="37" spans="2:6" x14ac:dyDescent="0.2">
      <c r="B37" s="663" t="str">
        <f>'5. Capex'!B131</f>
        <v>Buildings</v>
      </c>
      <c r="C37" s="664"/>
      <c r="D37" s="665"/>
      <c r="E37" s="544">
        <v>26.4</v>
      </c>
      <c r="F37" s="543">
        <f>ROUND('5. Capex'!D62,1)</f>
        <v>42563.199999999997</v>
      </c>
    </row>
    <row r="38" spans="2:6" x14ac:dyDescent="0.2">
      <c r="B38" s="663" t="str">
        <f>'5. Capex'!B132</f>
        <v>Easements</v>
      </c>
      <c r="C38" s="664"/>
      <c r="D38" s="665"/>
      <c r="E38" s="544">
        <v>0</v>
      </c>
      <c r="F38" s="543">
        <f>ROUND('5. Capex'!D63,1)</f>
        <v>0</v>
      </c>
    </row>
    <row r="39" spans="2:6" x14ac:dyDescent="0.2">
      <c r="B39" s="663" t="str">
        <f>'5. Capex'!B133</f>
        <v>Land</v>
      </c>
      <c r="C39" s="664"/>
      <c r="D39" s="665"/>
      <c r="E39" s="544">
        <v>0</v>
      </c>
      <c r="F39" s="543">
        <f>ROUND('5. Capex'!D64,1)</f>
        <v>6860.2</v>
      </c>
    </row>
    <row r="40" spans="2:6" x14ac:dyDescent="0.2">
      <c r="B40" s="663" t="str">
        <f>'5. Capex'!B134</f>
        <v>Equity Raising Costs</v>
      </c>
      <c r="C40" s="664"/>
      <c r="D40" s="665"/>
      <c r="E40" s="544">
        <v>0</v>
      </c>
      <c r="F40" s="543">
        <f>ROUND('5. Capex'!D65,1)</f>
        <v>0</v>
      </c>
    </row>
    <row r="41" spans="2:6" x14ac:dyDescent="0.2">
      <c r="B41" s="660" t="str">
        <f>'5. Capex'!B66</f>
        <v xml:space="preserve">Sub-total </v>
      </c>
      <c r="C41" s="661"/>
      <c r="D41" s="662"/>
      <c r="E41" s="457"/>
      <c r="F41" s="457">
        <f>SUM(F30:F40)</f>
        <v>91673.599999999991</v>
      </c>
    </row>
    <row r="42" spans="2:6" x14ac:dyDescent="0.2">
      <c r="B42" s="660" t="str">
        <f>'5. Capex'!B67</f>
        <v>Total (system and non system)</v>
      </c>
      <c r="C42" s="661"/>
      <c r="D42" s="662"/>
      <c r="E42" s="457"/>
      <c r="F42" s="457">
        <f>F28+F41</f>
        <v>900471.89999999967</v>
      </c>
    </row>
  </sheetData>
  <mergeCells count="37">
    <mergeCell ref="B5:E5"/>
    <mergeCell ref="B6:F6"/>
    <mergeCell ref="B8:D8"/>
    <mergeCell ref="B9:D9"/>
    <mergeCell ref="B18:D18"/>
    <mergeCell ref="B14:D14"/>
    <mergeCell ref="B10:D10"/>
    <mergeCell ref="B11:D11"/>
    <mergeCell ref="B12:D12"/>
    <mergeCell ref="B13:D13"/>
    <mergeCell ref="B19:D19"/>
    <mergeCell ref="B20:D20"/>
    <mergeCell ref="B21:D21"/>
    <mergeCell ref="B15:D15"/>
    <mergeCell ref="B16:D16"/>
    <mergeCell ref="B17:D17"/>
    <mergeCell ref="B30:D30"/>
    <mergeCell ref="B39:D39"/>
    <mergeCell ref="B40:D40"/>
    <mergeCell ref="B41:D41"/>
    <mergeCell ref="B22:D22"/>
    <mergeCell ref="B23:D23"/>
    <mergeCell ref="B32:D32"/>
    <mergeCell ref="B33:D33"/>
    <mergeCell ref="B24:D24"/>
    <mergeCell ref="B25:D25"/>
    <mergeCell ref="B26:D26"/>
    <mergeCell ref="B27:D27"/>
    <mergeCell ref="B28:D28"/>
    <mergeCell ref="B29:D29"/>
    <mergeCell ref="B42:D42"/>
    <mergeCell ref="B31:D31"/>
    <mergeCell ref="B34:D34"/>
    <mergeCell ref="B35:D35"/>
    <mergeCell ref="B36:D36"/>
    <mergeCell ref="B37:D37"/>
    <mergeCell ref="B38:D38"/>
  </mergeCells>
  <phoneticPr fontId="0" type="noConversion"/>
  <pageMargins left="0.74803149606299213" right="0.74803149606299213" top="0.98425196850393704" bottom="0.98425196850393704" header="0.51181102362204722" footer="0.51181102362204722"/>
  <pageSetup paperSize="9" scale="92" fitToHeight="100" orientation="portrait" r:id="rId1"/>
  <headerFooter scaleWithDoc="0" alignWithMargins="0">
    <oddFooter>&amp;L&amp;8&amp;D&amp;C&amp;8&amp; Template: &amp;A
&amp;F&amp;R&amp;8&amp;P of &amp;N</oddFooter>
  </headerFooter>
  <colBreaks count="1" manualBreakCount="1">
    <brk id="6" max="4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N53"/>
  <sheetViews>
    <sheetView showGridLines="0" zoomScale="70" zoomScaleNormal="70" zoomScaleSheetLayoutView="75" workbookViewId="0">
      <selection activeCell="A45" sqref="A45"/>
    </sheetView>
  </sheetViews>
  <sheetFormatPr defaultColWidth="9.140625" defaultRowHeight="12.75" x14ac:dyDescent="0.2"/>
  <cols>
    <col min="1" max="1" width="12" style="71" customWidth="1"/>
    <col min="2" max="2" width="27.85546875" style="71" customWidth="1"/>
    <col min="3" max="3" width="41.140625" style="71" customWidth="1"/>
    <col min="4" max="5" width="15.85546875" style="71" customWidth="1"/>
    <col min="6" max="6" width="18.140625" style="71" customWidth="1"/>
    <col min="7" max="14" width="15.85546875" style="71" customWidth="1"/>
    <col min="15" max="16384" width="9.140625" style="71"/>
  </cols>
  <sheetData>
    <row r="1" spans="2:14" ht="20.25" x14ac:dyDescent="0.3">
      <c r="B1" s="44" t="str">
        <f>Cover!C22</f>
        <v>Energex</v>
      </c>
      <c r="C1" s="45"/>
      <c r="D1" s="45"/>
      <c r="E1" s="45"/>
      <c r="F1" s="45"/>
      <c r="G1" s="45"/>
      <c r="H1" s="45"/>
      <c r="I1" s="45"/>
      <c r="J1" s="45"/>
      <c r="K1" s="45"/>
      <c r="L1" s="45"/>
      <c r="M1" s="45"/>
      <c r="N1" s="45"/>
    </row>
    <row r="2" spans="2:14" ht="20.25" x14ac:dyDescent="0.3">
      <c r="B2" s="689" t="s">
        <v>98</v>
      </c>
      <c r="C2" s="689"/>
      <c r="D2" s="689"/>
      <c r="E2" s="689"/>
    </row>
    <row r="3" spans="2:14" ht="20.25" x14ac:dyDescent="0.3">
      <c r="B3" s="44" t="str">
        <f>Cover!C26</f>
        <v>2012-13</v>
      </c>
    </row>
    <row r="4" spans="2:14" ht="12.75" customHeight="1" x14ac:dyDescent="0.3">
      <c r="B4" s="73"/>
    </row>
    <row r="5" spans="2:14" ht="66.75" customHeight="1" x14ac:dyDescent="0.2">
      <c r="B5" s="696" t="s">
        <v>259</v>
      </c>
      <c r="C5" s="697"/>
    </row>
    <row r="6" spans="2:14" s="235" customFormat="1" ht="12.75" customHeight="1" x14ac:dyDescent="0.2">
      <c r="B6" s="236"/>
      <c r="C6" s="236"/>
    </row>
    <row r="7" spans="2:14" ht="19.5" customHeight="1" x14ac:dyDescent="0.2">
      <c r="B7" s="597" t="s">
        <v>99</v>
      </c>
      <c r="C7" s="597"/>
      <c r="D7" s="597"/>
      <c r="E7" s="597"/>
    </row>
    <row r="8" spans="2:14" ht="12.75" customHeight="1" x14ac:dyDescent="0.3">
      <c r="B8" s="73"/>
    </row>
    <row r="9" spans="2:14" ht="60" customHeight="1" x14ac:dyDescent="0.2">
      <c r="B9" s="74" t="s">
        <v>21</v>
      </c>
      <c r="C9" s="75" t="s">
        <v>22</v>
      </c>
      <c r="D9" s="76" t="s">
        <v>23</v>
      </c>
      <c r="E9" s="50" t="s">
        <v>24</v>
      </c>
      <c r="F9" s="50" t="s">
        <v>31</v>
      </c>
      <c r="G9" s="690" t="s">
        <v>25</v>
      </c>
      <c r="H9" s="691"/>
      <c r="I9" s="692"/>
      <c r="J9" s="693" t="s">
        <v>26</v>
      </c>
      <c r="K9" s="694"/>
      <c r="L9" s="695"/>
      <c r="M9" s="77" t="s">
        <v>27</v>
      </c>
      <c r="N9" s="79" t="s">
        <v>28</v>
      </c>
    </row>
    <row r="10" spans="2:14" ht="26.25" customHeight="1" x14ac:dyDescent="0.2">
      <c r="B10" s="74"/>
      <c r="C10" s="75"/>
      <c r="D10" s="76"/>
      <c r="E10" s="76"/>
      <c r="F10" s="77"/>
      <c r="G10" s="77" t="s">
        <v>38</v>
      </c>
      <c r="H10" s="77" t="s">
        <v>52</v>
      </c>
      <c r="I10" s="77" t="s">
        <v>39</v>
      </c>
      <c r="J10" s="78" t="s">
        <v>79</v>
      </c>
      <c r="K10" s="80" t="s">
        <v>80</v>
      </c>
      <c r="L10" s="77" t="s">
        <v>81</v>
      </c>
      <c r="M10" s="77"/>
      <c r="N10" s="79"/>
    </row>
    <row r="11" spans="2:14" x14ac:dyDescent="0.2">
      <c r="B11" s="81"/>
      <c r="C11" s="82" t="s">
        <v>100</v>
      </c>
      <c r="D11" s="47" t="s">
        <v>30</v>
      </c>
      <c r="E11" s="47" t="s">
        <v>30</v>
      </c>
      <c r="F11" s="47" t="s">
        <v>30</v>
      </c>
      <c r="G11" s="47" t="s">
        <v>30</v>
      </c>
      <c r="H11" s="47" t="s">
        <v>30</v>
      </c>
      <c r="I11" s="47"/>
      <c r="J11" s="47" t="s">
        <v>30</v>
      </c>
      <c r="K11" s="47" t="s">
        <v>30</v>
      </c>
      <c r="L11" s="47" t="s">
        <v>30</v>
      </c>
      <c r="M11" s="47" t="s">
        <v>30</v>
      </c>
      <c r="N11" s="47" t="s">
        <v>30</v>
      </c>
    </row>
    <row r="12" spans="2:14" x14ac:dyDescent="0.2">
      <c r="B12" s="387"/>
      <c r="C12" s="83" t="s">
        <v>101</v>
      </c>
      <c r="D12" s="84">
        <v>14557.4</v>
      </c>
      <c r="E12" s="84" t="s">
        <v>608</v>
      </c>
      <c r="F12" s="84">
        <v>14557.4</v>
      </c>
      <c r="G12" s="85">
        <v>22363.599999999999</v>
      </c>
      <c r="H12" s="85">
        <v>14557.4</v>
      </c>
      <c r="I12" s="463">
        <f>IF(G12="0.0","0.0",(H12-G12)/G12)</f>
        <v>-0.3490582911516929</v>
      </c>
      <c r="J12" s="84" t="s">
        <v>608</v>
      </c>
      <c r="K12" s="84" t="s">
        <v>608</v>
      </c>
      <c r="L12" s="84" t="s">
        <v>608</v>
      </c>
      <c r="M12" s="385"/>
      <c r="N12" s="84" t="s">
        <v>608</v>
      </c>
    </row>
    <row r="13" spans="2:14" x14ac:dyDescent="0.2">
      <c r="B13" s="387"/>
      <c r="C13" s="83" t="s">
        <v>102</v>
      </c>
      <c r="D13" s="84">
        <v>67694.2</v>
      </c>
      <c r="E13" s="84">
        <v>12.6</v>
      </c>
      <c r="F13" s="84">
        <v>67706.8</v>
      </c>
      <c r="G13" s="85">
        <v>66808.900000000009</v>
      </c>
      <c r="H13" s="85">
        <v>67706.8</v>
      </c>
      <c r="I13" s="463">
        <f>IF(G13="0.0","0.0",(H13-G13)/G13)</f>
        <v>1.3439826130949531E-2</v>
      </c>
      <c r="J13" s="84" t="s">
        <v>608</v>
      </c>
      <c r="K13" s="84" t="s">
        <v>608</v>
      </c>
      <c r="L13" s="84" t="s">
        <v>608</v>
      </c>
      <c r="M13" s="385"/>
      <c r="N13" s="84" t="s">
        <v>608</v>
      </c>
    </row>
    <row r="14" spans="2:14" x14ac:dyDescent="0.2">
      <c r="B14" s="387"/>
      <c r="C14" s="83" t="s">
        <v>103</v>
      </c>
      <c r="D14" s="84">
        <v>41890.699999999997</v>
      </c>
      <c r="E14" s="84" t="s">
        <v>608</v>
      </c>
      <c r="F14" s="84">
        <v>41890.699999999997</v>
      </c>
      <c r="G14" s="85">
        <v>41477.599999999999</v>
      </c>
      <c r="H14" s="85">
        <v>41890.699999999997</v>
      </c>
      <c r="I14" s="463">
        <f>IF(G14="0.0","0.0",(H14-G14)/G14)</f>
        <v>9.9595926475977044E-3</v>
      </c>
      <c r="J14" s="84" t="s">
        <v>608</v>
      </c>
      <c r="K14" s="84" t="s">
        <v>608</v>
      </c>
      <c r="L14" s="84" t="s">
        <v>608</v>
      </c>
      <c r="M14" s="385"/>
      <c r="N14" s="84" t="s">
        <v>608</v>
      </c>
    </row>
    <row r="15" spans="2:14" x14ac:dyDescent="0.2">
      <c r="B15" s="387"/>
      <c r="C15" s="86" t="s">
        <v>104</v>
      </c>
      <c r="D15" s="84">
        <v>74608.100000000006</v>
      </c>
      <c r="E15" s="84" t="s">
        <v>608</v>
      </c>
      <c r="F15" s="84">
        <v>74608.100000000006</v>
      </c>
      <c r="G15" s="85">
        <v>80298.7</v>
      </c>
      <c r="H15" s="85">
        <v>74608.100000000006</v>
      </c>
      <c r="I15" s="463">
        <f>IF(G15="0.0","0.0",(H15-G15)/G15)</f>
        <v>-7.0867896989614917E-2</v>
      </c>
      <c r="J15" s="84" t="s">
        <v>608</v>
      </c>
      <c r="K15" s="84" t="s">
        <v>608</v>
      </c>
      <c r="L15" s="84" t="s">
        <v>608</v>
      </c>
      <c r="M15" s="385"/>
      <c r="N15" s="84" t="s">
        <v>608</v>
      </c>
    </row>
    <row r="16" spans="2:14" x14ac:dyDescent="0.2">
      <c r="B16" s="387"/>
      <c r="C16" s="86" t="s">
        <v>105</v>
      </c>
      <c r="D16" s="84">
        <v>23810.400000000001</v>
      </c>
      <c r="E16" s="84" t="s">
        <v>608</v>
      </c>
      <c r="F16" s="84">
        <v>23810.400000000001</v>
      </c>
      <c r="G16" s="85">
        <v>9067.6</v>
      </c>
      <c r="H16" s="85">
        <v>23810.400000000001</v>
      </c>
      <c r="I16" s="463">
        <f>IF(G16="0.0","0.0",(H16-G16)/G16)</f>
        <v>1.6258767479818255</v>
      </c>
      <c r="J16" s="84" t="s">
        <v>608</v>
      </c>
      <c r="K16" s="84" t="s">
        <v>608</v>
      </c>
      <c r="L16" s="84" t="s">
        <v>608</v>
      </c>
      <c r="M16" s="385"/>
      <c r="N16" s="84" t="s">
        <v>608</v>
      </c>
    </row>
    <row r="17" spans="2:14" ht="25.5" x14ac:dyDescent="0.2">
      <c r="B17" s="387"/>
      <c r="C17" s="87" t="s">
        <v>153</v>
      </c>
      <c r="D17" s="84">
        <v>14061.2</v>
      </c>
      <c r="E17" s="84" t="s">
        <v>608</v>
      </c>
      <c r="F17" s="84">
        <v>14061.2</v>
      </c>
      <c r="G17" s="85" t="s">
        <v>608</v>
      </c>
      <c r="H17" s="85" t="s">
        <v>608</v>
      </c>
      <c r="I17" s="463" t="str">
        <f>IF(G17="0.0","0.00%",(H17-G17)/G17)</f>
        <v>0.00%</v>
      </c>
      <c r="J17" s="84">
        <v>14061.2</v>
      </c>
      <c r="K17" s="84" t="s">
        <v>608</v>
      </c>
      <c r="L17" s="84" t="s">
        <v>608</v>
      </c>
      <c r="M17" s="385"/>
      <c r="N17" s="84" t="s">
        <v>608</v>
      </c>
    </row>
    <row r="18" spans="2:14" x14ac:dyDescent="0.2">
      <c r="B18" s="81"/>
      <c r="C18" s="88" t="s">
        <v>106</v>
      </c>
      <c r="D18" s="383">
        <f>SUM(D12:D17)</f>
        <v>236622</v>
      </c>
      <c r="E18" s="383">
        <f>SUM(E12:E17)</f>
        <v>12.6</v>
      </c>
      <c r="F18" s="383">
        <f>SUM(F12:F17)</f>
        <v>236634.6</v>
      </c>
      <c r="G18" s="383">
        <f>SUM(G12:G17)</f>
        <v>220016.4</v>
      </c>
      <c r="H18" s="383">
        <f>SUM(H12:H17)</f>
        <v>222573.4</v>
      </c>
      <c r="I18" s="464"/>
      <c r="J18" s="383">
        <f>SUM(J12:J17)</f>
        <v>14061.2</v>
      </c>
      <c r="K18" s="383">
        <f>SUM(K12:K17)</f>
        <v>0</v>
      </c>
      <c r="L18" s="383">
        <f>SUM(L12:L17)</f>
        <v>0</v>
      </c>
      <c r="M18" s="383"/>
      <c r="N18" s="383">
        <f>SUM(N12:N17)</f>
        <v>0</v>
      </c>
    </row>
    <row r="19" spans="2:14" x14ac:dyDescent="0.2">
      <c r="D19" s="461"/>
      <c r="E19" s="461"/>
      <c r="F19" s="461"/>
      <c r="G19" s="461"/>
      <c r="H19" s="461"/>
      <c r="J19" s="461"/>
      <c r="K19" s="461"/>
      <c r="L19" s="461"/>
      <c r="M19" s="461"/>
      <c r="N19" s="461"/>
    </row>
    <row r="20" spans="2:14" ht="19.5" x14ac:dyDescent="0.25">
      <c r="B20" s="89" t="s">
        <v>107</v>
      </c>
      <c r="C20" s="90"/>
      <c r="D20" s="90"/>
      <c r="E20" s="91"/>
      <c r="F20" s="91"/>
      <c r="G20" s="91"/>
      <c r="H20" s="91"/>
      <c r="I20" s="91"/>
      <c r="J20" s="91"/>
      <c r="K20" s="91"/>
    </row>
    <row r="21" spans="2:14" ht="19.5" x14ac:dyDescent="0.25">
      <c r="B21" s="89"/>
      <c r="C21" s="90"/>
      <c r="D21" s="90"/>
      <c r="E21" s="91"/>
      <c r="F21" s="91"/>
      <c r="G21" s="91"/>
      <c r="H21" s="504"/>
      <c r="I21" s="91"/>
      <c r="J21" s="91"/>
      <c r="K21" s="91"/>
    </row>
    <row r="22" spans="2:14" ht="15" x14ac:dyDescent="0.2">
      <c r="B22" s="642" t="s">
        <v>48</v>
      </c>
      <c r="C22" s="638"/>
      <c r="D22" s="639"/>
      <c r="E22" s="91"/>
      <c r="F22" s="91"/>
      <c r="G22" s="91"/>
      <c r="H22" s="91"/>
      <c r="I22" s="91"/>
      <c r="J22" s="91"/>
      <c r="K22" s="91"/>
    </row>
    <row r="23" spans="2:14" ht="15" x14ac:dyDescent="0.2">
      <c r="B23" s="92"/>
      <c r="C23" s="93"/>
      <c r="D23" s="93"/>
      <c r="E23" s="93"/>
      <c r="F23" s="94"/>
      <c r="G23" s="94"/>
      <c r="H23" s="94"/>
      <c r="I23" s="94"/>
      <c r="J23" s="94"/>
      <c r="K23" s="94"/>
    </row>
    <row r="24" spans="2:14" x14ac:dyDescent="0.2">
      <c r="B24" s="95" t="s">
        <v>35</v>
      </c>
      <c r="C24" s="703" t="s">
        <v>49</v>
      </c>
      <c r="D24" s="704"/>
      <c r="E24" s="704"/>
      <c r="F24" s="704"/>
      <c r="G24" s="704"/>
      <c r="H24" s="704"/>
      <c r="I24" s="704"/>
      <c r="J24" s="704"/>
      <c r="K24" s="704"/>
      <c r="L24" s="705"/>
    </row>
    <row r="25" spans="2:14" ht="83.25" customHeight="1" x14ac:dyDescent="0.2">
      <c r="B25" s="505" t="s">
        <v>535</v>
      </c>
      <c r="C25" s="698" t="s">
        <v>507</v>
      </c>
      <c r="D25" s="699"/>
      <c r="E25" s="699"/>
      <c r="F25" s="699"/>
      <c r="G25" s="699"/>
      <c r="H25" s="699"/>
      <c r="I25" s="699"/>
      <c r="J25" s="699"/>
      <c r="K25" s="699"/>
      <c r="L25" s="700"/>
    </row>
    <row r="26" spans="2:14" ht="25.5" customHeight="1" x14ac:dyDescent="0.2">
      <c r="B26" s="505" t="s">
        <v>536</v>
      </c>
      <c r="C26" s="698" t="s">
        <v>467</v>
      </c>
      <c r="D26" s="701"/>
      <c r="E26" s="701"/>
      <c r="F26" s="701"/>
      <c r="G26" s="701"/>
      <c r="H26" s="701"/>
      <c r="I26" s="701"/>
      <c r="J26" s="701"/>
      <c r="K26" s="701"/>
      <c r="L26" s="702"/>
    </row>
    <row r="28" spans="2:14" ht="15.75" x14ac:dyDescent="0.2">
      <c r="B28" s="597" t="s">
        <v>108</v>
      </c>
      <c r="C28" s="597"/>
      <c r="D28" s="597"/>
      <c r="E28" s="597"/>
    </row>
    <row r="29" spans="2:14" ht="12.75" customHeight="1" x14ac:dyDescent="0.2">
      <c r="B29" s="46"/>
      <c r="C29" s="46"/>
      <c r="D29" s="46"/>
      <c r="E29" s="46"/>
    </row>
    <row r="30" spans="2:14" ht="12.75" customHeight="1" x14ac:dyDescent="0.2">
      <c r="B30" s="706" t="s">
        <v>275</v>
      </c>
      <c r="C30" s="707"/>
      <c r="D30" s="707"/>
      <c r="E30" s="707"/>
      <c r="F30" s="708"/>
    </row>
    <row r="31" spans="2:14" ht="12.75" customHeight="1" x14ac:dyDescent="0.2">
      <c r="B31" s="46"/>
      <c r="C31" s="46"/>
      <c r="D31" s="46"/>
      <c r="E31" s="46"/>
    </row>
    <row r="32" spans="2:14" ht="38.25" x14ac:dyDescent="0.2">
      <c r="B32" s="97" t="s">
        <v>109</v>
      </c>
      <c r="C32" s="75" t="s">
        <v>22</v>
      </c>
      <c r="D32" s="76" t="s">
        <v>23</v>
      </c>
      <c r="E32" s="76" t="s">
        <v>24</v>
      </c>
      <c r="F32" s="77" t="s">
        <v>31</v>
      </c>
    </row>
    <row r="33" spans="2:12" x14ac:dyDescent="0.2">
      <c r="B33" s="74"/>
      <c r="C33" s="75"/>
      <c r="D33" s="47" t="s">
        <v>30</v>
      </c>
      <c r="E33" s="47" t="s">
        <v>30</v>
      </c>
      <c r="F33" s="47" t="s">
        <v>30</v>
      </c>
    </row>
    <row r="34" spans="2:12" x14ac:dyDescent="0.2">
      <c r="B34" s="387"/>
      <c r="C34" s="507" t="s">
        <v>609</v>
      </c>
      <c r="D34" s="84">
        <v>14061.2</v>
      </c>
      <c r="E34" s="84" t="s">
        <v>608</v>
      </c>
      <c r="F34" s="84">
        <v>14061.2</v>
      </c>
    </row>
    <row r="35" spans="2:12" x14ac:dyDescent="0.2">
      <c r="B35" s="387"/>
      <c r="C35" s="84" t="s">
        <v>529</v>
      </c>
      <c r="D35" s="84"/>
      <c r="E35" s="84"/>
      <c r="F35" s="84"/>
    </row>
    <row r="36" spans="2:12" x14ac:dyDescent="0.2">
      <c r="B36" s="387"/>
      <c r="C36" s="84" t="s">
        <v>529</v>
      </c>
      <c r="D36" s="84"/>
      <c r="E36" s="84"/>
      <c r="F36" s="84"/>
    </row>
    <row r="37" spans="2:12" x14ac:dyDescent="0.2">
      <c r="B37" s="387"/>
      <c r="C37" s="84" t="s">
        <v>529</v>
      </c>
      <c r="D37" s="84"/>
      <c r="E37" s="84"/>
      <c r="F37" s="84"/>
    </row>
    <row r="38" spans="2:12" x14ac:dyDescent="0.2">
      <c r="B38" s="387"/>
      <c r="C38" s="84" t="s">
        <v>529</v>
      </c>
      <c r="D38" s="84"/>
      <c r="E38" s="84"/>
      <c r="F38" s="84"/>
    </row>
    <row r="39" spans="2:12" x14ac:dyDescent="0.2">
      <c r="B39" s="387"/>
      <c r="C39" s="84" t="s">
        <v>529</v>
      </c>
      <c r="D39" s="84"/>
      <c r="E39" s="84"/>
      <c r="F39" s="84"/>
    </row>
    <row r="40" spans="2:12" x14ac:dyDescent="0.2">
      <c r="D40" s="466"/>
      <c r="E40" s="466"/>
      <c r="F40" s="466"/>
    </row>
    <row r="41" spans="2:12" ht="15.75" x14ac:dyDescent="0.25">
      <c r="B41" s="89" t="s">
        <v>93</v>
      </c>
      <c r="E41" s="98"/>
      <c r="G41" s="99"/>
    </row>
    <row r="42" spans="2:12" ht="15.75" x14ac:dyDescent="0.25">
      <c r="B42" s="89"/>
      <c r="E42" s="98"/>
      <c r="G42" s="99"/>
    </row>
    <row r="43" spans="2:12" x14ac:dyDescent="0.2">
      <c r="B43" s="637" t="s">
        <v>275</v>
      </c>
      <c r="C43" s="638"/>
      <c r="D43" s="638"/>
      <c r="E43" s="639"/>
      <c r="G43" s="99"/>
    </row>
    <row r="45" spans="2:12" x14ac:dyDescent="0.2">
      <c r="B45" s="100" t="s">
        <v>110</v>
      </c>
      <c r="C45" s="681" t="s">
        <v>85</v>
      </c>
      <c r="D45" s="681"/>
      <c r="E45" s="681"/>
      <c r="F45" s="681"/>
      <c r="G45" s="682" t="s">
        <v>111</v>
      </c>
      <c r="H45" s="683"/>
      <c r="I45" s="683"/>
      <c r="J45" s="683"/>
      <c r="K45" s="683"/>
      <c r="L45" s="683"/>
    </row>
    <row r="46" spans="2:12" x14ac:dyDescent="0.2">
      <c r="B46" s="493" t="s">
        <v>450</v>
      </c>
      <c r="C46" s="684" t="s">
        <v>529</v>
      </c>
      <c r="D46" s="684"/>
      <c r="E46" s="684"/>
      <c r="F46" s="684"/>
      <c r="G46" s="688"/>
      <c r="H46" s="688"/>
      <c r="I46" s="688"/>
      <c r="J46" s="688"/>
      <c r="K46" s="688"/>
      <c r="L46" s="688"/>
    </row>
    <row r="47" spans="2:12" x14ac:dyDescent="0.2">
      <c r="B47" s="101" t="s">
        <v>451</v>
      </c>
      <c r="C47" s="684" t="s">
        <v>530</v>
      </c>
      <c r="D47" s="684"/>
      <c r="E47" s="684"/>
      <c r="F47" s="684"/>
      <c r="G47" s="685">
        <v>2.5</v>
      </c>
      <c r="H47" s="686"/>
      <c r="I47" s="686"/>
      <c r="J47" s="686"/>
      <c r="K47" s="686"/>
      <c r="L47" s="687"/>
    </row>
    <row r="48" spans="2:12" x14ac:dyDescent="0.2">
      <c r="B48" s="101" t="s">
        <v>451</v>
      </c>
      <c r="C48" s="684" t="s">
        <v>531</v>
      </c>
      <c r="D48" s="684"/>
      <c r="E48" s="684"/>
      <c r="F48" s="684"/>
      <c r="G48" s="685">
        <v>19186.900000000001</v>
      </c>
      <c r="H48" s="686"/>
      <c r="I48" s="686"/>
      <c r="J48" s="686"/>
      <c r="K48" s="686"/>
      <c r="L48" s="687"/>
    </row>
    <row r="49" spans="2:12" x14ac:dyDescent="0.2">
      <c r="B49" s="101" t="s">
        <v>529</v>
      </c>
      <c r="C49" s="684" t="s">
        <v>529</v>
      </c>
      <c r="D49" s="684"/>
      <c r="E49" s="684"/>
      <c r="F49" s="684"/>
      <c r="G49" s="685"/>
      <c r="H49" s="686"/>
      <c r="I49" s="686"/>
      <c r="J49" s="686"/>
      <c r="K49" s="686"/>
      <c r="L49" s="687"/>
    </row>
    <row r="50" spans="2:12" x14ac:dyDescent="0.2">
      <c r="B50" s="493" t="s">
        <v>532</v>
      </c>
      <c r="C50" s="684" t="s">
        <v>529</v>
      </c>
      <c r="D50" s="684"/>
      <c r="E50" s="684"/>
      <c r="F50" s="684"/>
      <c r="G50" s="685"/>
      <c r="H50" s="686"/>
      <c r="I50" s="686"/>
      <c r="J50" s="686"/>
      <c r="K50" s="686"/>
      <c r="L50" s="687"/>
    </row>
    <row r="51" spans="2:12" x14ac:dyDescent="0.2">
      <c r="B51" s="101" t="s">
        <v>451</v>
      </c>
      <c r="C51" s="684" t="s">
        <v>533</v>
      </c>
      <c r="D51" s="684"/>
      <c r="E51" s="684"/>
      <c r="F51" s="684"/>
      <c r="G51" s="685">
        <v>1159.4000000000001</v>
      </c>
      <c r="H51" s="686"/>
      <c r="I51" s="686"/>
      <c r="J51" s="686"/>
      <c r="K51" s="686"/>
      <c r="L51" s="687"/>
    </row>
    <row r="52" spans="2:12" x14ac:dyDescent="0.2">
      <c r="B52" s="101" t="s">
        <v>529</v>
      </c>
      <c r="C52" s="684" t="s">
        <v>529</v>
      </c>
      <c r="D52" s="684"/>
      <c r="E52" s="684"/>
      <c r="F52" s="684"/>
      <c r="G52" s="685"/>
      <c r="H52" s="686"/>
      <c r="I52" s="686"/>
      <c r="J52" s="686"/>
      <c r="K52" s="686"/>
      <c r="L52" s="687"/>
    </row>
    <row r="53" spans="2:12" x14ac:dyDescent="0.2">
      <c r="B53" s="102"/>
      <c r="C53" s="676" t="s">
        <v>112</v>
      </c>
      <c r="D53" s="677"/>
      <c r="E53" s="677"/>
      <c r="F53" s="677"/>
      <c r="G53" s="678">
        <f>SUM(G47:L52)</f>
        <v>20348.800000000003</v>
      </c>
      <c r="H53" s="679"/>
      <c r="I53" s="679"/>
      <c r="J53" s="679"/>
      <c r="K53" s="679"/>
      <c r="L53" s="680"/>
    </row>
  </sheetData>
  <mergeCells count="30">
    <mergeCell ref="G47:L47"/>
    <mergeCell ref="G48:L48"/>
    <mergeCell ref="G46:L46"/>
    <mergeCell ref="B2:E2"/>
    <mergeCell ref="B7:E7"/>
    <mergeCell ref="G9:I9"/>
    <mergeCell ref="J9:L9"/>
    <mergeCell ref="B43:E43"/>
    <mergeCell ref="B22:D22"/>
    <mergeCell ref="B5:C5"/>
    <mergeCell ref="C25:L25"/>
    <mergeCell ref="C26:L26"/>
    <mergeCell ref="C24:L24"/>
    <mergeCell ref="B30:F30"/>
    <mergeCell ref="C53:F53"/>
    <mergeCell ref="G53:L53"/>
    <mergeCell ref="B28:E28"/>
    <mergeCell ref="C45:F45"/>
    <mergeCell ref="G45:L45"/>
    <mergeCell ref="C52:F52"/>
    <mergeCell ref="G52:L52"/>
    <mergeCell ref="C50:F50"/>
    <mergeCell ref="G50:L50"/>
    <mergeCell ref="C51:F51"/>
    <mergeCell ref="G51:L51"/>
    <mergeCell ref="G49:L49"/>
    <mergeCell ref="C46:F46"/>
    <mergeCell ref="C47:F47"/>
    <mergeCell ref="C48:F48"/>
    <mergeCell ref="C49:F49"/>
  </mergeCells>
  <phoneticPr fontId="0" type="noConversion"/>
  <pageMargins left="0.74803149606299213" right="0.74803149606299213" top="0.98425196850393704" bottom="0.98425196850393704" header="0.51181102362204722" footer="0.51181102362204722"/>
  <pageSetup paperSize="9" scale="50" fitToWidth="2" fitToHeight="100" orientation="landscape" r:id="rId1"/>
  <headerFooter scaleWithDoc="0" alignWithMargins="0">
    <oddFooter>&amp;L&amp;8&amp;D&amp;C&amp;8&amp; Template: &amp;A
&amp;F&amp;R&amp;8&amp;P of &amp;N</oddFooter>
  </headerFooter>
  <rowBreaks count="1" manualBreakCount="1">
    <brk id="26" min="1" max="13" man="1"/>
  </rowBreaks>
  <colBreaks count="1" manualBreakCount="1">
    <brk id="14" max="51"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B1:N29"/>
  <sheetViews>
    <sheetView showGridLines="0" zoomScale="65" zoomScaleNormal="65" zoomScaleSheetLayoutView="100" workbookViewId="0">
      <selection activeCell="E28" sqref="E28"/>
    </sheetView>
  </sheetViews>
  <sheetFormatPr defaultColWidth="9.140625" defaultRowHeight="12.75" x14ac:dyDescent="0.2"/>
  <cols>
    <col min="1" max="1" width="12" style="71" customWidth="1"/>
    <col min="2" max="2" width="16.42578125" style="71" bestFit="1" customWidth="1"/>
    <col min="3" max="3" width="41.140625" style="71" customWidth="1"/>
    <col min="4" max="14" width="15.85546875" style="71" customWidth="1"/>
    <col min="15" max="16384" width="9.140625" style="71"/>
  </cols>
  <sheetData>
    <row r="1" spans="2:14" ht="20.25" x14ac:dyDescent="0.3">
      <c r="B1" s="44" t="str">
        <f>Cover!C22</f>
        <v>Energex</v>
      </c>
      <c r="C1" s="45"/>
      <c r="D1" s="45"/>
      <c r="E1" s="45"/>
      <c r="F1" s="45"/>
      <c r="G1" s="45"/>
      <c r="H1" s="45"/>
      <c r="I1" s="45"/>
      <c r="J1" s="45"/>
      <c r="K1" s="45"/>
      <c r="L1" s="45"/>
      <c r="M1" s="45"/>
      <c r="N1" s="45"/>
    </row>
    <row r="2" spans="2:14" ht="20.25" x14ac:dyDescent="0.3">
      <c r="B2" s="689" t="s">
        <v>424</v>
      </c>
      <c r="C2" s="689"/>
      <c r="D2" s="710"/>
    </row>
    <row r="3" spans="2:14" ht="20.25" x14ac:dyDescent="0.3">
      <c r="B3" s="44" t="str">
        <f>Cover!C26</f>
        <v>2012-13</v>
      </c>
    </row>
    <row r="4" spans="2:14" ht="12.75" customHeight="1" x14ac:dyDescent="0.3">
      <c r="B4" s="73"/>
    </row>
    <row r="5" spans="2:14" ht="85.35" customHeight="1" x14ac:dyDescent="0.2">
      <c r="B5" s="640" t="s">
        <v>258</v>
      </c>
      <c r="C5" s="641"/>
    </row>
    <row r="6" spans="2:14" ht="12.75" customHeight="1" x14ac:dyDescent="0.3">
      <c r="B6" s="73"/>
    </row>
    <row r="7" spans="2:14" ht="19.5" customHeight="1" x14ac:dyDescent="0.2">
      <c r="B7" s="597" t="s">
        <v>113</v>
      </c>
      <c r="C7" s="597"/>
      <c r="D7" s="597"/>
      <c r="E7" s="597"/>
    </row>
    <row r="8" spans="2:14" x14ac:dyDescent="0.2">
      <c r="B8" s="103"/>
      <c r="C8" s="104"/>
      <c r="D8" s="105"/>
      <c r="E8" s="105"/>
      <c r="F8" s="106"/>
      <c r="G8" s="106"/>
      <c r="H8" s="107"/>
      <c r="I8" s="107"/>
      <c r="J8" s="107"/>
      <c r="K8" s="108"/>
      <c r="L8" s="109"/>
      <c r="M8" s="109"/>
      <c r="N8" s="109"/>
    </row>
    <row r="9" spans="2:14" ht="51" x14ac:dyDescent="0.2">
      <c r="B9" s="74" t="s">
        <v>21</v>
      </c>
      <c r="C9" s="75" t="s">
        <v>22</v>
      </c>
      <c r="D9" s="76" t="s">
        <v>23</v>
      </c>
      <c r="E9" s="76" t="s">
        <v>24</v>
      </c>
      <c r="F9" s="77" t="s">
        <v>31</v>
      </c>
      <c r="G9" s="690" t="s">
        <v>25</v>
      </c>
      <c r="H9" s="691"/>
      <c r="I9" s="692"/>
      <c r="J9" s="693" t="s">
        <v>26</v>
      </c>
      <c r="K9" s="694"/>
      <c r="L9" s="695"/>
      <c r="M9" s="77" t="s">
        <v>27</v>
      </c>
      <c r="N9" s="79" t="s">
        <v>28</v>
      </c>
    </row>
    <row r="10" spans="2:14" ht="25.5" x14ac:dyDescent="0.2">
      <c r="B10" s="74"/>
      <c r="C10" s="75"/>
      <c r="D10" s="76"/>
      <c r="E10" s="76"/>
      <c r="F10" s="77"/>
      <c r="G10" s="77" t="s">
        <v>38</v>
      </c>
      <c r="H10" s="77" t="s">
        <v>52</v>
      </c>
      <c r="I10" s="77" t="s">
        <v>39</v>
      </c>
      <c r="J10" s="78" t="s">
        <v>114</v>
      </c>
      <c r="K10" s="80" t="s">
        <v>80</v>
      </c>
      <c r="L10" s="77" t="s">
        <v>81</v>
      </c>
      <c r="M10" s="77"/>
      <c r="N10" s="79"/>
    </row>
    <row r="11" spans="2:14" x14ac:dyDescent="0.2">
      <c r="B11" s="81"/>
      <c r="C11" s="82" t="s">
        <v>115</v>
      </c>
      <c r="D11" s="47" t="s">
        <v>30</v>
      </c>
      <c r="E11" s="47" t="s">
        <v>30</v>
      </c>
      <c r="F11" s="47" t="s">
        <v>30</v>
      </c>
      <c r="G11" s="47" t="s">
        <v>30</v>
      </c>
      <c r="H11" s="47" t="s">
        <v>30</v>
      </c>
      <c r="I11" s="47"/>
      <c r="J11" s="47" t="s">
        <v>30</v>
      </c>
      <c r="K11" s="47" t="s">
        <v>30</v>
      </c>
      <c r="L11" s="47" t="s">
        <v>30</v>
      </c>
      <c r="M11" s="47" t="s">
        <v>30</v>
      </c>
      <c r="N11" s="47" t="s">
        <v>30</v>
      </c>
    </row>
    <row r="12" spans="2:14" x14ac:dyDescent="0.2">
      <c r="B12" s="387"/>
      <c r="C12" s="83" t="s">
        <v>101</v>
      </c>
      <c r="D12" s="84">
        <v>6195.8</v>
      </c>
      <c r="E12" s="84" t="s">
        <v>608</v>
      </c>
      <c r="F12" s="84">
        <v>6195.8</v>
      </c>
      <c r="G12" s="85">
        <v>5970.5</v>
      </c>
      <c r="H12" s="85">
        <v>6195.8</v>
      </c>
      <c r="I12" s="463">
        <f>IF(G12="-","-", (H12-G12)/G12)</f>
        <v>3.7735533037434078E-2</v>
      </c>
      <c r="J12" s="84" t="s">
        <v>608</v>
      </c>
      <c r="K12" s="84" t="s">
        <v>608</v>
      </c>
      <c r="L12" s="84" t="s">
        <v>608</v>
      </c>
      <c r="M12" s="385"/>
      <c r="N12" s="84" t="s">
        <v>608</v>
      </c>
    </row>
    <row r="13" spans="2:14" x14ac:dyDescent="0.2">
      <c r="B13" s="387"/>
      <c r="C13" s="83" t="s">
        <v>102</v>
      </c>
      <c r="D13" s="84">
        <v>21201.4</v>
      </c>
      <c r="E13" s="84" t="s">
        <v>608</v>
      </c>
      <c r="F13" s="84">
        <v>21201.4</v>
      </c>
      <c r="G13" s="85">
        <v>17836.099999999999</v>
      </c>
      <c r="H13" s="85">
        <v>21201.4</v>
      </c>
      <c r="I13" s="463">
        <f t="shared" ref="I13:I15" si="0">IF(G13="-","-", (H13-G13)/G13)</f>
        <v>0.18867913949798459</v>
      </c>
      <c r="J13" s="84" t="s">
        <v>608</v>
      </c>
      <c r="K13" s="84" t="s">
        <v>608</v>
      </c>
      <c r="L13" s="84" t="s">
        <v>608</v>
      </c>
      <c r="M13" s="385"/>
      <c r="N13" s="84" t="s">
        <v>608</v>
      </c>
    </row>
    <row r="14" spans="2:14" x14ac:dyDescent="0.2">
      <c r="B14" s="387"/>
      <c r="C14" s="83" t="s">
        <v>103</v>
      </c>
      <c r="D14" s="84">
        <v>13457</v>
      </c>
      <c r="E14" s="84" t="s">
        <v>608</v>
      </c>
      <c r="F14" s="84">
        <v>13457</v>
      </c>
      <c r="G14" s="85">
        <v>11073.4</v>
      </c>
      <c r="H14" s="85">
        <v>13457</v>
      </c>
      <c r="I14" s="463">
        <f t="shared" si="0"/>
        <v>0.21525457402423831</v>
      </c>
      <c r="J14" s="84" t="s">
        <v>608</v>
      </c>
      <c r="K14" s="84" t="s">
        <v>608</v>
      </c>
      <c r="L14" s="84" t="s">
        <v>608</v>
      </c>
      <c r="M14" s="385"/>
      <c r="N14" s="84" t="s">
        <v>608</v>
      </c>
    </row>
    <row r="15" spans="2:14" x14ac:dyDescent="0.2">
      <c r="B15" s="387"/>
      <c r="C15" s="86" t="s">
        <v>104</v>
      </c>
      <c r="D15" s="84">
        <v>22978</v>
      </c>
      <c r="E15" s="84" t="s">
        <v>608</v>
      </c>
      <c r="F15" s="84">
        <v>22978</v>
      </c>
      <c r="G15" s="85">
        <v>21437.599999999999</v>
      </c>
      <c r="H15" s="85">
        <v>22978</v>
      </c>
      <c r="I15" s="463">
        <f t="shared" si="0"/>
        <v>7.185505840206001E-2</v>
      </c>
      <c r="J15" s="84" t="s">
        <v>608</v>
      </c>
      <c r="K15" s="84" t="s">
        <v>608</v>
      </c>
      <c r="L15" s="84" t="s">
        <v>608</v>
      </c>
      <c r="M15" s="385"/>
      <c r="N15" s="84" t="s">
        <v>608</v>
      </c>
    </row>
    <row r="16" spans="2:14" x14ac:dyDescent="0.2">
      <c r="B16" s="387"/>
      <c r="C16" s="86" t="s">
        <v>105</v>
      </c>
      <c r="D16" s="84">
        <v>7572.7</v>
      </c>
      <c r="E16" s="84" t="s">
        <v>608</v>
      </c>
      <c r="F16" s="84">
        <v>7572.7</v>
      </c>
      <c r="G16" s="85">
        <v>2420.8000000000002</v>
      </c>
      <c r="H16" s="85">
        <v>7572.7</v>
      </c>
      <c r="I16" s="463">
        <f>IF(G16="-","-", (H16-G16)/G16)</f>
        <v>2.1281807666886978</v>
      </c>
      <c r="J16" s="84" t="s">
        <v>608</v>
      </c>
      <c r="K16" s="84" t="s">
        <v>608</v>
      </c>
      <c r="L16" s="84" t="s">
        <v>608</v>
      </c>
      <c r="M16" s="385"/>
      <c r="N16" s="84" t="s">
        <v>608</v>
      </c>
    </row>
    <row r="17" spans="2:14" x14ac:dyDescent="0.2">
      <c r="B17" s="387"/>
      <c r="C17" s="86" t="s">
        <v>155</v>
      </c>
      <c r="D17" s="84">
        <v>4314.8</v>
      </c>
      <c r="E17" s="84" t="s">
        <v>608</v>
      </c>
      <c r="F17" s="84">
        <v>4314.8</v>
      </c>
      <c r="G17" s="85" t="s">
        <v>608</v>
      </c>
      <c r="H17" s="85" t="s">
        <v>608</v>
      </c>
      <c r="I17" s="463" t="str">
        <f>IF(G17="0.0","0.00%", (H17-G17)/G17)</f>
        <v>0.00%</v>
      </c>
      <c r="J17" s="84">
        <v>4314.8</v>
      </c>
      <c r="K17" s="84" t="s">
        <v>608</v>
      </c>
      <c r="L17" s="84" t="s">
        <v>608</v>
      </c>
      <c r="M17" s="385"/>
      <c r="N17" s="84" t="s">
        <v>608</v>
      </c>
    </row>
    <row r="18" spans="2:14" x14ac:dyDescent="0.2">
      <c r="B18" s="81"/>
      <c r="C18" s="88" t="s">
        <v>106</v>
      </c>
      <c r="D18" s="383">
        <f>SUM(D12:D17)</f>
        <v>75719.7</v>
      </c>
      <c r="E18" s="383">
        <f>SUM(E12:E17)</f>
        <v>0</v>
      </c>
      <c r="F18" s="383">
        <f>SUM(F12:F17)</f>
        <v>75719.7</v>
      </c>
      <c r="G18" s="384">
        <f>SUM(G12:G17)</f>
        <v>58738.400000000001</v>
      </c>
      <c r="H18" s="384">
        <f>SUM(H12:H17)</f>
        <v>71404.899999999994</v>
      </c>
      <c r="I18" s="391"/>
      <c r="J18" s="383">
        <f>SUM(J12:J17)</f>
        <v>4314.8</v>
      </c>
      <c r="K18" s="383">
        <f>SUM(K12:K17)</f>
        <v>0</v>
      </c>
      <c r="L18" s="383">
        <f>SUM(L12:L17)</f>
        <v>0</v>
      </c>
      <c r="M18" s="383"/>
      <c r="N18" s="383">
        <f>SUM(N12:N17)</f>
        <v>0</v>
      </c>
    </row>
    <row r="19" spans="2:14" x14ac:dyDescent="0.2">
      <c r="D19" s="465"/>
      <c r="F19" s="465"/>
      <c r="G19" s="465"/>
      <c r="I19" s="465"/>
      <c r="J19" s="466"/>
      <c r="K19" s="466"/>
      <c r="L19" s="466"/>
      <c r="M19" s="466"/>
      <c r="N19" s="466"/>
    </row>
    <row r="20" spans="2:14" ht="15.75" x14ac:dyDescent="0.2">
      <c r="B20" s="597" t="s">
        <v>154</v>
      </c>
      <c r="C20" s="597"/>
      <c r="D20" s="597"/>
      <c r="E20" s="597"/>
    </row>
    <row r="21" spans="2:14" ht="12.75" customHeight="1" x14ac:dyDescent="0.2">
      <c r="B21" s="46"/>
      <c r="C21" s="46"/>
      <c r="D21" s="46"/>
      <c r="E21" s="46"/>
    </row>
    <row r="22" spans="2:14" ht="12.75" customHeight="1" x14ac:dyDescent="0.2">
      <c r="B22" s="637" t="s">
        <v>278</v>
      </c>
      <c r="C22" s="709"/>
      <c r="D22" s="709"/>
      <c r="E22" s="709"/>
      <c r="F22" s="697"/>
    </row>
    <row r="24" spans="2:14" ht="51" x14ac:dyDescent="0.2">
      <c r="B24" s="97" t="s">
        <v>109</v>
      </c>
      <c r="C24" s="75" t="s">
        <v>22</v>
      </c>
      <c r="D24" s="76" t="s">
        <v>23</v>
      </c>
      <c r="E24" s="76" t="s">
        <v>24</v>
      </c>
      <c r="F24" s="77" t="s">
        <v>31</v>
      </c>
    </row>
    <row r="25" spans="2:14" x14ac:dyDescent="0.2">
      <c r="B25" s="74"/>
      <c r="C25" s="75"/>
      <c r="D25" s="47" t="s">
        <v>30</v>
      </c>
      <c r="E25" s="47" t="s">
        <v>30</v>
      </c>
      <c r="F25" s="47" t="s">
        <v>30</v>
      </c>
    </row>
    <row r="26" spans="2:14" x14ac:dyDescent="0.2">
      <c r="B26" s="387"/>
      <c r="C26" s="84" t="s">
        <v>529</v>
      </c>
      <c r="D26" s="84"/>
      <c r="E26" s="84"/>
      <c r="F26" s="84"/>
    </row>
    <row r="27" spans="2:14" x14ac:dyDescent="0.2">
      <c r="B27" s="387"/>
      <c r="C27" s="506" t="s">
        <v>29</v>
      </c>
      <c r="D27" s="84">
        <v>4314.8</v>
      </c>
      <c r="E27" s="84" t="s">
        <v>608</v>
      </c>
      <c r="F27" s="84">
        <v>4314.8</v>
      </c>
    </row>
    <row r="28" spans="2:14" x14ac:dyDescent="0.2">
      <c r="B28" s="387"/>
      <c r="C28" s="84" t="s">
        <v>529</v>
      </c>
      <c r="D28" s="84"/>
      <c r="E28" s="84"/>
      <c r="F28" s="84"/>
    </row>
    <row r="29" spans="2:14" x14ac:dyDescent="0.2">
      <c r="D29" s="461"/>
      <c r="E29" s="461"/>
      <c r="F29" s="461"/>
    </row>
  </sheetData>
  <mergeCells count="7">
    <mergeCell ref="J9:L9"/>
    <mergeCell ref="B20:E20"/>
    <mergeCell ref="B5:C5"/>
    <mergeCell ref="B22:F22"/>
    <mergeCell ref="B2:D2"/>
    <mergeCell ref="B7:E7"/>
    <mergeCell ref="G9:I9"/>
  </mergeCells>
  <phoneticPr fontId="0" type="noConversion"/>
  <pageMargins left="0.74803149606299213" right="0.74803149606299213" top="0.98425196850393704" bottom="0.98425196850393704" header="0.51181102362204722" footer="0.51181102362204722"/>
  <pageSetup paperSize="9" scale="56" fitToHeight="100" orientation="landscape" r:id="rId1"/>
  <headerFooter scaleWithDoc="0" alignWithMargins="0">
    <oddFooter>&amp;L&amp;8&amp;D&amp;C&amp;8&amp; Template: &amp;A
&amp;F&amp;R&amp;8&amp;P of &amp;N</oddFooter>
  </headerFooter>
  <rowBreaks count="1" manualBreakCount="1">
    <brk id="19" min="1"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B1:N95"/>
  <sheetViews>
    <sheetView zoomScale="60" zoomScaleNormal="60" zoomScaleSheetLayoutView="75" workbookViewId="0">
      <selection activeCell="A87" sqref="A87"/>
    </sheetView>
  </sheetViews>
  <sheetFormatPr defaultColWidth="9.140625" defaultRowHeight="12.75" x14ac:dyDescent="0.2"/>
  <cols>
    <col min="1" max="1" width="12" style="71" customWidth="1"/>
    <col min="2" max="2" width="22.42578125" style="71" customWidth="1"/>
    <col min="3" max="3" width="41.140625" style="71" customWidth="1"/>
    <col min="4" max="14" width="15.85546875" style="71" customWidth="1"/>
    <col min="15" max="16" width="15.140625" style="71" customWidth="1"/>
    <col min="17" max="17" width="21.85546875" style="71" customWidth="1"/>
    <col min="18" max="16384" width="9.140625" style="71"/>
  </cols>
  <sheetData>
    <row r="1" spans="2:14" ht="20.25" x14ac:dyDescent="0.3">
      <c r="B1" s="44" t="str">
        <f>Cover!C22</f>
        <v>Energex</v>
      </c>
      <c r="C1" s="45"/>
      <c r="D1" s="45"/>
      <c r="E1" s="45"/>
      <c r="F1" s="45"/>
      <c r="G1" s="45"/>
      <c r="H1" s="45"/>
      <c r="I1" s="45"/>
      <c r="J1" s="45"/>
      <c r="K1" s="45"/>
      <c r="L1" s="45"/>
      <c r="M1" s="45"/>
    </row>
    <row r="2" spans="2:14" ht="20.25" x14ac:dyDescent="0.3">
      <c r="B2" s="72" t="s">
        <v>440</v>
      </c>
      <c r="C2" s="72"/>
    </row>
    <row r="3" spans="2:14" ht="20.25" x14ac:dyDescent="0.3">
      <c r="B3" s="44" t="str">
        <f>Cover!C26</f>
        <v>2012-13</v>
      </c>
    </row>
    <row r="4" spans="2:14" ht="20.25" x14ac:dyDescent="0.3">
      <c r="B4" s="44"/>
    </row>
    <row r="5" spans="2:14" ht="68.25" customHeight="1" x14ac:dyDescent="0.2">
      <c r="B5" s="640" t="s">
        <v>257</v>
      </c>
      <c r="C5" s="641"/>
    </row>
    <row r="6" spans="2:14" ht="20.25" x14ac:dyDescent="0.3">
      <c r="B6" s="73"/>
    </row>
    <row r="7" spans="2:14" ht="15.75" x14ac:dyDescent="0.25">
      <c r="B7" s="110" t="s">
        <v>441</v>
      </c>
    </row>
    <row r="8" spans="2:14" x14ac:dyDescent="0.2">
      <c r="B8" s="103"/>
      <c r="C8" s="104"/>
      <c r="D8" s="105"/>
      <c r="E8" s="105"/>
      <c r="F8" s="106"/>
      <c r="G8" s="106"/>
      <c r="H8" s="107"/>
      <c r="I8" s="107"/>
      <c r="J8" s="107"/>
      <c r="K8" s="108"/>
      <c r="L8" s="109"/>
      <c r="M8" s="109"/>
    </row>
    <row r="9" spans="2:14" ht="38.25" x14ac:dyDescent="0.2">
      <c r="B9" s="74" t="s">
        <v>21</v>
      </c>
      <c r="C9" s="75" t="s">
        <v>22</v>
      </c>
      <c r="D9" s="76" t="s">
        <v>23</v>
      </c>
      <c r="E9" s="50" t="s">
        <v>24</v>
      </c>
      <c r="F9" s="50" t="s">
        <v>31</v>
      </c>
      <c r="G9" s="690" t="s">
        <v>25</v>
      </c>
      <c r="H9" s="691"/>
      <c r="I9" s="692"/>
      <c r="J9" s="693" t="s">
        <v>26</v>
      </c>
      <c r="K9" s="694"/>
      <c r="L9" s="695"/>
      <c r="M9" s="77" t="s">
        <v>27</v>
      </c>
      <c r="N9" s="512" t="s">
        <v>28</v>
      </c>
    </row>
    <row r="10" spans="2:14" ht="36" customHeight="1" x14ac:dyDescent="0.2">
      <c r="B10" s="74"/>
      <c r="C10" s="75"/>
      <c r="D10" s="76"/>
      <c r="E10" s="76"/>
      <c r="F10" s="77"/>
      <c r="G10" s="77" t="s">
        <v>38</v>
      </c>
      <c r="H10" s="77" t="s">
        <v>52</v>
      </c>
      <c r="I10" s="77" t="s">
        <v>39</v>
      </c>
      <c r="J10" s="78" t="s">
        <v>79</v>
      </c>
      <c r="K10" s="80" t="s">
        <v>80</v>
      </c>
      <c r="L10" s="77" t="s">
        <v>81</v>
      </c>
      <c r="M10" s="77"/>
      <c r="N10" s="79"/>
    </row>
    <row r="11" spans="2:14" x14ac:dyDescent="0.2">
      <c r="B11" s="81"/>
      <c r="C11" s="111" t="s">
        <v>116</v>
      </c>
      <c r="D11" s="47" t="s">
        <v>30</v>
      </c>
      <c r="E11" s="47" t="s">
        <v>30</v>
      </c>
      <c r="F11" s="47" t="s">
        <v>30</v>
      </c>
      <c r="G11" s="47" t="s">
        <v>30</v>
      </c>
      <c r="H11" s="47" t="s">
        <v>30</v>
      </c>
      <c r="I11" s="47"/>
      <c r="J11" s="47" t="s">
        <v>30</v>
      </c>
      <c r="K11" s="47" t="s">
        <v>30</v>
      </c>
      <c r="L11" s="47" t="s">
        <v>30</v>
      </c>
      <c r="M11" s="47" t="s">
        <v>30</v>
      </c>
      <c r="N11" s="47" t="s">
        <v>30</v>
      </c>
    </row>
    <row r="12" spans="2:14" x14ac:dyDescent="0.2">
      <c r="B12" s="390"/>
      <c r="C12" s="86" t="s">
        <v>117</v>
      </c>
      <c r="D12" s="85">
        <v>25019.3</v>
      </c>
      <c r="E12" s="85" t="s">
        <v>608</v>
      </c>
      <c r="F12" s="85">
        <v>25019.3</v>
      </c>
      <c r="G12" s="85">
        <v>27544</v>
      </c>
      <c r="H12" s="85">
        <v>25019.3</v>
      </c>
      <c r="I12" s="458">
        <f>IF(G12="-","-",(H12-G12)/G12)</f>
        <v>-9.1660615742085422E-2</v>
      </c>
      <c r="J12" s="85" t="s">
        <v>608</v>
      </c>
      <c r="K12" s="85" t="s">
        <v>608</v>
      </c>
      <c r="L12" s="85" t="s">
        <v>608</v>
      </c>
      <c r="M12" s="113"/>
      <c r="N12" s="85" t="s">
        <v>608</v>
      </c>
    </row>
    <row r="13" spans="2:14" x14ac:dyDescent="0.2">
      <c r="B13" s="390"/>
      <c r="C13" s="83" t="s">
        <v>118</v>
      </c>
      <c r="D13" s="85">
        <v>14582.3</v>
      </c>
      <c r="E13" s="85">
        <v>2962.7</v>
      </c>
      <c r="F13" s="85">
        <v>17545</v>
      </c>
      <c r="G13" s="85">
        <v>15691.5</v>
      </c>
      <c r="H13" s="85">
        <v>17545</v>
      </c>
      <c r="I13" s="458">
        <f t="shared" ref="I13:I18" si="0">IF(G13="-","-",(H13-G13)/G13)</f>
        <v>0.11812127584998247</v>
      </c>
      <c r="J13" s="85" t="s">
        <v>608</v>
      </c>
      <c r="K13" s="85" t="s">
        <v>608</v>
      </c>
      <c r="L13" s="85" t="s">
        <v>608</v>
      </c>
      <c r="M13" s="113"/>
      <c r="N13" s="85" t="s">
        <v>608</v>
      </c>
    </row>
    <row r="14" spans="2:14" x14ac:dyDescent="0.2">
      <c r="B14" s="390"/>
      <c r="C14" s="83" t="s">
        <v>119</v>
      </c>
      <c r="D14" s="85">
        <v>17964.5</v>
      </c>
      <c r="E14" s="85" t="s">
        <v>608</v>
      </c>
      <c r="F14" s="85">
        <v>17964.5</v>
      </c>
      <c r="G14" s="85">
        <v>22132.9</v>
      </c>
      <c r="H14" s="85">
        <v>17964.5</v>
      </c>
      <c r="I14" s="458">
        <f t="shared" si="0"/>
        <v>-0.18833501258307772</v>
      </c>
      <c r="J14" s="85" t="s">
        <v>608</v>
      </c>
      <c r="K14" s="85" t="s">
        <v>608</v>
      </c>
      <c r="L14" s="85" t="s">
        <v>608</v>
      </c>
      <c r="M14" s="113"/>
      <c r="N14" s="85" t="s">
        <v>608</v>
      </c>
    </row>
    <row r="15" spans="2:14" x14ac:dyDescent="0.2">
      <c r="B15" s="390"/>
      <c r="C15" s="83" t="s">
        <v>120</v>
      </c>
      <c r="D15" s="85">
        <v>19259.900000000001</v>
      </c>
      <c r="E15" s="85">
        <v>-3170.6</v>
      </c>
      <c r="F15" s="85">
        <v>16089.3</v>
      </c>
      <c r="G15" s="85">
        <v>26431.200000000001</v>
      </c>
      <c r="H15" s="85">
        <v>16089.3</v>
      </c>
      <c r="I15" s="458">
        <f t="shared" si="0"/>
        <v>-0.3912762190138927</v>
      </c>
      <c r="J15" s="85" t="s">
        <v>608</v>
      </c>
      <c r="K15" s="85" t="s">
        <v>608</v>
      </c>
      <c r="L15" s="85" t="s">
        <v>608</v>
      </c>
      <c r="M15" s="113"/>
      <c r="N15" s="85">
        <v>3170.6</v>
      </c>
    </row>
    <row r="16" spans="2:14" x14ac:dyDescent="0.2">
      <c r="B16" s="390"/>
      <c r="C16" s="87" t="s">
        <v>121</v>
      </c>
      <c r="D16" s="85">
        <v>9118.2999999999993</v>
      </c>
      <c r="E16" s="85" t="s">
        <v>608</v>
      </c>
      <c r="F16" s="85">
        <v>9118.2999999999993</v>
      </c>
      <c r="G16" s="85">
        <v>9882.2000000000007</v>
      </c>
      <c r="H16" s="85">
        <v>9118.2999999999993</v>
      </c>
      <c r="I16" s="458">
        <f t="shared" si="0"/>
        <v>-7.7300601080731154E-2</v>
      </c>
      <c r="J16" s="85" t="s">
        <v>608</v>
      </c>
      <c r="K16" s="85" t="s">
        <v>608</v>
      </c>
      <c r="L16" s="85" t="s">
        <v>608</v>
      </c>
      <c r="M16" s="113"/>
      <c r="N16" s="85" t="s">
        <v>608</v>
      </c>
    </row>
    <row r="17" spans="2:14" x14ac:dyDescent="0.2">
      <c r="B17" s="390"/>
      <c r="C17" s="87" t="s">
        <v>122</v>
      </c>
      <c r="D17" s="85" t="s">
        <v>608</v>
      </c>
      <c r="E17" s="85">
        <v>4481.1000000000004</v>
      </c>
      <c r="F17" s="85">
        <v>4481.1000000000004</v>
      </c>
      <c r="G17" s="85">
        <v>5417</v>
      </c>
      <c r="H17" s="85">
        <v>4481.1000000000004</v>
      </c>
      <c r="I17" s="458">
        <f t="shared" si="0"/>
        <v>-0.17277090640575957</v>
      </c>
      <c r="J17" s="85" t="s">
        <v>608</v>
      </c>
      <c r="K17" s="85" t="s">
        <v>608</v>
      </c>
      <c r="L17" s="85" t="s">
        <v>608</v>
      </c>
      <c r="M17" s="113"/>
      <c r="N17" s="85" t="s">
        <v>608</v>
      </c>
    </row>
    <row r="18" spans="2:14" x14ac:dyDescent="0.2">
      <c r="B18" s="390"/>
      <c r="C18" s="83" t="s">
        <v>156</v>
      </c>
      <c r="D18" s="85">
        <v>314953</v>
      </c>
      <c r="E18" s="85">
        <v>-33385.199999999997</v>
      </c>
      <c r="F18" s="85">
        <v>281567.80000000005</v>
      </c>
      <c r="G18" s="85">
        <v>27089.599999999999</v>
      </c>
      <c r="H18" s="85">
        <v>259234.7</v>
      </c>
      <c r="I18" s="458">
        <f t="shared" si="0"/>
        <v>8.5695285275530093</v>
      </c>
      <c r="J18" s="85" t="s">
        <v>608</v>
      </c>
      <c r="K18" s="85">
        <v>17539.400000000001</v>
      </c>
      <c r="L18" s="85">
        <v>4793.7</v>
      </c>
      <c r="M18" s="113"/>
      <c r="N18" s="85">
        <v>33404.800000000003</v>
      </c>
    </row>
    <row r="19" spans="2:14" x14ac:dyDescent="0.2">
      <c r="B19" s="81"/>
      <c r="C19" s="112" t="s">
        <v>106</v>
      </c>
      <c r="D19" s="383">
        <f>SUM(D12:D18)</f>
        <v>400897.3</v>
      </c>
      <c r="E19" s="383">
        <f t="shared" ref="E19:F19" si="1">SUM(E12:E18)</f>
        <v>-29111.999999999996</v>
      </c>
      <c r="F19" s="383">
        <f t="shared" si="1"/>
        <v>371785.30000000005</v>
      </c>
      <c r="G19" s="383">
        <f>SUM(G12:G18)</f>
        <v>134188.4</v>
      </c>
      <c r="H19" s="383">
        <f>SUM(H12:H18)</f>
        <v>349452.2</v>
      </c>
      <c r="I19" s="382"/>
      <c r="J19" s="383">
        <f>SUM(J12:J18)</f>
        <v>0</v>
      </c>
      <c r="K19" s="383">
        <f>SUM(K12:K18)</f>
        <v>17539.400000000001</v>
      </c>
      <c r="L19" s="383">
        <f>SUM(L12:L18)</f>
        <v>4793.7</v>
      </c>
      <c r="M19" s="383">
        <f>SUM(M12:M18)</f>
        <v>0</v>
      </c>
      <c r="N19" s="383">
        <f>SUM(N12:N18)</f>
        <v>36575.4</v>
      </c>
    </row>
    <row r="20" spans="2:14" x14ac:dyDescent="0.2">
      <c r="D20" s="467"/>
      <c r="E20" s="467"/>
      <c r="F20" s="467"/>
      <c r="G20" s="467"/>
      <c r="H20" s="467"/>
      <c r="J20" s="467"/>
      <c r="K20" s="467"/>
      <c r="L20" s="467"/>
      <c r="N20" s="467"/>
    </row>
    <row r="21" spans="2:14" ht="19.5" x14ac:dyDescent="0.25">
      <c r="B21" s="89" t="s">
        <v>107</v>
      </c>
      <c r="C21" s="90"/>
      <c r="H21" s="465"/>
    </row>
    <row r="22" spans="2:14" ht="15.75" x14ac:dyDescent="0.25">
      <c r="B22" s="110"/>
      <c r="H22" s="465"/>
    </row>
    <row r="23" spans="2:14" x14ac:dyDescent="0.2">
      <c r="B23" s="642" t="s">
        <v>48</v>
      </c>
      <c r="C23" s="638"/>
      <c r="D23" s="639"/>
      <c r="H23" s="465"/>
      <c r="I23" s="466"/>
    </row>
    <row r="24" spans="2:14" x14ac:dyDescent="0.2">
      <c r="H24" s="465"/>
    </row>
    <row r="25" spans="2:14" x14ac:dyDescent="0.2">
      <c r="B25" s="95" t="s">
        <v>35</v>
      </c>
      <c r="C25" s="703" t="s">
        <v>49</v>
      </c>
      <c r="D25" s="704"/>
      <c r="E25" s="704"/>
      <c r="F25" s="705"/>
      <c r="H25" s="465"/>
      <c r="I25" s="553"/>
    </row>
    <row r="26" spans="2:14" ht="46.5" customHeight="1" x14ac:dyDescent="0.2">
      <c r="B26" s="503" t="s">
        <v>537</v>
      </c>
      <c r="C26" s="731" t="s">
        <v>468</v>
      </c>
      <c r="D26" s="732"/>
      <c r="E26" s="732"/>
      <c r="F26" s="733"/>
      <c r="H26" s="465"/>
    </row>
    <row r="27" spans="2:14" ht="47.85" customHeight="1" x14ac:dyDescent="0.2">
      <c r="B27" s="519" t="s">
        <v>538</v>
      </c>
      <c r="C27" s="516"/>
      <c r="D27" s="517"/>
      <c r="E27" s="517"/>
      <c r="F27" s="518"/>
      <c r="H27" s="465"/>
    </row>
    <row r="28" spans="2:14" ht="75" customHeight="1" x14ac:dyDescent="0.2">
      <c r="B28" s="520" t="s">
        <v>539</v>
      </c>
      <c r="C28" s="740" t="s">
        <v>475</v>
      </c>
      <c r="D28" s="741"/>
      <c r="E28" s="741"/>
      <c r="F28" s="742"/>
    </row>
    <row r="29" spans="2:14" ht="38.25" customHeight="1" x14ac:dyDescent="0.2">
      <c r="B29" s="521" t="s">
        <v>540</v>
      </c>
      <c r="C29" s="737" t="s">
        <v>469</v>
      </c>
      <c r="D29" s="738"/>
      <c r="E29" s="738"/>
      <c r="F29" s="739"/>
    </row>
    <row r="30" spans="2:14" ht="90" customHeight="1" x14ac:dyDescent="0.2">
      <c r="B30" s="503" t="s">
        <v>541</v>
      </c>
      <c r="C30" s="731" t="s">
        <v>506</v>
      </c>
      <c r="D30" s="732"/>
      <c r="E30" s="732"/>
      <c r="F30" s="733"/>
    </row>
    <row r="31" spans="2:14" ht="73.5" customHeight="1" x14ac:dyDescent="0.2">
      <c r="B31" s="503" t="s">
        <v>542</v>
      </c>
      <c r="C31" s="731" t="s">
        <v>476</v>
      </c>
      <c r="D31" s="732"/>
      <c r="E31" s="732"/>
      <c r="F31" s="733"/>
    </row>
    <row r="32" spans="2:14" ht="86.25" customHeight="1" x14ac:dyDescent="0.2">
      <c r="B32" s="503" t="s">
        <v>543</v>
      </c>
      <c r="C32" s="731" t="s">
        <v>600</v>
      </c>
      <c r="D32" s="732"/>
      <c r="E32" s="732"/>
      <c r="F32" s="733"/>
    </row>
    <row r="33" spans="2:8" ht="15.75" x14ac:dyDescent="0.2">
      <c r="B33" s="96"/>
      <c r="C33" s="734"/>
      <c r="D33" s="735"/>
      <c r="E33" s="735"/>
      <c r="F33" s="736"/>
    </row>
    <row r="35" spans="2:8" ht="16.5" customHeight="1" x14ac:dyDescent="0.25">
      <c r="B35" s="49" t="s">
        <v>442</v>
      </c>
    </row>
    <row r="36" spans="2:8" ht="15.75" x14ac:dyDescent="0.25">
      <c r="B36" s="110"/>
    </row>
    <row r="37" spans="2:8" ht="38.25" customHeight="1" x14ac:dyDescent="0.2">
      <c r="B37" s="727" t="s">
        <v>276</v>
      </c>
      <c r="C37" s="670"/>
      <c r="D37" s="670"/>
      <c r="E37" s="652"/>
    </row>
    <row r="38" spans="2:8" ht="15.75" x14ac:dyDescent="0.25">
      <c r="B38" s="110"/>
    </row>
    <row r="39" spans="2:8" ht="54" customHeight="1" x14ac:dyDescent="0.2">
      <c r="B39" s="74" t="s">
        <v>21</v>
      </c>
      <c r="C39" s="75" t="s">
        <v>22</v>
      </c>
      <c r="D39" s="76" t="s">
        <v>23</v>
      </c>
      <c r="E39" s="76" t="s">
        <v>24</v>
      </c>
      <c r="F39" s="77" t="s">
        <v>31</v>
      </c>
    </row>
    <row r="40" spans="2:8" x14ac:dyDescent="0.2">
      <c r="B40" s="74"/>
      <c r="C40" s="75"/>
      <c r="D40" s="47" t="s">
        <v>30</v>
      </c>
      <c r="E40" s="47" t="s">
        <v>30</v>
      </c>
      <c r="F40" s="47" t="s">
        <v>30</v>
      </c>
    </row>
    <row r="41" spans="2:8" x14ac:dyDescent="0.2">
      <c r="B41" s="390"/>
      <c r="C41" s="514" t="s">
        <v>450</v>
      </c>
      <c r="D41" s="85"/>
      <c r="E41" s="85"/>
      <c r="F41" s="85"/>
    </row>
    <row r="42" spans="2:8" x14ac:dyDescent="0.2">
      <c r="B42" s="390"/>
      <c r="C42" s="508" t="s">
        <v>610</v>
      </c>
      <c r="D42" s="85">
        <v>824.6</v>
      </c>
      <c r="E42" s="85" t="s">
        <v>608</v>
      </c>
      <c r="F42" s="85">
        <v>824.6</v>
      </c>
      <c r="H42" s="515"/>
    </row>
    <row r="43" spans="2:8" x14ac:dyDescent="0.2">
      <c r="B43" s="390"/>
      <c r="C43" s="508" t="s">
        <v>611</v>
      </c>
      <c r="D43" s="85">
        <v>167088.70000000001</v>
      </c>
      <c r="E43" s="85" t="s">
        <v>608</v>
      </c>
      <c r="F43" s="85">
        <v>167088.70000000001</v>
      </c>
      <c r="H43" s="515"/>
    </row>
    <row r="44" spans="2:8" x14ac:dyDescent="0.2">
      <c r="B44" s="390"/>
      <c r="C44" s="508" t="s">
        <v>612</v>
      </c>
      <c r="D44" s="85">
        <v>2443.3000000000002</v>
      </c>
      <c r="E44" s="85" t="s">
        <v>608</v>
      </c>
      <c r="F44" s="85">
        <v>2443.3000000000002</v>
      </c>
      <c r="H44" s="515"/>
    </row>
    <row r="45" spans="2:8" x14ac:dyDescent="0.2">
      <c r="B45" s="390"/>
      <c r="C45" s="508" t="s">
        <v>345</v>
      </c>
      <c r="D45" s="85" t="s">
        <v>608</v>
      </c>
      <c r="E45" s="85">
        <v>1040.3</v>
      </c>
      <c r="F45" s="85">
        <v>1040.3</v>
      </c>
      <c r="H45" s="515"/>
    </row>
    <row r="46" spans="2:8" x14ac:dyDescent="0.2">
      <c r="B46" s="390"/>
      <c r="C46" s="508" t="s">
        <v>613</v>
      </c>
      <c r="D46" s="85">
        <v>122263.2851916027</v>
      </c>
      <c r="E46" s="85">
        <v>-34425.5</v>
      </c>
      <c r="F46" s="85">
        <v>87837.8</v>
      </c>
      <c r="G46" s="524"/>
      <c r="H46" s="515"/>
    </row>
    <row r="47" spans="2:8" x14ac:dyDescent="0.2">
      <c r="B47" s="390"/>
      <c r="C47" s="514" t="s">
        <v>427</v>
      </c>
      <c r="D47" s="85"/>
      <c r="E47" s="85"/>
      <c r="F47" s="85"/>
      <c r="H47" s="515"/>
    </row>
    <row r="48" spans="2:8" x14ac:dyDescent="0.2">
      <c r="B48" s="390"/>
      <c r="C48" s="508" t="s">
        <v>80</v>
      </c>
      <c r="D48" s="85">
        <v>17539.400000000001</v>
      </c>
      <c r="E48" s="85" t="s">
        <v>608</v>
      </c>
      <c r="F48" s="85">
        <v>17539.400000000001</v>
      </c>
      <c r="H48" s="515"/>
    </row>
    <row r="49" spans="2:8" x14ac:dyDescent="0.2">
      <c r="B49" s="390"/>
      <c r="C49" s="508" t="s">
        <v>81</v>
      </c>
      <c r="D49" s="85">
        <v>4793.7</v>
      </c>
      <c r="E49" s="85" t="s">
        <v>608</v>
      </c>
      <c r="F49" s="85">
        <v>4793.7</v>
      </c>
      <c r="H49" s="515"/>
    </row>
    <row r="50" spans="2:8" x14ac:dyDescent="0.2">
      <c r="B50" s="390"/>
      <c r="C50" s="508" t="s">
        <v>529</v>
      </c>
      <c r="D50" s="85"/>
      <c r="E50" s="85"/>
      <c r="F50" s="85"/>
    </row>
    <row r="51" spans="2:8" ht="15.75" x14ac:dyDescent="0.25">
      <c r="B51" s="110"/>
      <c r="D51" s="467"/>
      <c r="E51" s="467"/>
      <c r="F51" s="467"/>
    </row>
    <row r="52" spans="2:8" ht="15.75" x14ac:dyDescent="0.25">
      <c r="B52" s="110" t="s">
        <v>93</v>
      </c>
    </row>
    <row r="53" spans="2:8" ht="15.75" x14ac:dyDescent="0.25">
      <c r="B53" s="110"/>
    </row>
    <row r="54" spans="2:8" ht="34.5" customHeight="1" x14ac:dyDescent="0.2">
      <c r="B54" s="727" t="s">
        <v>276</v>
      </c>
      <c r="C54" s="670"/>
      <c r="D54" s="670"/>
      <c r="E54" s="652"/>
    </row>
    <row r="55" spans="2:8" ht="15.75" x14ac:dyDescent="0.25">
      <c r="B55" s="110"/>
    </row>
    <row r="56" spans="2:8" ht="99" customHeight="1" x14ac:dyDescent="0.2">
      <c r="B56" s="446" t="s">
        <v>110</v>
      </c>
      <c r="C56" s="728" t="s">
        <v>85</v>
      </c>
      <c r="D56" s="728"/>
      <c r="E56" s="728"/>
      <c r="F56" s="728"/>
      <c r="G56" s="447" t="s">
        <v>429</v>
      </c>
    </row>
    <row r="57" spans="2:8" x14ac:dyDescent="0.2">
      <c r="B57" s="509" t="s">
        <v>450</v>
      </c>
      <c r="C57" s="497"/>
      <c r="D57" s="498"/>
      <c r="E57" s="498"/>
      <c r="F57" s="499"/>
      <c r="G57" s="510"/>
    </row>
    <row r="58" spans="2:8" x14ac:dyDescent="0.2">
      <c r="B58" s="496" t="s">
        <v>451</v>
      </c>
      <c r="C58" s="729" t="s">
        <v>455</v>
      </c>
      <c r="D58" s="729"/>
      <c r="E58" s="729"/>
      <c r="F58" s="729"/>
      <c r="G58" s="474">
        <v>282.89999999999998</v>
      </c>
    </row>
    <row r="59" spans="2:8" x14ac:dyDescent="0.2">
      <c r="B59" s="496" t="s">
        <v>451</v>
      </c>
      <c r="C59" s="730" t="s">
        <v>456</v>
      </c>
      <c r="D59" s="730"/>
      <c r="E59" s="730"/>
      <c r="F59" s="730"/>
      <c r="G59" s="474">
        <v>4025.7</v>
      </c>
    </row>
    <row r="60" spans="2:8" x14ac:dyDescent="0.2">
      <c r="B60" s="496"/>
      <c r="C60" s="497"/>
      <c r="D60" s="498"/>
      <c r="E60" s="498"/>
      <c r="F60" s="499"/>
      <c r="G60" s="474"/>
    </row>
    <row r="61" spans="2:8" x14ac:dyDescent="0.2">
      <c r="B61" s="493" t="s">
        <v>427</v>
      </c>
      <c r="C61" s="497"/>
      <c r="D61" s="498"/>
      <c r="E61" s="498"/>
      <c r="F61" s="499"/>
      <c r="G61" s="474"/>
    </row>
    <row r="62" spans="2:8" x14ac:dyDescent="0.2">
      <c r="B62" s="496" t="s">
        <v>451</v>
      </c>
      <c r="C62" s="730" t="s">
        <v>457</v>
      </c>
      <c r="D62" s="730"/>
      <c r="E62" s="730"/>
      <c r="F62" s="730"/>
      <c r="G62" s="474">
        <v>1730</v>
      </c>
    </row>
    <row r="63" spans="2:8" x14ac:dyDescent="0.2">
      <c r="B63" s="101"/>
      <c r="C63" s="494"/>
      <c r="D63" s="495"/>
      <c r="E63" s="495"/>
      <c r="F63" s="495"/>
      <c r="G63" s="474"/>
    </row>
    <row r="64" spans="2:8" x14ac:dyDescent="0.2">
      <c r="B64" s="102"/>
      <c r="C64" s="676" t="s">
        <v>112</v>
      </c>
      <c r="D64" s="677"/>
      <c r="E64" s="677"/>
      <c r="F64" s="677"/>
      <c r="G64" s="500">
        <f>SUM(G57:G63)</f>
        <v>6038.5999999999995</v>
      </c>
    </row>
    <row r="66" spans="2:14" ht="19.5" x14ac:dyDescent="0.25">
      <c r="B66" s="110" t="s">
        <v>443</v>
      </c>
      <c r="C66" s="114"/>
      <c r="D66" s="114"/>
      <c r="E66" s="114"/>
      <c r="F66" s="114"/>
      <c r="G66" s="114"/>
      <c r="H66" s="114"/>
      <c r="I66" s="114"/>
      <c r="J66" s="114"/>
      <c r="K66" s="114"/>
      <c r="L66" s="114"/>
    </row>
    <row r="67" spans="2:14" ht="12.75" customHeight="1" x14ac:dyDescent="0.25">
      <c r="B67" s="110"/>
      <c r="C67" s="114"/>
      <c r="D67" s="114"/>
      <c r="E67" s="114"/>
      <c r="F67" s="114"/>
      <c r="G67" s="114"/>
      <c r="H67" s="114"/>
      <c r="I67" s="114"/>
      <c r="J67" s="114"/>
      <c r="K67" s="114"/>
      <c r="L67" s="114"/>
    </row>
    <row r="68" spans="2:14" ht="33.75" customHeight="1" x14ac:dyDescent="0.2">
      <c r="B68" s="727" t="s">
        <v>276</v>
      </c>
      <c r="C68" s="670"/>
      <c r="D68" s="670"/>
      <c r="E68" s="652"/>
      <c r="F68" s="114"/>
      <c r="G68" s="114"/>
      <c r="H68" s="114"/>
      <c r="I68" s="114"/>
      <c r="J68" s="114"/>
      <c r="K68" s="114"/>
      <c r="L68" s="114"/>
    </row>
    <row r="69" spans="2:14" ht="12.75" customHeight="1" x14ac:dyDescent="0.25">
      <c r="B69" s="89"/>
      <c r="C69" s="114"/>
      <c r="D69" s="114"/>
      <c r="E69" s="114"/>
      <c r="F69" s="114"/>
      <c r="G69" s="114"/>
      <c r="H69" s="114"/>
      <c r="I69" s="114"/>
      <c r="J69" s="114"/>
      <c r="K69" s="114"/>
      <c r="L69" s="114"/>
    </row>
    <row r="70" spans="2:14" ht="54.75" customHeight="1" x14ac:dyDescent="0.2">
      <c r="B70" s="74" t="s">
        <v>21</v>
      </c>
      <c r="C70" s="75" t="s">
        <v>22</v>
      </c>
      <c r="D70" s="76" t="s">
        <v>23</v>
      </c>
      <c r="E70" s="76" t="s">
        <v>24</v>
      </c>
      <c r="F70" s="77" t="s">
        <v>31</v>
      </c>
      <c r="G70" s="690" t="s">
        <v>25</v>
      </c>
      <c r="H70" s="691"/>
      <c r="I70" s="692"/>
      <c r="J70" s="693" t="s">
        <v>26</v>
      </c>
      <c r="K70" s="725"/>
      <c r="L70" s="726"/>
      <c r="M70" s="77" t="s">
        <v>27</v>
      </c>
      <c r="N70" s="79" t="s">
        <v>28</v>
      </c>
    </row>
    <row r="71" spans="2:14" ht="30" customHeight="1" x14ac:dyDescent="0.2">
      <c r="B71" s="115"/>
      <c r="C71" s="116"/>
      <c r="D71" s="76"/>
      <c r="E71" s="76"/>
      <c r="F71" s="77"/>
      <c r="G71" s="77" t="s">
        <v>38</v>
      </c>
      <c r="H71" s="77" t="s">
        <v>52</v>
      </c>
      <c r="I71" s="77" t="s">
        <v>39</v>
      </c>
      <c r="J71" s="78" t="s">
        <v>79</v>
      </c>
      <c r="K71" s="80" t="s">
        <v>80</v>
      </c>
      <c r="L71" s="77" t="s">
        <v>81</v>
      </c>
      <c r="M71" s="77"/>
      <c r="N71" s="79"/>
    </row>
    <row r="72" spans="2:14" ht="30" customHeight="1" x14ac:dyDescent="0.2">
      <c r="B72" s="115"/>
      <c r="C72" s="116"/>
      <c r="D72" s="76"/>
      <c r="E72" s="76"/>
      <c r="F72" s="77"/>
      <c r="G72" s="47" t="s">
        <v>30</v>
      </c>
      <c r="H72" s="47" t="s">
        <v>30</v>
      </c>
      <c r="I72" s="47"/>
      <c r="J72" s="47" t="s">
        <v>30</v>
      </c>
      <c r="K72" s="47" t="s">
        <v>30</v>
      </c>
      <c r="L72" s="47" t="s">
        <v>30</v>
      </c>
      <c r="M72" s="47" t="s">
        <v>30</v>
      </c>
      <c r="N72" s="47" t="s">
        <v>30</v>
      </c>
    </row>
    <row r="73" spans="2:14" ht="32.450000000000003" customHeight="1" x14ac:dyDescent="0.2">
      <c r="B73" s="390"/>
      <c r="C73" s="550" t="s">
        <v>448</v>
      </c>
      <c r="D73" s="538">
        <v>50969.120219999997</v>
      </c>
      <c r="E73" s="538" t="s">
        <v>529</v>
      </c>
      <c r="F73" s="538">
        <v>50969.120219999997</v>
      </c>
      <c r="G73" s="539"/>
      <c r="H73" s="538">
        <v>50969.120219999997</v>
      </c>
      <c r="I73" s="539" t="str">
        <f>IF(G73=0," ",(H73-G73)/G73)</f>
        <v xml:space="preserve"> </v>
      </c>
      <c r="J73" s="538"/>
      <c r="K73" s="538"/>
      <c r="L73" s="538"/>
      <c r="M73" s="445"/>
      <c r="N73" s="444" t="s">
        <v>529</v>
      </c>
    </row>
    <row r="74" spans="2:14" ht="43.5" customHeight="1" x14ac:dyDescent="0.2">
      <c r="B74" s="390"/>
      <c r="C74" s="550" t="s">
        <v>601</v>
      </c>
      <c r="D74" s="85">
        <v>-8195.0589999999993</v>
      </c>
      <c r="E74" s="85" t="s">
        <v>529</v>
      </c>
      <c r="F74" s="85">
        <v>-8195.0589999999993</v>
      </c>
      <c r="G74" s="539"/>
      <c r="H74" s="538"/>
      <c r="I74" s="539" t="str">
        <f>IF(G74=0," ",(H74-G74)/G74)</f>
        <v xml:space="preserve"> </v>
      </c>
      <c r="J74" s="538"/>
      <c r="K74" s="538"/>
      <c r="L74" s="85">
        <v>-8195.0589999999993</v>
      </c>
      <c r="M74" s="445"/>
      <c r="N74" s="444"/>
    </row>
    <row r="75" spans="2:14" ht="69.599999999999994" customHeight="1" x14ac:dyDescent="0.2">
      <c r="B75" s="390"/>
      <c r="C75" s="550" t="s">
        <v>449</v>
      </c>
      <c r="D75" s="538">
        <v>2153.7150000000001</v>
      </c>
      <c r="E75" s="538" t="s">
        <v>529</v>
      </c>
      <c r="F75" s="538">
        <v>2153.7150000000001</v>
      </c>
      <c r="G75" s="539"/>
      <c r="H75" s="538" t="s">
        <v>529</v>
      </c>
      <c r="I75" s="539" t="str">
        <f>IF(G75=0," ",(H75-G75)/G75)</f>
        <v xml:space="preserve"> </v>
      </c>
      <c r="J75" s="538" t="s">
        <v>529</v>
      </c>
      <c r="K75" s="538" t="s">
        <v>529</v>
      </c>
      <c r="L75" s="538">
        <v>2153.7150000000001</v>
      </c>
      <c r="M75" s="445"/>
      <c r="N75" s="444" t="s">
        <v>529</v>
      </c>
    </row>
    <row r="76" spans="2:14" x14ac:dyDescent="0.2">
      <c r="B76" s="390"/>
      <c r="C76" s="85" t="s">
        <v>529</v>
      </c>
      <c r="D76" s="444" t="s">
        <v>529</v>
      </c>
      <c r="E76" s="444" t="s">
        <v>529</v>
      </c>
      <c r="F76" s="444" t="s">
        <v>529</v>
      </c>
      <c r="G76" s="445"/>
      <c r="H76" s="444" t="s">
        <v>529</v>
      </c>
      <c r="I76" s="445" t="str">
        <f t="shared" ref="I76:I78" si="2">IF(G76=0," ",(H76-G76)/G76)</f>
        <v xml:space="preserve"> </v>
      </c>
      <c r="J76" s="444" t="s">
        <v>529</v>
      </c>
      <c r="K76" s="444" t="s">
        <v>529</v>
      </c>
      <c r="L76" s="444" t="s">
        <v>529</v>
      </c>
      <c r="M76" s="445"/>
      <c r="N76" s="444" t="s">
        <v>529</v>
      </c>
    </row>
    <row r="77" spans="2:14" x14ac:dyDescent="0.2">
      <c r="B77" s="390"/>
      <c r="C77" s="85" t="s">
        <v>529</v>
      </c>
      <c r="D77" s="444" t="s">
        <v>529</v>
      </c>
      <c r="E77" s="444" t="s">
        <v>529</v>
      </c>
      <c r="F77" s="444" t="s">
        <v>529</v>
      </c>
      <c r="G77" s="445"/>
      <c r="H77" s="444" t="s">
        <v>529</v>
      </c>
      <c r="I77" s="445" t="str">
        <f t="shared" si="2"/>
        <v xml:space="preserve"> </v>
      </c>
      <c r="J77" s="444" t="s">
        <v>529</v>
      </c>
      <c r="K77" s="444" t="s">
        <v>529</v>
      </c>
      <c r="L77" s="444" t="s">
        <v>529</v>
      </c>
      <c r="M77" s="445"/>
      <c r="N77" s="444" t="s">
        <v>529</v>
      </c>
    </row>
    <row r="78" spans="2:14" x14ac:dyDescent="0.2">
      <c r="B78" s="390"/>
      <c r="C78" s="85" t="s">
        <v>529</v>
      </c>
      <c r="D78" s="444" t="s">
        <v>529</v>
      </c>
      <c r="E78" s="444" t="s">
        <v>529</v>
      </c>
      <c r="F78" s="444" t="s">
        <v>529</v>
      </c>
      <c r="G78" s="445"/>
      <c r="H78" s="444" t="s">
        <v>529</v>
      </c>
      <c r="I78" s="445" t="str">
        <f t="shared" si="2"/>
        <v xml:space="preserve"> </v>
      </c>
      <c r="J78" s="444" t="s">
        <v>529</v>
      </c>
      <c r="K78" s="444" t="s">
        <v>529</v>
      </c>
      <c r="L78" s="444" t="s">
        <v>529</v>
      </c>
      <c r="M78" s="445"/>
      <c r="N78" s="444" t="s">
        <v>529</v>
      </c>
    </row>
    <row r="79" spans="2:14" x14ac:dyDescent="0.2">
      <c r="G79" s="244"/>
    </row>
    <row r="80" spans="2:14" ht="15.75" customHeight="1" x14ac:dyDescent="0.25">
      <c r="B80" s="110" t="s">
        <v>123</v>
      </c>
      <c r="C80" s="114"/>
      <c r="D80" s="110"/>
      <c r="E80" s="114"/>
      <c r="F80" s="110"/>
      <c r="G80" s="114"/>
      <c r="H80" s="114"/>
      <c r="I80" s="114"/>
      <c r="J80" s="114"/>
      <c r="K80" s="110"/>
      <c r="L80" s="114"/>
    </row>
    <row r="81" spans="2:10" ht="12.75" customHeight="1" x14ac:dyDescent="0.2"/>
    <row r="82" spans="2:10" ht="90.75" customHeight="1" x14ac:dyDescent="0.2">
      <c r="B82" s="117" t="s">
        <v>21</v>
      </c>
      <c r="C82" s="118" t="s">
        <v>124</v>
      </c>
      <c r="D82" s="720" t="s">
        <v>125</v>
      </c>
      <c r="E82" s="721"/>
      <c r="F82" s="720"/>
      <c r="G82" s="421" t="s">
        <v>126</v>
      </c>
      <c r="H82" s="421" t="s">
        <v>126</v>
      </c>
      <c r="I82" s="420" t="s">
        <v>430</v>
      </c>
      <c r="J82" s="424" t="s">
        <v>430</v>
      </c>
    </row>
    <row r="83" spans="2:10" ht="38.25" x14ac:dyDescent="0.2">
      <c r="B83" s="117"/>
      <c r="C83" s="118"/>
      <c r="D83" s="717"/>
      <c r="E83" s="718"/>
      <c r="F83" s="719"/>
      <c r="G83" s="421" t="s">
        <v>127</v>
      </c>
      <c r="H83" s="421" t="s">
        <v>128</v>
      </c>
      <c r="I83" s="421" t="s">
        <v>127</v>
      </c>
      <c r="J83" s="424" t="s">
        <v>128</v>
      </c>
    </row>
    <row r="84" spans="2:10" ht="159.6" customHeight="1" x14ac:dyDescent="0.2">
      <c r="B84" s="388"/>
      <c r="C84" s="484" t="s">
        <v>614</v>
      </c>
      <c r="D84" s="722" t="s">
        <v>615</v>
      </c>
      <c r="E84" s="723"/>
      <c r="F84" s="724"/>
      <c r="G84" s="484" t="s">
        <v>529</v>
      </c>
      <c r="H84" s="525">
        <v>23.7</v>
      </c>
      <c r="I84" s="484" t="s">
        <v>529</v>
      </c>
      <c r="J84" s="526">
        <v>31000</v>
      </c>
    </row>
    <row r="85" spans="2:10" ht="151.35" customHeight="1" x14ac:dyDescent="0.2">
      <c r="B85" s="388"/>
      <c r="C85" s="484" t="s">
        <v>616</v>
      </c>
      <c r="D85" s="722" t="s">
        <v>617</v>
      </c>
      <c r="E85" s="723"/>
      <c r="F85" s="724"/>
      <c r="G85" s="484" t="s">
        <v>529</v>
      </c>
      <c r="H85" s="484" t="s">
        <v>529</v>
      </c>
      <c r="I85" s="484" t="s">
        <v>529</v>
      </c>
      <c r="J85" s="484" t="s">
        <v>529</v>
      </c>
    </row>
    <row r="86" spans="2:10" ht="328.7" customHeight="1" x14ac:dyDescent="0.2">
      <c r="B86" s="388"/>
      <c r="C86" s="484" t="s">
        <v>618</v>
      </c>
      <c r="D86" s="722" t="s">
        <v>619</v>
      </c>
      <c r="E86" s="723"/>
      <c r="F86" s="724"/>
      <c r="G86" s="484" t="s">
        <v>529</v>
      </c>
      <c r="H86" s="484" t="s">
        <v>529</v>
      </c>
      <c r="I86" s="484" t="s">
        <v>529</v>
      </c>
      <c r="J86" s="484" t="s">
        <v>529</v>
      </c>
    </row>
    <row r="87" spans="2:10" ht="202.35" customHeight="1" x14ac:dyDescent="0.2">
      <c r="B87" s="388"/>
      <c r="C87" s="484" t="s">
        <v>620</v>
      </c>
      <c r="D87" s="722" t="s">
        <v>621</v>
      </c>
      <c r="E87" s="723"/>
      <c r="F87" s="724"/>
      <c r="G87" s="525">
        <v>27.2</v>
      </c>
      <c r="H87" s="525">
        <v>69.3</v>
      </c>
      <c r="I87" s="484" t="s">
        <v>529</v>
      </c>
      <c r="J87" s="484" t="s">
        <v>529</v>
      </c>
    </row>
    <row r="88" spans="2:10" ht="280.35000000000002" customHeight="1" x14ac:dyDescent="0.2">
      <c r="B88" s="388"/>
      <c r="C88" s="484" t="s">
        <v>622</v>
      </c>
      <c r="D88" s="722" t="s">
        <v>623</v>
      </c>
      <c r="E88" s="723"/>
      <c r="F88" s="724"/>
      <c r="G88" s="525">
        <v>14.4</v>
      </c>
      <c r="H88" s="525">
        <v>37.799999999999997</v>
      </c>
      <c r="I88" s="484" t="s">
        <v>529</v>
      </c>
      <c r="J88" s="484" t="s">
        <v>529</v>
      </c>
    </row>
    <row r="89" spans="2:10" ht="213" customHeight="1" x14ac:dyDescent="0.2">
      <c r="B89" s="388"/>
      <c r="C89" s="484" t="s">
        <v>624</v>
      </c>
      <c r="D89" s="722" t="s">
        <v>625</v>
      </c>
      <c r="E89" s="723"/>
      <c r="F89" s="724"/>
      <c r="G89" s="484" t="s">
        <v>626</v>
      </c>
      <c r="H89" s="484" t="s">
        <v>626</v>
      </c>
      <c r="I89" s="484" t="s">
        <v>529</v>
      </c>
      <c r="J89" s="484" t="s">
        <v>529</v>
      </c>
    </row>
    <row r="90" spans="2:10" x14ac:dyDescent="0.2">
      <c r="B90" s="388"/>
      <c r="C90" s="484" t="s">
        <v>529</v>
      </c>
      <c r="D90" s="481"/>
      <c r="E90" s="482"/>
      <c r="F90" s="483"/>
      <c r="G90" s="484" t="s">
        <v>529</v>
      </c>
      <c r="H90" s="484" t="s">
        <v>529</v>
      </c>
      <c r="I90" s="484" t="s">
        <v>529</v>
      </c>
      <c r="J90" s="484" t="s">
        <v>529</v>
      </c>
    </row>
    <row r="91" spans="2:10" x14ac:dyDescent="0.2">
      <c r="B91" s="388"/>
      <c r="C91" s="484" t="s">
        <v>529</v>
      </c>
      <c r="D91" s="481"/>
      <c r="E91" s="482"/>
      <c r="F91" s="483"/>
      <c r="G91" s="484" t="s">
        <v>529</v>
      </c>
      <c r="H91" s="484" t="s">
        <v>529</v>
      </c>
      <c r="I91" s="484" t="s">
        <v>529</v>
      </c>
      <c r="J91" s="484" t="s">
        <v>529</v>
      </c>
    </row>
    <row r="92" spans="2:10" x14ac:dyDescent="0.2">
      <c r="B92" s="388"/>
      <c r="C92" s="484" t="s">
        <v>529</v>
      </c>
      <c r="D92" s="481"/>
      <c r="E92" s="482"/>
      <c r="F92" s="483"/>
      <c r="G92" s="484" t="s">
        <v>529</v>
      </c>
      <c r="H92" s="484" t="s">
        <v>529</v>
      </c>
      <c r="I92" s="484" t="s">
        <v>529</v>
      </c>
      <c r="J92" s="484" t="s">
        <v>529</v>
      </c>
    </row>
    <row r="93" spans="2:10" x14ac:dyDescent="0.2">
      <c r="B93" s="388"/>
      <c r="C93" s="484" t="s">
        <v>529</v>
      </c>
      <c r="D93" s="711" t="s">
        <v>529</v>
      </c>
      <c r="E93" s="712"/>
      <c r="F93" s="713"/>
      <c r="G93" s="484" t="s">
        <v>529</v>
      </c>
      <c r="H93" s="484" t="s">
        <v>529</v>
      </c>
      <c r="I93" s="484" t="s">
        <v>529</v>
      </c>
      <c r="J93" s="484" t="s">
        <v>529</v>
      </c>
    </row>
    <row r="94" spans="2:10" x14ac:dyDescent="0.2">
      <c r="B94" s="388"/>
      <c r="C94" s="484" t="s">
        <v>529</v>
      </c>
      <c r="D94" s="711"/>
      <c r="E94" s="712"/>
      <c r="F94" s="713"/>
      <c r="G94" s="484" t="s">
        <v>529</v>
      </c>
      <c r="H94" s="484" t="s">
        <v>529</v>
      </c>
      <c r="I94" s="484" t="s">
        <v>529</v>
      </c>
      <c r="J94" s="484" t="s">
        <v>529</v>
      </c>
    </row>
    <row r="95" spans="2:10" x14ac:dyDescent="0.2">
      <c r="B95" s="389"/>
      <c r="C95" s="714" t="s">
        <v>129</v>
      </c>
      <c r="D95" s="715"/>
      <c r="E95" s="715"/>
      <c r="F95" s="716"/>
      <c r="G95" s="422">
        <f>SUM(G84:G94)</f>
        <v>41.6</v>
      </c>
      <c r="H95" s="422">
        <f t="shared" ref="H95:J95" si="3">SUM(H84:H94)</f>
        <v>130.80000000000001</v>
      </c>
      <c r="I95" s="545">
        <f t="shared" si="3"/>
        <v>0</v>
      </c>
      <c r="J95" s="527">
        <f t="shared" si="3"/>
        <v>31000</v>
      </c>
    </row>
  </sheetData>
  <mergeCells count="33">
    <mergeCell ref="B5:C5"/>
    <mergeCell ref="C31:F31"/>
    <mergeCell ref="C33:F33"/>
    <mergeCell ref="G9:I9"/>
    <mergeCell ref="J9:L9"/>
    <mergeCell ref="B23:D23"/>
    <mergeCell ref="C25:F25"/>
    <mergeCell ref="C26:F26"/>
    <mergeCell ref="C30:F30"/>
    <mergeCell ref="C29:F29"/>
    <mergeCell ref="C28:F28"/>
    <mergeCell ref="C32:F32"/>
    <mergeCell ref="G70:I70"/>
    <mergeCell ref="J70:L70"/>
    <mergeCell ref="B37:E37"/>
    <mergeCell ref="B54:E54"/>
    <mergeCell ref="B68:E68"/>
    <mergeCell ref="C56:F56"/>
    <mergeCell ref="C64:F64"/>
    <mergeCell ref="C58:F58"/>
    <mergeCell ref="C59:F59"/>
    <mergeCell ref="C62:F62"/>
    <mergeCell ref="D94:F94"/>
    <mergeCell ref="C95:F95"/>
    <mergeCell ref="D83:F83"/>
    <mergeCell ref="D82:F82"/>
    <mergeCell ref="D84:F84"/>
    <mergeCell ref="D93:F93"/>
    <mergeCell ref="D85:F85"/>
    <mergeCell ref="D86:F86"/>
    <mergeCell ref="D87:F87"/>
    <mergeCell ref="D88:F88"/>
    <mergeCell ref="D89:F89"/>
  </mergeCells>
  <phoneticPr fontId="0" type="noConversion"/>
  <pageMargins left="0.35433070866141736" right="0.31496062992125984" top="0.98425196850393704" bottom="0.35433070866141736" header="0.51181102362204722" footer="0.15748031496062992"/>
  <pageSetup paperSize="9" scale="42" fitToHeight="100" orientation="portrait" r:id="rId1"/>
  <headerFooter scaleWithDoc="0" alignWithMargins="0">
    <oddFooter>&amp;L&amp;8&amp;D&amp;C&amp;8&amp; Template: &amp;A
&amp;F&amp;R&amp;8&amp;P of &amp;N</oddFooter>
  </headerFooter>
  <rowBreaks count="2" manualBreakCount="2">
    <brk id="34" min="1" max="13" man="1"/>
    <brk id="65" min="1" max="13" man="1"/>
  </rowBreaks>
  <colBreaks count="1" manualBreakCount="1">
    <brk id="7" max="94"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B1:N32"/>
  <sheetViews>
    <sheetView showGridLines="0" zoomScale="60" zoomScaleNormal="60" zoomScaleSheetLayoutView="65" workbookViewId="0">
      <selection activeCell="N19" sqref="N19"/>
    </sheetView>
  </sheetViews>
  <sheetFormatPr defaultColWidth="9.140625" defaultRowHeight="12.75" x14ac:dyDescent="0.2"/>
  <cols>
    <col min="1" max="1" width="12" style="71" customWidth="1"/>
    <col min="2" max="2" width="16.42578125" style="71" bestFit="1" customWidth="1"/>
    <col min="3" max="3" width="55.85546875" style="71" bestFit="1" customWidth="1"/>
    <col min="4" max="14" width="20.85546875" style="71" customWidth="1"/>
    <col min="15" max="15" width="15.140625" style="71" customWidth="1"/>
    <col min="16" max="16384" width="9.140625" style="71"/>
  </cols>
  <sheetData>
    <row r="1" spans="2:14" ht="20.25" x14ac:dyDescent="0.3">
      <c r="B1" s="44" t="str">
        <f>Cover!C22</f>
        <v>Energex</v>
      </c>
      <c r="C1" s="45"/>
      <c r="D1" s="45"/>
      <c r="E1" s="45"/>
      <c r="F1" s="45"/>
      <c r="G1" s="45"/>
      <c r="H1" s="45"/>
      <c r="I1" s="45"/>
      <c r="J1" s="45"/>
      <c r="K1" s="45"/>
      <c r="L1" s="45"/>
      <c r="M1" s="45"/>
    </row>
    <row r="2" spans="2:14" ht="20.25" x14ac:dyDescent="0.3">
      <c r="B2" s="72" t="s">
        <v>439</v>
      </c>
      <c r="C2" s="72"/>
    </row>
    <row r="3" spans="2:14" ht="20.25" x14ac:dyDescent="0.3">
      <c r="B3" s="44" t="str">
        <f>Cover!C26</f>
        <v>2012-13</v>
      </c>
    </row>
    <row r="4" spans="2:14" ht="20.25" x14ac:dyDescent="0.3">
      <c r="B4" s="73"/>
    </row>
    <row r="5" spans="2:14" ht="53.25" customHeight="1" x14ac:dyDescent="0.2">
      <c r="B5" s="640" t="s">
        <v>256</v>
      </c>
      <c r="C5" s="641"/>
    </row>
    <row r="6" spans="2:14" ht="20.25" x14ac:dyDescent="0.3">
      <c r="B6" s="73"/>
    </row>
    <row r="7" spans="2:14" ht="15.75" x14ac:dyDescent="0.25">
      <c r="B7" s="110" t="s">
        <v>438</v>
      </c>
    </row>
    <row r="8" spans="2:14" x14ac:dyDescent="0.2">
      <c r="B8" s="103"/>
      <c r="C8" s="104"/>
      <c r="D8" s="105"/>
      <c r="E8" s="105"/>
      <c r="F8" s="106"/>
      <c r="G8" s="106"/>
      <c r="H8" s="107"/>
      <c r="I8" s="107"/>
      <c r="J8" s="107"/>
      <c r="K8" s="108"/>
      <c r="L8" s="109"/>
      <c r="M8" s="109"/>
    </row>
    <row r="9" spans="2:14" ht="40.35" customHeight="1" x14ac:dyDescent="0.2">
      <c r="B9" s="74" t="s">
        <v>130</v>
      </c>
      <c r="C9" s="75" t="s">
        <v>22</v>
      </c>
      <c r="D9" s="76" t="s">
        <v>23</v>
      </c>
      <c r="E9" s="76" t="s">
        <v>24</v>
      </c>
      <c r="F9" s="77" t="s">
        <v>31</v>
      </c>
      <c r="G9" s="690" t="s">
        <v>25</v>
      </c>
      <c r="H9" s="691"/>
      <c r="I9" s="692"/>
      <c r="J9" s="693" t="s">
        <v>26</v>
      </c>
      <c r="K9" s="694"/>
      <c r="L9" s="695"/>
      <c r="M9" s="77" t="s">
        <v>27</v>
      </c>
      <c r="N9" s="79" t="s">
        <v>28</v>
      </c>
    </row>
    <row r="10" spans="2:14" ht="21.75" customHeight="1" x14ac:dyDescent="0.2">
      <c r="B10" s="74"/>
      <c r="C10" s="75"/>
      <c r="D10" s="76"/>
      <c r="E10" s="76"/>
      <c r="F10" s="77"/>
      <c r="G10" s="77" t="s">
        <v>38</v>
      </c>
      <c r="H10" s="77" t="s">
        <v>52</v>
      </c>
      <c r="I10" s="77" t="s">
        <v>39</v>
      </c>
      <c r="J10" s="78" t="s">
        <v>79</v>
      </c>
      <c r="K10" s="80" t="s">
        <v>80</v>
      </c>
      <c r="L10" s="77" t="s">
        <v>81</v>
      </c>
      <c r="M10" s="77"/>
      <c r="N10" s="77"/>
    </row>
    <row r="11" spans="2:14" x14ac:dyDescent="0.2">
      <c r="B11" s="81"/>
      <c r="C11" s="119" t="s">
        <v>131</v>
      </c>
      <c r="D11" s="47" t="s">
        <v>30</v>
      </c>
      <c r="E11" s="47" t="s">
        <v>30</v>
      </c>
      <c r="F11" s="47" t="s">
        <v>30</v>
      </c>
      <c r="G11" s="47" t="s">
        <v>30</v>
      </c>
      <c r="H11" s="47" t="s">
        <v>30</v>
      </c>
      <c r="I11" s="47"/>
      <c r="J11" s="47" t="s">
        <v>30</v>
      </c>
      <c r="K11" s="47" t="s">
        <v>30</v>
      </c>
      <c r="L11" s="47" t="s">
        <v>30</v>
      </c>
      <c r="M11" s="47" t="s">
        <v>30</v>
      </c>
      <c r="N11" s="47" t="s">
        <v>30</v>
      </c>
    </row>
    <row r="12" spans="2:14" x14ac:dyDescent="0.2">
      <c r="B12" s="390"/>
      <c r="C12" s="86" t="s">
        <v>117</v>
      </c>
      <c r="D12" s="85">
        <v>8075.2</v>
      </c>
      <c r="E12" s="85" t="s">
        <v>608</v>
      </c>
      <c r="F12" s="85">
        <v>8075.2</v>
      </c>
      <c r="G12" s="85">
        <v>7353.5</v>
      </c>
      <c r="H12" s="85">
        <v>8075.2</v>
      </c>
      <c r="I12" s="462">
        <f>IF(G12="0.00%","0.00%",(H12-G12)/G12)</f>
        <v>9.814374107567822E-2</v>
      </c>
      <c r="J12" s="85" t="s">
        <v>608</v>
      </c>
      <c r="K12" s="85" t="s">
        <v>608</v>
      </c>
      <c r="L12" s="85" t="s">
        <v>608</v>
      </c>
      <c r="M12" s="113"/>
      <c r="N12" s="85" t="s">
        <v>608</v>
      </c>
    </row>
    <row r="13" spans="2:14" x14ac:dyDescent="0.2">
      <c r="B13" s="390"/>
      <c r="C13" s="83" t="s">
        <v>118</v>
      </c>
      <c r="D13" s="85" t="s">
        <v>608</v>
      </c>
      <c r="E13" s="85" t="s">
        <v>608</v>
      </c>
      <c r="F13" s="85" t="s">
        <v>608</v>
      </c>
      <c r="G13" s="85" t="s">
        <v>608</v>
      </c>
      <c r="H13" s="85" t="s">
        <v>608</v>
      </c>
      <c r="I13" s="462" t="str">
        <f>IF(G13="0.0","0.00%",(H13-G13)/G13)</f>
        <v>0.00%</v>
      </c>
      <c r="J13" s="85" t="s">
        <v>608</v>
      </c>
      <c r="K13" s="85" t="s">
        <v>608</v>
      </c>
      <c r="L13" s="85" t="s">
        <v>608</v>
      </c>
      <c r="M13" s="113"/>
      <c r="N13" s="85" t="s">
        <v>608</v>
      </c>
    </row>
    <row r="14" spans="2:14" x14ac:dyDescent="0.2">
      <c r="B14" s="390"/>
      <c r="C14" s="83" t="s">
        <v>119</v>
      </c>
      <c r="D14" s="85">
        <v>3286.5</v>
      </c>
      <c r="E14" s="85" t="s">
        <v>608</v>
      </c>
      <c r="F14" s="85">
        <v>3286.5</v>
      </c>
      <c r="G14" s="85">
        <v>3787.7</v>
      </c>
      <c r="H14" s="85">
        <v>3286.5</v>
      </c>
      <c r="I14" s="462">
        <f>IF(G14="0.00%","0.00%",(H14-G14)/G14)</f>
        <v>-0.13232304564775454</v>
      </c>
      <c r="J14" s="85" t="s">
        <v>608</v>
      </c>
      <c r="K14" s="85" t="s">
        <v>608</v>
      </c>
      <c r="L14" s="85" t="s">
        <v>608</v>
      </c>
      <c r="M14" s="113"/>
      <c r="N14" s="85" t="s">
        <v>608</v>
      </c>
    </row>
    <row r="15" spans="2:14" x14ac:dyDescent="0.2">
      <c r="B15" s="390"/>
      <c r="C15" s="83" t="s">
        <v>120</v>
      </c>
      <c r="D15" s="85">
        <v>3620</v>
      </c>
      <c r="E15" s="85">
        <v>0.1</v>
      </c>
      <c r="F15" s="85">
        <v>3620.1</v>
      </c>
      <c r="G15" s="85">
        <v>6789.4</v>
      </c>
      <c r="H15" s="85">
        <v>3620.1</v>
      </c>
      <c r="I15" s="462">
        <f>IF(G15="0.00%","0.00%",(H15-G15)/G15)</f>
        <v>-0.46680119009043508</v>
      </c>
      <c r="J15" s="85" t="s">
        <v>608</v>
      </c>
      <c r="K15" s="85" t="s">
        <v>608</v>
      </c>
      <c r="L15" s="85" t="s">
        <v>608</v>
      </c>
      <c r="M15" s="113"/>
      <c r="N15" s="85">
        <v>-0.1</v>
      </c>
    </row>
    <row r="16" spans="2:14" x14ac:dyDescent="0.2">
      <c r="B16" s="390"/>
      <c r="C16" s="87" t="s">
        <v>121</v>
      </c>
      <c r="D16" s="85" t="s">
        <v>608</v>
      </c>
      <c r="E16" s="85" t="s">
        <v>608</v>
      </c>
      <c r="F16" s="85" t="s">
        <v>608</v>
      </c>
      <c r="G16" s="85" t="s">
        <v>608</v>
      </c>
      <c r="H16" s="85" t="s">
        <v>608</v>
      </c>
      <c r="I16" s="462" t="str">
        <f t="shared" ref="I16:I18" si="0">IF(G16="0.0","0.00%",(H16-G16)/G16)</f>
        <v>0.00%</v>
      </c>
      <c r="J16" s="85" t="s">
        <v>608</v>
      </c>
      <c r="K16" s="85" t="s">
        <v>608</v>
      </c>
      <c r="L16" s="85" t="s">
        <v>608</v>
      </c>
      <c r="M16" s="113"/>
      <c r="N16" s="85" t="s">
        <v>608</v>
      </c>
    </row>
    <row r="17" spans="2:14" x14ac:dyDescent="0.2">
      <c r="B17" s="390"/>
      <c r="C17" s="87" t="s">
        <v>122</v>
      </c>
      <c r="D17" s="85" t="s">
        <v>608</v>
      </c>
      <c r="E17" s="85" t="s">
        <v>608</v>
      </c>
      <c r="F17" s="85" t="s">
        <v>608</v>
      </c>
      <c r="G17" s="85" t="s">
        <v>608</v>
      </c>
      <c r="H17" s="85" t="s">
        <v>608</v>
      </c>
      <c r="I17" s="462" t="str">
        <f t="shared" si="0"/>
        <v>0.00%</v>
      </c>
      <c r="J17" s="85" t="s">
        <v>608</v>
      </c>
      <c r="K17" s="85" t="s">
        <v>608</v>
      </c>
      <c r="L17" s="85" t="s">
        <v>608</v>
      </c>
      <c r="M17" s="113"/>
      <c r="N17" s="85" t="s">
        <v>608</v>
      </c>
    </row>
    <row r="18" spans="2:14" x14ac:dyDescent="0.2">
      <c r="B18" s="390"/>
      <c r="C18" s="83" t="s">
        <v>157</v>
      </c>
      <c r="D18" s="85">
        <v>11305.6</v>
      </c>
      <c r="E18" s="85">
        <v>-4867.5</v>
      </c>
      <c r="F18" s="85">
        <v>6438.1</v>
      </c>
      <c r="G18" s="85" t="s">
        <v>608</v>
      </c>
      <c r="H18" s="85" t="s">
        <v>608</v>
      </c>
      <c r="I18" s="462" t="str">
        <f t="shared" si="0"/>
        <v>0.00%</v>
      </c>
      <c r="J18" s="85" t="s">
        <v>608</v>
      </c>
      <c r="K18" s="85">
        <v>5432.6</v>
      </c>
      <c r="L18" s="85">
        <v>1005.5</v>
      </c>
      <c r="M18" s="113"/>
      <c r="N18" s="85">
        <v>4867.5</v>
      </c>
    </row>
    <row r="19" spans="2:14" x14ac:dyDescent="0.2">
      <c r="B19" s="81"/>
      <c r="C19" s="112" t="s">
        <v>106</v>
      </c>
      <c r="D19" s="384">
        <f>SUM(D12:D18)</f>
        <v>26287.300000000003</v>
      </c>
      <c r="E19" s="384">
        <f>SUM(E12:E18)</f>
        <v>-4867.3999999999996</v>
      </c>
      <c r="F19" s="384">
        <f>SUM(F12:F18)</f>
        <v>21419.9</v>
      </c>
      <c r="G19" s="383">
        <f>SUM(G12:G18)</f>
        <v>17930.599999999999</v>
      </c>
      <c r="H19" s="383">
        <f>SUM(H12:H18)</f>
        <v>14981.800000000001</v>
      </c>
      <c r="I19" s="383"/>
      <c r="J19" s="384">
        <f>SUM(J12:J18)</f>
        <v>0</v>
      </c>
      <c r="K19" s="384">
        <f>SUM(K12:K18)</f>
        <v>5432.6</v>
      </c>
      <c r="L19" s="384">
        <f>SUM(L12:L18)</f>
        <v>1005.5</v>
      </c>
      <c r="M19" s="384">
        <f>SUM(M12:M18)</f>
        <v>0</v>
      </c>
      <c r="N19" s="384">
        <f>SUM(N12:N18)</f>
        <v>4867.3999999999996</v>
      </c>
    </row>
    <row r="20" spans="2:14" x14ac:dyDescent="0.2">
      <c r="D20" s="461"/>
      <c r="E20" s="461"/>
      <c r="F20" s="461"/>
      <c r="G20" s="461"/>
      <c r="H20" s="461"/>
      <c r="I20" s="461"/>
      <c r="J20" s="461"/>
      <c r="K20" s="461"/>
      <c r="L20" s="461"/>
      <c r="M20" s="461"/>
      <c r="N20" s="461"/>
    </row>
    <row r="21" spans="2:14" ht="15.75" x14ac:dyDescent="0.25">
      <c r="B21" s="110" t="s">
        <v>437</v>
      </c>
      <c r="G21" s="466"/>
    </row>
    <row r="22" spans="2:14" ht="15.75" x14ac:dyDescent="0.25">
      <c r="B22" s="110"/>
    </row>
    <row r="23" spans="2:14" ht="15.75" customHeight="1" x14ac:dyDescent="0.2">
      <c r="B23" s="706" t="s">
        <v>277</v>
      </c>
      <c r="C23" s="707"/>
      <c r="D23" s="707"/>
      <c r="E23" s="707"/>
      <c r="F23" s="708"/>
    </row>
    <row r="24" spans="2:14" s="122" customFormat="1" ht="15.75" x14ac:dyDescent="0.2">
      <c r="B24" s="120"/>
      <c r="C24" s="121"/>
      <c r="D24" s="46"/>
      <c r="E24" s="46"/>
      <c r="G24" s="71"/>
      <c r="H24" s="71"/>
      <c r="I24" s="71"/>
    </row>
    <row r="25" spans="2:14" ht="51" x14ac:dyDescent="0.2">
      <c r="B25" s="74" t="s">
        <v>21</v>
      </c>
      <c r="C25" s="75" t="s">
        <v>22</v>
      </c>
      <c r="D25" s="76" t="s">
        <v>23</v>
      </c>
      <c r="E25" s="76" t="s">
        <v>24</v>
      </c>
      <c r="F25" s="77" t="s">
        <v>31</v>
      </c>
    </row>
    <row r="26" spans="2:14" x14ac:dyDescent="0.2">
      <c r="B26" s="74"/>
      <c r="C26" s="75"/>
      <c r="D26" s="47" t="s">
        <v>30</v>
      </c>
      <c r="E26" s="47" t="s">
        <v>30</v>
      </c>
      <c r="F26" s="47" t="s">
        <v>30</v>
      </c>
    </row>
    <row r="27" spans="2:14" x14ac:dyDescent="0.2">
      <c r="B27" s="390"/>
      <c r="C27" s="508" t="s">
        <v>80</v>
      </c>
      <c r="D27" s="85">
        <v>5432.5669968860875</v>
      </c>
      <c r="E27" s="85" t="s">
        <v>608</v>
      </c>
      <c r="F27" s="85">
        <v>5432.6</v>
      </c>
    </row>
    <row r="28" spans="2:14" x14ac:dyDescent="0.2">
      <c r="B28" s="390"/>
      <c r="C28" s="508" t="s">
        <v>81</v>
      </c>
      <c r="D28" s="85">
        <v>1005.5</v>
      </c>
      <c r="E28" s="85" t="s">
        <v>608</v>
      </c>
      <c r="F28" s="85">
        <v>1005.5</v>
      </c>
    </row>
    <row r="29" spans="2:14" x14ac:dyDescent="0.2">
      <c r="B29" s="390"/>
      <c r="C29" s="508" t="s">
        <v>529</v>
      </c>
      <c r="D29" s="85"/>
      <c r="E29" s="85"/>
      <c r="F29" s="85"/>
    </row>
    <row r="30" spans="2:14" x14ac:dyDescent="0.2">
      <c r="B30" s="390"/>
      <c r="C30" s="508" t="s">
        <v>529</v>
      </c>
      <c r="D30" s="85"/>
      <c r="E30" s="85"/>
      <c r="F30" s="85"/>
    </row>
    <row r="31" spans="2:14" x14ac:dyDescent="0.2">
      <c r="B31" s="390"/>
      <c r="C31" s="508" t="s">
        <v>529</v>
      </c>
      <c r="D31" s="85"/>
      <c r="E31" s="85"/>
      <c r="F31" s="85"/>
    </row>
    <row r="32" spans="2:14" ht="19.5" customHeight="1" x14ac:dyDescent="0.2">
      <c r="D32" s="461"/>
      <c r="E32" s="461"/>
      <c r="F32" s="461"/>
    </row>
  </sheetData>
  <mergeCells count="4">
    <mergeCell ref="G9:I9"/>
    <mergeCell ref="J9:L9"/>
    <mergeCell ref="B23:F23"/>
    <mergeCell ref="B5:C5"/>
  </mergeCells>
  <phoneticPr fontId="0" type="noConversion"/>
  <pageMargins left="0.74803149606299213" right="0.74803149606299213" top="0.98425196850393704" bottom="0.98425196850393704" header="0.51181102362204722" footer="0.51181102362204722"/>
  <pageSetup paperSize="9" scale="43" fitToHeight="100" orientation="landscape" r:id="rId1"/>
  <headerFooter scaleWithDoc="0" alignWithMargins="0">
    <oddFooter>&amp;L&amp;8&amp;D&amp;C&amp;8&amp; Template: &amp;A
&amp;F&amp;R&amp;8&amp;P of &amp;N</oddFooter>
  </headerFooter>
  <rowBreaks count="1" manualBreakCount="1">
    <brk id="31" max="14"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U28"/>
  <sheetViews>
    <sheetView showGridLines="0" zoomScale="80" zoomScaleNormal="80" workbookViewId="0"/>
  </sheetViews>
  <sheetFormatPr defaultColWidth="9.140625" defaultRowHeight="12.75" x14ac:dyDescent="0.2"/>
  <cols>
    <col min="1" max="1" width="12" style="71" customWidth="1"/>
    <col min="2" max="2" width="16.42578125" style="71" bestFit="1" customWidth="1"/>
    <col min="3" max="3" width="29.5703125" style="71" customWidth="1"/>
    <col min="4" max="5" width="15.85546875" style="71" customWidth="1"/>
    <col min="6" max="6" width="9.5703125" style="71" bestFit="1" customWidth="1"/>
    <col min="7" max="17" width="15.85546875" style="71" customWidth="1"/>
    <col min="18" max="18" width="10.85546875" style="71" customWidth="1"/>
    <col min="19" max="21" width="19.85546875" style="71" customWidth="1"/>
    <col min="22" max="22" width="18.140625" style="71" customWidth="1"/>
    <col min="23" max="16384" width="9.140625" style="71"/>
  </cols>
  <sheetData>
    <row r="1" spans="1:21" ht="20.25" x14ac:dyDescent="0.3">
      <c r="B1" s="44" t="str">
        <f>Cover!C22</f>
        <v>Energex</v>
      </c>
      <c r="C1" s="45"/>
      <c r="D1" s="45"/>
      <c r="E1" s="45"/>
      <c r="F1" s="45"/>
      <c r="G1" s="45"/>
      <c r="H1" s="45"/>
      <c r="I1" s="45"/>
      <c r="J1" s="45"/>
      <c r="K1" s="45"/>
      <c r="L1" s="45"/>
      <c r="M1" s="45"/>
      <c r="N1" s="45"/>
      <c r="O1" s="45"/>
      <c r="P1" s="45"/>
      <c r="Q1" s="45"/>
      <c r="R1" s="45"/>
      <c r="S1" s="45"/>
      <c r="T1" s="45"/>
      <c r="U1" s="45"/>
    </row>
    <row r="2" spans="1:21" ht="20.25" x14ac:dyDescent="0.3">
      <c r="B2" s="689" t="s">
        <v>158</v>
      </c>
      <c r="C2" s="689"/>
      <c r="D2" s="743"/>
      <c r="E2" s="743"/>
    </row>
    <row r="3" spans="1:21" ht="20.25" x14ac:dyDescent="0.3">
      <c r="B3" s="44" t="str">
        <f>Cover!C26</f>
        <v>2012-13</v>
      </c>
    </row>
    <row r="4" spans="1:21" ht="20.25" x14ac:dyDescent="0.3">
      <c r="B4" s="44"/>
    </row>
    <row r="5" spans="1:21" ht="63.75" customHeight="1" x14ac:dyDescent="0.2">
      <c r="B5" s="640" t="s">
        <v>255</v>
      </c>
      <c r="C5" s="744"/>
      <c r="D5" s="670"/>
      <c r="E5" s="652"/>
    </row>
    <row r="6" spans="1:21" ht="20.25" x14ac:dyDescent="0.3">
      <c r="B6" s="44"/>
    </row>
    <row r="7" spans="1:21" ht="15.75" x14ac:dyDescent="0.25">
      <c r="B7" s="110" t="s">
        <v>132</v>
      </c>
    </row>
    <row r="8" spans="1:21" ht="20.25" x14ac:dyDescent="0.3">
      <c r="B8" s="73"/>
    </row>
    <row r="9" spans="1:21" ht="40.35" customHeight="1" x14ac:dyDescent="0.2">
      <c r="A9" s="123"/>
      <c r="B9" s="74" t="s">
        <v>130</v>
      </c>
      <c r="C9" s="75" t="s">
        <v>22</v>
      </c>
      <c r="D9" s="748" t="s">
        <v>133</v>
      </c>
      <c r="E9" s="694"/>
      <c r="F9" s="695"/>
      <c r="G9" s="748" t="s">
        <v>134</v>
      </c>
      <c r="H9" s="694"/>
      <c r="I9" s="695"/>
      <c r="J9" s="748" t="s">
        <v>135</v>
      </c>
      <c r="K9" s="694"/>
      <c r="L9" s="695"/>
      <c r="M9" s="748" t="s">
        <v>32</v>
      </c>
      <c r="N9" s="694"/>
      <c r="O9" s="695"/>
      <c r="P9" s="690" t="s">
        <v>129</v>
      </c>
      <c r="Q9" s="695"/>
    </row>
    <row r="10" spans="1:21" ht="21.75" customHeight="1" x14ac:dyDescent="0.2">
      <c r="B10" s="74"/>
      <c r="C10" s="75"/>
      <c r="D10" s="75" t="s">
        <v>38</v>
      </c>
      <c r="E10" s="76" t="s">
        <v>52</v>
      </c>
      <c r="F10" s="76" t="s">
        <v>136</v>
      </c>
      <c r="G10" s="75" t="s">
        <v>38</v>
      </c>
      <c r="H10" s="76" t="s">
        <v>52</v>
      </c>
      <c r="I10" s="76" t="s">
        <v>136</v>
      </c>
      <c r="J10" s="75" t="s">
        <v>38</v>
      </c>
      <c r="K10" s="76" t="s">
        <v>52</v>
      </c>
      <c r="L10" s="76" t="s">
        <v>136</v>
      </c>
      <c r="M10" s="75" t="s">
        <v>38</v>
      </c>
      <c r="N10" s="76" t="s">
        <v>52</v>
      </c>
      <c r="O10" s="76" t="s">
        <v>136</v>
      </c>
      <c r="P10" s="75" t="s">
        <v>38</v>
      </c>
      <c r="Q10" s="76" t="s">
        <v>52</v>
      </c>
    </row>
    <row r="11" spans="1:21" ht="21.75" customHeight="1" x14ac:dyDescent="0.2">
      <c r="B11" s="74"/>
      <c r="C11" s="75"/>
      <c r="D11" s="47" t="s">
        <v>30</v>
      </c>
      <c r="E11" s="47" t="s">
        <v>30</v>
      </c>
      <c r="F11" s="47"/>
      <c r="G11" s="47" t="s">
        <v>30</v>
      </c>
      <c r="H11" s="47" t="s">
        <v>30</v>
      </c>
      <c r="I11" s="47"/>
      <c r="J11" s="47" t="s">
        <v>30</v>
      </c>
      <c r="K11" s="47" t="s">
        <v>30</v>
      </c>
      <c r="L11" s="47"/>
      <c r="M11" s="47" t="s">
        <v>30</v>
      </c>
      <c r="N11" s="47" t="s">
        <v>30</v>
      </c>
      <c r="O11" s="47"/>
      <c r="P11" s="47" t="s">
        <v>30</v>
      </c>
      <c r="Q11" s="47" t="s">
        <v>30</v>
      </c>
    </row>
    <row r="12" spans="1:21" x14ac:dyDescent="0.2">
      <c r="B12" s="390"/>
      <c r="C12" s="124" t="s">
        <v>137</v>
      </c>
      <c r="D12" s="85">
        <v>32531.4</v>
      </c>
      <c r="E12" s="85">
        <v>39278.800000000003</v>
      </c>
      <c r="F12" s="464">
        <f>(E12-D12)/D12</f>
        <v>0.2074119158720498</v>
      </c>
      <c r="G12" s="85">
        <v>10174.9</v>
      </c>
      <c r="H12" s="85">
        <v>3226</v>
      </c>
      <c r="I12" s="464">
        <f>(H12-G12)/G12</f>
        <v>-0.68294528693156686</v>
      </c>
      <c r="J12" s="85">
        <v>30054.3</v>
      </c>
      <c r="K12" s="85">
        <v>17346.900000000001</v>
      </c>
      <c r="L12" s="464">
        <f>(K12-J12)/J12</f>
        <v>-0.42281470538325622</v>
      </c>
      <c r="M12" s="85">
        <v>61427.8</v>
      </c>
      <c r="N12" s="85">
        <v>289600.5</v>
      </c>
      <c r="O12" s="464">
        <f>(N12-M12)/M12</f>
        <v>3.7144859493584339</v>
      </c>
      <c r="P12" s="384">
        <f>SUM(D12,G12,J12,M12)</f>
        <v>134188.40000000002</v>
      </c>
      <c r="Q12" s="384">
        <f>SUM(E12,H12,K12,N12)</f>
        <v>349452.2</v>
      </c>
    </row>
    <row r="13" spans="1:21" x14ac:dyDescent="0.2">
      <c r="B13" s="390"/>
      <c r="C13" s="124" t="s">
        <v>138</v>
      </c>
      <c r="D13" s="85">
        <v>59281.2</v>
      </c>
      <c r="E13" s="85">
        <v>66208.5</v>
      </c>
      <c r="F13" s="464">
        <f>(E13-D13)/D13</f>
        <v>0.11685492196514247</v>
      </c>
      <c r="G13" s="85">
        <v>13872</v>
      </c>
      <c r="H13" s="85">
        <v>10592.7</v>
      </c>
      <c r="I13" s="464">
        <f>(H13-G13)/G13</f>
        <v>-0.23639705882352935</v>
      </c>
      <c r="J13" s="85">
        <v>88124.800000000003</v>
      </c>
      <c r="K13" s="85">
        <v>73664.7</v>
      </c>
      <c r="L13" s="464">
        <f>(K13-J13)/J13</f>
        <v>-0.16408661352990311</v>
      </c>
      <c r="M13" s="85">
        <v>58738.400000000001</v>
      </c>
      <c r="N13" s="85">
        <v>72107.5</v>
      </c>
      <c r="O13" s="464">
        <f>(N13-M13)/M13</f>
        <v>0.22760408863707554</v>
      </c>
      <c r="P13" s="384">
        <f>SUM(D13,G13,J13,M13)</f>
        <v>220016.4</v>
      </c>
      <c r="Q13" s="384">
        <f>SUM(E13,H13,K13,N13)</f>
        <v>222573.4</v>
      </c>
    </row>
    <row r="14" spans="1:21" x14ac:dyDescent="0.2">
      <c r="B14" s="390"/>
      <c r="C14" s="88" t="s">
        <v>106</v>
      </c>
      <c r="D14" s="384">
        <f>SUM(D12:D13)</f>
        <v>91812.6</v>
      </c>
      <c r="E14" s="384">
        <f>SUM(E12:E13)</f>
        <v>105487.3</v>
      </c>
      <c r="F14" s="464">
        <f>(E14-D14)/D14</f>
        <v>0.14894143069687599</v>
      </c>
      <c r="G14" s="384">
        <f>SUM(G12:G13)</f>
        <v>24046.9</v>
      </c>
      <c r="H14" s="384">
        <f>SUM(H12:H13)</f>
        <v>13818.7</v>
      </c>
      <c r="I14" s="464">
        <f>(H14-G14)/G14</f>
        <v>-0.42534380730988192</v>
      </c>
      <c r="J14" s="384">
        <f>SUM(J12:J13)</f>
        <v>118179.1</v>
      </c>
      <c r="K14" s="384">
        <f>SUM(K12:K13)</f>
        <v>91011.6</v>
      </c>
      <c r="L14" s="464">
        <f>(K14-J14)/J14</f>
        <v>-0.2298841334889164</v>
      </c>
      <c r="M14" s="384">
        <f>SUM(M12:M13)</f>
        <v>120166.20000000001</v>
      </c>
      <c r="N14" s="384">
        <f>SUM(N12:N13)</f>
        <v>361708</v>
      </c>
      <c r="O14" s="464">
        <f>(N14-M14)/M14</f>
        <v>2.010064394147439</v>
      </c>
      <c r="P14" s="384">
        <f>SUM(P12:P13)</f>
        <v>354204.80000000005</v>
      </c>
      <c r="Q14" s="384">
        <f>SUM(Q12:Q13)</f>
        <v>572025.59999999998</v>
      </c>
    </row>
    <row r="15" spans="1:21" x14ac:dyDescent="0.2">
      <c r="D15" s="461"/>
      <c r="E15" s="461"/>
      <c r="F15" s="466"/>
      <c r="G15" s="461"/>
      <c r="H15" s="461"/>
      <c r="I15" s="466"/>
      <c r="J15" s="461"/>
      <c r="K15" s="461"/>
      <c r="L15" s="466"/>
      <c r="M15" s="461"/>
      <c r="N15" s="461"/>
      <c r="O15" s="466"/>
      <c r="P15" s="461"/>
      <c r="Q15" s="461"/>
    </row>
    <row r="16" spans="1:21" ht="19.5" x14ac:dyDescent="0.25">
      <c r="B16" s="89" t="s">
        <v>139</v>
      </c>
      <c r="C16" s="114"/>
      <c r="D16" s="114"/>
      <c r="E16" s="91"/>
      <c r="F16" s="466"/>
      <c r="G16" s="91"/>
      <c r="H16" s="91"/>
      <c r="I16" s="466"/>
      <c r="J16" s="91"/>
      <c r="K16" s="91"/>
      <c r="L16" s="466"/>
      <c r="M16" s="91"/>
      <c r="N16" s="91"/>
      <c r="O16" s="466"/>
    </row>
    <row r="17" spans="2:17" ht="19.5" x14ac:dyDescent="0.25">
      <c r="B17" s="89"/>
      <c r="C17" s="114"/>
      <c r="D17" s="114"/>
      <c r="E17" s="91"/>
      <c r="F17" s="504"/>
      <c r="G17" s="91"/>
      <c r="H17" s="91"/>
      <c r="I17" s="91"/>
      <c r="J17" s="91"/>
      <c r="K17" s="91"/>
      <c r="L17" s="91"/>
      <c r="M17" s="91"/>
      <c r="N17" s="91"/>
      <c r="O17" s="91"/>
    </row>
    <row r="18" spans="2:17" ht="15" x14ac:dyDescent="0.2">
      <c r="B18" s="745" t="s">
        <v>384</v>
      </c>
      <c r="C18" s="746"/>
      <c r="D18" s="746"/>
      <c r="E18" s="747"/>
      <c r="F18" s="91"/>
      <c r="G18" s="91"/>
      <c r="H18" s="91"/>
      <c r="I18" s="91"/>
      <c r="J18" s="91"/>
      <c r="K18" s="91"/>
      <c r="L18" s="91"/>
      <c r="M18" s="91"/>
      <c r="N18" s="91"/>
      <c r="O18" s="91"/>
    </row>
    <row r="19" spans="2:17" ht="15" x14ac:dyDescent="0.2">
      <c r="B19" s="92"/>
      <c r="C19" s="93"/>
      <c r="D19" s="93"/>
      <c r="E19" s="93"/>
      <c r="F19" s="93"/>
      <c r="G19" s="94"/>
      <c r="H19" s="94"/>
      <c r="I19" s="94"/>
      <c r="J19" s="94"/>
      <c r="K19" s="94"/>
      <c r="L19" s="94"/>
      <c r="M19" s="94"/>
      <c r="N19" s="94"/>
      <c r="O19" s="94"/>
    </row>
    <row r="20" spans="2:17" x14ac:dyDescent="0.2">
      <c r="B20" s="95" t="s">
        <v>35</v>
      </c>
      <c r="C20" s="703" t="s">
        <v>49</v>
      </c>
      <c r="D20" s="704"/>
      <c r="E20" s="704"/>
      <c r="F20" s="704"/>
      <c r="G20" s="704"/>
      <c r="H20" s="704"/>
      <c r="I20" s="704"/>
      <c r="J20" s="704"/>
      <c r="K20" s="704"/>
      <c r="L20" s="704"/>
      <c r="M20" s="704"/>
      <c r="N20" s="704"/>
      <c r="O20" s="704"/>
      <c r="P20" s="704"/>
      <c r="Q20" s="705"/>
    </row>
    <row r="21" spans="2:17" ht="49.35" customHeight="1" x14ac:dyDescent="0.2">
      <c r="B21" s="503" t="s">
        <v>544</v>
      </c>
      <c r="C21" s="749" t="s">
        <v>471</v>
      </c>
      <c r="D21" s="750"/>
      <c r="E21" s="750"/>
      <c r="F21" s="750"/>
      <c r="G21" s="750"/>
      <c r="H21" s="750"/>
      <c r="I21" s="750"/>
      <c r="J21" s="750"/>
      <c r="K21" s="750"/>
      <c r="L21" s="750"/>
      <c r="M21" s="750"/>
      <c r="N21" s="750"/>
      <c r="O21" s="750"/>
      <c r="P21" s="750"/>
      <c r="Q21" s="751"/>
    </row>
    <row r="22" spans="2:17" ht="65.45" customHeight="1" x14ac:dyDescent="0.2">
      <c r="B22" s="503" t="s">
        <v>545</v>
      </c>
      <c r="C22" s="749" t="s">
        <v>510</v>
      </c>
      <c r="D22" s="750"/>
      <c r="E22" s="750"/>
      <c r="F22" s="750"/>
      <c r="G22" s="750"/>
      <c r="H22" s="750"/>
      <c r="I22" s="750"/>
      <c r="J22" s="750"/>
      <c r="K22" s="750"/>
      <c r="L22" s="750"/>
      <c r="M22" s="750"/>
      <c r="N22" s="750"/>
      <c r="O22" s="750"/>
      <c r="P22" s="750"/>
      <c r="Q22" s="751"/>
    </row>
    <row r="23" spans="2:17" ht="75.599999999999994" customHeight="1" x14ac:dyDescent="0.2">
      <c r="B23" s="503" t="s">
        <v>546</v>
      </c>
      <c r="C23" s="749" t="s">
        <v>472</v>
      </c>
      <c r="D23" s="750"/>
      <c r="E23" s="750"/>
      <c r="F23" s="750"/>
      <c r="G23" s="750"/>
      <c r="H23" s="750"/>
      <c r="I23" s="750"/>
      <c r="J23" s="750"/>
      <c r="K23" s="750"/>
      <c r="L23" s="750"/>
      <c r="M23" s="750"/>
      <c r="N23" s="750"/>
      <c r="O23" s="750"/>
      <c r="P23" s="750"/>
      <c r="Q23" s="751"/>
    </row>
    <row r="24" spans="2:17" ht="32.450000000000003" customHeight="1" x14ac:dyDescent="0.2">
      <c r="B24" s="503" t="s">
        <v>547</v>
      </c>
      <c r="C24" s="749" t="s">
        <v>511</v>
      </c>
      <c r="D24" s="750"/>
      <c r="E24" s="750"/>
      <c r="F24" s="750"/>
      <c r="G24" s="750"/>
      <c r="H24" s="750"/>
      <c r="I24" s="750"/>
      <c r="J24" s="750"/>
      <c r="K24" s="750"/>
      <c r="L24" s="750"/>
      <c r="M24" s="750"/>
      <c r="N24" s="750"/>
      <c r="O24" s="750"/>
      <c r="P24" s="750"/>
      <c r="Q24" s="751"/>
    </row>
    <row r="25" spans="2:17" ht="49.35" customHeight="1" x14ac:dyDescent="0.2">
      <c r="B25" s="503" t="s">
        <v>548</v>
      </c>
      <c r="C25" s="749" t="s">
        <v>602</v>
      </c>
      <c r="D25" s="750"/>
      <c r="E25" s="750"/>
      <c r="F25" s="750"/>
      <c r="G25" s="750"/>
      <c r="H25" s="750"/>
      <c r="I25" s="750"/>
      <c r="J25" s="750"/>
      <c r="K25" s="750"/>
      <c r="L25" s="750"/>
      <c r="M25" s="750"/>
      <c r="N25" s="750"/>
      <c r="O25" s="750"/>
      <c r="P25" s="750"/>
      <c r="Q25" s="751"/>
    </row>
    <row r="26" spans="2:17" ht="31.7" customHeight="1" x14ac:dyDescent="0.2">
      <c r="B26" s="503" t="s">
        <v>549</v>
      </c>
      <c r="C26" s="749" t="s">
        <v>477</v>
      </c>
      <c r="D26" s="750"/>
      <c r="E26" s="750"/>
      <c r="F26" s="750"/>
      <c r="G26" s="750"/>
      <c r="H26" s="750"/>
      <c r="I26" s="750"/>
      <c r="J26" s="750"/>
      <c r="K26" s="750"/>
      <c r="L26" s="750"/>
      <c r="M26" s="750"/>
      <c r="N26" s="750"/>
      <c r="O26" s="750"/>
      <c r="P26" s="750"/>
      <c r="Q26" s="751"/>
    </row>
    <row r="27" spans="2:17" ht="130.35" customHeight="1" x14ac:dyDescent="0.2">
      <c r="B27" s="503" t="s">
        <v>550</v>
      </c>
      <c r="C27" s="749" t="s">
        <v>512</v>
      </c>
      <c r="D27" s="750"/>
      <c r="E27" s="750"/>
      <c r="F27" s="750"/>
      <c r="G27" s="750"/>
      <c r="H27" s="750"/>
      <c r="I27" s="750"/>
      <c r="J27" s="750"/>
      <c r="K27" s="750"/>
      <c r="L27" s="750"/>
      <c r="M27" s="750"/>
      <c r="N27" s="750"/>
      <c r="O27" s="750"/>
      <c r="P27" s="750"/>
      <c r="Q27" s="751"/>
    </row>
    <row r="28" spans="2:17" ht="34.5" customHeight="1" x14ac:dyDescent="0.2">
      <c r="B28" s="503" t="s">
        <v>551</v>
      </c>
      <c r="C28" s="749" t="s">
        <v>603</v>
      </c>
      <c r="D28" s="750"/>
      <c r="E28" s="750"/>
      <c r="F28" s="750"/>
      <c r="G28" s="750"/>
      <c r="H28" s="750"/>
      <c r="I28" s="750"/>
      <c r="J28" s="750"/>
      <c r="K28" s="750"/>
      <c r="L28" s="750"/>
      <c r="M28" s="750"/>
      <c r="N28" s="750"/>
      <c r="O28" s="750"/>
      <c r="P28" s="750"/>
      <c r="Q28" s="751"/>
    </row>
  </sheetData>
  <mergeCells count="17">
    <mergeCell ref="C20:Q20"/>
    <mergeCell ref="C28:Q28"/>
    <mergeCell ref="C21:Q21"/>
    <mergeCell ref="C22:Q22"/>
    <mergeCell ref="C23:Q23"/>
    <mergeCell ref="C24:Q24"/>
    <mergeCell ref="C25:Q25"/>
    <mergeCell ref="C26:Q26"/>
    <mergeCell ref="C27:Q27"/>
    <mergeCell ref="B2:E2"/>
    <mergeCell ref="P9:Q9"/>
    <mergeCell ref="B5:E5"/>
    <mergeCell ref="B18:E18"/>
    <mergeCell ref="D9:F9"/>
    <mergeCell ref="G9:I9"/>
    <mergeCell ref="J9:L9"/>
    <mergeCell ref="M9:O9"/>
  </mergeCells>
  <phoneticPr fontId="0" type="noConversion"/>
  <pageMargins left="0.35433070866141736" right="0.15748031496062992" top="0.35433070866141736" bottom="0.39370078740157483" header="0.15748031496062992" footer="0.15748031496062992"/>
  <pageSetup paperSize="9" scale="54" fitToHeight="98" orientation="landscape" r:id="rId1"/>
  <headerFooter scaleWithDoc="0" alignWithMargins="0">
    <oddFooter>&amp;L&amp;8&amp;D&amp;C&amp;8&amp; Template: &amp;A
&amp;F&amp;R&amp;8&amp;P of &amp;N</oddFooter>
  </headerFooter>
  <colBreaks count="1" manualBreakCount="1">
    <brk id="17"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M34"/>
  <sheetViews>
    <sheetView topLeftCell="A16" zoomScale="70" zoomScaleNormal="70" zoomScaleSheetLayoutView="100" workbookViewId="0">
      <selection activeCell="M6" sqref="M6"/>
    </sheetView>
  </sheetViews>
  <sheetFormatPr defaultColWidth="9.140625" defaultRowHeight="12.75" x14ac:dyDescent="0.2"/>
  <cols>
    <col min="1" max="1" width="12" style="71" customWidth="1"/>
    <col min="2" max="2" width="16.42578125" style="71" bestFit="1" customWidth="1"/>
    <col min="3" max="3" width="45.85546875" style="71" customWidth="1"/>
    <col min="4" max="12" width="15.85546875" style="71" customWidth="1"/>
    <col min="13" max="13" width="30.85546875" style="71" customWidth="1"/>
    <col min="14" max="14" width="7.42578125" style="71" customWidth="1"/>
    <col min="15" max="15" width="15.140625" style="71" customWidth="1"/>
    <col min="16" max="16384" width="9.140625" style="71"/>
  </cols>
  <sheetData>
    <row r="1" spans="2:13" ht="20.25" x14ac:dyDescent="0.3">
      <c r="B1" s="44" t="str">
        <f>Cover!C22</f>
        <v>Energex</v>
      </c>
      <c r="C1" s="45"/>
      <c r="D1" s="45"/>
      <c r="E1" s="45"/>
      <c r="F1" s="45"/>
      <c r="G1" s="45"/>
      <c r="H1" s="45"/>
      <c r="I1" s="45"/>
      <c r="J1" s="45"/>
      <c r="K1" s="45"/>
    </row>
    <row r="2" spans="2:13" ht="20.25" x14ac:dyDescent="0.3">
      <c r="B2" s="72" t="s">
        <v>140</v>
      </c>
      <c r="C2" s="72"/>
    </row>
    <row r="3" spans="2:13" ht="20.25" x14ac:dyDescent="0.3">
      <c r="B3" s="44" t="str">
        <f>Cover!C26</f>
        <v>2012-13</v>
      </c>
    </row>
    <row r="4" spans="2:13" ht="12.75" customHeight="1" x14ac:dyDescent="0.3">
      <c r="B4" s="44"/>
    </row>
    <row r="5" spans="2:13" ht="74.25" customHeight="1" x14ac:dyDescent="0.2">
      <c r="B5" s="752" t="s">
        <v>254</v>
      </c>
      <c r="C5" s="753"/>
    </row>
    <row r="6" spans="2:13" ht="12.75" customHeight="1" x14ac:dyDescent="0.3">
      <c r="B6" s="44"/>
    </row>
    <row r="7" spans="2:13" ht="15.75" x14ac:dyDescent="0.25">
      <c r="B7" s="110" t="s">
        <v>141</v>
      </c>
    </row>
    <row r="8" spans="2:13" ht="15.75" x14ac:dyDescent="0.25">
      <c r="B8" s="110"/>
    </row>
    <row r="9" spans="2:13" ht="32.25" customHeight="1" x14ac:dyDescent="0.2">
      <c r="B9" s="727" t="s">
        <v>279</v>
      </c>
      <c r="C9" s="652"/>
      <c r="D9" s="114"/>
      <c r="E9" s="114"/>
      <c r="F9" s="114"/>
      <c r="G9" s="114"/>
      <c r="H9" s="114"/>
      <c r="I9" s="114"/>
      <c r="J9" s="114"/>
    </row>
    <row r="10" spans="2:13" ht="19.5" x14ac:dyDescent="0.25">
      <c r="B10" s="89"/>
      <c r="C10" s="114"/>
      <c r="D10" s="114"/>
      <c r="E10" s="114"/>
      <c r="F10" s="114"/>
      <c r="G10" s="114"/>
      <c r="H10" s="114"/>
      <c r="I10" s="114"/>
      <c r="J10" s="114"/>
    </row>
    <row r="11" spans="2:13" ht="51" x14ac:dyDescent="0.2">
      <c r="B11" s="74" t="s">
        <v>21</v>
      </c>
      <c r="C11" s="75" t="s">
        <v>22</v>
      </c>
      <c r="D11" s="76" t="s">
        <v>23</v>
      </c>
      <c r="E11" s="76" t="s">
        <v>24</v>
      </c>
      <c r="F11" s="77" t="s">
        <v>31</v>
      </c>
      <c r="G11" s="437" t="s">
        <v>25</v>
      </c>
      <c r="H11" s="693" t="s">
        <v>26</v>
      </c>
      <c r="I11" s="725"/>
      <c r="J11" s="726"/>
      <c r="K11" s="77" t="s">
        <v>27</v>
      </c>
      <c r="L11" s="79" t="s">
        <v>28</v>
      </c>
      <c r="M11" s="125" t="s">
        <v>151</v>
      </c>
    </row>
    <row r="12" spans="2:13" ht="25.5" x14ac:dyDescent="0.2">
      <c r="B12" s="115"/>
      <c r="C12" s="116"/>
      <c r="D12" s="47"/>
      <c r="E12" s="47"/>
      <c r="F12" s="47"/>
      <c r="G12" s="77"/>
      <c r="H12" s="78" t="s">
        <v>29</v>
      </c>
      <c r="I12" s="78"/>
      <c r="J12" s="78" t="s">
        <v>143</v>
      </c>
      <c r="K12" s="77"/>
      <c r="L12" s="79"/>
      <c r="M12" s="125"/>
    </row>
    <row r="13" spans="2:13" x14ac:dyDescent="0.2">
      <c r="B13" s="115"/>
      <c r="C13" s="116"/>
      <c r="D13" s="47" t="s">
        <v>30</v>
      </c>
      <c r="E13" s="47" t="s">
        <v>30</v>
      </c>
      <c r="F13" s="47" t="s">
        <v>30</v>
      </c>
      <c r="G13" s="47" t="s">
        <v>30</v>
      </c>
      <c r="H13" s="47" t="s">
        <v>30</v>
      </c>
      <c r="I13" s="47" t="s">
        <v>30</v>
      </c>
      <c r="J13" s="47" t="s">
        <v>30</v>
      </c>
      <c r="K13" s="47" t="s">
        <v>30</v>
      </c>
      <c r="L13" s="47" t="s">
        <v>30</v>
      </c>
      <c r="M13" s="47" t="s">
        <v>30</v>
      </c>
    </row>
    <row r="14" spans="2:13" x14ac:dyDescent="0.2">
      <c r="B14" s="390"/>
      <c r="C14" s="536" t="s">
        <v>513</v>
      </c>
      <c r="D14" s="85"/>
      <c r="E14" s="85"/>
      <c r="F14" s="85"/>
      <c r="G14" s="85"/>
      <c r="H14" s="85"/>
      <c r="I14" s="85"/>
      <c r="J14" s="85"/>
      <c r="K14" s="113"/>
      <c r="L14" s="85"/>
      <c r="M14" s="126"/>
    </row>
    <row r="15" spans="2:13" x14ac:dyDescent="0.2">
      <c r="B15" s="390"/>
      <c r="C15" s="85"/>
      <c r="D15" s="85"/>
      <c r="E15" s="85"/>
      <c r="F15" s="85"/>
      <c r="G15" s="85"/>
      <c r="H15" s="85"/>
      <c r="I15" s="85"/>
      <c r="J15" s="85"/>
      <c r="K15" s="113"/>
      <c r="L15" s="85"/>
      <c r="M15" s="126"/>
    </row>
    <row r="16" spans="2:13" x14ac:dyDescent="0.2">
      <c r="B16" s="390"/>
      <c r="C16" s="85"/>
      <c r="D16" s="85"/>
      <c r="E16" s="85"/>
      <c r="F16" s="85"/>
      <c r="G16" s="85"/>
      <c r="H16" s="85"/>
      <c r="I16" s="85"/>
      <c r="J16" s="85"/>
      <c r="K16" s="113"/>
      <c r="L16" s="85"/>
      <c r="M16" s="126"/>
    </row>
    <row r="17" spans="2:13" x14ac:dyDescent="0.2">
      <c r="B17" s="390"/>
      <c r="C17" s="85"/>
      <c r="D17" s="85"/>
      <c r="E17" s="85"/>
      <c r="F17" s="85"/>
      <c r="G17" s="85"/>
      <c r="H17" s="85"/>
      <c r="I17" s="85"/>
      <c r="J17" s="85"/>
      <c r="K17" s="113"/>
      <c r="L17" s="85"/>
      <c r="M17" s="126"/>
    </row>
    <row r="18" spans="2:13" x14ac:dyDescent="0.2">
      <c r="B18" s="390"/>
      <c r="C18" s="85"/>
      <c r="D18" s="85"/>
      <c r="E18" s="85"/>
      <c r="F18" s="85"/>
      <c r="G18" s="85"/>
      <c r="H18" s="85"/>
      <c r="I18" s="85"/>
      <c r="J18" s="85"/>
      <c r="K18" s="113"/>
      <c r="L18" s="85"/>
      <c r="M18" s="126"/>
    </row>
    <row r="19" spans="2:13" x14ac:dyDescent="0.2">
      <c r="B19" s="390"/>
      <c r="C19" s="85"/>
      <c r="D19" s="85"/>
      <c r="E19" s="85"/>
      <c r="F19" s="85"/>
      <c r="G19" s="85"/>
      <c r="H19" s="85"/>
      <c r="I19" s="85"/>
      <c r="J19" s="85"/>
      <c r="K19" s="113"/>
      <c r="L19" s="85"/>
      <c r="M19" s="126"/>
    </row>
    <row r="20" spans="2:13" x14ac:dyDescent="0.2">
      <c r="D20" s="461"/>
      <c r="E20" s="461"/>
      <c r="F20" s="461"/>
      <c r="G20" s="461"/>
      <c r="H20" s="461"/>
      <c r="I20" s="461"/>
      <c r="J20" s="461"/>
      <c r="L20" s="461"/>
      <c r="M20" s="127"/>
    </row>
    <row r="21" spans="2:13" ht="15.75" x14ac:dyDescent="0.25">
      <c r="B21" s="110" t="s">
        <v>144</v>
      </c>
      <c r="G21" s="438"/>
      <c r="M21" s="127"/>
    </row>
    <row r="22" spans="2:13" ht="15.75" x14ac:dyDescent="0.25">
      <c r="B22" s="110"/>
      <c r="G22" s="438"/>
      <c r="M22" s="127"/>
    </row>
    <row r="23" spans="2:13" ht="30.75" customHeight="1" x14ac:dyDescent="0.2">
      <c r="B23" s="727" t="s">
        <v>280</v>
      </c>
      <c r="C23" s="652"/>
      <c r="D23" s="114"/>
      <c r="E23" s="114"/>
      <c r="F23" s="114"/>
      <c r="G23" s="114"/>
      <c r="H23" s="114"/>
      <c r="I23" s="114"/>
      <c r="J23" s="114"/>
      <c r="M23" s="127"/>
    </row>
    <row r="24" spans="2:13" ht="19.5" x14ac:dyDescent="0.25">
      <c r="B24" s="89"/>
      <c r="C24" s="114"/>
      <c r="D24" s="114"/>
      <c r="E24" s="114"/>
      <c r="F24" s="114"/>
      <c r="G24" s="114"/>
      <c r="H24" s="114"/>
      <c r="I24" s="114"/>
      <c r="J24" s="114"/>
      <c r="M24" s="127"/>
    </row>
    <row r="25" spans="2:13" ht="51" x14ac:dyDescent="0.2">
      <c r="B25" s="74" t="s">
        <v>21</v>
      </c>
      <c r="C25" s="75" t="s">
        <v>22</v>
      </c>
      <c r="D25" s="76" t="s">
        <v>23</v>
      </c>
      <c r="E25" s="76" t="s">
        <v>24</v>
      </c>
      <c r="F25" s="77" t="s">
        <v>31</v>
      </c>
      <c r="G25" s="437" t="s">
        <v>25</v>
      </c>
      <c r="H25" s="693" t="s">
        <v>26</v>
      </c>
      <c r="I25" s="725"/>
      <c r="J25" s="726"/>
      <c r="K25" s="77" t="s">
        <v>27</v>
      </c>
      <c r="L25" s="79" t="s">
        <v>28</v>
      </c>
      <c r="M25" s="125" t="s">
        <v>151</v>
      </c>
    </row>
    <row r="26" spans="2:13" ht="25.5" x14ac:dyDescent="0.2">
      <c r="B26" s="115"/>
      <c r="C26" s="116"/>
      <c r="D26" s="76"/>
      <c r="E26" s="76"/>
      <c r="F26" s="77"/>
      <c r="G26" s="77"/>
      <c r="H26" s="78" t="s">
        <v>29</v>
      </c>
      <c r="I26" s="78" t="s">
        <v>142</v>
      </c>
      <c r="J26" s="78" t="s">
        <v>143</v>
      </c>
      <c r="K26" s="77"/>
      <c r="L26" s="79"/>
      <c r="M26" s="125"/>
    </row>
    <row r="27" spans="2:13" x14ac:dyDescent="0.2">
      <c r="B27" s="115"/>
      <c r="C27" s="116"/>
      <c r="D27" s="47" t="s">
        <v>30</v>
      </c>
      <c r="E27" s="47" t="s">
        <v>30</v>
      </c>
      <c r="F27" s="47" t="s">
        <v>30</v>
      </c>
      <c r="G27" s="47" t="s">
        <v>30</v>
      </c>
      <c r="H27" s="47" t="s">
        <v>30</v>
      </c>
      <c r="I27" s="47" t="s">
        <v>30</v>
      </c>
      <c r="J27" s="47" t="s">
        <v>30</v>
      </c>
      <c r="K27" s="47" t="s">
        <v>30</v>
      </c>
      <c r="L27" s="47" t="s">
        <v>30</v>
      </c>
      <c r="M27" s="47" t="s">
        <v>30</v>
      </c>
    </row>
    <row r="28" spans="2:13" x14ac:dyDescent="0.2">
      <c r="B28" s="390"/>
      <c r="C28" s="490" t="s">
        <v>513</v>
      </c>
      <c r="D28" s="85"/>
      <c r="E28" s="85"/>
      <c r="F28" s="85"/>
      <c r="G28" s="85"/>
      <c r="H28" s="85"/>
      <c r="I28" s="85"/>
      <c r="J28" s="85"/>
      <c r="K28" s="113"/>
      <c r="L28" s="85"/>
      <c r="M28" s="489"/>
    </row>
    <row r="29" spans="2:13" x14ac:dyDescent="0.2">
      <c r="B29" s="390"/>
      <c r="C29" s="489"/>
      <c r="D29" s="85"/>
      <c r="E29" s="85"/>
      <c r="F29" s="85"/>
      <c r="G29" s="85"/>
      <c r="H29" s="85"/>
      <c r="I29" s="85"/>
      <c r="J29" s="85"/>
      <c r="K29" s="113"/>
      <c r="L29" s="85"/>
      <c r="M29" s="489"/>
    </row>
    <row r="30" spans="2:13" x14ac:dyDescent="0.2">
      <c r="B30" s="390"/>
      <c r="C30" s="489"/>
      <c r="D30" s="85"/>
      <c r="E30" s="85"/>
      <c r="F30" s="85"/>
      <c r="G30" s="85"/>
      <c r="H30" s="85"/>
      <c r="I30" s="85"/>
      <c r="J30" s="85"/>
      <c r="K30" s="113"/>
      <c r="L30" s="85"/>
      <c r="M30" s="489"/>
    </row>
    <row r="31" spans="2:13" x14ac:dyDescent="0.2">
      <c r="B31" s="390"/>
      <c r="C31" s="489"/>
      <c r="D31" s="85"/>
      <c r="E31" s="85"/>
      <c r="F31" s="85"/>
      <c r="G31" s="85"/>
      <c r="H31" s="85"/>
      <c r="I31" s="85"/>
      <c r="J31" s="85"/>
      <c r="K31" s="113"/>
      <c r="L31" s="85"/>
      <c r="M31" s="489"/>
    </row>
    <row r="32" spans="2:13" x14ac:dyDescent="0.2">
      <c r="B32" s="390"/>
      <c r="C32" s="489"/>
      <c r="D32" s="85"/>
      <c r="E32" s="85"/>
      <c r="F32" s="85"/>
      <c r="G32" s="85"/>
      <c r="H32" s="85"/>
      <c r="I32" s="85"/>
      <c r="J32" s="85"/>
      <c r="K32" s="113"/>
      <c r="L32" s="85"/>
      <c r="M32" s="489"/>
    </row>
    <row r="33" spans="2:13" x14ac:dyDescent="0.2">
      <c r="B33" s="390"/>
      <c r="C33" s="85" t="s">
        <v>529</v>
      </c>
      <c r="D33" s="85"/>
      <c r="E33" s="85"/>
      <c r="F33" s="85"/>
      <c r="G33" s="85"/>
      <c r="H33" s="85"/>
      <c r="I33" s="85"/>
      <c r="J33" s="85"/>
      <c r="K33" s="113"/>
      <c r="L33" s="85"/>
      <c r="M33" s="126"/>
    </row>
    <row r="34" spans="2:13" x14ac:dyDescent="0.2">
      <c r="D34" s="461"/>
      <c r="E34" s="461"/>
      <c r="F34" s="461"/>
      <c r="G34" s="461"/>
      <c r="H34" s="461"/>
      <c r="I34" s="461"/>
      <c r="J34" s="461"/>
      <c r="L34" s="461"/>
    </row>
  </sheetData>
  <mergeCells count="5">
    <mergeCell ref="H25:J25"/>
    <mergeCell ref="B5:C5"/>
    <mergeCell ref="B9:C9"/>
    <mergeCell ref="H11:J11"/>
    <mergeCell ref="B23:C23"/>
  </mergeCells>
  <phoneticPr fontId="0" type="noConversion"/>
  <pageMargins left="0.74803149606299213" right="0.74803149606299213" top="0.98425196850393704" bottom="0.98425196850393704" header="0.51181102362204722" footer="0.51181102362204722"/>
  <pageSetup paperSize="9" scale="50" fitToWidth="2" fitToHeight="123" orientation="landscape" r:id="rId1"/>
  <headerFooter scaleWithDoc="0" alignWithMargins="0">
    <oddFooter>&amp;L&amp;8&amp;D&amp;C&amp;8&amp; Template: &amp;A
&amp;F&amp;R&amp;8&amp;P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07"/>
  <sheetViews>
    <sheetView topLeftCell="A265" zoomScale="75" zoomScaleNormal="75" zoomScaleSheetLayoutView="100" workbookViewId="0">
      <selection activeCell="D307" sqref="D307"/>
    </sheetView>
  </sheetViews>
  <sheetFormatPr defaultColWidth="9.140625" defaultRowHeight="12.75" x14ac:dyDescent="0.2"/>
  <cols>
    <col min="1" max="1" width="12" style="141" customWidth="1"/>
    <col min="2" max="2" width="16.42578125" style="141" bestFit="1" customWidth="1"/>
    <col min="3" max="3" width="54.85546875" style="141" customWidth="1"/>
    <col min="4" max="4" width="29.5703125" style="141" customWidth="1"/>
    <col min="5" max="12" width="15.85546875" style="141" customWidth="1"/>
    <col min="13" max="16384" width="9.140625" style="141"/>
  </cols>
  <sheetData>
    <row r="1" spans="2:12" ht="20.25" x14ac:dyDescent="0.3">
      <c r="B1" s="44" t="s">
        <v>6</v>
      </c>
      <c r="C1" s="45"/>
      <c r="D1" s="45"/>
      <c r="E1" s="45"/>
      <c r="F1" s="45"/>
      <c r="G1" s="45"/>
      <c r="H1" s="45"/>
      <c r="I1" s="45"/>
      <c r="J1" s="45"/>
    </row>
    <row r="2" spans="2:12" ht="20.25" x14ac:dyDescent="0.3">
      <c r="B2" s="596" t="s">
        <v>209</v>
      </c>
      <c r="C2" s="596"/>
    </row>
    <row r="3" spans="2:12" ht="20.25" x14ac:dyDescent="0.3">
      <c r="B3" s="44" t="str">
        <f>Cover!C26</f>
        <v>2012-13</v>
      </c>
    </row>
    <row r="4" spans="2:12" ht="20.25" x14ac:dyDescent="0.3">
      <c r="B4" s="44"/>
    </row>
    <row r="5" spans="2:12" ht="44.25" customHeight="1" x14ac:dyDescent="0.2">
      <c r="B5" s="761" t="s">
        <v>253</v>
      </c>
      <c r="C5" s="762"/>
      <c r="D5" s="762"/>
      <c r="E5" s="763"/>
    </row>
    <row r="6" spans="2:12" ht="20.25" x14ac:dyDescent="0.3">
      <c r="B6" s="44"/>
    </row>
    <row r="7" spans="2:12" ht="85.5" customHeight="1" x14ac:dyDescent="0.2">
      <c r="B7" s="764" t="s">
        <v>385</v>
      </c>
      <c r="C7" s="707"/>
      <c r="D7" s="707"/>
      <c r="E7" s="708"/>
    </row>
    <row r="8" spans="2:12" ht="18" customHeight="1" x14ac:dyDescent="0.2"/>
    <row r="9" spans="2:12" ht="18" customHeight="1" x14ac:dyDescent="0.25">
      <c r="B9" s="110" t="s">
        <v>555</v>
      </c>
    </row>
    <row r="10" spans="2:12" x14ac:dyDescent="0.2">
      <c r="B10" s="142"/>
      <c r="C10" s="143"/>
      <c r="D10" s="144"/>
      <c r="E10" s="144"/>
      <c r="F10" s="145"/>
      <c r="G10" s="145"/>
      <c r="H10" s="146"/>
      <c r="I10" s="146"/>
      <c r="J10" s="147"/>
    </row>
    <row r="11" spans="2:12" ht="51.75" customHeight="1" x14ac:dyDescent="0.2">
      <c r="B11" s="148" t="s">
        <v>130</v>
      </c>
      <c r="C11" s="225" t="s">
        <v>482</v>
      </c>
      <c r="D11" s="150" t="s">
        <v>226</v>
      </c>
      <c r="E11" s="150" t="s">
        <v>24</v>
      </c>
      <c r="F11" s="153" t="s">
        <v>31</v>
      </c>
      <c r="G11" s="152" t="s">
        <v>25</v>
      </c>
      <c r="H11" s="754" t="s">
        <v>26</v>
      </c>
      <c r="I11" s="755"/>
      <c r="J11" s="719"/>
      <c r="K11" s="153" t="s">
        <v>27</v>
      </c>
      <c r="L11" s="154" t="s">
        <v>28</v>
      </c>
    </row>
    <row r="12" spans="2:12" ht="27.75" customHeight="1" x14ac:dyDescent="0.2">
      <c r="B12" s="148"/>
      <c r="C12" s="150"/>
      <c r="D12" s="216"/>
      <c r="E12" s="216"/>
      <c r="F12" s="217"/>
      <c r="G12" s="217"/>
      <c r="H12" s="78" t="s">
        <v>79</v>
      </c>
      <c r="I12" s="80" t="s">
        <v>80</v>
      </c>
      <c r="J12" s="77" t="s">
        <v>81</v>
      </c>
      <c r="K12" s="217"/>
      <c r="L12" s="226"/>
    </row>
    <row r="13" spans="2:12" x14ac:dyDescent="0.2">
      <c r="B13" s="155"/>
      <c r="C13" s="169"/>
      <c r="D13" s="47" t="s">
        <v>30</v>
      </c>
      <c r="E13" s="47" t="s">
        <v>30</v>
      </c>
      <c r="F13" s="47" t="s">
        <v>30</v>
      </c>
      <c r="G13" s="47" t="s">
        <v>30</v>
      </c>
      <c r="H13" s="47" t="s">
        <v>30</v>
      </c>
      <c r="I13" s="47" t="s">
        <v>30</v>
      </c>
      <c r="J13" s="47" t="s">
        <v>30</v>
      </c>
      <c r="K13" s="47" t="s">
        <v>30</v>
      </c>
      <c r="L13" s="47" t="s">
        <v>30</v>
      </c>
    </row>
    <row r="14" spans="2:12" ht="12.75" customHeight="1" x14ac:dyDescent="0.2">
      <c r="B14" s="380"/>
      <c r="C14" s="227" t="s">
        <v>233</v>
      </c>
      <c r="D14" s="164">
        <v>225936.4</v>
      </c>
      <c r="E14" s="164">
        <v>-1172.9000000000001</v>
      </c>
      <c r="F14" s="164">
        <v>224763.5</v>
      </c>
      <c r="G14" s="164">
        <v>221648.9</v>
      </c>
      <c r="H14" s="228">
        <v>2907.4</v>
      </c>
      <c r="I14" s="228">
        <v>0</v>
      </c>
      <c r="J14" s="164">
        <v>207.2</v>
      </c>
      <c r="K14" s="355">
        <v>0</v>
      </c>
      <c r="L14" s="164">
        <v>1172.9000000000001</v>
      </c>
    </row>
    <row r="15" spans="2:12" ht="12.75" customHeight="1" x14ac:dyDescent="0.2">
      <c r="B15" s="380"/>
      <c r="C15" s="229" t="s">
        <v>245</v>
      </c>
      <c r="D15" s="164"/>
      <c r="E15" s="164"/>
      <c r="F15" s="164"/>
      <c r="G15" s="164"/>
      <c r="H15" s="228"/>
      <c r="I15" s="228"/>
      <c r="J15" s="164"/>
      <c r="K15" s="355"/>
      <c r="L15" s="164"/>
    </row>
    <row r="16" spans="2:12" ht="12.75" customHeight="1" x14ac:dyDescent="0.2">
      <c r="B16" s="380"/>
      <c r="C16" s="227" t="s">
        <v>246</v>
      </c>
      <c r="D16" s="164"/>
      <c r="E16" s="164"/>
      <c r="F16" s="164"/>
      <c r="G16" s="164"/>
      <c r="H16" s="228"/>
      <c r="I16" s="228"/>
      <c r="J16" s="164"/>
      <c r="K16" s="355"/>
      <c r="L16" s="164"/>
    </row>
    <row r="17" spans="2:12" ht="12.75" customHeight="1" x14ac:dyDescent="0.2">
      <c r="B17" s="380"/>
      <c r="C17" s="227" t="s">
        <v>247</v>
      </c>
      <c r="D17" s="164"/>
      <c r="E17" s="164"/>
      <c r="F17" s="164"/>
      <c r="G17" s="164"/>
      <c r="H17" s="228"/>
      <c r="I17" s="228"/>
      <c r="J17" s="164"/>
      <c r="K17" s="355"/>
      <c r="L17" s="164"/>
    </row>
    <row r="18" spans="2:12" ht="12.75" customHeight="1" x14ac:dyDescent="0.2">
      <c r="B18" s="380"/>
      <c r="C18" s="227" t="s">
        <v>248</v>
      </c>
      <c r="D18" s="164"/>
      <c r="E18" s="164"/>
      <c r="F18" s="164"/>
      <c r="G18" s="164"/>
      <c r="H18" s="228"/>
      <c r="I18" s="228"/>
      <c r="J18" s="164"/>
      <c r="K18" s="355"/>
      <c r="L18" s="164"/>
    </row>
    <row r="19" spans="2:12" ht="12.75" customHeight="1" x14ac:dyDescent="0.2">
      <c r="B19" s="380"/>
      <c r="C19" s="227" t="s">
        <v>249</v>
      </c>
      <c r="D19" s="164">
        <v>68188.100000000006</v>
      </c>
      <c r="E19" s="164">
        <v>76.5</v>
      </c>
      <c r="F19" s="164">
        <v>68264.599999999991</v>
      </c>
      <c r="G19" s="164">
        <v>66954.2</v>
      </c>
      <c r="H19" s="228">
        <v>892.7</v>
      </c>
      <c r="I19" s="228">
        <v>0.30000000000000004</v>
      </c>
      <c r="J19" s="164">
        <v>417.40000000000003</v>
      </c>
      <c r="K19" s="355">
        <v>0</v>
      </c>
      <c r="L19" s="164">
        <v>-76.500000000000028</v>
      </c>
    </row>
    <row r="20" spans="2:12" ht="12.75" customHeight="1" x14ac:dyDescent="0.2">
      <c r="B20" s="380"/>
      <c r="C20" s="230" t="s">
        <v>236</v>
      </c>
      <c r="D20" s="360">
        <f t="shared" ref="D20:L20" si="0">SUM(D10:D19)</f>
        <v>294124.5</v>
      </c>
      <c r="E20" s="360">
        <f t="shared" si="0"/>
        <v>-1096.4000000000001</v>
      </c>
      <c r="F20" s="360">
        <f t="shared" si="0"/>
        <v>293028.09999999998</v>
      </c>
      <c r="G20" s="360">
        <f t="shared" si="0"/>
        <v>288603.09999999998</v>
      </c>
      <c r="H20" s="360">
        <f t="shared" si="0"/>
        <v>3800.1000000000004</v>
      </c>
      <c r="I20" s="360">
        <f t="shared" si="0"/>
        <v>0.30000000000000004</v>
      </c>
      <c r="J20" s="360">
        <f t="shared" si="0"/>
        <v>624.6</v>
      </c>
      <c r="K20" s="360">
        <f t="shared" si="0"/>
        <v>0</v>
      </c>
      <c r="L20" s="360">
        <f t="shared" si="0"/>
        <v>1096.4000000000001</v>
      </c>
    </row>
    <row r="22" spans="2:12" x14ac:dyDescent="0.2">
      <c r="B22" s="756" t="s">
        <v>250</v>
      </c>
      <c r="C22" s="757"/>
      <c r="D22" s="532" t="s">
        <v>485</v>
      </c>
      <c r="E22" s="533"/>
      <c r="F22" s="533"/>
      <c r="G22" s="533"/>
      <c r="H22" s="533"/>
      <c r="I22" s="533"/>
      <c r="J22" s="534"/>
    </row>
    <row r="23" spans="2:12" x14ac:dyDescent="0.2">
      <c r="B23" s="147"/>
      <c r="C23" s="147"/>
      <c r="D23" s="147"/>
      <c r="E23" s="147"/>
      <c r="F23" s="147"/>
      <c r="G23" s="147"/>
      <c r="H23" s="147"/>
      <c r="I23" s="147"/>
    </row>
    <row r="24" spans="2:12" s="528" customFormat="1" ht="39" customHeight="1" x14ac:dyDescent="0.2">
      <c r="B24" s="756" t="s">
        <v>251</v>
      </c>
      <c r="C24" s="757"/>
      <c r="D24" s="758" t="s">
        <v>515</v>
      </c>
      <c r="E24" s="759"/>
      <c r="F24" s="759"/>
      <c r="G24" s="759"/>
      <c r="H24" s="759"/>
      <c r="I24" s="759"/>
      <c r="J24" s="760"/>
    </row>
    <row r="25" spans="2:12" x14ac:dyDescent="0.2">
      <c r="B25" s="147"/>
      <c r="C25" s="147"/>
      <c r="D25" s="147"/>
      <c r="E25" s="147"/>
      <c r="F25" s="147"/>
      <c r="G25" s="147"/>
      <c r="H25" s="147"/>
      <c r="I25" s="147"/>
    </row>
    <row r="26" spans="2:12" s="528" customFormat="1" ht="18" customHeight="1" x14ac:dyDescent="0.2">
      <c r="B26" s="756" t="s">
        <v>478</v>
      </c>
      <c r="C26" s="757"/>
      <c r="D26" s="758" t="s">
        <v>479</v>
      </c>
      <c r="E26" s="759"/>
      <c r="F26" s="759"/>
      <c r="G26" s="759"/>
      <c r="H26" s="759"/>
      <c r="I26" s="759"/>
      <c r="J26" s="760"/>
    </row>
    <row r="27" spans="2:12" x14ac:dyDescent="0.2">
      <c r="B27" s="147"/>
      <c r="C27" s="147"/>
      <c r="D27" s="147"/>
      <c r="E27" s="147"/>
      <c r="F27" s="147"/>
      <c r="G27" s="147"/>
      <c r="H27" s="147"/>
      <c r="I27" s="147"/>
    </row>
    <row r="28" spans="2:12" x14ac:dyDescent="0.2">
      <c r="B28" s="147"/>
      <c r="C28" s="147"/>
      <c r="D28" s="147"/>
      <c r="E28" s="147"/>
      <c r="F28" s="147"/>
      <c r="G28" s="147"/>
      <c r="H28" s="147"/>
      <c r="I28" s="147"/>
    </row>
    <row r="29" spans="2:12" ht="15.75" x14ac:dyDescent="0.25">
      <c r="B29" s="231" t="s">
        <v>556</v>
      </c>
      <c r="C29" s="147"/>
      <c r="D29" s="147"/>
      <c r="E29" s="147"/>
      <c r="F29" s="147"/>
      <c r="G29" s="147"/>
      <c r="H29" s="147"/>
      <c r="I29" s="147"/>
    </row>
    <row r="31" spans="2:12" ht="38.25" customHeight="1" x14ac:dyDescent="0.2">
      <c r="B31" s="148" t="s">
        <v>130</v>
      </c>
      <c r="C31" s="225" t="s">
        <v>482</v>
      </c>
      <c r="D31" s="150" t="s">
        <v>226</v>
      </c>
      <c r="E31" s="150" t="s">
        <v>24</v>
      </c>
      <c r="F31" s="153" t="s">
        <v>31</v>
      </c>
      <c r="G31" s="152" t="s">
        <v>25</v>
      </c>
      <c r="H31" s="754" t="s">
        <v>26</v>
      </c>
      <c r="I31" s="755"/>
      <c r="J31" s="719"/>
      <c r="K31" s="153" t="s">
        <v>27</v>
      </c>
      <c r="L31" s="154" t="s">
        <v>28</v>
      </c>
    </row>
    <row r="32" spans="2:12" ht="25.5" x14ac:dyDescent="0.2">
      <c r="B32" s="232"/>
      <c r="C32" s="233"/>
      <c r="D32" s="216"/>
      <c r="E32" s="216"/>
      <c r="F32" s="217"/>
      <c r="G32" s="217"/>
      <c r="H32" s="78" t="s">
        <v>79</v>
      </c>
      <c r="I32" s="80" t="s">
        <v>80</v>
      </c>
      <c r="J32" s="77" t="s">
        <v>81</v>
      </c>
      <c r="K32" s="217"/>
      <c r="L32" s="226"/>
    </row>
    <row r="33" spans="2:12" x14ac:dyDescent="0.2">
      <c r="B33" s="47"/>
      <c r="C33" s="47"/>
      <c r="D33" s="47" t="s">
        <v>30</v>
      </c>
      <c r="E33" s="47" t="s">
        <v>30</v>
      </c>
      <c r="F33" s="47" t="s">
        <v>30</v>
      </c>
      <c r="G33" s="47" t="s">
        <v>30</v>
      </c>
      <c r="H33" s="47" t="s">
        <v>30</v>
      </c>
      <c r="I33" s="47" t="s">
        <v>30</v>
      </c>
      <c r="J33" s="47" t="s">
        <v>30</v>
      </c>
      <c r="K33" s="47" t="s">
        <v>30</v>
      </c>
      <c r="L33" s="47" t="s">
        <v>30</v>
      </c>
    </row>
    <row r="34" spans="2:12" ht="25.5" x14ac:dyDescent="0.2">
      <c r="B34" s="380"/>
      <c r="C34" s="542" t="s">
        <v>480</v>
      </c>
      <c r="D34" s="164">
        <v>68188.100000000006</v>
      </c>
      <c r="E34" s="164">
        <v>-254.2</v>
      </c>
      <c r="F34" s="164">
        <v>67933.899999999994</v>
      </c>
      <c r="G34" s="164">
        <v>66908</v>
      </c>
      <c r="H34" s="164">
        <v>881</v>
      </c>
      <c r="I34" s="164">
        <v>0.1</v>
      </c>
      <c r="J34" s="164">
        <v>144.80000000000001</v>
      </c>
      <c r="K34" s="234">
        <v>0</v>
      </c>
      <c r="L34" s="164">
        <v>254.2</v>
      </c>
    </row>
    <row r="35" spans="2:12" ht="25.5" x14ac:dyDescent="0.2">
      <c r="B35" s="380"/>
      <c r="C35" s="542" t="s">
        <v>481</v>
      </c>
      <c r="D35" s="164">
        <v>0</v>
      </c>
      <c r="E35" s="164">
        <v>330.7</v>
      </c>
      <c r="F35" s="164">
        <v>330.7</v>
      </c>
      <c r="G35" s="164">
        <v>46.2</v>
      </c>
      <c r="H35" s="164">
        <v>11.7</v>
      </c>
      <c r="I35" s="164">
        <v>0.2</v>
      </c>
      <c r="J35" s="164">
        <v>272.60000000000002</v>
      </c>
      <c r="K35" s="234">
        <v>0</v>
      </c>
      <c r="L35" s="164">
        <v>-330.7</v>
      </c>
    </row>
    <row r="36" spans="2:12" x14ac:dyDescent="0.2">
      <c r="B36" s="380"/>
      <c r="C36" s="164"/>
      <c r="D36" s="164"/>
      <c r="E36" s="164"/>
      <c r="F36" s="164"/>
      <c r="G36" s="164"/>
      <c r="H36" s="164"/>
      <c r="I36" s="164"/>
      <c r="J36" s="164"/>
      <c r="K36" s="234"/>
      <c r="L36" s="164"/>
    </row>
    <row r="39" spans="2:12" ht="18" customHeight="1" x14ac:dyDescent="0.25">
      <c r="B39" s="110" t="s">
        <v>557</v>
      </c>
    </row>
    <row r="40" spans="2:12" x14ac:dyDescent="0.2">
      <c r="B40" s="142"/>
      <c r="C40" s="143"/>
      <c r="D40" s="144"/>
      <c r="E40" s="144"/>
      <c r="F40" s="145"/>
      <c r="G40" s="145"/>
      <c r="H40" s="146"/>
      <c r="I40" s="146"/>
      <c r="J40" s="147"/>
    </row>
    <row r="41" spans="2:12" ht="51.75" customHeight="1" x14ac:dyDescent="0.2">
      <c r="B41" s="148" t="s">
        <v>130</v>
      </c>
      <c r="C41" s="225" t="s">
        <v>483</v>
      </c>
      <c r="D41" s="150" t="s">
        <v>226</v>
      </c>
      <c r="E41" s="150" t="s">
        <v>24</v>
      </c>
      <c r="F41" s="153" t="s">
        <v>31</v>
      </c>
      <c r="G41" s="152" t="s">
        <v>25</v>
      </c>
      <c r="H41" s="754" t="s">
        <v>26</v>
      </c>
      <c r="I41" s="755"/>
      <c r="J41" s="719"/>
      <c r="K41" s="153" t="s">
        <v>27</v>
      </c>
      <c r="L41" s="154" t="s">
        <v>28</v>
      </c>
    </row>
    <row r="42" spans="2:12" ht="27.75" customHeight="1" x14ac:dyDescent="0.2">
      <c r="B42" s="148"/>
      <c r="C42" s="150"/>
      <c r="D42" s="216"/>
      <c r="E42" s="216"/>
      <c r="F42" s="217"/>
      <c r="G42" s="217"/>
      <c r="H42" s="529" t="s">
        <v>79</v>
      </c>
      <c r="I42" s="80" t="s">
        <v>80</v>
      </c>
      <c r="J42" s="77" t="s">
        <v>81</v>
      </c>
      <c r="K42" s="217"/>
      <c r="L42" s="226"/>
    </row>
    <row r="43" spans="2:12" x14ac:dyDescent="0.2">
      <c r="B43" s="155"/>
      <c r="C43" s="169"/>
      <c r="D43" s="47" t="s">
        <v>30</v>
      </c>
      <c r="E43" s="47" t="s">
        <v>30</v>
      </c>
      <c r="F43" s="47" t="s">
        <v>30</v>
      </c>
      <c r="G43" s="47" t="s">
        <v>30</v>
      </c>
      <c r="H43" s="47" t="s">
        <v>30</v>
      </c>
      <c r="I43" s="47" t="s">
        <v>30</v>
      </c>
      <c r="J43" s="47" t="s">
        <v>30</v>
      </c>
      <c r="K43" s="47" t="s">
        <v>30</v>
      </c>
      <c r="L43" s="47" t="s">
        <v>30</v>
      </c>
    </row>
    <row r="44" spans="2:12" ht="12.75" customHeight="1" x14ac:dyDescent="0.2">
      <c r="B44" s="380"/>
      <c r="C44" s="227" t="s">
        <v>233</v>
      </c>
      <c r="D44" s="164">
        <v>573.9</v>
      </c>
      <c r="E44" s="164">
        <v>-573.9</v>
      </c>
      <c r="F44" s="164"/>
      <c r="G44" s="164"/>
      <c r="H44" s="164"/>
      <c r="I44" s="164"/>
      <c r="J44" s="164"/>
      <c r="K44" s="355"/>
      <c r="L44" s="164"/>
    </row>
    <row r="45" spans="2:12" ht="12.75" customHeight="1" x14ac:dyDescent="0.2">
      <c r="B45" s="380"/>
      <c r="C45" s="229" t="s">
        <v>245</v>
      </c>
      <c r="D45" s="164"/>
      <c r="E45" s="164"/>
      <c r="F45" s="164"/>
      <c r="G45" s="164"/>
      <c r="H45" s="228"/>
      <c r="I45" s="228"/>
      <c r="J45" s="164"/>
      <c r="K45" s="355"/>
      <c r="L45" s="164"/>
    </row>
    <row r="46" spans="2:12" ht="12.75" customHeight="1" x14ac:dyDescent="0.2">
      <c r="B46" s="380"/>
      <c r="C46" s="227" t="s">
        <v>246</v>
      </c>
      <c r="D46" s="164"/>
      <c r="E46" s="164"/>
      <c r="F46" s="164"/>
      <c r="G46" s="164"/>
      <c r="H46" s="228"/>
      <c r="I46" s="228"/>
      <c r="J46" s="164"/>
      <c r="K46" s="355"/>
      <c r="L46" s="164"/>
    </row>
    <row r="47" spans="2:12" ht="12.75" customHeight="1" x14ac:dyDescent="0.2">
      <c r="B47" s="380"/>
      <c r="C47" s="227" t="s">
        <v>247</v>
      </c>
      <c r="D47" s="164"/>
      <c r="E47" s="164"/>
      <c r="F47" s="164"/>
      <c r="G47" s="164"/>
      <c r="H47" s="228"/>
      <c r="I47" s="228"/>
      <c r="J47" s="164"/>
      <c r="K47" s="355"/>
      <c r="L47" s="164"/>
    </row>
    <row r="48" spans="2:12" ht="12.75" customHeight="1" x14ac:dyDescent="0.2">
      <c r="B48" s="380"/>
      <c r="C48" s="227" t="s">
        <v>248</v>
      </c>
      <c r="D48" s="164"/>
      <c r="E48" s="164"/>
      <c r="F48" s="164"/>
      <c r="G48" s="164"/>
      <c r="H48" s="228"/>
      <c r="I48" s="228"/>
      <c r="J48" s="164"/>
      <c r="K48" s="355"/>
      <c r="L48" s="164"/>
    </row>
    <row r="49" spans="2:12" ht="12.75" customHeight="1" x14ac:dyDescent="0.2">
      <c r="B49" s="380"/>
      <c r="C49" s="227" t="s">
        <v>249</v>
      </c>
      <c r="D49" s="164">
        <v>-573.9</v>
      </c>
      <c r="E49" s="164">
        <v>573.9</v>
      </c>
      <c r="F49" s="164"/>
      <c r="G49" s="164"/>
      <c r="H49" s="228"/>
      <c r="I49" s="228"/>
      <c r="J49" s="164"/>
      <c r="K49" s="355"/>
      <c r="L49" s="164"/>
    </row>
    <row r="50" spans="2:12" ht="12.75" customHeight="1" x14ac:dyDescent="0.2">
      <c r="B50" s="380"/>
      <c r="C50" s="230" t="s">
        <v>236</v>
      </c>
      <c r="D50" s="360">
        <f>SUM(D40:D49)</f>
        <v>0</v>
      </c>
      <c r="E50" s="360">
        <f>SUM(E40:E49)</f>
        <v>0</v>
      </c>
      <c r="F50" s="360">
        <f>SUM(F40:F49)</f>
        <v>0</v>
      </c>
      <c r="G50" s="360">
        <f>SUM(G40:G49)</f>
        <v>0</v>
      </c>
      <c r="H50" s="360">
        <f>SUM(H40:H49)</f>
        <v>0</v>
      </c>
      <c r="I50" s="360">
        <f>ROUNDDOWN(SUM(I40:I49),1)</f>
        <v>0</v>
      </c>
      <c r="J50" s="360">
        <f t="shared" ref="J50:L50" si="1">SUM(J40:J49)</f>
        <v>0</v>
      </c>
      <c r="K50" s="360">
        <f t="shared" si="1"/>
        <v>0</v>
      </c>
      <c r="L50" s="360">
        <f t="shared" si="1"/>
        <v>0</v>
      </c>
    </row>
    <row r="52" spans="2:12" ht="70.5" customHeight="1" x14ac:dyDescent="0.2">
      <c r="B52" s="756" t="s">
        <v>250</v>
      </c>
      <c r="C52" s="757"/>
      <c r="D52" s="758" t="s">
        <v>484</v>
      </c>
      <c r="E52" s="766"/>
      <c r="F52" s="766"/>
      <c r="G52" s="766"/>
      <c r="H52" s="766"/>
      <c r="I52" s="766"/>
      <c r="J52" s="767"/>
      <c r="K52" s="530"/>
      <c r="L52" s="530"/>
    </row>
    <row r="53" spans="2:12" x14ac:dyDescent="0.2">
      <c r="B53" s="147"/>
      <c r="C53" s="147"/>
      <c r="D53" s="147"/>
      <c r="E53" s="147"/>
      <c r="F53" s="147"/>
      <c r="G53" s="147"/>
      <c r="H53" s="147"/>
      <c r="I53" s="147"/>
    </row>
    <row r="54" spans="2:12" s="528" customFormat="1" ht="17.25" customHeight="1" x14ac:dyDescent="0.2">
      <c r="B54" s="756" t="s">
        <v>251</v>
      </c>
      <c r="C54" s="757"/>
      <c r="D54" s="758" t="s">
        <v>514</v>
      </c>
      <c r="E54" s="759"/>
      <c r="F54" s="759"/>
      <c r="G54" s="759"/>
      <c r="H54" s="759"/>
      <c r="I54" s="759"/>
      <c r="J54" s="760"/>
    </row>
    <row r="55" spans="2:12" x14ac:dyDescent="0.2">
      <c r="B55" s="147"/>
      <c r="C55" s="147"/>
      <c r="D55" s="147"/>
      <c r="E55" s="147"/>
      <c r="F55" s="147"/>
      <c r="G55" s="147"/>
      <c r="H55" s="147"/>
      <c r="I55" s="147"/>
    </row>
    <row r="56" spans="2:12" s="528" customFormat="1" ht="18" customHeight="1" x14ac:dyDescent="0.2">
      <c r="B56" s="756" t="s">
        <v>478</v>
      </c>
      <c r="C56" s="757"/>
      <c r="D56" s="758" t="s">
        <v>479</v>
      </c>
      <c r="E56" s="759"/>
      <c r="F56" s="759"/>
      <c r="G56" s="759"/>
      <c r="H56" s="759"/>
      <c r="I56" s="759"/>
      <c r="J56" s="760"/>
    </row>
    <row r="57" spans="2:12" x14ac:dyDescent="0.2">
      <c r="B57" s="147"/>
      <c r="C57" s="147"/>
      <c r="D57" s="147"/>
      <c r="E57" s="147"/>
      <c r="F57" s="147"/>
      <c r="G57" s="147"/>
      <c r="H57" s="147"/>
      <c r="I57" s="147"/>
    </row>
    <row r="58" spans="2:12" x14ac:dyDescent="0.2">
      <c r="B58" s="147"/>
      <c r="C58" s="147"/>
      <c r="D58" s="147"/>
      <c r="E58" s="147"/>
      <c r="F58" s="147"/>
      <c r="G58" s="147"/>
      <c r="H58" s="147"/>
      <c r="I58" s="147"/>
    </row>
    <row r="59" spans="2:12" ht="15.75" x14ac:dyDescent="0.25">
      <c r="B59" s="231" t="s">
        <v>558</v>
      </c>
      <c r="C59" s="147"/>
      <c r="D59" s="147"/>
      <c r="E59" s="147"/>
      <c r="F59" s="147"/>
      <c r="G59" s="147"/>
      <c r="H59" s="147"/>
      <c r="I59" s="147"/>
    </row>
    <row r="61" spans="2:12" ht="38.25" customHeight="1" x14ac:dyDescent="0.2">
      <c r="B61" s="148" t="s">
        <v>130</v>
      </c>
      <c r="C61" s="225" t="s">
        <v>483</v>
      </c>
      <c r="D61" s="150" t="s">
        <v>226</v>
      </c>
      <c r="E61" s="150" t="s">
        <v>24</v>
      </c>
      <c r="F61" s="153" t="s">
        <v>31</v>
      </c>
      <c r="G61" s="152" t="s">
        <v>25</v>
      </c>
      <c r="H61" s="754" t="s">
        <v>26</v>
      </c>
      <c r="I61" s="755"/>
      <c r="J61" s="719"/>
      <c r="K61" s="153" t="s">
        <v>27</v>
      </c>
      <c r="L61" s="154" t="s">
        <v>28</v>
      </c>
    </row>
    <row r="62" spans="2:12" ht="25.5" x14ac:dyDescent="0.2">
      <c r="B62" s="232"/>
      <c r="C62" s="233"/>
      <c r="D62" s="216"/>
      <c r="E62" s="216"/>
      <c r="F62" s="217"/>
      <c r="G62" s="217"/>
      <c r="H62" s="529" t="s">
        <v>79</v>
      </c>
      <c r="I62" s="80" t="s">
        <v>80</v>
      </c>
      <c r="J62" s="77" t="s">
        <v>81</v>
      </c>
      <c r="K62" s="217"/>
      <c r="L62" s="226"/>
    </row>
    <row r="63" spans="2:12" x14ac:dyDescent="0.2">
      <c r="B63" s="47"/>
      <c r="C63" s="47"/>
      <c r="D63" s="47" t="s">
        <v>30</v>
      </c>
      <c r="E63" s="47" t="s">
        <v>30</v>
      </c>
      <c r="F63" s="47" t="s">
        <v>30</v>
      </c>
      <c r="G63" s="47" t="s">
        <v>30</v>
      </c>
      <c r="H63" s="47" t="s">
        <v>30</v>
      </c>
      <c r="I63" s="47" t="s">
        <v>30</v>
      </c>
      <c r="J63" s="47" t="s">
        <v>30</v>
      </c>
      <c r="K63" s="47" t="s">
        <v>30</v>
      </c>
      <c r="L63" s="47" t="s">
        <v>30</v>
      </c>
    </row>
    <row r="64" spans="2:12" ht="25.5" x14ac:dyDescent="0.2">
      <c r="B64" s="380"/>
      <c r="C64" s="542" t="s">
        <v>480</v>
      </c>
      <c r="D64" s="164">
        <v>-573.9</v>
      </c>
      <c r="E64" s="164">
        <v>573.9</v>
      </c>
      <c r="F64" s="164"/>
      <c r="G64" s="164"/>
      <c r="H64" s="164"/>
      <c r="I64" s="164"/>
      <c r="J64" s="164"/>
      <c r="K64" s="234"/>
      <c r="L64" s="164"/>
    </row>
    <row r="65" spans="2:12" ht="25.5" x14ac:dyDescent="0.2">
      <c r="B65" s="380"/>
      <c r="C65" s="542" t="s">
        <v>481</v>
      </c>
      <c r="D65" s="164">
        <v>0</v>
      </c>
      <c r="E65" s="164">
        <v>0</v>
      </c>
      <c r="F65" s="164"/>
      <c r="G65" s="164"/>
      <c r="H65" s="164"/>
      <c r="I65" s="164"/>
      <c r="J65" s="164"/>
      <c r="K65" s="234"/>
      <c r="L65" s="164"/>
    </row>
    <row r="66" spans="2:12" x14ac:dyDescent="0.2">
      <c r="B66" s="380"/>
      <c r="C66" s="164"/>
      <c r="D66" s="164"/>
      <c r="E66" s="164"/>
      <c r="F66" s="164"/>
      <c r="G66" s="164"/>
      <c r="H66" s="164"/>
      <c r="I66" s="164"/>
      <c r="J66" s="164"/>
      <c r="K66" s="234"/>
      <c r="L66" s="164"/>
    </row>
    <row r="69" spans="2:12" ht="18" customHeight="1" x14ac:dyDescent="0.25">
      <c r="B69" s="110" t="s">
        <v>559</v>
      </c>
    </row>
    <row r="70" spans="2:12" x14ac:dyDescent="0.2">
      <c r="B70" s="142"/>
      <c r="C70" s="143"/>
      <c r="D70" s="144"/>
      <c r="E70" s="144"/>
      <c r="F70" s="145"/>
      <c r="G70" s="145"/>
      <c r="H70" s="146"/>
      <c r="I70" s="146"/>
      <c r="J70" s="147"/>
    </row>
    <row r="71" spans="2:12" ht="51.75" customHeight="1" x14ac:dyDescent="0.2">
      <c r="B71" s="148" t="s">
        <v>130</v>
      </c>
      <c r="C71" s="225" t="s">
        <v>486</v>
      </c>
      <c r="D71" s="150" t="s">
        <v>226</v>
      </c>
      <c r="E71" s="150" t="s">
        <v>24</v>
      </c>
      <c r="F71" s="153" t="s">
        <v>31</v>
      </c>
      <c r="G71" s="152" t="s">
        <v>25</v>
      </c>
      <c r="H71" s="754" t="s">
        <v>26</v>
      </c>
      <c r="I71" s="755"/>
      <c r="J71" s="719"/>
      <c r="K71" s="153" t="s">
        <v>27</v>
      </c>
      <c r="L71" s="154" t="s">
        <v>28</v>
      </c>
    </row>
    <row r="72" spans="2:12" ht="27.75" customHeight="1" x14ac:dyDescent="0.2">
      <c r="B72" s="148"/>
      <c r="C72" s="150"/>
      <c r="D72" s="216"/>
      <c r="E72" s="216"/>
      <c r="F72" s="217"/>
      <c r="G72" s="217"/>
      <c r="H72" s="529" t="s">
        <v>79</v>
      </c>
      <c r="I72" s="80" t="s">
        <v>80</v>
      </c>
      <c r="J72" s="77" t="s">
        <v>81</v>
      </c>
      <c r="K72" s="217"/>
      <c r="L72" s="226"/>
    </row>
    <row r="73" spans="2:12" x14ac:dyDescent="0.2">
      <c r="B73" s="155"/>
      <c r="C73" s="169"/>
      <c r="D73" s="47" t="s">
        <v>30</v>
      </c>
      <c r="E73" s="47" t="s">
        <v>30</v>
      </c>
      <c r="F73" s="47" t="s">
        <v>30</v>
      </c>
      <c r="G73" s="47" t="s">
        <v>30</v>
      </c>
      <c r="H73" s="47" t="s">
        <v>30</v>
      </c>
      <c r="I73" s="47" t="s">
        <v>30</v>
      </c>
      <c r="J73" s="47" t="s">
        <v>30</v>
      </c>
      <c r="K73" s="47" t="s">
        <v>30</v>
      </c>
      <c r="L73" s="47" t="s">
        <v>30</v>
      </c>
    </row>
    <row r="74" spans="2:12" ht="12.75" customHeight="1" x14ac:dyDescent="0.2">
      <c r="B74" s="380"/>
      <c r="C74" s="227" t="s">
        <v>233</v>
      </c>
      <c r="D74" s="164">
        <v>21014.3</v>
      </c>
      <c r="E74" s="164">
        <v>-109.1</v>
      </c>
      <c r="F74" s="164">
        <v>20905.2</v>
      </c>
      <c r="G74" s="164">
        <v>20615.5</v>
      </c>
      <c r="H74" s="164">
        <v>270.39999999999998</v>
      </c>
      <c r="I74" s="164">
        <v>0</v>
      </c>
      <c r="J74" s="164">
        <v>19.3</v>
      </c>
      <c r="K74" s="355">
        <v>0</v>
      </c>
      <c r="L74" s="164">
        <v>109.1</v>
      </c>
    </row>
    <row r="75" spans="2:12" ht="12.75" customHeight="1" x14ac:dyDescent="0.2">
      <c r="B75" s="380"/>
      <c r="C75" s="229" t="s">
        <v>245</v>
      </c>
      <c r="D75" s="164"/>
      <c r="E75" s="164"/>
      <c r="F75" s="164"/>
      <c r="G75" s="164"/>
      <c r="H75" s="228"/>
      <c r="I75" s="228"/>
      <c r="J75" s="164"/>
      <c r="K75" s="355"/>
      <c r="L75" s="164"/>
    </row>
    <row r="76" spans="2:12" ht="12.75" customHeight="1" x14ac:dyDescent="0.2">
      <c r="B76" s="380"/>
      <c r="C76" s="227" t="s">
        <v>246</v>
      </c>
      <c r="D76" s="164"/>
      <c r="E76" s="164"/>
      <c r="F76" s="164"/>
      <c r="G76" s="164"/>
      <c r="H76" s="228"/>
      <c r="I76" s="228"/>
      <c r="J76" s="164"/>
      <c r="K76" s="355"/>
      <c r="L76" s="164"/>
    </row>
    <row r="77" spans="2:12" ht="12.75" customHeight="1" x14ac:dyDescent="0.2">
      <c r="B77" s="380"/>
      <c r="C77" s="227" t="s">
        <v>247</v>
      </c>
      <c r="D77" s="164"/>
      <c r="E77" s="164"/>
      <c r="F77" s="164"/>
      <c r="G77" s="164"/>
      <c r="H77" s="228"/>
      <c r="I77" s="228"/>
      <c r="J77" s="164"/>
      <c r="K77" s="355"/>
      <c r="L77" s="164"/>
    </row>
    <row r="78" spans="2:12" ht="12.75" customHeight="1" x14ac:dyDescent="0.2">
      <c r="B78" s="380"/>
      <c r="C78" s="227" t="s">
        <v>248</v>
      </c>
      <c r="D78" s="164"/>
      <c r="E78" s="164"/>
      <c r="F78" s="164"/>
      <c r="G78" s="164"/>
      <c r="H78" s="228"/>
      <c r="I78" s="228"/>
      <c r="J78" s="164"/>
      <c r="K78" s="355"/>
      <c r="L78" s="164"/>
    </row>
    <row r="79" spans="2:12" ht="12.75" customHeight="1" x14ac:dyDescent="0.2">
      <c r="B79" s="380"/>
      <c r="C79" s="227" t="s">
        <v>249</v>
      </c>
      <c r="D79" s="164">
        <v>-11504.3</v>
      </c>
      <c r="E79" s="164">
        <v>73.7</v>
      </c>
      <c r="F79" s="164">
        <v>-11430.6</v>
      </c>
      <c r="G79" s="164">
        <v>-11284.1</v>
      </c>
      <c r="H79" s="228">
        <v>-147.5</v>
      </c>
      <c r="I79" s="228">
        <v>8.1507623485164021E-3</v>
      </c>
      <c r="J79" s="164">
        <v>1</v>
      </c>
      <c r="K79" s="355">
        <v>0</v>
      </c>
      <c r="L79" s="164">
        <v>-73.7</v>
      </c>
    </row>
    <row r="80" spans="2:12" ht="12.75" customHeight="1" x14ac:dyDescent="0.2">
      <c r="B80" s="380"/>
      <c r="C80" s="230" t="s">
        <v>236</v>
      </c>
      <c r="D80" s="360">
        <f>SUM(D70:D79)</f>
        <v>9510</v>
      </c>
      <c r="E80" s="360">
        <f>SUM(E70:E79)</f>
        <v>-35.399999999999991</v>
      </c>
      <c r="F80" s="360">
        <f>SUM(F70:F79)</f>
        <v>9474.6</v>
      </c>
      <c r="G80" s="360">
        <f>SUM(G70:G79)</f>
        <v>9331.4</v>
      </c>
      <c r="H80" s="360">
        <f>SUM(H70:H79)</f>
        <v>122.89999999999998</v>
      </c>
      <c r="I80" s="360">
        <f>ROUNDDOWN(SUM(I70:I79),1)</f>
        <v>0</v>
      </c>
      <c r="J80" s="360">
        <f>SUM(J70:J79)</f>
        <v>20.3</v>
      </c>
      <c r="K80" s="360">
        <f>SUM(K70:K79)</f>
        <v>0</v>
      </c>
      <c r="L80" s="360">
        <f>SUM(L70:L79)</f>
        <v>35.399999999999991</v>
      </c>
    </row>
    <row r="82" spans="2:12" ht="40.5" customHeight="1" x14ac:dyDescent="0.2">
      <c r="B82" s="756" t="s">
        <v>250</v>
      </c>
      <c r="C82" s="757"/>
      <c r="D82" s="758" t="s">
        <v>488</v>
      </c>
      <c r="E82" s="759"/>
      <c r="F82" s="759"/>
      <c r="G82" s="759"/>
      <c r="H82" s="759"/>
      <c r="I82" s="759"/>
      <c r="J82" s="760"/>
      <c r="K82" s="528"/>
      <c r="L82" s="528"/>
    </row>
    <row r="83" spans="2:12" x14ac:dyDescent="0.2">
      <c r="B83" s="147"/>
      <c r="C83" s="147"/>
      <c r="D83" s="147"/>
      <c r="E83" s="147"/>
      <c r="F83" s="147"/>
      <c r="G83" s="147"/>
      <c r="H83" s="147"/>
      <c r="I83" s="147"/>
    </row>
    <row r="84" spans="2:12" s="528" customFormat="1" ht="30" customHeight="1" x14ac:dyDescent="0.2">
      <c r="B84" s="756" t="s">
        <v>251</v>
      </c>
      <c r="C84" s="757"/>
      <c r="D84" s="765" t="s">
        <v>516</v>
      </c>
      <c r="E84" s="759"/>
      <c r="F84" s="759"/>
      <c r="G84" s="759"/>
      <c r="H84" s="759"/>
      <c r="I84" s="759"/>
      <c r="J84" s="760"/>
    </row>
    <row r="85" spans="2:12" x14ac:dyDescent="0.2">
      <c r="B85" s="147"/>
      <c r="C85" s="147"/>
      <c r="D85" s="147"/>
      <c r="E85" s="147"/>
      <c r="F85" s="147"/>
      <c r="G85" s="147"/>
      <c r="H85" s="147"/>
      <c r="I85" s="147"/>
    </row>
    <row r="86" spans="2:12" s="528" customFormat="1" ht="18" customHeight="1" x14ac:dyDescent="0.2">
      <c r="B86" s="756" t="s">
        <v>478</v>
      </c>
      <c r="C86" s="757"/>
      <c r="D86" s="758" t="s">
        <v>479</v>
      </c>
      <c r="E86" s="759"/>
      <c r="F86" s="759"/>
      <c r="G86" s="759"/>
      <c r="H86" s="759"/>
      <c r="I86" s="759"/>
      <c r="J86" s="760"/>
    </row>
    <row r="87" spans="2:12" x14ac:dyDescent="0.2">
      <c r="B87" s="147"/>
      <c r="C87" s="147"/>
      <c r="D87" s="147"/>
      <c r="E87" s="147"/>
      <c r="F87" s="147"/>
      <c r="G87" s="147"/>
      <c r="H87" s="147"/>
      <c r="I87" s="147"/>
    </row>
    <row r="88" spans="2:12" x14ac:dyDescent="0.2">
      <c r="B88" s="147"/>
      <c r="C88" s="147"/>
      <c r="D88" s="147"/>
      <c r="E88" s="147"/>
      <c r="F88" s="147"/>
      <c r="G88" s="147"/>
      <c r="H88" s="147"/>
      <c r="I88" s="147"/>
    </row>
    <row r="89" spans="2:12" ht="15.75" x14ac:dyDescent="0.25">
      <c r="B89" s="231" t="s">
        <v>560</v>
      </c>
      <c r="C89" s="147"/>
      <c r="D89" s="147"/>
      <c r="E89" s="147"/>
      <c r="F89" s="147"/>
      <c r="G89" s="147"/>
      <c r="H89" s="147"/>
      <c r="I89" s="147"/>
    </row>
    <row r="91" spans="2:12" ht="38.25" customHeight="1" x14ac:dyDescent="0.2">
      <c r="B91" s="148" t="s">
        <v>130</v>
      </c>
      <c r="C91" s="225" t="s">
        <v>486</v>
      </c>
      <c r="D91" s="150" t="s">
        <v>226</v>
      </c>
      <c r="E91" s="150" t="s">
        <v>24</v>
      </c>
      <c r="F91" s="153" t="s">
        <v>31</v>
      </c>
      <c r="G91" s="152" t="s">
        <v>25</v>
      </c>
      <c r="H91" s="754" t="s">
        <v>26</v>
      </c>
      <c r="I91" s="755"/>
      <c r="J91" s="719"/>
      <c r="K91" s="153" t="s">
        <v>27</v>
      </c>
      <c r="L91" s="154" t="s">
        <v>28</v>
      </c>
    </row>
    <row r="92" spans="2:12" ht="25.5" x14ac:dyDescent="0.2">
      <c r="B92" s="232"/>
      <c r="C92" s="233"/>
      <c r="D92" s="216"/>
      <c r="E92" s="216"/>
      <c r="F92" s="217"/>
      <c r="G92" s="217"/>
      <c r="H92" s="529" t="s">
        <v>79</v>
      </c>
      <c r="I92" s="80" t="s">
        <v>80</v>
      </c>
      <c r="J92" s="77" t="s">
        <v>81</v>
      </c>
      <c r="K92" s="217"/>
      <c r="L92" s="226"/>
    </row>
    <row r="93" spans="2:12" x14ac:dyDescent="0.2">
      <c r="B93" s="47"/>
      <c r="C93" s="47"/>
      <c r="D93" s="47" t="s">
        <v>30</v>
      </c>
      <c r="E93" s="47" t="s">
        <v>30</v>
      </c>
      <c r="F93" s="47" t="s">
        <v>30</v>
      </c>
      <c r="G93" s="47" t="s">
        <v>30</v>
      </c>
      <c r="H93" s="47" t="s">
        <v>30</v>
      </c>
      <c r="I93" s="47" t="s">
        <v>30</v>
      </c>
      <c r="J93" s="47" t="s">
        <v>30</v>
      </c>
      <c r="K93" s="47" t="s">
        <v>30</v>
      </c>
      <c r="L93" s="47" t="s">
        <v>30</v>
      </c>
    </row>
    <row r="94" spans="2:12" ht="25.5" x14ac:dyDescent="0.2">
      <c r="B94" s="380"/>
      <c r="C94" s="542" t="s">
        <v>480</v>
      </c>
      <c r="D94" s="164">
        <v>-11504.3</v>
      </c>
      <c r="E94" s="164">
        <v>42.9</v>
      </c>
      <c r="F94" s="164">
        <v>-11461.4</v>
      </c>
      <c r="G94" s="164">
        <v>-11288.4</v>
      </c>
      <c r="H94" s="164">
        <v>-148.6</v>
      </c>
      <c r="I94" s="164">
        <v>0</v>
      </c>
      <c r="J94" s="164">
        <v>-24.4</v>
      </c>
      <c r="K94" s="234">
        <v>0</v>
      </c>
      <c r="L94" s="164">
        <v>-42.9</v>
      </c>
    </row>
    <row r="95" spans="2:12" ht="25.5" x14ac:dyDescent="0.2">
      <c r="B95" s="380"/>
      <c r="C95" s="542" t="s">
        <v>481</v>
      </c>
      <c r="D95" s="164">
        <v>0</v>
      </c>
      <c r="E95" s="164">
        <v>30.8</v>
      </c>
      <c r="F95" s="164">
        <v>30.8</v>
      </c>
      <c r="G95" s="164">
        <v>4.3</v>
      </c>
      <c r="H95" s="164">
        <v>1.1000000000000001</v>
      </c>
      <c r="I95" s="164">
        <v>0</v>
      </c>
      <c r="J95" s="164">
        <v>25.4</v>
      </c>
      <c r="K95" s="234">
        <v>0</v>
      </c>
      <c r="L95" s="164">
        <v>-30.8</v>
      </c>
    </row>
    <row r="96" spans="2:12" x14ac:dyDescent="0.2">
      <c r="B96" s="380"/>
      <c r="C96" s="164"/>
      <c r="D96" s="164"/>
      <c r="E96" s="164"/>
      <c r="F96" s="164"/>
      <c r="G96" s="164"/>
      <c r="H96" s="164"/>
      <c r="I96" s="164"/>
      <c r="J96" s="164"/>
      <c r="K96" s="234"/>
      <c r="L96" s="164"/>
    </row>
    <row r="99" spans="2:12" ht="18" customHeight="1" x14ac:dyDescent="0.25">
      <c r="B99" s="110" t="s">
        <v>561</v>
      </c>
    </row>
    <row r="100" spans="2:12" x14ac:dyDescent="0.2">
      <c r="B100" s="142"/>
      <c r="C100" s="143"/>
      <c r="D100" s="144"/>
      <c r="E100" s="144"/>
      <c r="F100" s="145"/>
      <c r="G100" s="145"/>
      <c r="H100" s="146"/>
      <c r="I100" s="146"/>
      <c r="J100" s="147"/>
    </row>
    <row r="101" spans="2:12" ht="51.75" customHeight="1" x14ac:dyDescent="0.2">
      <c r="B101" s="148" t="s">
        <v>130</v>
      </c>
      <c r="C101" s="225" t="s">
        <v>489</v>
      </c>
      <c r="D101" s="150" t="s">
        <v>226</v>
      </c>
      <c r="E101" s="150" t="s">
        <v>24</v>
      </c>
      <c r="F101" s="153" t="s">
        <v>31</v>
      </c>
      <c r="G101" s="152" t="s">
        <v>25</v>
      </c>
      <c r="H101" s="754" t="s">
        <v>26</v>
      </c>
      <c r="I101" s="755"/>
      <c r="J101" s="719"/>
      <c r="K101" s="153" t="s">
        <v>27</v>
      </c>
      <c r="L101" s="154" t="s">
        <v>28</v>
      </c>
    </row>
    <row r="102" spans="2:12" ht="27.75" customHeight="1" x14ac:dyDescent="0.2">
      <c r="B102" s="148"/>
      <c r="C102" s="150"/>
      <c r="D102" s="216"/>
      <c r="E102" s="216"/>
      <c r="F102" s="217"/>
      <c r="G102" s="217"/>
      <c r="H102" s="531" t="s">
        <v>79</v>
      </c>
      <c r="I102" s="80" t="s">
        <v>80</v>
      </c>
      <c r="J102" s="77" t="s">
        <v>81</v>
      </c>
      <c r="K102" s="217"/>
      <c r="L102" s="226"/>
    </row>
    <row r="103" spans="2:12" x14ac:dyDescent="0.2">
      <c r="B103" s="155"/>
      <c r="C103" s="169"/>
      <c r="D103" s="47" t="s">
        <v>30</v>
      </c>
      <c r="E103" s="47" t="s">
        <v>30</v>
      </c>
      <c r="F103" s="47" t="s">
        <v>30</v>
      </c>
      <c r="G103" s="47" t="s">
        <v>30</v>
      </c>
      <c r="H103" s="47" t="s">
        <v>30</v>
      </c>
      <c r="I103" s="47" t="s">
        <v>30</v>
      </c>
      <c r="J103" s="47" t="s">
        <v>30</v>
      </c>
      <c r="K103" s="47" t="s">
        <v>30</v>
      </c>
      <c r="L103" s="47" t="s">
        <v>30</v>
      </c>
    </row>
    <row r="104" spans="2:12" ht="12.75" customHeight="1" x14ac:dyDescent="0.2">
      <c r="B104" s="380"/>
      <c r="C104" s="227" t="s">
        <v>233</v>
      </c>
      <c r="D104" s="164">
        <v>0</v>
      </c>
      <c r="E104" s="164">
        <v>0</v>
      </c>
      <c r="F104" s="164">
        <v>0</v>
      </c>
      <c r="G104" s="164">
        <v>0</v>
      </c>
      <c r="H104" s="164">
        <v>0</v>
      </c>
      <c r="I104" s="164">
        <v>0</v>
      </c>
      <c r="J104" s="164">
        <v>0</v>
      </c>
      <c r="K104" s="355">
        <v>0</v>
      </c>
      <c r="L104" s="164">
        <v>0</v>
      </c>
    </row>
    <row r="105" spans="2:12" ht="12.75" customHeight="1" x14ac:dyDescent="0.2">
      <c r="B105" s="380"/>
      <c r="C105" s="229" t="s">
        <v>245</v>
      </c>
      <c r="D105" s="164"/>
      <c r="E105" s="164"/>
      <c r="F105" s="164"/>
      <c r="G105" s="164"/>
      <c r="H105" s="228"/>
      <c r="I105" s="228"/>
      <c r="J105" s="164"/>
      <c r="K105" s="355"/>
      <c r="L105" s="164"/>
    </row>
    <row r="106" spans="2:12" ht="12.75" customHeight="1" x14ac:dyDescent="0.2">
      <c r="B106" s="380"/>
      <c r="C106" s="227" t="s">
        <v>246</v>
      </c>
      <c r="D106" s="164"/>
      <c r="E106" s="164"/>
      <c r="F106" s="164"/>
      <c r="G106" s="164"/>
      <c r="H106" s="228"/>
      <c r="I106" s="228"/>
      <c r="J106" s="164"/>
      <c r="K106" s="355"/>
      <c r="L106" s="164"/>
    </row>
    <row r="107" spans="2:12" ht="12.75" customHeight="1" x14ac:dyDescent="0.2">
      <c r="B107" s="380"/>
      <c r="C107" s="227" t="s">
        <v>247</v>
      </c>
      <c r="D107" s="164"/>
      <c r="E107" s="164"/>
      <c r="F107" s="164"/>
      <c r="G107" s="164"/>
      <c r="H107" s="228"/>
      <c r="I107" s="228"/>
      <c r="J107" s="164"/>
      <c r="K107" s="355"/>
      <c r="L107" s="164"/>
    </row>
    <row r="108" spans="2:12" ht="12.75" customHeight="1" x14ac:dyDescent="0.2">
      <c r="B108" s="380"/>
      <c r="C108" s="227" t="s">
        <v>248</v>
      </c>
      <c r="D108" s="164"/>
      <c r="E108" s="164"/>
      <c r="F108" s="164"/>
      <c r="G108" s="164"/>
      <c r="H108" s="228"/>
      <c r="I108" s="228"/>
      <c r="J108" s="164"/>
      <c r="K108" s="355"/>
      <c r="L108" s="164"/>
    </row>
    <row r="109" spans="2:12" ht="12.75" customHeight="1" x14ac:dyDescent="0.2">
      <c r="B109" s="380"/>
      <c r="C109" s="227" t="s">
        <v>249</v>
      </c>
      <c r="D109" s="164">
        <v>1516.5</v>
      </c>
      <c r="E109" s="164">
        <v>-5.6</v>
      </c>
      <c r="F109" s="164">
        <v>1510.9</v>
      </c>
      <c r="G109" s="164">
        <v>1488.1</v>
      </c>
      <c r="H109" s="228">
        <v>19.600000000000001</v>
      </c>
      <c r="I109" s="228">
        <v>0</v>
      </c>
      <c r="J109" s="164">
        <v>3.2</v>
      </c>
      <c r="K109" s="355">
        <v>0</v>
      </c>
      <c r="L109" s="164">
        <v>5.7</v>
      </c>
    </row>
    <row r="110" spans="2:12" ht="12.75" customHeight="1" x14ac:dyDescent="0.2">
      <c r="B110" s="380"/>
      <c r="C110" s="227" t="s">
        <v>487</v>
      </c>
      <c r="D110" s="164"/>
      <c r="E110" s="164"/>
      <c r="F110" s="164"/>
      <c r="G110" s="164"/>
      <c r="H110" s="228"/>
      <c r="I110" s="228"/>
      <c r="J110" s="164"/>
      <c r="K110" s="355"/>
      <c r="L110" s="164"/>
    </row>
    <row r="111" spans="2:12" ht="12.75" customHeight="1" x14ac:dyDescent="0.2">
      <c r="B111" s="380"/>
      <c r="C111" s="230" t="s">
        <v>236</v>
      </c>
      <c r="D111" s="360">
        <f t="shared" ref="D111:F111" si="2">SUM(D100:D110)</f>
        <v>1516.5</v>
      </c>
      <c r="E111" s="360">
        <f t="shared" si="2"/>
        <v>-5.6</v>
      </c>
      <c r="F111" s="360">
        <f t="shared" si="2"/>
        <v>1510.9</v>
      </c>
      <c r="G111" s="360">
        <f t="shared" ref="G111:H111" si="3">SUM(G100:G110)</f>
        <v>1488.1</v>
      </c>
      <c r="H111" s="360">
        <f t="shared" si="3"/>
        <v>19.600000000000001</v>
      </c>
      <c r="I111" s="360">
        <f>ROUNDDOWN(SUM(I100:I110),1)</f>
        <v>0</v>
      </c>
      <c r="J111" s="360">
        <f t="shared" ref="J111:L111" si="4">SUM(J100:J110)</f>
        <v>3.2</v>
      </c>
      <c r="K111" s="360">
        <f t="shared" si="4"/>
        <v>0</v>
      </c>
      <c r="L111" s="360">
        <f t="shared" si="4"/>
        <v>5.7</v>
      </c>
    </row>
    <row r="113" spans="2:12" ht="40.5" customHeight="1" x14ac:dyDescent="0.2">
      <c r="B113" s="756" t="s">
        <v>250</v>
      </c>
      <c r="C113" s="757"/>
      <c r="D113" s="758" t="s">
        <v>490</v>
      </c>
      <c r="E113" s="759"/>
      <c r="F113" s="759"/>
      <c r="G113" s="759"/>
      <c r="H113" s="759"/>
      <c r="I113" s="759"/>
      <c r="J113" s="760"/>
      <c r="K113" s="528"/>
      <c r="L113" s="528"/>
    </row>
    <row r="114" spans="2:12" x14ac:dyDescent="0.2">
      <c r="B114" s="147"/>
      <c r="C114" s="147"/>
      <c r="D114" s="147"/>
      <c r="E114" s="147"/>
      <c r="F114" s="147"/>
      <c r="G114" s="147"/>
      <c r="H114" s="147"/>
      <c r="I114" s="147"/>
    </row>
    <row r="115" spans="2:12" s="528" customFormat="1" ht="29.25" customHeight="1" x14ac:dyDescent="0.2">
      <c r="B115" s="756" t="s">
        <v>251</v>
      </c>
      <c r="C115" s="757"/>
      <c r="D115" s="758" t="s">
        <v>517</v>
      </c>
      <c r="E115" s="759"/>
      <c r="F115" s="759"/>
      <c r="G115" s="759"/>
      <c r="H115" s="759"/>
      <c r="I115" s="759"/>
      <c r="J115" s="760"/>
    </row>
    <row r="116" spans="2:12" x14ac:dyDescent="0.2">
      <c r="B116" s="147"/>
      <c r="C116" s="147"/>
      <c r="D116" s="147"/>
      <c r="E116" s="147"/>
      <c r="F116" s="147"/>
      <c r="G116" s="147"/>
      <c r="H116" s="147"/>
      <c r="I116" s="147"/>
    </row>
    <row r="117" spans="2:12" s="528" customFormat="1" ht="18" customHeight="1" x14ac:dyDescent="0.2">
      <c r="B117" s="756" t="s">
        <v>478</v>
      </c>
      <c r="C117" s="757"/>
      <c r="D117" s="758" t="s">
        <v>491</v>
      </c>
      <c r="E117" s="759"/>
      <c r="F117" s="759"/>
      <c r="G117" s="759"/>
      <c r="H117" s="759"/>
      <c r="I117" s="759"/>
      <c r="J117" s="760"/>
    </row>
    <row r="118" spans="2:12" x14ac:dyDescent="0.2">
      <c r="B118" s="147"/>
      <c r="C118" s="147"/>
      <c r="D118" s="147"/>
      <c r="E118" s="147"/>
      <c r="F118" s="147"/>
      <c r="G118" s="147"/>
      <c r="H118" s="147"/>
      <c r="I118" s="147"/>
    </row>
    <row r="119" spans="2:12" x14ac:dyDescent="0.2">
      <c r="B119" s="147"/>
      <c r="C119" s="147"/>
      <c r="D119" s="147"/>
      <c r="E119" s="147"/>
      <c r="F119" s="147"/>
      <c r="G119" s="147"/>
      <c r="H119" s="147"/>
      <c r="I119" s="147"/>
    </row>
    <row r="120" spans="2:12" ht="15.75" x14ac:dyDescent="0.25">
      <c r="B120" s="231" t="s">
        <v>562</v>
      </c>
      <c r="C120" s="147"/>
      <c r="D120" s="147"/>
      <c r="E120" s="147"/>
      <c r="F120" s="147"/>
      <c r="G120" s="147"/>
      <c r="H120" s="147"/>
      <c r="I120" s="147"/>
    </row>
    <row r="122" spans="2:12" ht="38.25" customHeight="1" x14ac:dyDescent="0.2">
      <c r="B122" s="148" t="s">
        <v>130</v>
      </c>
      <c r="C122" s="225" t="s">
        <v>489</v>
      </c>
      <c r="D122" s="150" t="s">
        <v>226</v>
      </c>
      <c r="E122" s="150" t="s">
        <v>24</v>
      </c>
      <c r="F122" s="153" t="s">
        <v>31</v>
      </c>
      <c r="G122" s="152" t="s">
        <v>25</v>
      </c>
      <c r="H122" s="754" t="s">
        <v>26</v>
      </c>
      <c r="I122" s="755"/>
      <c r="J122" s="719"/>
      <c r="K122" s="153" t="s">
        <v>27</v>
      </c>
      <c r="L122" s="154" t="s">
        <v>28</v>
      </c>
    </row>
    <row r="123" spans="2:12" ht="25.5" x14ac:dyDescent="0.2">
      <c r="B123" s="232"/>
      <c r="C123" s="233"/>
      <c r="D123" s="216"/>
      <c r="E123" s="216"/>
      <c r="F123" s="217"/>
      <c r="G123" s="217"/>
      <c r="H123" s="531" t="s">
        <v>79</v>
      </c>
      <c r="I123" s="80" t="s">
        <v>80</v>
      </c>
      <c r="J123" s="77" t="s">
        <v>81</v>
      </c>
      <c r="K123" s="217"/>
      <c r="L123" s="226"/>
    </row>
    <row r="124" spans="2:12" x14ac:dyDescent="0.2">
      <c r="B124" s="47"/>
      <c r="C124" s="47"/>
      <c r="D124" s="47" t="s">
        <v>30</v>
      </c>
      <c r="E124" s="47" t="s">
        <v>30</v>
      </c>
      <c r="F124" s="47" t="s">
        <v>30</v>
      </c>
      <c r="G124" s="47" t="s">
        <v>30</v>
      </c>
      <c r="H124" s="47" t="s">
        <v>30</v>
      </c>
      <c r="I124" s="47" t="s">
        <v>30</v>
      </c>
      <c r="J124" s="47" t="s">
        <v>30</v>
      </c>
      <c r="K124" s="47" t="s">
        <v>30</v>
      </c>
      <c r="L124" s="47" t="s">
        <v>30</v>
      </c>
    </row>
    <row r="125" spans="2:12" ht="25.5" x14ac:dyDescent="0.2">
      <c r="B125" s="380"/>
      <c r="C125" s="542" t="s">
        <v>480</v>
      </c>
      <c r="D125" s="164">
        <v>1516.5</v>
      </c>
      <c r="E125" s="164">
        <v>-5.6</v>
      </c>
      <c r="F125" s="164">
        <v>1510.9</v>
      </c>
      <c r="G125" s="164">
        <v>1488.1</v>
      </c>
      <c r="H125" s="164">
        <v>19.600000000000001</v>
      </c>
      <c r="I125" s="164">
        <v>0</v>
      </c>
      <c r="J125" s="164">
        <v>3.2</v>
      </c>
      <c r="K125" s="234">
        <v>0</v>
      </c>
      <c r="L125" s="164">
        <v>5.7</v>
      </c>
    </row>
    <row r="126" spans="2:12" ht="25.5" x14ac:dyDescent="0.2">
      <c r="B126" s="380"/>
      <c r="C126" s="542" t="s">
        <v>481</v>
      </c>
      <c r="D126" s="164">
        <v>0</v>
      </c>
      <c r="E126" s="164">
        <v>0</v>
      </c>
      <c r="F126" s="164">
        <v>0</v>
      </c>
      <c r="G126" s="164">
        <v>0</v>
      </c>
      <c r="H126" s="164">
        <v>0</v>
      </c>
      <c r="I126" s="164">
        <v>0</v>
      </c>
      <c r="J126" s="164">
        <v>0</v>
      </c>
      <c r="K126" s="234">
        <v>0</v>
      </c>
      <c r="L126" s="164">
        <v>0</v>
      </c>
    </row>
    <row r="127" spans="2:12" x14ac:dyDescent="0.2">
      <c r="B127" s="380"/>
      <c r="C127" s="164"/>
      <c r="D127" s="164"/>
      <c r="E127" s="164"/>
      <c r="F127" s="164"/>
      <c r="G127" s="164"/>
      <c r="H127" s="164"/>
      <c r="I127" s="164"/>
      <c r="J127" s="164"/>
      <c r="K127" s="234"/>
      <c r="L127" s="164"/>
    </row>
    <row r="130" spans="2:12" ht="18" customHeight="1" x14ac:dyDescent="0.25">
      <c r="B130" s="110" t="s">
        <v>563</v>
      </c>
    </row>
    <row r="131" spans="2:12" x14ac:dyDescent="0.2">
      <c r="B131" s="142"/>
      <c r="C131" s="143"/>
      <c r="D131" s="144"/>
      <c r="E131" s="144"/>
      <c r="F131" s="145"/>
      <c r="G131" s="145"/>
      <c r="H131" s="146"/>
      <c r="I131" s="146"/>
      <c r="J131" s="147"/>
    </row>
    <row r="132" spans="2:12" ht="51.75" customHeight="1" x14ac:dyDescent="0.2">
      <c r="B132" s="148" t="s">
        <v>130</v>
      </c>
      <c r="C132" s="225" t="s">
        <v>492</v>
      </c>
      <c r="D132" s="150" t="s">
        <v>226</v>
      </c>
      <c r="E132" s="150" t="s">
        <v>24</v>
      </c>
      <c r="F132" s="153" t="s">
        <v>31</v>
      </c>
      <c r="G132" s="152" t="s">
        <v>25</v>
      </c>
      <c r="H132" s="754" t="s">
        <v>26</v>
      </c>
      <c r="I132" s="755"/>
      <c r="J132" s="719"/>
      <c r="K132" s="153" t="s">
        <v>27</v>
      </c>
      <c r="L132" s="154" t="s">
        <v>28</v>
      </c>
    </row>
    <row r="133" spans="2:12" ht="27.75" customHeight="1" x14ac:dyDescent="0.2">
      <c r="B133" s="148"/>
      <c r="C133" s="150"/>
      <c r="D133" s="216"/>
      <c r="E133" s="216"/>
      <c r="F133" s="217"/>
      <c r="G133" s="217"/>
      <c r="H133" s="531" t="s">
        <v>79</v>
      </c>
      <c r="I133" s="80" t="s">
        <v>80</v>
      </c>
      <c r="J133" s="77" t="s">
        <v>81</v>
      </c>
      <c r="K133" s="217"/>
      <c r="L133" s="226"/>
    </row>
    <row r="134" spans="2:12" x14ac:dyDescent="0.2">
      <c r="B134" s="155"/>
      <c r="C134" s="169"/>
      <c r="D134" s="47" t="s">
        <v>30</v>
      </c>
      <c r="E134" s="47" t="s">
        <v>30</v>
      </c>
      <c r="F134" s="47" t="s">
        <v>30</v>
      </c>
      <c r="G134" s="47" t="s">
        <v>30</v>
      </c>
      <c r="H134" s="47" t="s">
        <v>30</v>
      </c>
      <c r="I134" s="47" t="s">
        <v>30</v>
      </c>
      <c r="J134" s="47" t="s">
        <v>30</v>
      </c>
      <c r="K134" s="47" t="s">
        <v>30</v>
      </c>
      <c r="L134" s="47" t="s">
        <v>30</v>
      </c>
    </row>
    <row r="135" spans="2:12" ht="12.75" customHeight="1" x14ac:dyDescent="0.2">
      <c r="B135" s="380"/>
      <c r="C135" s="227" t="s">
        <v>233</v>
      </c>
      <c r="D135" s="164">
        <v>3189.3</v>
      </c>
      <c r="E135" s="164">
        <v>-16.600000000000001</v>
      </c>
      <c r="F135" s="164">
        <v>3172.7</v>
      </c>
      <c r="G135" s="164">
        <v>3128.8</v>
      </c>
      <c r="H135" s="164">
        <v>41</v>
      </c>
      <c r="I135" s="164">
        <v>0</v>
      </c>
      <c r="J135" s="164">
        <v>2.9</v>
      </c>
      <c r="K135" s="355">
        <v>0</v>
      </c>
      <c r="L135" s="164">
        <v>16.600000000000001</v>
      </c>
    </row>
    <row r="136" spans="2:12" ht="12.75" customHeight="1" x14ac:dyDescent="0.2">
      <c r="B136" s="380"/>
      <c r="C136" s="229" t="s">
        <v>245</v>
      </c>
      <c r="D136" s="164"/>
      <c r="E136" s="164"/>
      <c r="F136" s="164"/>
      <c r="G136" s="164"/>
      <c r="H136" s="228"/>
      <c r="I136" s="228"/>
      <c r="J136" s="164"/>
      <c r="K136" s="355"/>
      <c r="L136" s="164"/>
    </row>
    <row r="137" spans="2:12" ht="12.75" customHeight="1" x14ac:dyDescent="0.2">
      <c r="B137" s="380"/>
      <c r="C137" s="227" t="s">
        <v>246</v>
      </c>
      <c r="D137" s="164"/>
      <c r="E137" s="164"/>
      <c r="F137" s="164"/>
      <c r="G137" s="164"/>
      <c r="H137" s="228"/>
      <c r="I137" s="228"/>
      <c r="J137" s="164"/>
      <c r="K137" s="355"/>
      <c r="L137" s="164"/>
    </row>
    <row r="138" spans="2:12" ht="12.75" customHeight="1" x14ac:dyDescent="0.2">
      <c r="B138" s="380"/>
      <c r="C138" s="227" t="s">
        <v>247</v>
      </c>
      <c r="D138" s="164"/>
      <c r="E138" s="164"/>
      <c r="F138" s="164"/>
      <c r="G138" s="164"/>
      <c r="H138" s="228"/>
      <c r="I138" s="228"/>
      <c r="J138" s="164"/>
      <c r="K138" s="355"/>
      <c r="L138" s="164"/>
    </row>
    <row r="139" spans="2:12" ht="12.75" customHeight="1" x14ac:dyDescent="0.2">
      <c r="B139" s="380"/>
      <c r="C139" s="227" t="s">
        <v>248</v>
      </c>
      <c r="D139" s="164"/>
      <c r="E139" s="164"/>
      <c r="F139" s="164"/>
      <c r="G139" s="164"/>
      <c r="H139" s="228"/>
      <c r="I139" s="228"/>
      <c r="J139" s="164"/>
      <c r="K139" s="355"/>
      <c r="L139" s="164"/>
    </row>
    <row r="140" spans="2:12" ht="12.75" customHeight="1" x14ac:dyDescent="0.2">
      <c r="B140" s="380"/>
      <c r="C140" s="227" t="s">
        <v>249</v>
      </c>
      <c r="D140" s="164">
        <v>-377.7</v>
      </c>
      <c r="E140" s="164">
        <v>6</v>
      </c>
      <c r="F140" s="164">
        <v>-371.7</v>
      </c>
      <c r="G140" s="164">
        <v>-370.00000000000006</v>
      </c>
      <c r="H140" s="164">
        <v>-4.6999999999999993</v>
      </c>
      <c r="I140" s="164">
        <v>0</v>
      </c>
      <c r="J140" s="164">
        <v>3</v>
      </c>
      <c r="K140" s="355">
        <v>0</v>
      </c>
      <c r="L140" s="164">
        <v>-6.1</v>
      </c>
    </row>
    <row r="141" spans="2:12" ht="12.75" customHeight="1" x14ac:dyDescent="0.2">
      <c r="B141" s="380"/>
      <c r="C141" s="230" t="s">
        <v>236</v>
      </c>
      <c r="D141" s="360">
        <f>SUM(D131:D140)</f>
        <v>2811.6000000000004</v>
      </c>
      <c r="E141" s="360">
        <f>SUM(E131:E140)</f>
        <v>-10.600000000000001</v>
      </c>
      <c r="F141" s="360">
        <f>SUM(F131:F140)</f>
        <v>2801</v>
      </c>
      <c r="G141" s="360">
        <f>SUM(G131:G140)</f>
        <v>2758.8</v>
      </c>
      <c r="H141" s="360">
        <f>SUM(H131:H140)</f>
        <v>36.299999999999997</v>
      </c>
      <c r="I141" s="360">
        <f>ROUNDDOWN(SUM(I131:I140),1)</f>
        <v>0</v>
      </c>
      <c r="J141" s="360">
        <f t="shared" ref="J141:L141" si="5">SUM(J131:J140)</f>
        <v>5.9</v>
      </c>
      <c r="K141" s="360">
        <f t="shared" si="5"/>
        <v>0</v>
      </c>
      <c r="L141" s="360">
        <f t="shared" si="5"/>
        <v>10.500000000000002</v>
      </c>
    </row>
    <row r="143" spans="2:12" ht="15.75" customHeight="1" x14ac:dyDescent="0.2">
      <c r="B143" s="756" t="s">
        <v>250</v>
      </c>
      <c r="C143" s="768"/>
      <c r="D143" s="758" t="s">
        <v>493</v>
      </c>
      <c r="E143" s="759"/>
      <c r="F143" s="759"/>
      <c r="G143" s="759"/>
      <c r="H143" s="759"/>
      <c r="I143" s="759"/>
      <c r="J143" s="760"/>
      <c r="K143" s="528"/>
      <c r="L143" s="528"/>
    </row>
    <row r="144" spans="2:12" x14ac:dyDescent="0.2">
      <c r="B144" s="147"/>
      <c r="C144" s="147"/>
      <c r="D144" s="147"/>
      <c r="E144" s="147"/>
      <c r="F144" s="147"/>
      <c r="G144" s="147"/>
      <c r="H144" s="147"/>
      <c r="I144" s="147"/>
    </row>
    <row r="145" spans="2:12" s="528" customFormat="1" ht="29.25" customHeight="1" x14ac:dyDescent="0.2">
      <c r="B145" s="756" t="s">
        <v>251</v>
      </c>
      <c r="C145" s="757"/>
      <c r="D145" s="758" t="s">
        <v>518</v>
      </c>
      <c r="E145" s="759"/>
      <c r="F145" s="759"/>
      <c r="G145" s="759"/>
      <c r="H145" s="759"/>
      <c r="I145" s="759"/>
      <c r="J145" s="760"/>
    </row>
    <row r="146" spans="2:12" x14ac:dyDescent="0.2">
      <c r="B146" s="147"/>
      <c r="C146" s="147"/>
      <c r="D146" s="147"/>
      <c r="E146" s="147"/>
      <c r="F146" s="147"/>
      <c r="G146" s="147"/>
      <c r="H146" s="147"/>
      <c r="I146" s="147"/>
    </row>
    <row r="147" spans="2:12" s="528" customFormat="1" ht="18" customHeight="1" x14ac:dyDescent="0.2">
      <c r="B147" s="756" t="s">
        <v>478</v>
      </c>
      <c r="C147" s="757"/>
      <c r="D147" s="758" t="s">
        <v>494</v>
      </c>
      <c r="E147" s="759"/>
      <c r="F147" s="759"/>
      <c r="G147" s="759"/>
      <c r="H147" s="759"/>
      <c r="I147" s="759"/>
      <c r="J147" s="760"/>
    </row>
    <row r="148" spans="2:12" x14ac:dyDescent="0.2">
      <c r="B148" s="147"/>
      <c r="C148" s="147"/>
      <c r="D148" s="147"/>
      <c r="E148" s="147"/>
      <c r="F148" s="147"/>
      <c r="G148" s="147"/>
      <c r="H148" s="147"/>
      <c r="I148" s="147"/>
    </row>
    <row r="149" spans="2:12" x14ac:dyDescent="0.2">
      <c r="B149" s="147"/>
      <c r="C149" s="147"/>
      <c r="D149" s="147"/>
      <c r="E149" s="147"/>
      <c r="F149" s="147"/>
      <c r="G149" s="147"/>
      <c r="H149" s="147"/>
      <c r="I149" s="147"/>
    </row>
    <row r="150" spans="2:12" ht="15.75" x14ac:dyDescent="0.25">
      <c r="B150" s="231" t="s">
        <v>564</v>
      </c>
      <c r="C150" s="147"/>
      <c r="D150" s="147"/>
      <c r="E150" s="147"/>
      <c r="F150" s="147"/>
      <c r="G150" s="147"/>
      <c r="H150" s="147"/>
      <c r="I150" s="147"/>
    </row>
    <row r="152" spans="2:12" ht="38.25" customHeight="1" x14ac:dyDescent="0.2">
      <c r="B152" s="148" t="s">
        <v>130</v>
      </c>
      <c r="C152" s="225" t="s">
        <v>489</v>
      </c>
      <c r="D152" s="150" t="s">
        <v>226</v>
      </c>
      <c r="E152" s="150" t="s">
        <v>24</v>
      </c>
      <c r="F152" s="153" t="s">
        <v>31</v>
      </c>
      <c r="G152" s="152" t="s">
        <v>25</v>
      </c>
      <c r="H152" s="754" t="s">
        <v>26</v>
      </c>
      <c r="I152" s="755"/>
      <c r="J152" s="719"/>
      <c r="K152" s="153" t="s">
        <v>27</v>
      </c>
      <c r="L152" s="154" t="s">
        <v>28</v>
      </c>
    </row>
    <row r="153" spans="2:12" ht="25.5" x14ac:dyDescent="0.2">
      <c r="B153" s="232"/>
      <c r="C153" s="233"/>
      <c r="D153" s="216"/>
      <c r="E153" s="216"/>
      <c r="F153" s="217"/>
      <c r="G153" s="217"/>
      <c r="H153" s="531" t="s">
        <v>79</v>
      </c>
      <c r="I153" s="80" t="s">
        <v>80</v>
      </c>
      <c r="J153" s="77" t="s">
        <v>81</v>
      </c>
      <c r="K153" s="217"/>
      <c r="L153" s="226"/>
    </row>
    <row r="154" spans="2:12" x14ac:dyDescent="0.2">
      <c r="B154" s="47"/>
      <c r="C154" s="47"/>
      <c r="D154" s="47" t="s">
        <v>30</v>
      </c>
      <c r="E154" s="47" t="s">
        <v>30</v>
      </c>
      <c r="F154" s="47" t="s">
        <v>30</v>
      </c>
      <c r="G154" s="47" t="s">
        <v>30</v>
      </c>
      <c r="H154" s="47" t="s">
        <v>30</v>
      </c>
      <c r="I154" s="47" t="s">
        <v>30</v>
      </c>
      <c r="J154" s="47" t="s">
        <v>30</v>
      </c>
      <c r="K154" s="47" t="s">
        <v>30</v>
      </c>
      <c r="L154" s="47" t="s">
        <v>30</v>
      </c>
    </row>
    <row r="155" spans="2:12" ht="25.5" x14ac:dyDescent="0.2">
      <c r="B155" s="380"/>
      <c r="C155" s="542" t="s">
        <v>480</v>
      </c>
      <c r="D155" s="164">
        <v>-377.7</v>
      </c>
      <c r="E155" s="164">
        <v>1.4</v>
      </c>
      <c r="F155" s="164">
        <v>-376.3</v>
      </c>
      <c r="G155" s="164">
        <v>-370.70000000000005</v>
      </c>
      <c r="H155" s="164">
        <v>-4.8</v>
      </c>
      <c r="I155" s="164">
        <v>-3.2371104398786599E-4</v>
      </c>
      <c r="J155" s="164">
        <v>-0.8</v>
      </c>
      <c r="K155" s="234">
        <v>0</v>
      </c>
      <c r="L155" s="164">
        <v>-1.4</v>
      </c>
    </row>
    <row r="156" spans="2:12" ht="25.5" x14ac:dyDescent="0.2">
      <c r="B156" s="380"/>
      <c r="C156" s="542" t="s">
        <v>481</v>
      </c>
      <c r="D156" s="164">
        <v>0</v>
      </c>
      <c r="E156" s="164">
        <v>4.5999999999999996</v>
      </c>
      <c r="F156" s="164">
        <v>4.5999999999999996</v>
      </c>
      <c r="G156" s="164">
        <v>0.7</v>
      </c>
      <c r="H156" s="164">
        <v>0.1</v>
      </c>
      <c r="I156" s="164">
        <v>2.7334366925141434E-3</v>
      </c>
      <c r="J156" s="164">
        <v>3.8</v>
      </c>
      <c r="K156" s="234">
        <v>0</v>
      </c>
      <c r="L156" s="164">
        <v>-4.7</v>
      </c>
    </row>
    <row r="157" spans="2:12" x14ac:dyDescent="0.2">
      <c r="B157" s="380"/>
      <c r="C157" s="164"/>
      <c r="D157" s="164"/>
      <c r="E157" s="164"/>
      <c r="F157" s="164"/>
      <c r="G157" s="164"/>
      <c r="H157" s="164"/>
      <c r="I157" s="164"/>
      <c r="J157" s="164"/>
      <c r="K157" s="234"/>
      <c r="L157" s="164"/>
    </row>
    <row r="160" spans="2:12" ht="18" customHeight="1" x14ac:dyDescent="0.25">
      <c r="B160" s="110" t="s">
        <v>565</v>
      </c>
    </row>
    <row r="161" spans="2:12" x14ac:dyDescent="0.2">
      <c r="B161" s="142"/>
      <c r="C161" s="143"/>
      <c r="D161" s="144"/>
      <c r="E161" s="144"/>
      <c r="F161" s="145"/>
      <c r="G161" s="145"/>
      <c r="H161" s="146"/>
      <c r="I161" s="146"/>
      <c r="J161" s="147"/>
    </row>
    <row r="162" spans="2:12" ht="51.75" customHeight="1" x14ac:dyDescent="0.2">
      <c r="B162" s="148" t="s">
        <v>130</v>
      </c>
      <c r="C162" s="225" t="s">
        <v>495</v>
      </c>
      <c r="D162" s="150" t="s">
        <v>226</v>
      </c>
      <c r="E162" s="150" t="s">
        <v>24</v>
      </c>
      <c r="F162" s="153" t="s">
        <v>31</v>
      </c>
      <c r="G162" s="152" t="s">
        <v>25</v>
      </c>
      <c r="H162" s="754" t="s">
        <v>26</v>
      </c>
      <c r="I162" s="755"/>
      <c r="J162" s="719"/>
      <c r="K162" s="153" t="s">
        <v>27</v>
      </c>
      <c r="L162" s="154" t="s">
        <v>28</v>
      </c>
    </row>
    <row r="163" spans="2:12" ht="27.75" customHeight="1" x14ac:dyDescent="0.2">
      <c r="B163" s="148"/>
      <c r="C163" s="150"/>
      <c r="D163" s="216"/>
      <c r="E163" s="216"/>
      <c r="F163" s="217"/>
      <c r="G163" s="217"/>
      <c r="H163" s="531" t="s">
        <v>79</v>
      </c>
      <c r="I163" s="80" t="s">
        <v>80</v>
      </c>
      <c r="J163" s="77" t="s">
        <v>81</v>
      </c>
      <c r="K163" s="217"/>
      <c r="L163" s="226"/>
    </row>
    <row r="164" spans="2:12" x14ac:dyDescent="0.2">
      <c r="B164" s="155"/>
      <c r="C164" s="169"/>
      <c r="D164" s="47" t="s">
        <v>30</v>
      </c>
      <c r="E164" s="47" t="s">
        <v>30</v>
      </c>
      <c r="F164" s="47" t="s">
        <v>30</v>
      </c>
      <c r="G164" s="47" t="s">
        <v>30</v>
      </c>
      <c r="H164" s="47" t="s">
        <v>30</v>
      </c>
      <c r="I164" s="47" t="s">
        <v>30</v>
      </c>
      <c r="J164" s="47" t="s">
        <v>30</v>
      </c>
      <c r="K164" s="47" t="s">
        <v>30</v>
      </c>
      <c r="L164" s="47" t="s">
        <v>30</v>
      </c>
    </row>
    <row r="165" spans="2:12" ht="12.75" customHeight="1" x14ac:dyDescent="0.2">
      <c r="B165" s="380"/>
      <c r="C165" s="227" t="s">
        <v>233</v>
      </c>
      <c r="D165" s="164">
        <v>142439.70000000001</v>
      </c>
      <c r="E165" s="164">
        <v>-739.5</v>
      </c>
      <c r="F165" s="164">
        <v>141700.20000000001</v>
      </c>
      <c r="G165" s="164">
        <v>139736.6</v>
      </c>
      <c r="H165" s="164">
        <v>1833</v>
      </c>
      <c r="I165" s="164">
        <v>0</v>
      </c>
      <c r="J165" s="164">
        <v>130.6</v>
      </c>
      <c r="K165" s="355">
        <v>0</v>
      </c>
      <c r="L165" s="164">
        <v>739.5</v>
      </c>
    </row>
    <row r="166" spans="2:12" ht="12.75" customHeight="1" x14ac:dyDescent="0.2">
      <c r="B166" s="380"/>
      <c r="C166" s="229" t="s">
        <v>245</v>
      </c>
      <c r="D166" s="164"/>
      <c r="E166" s="164"/>
      <c r="F166" s="164"/>
      <c r="G166" s="164"/>
      <c r="H166" s="164"/>
      <c r="I166" s="228"/>
      <c r="J166" s="164"/>
      <c r="K166" s="355"/>
      <c r="L166" s="164"/>
    </row>
    <row r="167" spans="2:12" ht="12.75" customHeight="1" x14ac:dyDescent="0.2">
      <c r="B167" s="380"/>
      <c r="C167" s="227" t="s">
        <v>246</v>
      </c>
      <c r="D167" s="164"/>
      <c r="E167" s="164"/>
      <c r="F167" s="164"/>
      <c r="G167" s="164"/>
      <c r="H167" s="164"/>
      <c r="I167" s="228"/>
      <c r="J167" s="164"/>
      <c r="K167" s="355"/>
      <c r="L167" s="164"/>
    </row>
    <row r="168" spans="2:12" ht="12.75" customHeight="1" x14ac:dyDescent="0.2">
      <c r="B168" s="380"/>
      <c r="C168" s="227" t="s">
        <v>247</v>
      </c>
      <c r="D168" s="164"/>
      <c r="E168" s="164"/>
      <c r="F168" s="164"/>
      <c r="G168" s="164"/>
      <c r="H168" s="164"/>
      <c r="I168" s="228"/>
      <c r="J168" s="164"/>
      <c r="K168" s="355"/>
      <c r="L168" s="164"/>
    </row>
    <row r="169" spans="2:12" ht="12.75" customHeight="1" x14ac:dyDescent="0.2">
      <c r="B169" s="380"/>
      <c r="C169" s="227" t="s">
        <v>248</v>
      </c>
      <c r="D169" s="164"/>
      <c r="E169" s="164"/>
      <c r="F169" s="164"/>
      <c r="G169" s="164"/>
      <c r="H169" s="164"/>
      <c r="I169" s="228"/>
      <c r="J169" s="164"/>
      <c r="K169" s="355"/>
      <c r="L169" s="164"/>
    </row>
    <row r="170" spans="2:12" ht="12.75" customHeight="1" x14ac:dyDescent="0.2">
      <c r="B170" s="380"/>
      <c r="C170" s="227" t="s">
        <v>249</v>
      </c>
      <c r="D170" s="164">
        <v>-14973.7</v>
      </c>
      <c r="E170" s="164">
        <v>264.3</v>
      </c>
      <c r="F170" s="164">
        <v>-14709.4</v>
      </c>
      <c r="G170" s="164">
        <v>-14663.5</v>
      </c>
      <c r="H170" s="164">
        <v>-186.1</v>
      </c>
      <c r="I170" s="164">
        <v>0.1</v>
      </c>
      <c r="J170" s="164">
        <v>140.1</v>
      </c>
      <c r="K170" s="355">
        <v>0</v>
      </c>
      <c r="L170" s="164">
        <v>-264.3</v>
      </c>
    </row>
    <row r="171" spans="2:12" ht="12.75" customHeight="1" x14ac:dyDescent="0.2">
      <c r="B171" s="380"/>
      <c r="C171" s="230" t="s">
        <v>236</v>
      </c>
      <c r="D171" s="360">
        <f>SUM(D161:D170)</f>
        <v>127466.00000000001</v>
      </c>
      <c r="E171" s="360">
        <f>SUM(E161:E170)</f>
        <v>-475.2</v>
      </c>
      <c r="F171" s="360">
        <f>SUM(F161:F170)</f>
        <v>126990.80000000002</v>
      </c>
      <c r="G171" s="360">
        <f>SUM(G161:G170)</f>
        <v>125073.1</v>
      </c>
      <c r="H171" s="360">
        <f>SUM(H161:H170)</f>
        <v>1646.9</v>
      </c>
      <c r="I171" s="360">
        <f>ROUNDDOWN(SUM(I161:I170),1)</f>
        <v>0.1</v>
      </c>
      <c r="J171" s="360">
        <f t="shared" ref="J171:L171" si="6">SUM(J161:J170)</f>
        <v>270.7</v>
      </c>
      <c r="K171" s="360">
        <f t="shared" si="6"/>
        <v>0</v>
      </c>
      <c r="L171" s="360">
        <f t="shared" si="6"/>
        <v>475.2</v>
      </c>
    </row>
    <row r="173" spans="2:12" ht="40.5" customHeight="1" x14ac:dyDescent="0.2">
      <c r="B173" s="756" t="s">
        <v>250</v>
      </c>
      <c r="C173" s="768"/>
      <c r="D173" s="758" t="s">
        <v>508</v>
      </c>
      <c r="E173" s="759"/>
      <c r="F173" s="759"/>
      <c r="G173" s="759"/>
      <c r="H173" s="759"/>
      <c r="I173" s="759"/>
      <c r="J173" s="760"/>
      <c r="K173" s="528"/>
      <c r="L173" s="528"/>
    </row>
    <row r="174" spans="2:12" x14ac:dyDescent="0.2">
      <c r="B174" s="147"/>
      <c r="C174" s="147"/>
      <c r="D174" s="147"/>
      <c r="E174" s="147"/>
      <c r="F174" s="147"/>
      <c r="G174" s="147"/>
      <c r="H174" s="147"/>
      <c r="I174" s="147"/>
    </row>
    <row r="175" spans="2:12" s="528" customFormat="1" ht="29.25" customHeight="1" x14ac:dyDescent="0.2">
      <c r="B175" s="756" t="s">
        <v>251</v>
      </c>
      <c r="C175" s="757"/>
      <c r="D175" s="758" t="s">
        <v>519</v>
      </c>
      <c r="E175" s="759"/>
      <c r="F175" s="759"/>
      <c r="G175" s="759"/>
      <c r="H175" s="759"/>
      <c r="I175" s="759"/>
      <c r="J175" s="760"/>
    </row>
    <row r="176" spans="2:12" x14ac:dyDescent="0.2">
      <c r="B176" s="147"/>
      <c r="C176" s="147"/>
      <c r="D176" s="147"/>
      <c r="E176" s="147"/>
      <c r="F176" s="147"/>
      <c r="G176" s="147"/>
      <c r="H176" s="147"/>
      <c r="I176" s="147"/>
    </row>
    <row r="177" spans="2:12" s="528" customFormat="1" ht="18" customHeight="1" x14ac:dyDescent="0.2">
      <c r="B177" s="756" t="s">
        <v>478</v>
      </c>
      <c r="C177" s="757"/>
      <c r="D177" s="758" t="s">
        <v>494</v>
      </c>
      <c r="E177" s="759"/>
      <c r="F177" s="759"/>
      <c r="G177" s="759"/>
      <c r="H177" s="759"/>
      <c r="I177" s="759"/>
      <c r="J177" s="760"/>
    </row>
    <row r="178" spans="2:12" x14ac:dyDescent="0.2">
      <c r="B178" s="147"/>
      <c r="C178" s="147"/>
      <c r="D178" s="147"/>
      <c r="E178" s="147"/>
      <c r="F178" s="147"/>
      <c r="G178" s="147"/>
      <c r="H178" s="147"/>
      <c r="I178" s="147"/>
    </row>
    <row r="179" spans="2:12" x14ac:dyDescent="0.2">
      <c r="B179" s="147"/>
      <c r="C179" s="147"/>
      <c r="D179" s="147"/>
      <c r="E179" s="147"/>
      <c r="F179" s="147"/>
      <c r="G179" s="147"/>
      <c r="H179" s="147"/>
      <c r="I179" s="147"/>
    </row>
    <row r="180" spans="2:12" ht="15.75" x14ac:dyDescent="0.25">
      <c r="B180" s="231" t="s">
        <v>566</v>
      </c>
      <c r="C180" s="147"/>
      <c r="D180" s="147"/>
      <c r="E180" s="147"/>
      <c r="F180" s="147"/>
      <c r="G180" s="147"/>
      <c r="H180" s="147"/>
      <c r="I180" s="147"/>
    </row>
    <row r="182" spans="2:12" ht="38.25" customHeight="1" x14ac:dyDescent="0.2">
      <c r="B182" s="148" t="s">
        <v>130</v>
      </c>
      <c r="C182" s="225" t="s">
        <v>495</v>
      </c>
      <c r="D182" s="150" t="s">
        <v>226</v>
      </c>
      <c r="E182" s="150" t="s">
        <v>24</v>
      </c>
      <c r="F182" s="153" t="s">
        <v>31</v>
      </c>
      <c r="G182" s="152" t="s">
        <v>25</v>
      </c>
      <c r="H182" s="754" t="s">
        <v>26</v>
      </c>
      <c r="I182" s="755"/>
      <c r="J182" s="719"/>
      <c r="K182" s="153" t="s">
        <v>27</v>
      </c>
      <c r="L182" s="154" t="s">
        <v>28</v>
      </c>
    </row>
    <row r="183" spans="2:12" ht="25.5" x14ac:dyDescent="0.2">
      <c r="B183" s="232"/>
      <c r="C183" s="233"/>
      <c r="D183" s="216"/>
      <c r="E183" s="216"/>
      <c r="F183" s="217"/>
      <c r="G183" s="217"/>
      <c r="H183" s="531" t="s">
        <v>79</v>
      </c>
      <c r="I183" s="80" t="s">
        <v>80</v>
      </c>
      <c r="J183" s="77" t="s">
        <v>81</v>
      </c>
      <c r="K183" s="217"/>
      <c r="L183" s="226"/>
    </row>
    <row r="184" spans="2:12" x14ac:dyDescent="0.2">
      <c r="B184" s="47"/>
      <c r="C184" s="47"/>
      <c r="D184" s="47" t="s">
        <v>30</v>
      </c>
      <c r="E184" s="47" t="s">
        <v>30</v>
      </c>
      <c r="F184" s="47" t="s">
        <v>30</v>
      </c>
      <c r="G184" s="47" t="s">
        <v>30</v>
      </c>
      <c r="H184" s="47" t="s">
        <v>30</v>
      </c>
      <c r="I184" s="47" t="s">
        <v>30</v>
      </c>
      <c r="J184" s="47" t="s">
        <v>30</v>
      </c>
      <c r="K184" s="47" t="s">
        <v>30</v>
      </c>
      <c r="L184" s="47" t="s">
        <v>30</v>
      </c>
    </row>
    <row r="185" spans="2:12" ht="25.5" x14ac:dyDescent="0.2">
      <c r="B185" s="380"/>
      <c r="C185" s="542" t="s">
        <v>480</v>
      </c>
      <c r="D185" s="164">
        <v>-14973.7</v>
      </c>
      <c r="E185" s="164">
        <v>55.8</v>
      </c>
      <c r="F185" s="164">
        <v>-14917.9</v>
      </c>
      <c r="G185" s="164">
        <v>-14692.7</v>
      </c>
      <c r="H185" s="164">
        <v>-193.4</v>
      </c>
      <c r="I185" s="164">
        <v>0</v>
      </c>
      <c r="J185" s="164">
        <v>-31.8</v>
      </c>
      <c r="K185" s="234">
        <v>0</v>
      </c>
      <c r="L185" s="164">
        <v>-55.8</v>
      </c>
    </row>
    <row r="186" spans="2:12" ht="25.5" x14ac:dyDescent="0.2">
      <c r="B186" s="380"/>
      <c r="C186" s="542" t="s">
        <v>481</v>
      </c>
      <c r="D186" s="164">
        <v>0</v>
      </c>
      <c r="E186" s="164">
        <v>208.5</v>
      </c>
      <c r="F186" s="164">
        <v>208.5</v>
      </c>
      <c r="G186" s="164">
        <v>29.200000000000003</v>
      </c>
      <c r="H186" s="164">
        <v>7.3</v>
      </c>
      <c r="I186" s="164">
        <v>0.1</v>
      </c>
      <c r="J186" s="164">
        <v>171.9</v>
      </c>
      <c r="K186" s="234">
        <v>0</v>
      </c>
      <c r="L186" s="164">
        <v>-208.5</v>
      </c>
    </row>
    <row r="187" spans="2:12" x14ac:dyDescent="0.2">
      <c r="B187" s="380"/>
      <c r="C187" s="164"/>
      <c r="D187" s="164"/>
      <c r="E187" s="164"/>
      <c r="F187" s="164"/>
      <c r="G187" s="164"/>
      <c r="H187" s="164"/>
      <c r="I187" s="164"/>
      <c r="J187" s="164"/>
      <c r="K187" s="234"/>
      <c r="L187" s="164"/>
    </row>
    <row r="190" spans="2:12" ht="18" customHeight="1" x14ac:dyDescent="0.25">
      <c r="B190" s="110" t="s">
        <v>567</v>
      </c>
    </row>
    <row r="191" spans="2:12" x14ac:dyDescent="0.2">
      <c r="B191" s="142"/>
      <c r="C191" s="143"/>
      <c r="D191" s="144"/>
      <c r="E191" s="144"/>
      <c r="F191" s="145"/>
      <c r="G191" s="145"/>
      <c r="H191" s="146"/>
      <c r="I191" s="146"/>
      <c r="J191" s="147"/>
    </row>
    <row r="192" spans="2:12" ht="51.75" customHeight="1" x14ac:dyDescent="0.2">
      <c r="B192" s="148" t="s">
        <v>130</v>
      </c>
      <c r="C192" s="225" t="s">
        <v>497</v>
      </c>
      <c r="D192" s="150" t="s">
        <v>226</v>
      </c>
      <c r="E192" s="150" t="s">
        <v>24</v>
      </c>
      <c r="F192" s="153" t="s">
        <v>31</v>
      </c>
      <c r="G192" s="152" t="s">
        <v>25</v>
      </c>
      <c r="H192" s="754" t="s">
        <v>26</v>
      </c>
      <c r="I192" s="755"/>
      <c r="J192" s="719"/>
      <c r="K192" s="153" t="s">
        <v>27</v>
      </c>
      <c r="L192" s="154" t="s">
        <v>28</v>
      </c>
    </row>
    <row r="193" spans="2:12" ht="27.75" customHeight="1" x14ac:dyDescent="0.2">
      <c r="B193" s="148"/>
      <c r="C193" s="150"/>
      <c r="D193" s="216"/>
      <c r="E193" s="216"/>
      <c r="F193" s="217"/>
      <c r="G193" s="217"/>
      <c r="H193" s="531" t="s">
        <v>79</v>
      </c>
      <c r="I193" s="80" t="s">
        <v>80</v>
      </c>
      <c r="J193" s="77" t="s">
        <v>81</v>
      </c>
      <c r="K193" s="217"/>
      <c r="L193" s="226"/>
    </row>
    <row r="194" spans="2:12" x14ac:dyDescent="0.2">
      <c r="B194" s="155"/>
      <c r="C194" s="169"/>
      <c r="D194" s="47" t="s">
        <v>30</v>
      </c>
      <c r="E194" s="47" t="s">
        <v>30</v>
      </c>
      <c r="F194" s="47" t="s">
        <v>30</v>
      </c>
      <c r="G194" s="47" t="s">
        <v>30</v>
      </c>
      <c r="H194" s="47" t="s">
        <v>30</v>
      </c>
      <c r="I194" s="47" t="s">
        <v>30</v>
      </c>
      <c r="J194" s="47" t="s">
        <v>30</v>
      </c>
      <c r="K194" s="47" t="s">
        <v>30</v>
      </c>
      <c r="L194" s="47" t="s">
        <v>30</v>
      </c>
    </row>
    <row r="195" spans="2:12" ht="12.75" customHeight="1" x14ac:dyDescent="0.2">
      <c r="B195" s="380"/>
      <c r="C195" s="227" t="s">
        <v>233</v>
      </c>
      <c r="D195" s="164">
        <v>0</v>
      </c>
      <c r="E195" s="164">
        <v>0</v>
      </c>
      <c r="F195" s="164">
        <v>0</v>
      </c>
      <c r="G195" s="164">
        <v>0</v>
      </c>
      <c r="H195" s="164">
        <v>0</v>
      </c>
      <c r="I195" s="164">
        <v>0</v>
      </c>
      <c r="J195" s="164">
        <v>0</v>
      </c>
      <c r="K195" s="355">
        <v>0</v>
      </c>
      <c r="L195" s="164">
        <v>0</v>
      </c>
    </row>
    <row r="196" spans="2:12" ht="12.75" customHeight="1" x14ac:dyDescent="0.2">
      <c r="B196" s="380"/>
      <c r="C196" s="229" t="s">
        <v>245</v>
      </c>
      <c r="D196" s="164"/>
      <c r="E196" s="164"/>
      <c r="F196" s="164"/>
      <c r="G196" s="164"/>
      <c r="H196" s="228"/>
      <c r="I196" s="228"/>
      <c r="J196" s="164"/>
      <c r="K196" s="355"/>
      <c r="L196" s="164"/>
    </row>
    <row r="197" spans="2:12" ht="12.75" customHeight="1" x14ac:dyDescent="0.2">
      <c r="B197" s="380"/>
      <c r="C197" s="227" t="s">
        <v>246</v>
      </c>
      <c r="D197" s="164"/>
      <c r="E197" s="164"/>
      <c r="F197" s="164"/>
      <c r="G197" s="164"/>
      <c r="H197" s="228"/>
      <c r="I197" s="228"/>
      <c r="J197" s="164"/>
      <c r="K197" s="355"/>
      <c r="L197" s="164"/>
    </row>
    <row r="198" spans="2:12" ht="12.75" customHeight="1" x14ac:dyDescent="0.2">
      <c r="B198" s="380"/>
      <c r="C198" s="227" t="s">
        <v>247</v>
      </c>
      <c r="D198" s="164">
        <v>12398.5</v>
      </c>
      <c r="E198" s="164">
        <v>-46.2</v>
      </c>
      <c r="F198" s="164">
        <v>12352.3</v>
      </c>
      <c r="G198" s="164">
        <v>12165.7</v>
      </c>
      <c r="H198" s="228">
        <v>160.29999999999998</v>
      </c>
      <c r="I198" s="164">
        <v>0</v>
      </c>
      <c r="J198" s="164">
        <v>26.3</v>
      </c>
      <c r="K198" s="355"/>
      <c r="L198" s="164">
        <v>46.2</v>
      </c>
    </row>
    <row r="199" spans="2:12" ht="12.75" customHeight="1" x14ac:dyDescent="0.2">
      <c r="B199" s="380"/>
      <c r="C199" s="227" t="s">
        <v>248</v>
      </c>
      <c r="D199" s="164"/>
      <c r="E199" s="164"/>
      <c r="F199" s="164"/>
      <c r="G199" s="164"/>
      <c r="H199" s="228"/>
      <c r="I199" s="228"/>
      <c r="J199" s="164"/>
      <c r="K199" s="355"/>
      <c r="L199" s="164"/>
    </row>
    <row r="200" spans="2:12" ht="12.75" customHeight="1" x14ac:dyDescent="0.2">
      <c r="B200" s="380"/>
      <c r="C200" s="227" t="s">
        <v>249</v>
      </c>
      <c r="D200" s="164"/>
      <c r="E200" s="164"/>
      <c r="F200" s="164"/>
      <c r="G200" s="164"/>
      <c r="H200" s="228"/>
      <c r="I200" s="164"/>
      <c r="J200" s="164"/>
      <c r="K200" s="355">
        <v>0</v>
      </c>
      <c r="L200" s="164"/>
    </row>
    <row r="201" spans="2:12" ht="12.75" customHeight="1" x14ac:dyDescent="0.2">
      <c r="B201" s="380"/>
      <c r="C201" s="230" t="s">
        <v>236</v>
      </c>
      <c r="D201" s="360">
        <f>SUM(D191:D200)</f>
        <v>12398.5</v>
      </c>
      <c r="E201" s="360">
        <f>SUM(E191:E200)</f>
        <v>-46.2</v>
      </c>
      <c r="F201" s="360">
        <f>SUM(F191:F200)</f>
        <v>12352.3</v>
      </c>
      <c r="G201" s="360">
        <f>SUM(G191:G200)</f>
        <v>12165.7</v>
      </c>
      <c r="H201" s="360">
        <f>SUM(H191:H200)</f>
        <v>160.29999999999998</v>
      </c>
      <c r="I201" s="360">
        <f>ROUNDDOWN(SUM(I191:I200),1)</f>
        <v>0</v>
      </c>
      <c r="J201" s="360">
        <f t="shared" ref="J201:L201" si="7">SUM(J191:J200)</f>
        <v>26.3</v>
      </c>
      <c r="K201" s="360">
        <f t="shared" si="7"/>
        <v>0</v>
      </c>
      <c r="L201" s="360">
        <f t="shared" si="7"/>
        <v>46.2</v>
      </c>
    </row>
    <row r="203" spans="2:12" ht="40.5" customHeight="1" x14ac:dyDescent="0.2">
      <c r="B203" s="756" t="s">
        <v>250</v>
      </c>
      <c r="C203" s="768"/>
      <c r="D203" s="758" t="s">
        <v>509</v>
      </c>
      <c r="E203" s="759"/>
      <c r="F203" s="759"/>
      <c r="G203" s="759"/>
      <c r="H203" s="759"/>
      <c r="I203" s="759"/>
      <c r="J203" s="760"/>
      <c r="K203" s="528"/>
      <c r="L203" s="528"/>
    </row>
    <row r="204" spans="2:12" x14ac:dyDescent="0.2">
      <c r="B204" s="147"/>
      <c r="C204" s="147"/>
      <c r="D204" s="147"/>
      <c r="E204" s="147"/>
      <c r="F204" s="147"/>
      <c r="G204" s="147"/>
      <c r="H204" s="147"/>
      <c r="I204" s="147"/>
    </row>
    <row r="205" spans="2:12" s="528" customFormat="1" ht="29.25" customHeight="1" x14ac:dyDescent="0.2">
      <c r="B205" s="756" t="s">
        <v>251</v>
      </c>
      <c r="C205" s="757"/>
      <c r="D205" s="758" t="s">
        <v>520</v>
      </c>
      <c r="E205" s="759"/>
      <c r="F205" s="759"/>
      <c r="G205" s="759"/>
      <c r="H205" s="759"/>
      <c r="I205" s="759"/>
      <c r="J205" s="760"/>
    </row>
    <row r="206" spans="2:12" x14ac:dyDescent="0.2">
      <c r="B206" s="147"/>
      <c r="C206" s="147"/>
      <c r="D206" s="147"/>
      <c r="E206" s="147"/>
      <c r="F206" s="147"/>
      <c r="G206" s="147"/>
      <c r="H206" s="147"/>
      <c r="I206" s="147"/>
    </row>
    <row r="207" spans="2:12" s="528" customFormat="1" ht="18" customHeight="1" x14ac:dyDescent="0.2">
      <c r="B207" s="756" t="s">
        <v>478</v>
      </c>
      <c r="C207" s="757"/>
      <c r="D207" s="758" t="s">
        <v>604</v>
      </c>
      <c r="E207" s="759"/>
      <c r="F207" s="759"/>
      <c r="G207" s="759"/>
      <c r="H207" s="759"/>
      <c r="I207" s="759"/>
      <c r="J207" s="760"/>
    </row>
    <row r="208" spans="2:12" x14ac:dyDescent="0.2">
      <c r="B208" s="147"/>
      <c r="C208" s="147"/>
      <c r="D208" s="147"/>
      <c r="E208" s="147"/>
      <c r="F208" s="147"/>
      <c r="G208" s="147"/>
      <c r="H208" s="147"/>
      <c r="I208" s="147"/>
    </row>
    <row r="209" spans="2:12" x14ac:dyDescent="0.2">
      <c r="B209" s="147"/>
      <c r="C209" s="147"/>
      <c r="D209" s="147"/>
      <c r="E209" s="147"/>
      <c r="F209" s="147"/>
      <c r="G209" s="147"/>
      <c r="H209" s="147"/>
      <c r="I209" s="147"/>
    </row>
    <row r="210" spans="2:12" ht="15.75" x14ac:dyDescent="0.25">
      <c r="B210" s="231" t="s">
        <v>568</v>
      </c>
      <c r="C210" s="147"/>
      <c r="D210" s="147"/>
      <c r="E210" s="147"/>
      <c r="F210" s="147"/>
      <c r="G210" s="147"/>
      <c r="H210" s="147"/>
      <c r="I210" s="147"/>
    </row>
    <row r="212" spans="2:12" ht="38.25" customHeight="1" x14ac:dyDescent="0.2">
      <c r="B212" s="148" t="s">
        <v>130</v>
      </c>
      <c r="C212" s="225" t="s">
        <v>496</v>
      </c>
      <c r="D212" s="150" t="s">
        <v>226</v>
      </c>
      <c r="E212" s="150" t="s">
        <v>24</v>
      </c>
      <c r="F212" s="153" t="s">
        <v>31</v>
      </c>
      <c r="G212" s="152" t="s">
        <v>25</v>
      </c>
      <c r="H212" s="754" t="s">
        <v>26</v>
      </c>
      <c r="I212" s="755"/>
      <c r="J212" s="719"/>
      <c r="K212" s="153" t="s">
        <v>27</v>
      </c>
      <c r="L212" s="154" t="s">
        <v>28</v>
      </c>
    </row>
    <row r="213" spans="2:12" ht="25.5" x14ac:dyDescent="0.2">
      <c r="B213" s="232"/>
      <c r="C213" s="233"/>
      <c r="D213" s="216"/>
      <c r="E213" s="216"/>
      <c r="F213" s="217"/>
      <c r="G213" s="217"/>
      <c r="H213" s="531" t="s">
        <v>79</v>
      </c>
      <c r="I213" s="80" t="s">
        <v>80</v>
      </c>
      <c r="J213" s="77" t="s">
        <v>81</v>
      </c>
      <c r="K213" s="217"/>
      <c r="L213" s="226"/>
    </row>
    <row r="214" spans="2:12" x14ac:dyDescent="0.2">
      <c r="B214" s="47"/>
      <c r="C214" s="47"/>
      <c r="D214" s="47" t="s">
        <v>30</v>
      </c>
      <c r="E214" s="47" t="s">
        <v>30</v>
      </c>
      <c r="F214" s="47" t="s">
        <v>30</v>
      </c>
      <c r="G214" s="47" t="s">
        <v>30</v>
      </c>
      <c r="H214" s="47" t="s">
        <v>30</v>
      </c>
      <c r="I214" s="47" t="s">
        <v>30</v>
      </c>
      <c r="J214" s="47" t="s">
        <v>30</v>
      </c>
      <c r="K214" s="47" t="s">
        <v>30</v>
      </c>
      <c r="L214" s="47" t="s">
        <v>30</v>
      </c>
    </row>
    <row r="215" spans="2:12" ht="25.5" x14ac:dyDescent="0.2">
      <c r="B215" s="380"/>
      <c r="C215" s="542" t="s">
        <v>480</v>
      </c>
      <c r="D215" s="164">
        <v>0</v>
      </c>
      <c r="E215" s="164">
        <v>0</v>
      </c>
      <c r="F215" s="164">
        <v>0</v>
      </c>
      <c r="G215" s="164">
        <v>0</v>
      </c>
      <c r="H215" s="164">
        <v>0</v>
      </c>
      <c r="I215" s="164">
        <v>0</v>
      </c>
      <c r="J215" s="164">
        <v>0</v>
      </c>
      <c r="K215" s="234">
        <v>0</v>
      </c>
      <c r="L215" s="164">
        <v>0</v>
      </c>
    </row>
    <row r="216" spans="2:12" ht="25.5" x14ac:dyDescent="0.2">
      <c r="B216" s="380"/>
      <c r="C216" s="542" t="s">
        <v>481</v>
      </c>
      <c r="D216" s="164">
        <v>0</v>
      </c>
      <c r="E216" s="164">
        <v>0</v>
      </c>
      <c r="F216" s="164">
        <v>0</v>
      </c>
      <c r="G216" s="164">
        <v>0</v>
      </c>
      <c r="H216" s="164">
        <v>0</v>
      </c>
      <c r="I216" s="164">
        <v>0</v>
      </c>
      <c r="J216" s="164">
        <v>0</v>
      </c>
      <c r="K216" s="234">
        <v>0</v>
      </c>
      <c r="L216" s="164">
        <v>0</v>
      </c>
    </row>
    <row r="217" spans="2:12" x14ac:dyDescent="0.2">
      <c r="B217" s="380"/>
      <c r="C217" s="164"/>
      <c r="D217" s="164"/>
      <c r="E217" s="164"/>
      <c r="F217" s="164"/>
      <c r="G217" s="164"/>
      <c r="H217" s="164"/>
      <c r="I217" s="164"/>
      <c r="J217" s="164"/>
      <c r="K217" s="234"/>
      <c r="L217" s="164"/>
    </row>
    <row r="220" spans="2:12" ht="18" customHeight="1" x14ac:dyDescent="0.25">
      <c r="B220" s="110" t="s">
        <v>569</v>
      </c>
    </row>
    <row r="221" spans="2:12" x14ac:dyDescent="0.2">
      <c r="B221" s="142"/>
      <c r="C221" s="143"/>
      <c r="D221" s="144"/>
      <c r="E221" s="144"/>
      <c r="F221" s="145"/>
      <c r="G221" s="145"/>
      <c r="H221" s="146"/>
      <c r="I221" s="146"/>
      <c r="J221" s="147"/>
    </row>
    <row r="222" spans="2:12" ht="51.75" customHeight="1" x14ac:dyDescent="0.2">
      <c r="B222" s="148" t="s">
        <v>130</v>
      </c>
      <c r="C222" s="225" t="s">
        <v>498</v>
      </c>
      <c r="D222" s="150" t="s">
        <v>226</v>
      </c>
      <c r="E222" s="150" t="s">
        <v>24</v>
      </c>
      <c r="F222" s="153" t="s">
        <v>31</v>
      </c>
      <c r="G222" s="152" t="s">
        <v>25</v>
      </c>
      <c r="H222" s="754" t="s">
        <v>26</v>
      </c>
      <c r="I222" s="755"/>
      <c r="J222" s="719"/>
      <c r="K222" s="153" t="s">
        <v>27</v>
      </c>
      <c r="L222" s="154" t="s">
        <v>28</v>
      </c>
    </row>
    <row r="223" spans="2:12" ht="27.75" customHeight="1" x14ac:dyDescent="0.2">
      <c r="B223" s="148"/>
      <c r="C223" s="150"/>
      <c r="D223" s="216"/>
      <c r="E223" s="216"/>
      <c r="F223" s="217"/>
      <c r="G223" s="217"/>
      <c r="H223" s="531" t="s">
        <v>79</v>
      </c>
      <c r="I223" s="80" t="s">
        <v>80</v>
      </c>
      <c r="J223" s="77" t="s">
        <v>81</v>
      </c>
      <c r="K223" s="217"/>
      <c r="L223" s="226"/>
    </row>
    <row r="224" spans="2:12" x14ac:dyDescent="0.2">
      <c r="B224" s="155"/>
      <c r="C224" s="169"/>
      <c r="D224" s="47" t="s">
        <v>30</v>
      </c>
      <c r="E224" s="47" t="s">
        <v>30</v>
      </c>
      <c r="F224" s="47" t="s">
        <v>30</v>
      </c>
      <c r="G224" s="47" t="s">
        <v>30</v>
      </c>
      <c r="H224" s="47" t="s">
        <v>30</v>
      </c>
      <c r="I224" s="47" t="s">
        <v>30</v>
      </c>
      <c r="J224" s="47" t="s">
        <v>30</v>
      </c>
      <c r="K224" s="47" t="s">
        <v>30</v>
      </c>
      <c r="L224" s="47" t="s">
        <v>30</v>
      </c>
    </row>
    <row r="225" spans="2:12" ht="12.75" customHeight="1" x14ac:dyDescent="0.2">
      <c r="B225" s="380"/>
      <c r="C225" s="227" t="s">
        <v>233</v>
      </c>
      <c r="D225" s="164">
        <v>17129.400000000001</v>
      </c>
      <c r="E225" s="164">
        <v>-88.9</v>
      </c>
      <c r="F225" s="164">
        <v>17040.5</v>
      </c>
      <c r="G225" s="164">
        <v>16804.399999999998</v>
      </c>
      <c r="H225" s="164">
        <v>220.4</v>
      </c>
      <c r="I225" s="164">
        <v>0</v>
      </c>
      <c r="J225" s="164">
        <v>15.7</v>
      </c>
      <c r="K225" s="355">
        <v>0</v>
      </c>
      <c r="L225" s="164">
        <v>88.9</v>
      </c>
    </row>
    <row r="226" spans="2:12" ht="12.75" customHeight="1" x14ac:dyDescent="0.2">
      <c r="B226" s="380"/>
      <c r="C226" s="229" t="s">
        <v>245</v>
      </c>
      <c r="D226" s="164">
        <v>-7362.9</v>
      </c>
      <c r="E226" s="164">
        <v>27.5</v>
      </c>
      <c r="F226" s="164">
        <v>-7335.4</v>
      </c>
      <c r="G226" s="164">
        <v>-7224.7</v>
      </c>
      <c r="H226" s="164">
        <v>-95.1</v>
      </c>
      <c r="I226" s="164">
        <v>0</v>
      </c>
      <c r="J226" s="164">
        <v>-15.6</v>
      </c>
      <c r="K226" s="355">
        <v>0</v>
      </c>
      <c r="L226" s="164">
        <v>-27.4</v>
      </c>
    </row>
    <row r="227" spans="2:12" ht="12.75" customHeight="1" x14ac:dyDescent="0.2">
      <c r="B227" s="380"/>
      <c r="C227" s="227" t="s">
        <v>246</v>
      </c>
      <c r="D227" s="164"/>
      <c r="E227" s="164"/>
      <c r="F227" s="164"/>
      <c r="G227" s="164"/>
      <c r="H227" s="164"/>
      <c r="I227" s="228"/>
      <c r="J227" s="164"/>
      <c r="K227" s="355"/>
      <c r="L227" s="164"/>
    </row>
    <row r="228" spans="2:12" ht="12.75" customHeight="1" x14ac:dyDescent="0.2">
      <c r="B228" s="380"/>
      <c r="C228" s="227" t="s">
        <v>247</v>
      </c>
      <c r="D228" s="164">
        <v>-5266.5</v>
      </c>
      <c r="E228" s="164">
        <v>19.600000000000001</v>
      </c>
      <c r="F228" s="164">
        <v>-5246.9</v>
      </c>
      <c r="G228" s="164">
        <v>-5167.7</v>
      </c>
      <c r="H228" s="164">
        <v>-68</v>
      </c>
      <c r="I228" s="164">
        <v>0</v>
      </c>
      <c r="J228" s="164">
        <v>-11.2</v>
      </c>
      <c r="K228" s="355">
        <v>0</v>
      </c>
      <c r="L228" s="164">
        <v>-19.600000000000001</v>
      </c>
    </row>
    <row r="229" spans="2:12" ht="12.75" customHeight="1" x14ac:dyDescent="0.2">
      <c r="B229" s="380"/>
      <c r="C229" s="227" t="s">
        <v>248</v>
      </c>
      <c r="D229" s="164"/>
      <c r="E229" s="164"/>
      <c r="F229" s="164"/>
      <c r="G229" s="164"/>
      <c r="H229" s="164"/>
      <c r="I229" s="228"/>
      <c r="J229" s="164"/>
      <c r="K229" s="355"/>
      <c r="L229" s="164"/>
    </row>
    <row r="230" spans="2:12" ht="12.75" customHeight="1" x14ac:dyDescent="0.2">
      <c r="B230" s="380"/>
      <c r="C230" s="227" t="s">
        <v>249</v>
      </c>
      <c r="D230" s="164">
        <v>0</v>
      </c>
      <c r="E230" s="164">
        <v>25.1</v>
      </c>
      <c r="F230" s="164">
        <v>25.1</v>
      </c>
      <c r="G230" s="164">
        <v>3.6</v>
      </c>
      <c r="H230" s="164">
        <v>0.8</v>
      </c>
      <c r="I230" s="164">
        <v>0</v>
      </c>
      <c r="J230" s="164">
        <v>20.7</v>
      </c>
      <c r="K230" s="355">
        <v>0</v>
      </c>
      <c r="L230" s="164">
        <v>-25.1</v>
      </c>
    </row>
    <row r="231" spans="2:12" ht="12.75" customHeight="1" x14ac:dyDescent="0.2">
      <c r="B231" s="380"/>
      <c r="C231" s="230" t="s">
        <v>236</v>
      </c>
      <c r="D231" s="360">
        <f>SUM(D221:D230)</f>
        <v>4500.0000000000018</v>
      </c>
      <c r="E231" s="360">
        <f>SUM(E221:E230)</f>
        <v>-16.700000000000003</v>
      </c>
      <c r="F231" s="360">
        <f>SUM(F221:F230)</f>
        <v>4483.3000000000011</v>
      </c>
      <c r="G231" s="360">
        <f>SUM(G221:G230)</f>
        <v>4415.5999999999976</v>
      </c>
      <c r="H231" s="360">
        <f>SUM(H221:H230)</f>
        <v>58.100000000000009</v>
      </c>
      <c r="I231" s="360">
        <f>ROUNDDOWN(SUM(I221:I230),1)</f>
        <v>0</v>
      </c>
      <c r="J231" s="360">
        <f t="shared" ref="J231:L231" si="8">SUM(J221:J230)</f>
        <v>9.6</v>
      </c>
      <c r="K231" s="360">
        <f t="shared" si="8"/>
        <v>0</v>
      </c>
      <c r="L231" s="360">
        <f t="shared" si="8"/>
        <v>16.800000000000004</v>
      </c>
    </row>
    <row r="233" spans="2:12" ht="40.5" customHeight="1" x14ac:dyDescent="0.2">
      <c r="B233" s="756" t="s">
        <v>250</v>
      </c>
      <c r="C233" s="768"/>
      <c r="D233" s="758" t="s">
        <v>499</v>
      </c>
      <c r="E233" s="759"/>
      <c r="F233" s="759"/>
      <c r="G233" s="759"/>
      <c r="H233" s="759"/>
      <c r="I233" s="759"/>
      <c r="J233" s="760"/>
      <c r="K233" s="528"/>
      <c r="L233" s="528"/>
    </row>
    <row r="234" spans="2:12" x14ac:dyDescent="0.2">
      <c r="B234" s="147"/>
      <c r="C234" s="147"/>
      <c r="D234" s="147"/>
      <c r="E234" s="147"/>
      <c r="F234" s="147"/>
      <c r="G234" s="147"/>
      <c r="H234" s="147"/>
      <c r="I234" s="147"/>
    </row>
    <row r="235" spans="2:12" s="528" customFormat="1" ht="29.25" customHeight="1" x14ac:dyDescent="0.2">
      <c r="B235" s="756" t="s">
        <v>251</v>
      </c>
      <c r="C235" s="757"/>
      <c r="D235" s="758" t="s">
        <v>521</v>
      </c>
      <c r="E235" s="759"/>
      <c r="F235" s="759"/>
      <c r="G235" s="759"/>
      <c r="H235" s="759"/>
      <c r="I235" s="759"/>
      <c r="J235" s="760"/>
    </row>
    <row r="236" spans="2:12" x14ac:dyDescent="0.2">
      <c r="B236" s="147"/>
      <c r="C236" s="147"/>
      <c r="D236" s="147"/>
      <c r="E236" s="147"/>
      <c r="F236" s="147"/>
      <c r="G236" s="147"/>
      <c r="H236" s="147"/>
      <c r="I236" s="147"/>
    </row>
    <row r="237" spans="2:12" s="528" customFormat="1" ht="18" customHeight="1" x14ac:dyDescent="0.2">
      <c r="B237" s="756" t="s">
        <v>478</v>
      </c>
      <c r="C237" s="757"/>
      <c r="D237" s="758" t="s">
        <v>500</v>
      </c>
      <c r="E237" s="759"/>
      <c r="F237" s="759"/>
      <c r="G237" s="759"/>
      <c r="H237" s="759"/>
      <c r="I237" s="759"/>
      <c r="J237" s="760"/>
    </row>
    <row r="238" spans="2:12" x14ac:dyDescent="0.2">
      <c r="B238" s="147"/>
      <c r="C238" s="147"/>
      <c r="D238" s="147"/>
      <c r="E238" s="147"/>
      <c r="F238" s="147"/>
      <c r="G238" s="147"/>
      <c r="H238" s="147"/>
      <c r="I238" s="147"/>
    </row>
    <row r="239" spans="2:12" x14ac:dyDescent="0.2">
      <c r="B239" s="147"/>
      <c r="C239" s="147"/>
      <c r="D239" s="147"/>
      <c r="E239" s="147"/>
      <c r="F239" s="147"/>
      <c r="G239" s="147"/>
      <c r="H239" s="147"/>
      <c r="I239" s="147"/>
    </row>
    <row r="240" spans="2:12" ht="15.75" x14ac:dyDescent="0.25">
      <c r="B240" s="231" t="s">
        <v>570</v>
      </c>
      <c r="C240" s="147"/>
      <c r="D240" s="147"/>
      <c r="E240" s="147"/>
      <c r="F240" s="147"/>
      <c r="G240" s="147"/>
      <c r="H240" s="147"/>
      <c r="I240" s="147"/>
    </row>
    <row r="242" spans="2:12" ht="38.25" customHeight="1" x14ac:dyDescent="0.2">
      <c r="B242" s="148" t="s">
        <v>130</v>
      </c>
      <c r="C242" s="225" t="s">
        <v>498</v>
      </c>
      <c r="D242" s="150" t="s">
        <v>226</v>
      </c>
      <c r="E242" s="150" t="s">
        <v>24</v>
      </c>
      <c r="F242" s="153" t="s">
        <v>31</v>
      </c>
      <c r="G242" s="152" t="s">
        <v>25</v>
      </c>
      <c r="H242" s="754" t="s">
        <v>26</v>
      </c>
      <c r="I242" s="755"/>
      <c r="J242" s="719"/>
      <c r="K242" s="153" t="s">
        <v>27</v>
      </c>
      <c r="L242" s="154" t="s">
        <v>28</v>
      </c>
    </row>
    <row r="243" spans="2:12" ht="25.5" x14ac:dyDescent="0.2">
      <c r="B243" s="232"/>
      <c r="C243" s="233"/>
      <c r="D243" s="216"/>
      <c r="E243" s="216"/>
      <c r="F243" s="217"/>
      <c r="G243" s="217"/>
      <c r="H243" s="531" t="s">
        <v>79</v>
      </c>
      <c r="I243" s="80" t="s">
        <v>80</v>
      </c>
      <c r="J243" s="77" t="s">
        <v>81</v>
      </c>
      <c r="K243" s="217"/>
      <c r="L243" s="226"/>
    </row>
    <row r="244" spans="2:12" x14ac:dyDescent="0.2">
      <c r="B244" s="47"/>
      <c r="C244" s="47"/>
      <c r="D244" s="47" t="s">
        <v>30</v>
      </c>
      <c r="E244" s="47" t="s">
        <v>30</v>
      </c>
      <c r="F244" s="47" t="s">
        <v>30</v>
      </c>
      <c r="G244" s="47" t="s">
        <v>30</v>
      </c>
      <c r="H244" s="47" t="s">
        <v>30</v>
      </c>
      <c r="I244" s="47" t="s">
        <v>30</v>
      </c>
      <c r="J244" s="47" t="s">
        <v>30</v>
      </c>
      <c r="K244" s="47" t="s">
        <v>30</v>
      </c>
      <c r="L244" s="47" t="s">
        <v>30</v>
      </c>
    </row>
    <row r="245" spans="2:12" ht="25.5" x14ac:dyDescent="0.2">
      <c r="B245" s="380"/>
      <c r="C245" s="542" t="s">
        <v>480</v>
      </c>
      <c r="D245" s="164">
        <v>0</v>
      </c>
      <c r="E245" s="164">
        <v>0</v>
      </c>
      <c r="F245" s="164">
        <v>0</v>
      </c>
      <c r="G245" s="164">
        <v>0</v>
      </c>
      <c r="H245" s="164">
        <v>0</v>
      </c>
      <c r="I245" s="164">
        <v>0</v>
      </c>
      <c r="J245" s="164">
        <v>0</v>
      </c>
      <c r="K245" s="234">
        <v>0</v>
      </c>
      <c r="L245" s="164">
        <v>0</v>
      </c>
    </row>
    <row r="246" spans="2:12" ht="25.5" x14ac:dyDescent="0.2">
      <c r="B246" s="380"/>
      <c r="C246" s="542" t="s">
        <v>481</v>
      </c>
      <c r="D246" s="164">
        <v>0</v>
      </c>
      <c r="E246" s="164">
        <v>25.1</v>
      </c>
      <c r="F246" s="164">
        <v>25.1</v>
      </c>
      <c r="G246" s="164">
        <v>3.6</v>
      </c>
      <c r="H246" s="164">
        <v>0.8</v>
      </c>
      <c r="I246" s="164">
        <v>0</v>
      </c>
      <c r="J246" s="164">
        <v>20.7</v>
      </c>
      <c r="K246" s="234">
        <v>0</v>
      </c>
      <c r="L246" s="164">
        <v>-25.1</v>
      </c>
    </row>
    <row r="247" spans="2:12" x14ac:dyDescent="0.2">
      <c r="B247" s="380"/>
      <c r="C247" s="164"/>
      <c r="D247" s="164"/>
      <c r="E247" s="164"/>
      <c r="F247" s="164"/>
      <c r="G247" s="164"/>
      <c r="H247" s="164"/>
      <c r="I247" s="164"/>
      <c r="J247" s="164"/>
      <c r="K247" s="234"/>
      <c r="L247" s="164"/>
    </row>
    <row r="250" spans="2:12" ht="18" customHeight="1" x14ac:dyDescent="0.25">
      <c r="B250" s="110" t="s">
        <v>571</v>
      </c>
    </row>
    <row r="251" spans="2:12" x14ac:dyDescent="0.2">
      <c r="B251" s="142"/>
      <c r="C251" s="143"/>
      <c r="D251" s="144"/>
      <c r="E251" s="144"/>
      <c r="F251" s="145"/>
      <c r="G251" s="145"/>
      <c r="H251" s="146"/>
      <c r="I251" s="146"/>
      <c r="J251" s="147"/>
    </row>
    <row r="252" spans="2:12" ht="51.75" customHeight="1" x14ac:dyDescent="0.2">
      <c r="B252" s="148" t="s">
        <v>130</v>
      </c>
      <c r="C252" s="225" t="s">
        <v>501</v>
      </c>
      <c r="D252" s="150" t="s">
        <v>226</v>
      </c>
      <c r="E252" s="150" t="s">
        <v>24</v>
      </c>
      <c r="F252" s="153" t="s">
        <v>31</v>
      </c>
      <c r="G252" s="152" t="s">
        <v>25</v>
      </c>
      <c r="H252" s="754" t="s">
        <v>26</v>
      </c>
      <c r="I252" s="755"/>
      <c r="J252" s="719"/>
      <c r="K252" s="153" t="s">
        <v>27</v>
      </c>
      <c r="L252" s="154" t="s">
        <v>28</v>
      </c>
    </row>
    <row r="253" spans="2:12" ht="27.75" customHeight="1" x14ac:dyDescent="0.2">
      <c r="B253" s="148"/>
      <c r="C253" s="150"/>
      <c r="D253" s="216"/>
      <c r="E253" s="216"/>
      <c r="F253" s="217"/>
      <c r="G253" s="217"/>
      <c r="H253" s="531" t="s">
        <v>79</v>
      </c>
      <c r="I253" s="80" t="s">
        <v>80</v>
      </c>
      <c r="J253" s="77" t="s">
        <v>81</v>
      </c>
      <c r="K253" s="217"/>
      <c r="L253" s="226"/>
    </row>
    <row r="254" spans="2:12" x14ac:dyDescent="0.2">
      <c r="B254" s="155"/>
      <c r="C254" s="169"/>
      <c r="D254" s="47" t="s">
        <v>30</v>
      </c>
      <c r="E254" s="47" t="s">
        <v>30</v>
      </c>
      <c r="F254" s="47" t="s">
        <v>30</v>
      </c>
      <c r="G254" s="47" t="s">
        <v>30</v>
      </c>
      <c r="H254" s="47" t="s">
        <v>30</v>
      </c>
      <c r="I254" s="47" t="s">
        <v>30</v>
      </c>
      <c r="J254" s="47" t="s">
        <v>30</v>
      </c>
      <c r="K254" s="47" t="s">
        <v>30</v>
      </c>
      <c r="L254" s="47" t="s">
        <v>30</v>
      </c>
    </row>
    <row r="255" spans="2:12" ht="12.75" customHeight="1" x14ac:dyDescent="0.2">
      <c r="B255" s="380"/>
      <c r="C255" s="227" t="s">
        <v>233</v>
      </c>
      <c r="D255" s="164">
        <v>5412.7000000000007</v>
      </c>
      <c r="E255" s="164">
        <v>-28.1</v>
      </c>
      <c r="F255" s="164">
        <v>5384.6</v>
      </c>
      <c r="G255" s="164">
        <v>5309.9</v>
      </c>
      <c r="H255" s="164">
        <v>69.7</v>
      </c>
      <c r="I255" s="164">
        <v>0</v>
      </c>
      <c r="J255" s="164">
        <v>5</v>
      </c>
      <c r="K255" s="164">
        <v>0</v>
      </c>
      <c r="L255" s="164">
        <v>28.1</v>
      </c>
    </row>
    <row r="256" spans="2:12" ht="12.75" customHeight="1" x14ac:dyDescent="0.2">
      <c r="B256" s="380"/>
      <c r="C256" s="229" t="s">
        <v>245</v>
      </c>
      <c r="D256" s="164"/>
      <c r="E256" s="164"/>
      <c r="F256" s="164"/>
      <c r="G256" s="164"/>
      <c r="H256" s="164"/>
      <c r="I256" s="164"/>
      <c r="J256" s="164"/>
      <c r="K256" s="355"/>
      <c r="L256" s="164"/>
    </row>
    <row r="257" spans="2:12" ht="12.75" customHeight="1" x14ac:dyDescent="0.2">
      <c r="B257" s="380"/>
      <c r="C257" s="227" t="s">
        <v>246</v>
      </c>
      <c r="D257" s="164">
        <v>-2620.3000000000002</v>
      </c>
      <c r="E257" s="164">
        <v>9.6999999999999993</v>
      </c>
      <c r="F257" s="164">
        <v>-2610.6</v>
      </c>
      <c r="G257" s="164">
        <v>-2571.1</v>
      </c>
      <c r="H257" s="164">
        <v>-33.9</v>
      </c>
      <c r="I257" s="164">
        <v>0</v>
      </c>
      <c r="J257" s="164">
        <v>-5.6</v>
      </c>
      <c r="K257" s="164">
        <v>0</v>
      </c>
      <c r="L257" s="164">
        <v>-9.8000000000000007</v>
      </c>
    </row>
    <row r="258" spans="2:12" ht="12.75" customHeight="1" x14ac:dyDescent="0.2">
      <c r="B258" s="380"/>
      <c r="C258" s="227" t="s">
        <v>247</v>
      </c>
      <c r="D258" s="164"/>
      <c r="E258" s="164"/>
      <c r="F258" s="164"/>
      <c r="G258" s="164"/>
      <c r="H258" s="164"/>
      <c r="I258" s="164"/>
      <c r="J258" s="164"/>
      <c r="K258" s="355"/>
      <c r="L258" s="164"/>
    </row>
    <row r="259" spans="2:12" ht="12.75" customHeight="1" x14ac:dyDescent="0.2">
      <c r="B259" s="380"/>
      <c r="C259" s="227" t="s">
        <v>248</v>
      </c>
      <c r="D259" s="164">
        <v>-384.3</v>
      </c>
      <c r="E259" s="164">
        <v>1.4</v>
      </c>
      <c r="F259" s="164">
        <v>-382.90000000000003</v>
      </c>
      <c r="G259" s="164">
        <v>-377.1</v>
      </c>
      <c r="H259" s="164">
        <v>-5</v>
      </c>
      <c r="I259" s="164">
        <v>0</v>
      </c>
      <c r="J259" s="164">
        <v>-0.8</v>
      </c>
      <c r="K259" s="164">
        <v>0</v>
      </c>
      <c r="L259" s="164">
        <v>-1.4</v>
      </c>
    </row>
    <row r="260" spans="2:12" ht="12.75" customHeight="1" x14ac:dyDescent="0.2">
      <c r="B260" s="380"/>
      <c r="C260" s="227" t="s">
        <v>249</v>
      </c>
      <c r="D260" s="164">
        <v>0</v>
      </c>
      <c r="E260" s="164">
        <v>7.9</v>
      </c>
      <c r="F260" s="164">
        <v>7.9</v>
      </c>
      <c r="G260" s="164">
        <v>1.1000000000000001</v>
      </c>
      <c r="H260" s="164">
        <v>0.30000000000000004</v>
      </c>
      <c r="I260" s="164">
        <v>0</v>
      </c>
      <c r="J260" s="164">
        <v>6.5</v>
      </c>
      <c r="K260" s="164">
        <v>0</v>
      </c>
      <c r="L260" s="164">
        <v>-7.9</v>
      </c>
    </row>
    <row r="261" spans="2:12" ht="12.75" customHeight="1" x14ac:dyDescent="0.2">
      <c r="B261" s="380"/>
      <c r="C261" s="230" t="s">
        <v>236</v>
      </c>
      <c r="D261" s="360">
        <f>SUM(D251:D260)</f>
        <v>2408.1000000000004</v>
      </c>
      <c r="E261" s="360">
        <f>SUM(E251:E260)</f>
        <v>-9.1000000000000032</v>
      </c>
      <c r="F261" s="360">
        <f>SUM(F251:F260)</f>
        <v>2399.0000000000005</v>
      </c>
      <c r="G261" s="360">
        <f>SUM(G251:G260)</f>
        <v>2362.7999999999997</v>
      </c>
      <c r="H261" s="360">
        <f>SUM(H251:H260)</f>
        <v>31.100000000000005</v>
      </c>
      <c r="I261" s="360">
        <f>ROUNDDOWN(SUM(I251:I260),1)</f>
        <v>0</v>
      </c>
      <c r="J261" s="360">
        <f t="shared" ref="J261:L261" si="9">SUM(J251:J260)</f>
        <v>5.1000000000000005</v>
      </c>
      <c r="K261" s="360">
        <f t="shared" si="9"/>
        <v>0</v>
      </c>
      <c r="L261" s="360">
        <f t="shared" si="9"/>
        <v>9.0000000000000018</v>
      </c>
    </row>
    <row r="263" spans="2:12" ht="40.5" customHeight="1" x14ac:dyDescent="0.2">
      <c r="B263" s="756" t="s">
        <v>250</v>
      </c>
      <c r="C263" s="768"/>
      <c r="D263" s="758" t="s">
        <v>502</v>
      </c>
      <c r="E263" s="759"/>
      <c r="F263" s="759"/>
      <c r="G263" s="759"/>
      <c r="H263" s="759"/>
      <c r="I263" s="759"/>
      <c r="J263" s="760"/>
      <c r="K263" s="528"/>
      <c r="L263" s="528"/>
    </row>
    <row r="264" spans="2:12" x14ac:dyDescent="0.2">
      <c r="B264" s="147"/>
      <c r="C264" s="147"/>
      <c r="D264" s="147"/>
      <c r="E264" s="147"/>
      <c r="F264" s="147"/>
      <c r="G264" s="147"/>
      <c r="H264" s="147"/>
      <c r="I264" s="147"/>
    </row>
    <row r="265" spans="2:12" s="528" customFormat="1" ht="29.25" customHeight="1" x14ac:dyDescent="0.2">
      <c r="B265" s="756" t="s">
        <v>251</v>
      </c>
      <c r="C265" s="757"/>
      <c r="D265" s="758" t="s">
        <v>522</v>
      </c>
      <c r="E265" s="759"/>
      <c r="F265" s="759"/>
      <c r="G265" s="759"/>
      <c r="H265" s="759"/>
      <c r="I265" s="759"/>
      <c r="J265" s="760"/>
    </row>
    <row r="266" spans="2:12" x14ac:dyDescent="0.2">
      <c r="B266" s="147"/>
      <c r="C266" s="147"/>
      <c r="D266" s="147"/>
      <c r="E266" s="147"/>
      <c r="F266" s="147"/>
      <c r="G266" s="147"/>
      <c r="H266" s="147"/>
      <c r="I266" s="147"/>
    </row>
    <row r="267" spans="2:12" s="528" customFormat="1" ht="18" customHeight="1" x14ac:dyDescent="0.2">
      <c r="B267" s="756" t="s">
        <v>478</v>
      </c>
      <c r="C267" s="757"/>
      <c r="D267" s="758" t="s">
        <v>503</v>
      </c>
      <c r="E267" s="759"/>
      <c r="F267" s="759"/>
      <c r="G267" s="759"/>
      <c r="H267" s="759"/>
      <c r="I267" s="759"/>
      <c r="J267" s="760"/>
    </row>
    <row r="268" spans="2:12" x14ac:dyDescent="0.2">
      <c r="B268" s="147"/>
      <c r="C268" s="147"/>
      <c r="D268" s="147"/>
      <c r="E268" s="147"/>
      <c r="F268" s="147"/>
      <c r="G268" s="147"/>
      <c r="H268" s="147"/>
      <c r="I268" s="147"/>
    </row>
    <row r="269" spans="2:12" x14ac:dyDescent="0.2">
      <c r="B269" s="147"/>
      <c r="C269" s="147"/>
      <c r="D269" s="147"/>
      <c r="E269" s="147"/>
      <c r="F269" s="147"/>
      <c r="G269" s="147"/>
      <c r="H269" s="147"/>
      <c r="I269" s="147"/>
    </row>
    <row r="270" spans="2:12" ht="15.75" x14ac:dyDescent="0.25">
      <c r="B270" s="231" t="s">
        <v>572</v>
      </c>
      <c r="C270" s="147"/>
      <c r="D270" s="147"/>
      <c r="E270" s="147"/>
      <c r="F270" s="147"/>
      <c r="G270" s="147"/>
      <c r="H270" s="147"/>
      <c r="I270" s="147"/>
    </row>
    <row r="272" spans="2:12" ht="38.25" customHeight="1" x14ac:dyDescent="0.2">
      <c r="B272" s="148" t="s">
        <v>130</v>
      </c>
      <c r="C272" s="225" t="s">
        <v>501</v>
      </c>
      <c r="D272" s="150" t="s">
        <v>226</v>
      </c>
      <c r="E272" s="150" t="s">
        <v>24</v>
      </c>
      <c r="F272" s="153" t="s">
        <v>31</v>
      </c>
      <c r="G272" s="152" t="s">
        <v>25</v>
      </c>
      <c r="H272" s="754" t="s">
        <v>26</v>
      </c>
      <c r="I272" s="755"/>
      <c r="J272" s="719"/>
      <c r="K272" s="153" t="s">
        <v>27</v>
      </c>
      <c r="L272" s="154" t="s">
        <v>28</v>
      </c>
    </row>
    <row r="273" spans="2:12" ht="25.5" x14ac:dyDescent="0.2">
      <c r="B273" s="232"/>
      <c r="C273" s="233"/>
      <c r="D273" s="216"/>
      <c r="E273" s="216"/>
      <c r="F273" s="217"/>
      <c r="G273" s="217"/>
      <c r="H273" s="531" t="s">
        <v>79</v>
      </c>
      <c r="I273" s="80" t="s">
        <v>80</v>
      </c>
      <c r="J273" s="77" t="s">
        <v>81</v>
      </c>
      <c r="K273" s="217"/>
      <c r="L273" s="226"/>
    </row>
    <row r="274" spans="2:12" x14ac:dyDescent="0.2">
      <c r="B274" s="47"/>
      <c r="C274" s="47"/>
      <c r="D274" s="47" t="s">
        <v>30</v>
      </c>
      <c r="E274" s="47" t="s">
        <v>30</v>
      </c>
      <c r="F274" s="47" t="s">
        <v>30</v>
      </c>
      <c r="G274" s="47" t="s">
        <v>30</v>
      </c>
      <c r="H274" s="47" t="s">
        <v>30</v>
      </c>
      <c r="I274" s="47" t="s">
        <v>30</v>
      </c>
      <c r="J274" s="47" t="s">
        <v>30</v>
      </c>
      <c r="K274" s="47" t="s">
        <v>30</v>
      </c>
      <c r="L274" s="47" t="s">
        <v>30</v>
      </c>
    </row>
    <row r="275" spans="2:12" ht="25.5" x14ac:dyDescent="0.2">
      <c r="B275" s="380"/>
      <c r="C275" s="542" t="s">
        <v>480</v>
      </c>
      <c r="D275" s="164">
        <v>0</v>
      </c>
      <c r="E275" s="164">
        <v>0</v>
      </c>
      <c r="F275" s="164">
        <v>0</v>
      </c>
      <c r="G275" s="164">
        <v>0</v>
      </c>
      <c r="H275" s="164">
        <v>0</v>
      </c>
      <c r="I275" s="164">
        <v>0</v>
      </c>
      <c r="J275" s="164">
        <v>0</v>
      </c>
      <c r="K275" s="234">
        <v>0</v>
      </c>
      <c r="L275" s="164">
        <v>0</v>
      </c>
    </row>
    <row r="276" spans="2:12" ht="25.5" x14ac:dyDescent="0.2">
      <c r="B276" s="380"/>
      <c r="C276" s="542" t="s">
        <v>481</v>
      </c>
      <c r="D276" s="164">
        <v>0</v>
      </c>
      <c r="E276" s="164">
        <v>7.9</v>
      </c>
      <c r="F276" s="164">
        <v>7.9</v>
      </c>
      <c r="G276" s="164">
        <v>1.1000000000000001</v>
      </c>
      <c r="H276" s="164">
        <v>0.30000000000000004</v>
      </c>
      <c r="I276" s="164">
        <v>0</v>
      </c>
      <c r="J276" s="164">
        <v>6.5</v>
      </c>
      <c r="K276" s="234">
        <v>0</v>
      </c>
      <c r="L276" s="164">
        <v>-7.9</v>
      </c>
    </row>
    <row r="277" spans="2:12" x14ac:dyDescent="0.2">
      <c r="B277" s="380"/>
      <c r="C277" s="164"/>
      <c r="D277" s="164"/>
      <c r="E277" s="164"/>
      <c r="F277" s="164"/>
      <c r="G277" s="164"/>
      <c r="H277" s="164"/>
      <c r="I277" s="164"/>
      <c r="J277" s="164"/>
      <c r="K277" s="234"/>
      <c r="L277" s="164"/>
    </row>
    <row r="280" spans="2:12" ht="18" customHeight="1" x14ac:dyDescent="0.25">
      <c r="B280" s="110" t="s">
        <v>573</v>
      </c>
    </row>
    <row r="281" spans="2:12" x14ac:dyDescent="0.2">
      <c r="B281" s="142"/>
      <c r="C281" s="143"/>
      <c r="D281" s="144"/>
      <c r="E281" s="144"/>
      <c r="F281" s="145"/>
      <c r="G281" s="145"/>
      <c r="H281" s="146"/>
      <c r="I281" s="146"/>
      <c r="J281" s="147"/>
    </row>
    <row r="282" spans="2:12" ht="51.75" customHeight="1" x14ac:dyDescent="0.2">
      <c r="B282" s="148" t="s">
        <v>130</v>
      </c>
      <c r="C282" s="225" t="s">
        <v>179</v>
      </c>
      <c r="D282" s="150" t="s">
        <v>226</v>
      </c>
      <c r="E282" s="150" t="s">
        <v>24</v>
      </c>
      <c r="F282" s="153" t="s">
        <v>31</v>
      </c>
      <c r="G282" s="152" t="s">
        <v>25</v>
      </c>
      <c r="H282" s="754" t="s">
        <v>26</v>
      </c>
      <c r="I282" s="755"/>
      <c r="J282" s="719"/>
      <c r="K282" s="153" t="s">
        <v>27</v>
      </c>
      <c r="L282" s="154" t="s">
        <v>28</v>
      </c>
    </row>
    <row r="283" spans="2:12" ht="27.75" customHeight="1" x14ac:dyDescent="0.2">
      <c r="B283" s="148"/>
      <c r="C283" s="150"/>
      <c r="D283" s="216"/>
      <c r="E283" s="216"/>
      <c r="F283" s="217"/>
      <c r="G283" s="217"/>
      <c r="H283" s="531" t="s">
        <v>79</v>
      </c>
      <c r="I283" s="80" t="s">
        <v>80</v>
      </c>
      <c r="J283" s="77" t="s">
        <v>81</v>
      </c>
      <c r="K283" s="217"/>
      <c r="L283" s="226"/>
    </row>
    <row r="284" spans="2:12" x14ac:dyDescent="0.2">
      <c r="B284" s="155"/>
      <c r="C284" s="169"/>
      <c r="D284" s="47" t="s">
        <v>30</v>
      </c>
      <c r="E284" s="47" t="s">
        <v>30</v>
      </c>
      <c r="F284" s="47" t="s">
        <v>30</v>
      </c>
      <c r="G284" s="47" t="s">
        <v>30</v>
      </c>
      <c r="H284" s="47" t="s">
        <v>30</v>
      </c>
      <c r="I284" s="47" t="s">
        <v>30</v>
      </c>
      <c r="J284" s="47" t="s">
        <v>30</v>
      </c>
      <c r="K284" s="47" t="s">
        <v>30</v>
      </c>
      <c r="L284" s="47" t="s">
        <v>30</v>
      </c>
    </row>
    <row r="285" spans="2:12" ht="12.75" customHeight="1" x14ac:dyDescent="0.2">
      <c r="B285" s="380"/>
      <c r="C285" s="227" t="s">
        <v>233</v>
      </c>
      <c r="D285" s="164">
        <v>2119.3000000000002</v>
      </c>
      <c r="E285" s="164">
        <v>-11</v>
      </c>
      <c r="F285" s="164">
        <v>2108.3000000000002</v>
      </c>
      <c r="G285" s="164">
        <v>2079.1</v>
      </c>
      <c r="H285" s="164">
        <v>27.3</v>
      </c>
      <c r="I285" s="164">
        <v>0</v>
      </c>
      <c r="J285" s="164">
        <v>1.9</v>
      </c>
      <c r="K285" s="355">
        <v>0</v>
      </c>
      <c r="L285" s="164">
        <v>11</v>
      </c>
    </row>
    <row r="286" spans="2:12" ht="12.75" customHeight="1" x14ac:dyDescent="0.2">
      <c r="B286" s="380"/>
      <c r="C286" s="229" t="s">
        <v>245</v>
      </c>
      <c r="D286" s="164"/>
      <c r="E286" s="164"/>
      <c r="F286" s="164"/>
      <c r="G286" s="164"/>
      <c r="H286" s="164"/>
      <c r="I286" s="164"/>
      <c r="J286" s="164"/>
      <c r="K286" s="355"/>
      <c r="L286" s="164"/>
    </row>
    <row r="287" spans="2:12" ht="12.75" customHeight="1" x14ac:dyDescent="0.2">
      <c r="B287" s="380"/>
      <c r="C287" s="227" t="s">
        <v>246</v>
      </c>
      <c r="D287" s="164"/>
      <c r="E287" s="164"/>
      <c r="F287" s="164"/>
      <c r="G287" s="164"/>
      <c r="H287" s="228"/>
      <c r="I287" s="228"/>
      <c r="J287" s="164"/>
      <c r="K287" s="355"/>
      <c r="L287" s="164"/>
    </row>
    <row r="288" spans="2:12" ht="12.75" customHeight="1" x14ac:dyDescent="0.2">
      <c r="B288" s="380"/>
      <c r="C288" s="227" t="s">
        <v>247</v>
      </c>
      <c r="D288" s="164"/>
      <c r="E288" s="164"/>
      <c r="F288" s="164"/>
      <c r="G288" s="164"/>
      <c r="H288" s="164"/>
      <c r="I288" s="164"/>
      <c r="J288" s="164"/>
      <c r="K288" s="355"/>
      <c r="L288" s="164"/>
    </row>
    <row r="289" spans="2:12" ht="12.75" customHeight="1" x14ac:dyDescent="0.2">
      <c r="B289" s="380"/>
      <c r="C289" s="227" t="s">
        <v>248</v>
      </c>
      <c r="D289" s="164"/>
      <c r="E289" s="164"/>
      <c r="F289" s="164"/>
      <c r="G289" s="164"/>
      <c r="H289" s="228"/>
      <c r="I289" s="228"/>
      <c r="J289" s="164"/>
      <c r="K289" s="355"/>
      <c r="L289" s="164"/>
    </row>
    <row r="290" spans="2:12" ht="12.75" customHeight="1" x14ac:dyDescent="0.2">
      <c r="B290" s="380"/>
      <c r="C290" s="227" t="s">
        <v>249</v>
      </c>
      <c r="D290" s="164">
        <v>1325.5</v>
      </c>
      <c r="E290" s="164">
        <v>-1.8000000000000003</v>
      </c>
      <c r="F290" s="164">
        <v>1323.6999999999998</v>
      </c>
      <c r="G290" s="164">
        <v>1301.1999999999998</v>
      </c>
      <c r="H290" s="228">
        <v>17.100000000000001</v>
      </c>
      <c r="I290" s="164">
        <v>0</v>
      </c>
      <c r="J290" s="164">
        <v>5.4</v>
      </c>
      <c r="K290" s="355">
        <v>0</v>
      </c>
      <c r="L290" s="164">
        <v>1.8000000000000003</v>
      </c>
    </row>
    <row r="291" spans="2:12" ht="12.75" customHeight="1" x14ac:dyDescent="0.2">
      <c r="B291" s="380"/>
      <c r="C291" s="230" t="s">
        <v>236</v>
      </c>
      <c r="D291" s="360">
        <f>SUM(D281:D290)</f>
        <v>3444.8</v>
      </c>
      <c r="E291" s="360">
        <f>SUM(E281:E290)</f>
        <v>-12.8</v>
      </c>
      <c r="F291" s="360">
        <f>SUM(F281:F290)</f>
        <v>3432</v>
      </c>
      <c r="G291" s="360">
        <f>SUM(G281:G290)</f>
        <v>3380.2999999999997</v>
      </c>
      <c r="H291" s="360">
        <f>SUM(H281:H290)</f>
        <v>44.400000000000006</v>
      </c>
      <c r="I291" s="360">
        <f>ROUNDDOWN(SUM(I281:I290),1)</f>
        <v>0</v>
      </c>
      <c r="J291" s="360">
        <f t="shared" ref="J291:L291" si="10">SUM(J281:J290)</f>
        <v>7.3000000000000007</v>
      </c>
      <c r="K291" s="360">
        <f t="shared" si="10"/>
        <v>0</v>
      </c>
      <c r="L291" s="360">
        <f t="shared" si="10"/>
        <v>12.8</v>
      </c>
    </row>
    <row r="293" spans="2:12" ht="40.5" customHeight="1" x14ac:dyDescent="0.2">
      <c r="B293" s="756" t="s">
        <v>250</v>
      </c>
      <c r="C293" s="768"/>
      <c r="D293" s="758" t="s">
        <v>580</v>
      </c>
      <c r="E293" s="759"/>
      <c r="F293" s="759"/>
      <c r="G293" s="759"/>
      <c r="H293" s="759"/>
      <c r="I293" s="759"/>
      <c r="J293" s="760"/>
      <c r="K293" s="528"/>
      <c r="L293" s="528"/>
    </row>
    <row r="294" spans="2:12" x14ac:dyDescent="0.2">
      <c r="B294" s="147"/>
      <c r="C294" s="147"/>
      <c r="D294" s="147"/>
      <c r="E294" s="147"/>
      <c r="F294" s="147"/>
      <c r="G294" s="147"/>
      <c r="H294" s="147"/>
      <c r="I294" s="147"/>
    </row>
    <row r="295" spans="2:12" s="528" customFormat="1" ht="29.25" customHeight="1" x14ac:dyDescent="0.2">
      <c r="B295" s="756" t="s">
        <v>251</v>
      </c>
      <c r="C295" s="757"/>
      <c r="D295" s="758" t="s">
        <v>523</v>
      </c>
      <c r="E295" s="759"/>
      <c r="F295" s="759"/>
      <c r="G295" s="759"/>
      <c r="H295" s="759"/>
      <c r="I295" s="759"/>
      <c r="J295" s="760"/>
    </row>
    <row r="296" spans="2:12" x14ac:dyDescent="0.2">
      <c r="B296" s="147"/>
      <c r="C296" s="147"/>
      <c r="D296" s="147"/>
      <c r="E296" s="147"/>
      <c r="F296" s="147"/>
      <c r="G296" s="147"/>
      <c r="H296" s="147"/>
      <c r="I296" s="147"/>
    </row>
    <row r="297" spans="2:12" s="528" customFormat="1" ht="30.6" customHeight="1" x14ac:dyDescent="0.2">
      <c r="B297" s="756" t="s">
        <v>478</v>
      </c>
      <c r="C297" s="757"/>
      <c r="D297" s="758" t="s">
        <v>504</v>
      </c>
      <c r="E297" s="759"/>
      <c r="F297" s="759"/>
      <c r="G297" s="759"/>
      <c r="H297" s="759"/>
      <c r="I297" s="759"/>
      <c r="J297" s="760"/>
    </row>
    <row r="298" spans="2:12" x14ac:dyDescent="0.2">
      <c r="B298" s="147"/>
      <c r="C298" s="147"/>
      <c r="D298" s="147"/>
      <c r="E298" s="147"/>
      <c r="F298" s="147"/>
      <c r="G298" s="147"/>
      <c r="H298" s="147"/>
      <c r="I298" s="147"/>
    </row>
    <row r="299" spans="2:12" x14ac:dyDescent="0.2">
      <c r="B299" s="147"/>
      <c r="C299" s="147"/>
      <c r="D299" s="147"/>
      <c r="E299" s="147"/>
      <c r="F299" s="147"/>
      <c r="G299" s="147"/>
      <c r="H299" s="147"/>
      <c r="I299" s="147"/>
    </row>
    <row r="300" spans="2:12" ht="15.75" x14ac:dyDescent="0.25">
      <c r="B300" s="231" t="s">
        <v>574</v>
      </c>
      <c r="C300" s="147"/>
      <c r="D300" s="147"/>
      <c r="E300" s="147"/>
      <c r="F300" s="147"/>
      <c r="G300" s="147"/>
      <c r="H300" s="147"/>
      <c r="I300" s="147"/>
    </row>
    <row r="302" spans="2:12" ht="47.45" customHeight="1" x14ac:dyDescent="0.2">
      <c r="B302" s="148" t="s">
        <v>130</v>
      </c>
      <c r="C302" s="225" t="s">
        <v>179</v>
      </c>
      <c r="D302" s="150" t="s">
        <v>226</v>
      </c>
      <c r="E302" s="150" t="s">
        <v>24</v>
      </c>
      <c r="F302" s="153" t="s">
        <v>31</v>
      </c>
      <c r="G302" s="152" t="s">
        <v>25</v>
      </c>
      <c r="H302" s="754" t="s">
        <v>26</v>
      </c>
      <c r="I302" s="755"/>
      <c r="J302" s="719"/>
      <c r="K302" s="153" t="s">
        <v>27</v>
      </c>
      <c r="L302" s="154" t="s">
        <v>28</v>
      </c>
    </row>
    <row r="303" spans="2:12" ht="25.5" x14ac:dyDescent="0.2">
      <c r="B303" s="232"/>
      <c r="C303" s="233"/>
      <c r="D303" s="216"/>
      <c r="E303" s="216"/>
      <c r="F303" s="217"/>
      <c r="G303" s="217"/>
      <c r="H303" s="531" t="s">
        <v>79</v>
      </c>
      <c r="I303" s="80" t="s">
        <v>80</v>
      </c>
      <c r="J303" s="77" t="s">
        <v>81</v>
      </c>
      <c r="K303" s="217"/>
      <c r="L303" s="226"/>
    </row>
    <row r="304" spans="2:12" x14ac:dyDescent="0.2">
      <c r="B304" s="47"/>
      <c r="C304" s="47"/>
      <c r="D304" s="47" t="s">
        <v>30</v>
      </c>
      <c r="E304" s="47" t="s">
        <v>30</v>
      </c>
      <c r="F304" s="47" t="s">
        <v>30</v>
      </c>
      <c r="G304" s="47" t="s">
        <v>30</v>
      </c>
      <c r="H304" s="47" t="s">
        <v>30</v>
      </c>
      <c r="I304" s="47" t="s">
        <v>30</v>
      </c>
      <c r="J304" s="47" t="s">
        <v>30</v>
      </c>
      <c r="K304" s="47" t="s">
        <v>30</v>
      </c>
      <c r="L304" s="47" t="s">
        <v>30</v>
      </c>
    </row>
    <row r="305" spans="2:12" ht="25.5" x14ac:dyDescent="0.2">
      <c r="B305" s="380"/>
      <c r="C305" s="542" t="s">
        <v>480</v>
      </c>
      <c r="D305" s="164">
        <v>1325.5</v>
      </c>
      <c r="E305" s="164">
        <v>-4.9000000000000004</v>
      </c>
      <c r="F305" s="164">
        <v>1320.6</v>
      </c>
      <c r="G305" s="164">
        <v>1300.6999999999998</v>
      </c>
      <c r="H305" s="228">
        <v>17</v>
      </c>
      <c r="I305" s="164">
        <v>0</v>
      </c>
      <c r="J305" s="164">
        <v>2.8</v>
      </c>
      <c r="K305" s="234">
        <v>0</v>
      </c>
      <c r="L305" s="164">
        <v>4.9000000000000004</v>
      </c>
    </row>
    <row r="306" spans="2:12" ht="25.5" x14ac:dyDescent="0.2">
      <c r="B306" s="380"/>
      <c r="C306" s="542" t="s">
        <v>481</v>
      </c>
      <c r="D306" s="164">
        <v>0</v>
      </c>
      <c r="E306" s="164">
        <v>3.1</v>
      </c>
      <c r="F306" s="164">
        <v>3.1</v>
      </c>
      <c r="G306" s="164">
        <v>0.5</v>
      </c>
      <c r="H306" s="228">
        <v>0.1</v>
      </c>
      <c r="I306" s="164">
        <v>0</v>
      </c>
      <c r="J306" s="164">
        <v>2.6</v>
      </c>
      <c r="K306" s="234">
        <v>0</v>
      </c>
      <c r="L306" s="164">
        <v>-3.1</v>
      </c>
    </row>
    <row r="307" spans="2:12" x14ac:dyDescent="0.2">
      <c r="B307" s="380"/>
      <c r="C307" s="164"/>
      <c r="D307" s="164"/>
      <c r="E307" s="164"/>
      <c r="F307" s="164"/>
      <c r="G307" s="164"/>
      <c r="H307" s="164"/>
      <c r="I307" s="164"/>
      <c r="J307" s="164"/>
      <c r="K307" s="234"/>
      <c r="L307" s="164"/>
    </row>
  </sheetData>
  <mergeCells count="82">
    <mergeCell ref="B265:C265"/>
    <mergeCell ref="D265:J265"/>
    <mergeCell ref="B267:C267"/>
    <mergeCell ref="D267:J267"/>
    <mergeCell ref="H272:J272"/>
    <mergeCell ref="B297:C297"/>
    <mergeCell ref="D297:J297"/>
    <mergeCell ref="H302:J302"/>
    <mergeCell ref="H282:J282"/>
    <mergeCell ref="B293:C293"/>
    <mergeCell ref="D293:J293"/>
    <mergeCell ref="B295:C295"/>
    <mergeCell ref="D295:J295"/>
    <mergeCell ref="H222:J222"/>
    <mergeCell ref="B233:C233"/>
    <mergeCell ref="D233:J233"/>
    <mergeCell ref="B235:C235"/>
    <mergeCell ref="D235:J235"/>
    <mergeCell ref="B237:C237"/>
    <mergeCell ref="D237:J237"/>
    <mergeCell ref="H242:J242"/>
    <mergeCell ref="H252:J252"/>
    <mergeCell ref="B263:C263"/>
    <mergeCell ref="D263:J263"/>
    <mergeCell ref="B177:C177"/>
    <mergeCell ref="D177:J177"/>
    <mergeCell ref="H182:J182"/>
    <mergeCell ref="H192:J192"/>
    <mergeCell ref="B203:C203"/>
    <mergeCell ref="D203:J203"/>
    <mergeCell ref="B205:C205"/>
    <mergeCell ref="D205:J205"/>
    <mergeCell ref="B207:C207"/>
    <mergeCell ref="D207:J207"/>
    <mergeCell ref="H212:J212"/>
    <mergeCell ref="B145:C145"/>
    <mergeCell ref="D145:J145"/>
    <mergeCell ref="B147:C147"/>
    <mergeCell ref="D147:J147"/>
    <mergeCell ref="H152:J152"/>
    <mergeCell ref="H162:J162"/>
    <mergeCell ref="B173:C173"/>
    <mergeCell ref="D173:J173"/>
    <mergeCell ref="B175:C175"/>
    <mergeCell ref="D175:J175"/>
    <mergeCell ref="H101:J101"/>
    <mergeCell ref="B113:C113"/>
    <mergeCell ref="D113:J113"/>
    <mergeCell ref="B115:C115"/>
    <mergeCell ref="D115:J115"/>
    <mergeCell ref="B117:C117"/>
    <mergeCell ref="D117:J117"/>
    <mergeCell ref="H122:J122"/>
    <mergeCell ref="H132:J132"/>
    <mergeCell ref="B143:C143"/>
    <mergeCell ref="D143:J143"/>
    <mergeCell ref="H61:J61"/>
    <mergeCell ref="D52:J52"/>
    <mergeCell ref="H71:J71"/>
    <mergeCell ref="B82:C82"/>
    <mergeCell ref="D82:J82"/>
    <mergeCell ref="B56:C56"/>
    <mergeCell ref="D56:J56"/>
    <mergeCell ref="B84:C84"/>
    <mergeCell ref="D84:J84"/>
    <mergeCell ref="B86:C86"/>
    <mergeCell ref="D86:J86"/>
    <mergeCell ref="H91:J91"/>
    <mergeCell ref="H41:J41"/>
    <mergeCell ref="B52:C52"/>
    <mergeCell ref="B54:C54"/>
    <mergeCell ref="D54:J54"/>
    <mergeCell ref="B2:C2"/>
    <mergeCell ref="H11:J11"/>
    <mergeCell ref="B22:C22"/>
    <mergeCell ref="B24:C24"/>
    <mergeCell ref="D24:J24"/>
    <mergeCell ref="H31:J31"/>
    <mergeCell ref="B5:E5"/>
    <mergeCell ref="B7:E7"/>
    <mergeCell ref="B26:C26"/>
    <mergeCell ref="D26:J26"/>
  </mergeCells>
  <phoneticPr fontId="0" type="noConversion"/>
  <pageMargins left="0.74803149606299213" right="0.74803149606299213" top="0.98425196850393704" bottom="0.98425196850393704" header="0.51181102362204722" footer="0.51181102362204722"/>
  <pageSetup paperSize="9" scale="45" fitToWidth="2" fitToHeight="13" orientation="landscape" r:id="rId1"/>
  <headerFooter scaleWithDoc="0" alignWithMargins="0">
    <oddFooter>&amp;L&amp;8&amp;D&amp;C&amp;8&amp; Template: &amp;A
&amp;F&amp;R&amp;8&amp;P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5"/>
  <sheetViews>
    <sheetView topLeftCell="A18" zoomScale="70" zoomScaleNormal="70" zoomScaleSheetLayoutView="100" workbookViewId="0">
      <selection activeCell="J29" sqref="J29"/>
    </sheetView>
  </sheetViews>
  <sheetFormatPr defaultColWidth="9.140625" defaultRowHeight="12.75" x14ac:dyDescent="0.2"/>
  <cols>
    <col min="1" max="1" width="12.140625" style="128" customWidth="1"/>
    <col min="2" max="2" width="21" style="128" customWidth="1"/>
    <col min="3" max="3" width="42.140625" style="128" customWidth="1"/>
    <col min="4" max="14" width="15.85546875" style="128" customWidth="1"/>
    <col min="15" max="15" width="42.140625" style="128" customWidth="1"/>
    <col min="16" max="16" width="9.42578125" style="128" customWidth="1"/>
    <col min="17" max="17" width="25.140625" style="128" customWidth="1"/>
    <col min="18" max="16384" width="9.140625" style="128"/>
  </cols>
  <sheetData>
    <row r="1" spans="2:15" ht="20.25" x14ac:dyDescent="0.3">
      <c r="B1" s="44" t="str">
        <f>Cover!C22</f>
        <v>Energex</v>
      </c>
      <c r="C1" s="45"/>
      <c r="D1" s="45"/>
      <c r="E1" s="45"/>
      <c r="F1" s="45"/>
      <c r="G1" s="45"/>
      <c r="H1" s="45"/>
      <c r="I1" s="45"/>
      <c r="J1" s="45"/>
      <c r="K1" s="45"/>
    </row>
    <row r="2" spans="2:15" ht="20.25" x14ac:dyDescent="0.3">
      <c r="B2" s="769" t="s">
        <v>145</v>
      </c>
      <c r="C2" s="769"/>
      <c r="D2" s="129"/>
    </row>
    <row r="3" spans="2:15" ht="20.25" x14ac:dyDescent="0.3">
      <c r="B3" s="44" t="str">
        <f>Cover!C26</f>
        <v>2012-13</v>
      </c>
    </row>
    <row r="4" spans="2:15" ht="20.25" x14ac:dyDescent="0.3">
      <c r="B4" s="44"/>
    </row>
    <row r="5" spans="2:15" ht="59.25" customHeight="1" x14ac:dyDescent="0.2">
      <c r="B5" s="618" t="s">
        <v>252</v>
      </c>
      <c r="C5" s="772"/>
      <c r="D5" s="652"/>
    </row>
    <row r="6" spans="2:15" ht="20.25" x14ac:dyDescent="0.3">
      <c r="B6" s="44"/>
    </row>
    <row r="7" spans="2:15" ht="15.75" x14ac:dyDescent="0.25">
      <c r="B7" s="130" t="s">
        <v>146</v>
      </c>
      <c r="C7" s="131"/>
      <c r="D7" s="131"/>
      <c r="E7" s="132"/>
      <c r="F7" s="132"/>
      <c r="G7" s="133"/>
      <c r="H7" s="133"/>
      <c r="I7" s="133"/>
    </row>
    <row r="8" spans="2:15" ht="15.75" x14ac:dyDescent="0.25">
      <c r="B8" s="130"/>
      <c r="C8" s="131"/>
      <c r="D8" s="131"/>
      <c r="E8" s="132"/>
      <c r="F8" s="132"/>
      <c r="G8" s="133"/>
      <c r="H8" s="133"/>
      <c r="I8" s="133"/>
    </row>
    <row r="9" spans="2:15" ht="53.1" customHeight="1" x14ac:dyDescent="0.2">
      <c r="B9" s="134" t="s">
        <v>109</v>
      </c>
      <c r="C9" s="134" t="s">
        <v>147</v>
      </c>
      <c r="D9" s="135" t="s">
        <v>148</v>
      </c>
      <c r="E9" s="135" t="s">
        <v>149</v>
      </c>
      <c r="F9" s="135" t="s">
        <v>31</v>
      </c>
      <c r="G9" s="690" t="s">
        <v>25</v>
      </c>
      <c r="H9" s="691"/>
      <c r="I9" s="692"/>
      <c r="J9" s="770" t="s">
        <v>26</v>
      </c>
      <c r="K9" s="771"/>
      <c r="L9" s="719"/>
      <c r="M9" s="135" t="s">
        <v>27</v>
      </c>
      <c r="N9" s="134" t="s">
        <v>28</v>
      </c>
      <c r="O9" s="135" t="s">
        <v>150</v>
      </c>
    </row>
    <row r="10" spans="2:15" ht="27.6" customHeight="1" x14ac:dyDescent="0.2">
      <c r="B10" s="134"/>
      <c r="C10" s="134"/>
      <c r="D10" s="135"/>
      <c r="E10" s="135"/>
      <c r="F10" s="135"/>
      <c r="G10" s="77" t="s">
        <v>38</v>
      </c>
      <c r="H10" s="77" t="s">
        <v>52</v>
      </c>
      <c r="I10" s="77" t="s">
        <v>39</v>
      </c>
      <c r="J10" s="78" t="s">
        <v>79</v>
      </c>
      <c r="K10" s="80" t="s">
        <v>80</v>
      </c>
      <c r="L10" s="77" t="s">
        <v>81</v>
      </c>
      <c r="M10" s="135"/>
      <c r="N10" s="134"/>
      <c r="O10" s="135"/>
    </row>
    <row r="11" spans="2:15" ht="24.6" customHeight="1" x14ac:dyDescent="0.2">
      <c r="B11" s="136"/>
      <c r="C11" s="136"/>
      <c r="D11" s="47" t="s">
        <v>30</v>
      </c>
      <c r="E11" s="47" t="s">
        <v>30</v>
      </c>
      <c r="F11" s="47" t="s">
        <v>30</v>
      </c>
      <c r="G11" s="47" t="s">
        <v>30</v>
      </c>
      <c r="H11" s="47" t="s">
        <v>30</v>
      </c>
      <c r="I11" s="47"/>
      <c r="J11" s="47" t="s">
        <v>30</v>
      </c>
      <c r="K11" s="47" t="s">
        <v>30</v>
      </c>
      <c r="L11" s="47" t="s">
        <v>30</v>
      </c>
      <c r="M11" s="47" t="s">
        <v>30</v>
      </c>
      <c r="N11" s="47" t="s">
        <v>30</v>
      </c>
      <c r="O11" s="137"/>
    </row>
    <row r="12" spans="2:15" ht="76.5" x14ac:dyDescent="0.2">
      <c r="B12" s="392"/>
      <c r="C12" s="460" t="s">
        <v>458</v>
      </c>
      <c r="D12" s="85">
        <v>85827.8</v>
      </c>
      <c r="E12" s="85">
        <v>-1061.0999999999999</v>
      </c>
      <c r="F12" s="85">
        <v>84766.699999999983</v>
      </c>
      <c r="G12" s="85">
        <v>105390.3</v>
      </c>
      <c r="H12" s="85">
        <v>80487.399999999994</v>
      </c>
      <c r="I12" s="386">
        <f t="shared" ref="I12:I20" si="0">(H12-G12)/G12</f>
        <v>-0.23629214453322561</v>
      </c>
      <c r="J12" s="85">
        <v>1877.7</v>
      </c>
      <c r="K12" s="85">
        <v>1305.2</v>
      </c>
      <c r="L12" s="85">
        <v>1096.4000000000001</v>
      </c>
      <c r="M12" s="394"/>
      <c r="N12" s="85">
        <v>1061.0999999999999</v>
      </c>
      <c r="O12" s="476" t="s">
        <v>607</v>
      </c>
    </row>
    <row r="13" spans="2:15" ht="76.5" x14ac:dyDescent="0.2">
      <c r="B13" s="392"/>
      <c r="C13" s="138" t="s">
        <v>459</v>
      </c>
      <c r="D13" s="85">
        <v>106657.4</v>
      </c>
      <c r="E13" s="85">
        <v>-1318.5</v>
      </c>
      <c r="F13" s="85">
        <v>105338.9</v>
      </c>
      <c r="G13" s="85">
        <v>101417.5</v>
      </c>
      <c r="H13" s="85">
        <v>100021</v>
      </c>
      <c r="I13" s="386">
        <f t="shared" si="0"/>
        <v>-1.3769812902112554E-2</v>
      </c>
      <c r="J13" s="85">
        <v>2333.4</v>
      </c>
      <c r="K13" s="85">
        <v>1622</v>
      </c>
      <c r="L13" s="85">
        <v>1362.5</v>
      </c>
      <c r="M13" s="394"/>
      <c r="N13" s="85">
        <v>1318.5</v>
      </c>
      <c r="O13" s="476" t="s">
        <v>607</v>
      </c>
    </row>
    <row r="14" spans="2:15" ht="89.25" x14ac:dyDescent="0.2">
      <c r="B14" s="392"/>
      <c r="C14" s="460" t="s">
        <v>460</v>
      </c>
      <c r="D14" s="85">
        <v>50636.9</v>
      </c>
      <c r="E14" s="85">
        <v>-626</v>
      </c>
      <c r="F14" s="85">
        <v>50010.9</v>
      </c>
      <c r="G14" s="85">
        <v>40755.599999999999</v>
      </c>
      <c r="H14" s="85">
        <v>47486.2</v>
      </c>
      <c r="I14" s="386">
        <f t="shared" si="0"/>
        <v>0.16514540333107594</v>
      </c>
      <c r="J14" s="85">
        <v>1107.8</v>
      </c>
      <c r="K14" s="85">
        <v>770</v>
      </c>
      <c r="L14" s="85">
        <v>646.9</v>
      </c>
      <c r="M14" s="394"/>
      <c r="N14" s="85">
        <v>626</v>
      </c>
      <c r="O14" s="476" t="s">
        <v>607</v>
      </c>
    </row>
    <row r="15" spans="2:15" ht="76.5" x14ac:dyDescent="0.2">
      <c r="B15" s="392"/>
      <c r="C15" s="460" t="s">
        <v>461</v>
      </c>
      <c r="D15" s="85">
        <v>40164.300000000003</v>
      </c>
      <c r="E15" s="85">
        <v>-496.5</v>
      </c>
      <c r="F15" s="85">
        <v>39667.799999999996</v>
      </c>
      <c r="G15" s="85">
        <v>41238.699999999997</v>
      </c>
      <c r="H15" s="85">
        <v>37665.199999999997</v>
      </c>
      <c r="I15" s="386">
        <f t="shared" si="0"/>
        <v>-8.6654040985773076E-2</v>
      </c>
      <c r="J15" s="85">
        <v>878.7</v>
      </c>
      <c r="K15" s="85">
        <v>610.79999999999995</v>
      </c>
      <c r="L15" s="85">
        <v>513.1</v>
      </c>
      <c r="M15" s="394"/>
      <c r="N15" s="85">
        <v>496.5</v>
      </c>
      <c r="O15" s="476" t="s">
        <v>607</v>
      </c>
    </row>
    <row r="16" spans="2:15" ht="76.5" x14ac:dyDescent="0.2">
      <c r="B16" s="392"/>
      <c r="C16" s="535" t="s">
        <v>505</v>
      </c>
      <c r="D16" s="85">
        <v>28764</v>
      </c>
      <c r="E16" s="85">
        <v>-355.6</v>
      </c>
      <c r="F16" s="85">
        <v>28408.400000000001</v>
      </c>
      <c r="G16" s="85">
        <v>26832.799999999999</v>
      </c>
      <c r="H16" s="85">
        <v>26974.3</v>
      </c>
      <c r="I16" s="386">
        <f t="shared" si="0"/>
        <v>5.2733967383202648E-3</v>
      </c>
      <c r="J16" s="85">
        <v>629.29999999999995</v>
      </c>
      <c r="K16" s="85">
        <v>437.4</v>
      </c>
      <c r="L16" s="85">
        <v>367.4</v>
      </c>
      <c r="M16" s="394"/>
      <c r="N16" s="85">
        <v>355.6</v>
      </c>
      <c r="O16" s="476" t="s">
        <v>607</v>
      </c>
    </row>
    <row r="17" spans="2:17" ht="76.5" x14ac:dyDescent="0.2">
      <c r="B17" s="392"/>
      <c r="C17" s="460" t="s">
        <v>462</v>
      </c>
      <c r="D17" s="85">
        <v>22930.400000000001</v>
      </c>
      <c r="E17" s="85">
        <v>-283.5</v>
      </c>
      <c r="F17" s="85">
        <v>22646.9</v>
      </c>
      <c r="G17" s="85">
        <v>28844.5</v>
      </c>
      <c r="H17" s="85">
        <v>21503.599999999999</v>
      </c>
      <c r="I17" s="386">
        <f t="shared" si="0"/>
        <v>-0.25449912461647806</v>
      </c>
      <c r="J17" s="85">
        <v>501.7</v>
      </c>
      <c r="K17" s="85">
        <v>348.7</v>
      </c>
      <c r="L17" s="85">
        <v>292.89999999999998</v>
      </c>
      <c r="M17" s="394"/>
      <c r="N17" s="85">
        <v>283.5</v>
      </c>
      <c r="O17" s="476" t="s">
        <v>607</v>
      </c>
    </row>
    <row r="18" spans="2:17" ht="76.5" x14ac:dyDescent="0.2">
      <c r="B18" s="392"/>
      <c r="C18" s="460" t="s">
        <v>463</v>
      </c>
      <c r="D18" s="85">
        <v>10433.9</v>
      </c>
      <c r="E18" s="85">
        <v>-129</v>
      </c>
      <c r="F18" s="85">
        <v>10304.900000000001</v>
      </c>
      <c r="G18" s="85">
        <v>5580.1</v>
      </c>
      <c r="H18" s="85">
        <v>9784.7000000000007</v>
      </c>
      <c r="I18" s="386">
        <f t="shared" si="0"/>
        <v>0.75349904123582012</v>
      </c>
      <c r="J18" s="85">
        <v>228.2</v>
      </c>
      <c r="K18" s="85">
        <v>158.69999999999999</v>
      </c>
      <c r="L18" s="85">
        <v>133.30000000000001</v>
      </c>
      <c r="M18" s="394"/>
      <c r="N18" s="85">
        <v>129</v>
      </c>
      <c r="O18" s="476" t="s">
        <v>607</v>
      </c>
    </row>
    <row r="19" spans="2:17" ht="76.5" x14ac:dyDescent="0.2">
      <c r="B19" s="392"/>
      <c r="C19" s="138" t="s">
        <v>464</v>
      </c>
      <c r="D19" s="85">
        <v>11361.8</v>
      </c>
      <c r="E19" s="85">
        <v>-140.4</v>
      </c>
      <c r="F19" s="85">
        <v>11221.4</v>
      </c>
      <c r="G19" s="85">
        <v>17325.7</v>
      </c>
      <c r="H19" s="85">
        <v>10654.8</v>
      </c>
      <c r="I19" s="386">
        <f t="shared" si="0"/>
        <v>-0.38502917631033673</v>
      </c>
      <c r="J19" s="85">
        <v>248.6</v>
      </c>
      <c r="K19" s="85">
        <v>172.8</v>
      </c>
      <c r="L19" s="85">
        <v>145.19999999999999</v>
      </c>
      <c r="M19" s="394"/>
      <c r="N19" s="85">
        <v>140.4</v>
      </c>
      <c r="O19" s="476" t="s">
        <v>607</v>
      </c>
    </row>
    <row r="20" spans="2:17" ht="76.5" x14ac:dyDescent="0.2">
      <c r="B20" s="392"/>
      <c r="C20" s="138" t="s">
        <v>465</v>
      </c>
      <c r="D20" s="85">
        <v>650.20000000000005</v>
      </c>
      <c r="E20" s="85">
        <v>-8</v>
      </c>
      <c r="F20" s="85">
        <v>642.19999999999993</v>
      </c>
      <c r="G20" s="85">
        <v>716.4</v>
      </c>
      <c r="H20" s="85">
        <v>609.79999999999995</v>
      </c>
      <c r="I20" s="386">
        <f t="shared" si="0"/>
        <v>-0.14879955332216643</v>
      </c>
      <c r="J20" s="85">
        <v>14.2</v>
      </c>
      <c r="K20" s="85">
        <v>9.9</v>
      </c>
      <c r="L20" s="85">
        <v>8.3000000000000007</v>
      </c>
      <c r="M20" s="394"/>
      <c r="N20" s="85">
        <v>8</v>
      </c>
      <c r="O20" s="476" t="s">
        <v>607</v>
      </c>
    </row>
    <row r="21" spans="2:17" x14ac:dyDescent="0.2">
      <c r="B21" s="393"/>
      <c r="C21" s="139" t="s">
        <v>129</v>
      </c>
      <c r="D21" s="383">
        <f>SUM(D12:D20)</f>
        <v>357426.70000000007</v>
      </c>
      <c r="E21" s="383">
        <f>SUM(E12:E20)</f>
        <v>-4418.5999999999995</v>
      </c>
      <c r="F21" s="383">
        <f>SUM(F12:F20)</f>
        <v>353008.10000000009</v>
      </c>
      <c r="G21" s="383">
        <f>SUM(G12:G20)</f>
        <v>368101.6</v>
      </c>
      <c r="H21" s="383">
        <f>SUM(H12:H20)</f>
        <v>335186.99999999994</v>
      </c>
      <c r="I21" s="386"/>
      <c r="J21" s="383">
        <f>SUM(J12:J20)</f>
        <v>7819.6</v>
      </c>
      <c r="K21" s="383">
        <f>SUM(K12:K20)</f>
        <v>5435.4999999999991</v>
      </c>
      <c r="L21" s="383">
        <f>SUM(L12:L20)</f>
        <v>4566</v>
      </c>
      <c r="M21" s="383">
        <f>SUM(M12:M20)</f>
        <v>0</v>
      </c>
      <c r="N21" s="383">
        <f>SUM(N12:N20)</f>
        <v>4418.5999999999995</v>
      </c>
      <c r="O21" s="140"/>
    </row>
    <row r="25" spans="2:17" x14ac:dyDescent="0.2">
      <c r="Q25" s="552"/>
    </row>
  </sheetData>
  <mergeCells count="4">
    <mergeCell ref="B2:C2"/>
    <mergeCell ref="G9:I9"/>
    <mergeCell ref="J9:L9"/>
    <mergeCell ref="B5:D5"/>
  </mergeCells>
  <phoneticPr fontId="0" type="noConversion"/>
  <pageMargins left="0.74803149606299213" right="0.74803149606299213" top="0.98425196850393704" bottom="0.98425196850393704" header="0.51181102362204722" footer="0.51181102362204722"/>
  <pageSetup paperSize="9" scale="46" fitToHeight="10" orientation="landscape" r:id="rId1"/>
  <headerFooter scaleWithDoc="0" alignWithMargins="0">
    <oddFooter>&amp;L&amp;8&amp;D&amp;C&amp;8&amp; Template: &amp;A
&amp;F&amp;R&amp;8&amp;P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H14"/>
  <sheetViews>
    <sheetView zoomScale="70" zoomScaleNormal="70" zoomScaleSheetLayoutView="100" workbookViewId="0">
      <selection activeCell="A5" sqref="A5"/>
    </sheetView>
  </sheetViews>
  <sheetFormatPr defaultColWidth="9.140625" defaultRowHeight="12.75" x14ac:dyDescent="0.2"/>
  <cols>
    <col min="1" max="1" width="12" style="261" customWidth="1"/>
    <col min="2" max="2" width="16.42578125" style="261" bestFit="1" customWidth="1"/>
    <col min="3" max="3" width="41.140625" style="261" customWidth="1"/>
    <col min="4" max="4" width="19.85546875" style="261" customWidth="1"/>
    <col min="5" max="5" width="8.5703125" style="261" customWidth="1"/>
    <col min="6" max="8" width="19.85546875" style="261" customWidth="1"/>
    <col min="9" max="9" width="18.140625" style="261" customWidth="1"/>
    <col min="10" max="16384" width="9.140625" style="261"/>
  </cols>
  <sheetData>
    <row r="1" spans="2:8" ht="20.25" x14ac:dyDescent="0.3">
      <c r="B1" s="276" t="s">
        <v>6</v>
      </c>
      <c r="C1" s="277"/>
      <c r="D1" s="277"/>
      <c r="E1" s="277"/>
      <c r="F1" s="277"/>
      <c r="G1" s="277"/>
      <c r="H1" s="277"/>
    </row>
    <row r="2" spans="2:8" ht="20.25" x14ac:dyDescent="0.3">
      <c r="B2" s="773" t="s">
        <v>289</v>
      </c>
      <c r="C2" s="773"/>
    </row>
    <row r="3" spans="2:8" ht="20.25" x14ac:dyDescent="0.3">
      <c r="B3" s="276" t="str">
        <f>Cover!C26</f>
        <v>2012-13</v>
      </c>
    </row>
    <row r="4" spans="2:8" ht="20.25" x14ac:dyDescent="0.3">
      <c r="B4" s="276"/>
    </row>
    <row r="5" spans="2:8" ht="69.75" customHeight="1" x14ac:dyDescent="0.2">
      <c r="B5" s="761" t="s">
        <v>386</v>
      </c>
      <c r="C5" s="774"/>
    </row>
    <row r="6" spans="2:8" ht="20.25" x14ac:dyDescent="0.3">
      <c r="B6" s="275"/>
    </row>
    <row r="7" spans="2:8" ht="15.75" x14ac:dyDescent="0.25">
      <c r="B7" s="274" t="s">
        <v>288</v>
      </c>
    </row>
    <row r="8" spans="2:8" ht="15.75" x14ac:dyDescent="0.25">
      <c r="B8" s="273"/>
    </row>
    <row r="9" spans="2:8" hidden="1" x14ac:dyDescent="0.2">
      <c r="B9" s="272"/>
      <c r="C9" s="271"/>
      <c r="D9" s="270"/>
      <c r="E9" s="269"/>
      <c r="F9" s="268"/>
      <c r="G9" s="267"/>
      <c r="H9" s="267"/>
    </row>
    <row r="10" spans="2:8" ht="51" customHeight="1" x14ac:dyDescent="0.2">
      <c r="B10" s="266" t="s">
        <v>21</v>
      </c>
      <c r="C10" s="265" t="s">
        <v>22</v>
      </c>
      <c r="D10" s="264" t="s">
        <v>431</v>
      </c>
    </row>
    <row r="11" spans="2:8" ht="14.25" customHeight="1" x14ac:dyDescent="0.2">
      <c r="B11" s="395"/>
      <c r="C11" s="263" t="s">
        <v>287</v>
      </c>
      <c r="D11" s="468">
        <v>517.47704999999996</v>
      </c>
    </row>
    <row r="12" spans="2:8" ht="13.5" customHeight="1" x14ac:dyDescent="0.2">
      <c r="B12" s="395"/>
      <c r="C12" s="263" t="s">
        <v>32</v>
      </c>
      <c r="D12" s="468" t="s">
        <v>608</v>
      </c>
    </row>
    <row r="13" spans="2:8" ht="13.5" customHeight="1" x14ac:dyDescent="0.2">
      <c r="B13" s="395"/>
      <c r="C13" s="262" t="s">
        <v>106</v>
      </c>
      <c r="D13" s="396">
        <f>SUM(D11:D12)</f>
        <v>517.47704999999996</v>
      </c>
    </row>
    <row r="14" spans="2:8" x14ac:dyDescent="0.2">
      <c r="D14" s="469"/>
    </row>
  </sheetData>
  <mergeCells count="2">
    <mergeCell ref="B2:C2"/>
    <mergeCell ref="B5:C5"/>
  </mergeCells>
  <phoneticPr fontId="0" type="noConversion"/>
  <pageMargins left="0.74803149606299213" right="0.74803149606299213" top="0.98425196850393704" bottom="0.98425196850393704" header="0.51181102362204722" footer="0.51181102362204722"/>
  <pageSetup paperSize="9" scale="94" orientation="landscape" r:id="rId1"/>
  <headerFooter scaleWithDoc="0" alignWithMargins="0">
    <oddFooter>&amp;L&amp;8&amp;D&amp;C&amp;8&amp; Template: &amp;A
&amp;F&amp;R&amp;8&amp;P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zoomScale="70" zoomScaleNormal="70" zoomScaleSheetLayoutView="100" workbookViewId="0"/>
  </sheetViews>
  <sheetFormatPr defaultColWidth="9.140625" defaultRowHeight="23.25" x14ac:dyDescent="0.35"/>
  <cols>
    <col min="1" max="1" width="6.140625" style="32" customWidth="1"/>
    <col min="2" max="2" width="5.85546875" style="32" customWidth="1"/>
    <col min="3" max="5" width="50.85546875" style="32" customWidth="1"/>
    <col min="6" max="6" width="5.85546875" style="32" customWidth="1"/>
    <col min="7" max="7" width="3.85546875" style="32" customWidth="1"/>
    <col min="8" max="13" width="10.85546875" style="32" customWidth="1"/>
    <col min="14" max="14" width="4" style="32" customWidth="1"/>
    <col min="15" max="16384" width="9.140625" style="32"/>
  </cols>
  <sheetData>
    <row r="1" spans="1:15" ht="23.25" customHeight="1" thickBot="1" x14ac:dyDescent="0.4">
      <c r="A1" s="410"/>
    </row>
    <row r="2" spans="1:15" ht="60" customHeight="1" thickTop="1" x14ac:dyDescent="0.35">
      <c r="B2" s="245"/>
      <c r="C2" s="246"/>
      <c r="D2" s="246"/>
      <c r="E2" s="246"/>
      <c r="F2" s="247"/>
      <c r="G2" s="33"/>
      <c r="H2" s="33"/>
      <c r="I2" s="33"/>
      <c r="J2" s="33"/>
      <c r="K2" s="33"/>
      <c r="L2" s="33"/>
      <c r="M2" s="33"/>
      <c r="N2" s="33"/>
      <c r="O2" s="34"/>
    </row>
    <row r="3" spans="1:15" ht="51.6" customHeight="1" x14ac:dyDescent="0.35">
      <c r="B3" s="248"/>
      <c r="C3" s="587" t="s">
        <v>282</v>
      </c>
      <c r="D3" s="588"/>
      <c r="E3" s="588"/>
      <c r="F3" s="249"/>
      <c r="G3" s="35"/>
      <c r="H3" s="35"/>
      <c r="I3" s="35"/>
      <c r="J3" s="35"/>
      <c r="K3" s="35"/>
      <c r="L3" s="35"/>
      <c r="M3" s="35"/>
      <c r="N3" s="36"/>
      <c r="O3" s="34"/>
    </row>
    <row r="4" spans="1:15" ht="21" customHeight="1" x14ac:dyDescent="0.35">
      <c r="B4" s="248"/>
      <c r="C4" s="589" t="s">
        <v>19</v>
      </c>
      <c r="D4" s="588"/>
      <c r="E4" s="588"/>
      <c r="F4" s="250"/>
      <c r="G4" s="37"/>
      <c r="H4" s="37"/>
      <c r="I4" s="37"/>
      <c r="J4" s="37"/>
      <c r="K4" s="37"/>
      <c r="L4" s="37"/>
      <c r="M4" s="37"/>
      <c r="N4" s="38"/>
      <c r="O4" s="34"/>
    </row>
    <row r="5" spans="1:15" ht="15" customHeight="1" thickBot="1" x14ac:dyDescent="0.4">
      <c r="B5" s="248"/>
      <c r="C5" s="39"/>
      <c r="D5" s="39"/>
      <c r="E5" s="39"/>
      <c r="F5" s="251"/>
      <c r="G5" s="40"/>
      <c r="H5" s="40"/>
      <c r="I5" s="40"/>
      <c r="J5" s="40"/>
      <c r="K5" s="40"/>
      <c r="L5" s="40"/>
      <c r="M5" s="40"/>
      <c r="N5" s="33"/>
      <c r="O5" s="34"/>
    </row>
    <row r="6" spans="1:15" s="41" customFormat="1" ht="15" customHeight="1" x14ac:dyDescent="0.2">
      <c r="B6" s="252"/>
      <c r="C6" s="253"/>
      <c r="D6" s="253"/>
      <c r="E6" s="253"/>
      <c r="F6" s="254"/>
      <c r="G6" s="42"/>
      <c r="H6" s="40"/>
      <c r="I6" s="40"/>
      <c r="J6" s="40"/>
      <c r="K6" s="40"/>
      <c r="L6" s="40"/>
      <c r="M6" s="40"/>
      <c r="N6" s="37"/>
      <c r="O6" s="43"/>
    </row>
    <row r="7" spans="1:15" s="41" customFormat="1" ht="30" customHeight="1" x14ac:dyDescent="0.2">
      <c r="B7" s="255"/>
      <c r="C7" s="423" t="s">
        <v>20</v>
      </c>
      <c r="D7" s="423" t="s">
        <v>406</v>
      </c>
      <c r="E7" s="423" t="s">
        <v>407</v>
      </c>
      <c r="F7" s="257"/>
      <c r="G7" s="42"/>
      <c r="H7" s="40"/>
      <c r="I7" s="40"/>
      <c r="J7" s="40"/>
      <c r="K7" s="40"/>
      <c r="L7" s="40"/>
      <c r="M7" s="40"/>
      <c r="N7" s="37"/>
      <c r="O7" s="43"/>
    </row>
    <row r="8" spans="1:15" s="41" customFormat="1" ht="30" customHeight="1" x14ac:dyDescent="0.2">
      <c r="B8" s="255"/>
      <c r="C8" s="423" t="s">
        <v>283</v>
      </c>
      <c r="D8" s="423" t="s">
        <v>408</v>
      </c>
      <c r="E8" s="423" t="s">
        <v>409</v>
      </c>
      <c r="F8" s="257"/>
      <c r="G8" s="42"/>
      <c r="H8" s="40"/>
      <c r="I8" s="40"/>
      <c r="J8" s="40"/>
      <c r="K8" s="40"/>
      <c r="L8" s="40"/>
      <c r="M8" s="40"/>
      <c r="N8" s="37"/>
      <c r="O8" s="43"/>
    </row>
    <row r="9" spans="1:15" s="41" customFormat="1" ht="30" customHeight="1" x14ac:dyDescent="0.2">
      <c r="B9" s="255"/>
      <c r="C9" s="423" t="s">
        <v>284</v>
      </c>
      <c r="D9" s="423" t="s">
        <v>410</v>
      </c>
      <c r="E9" s="423" t="s">
        <v>411</v>
      </c>
      <c r="F9" s="257"/>
      <c r="G9" s="42"/>
      <c r="H9" s="40"/>
      <c r="I9" s="40"/>
      <c r="J9" s="40"/>
      <c r="K9" s="40"/>
      <c r="L9" s="40"/>
      <c r="M9" s="40"/>
      <c r="N9" s="37"/>
      <c r="O9" s="43"/>
    </row>
    <row r="10" spans="1:15" s="41" customFormat="1" ht="30" customHeight="1" x14ac:dyDescent="0.2">
      <c r="B10" s="255"/>
      <c r="C10" s="423" t="s">
        <v>285</v>
      </c>
      <c r="D10" s="423" t="s">
        <v>412</v>
      </c>
      <c r="E10" s="423" t="s">
        <v>413</v>
      </c>
      <c r="F10" s="257"/>
      <c r="G10" s="42"/>
      <c r="H10" s="40"/>
      <c r="I10" s="40"/>
      <c r="J10" s="40"/>
      <c r="K10" s="40"/>
      <c r="L10" s="40"/>
      <c r="M10" s="40"/>
      <c r="N10" s="37"/>
      <c r="O10" s="43"/>
    </row>
    <row r="11" spans="1:15" s="41" customFormat="1" ht="30" customHeight="1" x14ac:dyDescent="0.2">
      <c r="B11" s="255"/>
      <c r="C11" s="423" t="s">
        <v>286</v>
      </c>
      <c r="D11" s="423" t="s">
        <v>414</v>
      </c>
      <c r="E11" s="423" t="s">
        <v>415</v>
      </c>
      <c r="F11" s="257"/>
      <c r="G11" s="42"/>
      <c r="H11" s="40"/>
      <c r="I11" s="40"/>
      <c r="J11" s="40"/>
      <c r="K11" s="40"/>
      <c r="L11" s="40"/>
      <c r="M11" s="40"/>
      <c r="N11" s="37"/>
      <c r="O11" s="43"/>
    </row>
    <row r="12" spans="1:15" s="41" customFormat="1" ht="30" customHeight="1" x14ac:dyDescent="0.2">
      <c r="B12" s="255"/>
      <c r="C12" s="423" t="s">
        <v>416</v>
      </c>
      <c r="D12" s="423" t="s">
        <v>417</v>
      </c>
      <c r="E12" s="423" t="s">
        <v>418</v>
      </c>
      <c r="F12" s="257"/>
      <c r="G12" s="42"/>
      <c r="H12" s="40"/>
      <c r="I12" s="40"/>
      <c r="J12" s="40"/>
      <c r="K12" s="40"/>
      <c r="L12" s="40"/>
      <c r="M12" s="40"/>
      <c r="N12" s="37"/>
      <c r="O12" s="43"/>
    </row>
    <row r="13" spans="1:15" s="41" customFormat="1" ht="30" customHeight="1" x14ac:dyDescent="0.2">
      <c r="B13" s="255"/>
      <c r="C13" s="423" t="s">
        <v>419</v>
      </c>
      <c r="D13" s="423" t="s">
        <v>420</v>
      </c>
      <c r="E13" s="423" t="s">
        <v>421</v>
      </c>
      <c r="F13" s="257"/>
      <c r="G13" s="42"/>
      <c r="H13" s="40"/>
      <c r="I13" s="40"/>
      <c r="J13" s="40"/>
      <c r="K13" s="40"/>
      <c r="L13" s="40"/>
      <c r="M13" s="40"/>
      <c r="N13" s="37"/>
      <c r="O13" s="43"/>
    </row>
    <row r="14" spans="1:15" s="41" customFormat="1" ht="30" customHeight="1" x14ac:dyDescent="0.2">
      <c r="B14" s="255"/>
      <c r="C14" s="423" t="s">
        <v>422</v>
      </c>
      <c r="D14" s="423" t="s">
        <v>423</v>
      </c>
      <c r="E14" s="256"/>
      <c r="F14" s="257"/>
      <c r="G14" s="42"/>
      <c r="H14" s="40"/>
      <c r="I14" s="40"/>
      <c r="J14" s="40"/>
      <c r="K14" s="40"/>
      <c r="L14" s="40"/>
      <c r="M14" s="40"/>
      <c r="N14" s="37"/>
      <c r="O14" s="43"/>
    </row>
    <row r="15" spans="1:15" s="41" customFormat="1" ht="15" customHeight="1" thickBot="1" x14ac:dyDescent="0.25">
      <c r="A15" s="40"/>
      <c r="B15" s="258"/>
      <c r="C15" s="259"/>
      <c r="D15" s="259"/>
      <c r="E15" s="259"/>
      <c r="F15" s="260"/>
      <c r="G15" s="42"/>
      <c r="H15" s="40"/>
      <c r="I15" s="40"/>
      <c r="J15" s="40"/>
      <c r="K15" s="40"/>
      <c r="L15" s="40"/>
      <c r="M15" s="40"/>
      <c r="N15" s="37"/>
      <c r="O15" s="43"/>
    </row>
    <row r="16" spans="1:15" ht="24" thickTop="1" x14ac:dyDescent="0.35">
      <c r="A16" s="34"/>
      <c r="B16" s="33"/>
    </row>
    <row r="17" spans="1:2" x14ac:dyDescent="0.35">
      <c r="A17" s="34"/>
      <c r="B17" s="34"/>
    </row>
    <row r="18" spans="1:2" x14ac:dyDescent="0.35">
      <c r="A18" s="34"/>
      <c r="B18" s="34"/>
    </row>
  </sheetData>
  <mergeCells count="2">
    <mergeCell ref="C3:E3"/>
    <mergeCell ref="C4:E4"/>
  </mergeCells>
  <phoneticPr fontId="0" type="noConversion"/>
  <hyperlinks>
    <hyperlink ref="C7" location="Cover!A1" display="Cover sheet"/>
    <hyperlink ref="C8" location="'1. Income'!A1" display="1. Income statement"/>
    <hyperlink ref="C9" location="'2. Balance'!A1" display="2. Balance sheet"/>
    <hyperlink ref="C10" location="'3. Cashflows'!A1" display="3. Cashflows statement"/>
    <hyperlink ref="C11" location="'4. Equity'!A1" display="4. Changes in equity"/>
    <hyperlink ref="C12" location="'5. Capex'!A1" display="5. Capex"/>
    <hyperlink ref="C13" location="'6. Capex overheads'!A1" display="6. Capex overheads"/>
    <hyperlink ref="C14" location="'7. Capex for tax dep''n'!A1" display="7. Capex for tax depreciation"/>
    <hyperlink ref="D7" location="'8. Maintenance'!A1" display="8. Maintenance"/>
    <hyperlink ref="D8" location="'9. Maintenance overheads'!A1" display="9. Maintenance overheads"/>
    <hyperlink ref="D9" location="'10. Operating costs'!A1" display="10. Operating costs"/>
    <hyperlink ref="D10" location="'11. Operating overheads'!A1" display="11. Operating overheads"/>
    <hyperlink ref="D11" location="'12. Cost categories'!A1" display="12. Cost categories"/>
    <hyperlink ref="D12" location="'13. Opex step change'!A1" display="13. Opex step change"/>
    <hyperlink ref="D14" location="'15. Overheads allocation'!A1" display="15. Overheads allocation"/>
    <hyperlink ref="E7" location="'16. Avoided cost payments'!A1" display="16. Avoided cost payments"/>
    <hyperlink ref="E8" location="'17. Altern Ctl &amp; other'!A1" display="17. Alternative control &amp; other"/>
    <hyperlink ref="E9" location="'18. EBSS'!A1" display="18. EBSS"/>
    <hyperlink ref="E10" location="'19. Juris Scheme'!A1" display="19. Jurisdictional scheme"/>
    <hyperlink ref="E11" location="'20. DMIS -DMIA'!A1" display="20. DMIS _ DMIA"/>
    <hyperlink ref="E12" location="'21. Self insurance'!A1" display="21. Self insurance"/>
    <hyperlink ref="E13" location="'22. CHAP'!A1" display="22. Change in accounting policy"/>
    <hyperlink ref="D13" location="'14. Provisions'!A1" display="14. Provisions"/>
  </hyperlinks>
  <pageMargins left="0.74803149606299213" right="0.74803149606299213" top="0.98425196850393704" bottom="0.98425196850393704" header="0.51181102362204722" footer="0.51181102362204722"/>
  <pageSetup paperSize="9" scale="76" orientation="landscape" r:id="rId1"/>
  <headerFooter scaleWithDoc="0" alignWithMargins="0">
    <oddFooter>&amp;L&amp;8&amp;D&amp;C&amp;8&amp; Template: &amp;A
&amp;F&amp;R&amp;8&amp;P of &amp;N</oddFooter>
  </headerFooter>
  <rowBreaks count="1" manualBreakCount="1">
    <brk id="15" max="6"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opLeftCell="A8" zoomScale="70" zoomScaleNormal="70" zoomScaleSheetLayoutView="100" workbookViewId="0">
      <selection activeCell="H52" sqref="H52"/>
    </sheetView>
  </sheetViews>
  <sheetFormatPr defaultColWidth="9.140625" defaultRowHeight="12.75" x14ac:dyDescent="0.2"/>
  <cols>
    <col min="1" max="1" width="12" style="261" customWidth="1"/>
    <col min="2" max="2" width="16.42578125" style="261" bestFit="1" customWidth="1"/>
    <col min="3" max="3" width="48.5703125" style="261" customWidth="1"/>
    <col min="4" max="9" width="15.85546875" style="261" customWidth="1"/>
    <col min="10" max="10" width="10.140625" style="261" customWidth="1"/>
    <col min="11" max="13" width="19.85546875" style="261" customWidth="1"/>
    <col min="14" max="14" width="18.140625" style="261" customWidth="1"/>
    <col min="15" max="16384" width="9.140625" style="261"/>
  </cols>
  <sheetData>
    <row r="1" spans="1:13" ht="20.25" x14ac:dyDescent="0.3">
      <c r="B1" s="276" t="s">
        <v>6</v>
      </c>
      <c r="C1" s="277"/>
      <c r="D1" s="277"/>
      <c r="E1" s="277"/>
      <c r="F1" s="277"/>
      <c r="G1" s="277"/>
      <c r="H1" s="277"/>
      <c r="I1" s="277"/>
      <c r="J1" s="277"/>
      <c r="K1" s="277"/>
      <c r="L1" s="277"/>
      <c r="M1" s="277"/>
    </row>
    <row r="2" spans="1:13" ht="20.25" customHeight="1" x14ac:dyDescent="0.3">
      <c r="B2" s="775" t="s">
        <v>336</v>
      </c>
      <c r="C2" s="775"/>
      <c r="D2" s="775"/>
    </row>
    <row r="3" spans="1:13" ht="20.25" x14ac:dyDescent="0.3">
      <c r="B3" s="276" t="str">
        <f>Cover!C26</f>
        <v>2012-13</v>
      </c>
    </row>
    <row r="4" spans="1:13" ht="20.25" x14ac:dyDescent="0.3">
      <c r="B4" s="276"/>
    </row>
    <row r="5" spans="1:13" ht="54" customHeight="1" x14ac:dyDescent="0.2">
      <c r="B5" s="776" t="s">
        <v>387</v>
      </c>
      <c r="C5" s="777"/>
      <c r="D5" s="778"/>
    </row>
    <row r="6" spans="1:13" ht="20.25" x14ac:dyDescent="0.3">
      <c r="B6" s="275"/>
    </row>
    <row r="7" spans="1:13" ht="15.75" x14ac:dyDescent="0.25">
      <c r="B7" s="274" t="s">
        <v>335</v>
      </c>
    </row>
    <row r="8" spans="1:13" ht="15.75" x14ac:dyDescent="0.25">
      <c r="B8" s="273"/>
    </row>
    <row r="9" spans="1:13" ht="51" customHeight="1" x14ac:dyDescent="0.2">
      <c r="B9" s="285" t="s">
        <v>21</v>
      </c>
      <c r="C9" s="284" t="s">
        <v>401</v>
      </c>
      <c r="D9" s="283" t="s">
        <v>405</v>
      </c>
      <c r="E9" s="282" t="s">
        <v>403</v>
      </c>
      <c r="F9" s="282" t="s">
        <v>334</v>
      </c>
      <c r="G9" s="282" t="s">
        <v>404</v>
      </c>
      <c r="H9" s="282" t="s">
        <v>333</v>
      </c>
      <c r="I9" s="282" t="s">
        <v>332</v>
      </c>
    </row>
    <row r="10" spans="1:13" customFormat="1" x14ac:dyDescent="0.2">
      <c r="A10" s="261"/>
      <c r="B10" s="397"/>
      <c r="C10" s="280" t="s">
        <v>331</v>
      </c>
      <c r="D10" s="279" t="s">
        <v>30</v>
      </c>
      <c r="E10" s="279" t="s">
        <v>30</v>
      </c>
      <c r="F10" s="279" t="s">
        <v>30</v>
      </c>
      <c r="G10" s="279" t="s">
        <v>30</v>
      </c>
      <c r="H10" s="279" t="s">
        <v>30</v>
      </c>
      <c r="I10" s="279" t="s">
        <v>30</v>
      </c>
      <c r="J10" s="261"/>
    </row>
    <row r="11" spans="1:13" customFormat="1" ht="13.5" customHeight="1" x14ac:dyDescent="0.2">
      <c r="A11" s="261"/>
      <c r="B11" s="397"/>
      <c r="C11" s="83" t="s">
        <v>330</v>
      </c>
      <c r="D11" s="485">
        <v>110.1</v>
      </c>
      <c r="E11" s="485">
        <v>49.1</v>
      </c>
      <c r="F11" s="485">
        <v>2.1</v>
      </c>
      <c r="G11" s="485">
        <v>1</v>
      </c>
      <c r="H11" s="485">
        <f>SUM(D11:G11)</f>
        <v>162.29999999999998</v>
      </c>
      <c r="I11" s="485">
        <v>380.2</v>
      </c>
      <c r="J11" s="261"/>
    </row>
    <row r="12" spans="1:13" customFormat="1" ht="27" customHeight="1" x14ac:dyDescent="0.2">
      <c r="A12" s="261"/>
      <c r="B12" s="397"/>
      <c r="C12" s="281" t="s">
        <v>329</v>
      </c>
      <c r="D12" s="485">
        <v>266.2</v>
      </c>
      <c r="E12" s="485">
        <v>118.8</v>
      </c>
      <c r="F12" s="485">
        <v>0</v>
      </c>
      <c r="G12" s="485">
        <v>0</v>
      </c>
      <c r="H12" s="485">
        <f t="shared" ref="H12:H33" si="0">SUM(D12:G12)</f>
        <v>385</v>
      </c>
      <c r="I12" s="485">
        <v>34.9</v>
      </c>
      <c r="J12" s="261"/>
    </row>
    <row r="13" spans="1:13" customFormat="1" ht="13.5" customHeight="1" x14ac:dyDescent="0.2">
      <c r="A13" s="261"/>
      <c r="B13" s="397"/>
      <c r="C13" s="83" t="s">
        <v>328</v>
      </c>
      <c r="D13" s="485">
        <v>0</v>
      </c>
      <c r="E13" s="485">
        <v>0</v>
      </c>
      <c r="F13" s="485">
        <v>2.9</v>
      </c>
      <c r="G13" s="485">
        <v>1.4</v>
      </c>
      <c r="H13" s="485">
        <f t="shared" si="0"/>
        <v>4.3</v>
      </c>
      <c r="I13" s="485">
        <v>175.6</v>
      </c>
      <c r="J13" s="261"/>
    </row>
    <row r="14" spans="1:13" customFormat="1" ht="13.5" customHeight="1" x14ac:dyDescent="0.2">
      <c r="A14" s="261"/>
      <c r="B14" s="397"/>
      <c r="C14" s="83" t="s">
        <v>327</v>
      </c>
      <c r="D14" s="485">
        <v>0</v>
      </c>
      <c r="E14" s="485">
        <v>0</v>
      </c>
      <c r="F14" s="485">
        <v>1.1000000000000001</v>
      </c>
      <c r="G14" s="485">
        <v>0.5</v>
      </c>
      <c r="H14" s="485">
        <f t="shared" si="0"/>
        <v>1.6</v>
      </c>
      <c r="I14" s="485">
        <v>68.7</v>
      </c>
      <c r="J14" s="261"/>
    </row>
    <row r="15" spans="1:13" customFormat="1" x14ac:dyDescent="0.2">
      <c r="A15" s="261"/>
      <c r="B15" s="397"/>
      <c r="C15" s="281" t="s">
        <v>326</v>
      </c>
      <c r="D15" s="485">
        <v>4594.8999999999996</v>
      </c>
      <c r="E15" s="485">
        <v>2034.1</v>
      </c>
      <c r="F15" s="485">
        <v>0</v>
      </c>
      <c r="G15" s="485">
        <v>0</v>
      </c>
      <c r="H15" s="485">
        <f t="shared" si="0"/>
        <v>6629</v>
      </c>
      <c r="I15" s="485">
        <v>0</v>
      </c>
      <c r="J15" s="261"/>
    </row>
    <row r="16" spans="1:13" customFormat="1" x14ac:dyDescent="0.2">
      <c r="A16" s="261"/>
      <c r="B16" s="397"/>
      <c r="C16" s="281" t="s">
        <v>325</v>
      </c>
      <c r="D16" s="485">
        <v>94.5</v>
      </c>
      <c r="E16" s="485">
        <v>42</v>
      </c>
      <c r="F16" s="485">
        <v>0</v>
      </c>
      <c r="G16" s="485">
        <v>0</v>
      </c>
      <c r="H16" s="485">
        <f t="shared" si="0"/>
        <v>136.5</v>
      </c>
      <c r="I16" s="485">
        <v>62</v>
      </c>
      <c r="J16" s="261"/>
    </row>
    <row r="17" spans="1:10" customFormat="1" x14ac:dyDescent="0.2">
      <c r="A17" s="261"/>
      <c r="B17" s="397"/>
      <c r="C17" s="281" t="s">
        <v>324</v>
      </c>
      <c r="D17" s="485">
        <v>48.4</v>
      </c>
      <c r="E17" s="485">
        <v>21.6</v>
      </c>
      <c r="F17" s="485">
        <v>0</v>
      </c>
      <c r="G17" s="485">
        <v>0</v>
      </c>
      <c r="H17" s="485">
        <f t="shared" si="0"/>
        <v>70</v>
      </c>
      <c r="I17" s="485">
        <v>31.7</v>
      </c>
      <c r="J17" s="261"/>
    </row>
    <row r="18" spans="1:10" customFormat="1" x14ac:dyDescent="0.2">
      <c r="A18" s="261"/>
      <c r="B18" s="397"/>
      <c r="C18" s="281" t="s">
        <v>323</v>
      </c>
      <c r="D18" s="485">
        <v>182.7</v>
      </c>
      <c r="E18" s="485">
        <v>81.599999999999994</v>
      </c>
      <c r="F18" s="485">
        <v>0</v>
      </c>
      <c r="G18" s="485">
        <v>0</v>
      </c>
      <c r="H18" s="485">
        <f t="shared" si="0"/>
        <v>264.29999999999995</v>
      </c>
      <c r="I18" s="485">
        <v>232.3</v>
      </c>
      <c r="J18" s="261"/>
    </row>
    <row r="19" spans="1:10" customFormat="1" x14ac:dyDescent="0.2">
      <c r="A19" s="261"/>
      <c r="B19" s="397"/>
      <c r="C19" s="281" t="s">
        <v>322</v>
      </c>
      <c r="D19" s="485">
        <v>430.6</v>
      </c>
      <c r="E19" s="485">
        <v>192.5</v>
      </c>
      <c r="F19" s="485">
        <v>0</v>
      </c>
      <c r="G19" s="485">
        <v>0</v>
      </c>
      <c r="H19" s="485">
        <f t="shared" si="0"/>
        <v>623.1</v>
      </c>
      <c r="I19" s="485">
        <v>731.1</v>
      </c>
      <c r="J19" s="261"/>
    </row>
    <row r="20" spans="1:10" customFormat="1" x14ac:dyDescent="0.2">
      <c r="A20" s="261"/>
      <c r="B20" s="397"/>
      <c r="C20" s="281" t="s">
        <v>321</v>
      </c>
      <c r="D20" s="485">
        <v>23.7</v>
      </c>
      <c r="E20" s="485">
        <v>10.3</v>
      </c>
      <c r="F20" s="485">
        <v>0</v>
      </c>
      <c r="G20" s="485">
        <v>0</v>
      </c>
      <c r="H20" s="485">
        <f t="shared" si="0"/>
        <v>34</v>
      </c>
      <c r="I20" s="485">
        <v>762.4</v>
      </c>
      <c r="J20" s="261"/>
    </row>
    <row r="21" spans="1:10" customFormat="1" x14ac:dyDescent="0.2">
      <c r="A21" s="261"/>
      <c r="B21" s="397"/>
      <c r="C21" s="281" t="s">
        <v>320</v>
      </c>
      <c r="D21" s="485">
        <v>0.5</v>
      </c>
      <c r="E21" s="485">
        <v>0.2</v>
      </c>
      <c r="F21" s="485">
        <v>0</v>
      </c>
      <c r="G21" s="485">
        <v>0</v>
      </c>
      <c r="H21" s="485">
        <f t="shared" si="0"/>
        <v>0.7</v>
      </c>
      <c r="I21" s="485">
        <v>0</v>
      </c>
      <c r="J21" s="261"/>
    </row>
    <row r="22" spans="1:10" customFormat="1" x14ac:dyDescent="0.2">
      <c r="A22" s="261"/>
      <c r="B22" s="397"/>
      <c r="C22" s="281" t="s">
        <v>319</v>
      </c>
      <c r="D22" s="485">
        <v>175.2</v>
      </c>
      <c r="E22" s="485">
        <v>78.3</v>
      </c>
      <c r="F22" s="485">
        <v>0</v>
      </c>
      <c r="G22" s="485">
        <v>0</v>
      </c>
      <c r="H22" s="485">
        <f t="shared" si="0"/>
        <v>253.5</v>
      </c>
      <c r="I22" s="485">
        <v>667</v>
      </c>
      <c r="J22" s="261"/>
    </row>
    <row r="23" spans="1:10" customFormat="1" ht="13.5" customHeight="1" x14ac:dyDescent="0.2">
      <c r="A23" s="261"/>
      <c r="B23" s="397"/>
      <c r="C23" s="281" t="s">
        <v>318</v>
      </c>
      <c r="D23" s="485">
        <v>487.6</v>
      </c>
      <c r="E23" s="485">
        <v>213.3</v>
      </c>
      <c r="F23" s="485">
        <v>0</v>
      </c>
      <c r="G23" s="485">
        <v>0</v>
      </c>
      <c r="H23" s="485">
        <f t="shared" si="0"/>
        <v>700.90000000000009</v>
      </c>
      <c r="I23" s="485">
        <v>151.5</v>
      </c>
      <c r="J23" s="261"/>
    </row>
    <row r="24" spans="1:10" customFormat="1" ht="13.5" customHeight="1" x14ac:dyDescent="0.2">
      <c r="A24" s="261"/>
      <c r="B24" s="397"/>
      <c r="C24" s="281" t="s">
        <v>317</v>
      </c>
      <c r="D24" s="485">
        <v>159.1</v>
      </c>
      <c r="E24" s="485">
        <v>69.599999999999994</v>
      </c>
      <c r="F24" s="485">
        <v>0</v>
      </c>
      <c r="G24" s="485">
        <v>0</v>
      </c>
      <c r="H24" s="485">
        <f t="shared" si="0"/>
        <v>228.7</v>
      </c>
      <c r="I24" s="485">
        <v>49.4</v>
      </c>
      <c r="J24" s="261"/>
    </row>
    <row r="25" spans="1:10" customFormat="1" ht="13.5" customHeight="1" x14ac:dyDescent="0.2">
      <c r="A25" s="261"/>
      <c r="B25" s="397"/>
      <c r="C25" s="281" t="s">
        <v>316</v>
      </c>
      <c r="D25" s="485">
        <v>4509.2</v>
      </c>
      <c r="E25" s="485">
        <v>2071.3000000000002</v>
      </c>
      <c r="F25" s="485">
        <v>0</v>
      </c>
      <c r="G25" s="485">
        <v>0</v>
      </c>
      <c r="H25" s="485">
        <f t="shared" si="0"/>
        <v>6580.5</v>
      </c>
      <c r="I25" s="485">
        <v>1176.4000000000001</v>
      </c>
      <c r="J25" s="261"/>
    </row>
    <row r="26" spans="1:10" customFormat="1" ht="13.5" customHeight="1" x14ac:dyDescent="0.2">
      <c r="A26" s="261"/>
      <c r="B26" s="397"/>
      <c r="C26" s="281" t="s">
        <v>315</v>
      </c>
      <c r="D26" s="485">
        <v>796.7</v>
      </c>
      <c r="E26" s="485">
        <v>348.4</v>
      </c>
      <c r="F26" s="485">
        <v>0</v>
      </c>
      <c r="G26" s="485">
        <v>0</v>
      </c>
      <c r="H26" s="485">
        <f t="shared" si="0"/>
        <v>1145.0999999999999</v>
      </c>
      <c r="I26" s="485">
        <v>247.5</v>
      </c>
      <c r="J26" s="261"/>
    </row>
    <row r="27" spans="1:10" customFormat="1" ht="13.5" customHeight="1" x14ac:dyDescent="0.2">
      <c r="A27" s="261"/>
      <c r="B27" s="397"/>
      <c r="C27" s="281" t="s">
        <v>314</v>
      </c>
      <c r="D27" s="485">
        <v>1</v>
      </c>
      <c r="E27" s="485">
        <v>0.4</v>
      </c>
      <c r="F27" s="485">
        <v>0</v>
      </c>
      <c r="G27" s="485">
        <v>0</v>
      </c>
      <c r="H27" s="485">
        <f t="shared" si="0"/>
        <v>1.4</v>
      </c>
      <c r="I27" s="485">
        <v>0.3</v>
      </c>
      <c r="J27" s="261"/>
    </row>
    <row r="28" spans="1:10" customFormat="1" ht="13.5" customHeight="1" x14ac:dyDescent="0.2">
      <c r="A28" s="261"/>
      <c r="B28" s="397"/>
      <c r="C28" s="281" t="s">
        <v>313</v>
      </c>
      <c r="D28" s="485">
        <v>0.4</v>
      </c>
      <c r="E28" s="485">
        <v>0.2</v>
      </c>
      <c r="F28" s="485">
        <v>0</v>
      </c>
      <c r="G28" s="485">
        <v>0</v>
      </c>
      <c r="H28" s="485">
        <f t="shared" si="0"/>
        <v>0.60000000000000009</v>
      </c>
      <c r="I28" s="485">
        <v>0.1</v>
      </c>
      <c r="J28" s="261"/>
    </row>
    <row r="29" spans="1:10" customFormat="1" ht="13.5" customHeight="1" x14ac:dyDescent="0.2">
      <c r="A29" s="261"/>
      <c r="B29" s="397"/>
      <c r="C29" s="281" t="s">
        <v>312</v>
      </c>
      <c r="D29" s="485">
        <v>195.7</v>
      </c>
      <c r="E29" s="485">
        <v>87.4</v>
      </c>
      <c r="F29" s="485">
        <v>0</v>
      </c>
      <c r="G29" s="485">
        <v>0</v>
      </c>
      <c r="H29" s="485">
        <f t="shared" si="0"/>
        <v>283.10000000000002</v>
      </c>
      <c r="I29" s="485">
        <v>392.9</v>
      </c>
      <c r="J29" s="261"/>
    </row>
    <row r="30" spans="1:10" customFormat="1" ht="13.5" customHeight="1" x14ac:dyDescent="0.2">
      <c r="A30" s="261"/>
      <c r="B30" s="397"/>
      <c r="C30" s="281" t="s">
        <v>311</v>
      </c>
      <c r="D30" s="485">
        <v>6.1</v>
      </c>
      <c r="E30" s="485">
        <v>2.7</v>
      </c>
      <c r="F30" s="485">
        <v>0</v>
      </c>
      <c r="G30" s="485">
        <v>0</v>
      </c>
      <c r="H30" s="485">
        <f t="shared" si="0"/>
        <v>8.8000000000000007</v>
      </c>
      <c r="I30" s="485">
        <v>7.9</v>
      </c>
      <c r="J30" s="261"/>
    </row>
    <row r="31" spans="1:10" customFormat="1" ht="13.5" customHeight="1" x14ac:dyDescent="0.2">
      <c r="A31" s="261"/>
      <c r="B31" s="397"/>
      <c r="C31" s="281" t="s">
        <v>79</v>
      </c>
      <c r="D31" s="485">
        <v>0</v>
      </c>
      <c r="E31" s="485">
        <v>0</v>
      </c>
      <c r="F31" s="485">
        <v>0</v>
      </c>
      <c r="G31" s="485">
        <v>0</v>
      </c>
      <c r="H31" s="485">
        <f t="shared" si="0"/>
        <v>0</v>
      </c>
      <c r="I31" s="485">
        <v>0</v>
      </c>
      <c r="J31" s="261"/>
    </row>
    <row r="32" spans="1:10" customFormat="1" ht="13.5" customHeight="1" x14ac:dyDescent="0.2">
      <c r="A32" s="261"/>
      <c r="B32" s="397"/>
      <c r="C32" s="281" t="s">
        <v>310</v>
      </c>
      <c r="D32" s="485">
        <v>17.3</v>
      </c>
      <c r="E32" s="485">
        <v>7.8</v>
      </c>
      <c r="F32" s="485">
        <v>0</v>
      </c>
      <c r="G32" s="485">
        <v>0</v>
      </c>
      <c r="H32" s="485">
        <f t="shared" si="0"/>
        <v>25.1</v>
      </c>
      <c r="I32" s="485">
        <v>30.1</v>
      </c>
      <c r="J32" s="261"/>
    </row>
    <row r="33" spans="1:10" customFormat="1" ht="27" customHeight="1" x14ac:dyDescent="0.2">
      <c r="A33" s="261"/>
      <c r="B33" s="397"/>
      <c r="C33" s="281" t="s">
        <v>309</v>
      </c>
      <c r="D33" s="485">
        <v>6.9</v>
      </c>
      <c r="E33" s="485">
        <v>3</v>
      </c>
      <c r="F33" s="485">
        <v>0</v>
      </c>
      <c r="G33" s="485">
        <v>0</v>
      </c>
      <c r="H33" s="485">
        <f t="shared" si="0"/>
        <v>9.9</v>
      </c>
      <c r="I33" s="485">
        <v>30.8</v>
      </c>
      <c r="J33" s="261"/>
    </row>
    <row r="34" spans="1:10" customFormat="1" ht="13.5" customHeight="1" x14ac:dyDescent="0.2">
      <c r="A34" s="261"/>
      <c r="B34" s="397"/>
      <c r="C34" s="278" t="s">
        <v>308</v>
      </c>
      <c r="D34" s="361">
        <f t="shared" ref="D34:I34" si="1">SUM(D11:D33)</f>
        <v>12106.800000000001</v>
      </c>
      <c r="E34" s="361">
        <f t="shared" si="1"/>
        <v>5432.5999999999995</v>
      </c>
      <c r="F34" s="361">
        <f t="shared" si="1"/>
        <v>6.1</v>
      </c>
      <c r="G34" s="361">
        <f t="shared" si="1"/>
        <v>2.9</v>
      </c>
      <c r="H34" s="361">
        <f t="shared" si="1"/>
        <v>17548.399999999998</v>
      </c>
      <c r="I34" s="361">
        <f t="shared" si="1"/>
        <v>5232.8000000000011</v>
      </c>
      <c r="J34" s="261"/>
    </row>
    <row r="35" spans="1:10" customFormat="1" ht="12.75" customHeight="1" x14ac:dyDescent="0.2">
      <c r="A35" s="261"/>
      <c r="B35" s="397"/>
      <c r="C35" s="280" t="s">
        <v>307</v>
      </c>
      <c r="D35" s="279" t="s">
        <v>30</v>
      </c>
      <c r="E35" s="279" t="s">
        <v>30</v>
      </c>
      <c r="F35" s="279" t="s">
        <v>30</v>
      </c>
      <c r="G35" s="279" t="s">
        <v>30</v>
      </c>
      <c r="H35" s="279" t="s">
        <v>30</v>
      </c>
      <c r="I35" s="279" t="s">
        <v>30</v>
      </c>
      <c r="J35" s="261"/>
    </row>
    <row r="36" spans="1:10" customFormat="1" x14ac:dyDescent="0.2">
      <c r="A36" s="261"/>
      <c r="B36" s="397"/>
      <c r="C36" s="281" t="s">
        <v>306</v>
      </c>
      <c r="D36" s="485">
        <v>-3159.6</v>
      </c>
      <c r="E36" s="485">
        <v>-1557.1</v>
      </c>
      <c r="F36" s="485">
        <v>0</v>
      </c>
      <c r="G36" s="485">
        <v>0</v>
      </c>
      <c r="H36" s="485">
        <f t="shared" ref="H36:H49" si="2">SUM(D36:G36)</f>
        <v>-4716.7</v>
      </c>
      <c r="I36" s="485">
        <v>-2590.6</v>
      </c>
      <c r="J36" s="261"/>
    </row>
    <row r="37" spans="1:10" customFormat="1" ht="26.25" customHeight="1" x14ac:dyDescent="0.2">
      <c r="A37" s="261"/>
      <c r="B37" s="397"/>
      <c r="C37" s="281" t="s">
        <v>305</v>
      </c>
      <c r="D37" s="485">
        <v>321.10000000000002</v>
      </c>
      <c r="E37" s="485">
        <v>146.5</v>
      </c>
      <c r="F37" s="485">
        <v>0</v>
      </c>
      <c r="G37" s="485">
        <v>0</v>
      </c>
      <c r="H37" s="485">
        <f t="shared" si="2"/>
        <v>467.6</v>
      </c>
      <c r="I37" s="485">
        <v>663.5</v>
      </c>
      <c r="J37" s="261"/>
    </row>
    <row r="38" spans="1:10" customFormat="1" ht="12.75" customHeight="1" x14ac:dyDescent="0.2">
      <c r="A38" s="261"/>
      <c r="B38" s="397"/>
      <c r="C38" s="281" t="s">
        <v>304</v>
      </c>
      <c r="D38" s="485">
        <v>0</v>
      </c>
      <c r="E38" s="485">
        <v>0</v>
      </c>
      <c r="F38" s="485">
        <v>0</v>
      </c>
      <c r="G38" s="485">
        <v>0</v>
      </c>
      <c r="H38" s="485">
        <f t="shared" si="2"/>
        <v>0</v>
      </c>
      <c r="I38" s="485">
        <v>0</v>
      </c>
      <c r="J38" s="261"/>
    </row>
    <row r="39" spans="1:10" customFormat="1" ht="25.5" x14ac:dyDescent="0.2">
      <c r="A39" s="261"/>
      <c r="B39" s="397"/>
      <c r="C39" s="281" t="s">
        <v>303</v>
      </c>
      <c r="D39" s="485">
        <v>3046.2</v>
      </c>
      <c r="E39" s="485">
        <v>777.6</v>
      </c>
      <c r="F39" s="485">
        <v>0</v>
      </c>
      <c r="G39" s="485">
        <v>0</v>
      </c>
      <c r="H39" s="485">
        <f t="shared" si="2"/>
        <v>3823.7999999999997</v>
      </c>
      <c r="I39" s="485">
        <v>2549.4</v>
      </c>
      <c r="J39" s="261"/>
    </row>
    <row r="40" spans="1:10" customFormat="1" x14ac:dyDescent="0.2">
      <c r="A40" s="261"/>
      <c r="B40" s="397"/>
      <c r="C40" s="281" t="s">
        <v>302</v>
      </c>
      <c r="D40" s="485">
        <v>145.5</v>
      </c>
      <c r="E40" s="485">
        <v>64.900000000000006</v>
      </c>
      <c r="F40" s="485">
        <v>9144.2999999999993</v>
      </c>
      <c r="G40" s="485">
        <v>3407.5</v>
      </c>
      <c r="H40" s="485">
        <f t="shared" si="2"/>
        <v>12762.199999999999</v>
      </c>
      <c r="I40" s="485">
        <v>10634.1</v>
      </c>
      <c r="J40" s="261"/>
    </row>
    <row r="41" spans="1:10" customFormat="1" x14ac:dyDescent="0.2">
      <c r="A41" s="261"/>
      <c r="B41" s="397"/>
      <c r="C41" s="281" t="s">
        <v>301</v>
      </c>
      <c r="D41" s="485">
        <v>801.6</v>
      </c>
      <c r="E41" s="485">
        <v>377.6</v>
      </c>
      <c r="F41" s="485">
        <v>0</v>
      </c>
      <c r="G41" s="485">
        <v>0</v>
      </c>
      <c r="H41" s="485">
        <f t="shared" si="2"/>
        <v>1179.2</v>
      </c>
      <c r="I41" s="485">
        <v>1244.2</v>
      </c>
      <c r="J41" s="261"/>
    </row>
    <row r="42" spans="1:10" customFormat="1" x14ac:dyDescent="0.2">
      <c r="A42" s="261"/>
      <c r="B42" s="397"/>
      <c r="C42" s="281" t="s">
        <v>300</v>
      </c>
      <c r="D42" s="485">
        <v>1.3</v>
      </c>
      <c r="E42" s="485">
        <v>0.6</v>
      </c>
      <c r="F42" s="485">
        <v>0</v>
      </c>
      <c r="G42" s="485">
        <v>0</v>
      </c>
      <c r="H42" s="485">
        <f t="shared" si="2"/>
        <v>1.9</v>
      </c>
      <c r="I42" s="485">
        <v>1.9</v>
      </c>
      <c r="J42" s="261"/>
    </row>
    <row r="43" spans="1:10" customFormat="1" ht="25.5" x14ac:dyDescent="0.2">
      <c r="A43" s="261"/>
      <c r="B43" s="397"/>
      <c r="C43" s="281" t="s">
        <v>299</v>
      </c>
      <c r="D43" s="485">
        <v>0</v>
      </c>
      <c r="E43" s="485">
        <v>0</v>
      </c>
      <c r="F43" s="485">
        <v>345.8</v>
      </c>
      <c r="G43" s="485">
        <v>153</v>
      </c>
      <c r="H43" s="485">
        <f t="shared" si="2"/>
        <v>498.8</v>
      </c>
      <c r="I43" s="485">
        <v>347.6</v>
      </c>
      <c r="J43" s="261"/>
    </row>
    <row r="44" spans="1:10" customFormat="1" ht="12.75" customHeight="1" x14ac:dyDescent="0.2">
      <c r="A44" s="261"/>
      <c r="B44" s="397"/>
      <c r="C44" s="281" t="s">
        <v>298</v>
      </c>
      <c r="D44" s="485">
        <v>0</v>
      </c>
      <c r="E44" s="485">
        <v>0</v>
      </c>
      <c r="F44" s="485">
        <v>0</v>
      </c>
      <c r="G44" s="485">
        <v>0</v>
      </c>
      <c r="H44" s="485">
        <f t="shared" si="2"/>
        <v>0</v>
      </c>
      <c r="I44" s="485">
        <v>0</v>
      </c>
      <c r="J44" s="261"/>
    </row>
    <row r="45" spans="1:10" customFormat="1" ht="12.75" customHeight="1" x14ac:dyDescent="0.2">
      <c r="A45" s="261"/>
      <c r="B45" s="397"/>
      <c r="C45" s="281" t="s">
        <v>297</v>
      </c>
      <c r="D45" s="485">
        <v>0</v>
      </c>
      <c r="E45" s="485">
        <v>0</v>
      </c>
      <c r="F45" s="485">
        <v>0</v>
      </c>
      <c r="G45" s="485">
        <v>0</v>
      </c>
      <c r="H45" s="485">
        <f t="shared" si="2"/>
        <v>0</v>
      </c>
      <c r="I45" s="485">
        <v>24.2</v>
      </c>
      <c r="J45" s="261"/>
    </row>
    <row r="46" spans="1:10" customFormat="1" ht="12.75" customHeight="1" x14ac:dyDescent="0.2">
      <c r="A46" s="261"/>
      <c r="B46" s="397"/>
      <c r="C46" s="281" t="s">
        <v>296</v>
      </c>
      <c r="D46" s="485">
        <v>123.8</v>
      </c>
      <c r="E46" s="485">
        <v>56.4</v>
      </c>
      <c r="F46" s="485">
        <v>0</v>
      </c>
      <c r="G46" s="485">
        <v>0</v>
      </c>
      <c r="H46" s="485">
        <f t="shared" si="2"/>
        <v>180.2</v>
      </c>
      <c r="I46" s="485">
        <v>200.4</v>
      </c>
      <c r="J46" s="261"/>
    </row>
    <row r="47" spans="1:10" customFormat="1" ht="12.75" customHeight="1" x14ac:dyDescent="0.2">
      <c r="A47" s="261"/>
      <c r="B47" s="397"/>
      <c r="C47" s="281" t="s">
        <v>295</v>
      </c>
      <c r="D47" s="485">
        <v>184.2</v>
      </c>
      <c r="E47" s="485">
        <v>116.5</v>
      </c>
      <c r="F47" s="485">
        <v>0</v>
      </c>
      <c r="G47" s="485">
        <v>0</v>
      </c>
      <c r="H47" s="485">
        <f t="shared" si="2"/>
        <v>300.7</v>
      </c>
      <c r="I47" s="485">
        <v>326.8</v>
      </c>
      <c r="J47" s="261"/>
    </row>
    <row r="48" spans="1:10" customFormat="1" ht="12.75" customHeight="1" x14ac:dyDescent="0.2">
      <c r="A48" s="261"/>
      <c r="B48" s="397"/>
      <c r="C48" s="281" t="s">
        <v>446</v>
      </c>
      <c r="D48" s="485">
        <v>1466.1</v>
      </c>
      <c r="E48" s="485">
        <v>657.1</v>
      </c>
      <c r="F48" s="485">
        <v>0</v>
      </c>
      <c r="G48" s="485">
        <v>0</v>
      </c>
      <c r="H48" s="485">
        <f t="shared" si="2"/>
        <v>2123.1999999999998</v>
      </c>
      <c r="I48" s="485">
        <v>2047.4</v>
      </c>
      <c r="J48" s="261"/>
    </row>
    <row r="49" spans="1:11" customFormat="1" ht="12.75" customHeight="1" x14ac:dyDescent="0.2">
      <c r="A49" s="261"/>
      <c r="B49" s="397"/>
      <c r="C49" s="281" t="s">
        <v>294</v>
      </c>
      <c r="D49" s="485">
        <v>858</v>
      </c>
      <c r="E49" s="485">
        <v>365.4</v>
      </c>
      <c r="F49" s="485">
        <v>0</v>
      </c>
      <c r="G49" s="485">
        <v>0</v>
      </c>
      <c r="H49" s="485">
        <f t="shared" si="2"/>
        <v>1223.4000000000001</v>
      </c>
      <c r="I49" s="485">
        <v>1394.3</v>
      </c>
      <c r="J49" s="261"/>
    </row>
    <row r="50" spans="1:11" customFormat="1" ht="12.75" customHeight="1" x14ac:dyDescent="0.2">
      <c r="A50" s="261"/>
      <c r="B50" s="397"/>
      <c r="C50" s="278" t="s">
        <v>293</v>
      </c>
      <c r="D50" s="361">
        <f t="shared" ref="D50:I50" si="3">SUM(D36:D49)</f>
        <v>3788.2</v>
      </c>
      <c r="E50" s="361">
        <f t="shared" si="3"/>
        <v>1005.5000000000001</v>
      </c>
      <c r="F50" s="361">
        <f t="shared" si="3"/>
        <v>9490.0999999999985</v>
      </c>
      <c r="G50" s="361">
        <f t="shared" si="3"/>
        <v>3560.5</v>
      </c>
      <c r="H50" s="361">
        <f t="shared" si="3"/>
        <v>17844.300000000003</v>
      </c>
      <c r="I50" s="361">
        <f t="shared" si="3"/>
        <v>16843.2</v>
      </c>
      <c r="J50" s="261"/>
    </row>
    <row r="51" spans="1:11" customFormat="1" x14ac:dyDescent="0.2">
      <c r="A51" s="261"/>
      <c r="B51" s="397"/>
      <c r="C51" s="280" t="s">
        <v>292</v>
      </c>
      <c r="D51" s="279" t="s">
        <v>30</v>
      </c>
      <c r="E51" s="279" t="s">
        <v>30</v>
      </c>
      <c r="F51" s="279" t="s">
        <v>30</v>
      </c>
      <c r="G51" s="279" t="s">
        <v>30</v>
      </c>
      <c r="H51" s="279" t="s">
        <v>30</v>
      </c>
      <c r="I51" s="279" t="s">
        <v>30</v>
      </c>
      <c r="J51" s="261"/>
    </row>
    <row r="52" spans="1:11" customFormat="1" ht="13.5" customHeight="1" x14ac:dyDescent="0.2">
      <c r="A52" s="261"/>
      <c r="B52" s="397"/>
      <c r="C52" s="281" t="s">
        <v>447</v>
      </c>
      <c r="D52" s="485">
        <v>53914.515660000194</v>
      </c>
      <c r="E52" s="485">
        <v>4867.448940608695</v>
      </c>
      <c r="F52" s="485">
        <v>4673.8970599999966</v>
      </c>
      <c r="G52" s="485">
        <v>-3.1710778346766305E-2</v>
      </c>
      <c r="H52" s="485">
        <f t="shared" ref="H52" si="4">SUM(D52:G52)</f>
        <v>63455.829949830535</v>
      </c>
      <c r="I52" s="485">
        <v>109285.24182999997</v>
      </c>
      <c r="J52" s="261"/>
      <c r="K52" s="559"/>
    </row>
    <row r="53" spans="1:11" customFormat="1" ht="13.5" customHeight="1" x14ac:dyDescent="0.2">
      <c r="A53" s="261"/>
      <c r="B53" s="397"/>
      <c r="C53" s="278" t="s">
        <v>291</v>
      </c>
      <c r="D53" s="361">
        <f t="shared" ref="D53:I53" si="5">SUM(D52:D52)</f>
        <v>53914.515660000194</v>
      </c>
      <c r="E53" s="361">
        <f t="shared" si="5"/>
        <v>4867.448940608695</v>
      </c>
      <c r="F53" s="361">
        <f t="shared" si="5"/>
        <v>4673.8970599999966</v>
      </c>
      <c r="G53" s="361">
        <f t="shared" si="5"/>
        <v>-3.1710778346766305E-2</v>
      </c>
      <c r="H53" s="361">
        <f t="shared" si="5"/>
        <v>63455.829949830535</v>
      </c>
      <c r="I53" s="361">
        <f t="shared" si="5"/>
        <v>109285.24182999997</v>
      </c>
      <c r="J53" s="261"/>
    </row>
    <row r="54" spans="1:11" customFormat="1" ht="13.5" customHeight="1" x14ac:dyDescent="0.2">
      <c r="A54" s="261"/>
      <c r="B54" s="397"/>
      <c r="C54" s="278" t="s">
        <v>290</v>
      </c>
      <c r="D54" s="361">
        <f t="shared" ref="D54:I54" si="6">SUM(D34,D50,D53)</f>
        <v>69809.515660000194</v>
      </c>
      <c r="E54" s="361">
        <f t="shared" si="6"/>
        <v>11305.548940608694</v>
      </c>
      <c r="F54" s="361">
        <f t="shared" si="6"/>
        <v>14170.097059999996</v>
      </c>
      <c r="G54" s="361">
        <f t="shared" si="6"/>
        <v>3563.3682892216534</v>
      </c>
      <c r="H54" s="361">
        <f t="shared" si="6"/>
        <v>98848.529949830525</v>
      </c>
      <c r="I54" s="361">
        <f t="shared" si="6"/>
        <v>131361.24182999996</v>
      </c>
      <c r="J54" s="261"/>
    </row>
  </sheetData>
  <mergeCells count="2">
    <mergeCell ref="B2:D2"/>
    <mergeCell ref="B5:D5"/>
  </mergeCells>
  <phoneticPr fontId="0" type="noConversion"/>
  <pageMargins left="0.35433070866141736" right="0.35433070866141736" top="0.59055118110236227" bottom="0.59055118110236227" header="0.11811023622047245" footer="0.11811023622047245"/>
  <pageSetup paperSize="9" scale="51" fitToHeight="100" orientation="portrait" r:id="rId1"/>
  <headerFooter scaleWithDoc="0" alignWithMargins="0">
    <oddFooter>&amp;L&amp;8&amp;D&amp;C&amp;8&amp; Template: &amp;A
&amp;F&amp;R&amp;8&amp;P of &amp;N</oddFooter>
  </headerFooter>
  <rowBreaks count="1" manualBreakCount="1">
    <brk id="55" max="8"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K33"/>
  <sheetViews>
    <sheetView zoomScale="70" zoomScaleNormal="70" zoomScaleSheetLayoutView="100" workbookViewId="0">
      <selection activeCell="B30" sqref="B30"/>
    </sheetView>
  </sheetViews>
  <sheetFormatPr defaultColWidth="9.140625" defaultRowHeight="15" x14ac:dyDescent="0.2"/>
  <cols>
    <col min="1" max="1" width="11.85546875" style="286" customWidth="1"/>
    <col min="2" max="2" width="46.140625" style="286" customWidth="1"/>
    <col min="3" max="3" width="36.140625" style="286" customWidth="1"/>
    <col min="4" max="4" width="9.140625" style="286"/>
    <col min="5" max="5" width="10.42578125" style="286" customWidth="1"/>
    <col min="6" max="16384" width="9.140625" style="286"/>
  </cols>
  <sheetData>
    <row r="1" spans="2:6" ht="23.25" customHeight="1" x14ac:dyDescent="0.3">
      <c r="B1" s="276" t="s">
        <v>6</v>
      </c>
    </row>
    <row r="2" spans="2:6" ht="17.25" customHeight="1" x14ac:dyDescent="0.3">
      <c r="B2" s="300" t="s">
        <v>348</v>
      </c>
    </row>
    <row r="3" spans="2:6" ht="17.25" customHeight="1" x14ac:dyDescent="0.3">
      <c r="B3" s="276" t="str">
        <f>Cover!C26</f>
        <v>2012-13</v>
      </c>
    </row>
    <row r="4" spans="2:6" ht="17.25" customHeight="1" x14ac:dyDescent="0.3">
      <c r="B4" s="276"/>
    </row>
    <row r="5" spans="2:6" ht="30.75" customHeight="1" x14ac:dyDescent="0.2">
      <c r="B5" s="761" t="s">
        <v>388</v>
      </c>
      <c r="C5" s="774"/>
    </row>
    <row r="6" spans="2:6" ht="13.5" customHeight="1" x14ac:dyDescent="0.2">
      <c r="B6" s="415"/>
      <c r="C6" s="415"/>
      <c r="D6" s="299"/>
      <c r="E6" s="299"/>
    </row>
    <row r="7" spans="2:6" ht="15.75" x14ac:dyDescent="0.25">
      <c r="B7" s="416" t="s">
        <v>347</v>
      </c>
      <c r="C7" s="416"/>
      <c r="D7" s="291"/>
      <c r="E7" s="291"/>
      <c r="F7" s="291"/>
    </row>
    <row r="8" spans="2:6" ht="15.75" x14ac:dyDescent="0.25">
      <c r="B8" s="416"/>
      <c r="C8" s="416"/>
      <c r="D8" s="291"/>
      <c r="E8" s="291"/>
      <c r="F8" s="291"/>
    </row>
    <row r="9" spans="2:6" ht="27.75" customHeight="1" x14ac:dyDescent="0.2">
      <c r="B9" s="779" t="s">
        <v>389</v>
      </c>
      <c r="C9" s="780"/>
    </row>
    <row r="10" spans="2:6" ht="15.75" x14ac:dyDescent="0.25">
      <c r="B10" s="298"/>
      <c r="C10" s="298"/>
      <c r="D10" s="291"/>
      <c r="E10" s="291"/>
      <c r="F10" s="291"/>
    </row>
    <row r="11" spans="2:6" x14ac:dyDescent="0.2">
      <c r="B11" s="297"/>
      <c r="C11" s="296" t="s">
        <v>30</v>
      </c>
    </row>
    <row r="12" spans="2:6" x14ac:dyDescent="0.2">
      <c r="B12" s="295" t="s">
        <v>346</v>
      </c>
      <c r="C12" s="470">
        <f>'8. Maintenance'!H18+'10. Operating costs'!H19</f>
        <v>572025.59999999998</v>
      </c>
    </row>
    <row r="13" spans="2:6" x14ac:dyDescent="0.2">
      <c r="B13" s="293" t="s">
        <v>122</v>
      </c>
      <c r="C13" s="471">
        <v>4481.1000000000004</v>
      </c>
    </row>
    <row r="14" spans="2:6" x14ac:dyDescent="0.2">
      <c r="B14" s="293" t="s">
        <v>400</v>
      </c>
      <c r="C14" s="471">
        <v>3483.6</v>
      </c>
    </row>
    <row r="15" spans="2:6" ht="25.5" x14ac:dyDescent="0.2">
      <c r="B15" s="293" t="s">
        <v>399</v>
      </c>
      <c r="C15" s="471" t="s">
        <v>608</v>
      </c>
    </row>
    <row r="16" spans="2:6" x14ac:dyDescent="0.2">
      <c r="B16" s="293" t="s">
        <v>344</v>
      </c>
      <c r="C16" s="471" t="s">
        <v>608</v>
      </c>
    </row>
    <row r="17" spans="2:11" x14ac:dyDescent="0.2">
      <c r="B17" s="293" t="s">
        <v>444</v>
      </c>
      <c r="C17" s="471">
        <v>2406.4</v>
      </c>
    </row>
    <row r="18" spans="2:11" x14ac:dyDescent="0.2">
      <c r="B18" s="293" t="s">
        <v>445</v>
      </c>
      <c r="C18" s="471">
        <v>159427.70000000001</v>
      </c>
    </row>
    <row r="19" spans="2:11" x14ac:dyDescent="0.2">
      <c r="B19" s="293" t="s">
        <v>32</v>
      </c>
      <c r="C19" s="471" t="s">
        <v>608</v>
      </c>
    </row>
    <row r="20" spans="2:11" x14ac:dyDescent="0.2">
      <c r="B20" s="293" t="s">
        <v>343</v>
      </c>
      <c r="C20" s="540">
        <f>(C33)</f>
        <v>0</v>
      </c>
    </row>
    <row r="21" spans="2:11" x14ac:dyDescent="0.2">
      <c r="B21" s="293" t="s">
        <v>342</v>
      </c>
      <c r="C21" s="472">
        <f>SUM(C13:C20)</f>
        <v>169798.80000000002</v>
      </c>
    </row>
    <row r="22" spans="2:11" x14ac:dyDescent="0.2">
      <c r="B22" s="292" t="s">
        <v>341</v>
      </c>
      <c r="C22" s="473">
        <f>C12-C21</f>
        <v>402226.79999999993</v>
      </c>
    </row>
    <row r="23" spans="2:11" x14ac:dyDescent="0.2">
      <c r="C23" s="475"/>
    </row>
    <row r="24" spans="2:11" ht="15.75" x14ac:dyDescent="0.25">
      <c r="B24" s="291" t="s">
        <v>340</v>
      </c>
    </row>
    <row r="25" spans="2:11" ht="15.75" x14ac:dyDescent="0.25">
      <c r="B25" s="291"/>
    </row>
    <row r="26" spans="2:11" x14ac:dyDescent="0.2">
      <c r="B26" s="417" t="s">
        <v>339</v>
      </c>
      <c r="C26" s="398"/>
      <c r="D26" s="398"/>
      <c r="E26" s="398"/>
      <c r="F26" s="398"/>
      <c r="G26" s="398"/>
      <c r="H26" s="398"/>
      <c r="I26" s="398"/>
      <c r="J26" s="398"/>
      <c r="K26" s="399"/>
    </row>
    <row r="28" spans="2:11" ht="25.5" x14ac:dyDescent="0.2">
      <c r="B28" s="289" t="s">
        <v>338</v>
      </c>
      <c r="C28" s="290" t="s">
        <v>337</v>
      </c>
      <c r="D28" s="782" t="s">
        <v>22</v>
      </c>
      <c r="E28" s="782"/>
      <c r="F28" s="782"/>
      <c r="G28" s="782"/>
      <c r="H28" s="782"/>
      <c r="I28" s="782"/>
      <c r="J28" s="782"/>
      <c r="K28" s="782"/>
    </row>
    <row r="29" spans="2:11" x14ac:dyDescent="0.2">
      <c r="B29" s="288" t="s">
        <v>513</v>
      </c>
      <c r="C29" s="288" t="s">
        <v>529</v>
      </c>
      <c r="D29" s="781" t="s">
        <v>529</v>
      </c>
      <c r="E29" s="781"/>
      <c r="F29" s="781"/>
      <c r="G29" s="781"/>
      <c r="H29" s="781"/>
      <c r="I29" s="781"/>
      <c r="J29" s="781"/>
      <c r="K29" s="781"/>
    </row>
    <row r="30" spans="2:11" x14ac:dyDescent="0.2">
      <c r="B30" s="288" t="s">
        <v>529</v>
      </c>
      <c r="C30" s="288" t="s">
        <v>529</v>
      </c>
      <c r="D30" s="781" t="s">
        <v>529</v>
      </c>
      <c r="E30" s="781"/>
      <c r="F30" s="781"/>
      <c r="G30" s="781"/>
      <c r="H30" s="781"/>
      <c r="I30" s="781"/>
      <c r="J30" s="781"/>
      <c r="K30" s="781"/>
    </row>
    <row r="31" spans="2:11" x14ac:dyDescent="0.2">
      <c r="B31" s="288" t="s">
        <v>529</v>
      </c>
      <c r="C31" s="288" t="s">
        <v>529</v>
      </c>
      <c r="D31" s="781" t="s">
        <v>529</v>
      </c>
      <c r="E31" s="781"/>
      <c r="F31" s="781"/>
      <c r="G31" s="781"/>
      <c r="H31" s="781"/>
      <c r="I31" s="781"/>
      <c r="J31" s="781"/>
      <c r="K31" s="781"/>
    </row>
    <row r="32" spans="2:11" x14ac:dyDescent="0.2">
      <c r="B32" s="288" t="s">
        <v>529</v>
      </c>
      <c r="C32" s="288" t="s">
        <v>529</v>
      </c>
      <c r="D32" s="781" t="s">
        <v>529</v>
      </c>
      <c r="E32" s="781"/>
      <c r="F32" s="781"/>
      <c r="G32" s="781"/>
      <c r="H32" s="781"/>
      <c r="I32" s="781"/>
      <c r="J32" s="781"/>
      <c r="K32" s="781"/>
    </row>
    <row r="33" spans="2:3" x14ac:dyDescent="0.2">
      <c r="B33" s="287" t="s">
        <v>129</v>
      </c>
      <c r="C33" s="541">
        <f>SUM(C29:C32)</f>
        <v>0</v>
      </c>
    </row>
  </sheetData>
  <mergeCells count="7">
    <mergeCell ref="B5:C5"/>
    <mergeCell ref="B9:C9"/>
    <mergeCell ref="D32:K32"/>
    <mergeCell ref="D28:K28"/>
    <mergeCell ref="D29:K29"/>
    <mergeCell ref="D30:K30"/>
    <mergeCell ref="D31:K31"/>
  </mergeCells>
  <phoneticPr fontId="0" type="noConversion"/>
  <pageMargins left="0.74803149606299213" right="0.74803149606299213" top="0.98425196850393704" bottom="0.98425196850393704" header="0.51181102362204722" footer="0.51181102362204722"/>
  <pageSetup paperSize="9" scale="78" orientation="landscape" r:id="rId1"/>
  <headerFooter scaleWithDoc="0" alignWithMargins="0">
    <oddFooter>&amp;L&amp;8&amp;D&amp;C&amp;8&amp; Template: &amp;A
&amp;F&amp;R&amp;8&amp;P of &amp;N</oddFooter>
  </headerFooter>
  <colBreaks count="1" manualBreakCount="1">
    <brk id="11" max="31"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8"/>
  <sheetViews>
    <sheetView zoomScale="70" zoomScaleNormal="70" zoomScaleSheetLayoutView="100" workbookViewId="0">
      <selection activeCell="B15" sqref="B15"/>
    </sheetView>
  </sheetViews>
  <sheetFormatPr defaultColWidth="9.140625" defaultRowHeight="15" x14ac:dyDescent="0.2"/>
  <cols>
    <col min="1" max="1" width="14" style="301" customWidth="1"/>
    <col min="2" max="2" width="60.85546875" style="301" customWidth="1"/>
    <col min="3" max="6" width="30.85546875" style="301" customWidth="1"/>
    <col min="7" max="16384" width="9.140625" style="301"/>
  </cols>
  <sheetData>
    <row r="1" spans="2:4" ht="22.5" customHeight="1" x14ac:dyDescent="0.3">
      <c r="B1" s="276" t="s">
        <v>6</v>
      </c>
    </row>
    <row r="2" spans="2:4" ht="20.25" x14ac:dyDescent="0.3">
      <c r="B2" s="308" t="s">
        <v>394</v>
      </c>
      <c r="C2" s="305"/>
      <c r="D2" s="305"/>
    </row>
    <row r="3" spans="2:4" ht="18" customHeight="1" x14ac:dyDescent="0.3">
      <c r="B3" s="276" t="str">
        <f>Cover!C26</f>
        <v>2012-13</v>
      </c>
      <c r="C3" s="305"/>
      <c r="D3" s="305"/>
    </row>
    <row r="4" spans="2:4" ht="15.75" customHeight="1" x14ac:dyDescent="0.4">
      <c r="B4" s="307"/>
      <c r="C4" s="305"/>
      <c r="D4" s="305"/>
    </row>
    <row r="5" spans="2:4" ht="15.75" customHeight="1" x14ac:dyDescent="0.4">
      <c r="B5" s="307"/>
      <c r="C5" s="305"/>
      <c r="D5" s="305"/>
    </row>
    <row r="6" spans="2:4" ht="15.75" customHeight="1" x14ac:dyDescent="0.4">
      <c r="B6" s="307"/>
      <c r="C6" s="305"/>
      <c r="D6" s="305"/>
    </row>
    <row r="7" spans="2:4" ht="27.75" customHeight="1" x14ac:dyDescent="0.25">
      <c r="B7" s="785" t="s">
        <v>425</v>
      </c>
      <c r="C7" s="786"/>
      <c r="D7" s="305"/>
    </row>
    <row r="8" spans="2:4" ht="15.75" customHeight="1" x14ac:dyDescent="0.25">
      <c r="B8" s="413"/>
      <c r="C8" s="414"/>
      <c r="D8" s="305"/>
    </row>
    <row r="9" spans="2:4" ht="12.75" customHeight="1" x14ac:dyDescent="0.25">
      <c r="B9" s="783" t="s">
        <v>350</v>
      </c>
      <c r="C9" s="784"/>
      <c r="D9" s="305"/>
    </row>
    <row r="10" spans="2:4" s="407" customFormat="1" ht="12.75" customHeight="1" x14ac:dyDescent="0.25">
      <c r="B10" s="408"/>
      <c r="C10" s="406"/>
      <c r="D10" s="409"/>
    </row>
    <row r="11" spans="2:4" ht="18" x14ac:dyDescent="0.25">
      <c r="B11" s="405" t="s">
        <v>395</v>
      </c>
      <c r="C11" s="406"/>
      <c r="D11" s="305"/>
    </row>
    <row r="12" spans="2:4" ht="12.75" customHeight="1" x14ac:dyDescent="0.25">
      <c r="B12" s="405"/>
      <c r="C12" s="406"/>
      <c r="D12" s="305"/>
    </row>
    <row r="13" spans="2:4" s="305" customFormat="1" ht="47.1" customHeight="1" x14ac:dyDescent="0.25">
      <c r="B13" s="306" t="s">
        <v>349</v>
      </c>
      <c r="C13" s="448" t="s">
        <v>432</v>
      </c>
    </row>
    <row r="14" spans="2:4" x14ac:dyDescent="0.2">
      <c r="B14" s="304" t="s">
        <v>513</v>
      </c>
      <c r="C14" s="303"/>
    </row>
    <row r="15" spans="2:4" x14ac:dyDescent="0.2">
      <c r="B15" s="304"/>
      <c r="C15" s="303"/>
    </row>
    <row r="16" spans="2:4" x14ac:dyDescent="0.2">
      <c r="B16" s="304"/>
      <c r="C16" s="303"/>
    </row>
    <row r="17" spans="2:3" x14ac:dyDescent="0.2">
      <c r="B17" s="304"/>
      <c r="C17" s="303"/>
    </row>
    <row r="18" spans="2:3" x14ac:dyDescent="0.2">
      <c r="B18" s="302" t="s">
        <v>396</v>
      </c>
      <c r="C18" s="401">
        <f>SUM(C14:C17)</f>
        <v>0</v>
      </c>
    </row>
  </sheetData>
  <mergeCells count="2">
    <mergeCell ref="B9:C9"/>
    <mergeCell ref="B7:C7"/>
  </mergeCells>
  <phoneticPr fontId="0" type="noConversion"/>
  <pageMargins left="0.74803149606299213" right="0.74803149606299213" top="0.98425196850393704" bottom="0.98425196850393704" header="0.51181102362204722" footer="0.51181102362204722"/>
  <pageSetup paperSize="9" scale="94" orientation="landscape" r:id="rId1"/>
  <headerFooter scaleWithDoc="0" alignWithMargins="0">
    <oddFooter>&amp;L&amp;8&amp;D&amp;C&amp;8&amp; Template: &amp;A
&amp;F&amp;R&amp;8&amp;P of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2"/>
  <sheetViews>
    <sheetView zoomScale="70" zoomScaleNormal="70" zoomScaleSheetLayoutView="100" workbookViewId="0">
      <selection activeCell="B15" sqref="B15:B19"/>
    </sheetView>
  </sheetViews>
  <sheetFormatPr defaultColWidth="8.85546875" defaultRowHeight="12.75" x14ac:dyDescent="0.2"/>
  <cols>
    <col min="1" max="1" width="13.5703125" style="309" customWidth="1"/>
    <col min="2" max="2" width="43.85546875" style="309" customWidth="1"/>
    <col min="3" max="5" width="15.85546875" style="309" customWidth="1"/>
    <col min="6" max="6" width="24" style="309" customWidth="1"/>
    <col min="7" max="7" width="11.85546875" style="309" customWidth="1"/>
    <col min="8" max="8" width="19.85546875" style="309" customWidth="1"/>
    <col min="9" max="13" width="2.140625" style="309" customWidth="1"/>
    <col min="14" max="16384" width="8.85546875" style="309"/>
  </cols>
  <sheetData>
    <row r="1" spans="2:10" ht="20.25" x14ac:dyDescent="0.3">
      <c r="B1" s="276" t="s">
        <v>6</v>
      </c>
      <c r="E1" s="322"/>
    </row>
    <row r="2" spans="2:10" ht="20.25" x14ac:dyDescent="0.3">
      <c r="B2" s="300" t="s">
        <v>357</v>
      </c>
      <c r="E2" s="322"/>
    </row>
    <row r="3" spans="2:10" ht="20.25" x14ac:dyDescent="0.3">
      <c r="B3" s="276" t="str">
        <f>Cover!C26</f>
        <v>2012-13</v>
      </c>
      <c r="E3" s="322"/>
    </row>
    <row r="4" spans="2:10" ht="20.25" x14ac:dyDescent="0.3">
      <c r="B4" s="324"/>
      <c r="E4" s="322"/>
    </row>
    <row r="5" spans="2:10" ht="18" x14ac:dyDescent="0.2">
      <c r="B5" s="323" t="s">
        <v>356</v>
      </c>
      <c r="E5" s="322"/>
    </row>
    <row r="6" spans="2:10" ht="18" x14ac:dyDescent="0.2">
      <c r="B6" s="323"/>
      <c r="E6" s="322"/>
    </row>
    <row r="7" spans="2:10" ht="72" customHeight="1" x14ac:dyDescent="0.2">
      <c r="B7" s="779" t="s">
        <v>390</v>
      </c>
      <c r="C7" s="787"/>
      <c r="D7" s="788"/>
      <c r="E7" s="322"/>
    </row>
    <row r="8" spans="2:10" ht="18" x14ac:dyDescent="0.2">
      <c r="B8" s="323"/>
      <c r="E8" s="322"/>
    </row>
    <row r="9" spans="2:10" ht="15.75" x14ac:dyDescent="0.25">
      <c r="B9" s="291" t="s">
        <v>355</v>
      </c>
      <c r="H9" s="321"/>
    </row>
    <row r="10" spans="2:10" ht="15.75" x14ac:dyDescent="0.25">
      <c r="B10" s="291"/>
      <c r="C10" s="321"/>
      <c r="D10" s="321"/>
      <c r="E10" s="321"/>
      <c r="F10" s="321"/>
      <c r="G10" s="321"/>
      <c r="H10" s="321"/>
    </row>
    <row r="11" spans="2:10" ht="17.25" customHeight="1" x14ac:dyDescent="0.2">
      <c r="B11" s="790" t="s">
        <v>124</v>
      </c>
      <c r="C11" s="793" t="s">
        <v>354</v>
      </c>
      <c r="D11" s="794"/>
      <c r="E11" s="795"/>
      <c r="F11" s="796"/>
      <c r="G11" s="797"/>
      <c r="H11" s="797"/>
      <c r="I11" s="320"/>
      <c r="J11" s="317"/>
    </row>
    <row r="12" spans="2:10" ht="16.5" customHeight="1" x14ac:dyDescent="0.2">
      <c r="B12" s="791"/>
      <c r="C12" s="793" t="str">
        <f>B3</f>
        <v>2012-13</v>
      </c>
      <c r="D12" s="798"/>
      <c r="E12" s="799"/>
      <c r="F12" s="796"/>
      <c r="G12" s="797"/>
      <c r="H12" s="797"/>
      <c r="I12" s="318"/>
      <c r="J12" s="317"/>
    </row>
    <row r="13" spans="2:10" ht="38.25" x14ac:dyDescent="0.2">
      <c r="B13" s="792"/>
      <c r="C13" s="319" t="s">
        <v>353</v>
      </c>
      <c r="D13" s="319" t="s">
        <v>352</v>
      </c>
      <c r="E13" s="319" t="s">
        <v>351</v>
      </c>
      <c r="F13" s="796"/>
      <c r="G13" s="797"/>
      <c r="H13" s="797"/>
      <c r="I13" s="318"/>
      <c r="J13" s="317"/>
    </row>
    <row r="14" spans="2:10" ht="15" x14ac:dyDescent="0.2">
      <c r="B14" s="555" t="s">
        <v>513</v>
      </c>
      <c r="C14" s="294"/>
      <c r="D14" s="294"/>
      <c r="E14" s="402">
        <f t="shared" ref="E14:E19" si="0">SUM(C14:D14)</f>
        <v>0</v>
      </c>
      <c r="F14" s="789"/>
      <c r="G14" s="789"/>
      <c r="H14" s="789"/>
      <c r="I14" s="286"/>
      <c r="J14" s="286"/>
    </row>
    <row r="15" spans="2:10" ht="15" x14ac:dyDescent="0.2">
      <c r="B15" s="316"/>
      <c r="C15" s="294"/>
      <c r="D15" s="294"/>
      <c r="E15" s="402">
        <f t="shared" si="0"/>
        <v>0</v>
      </c>
      <c r="F15" s="789"/>
      <c r="G15" s="789"/>
      <c r="H15" s="789"/>
      <c r="I15" s="286"/>
      <c r="J15" s="286"/>
    </row>
    <row r="16" spans="2:10" ht="15" x14ac:dyDescent="0.2">
      <c r="B16" s="316"/>
      <c r="C16" s="294"/>
      <c r="D16" s="294"/>
      <c r="E16" s="402">
        <f t="shared" si="0"/>
        <v>0</v>
      </c>
      <c r="F16" s="789"/>
      <c r="G16" s="789"/>
      <c r="H16" s="789"/>
      <c r="I16" s="286"/>
      <c r="J16" s="286"/>
    </row>
    <row r="17" spans="2:10" ht="15" x14ac:dyDescent="0.2">
      <c r="B17" s="316"/>
      <c r="C17" s="294"/>
      <c r="D17" s="294"/>
      <c r="E17" s="402">
        <f t="shared" si="0"/>
        <v>0</v>
      </c>
      <c r="F17" s="789"/>
      <c r="G17" s="789"/>
      <c r="H17" s="789"/>
      <c r="I17" s="286"/>
      <c r="J17" s="286"/>
    </row>
    <row r="18" spans="2:10" ht="15" x14ac:dyDescent="0.2">
      <c r="B18" s="316"/>
      <c r="C18" s="294"/>
      <c r="D18" s="294"/>
      <c r="E18" s="402">
        <f t="shared" si="0"/>
        <v>0</v>
      </c>
      <c r="F18" s="789"/>
      <c r="G18" s="789"/>
      <c r="H18" s="789"/>
      <c r="I18" s="286"/>
      <c r="J18" s="286"/>
    </row>
    <row r="19" spans="2:10" ht="15" x14ac:dyDescent="0.2">
      <c r="B19" s="316"/>
      <c r="C19" s="294"/>
      <c r="D19" s="294"/>
      <c r="E19" s="402">
        <f t="shared" si="0"/>
        <v>0</v>
      </c>
      <c r="F19" s="789"/>
      <c r="G19" s="789"/>
      <c r="H19" s="789"/>
      <c r="I19" s="286"/>
      <c r="J19" s="286"/>
    </row>
    <row r="20" spans="2:10" ht="15" x14ac:dyDescent="0.2">
      <c r="B20" s="315" t="s">
        <v>129</v>
      </c>
      <c r="C20" s="400">
        <f>SUM(C14:C19)</f>
        <v>0</v>
      </c>
      <c r="D20" s="400">
        <f>SUM(D14:D19)</f>
        <v>0</v>
      </c>
      <c r="E20" s="400">
        <f>SUM(E14:E19)</f>
        <v>0</v>
      </c>
      <c r="F20" s="314"/>
      <c r="G20" s="314"/>
      <c r="H20" s="314"/>
      <c r="I20" s="286"/>
      <c r="J20" s="286"/>
    </row>
    <row r="21" spans="2:10" ht="15.75" x14ac:dyDescent="0.2">
      <c r="B21" s="313"/>
      <c r="C21" s="312"/>
      <c r="D21" s="312"/>
      <c r="E21" s="312"/>
      <c r="F21" s="286"/>
      <c r="G21" s="286"/>
      <c r="H21" s="286"/>
      <c r="I21" s="286"/>
    </row>
    <row r="22" spans="2:10" ht="15" x14ac:dyDescent="0.2">
      <c r="C22" s="311"/>
      <c r="E22" s="310"/>
    </row>
  </sheetData>
  <mergeCells count="11">
    <mergeCell ref="B7:D7"/>
    <mergeCell ref="F16:H16"/>
    <mergeCell ref="F17:H17"/>
    <mergeCell ref="F18:H18"/>
    <mergeCell ref="F19:H19"/>
    <mergeCell ref="B11:B13"/>
    <mergeCell ref="C11:E11"/>
    <mergeCell ref="F11:H13"/>
    <mergeCell ref="C12:E12"/>
    <mergeCell ref="F14:H14"/>
    <mergeCell ref="F15:H15"/>
  </mergeCells>
  <phoneticPr fontId="0" type="noConversion"/>
  <pageMargins left="0.74803149606299213" right="0.74803149606299213" top="0.98425196850393704" bottom="0.98425196850393704" header="0.51181102362204722" footer="0.51181102362204722"/>
  <pageSetup paperSize="9" scale="94" orientation="landscape" r:id="rId1"/>
  <headerFooter scaleWithDoc="0" alignWithMargins="0">
    <oddFooter>&amp;L&amp;8&amp;D&amp;C&amp;8&amp; Template: &amp;A
&amp;F&amp;R&amp;8&amp;P of &amp;N</oddFooter>
  </headerFooter>
  <colBreaks count="1" manualBreakCount="1">
    <brk id="7"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0"/>
  <sheetViews>
    <sheetView zoomScale="75" zoomScaleNormal="75" zoomScaleSheetLayoutView="100" workbookViewId="0">
      <selection activeCell="A5" sqref="A5"/>
    </sheetView>
  </sheetViews>
  <sheetFormatPr defaultColWidth="9.140625" defaultRowHeight="12.75" x14ac:dyDescent="0.2"/>
  <cols>
    <col min="1" max="1" width="11" style="325" customWidth="1"/>
    <col min="2" max="2" width="22.85546875" style="325" customWidth="1"/>
    <col min="3" max="3" width="15.85546875" style="325" customWidth="1"/>
    <col min="4" max="4" width="87" style="325" customWidth="1"/>
    <col min="5" max="5" width="15.85546875" style="325" customWidth="1"/>
    <col min="6" max="6" width="3" style="325" customWidth="1"/>
    <col min="7" max="7" width="2.42578125" style="325" customWidth="1"/>
    <col min="8" max="13" width="15.85546875" style="325" customWidth="1"/>
    <col min="14" max="16384" width="9.140625" style="325"/>
  </cols>
  <sheetData>
    <row r="1" spans="2:13" ht="20.25" x14ac:dyDescent="0.3">
      <c r="B1" s="276" t="s">
        <v>6</v>
      </c>
    </row>
    <row r="2" spans="2:13" ht="20.25" x14ac:dyDescent="0.3">
      <c r="B2" s="335" t="s">
        <v>345</v>
      </c>
    </row>
    <row r="3" spans="2:13" ht="20.25" x14ac:dyDescent="0.3">
      <c r="B3" s="276" t="str">
        <f>Cover!C26</f>
        <v>2012-13</v>
      </c>
    </row>
    <row r="4" spans="2:13" ht="20.25" x14ac:dyDescent="0.3">
      <c r="B4" s="276"/>
    </row>
    <row r="5" spans="2:13" ht="90.75" customHeight="1" x14ac:dyDescent="0.2">
      <c r="B5" s="761" t="s">
        <v>391</v>
      </c>
      <c r="C5" s="803"/>
      <c r="D5" s="803"/>
      <c r="E5" s="803"/>
      <c r="F5" s="803"/>
      <c r="G5" s="804"/>
    </row>
    <row r="6" spans="2:13" ht="20.25" x14ac:dyDescent="0.3">
      <c r="B6" s="276"/>
    </row>
    <row r="7" spans="2:13" ht="15.75" x14ac:dyDescent="0.25">
      <c r="B7" s="274" t="s">
        <v>374</v>
      </c>
    </row>
    <row r="9" spans="2:13" ht="84.6" customHeight="1" x14ac:dyDescent="0.2">
      <c r="B9" s="334" t="s">
        <v>373</v>
      </c>
      <c r="C9" s="334" t="s">
        <v>372</v>
      </c>
      <c r="D9" s="800" t="s">
        <v>371</v>
      </c>
      <c r="E9" s="801"/>
      <c r="F9" s="801"/>
      <c r="G9" s="802"/>
      <c r="H9" s="427" t="s">
        <v>370</v>
      </c>
      <c r="I9" s="427" t="s">
        <v>369</v>
      </c>
      <c r="J9" s="429" t="s">
        <v>368</v>
      </c>
      <c r="K9" s="334" t="s">
        <v>361</v>
      </c>
      <c r="L9" s="334" t="s">
        <v>367</v>
      </c>
      <c r="M9" s="334" t="s">
        <v>366</v>
      </c>
    </row>
    <row r="10" spans="2:13" ht="23.85" customHeight="1" x14ac:dyDescent="0.2">
      <c r="B10" s="333"/>
      <c r="C10" s="332"/>
      <c r="D10" s="331"/>
      <c r="E10" s="330"/>
      <c r="F10" s="330"/>
      <c r="G10" s="330"/>
      <c r="H10" s="428" t="s">
        <v>30</v>
      </c>
      <c r="I10" s="428" t="s">
        <v>30</v>
      </c>
      <c r="J10" s="428" t="s">
        <v>30</v>
      </c>
      <c r="K10" s="428" t="s">
        <v>30</v>
      </c>
      <c r="L10" s="428" t="s">
        <v>30</v>
      </c>
      <c r="M10" s="332"/>
    </row>
    <row r="11" spans="2:13" ht="33" customHeight="1" x14ac:dyDescent="0.2">
      <c r="B11" s="477" t="s">
        <v>605</v>
      </c>
      <c r="C11" s="478">
        <v>39141</v>
      </c>
      <c r="D11" s="546" t="s">
        <v>528</v>
      </c>
      <c r="E11" s="426"/>
      <c r="F11" s="426"/>
      <c r="G11" s="426"/>
      <c r="H11" s="547">
        <v>184.3</v>
      </c>
      <c r="I11" s="548">
        <v>0</v>
      </c>
      <c r="J11" s="548">
        <v>184.3</v>
      </c>
      <c r="K11" s="548">
        <v>0</v>
      </c>
      <c r="L11" s="548">
        <v>0</v>
      </c>
      <c r="M11" s="549" t="s">
        <v>606</v>
      </c>
    </row>
    <row r="12" spans="2:13" ht="25.5" x14ac:dyDescent="0.2">
      <c r="B12" s="477" t="s">
        <v>605</v>
      </c>
      <c r="C12" s="479">
        <v>40710</v>
      </c>
      <c r="D12" s="546" t="s">
        <v>524</v>
      </c>
      <c r="E12" s="426"/>
      <c r="F12" s="426"/>
      <c r="G12" s="426"/>
      <c r="H12" s="547">
        <v>51</v>
      </c>
      <c r="I12" s="548">
        <v>0</v>
      </c>
      <c r="J12" s="548">
        <v>51</v>
      </c>
      <c r="K12" s="548">
        <v>0</v>
      </c>
      <c r="L12" s="548">
        <v>0</v>
      </c>
      <c r="M12" s="549" t="s">
        <v>606</v>
      </c>
    </row>
    <row r="13" spans="2:13" ht="35.1" customHeight="1" x14ac:dyDescent="0.2">
      <c r="B13" s="477" t="s">
        <v>605</v>
      </c>
      <c r="C13" s="479">
        <v>40730</v>
      </c>
      <c r="D13" s="546" t="s">
        <v>525</v>
      </c>
      <c r="E13" s="426"/>
      <c r="F13" s="426"/>
      <c r="G13" s="426"/>
      <c r="H13" s="547">
        <v>8.6999999999999993</v>
      </c>
      <c r="I13" s="548">
        <v>0</v>
      </c>
      <c r="J13" s="548">
        <v>8.6999999999999993</v>
      </c>
      <c r="K13" s="548">
        <v>0</v>
      </c>
      <c r="L13" s="548">
        <v>0</v>
      </c>
      <c r="M13" s="549" t="s">
        <v>606</v>
      </c>
    </row>
    <row r="14" spans="2:13" ht="43.35" customHeight="1" x14ac:dyDescent="0.2">
      <c r="B14" s="477" t="s">
        <v>605</v>
      </c>
      <c r="C14" s="479">
        <v>40834</v>
      </c>
      <c r="D14" s="546" t="s">
        <v>526</v>
      </c>
      <c r="E14" s="426"/>
      <c r="F14" s="426"/>
      <c r="G14" s="426"/>
      <c r="H14" s="547">
        <v>57.1</v>
      </c>
      <c r="I14" s="548">
        <v>0</v>
      </c>
      <c r="J14" s="548">
        <v>57.1</v>
      </c>
      <c r="K14" s="548">
        <v>0</v>
      </c>
      <c r="L14" s="548">
        <v>0</v>
      </c>
      <c r="M14" s="549" t="s">
        <v>606</v>
      </c>
    </row>
    <row r="15" spans="2:13" ht="26.1" customHeight="1" x14ac:dyDescent="0.2">
      <c r="B15" s="477" t="s">
        <v>605</v>
      </c>
      <c r="C15" s="479">
        <v>41095</v>
      </c>
      <c r="D15" s="546" t="s">
        <v>527</v>
      </c>
      <c r="E15" s="426"/>
      <c r="F15" s="426"/>
      <c r="G15" s="426"/>
      <c r="H15" s="547">
        <v>556.4</v>
      </c>
      <c r="I15" s="548">
        <v>0</v>
      </c>
      <c r="J15" s="548">
        <v>556.4</v>
      </c>
      <c r="K15" s="548">
        <v>0</v>
      </c>
      <c r="L15" s="548">
        <v>0</v>
      </c>
      <c r="M15" s="549" t="s">
        <v>606</v>
      </c>
    </row>
    <row r="16" spans="2:13" ht="33" customHeight="1" x14ac:dyDescent="0.2">
      <c r="B16" s="477" t="s">
        <v>605</v>
      </c>
      <c r="C16" s="479">
        <v>41333</v>
      </c>
      <c r="D16" s="546" t="s">
        <v>552</v>
      </c>
      <c r="E16" s="426"/>
      <c r="F16" s="426"/>
      <c r="G16" s="426"/>
      <c r="H16" s="547">
        <v>182.8</v>
      </c>
      <c r="I16" s="548">
        <v>0</v>
      </c>
      <c r="J16" s="548">
        <v>182.8</v>
      </c>
      <c r="K16" s="548">
        <v>0</v>
      </c>
      <c r="L16" s="548">
        <v>0</v>
      </c>
      <c r="M16" s="549" t="s">
        <v>606</v>
      </c>
    </row>
    <row r="17" spans="2:14" ht="12.75" customHeight="1" x14ac:dyDescent="0.2">
      <c r="B17" s="329"/>
      <c r="C17" s="328"/>
      <c r="D17" s="537"/>
      <c r="E17" s="426"/>
      <c r="F17" s="426"/>
      <c r="G17" s="426"/>
      <c r="H17" s="480"/>
      <c r="I17" s="480"/>
      <c r="J17" s="480"/>
      <c r="K17" s="480"/>
      <c r="L17" s="480"/>
      <c r="M17" s="451"/>
    </row>
    <row r="18" spans="2:14" ht="12.75" customHeight="1" x14ac:dyDescent="0.2">
      <c r="B18" s="329"/>
      <c r="C18" s="328"/>
      <c r="D18" s="425"/>
      <c r="E18" s="426"/>
      <c r="F18" s="426"/>
      <c r="G18" s="426"/>
      <c r="H18" s="480"/>
      <c r="I18" s="480"/>
      <c r="J18" s="480"/>
      <c r="K18" s="480"/>
      <c r="L18" s="480"/>
      <c r="M18" s="451"/>
    </row>
    <row r="19" spans="2:14" x14ac:dyDescent="0.2">
      <c r="B19" s="327"/>
      <c r="C19" s="327"/>
      <c r="D19" s="430" t="s">
        <v>365</v>
      </c>
      <c r="E19" s="431"/>
      <c r="F19" s="431"/>
      <c r="G19" s="431"/>
      <c r="H19" s="501">
        <f>SUM(H11:H18)</f>
        <v>1040.3</v>
      </c>
      <c r="I19" s="501">
        <f>SUM(I11:I18)</f>
        <v>0</v>
      </c>
      <c r="J19" s="501">
        <f>SUM(J11:J18)</f>
        <v>1040.3</v>
      </c>
      <c r="K19" s="501">
        <f>SUM(K11:K18)</f>
        <v>0</v>
      </c>
      <c r="L19" s="501">
        <f>SUM(L11:L18)</f>
        <v>0</v>
      </c>
      <c r="M19" s="452"/>
    </row>
    <row r="20" spans="2:14" s="326" customFormat="1" x14ac:dyDescent="0.2">
      <c r="B20" s="434"/>
      <c r="C20" s="434"/>
      <c r="D20" s="434"/>
      <c r="E20" s="434"/>
      <c r="F20" s="434"/>
      <c r="G20" s="434"/>
      <c r="H20" s="434"/>
      <c r="I20" s="434"/>
      <c r="J20" s="434"/>
      <c r="K20" s="434"/>
      <c r="L20" s="434"/>
      <c r="M20" s="434"/>
    </row>
    <row r="21" spans="2:14" s="326" customFormat="1" ht="15.75" x14ac:dyDescent="0.25">
      <c r="B21" s="449" t="s">
        <v>364</v>
      </c>
      <c r="C21" s="434"/>
      <c r="D21" s="434"/>
      <c r="E21" s="434"/>
      <c r="F21" s="434"/>
      <c r="G21" s="434"/>
      <c r="H21" s="434"/>
      <c r="I21" s="434"/>
      <c r="J21" s="434"/>
      <c r="K21" s="434"/>
      <c r="L21" s="434"/>
      <c r="M21" s="434"/>
      <c r="N21" s="434"/>
    </row>
    <row r="22" spans="2:14" s="326" customFormat="1" x14ac:dyDescent="0.2">
      <c r="B22" s="434"/>
      <c r="C22" s="434"/>
      <c r="D22" s="434"/>
      <c r="E22" s="434"/>
      <c r="F22" s="434"/>
      <c r="G22" s="434"/>
      <c r="H22" s="434"/>
      <c r="I22" s="434"/>
      <c r="J22" s="434"/>
      <c r="K22" s="434"/>
      <c r="L22" s="434"/>
      <c r="M22" s="434"/>
      <c r="N22" s="434"/>
    </row>
    <row r="23" spans="2:14" s="326" customFormat="1" ht="89.85" customHeight="1" x14ac:dyDescent="0.2">
      <c r="B23" s="332" t="s">
        <v>363</v>
      </c>
      <c r="C23" s="332" t="s">
        <v>362</v>
      </c>
      <c r="D23" s="332" t="s">
        <v>361</v>
      </c>
      <c r="E23" s="332" t="s">
        <v>360</v>
      </c>
      <c r="F23" s="434"/>
      <c r="G23" s="434"/>
    </row>
    <row r="24" spans="2:14" s="326" customFormat="1" x14ac:dyDescent="0.2">
      <c r="B24" s="332"/>
      <c r="C24" s="428" t="s">
        <v>30</v>
      </c>
      <c r="D24" s="428" t="s">
        <v>30</v>
      </c>
      <c r="E24" s="428" t="s">
        <v>30</v>
      </c>
      <c r="F24" s="434"/>
      <c r="G24" s="434"/>
    </row>
    <row r="25" spans="2:14" s="326" customFormat="1" ht="23.1" customHeight="1" x14ac:dyDescent="0.2">
      <c r="B25" s="450"/>
      <c r="C25" s="432"/>
      <c r="D25" s="432"/>
      <c r="E25" s="433"/>
      <c r="F25" s="434"/>
      <c r="G25" s="434"/>
    </row>
    <row r="26" spans="2:14" s="326" customFormat="1" x14ac:dyDescent="0.2">
      <c r="B26" s="434"/>
      <c r="C26" s="434"/>
      <c r="D26" s="434"/>
      <c r="E26" s="434"/>
      <c r="F26" s="434"/>
      <c r="G26" s="434"/>
      <c r="H26" s="434"/>
      <c r="I26" s="434"/>
      <c r="J26" s="434"/>
      <c r="K26" s="434"/>
      <c r="L26" s="434"/>
      <c r="M26" s="434"/>
      <c r="N26" s="434"/>
    </row>
    <row r="27" spans="2:14" s="326" customFormat="1" ht="15.75" x14ac:dyDescent="0.25">
      <c r="B27" s="449" t="s">
        <v>359</v>
      </c>
      <c r="C27" s="434"/>
      <c r="D27" s="434"/>
      <c r="E27" s="434"/>
      <c r="F27" s="434"/>
      <c r="G27" s="434"/>
      <c r="H27" s="434"/>
      <c r="I27" s="434"/>
      <c r="J27" s="434"/>
      <c r="K27" s="434"/>
      <c r="L27" s="434"/>
      <c r="M27" s="434"/>
      <c r="N27" s="434"/>
    </row>
    <row r="28" spans="2:14" s="326" customFormat="1" x14ac:dyDescent="0.2">
      <c r="B28" s="434"/>
      <c r="C28" s="434"/>
      <c r="D28" s="434"/>
      <c r="E28" s="434"/>
      <c r="F28" s="434"/>
      <c r="G28" s="434"/>
      <c r="H28" s="434"/>
      <c r="I28" s="434"/>
      <c r="J28" s="434"/>
      <c r="K28" s="434"/>
      <c r="L28" s="434"/>
      <c r="M28" s="434"/>
      <c r="N28" s="434"/>
    </row>
    <row r="29" spans="2:14" s="326" customFormat="1" x14ac:dyDescent="0.2">
      <c r="B29" s="435" t="s">
        <v>358</v>
      </c>
      <c r="C29" s="436"/>
      <c r="D29" s="502">
        <f>H19+C25</f>
        <v>1040.3</v>
      </c>
      <c r="E29" s="434"/>
      <c r="F29" s="434"/>
      <c r="G29" s="434"/>
      <c r="H29" s="434"/>
      <c r="I29" s="434"/>
      <c r="J29" s="434"/>
      <c r="K29" s="434"/>
      <c r="L29" s="434"/>
      <c r="M29" s="434"/>
      <c r="N29" s="434"/>
    </row>
    <row r="30" spans="2:14" s="326" customFormat="1" x14ac:dyDescent="0.2">
      <c r="B30" s="434"/>
      <c r="C30" s="434"/>
      <c r="D30" s="434"/>
      <c r="E30" s="434"/>
      <c r="F30" s="434"/>
      <c r="G30" s="434"/>
      <c r="H30" s="434"/>
      <c r="I30" s="434"/>
      <c r="J30" s="434"/>
      <c r="K30" s="434"/>
      <c r="L30" s="434"/>
      <c r="M30" s="434"/>
      <c r="N30" s="434"/>
    </row>
  </sheetData>
  <mergeCells count="2">
    <mergeCell ref="D9:G9"/>
    <mergeCell ref="B5:G5"/>
  </mergeCells>
  <phoneticPr fontId="0" type="noConversion"/>
  <dataValidations count="1">
    <dataValidation type="list" allowBlank="1" showInputMessage="1" showErrorMessage="1" sqref="M17:M18">
      <formula1>"Yes, No"</formula1>
    </dataValidation>
  </dataValidations>
  <pageMargins left="0.35433070866141736" right="0.35433070866141736" top="0.59055118110236227" bottom="0.59055118110236227" header="0.51181102362204722" footer="0.11811023622047245"/>
  <pageSetup paperSize="9" scale="59" orientation="landscape" r:id="rId1"/>
  <headerFooter scaleWithDoc="0" alignWithMargins="0">
    <oddFooter>&amp;L&amp;8&amp;D&amp;C&amp;8&amp; Template: &amp;A
&amp;F&amp;R&amp;8&amp;P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7"/>
  <sheetViews>
    <sheetView tabSelected="1" zoomScale="70" zoomScaleNormal="70" zoomScaleSheetLayoutView="100" workbookViewId="0">
      <selection activeCell="I41" sqref="I41"/>
    </sheetView>
  </sheetViews>
  <sheetFormatPr defaultColWidth="9.140625" defaultRowHeight="12.75" x14ac:dyDescent="0.2"/>
  <cols>
    <col min="1" max="1" width="12" style="336" customWidth="1"/>
    <col min="2" max="2" width="16.42578125" style="336" bestFit="1" customWidth="1"/>
    <col min="3" max="3" width="41.140625" style="336" customWidth="1"/>
    <col min="4" max="6" width="15.85546875" style="336" customWidth="1"/>
    <col min="7" max="9" width="19.85546875" style="336" customWidth="1"/>
    <col min="10" max="10" width="6.85546875" style="336" customWidth="1"/>
    <col min="11" max="13" width="19.85546875" style="336" customWidth="1"/>
    <col min="14" max="14" width="18.140625" style="336" customWidth="1"/>
    <col min="15" max="16384" width="9.140625" style="336"/>
  </cols>
  <sheetData>
    <row r="1" spans="2:13" ht="20.25" x14ac:dyDescent="0.3">
      <c r="B1" s="276" t="s">
        <v>6</v>
      </c>
      <c r="C1" s="277"/>
      <c r="D1" s="277"/>
      <c r="E1" s="277"/>
      <c r="F1" s="277"/>
      <c r="G1" s="277"/>
      <c r="H1" s="277"/>
      <c r="I1" s="277"/>
      <c r="J1" s="277"/>
      <c r="K1" s="277"/>
      <c r="L1" s="277"/>
      <c r="M1" s="277"/>
    </row>
    <row r="2" spans="2:13" ht="20.25" x14ac:dyDescent="0.3">
      <c r="B2" s="354" t="s">
        <v>383</v>
      </c>
      <c r="C2" s="354"/>
    </row>
    <row r="3" spans="2:13" ht="20.25" x14ac:dyDescent="0.3">
      <c r="B3" s="276" t="str">
        <f>Cover!C26</f>
        <v>2012-13</v>
      </c>
    </row>
    <row r="4" spans="2:13" ht="20.25" x14ac:dyDescent="0.3">
      <c r="B4" s="276"/>
    </row>
    <row r="5" spans="2:13" ht="42" customHeight="1" x14ac:dyDescent="0.2">
      <c r="B5" s="761" t="s">
        <v>392</v>
      </c>
      <c r="C5" s="812"/>
      <c r="D5" s="812"/>
      <c r="E5" s="812"/>
      <c r="F5" s="812"/>
      <c r="G5" s="774"/>
    </row>
    <row r="6" spans="2:13" ht="20.25" x14ac:dyDescent="0.3">
      <c r="B6" s="276"/>
    </row>
    <row r="7" spans="2:13" ht="45" customHeight="1" x14ac:dyDescent="0.2">
      <c r="B7" s="809" t="s">
        <v>382</v>
      </c>
      <c r="C7" s="670"/>
      <c r="D7" s="670"/>
      <c r="E7" s="670"/>
      <c r="F7" s="670"/>
      <c r="G7" s="652"/>
    </row>
    <row r="8" spans="2:13" x14ac:dyDescent="0.2">
      <c r="B8" s="352"/>
      <c r="C8" s="352"/>
      <c r="D8" s="352"/>
      <c r="E8" s="352"/>
      <c r="F8" s="352"/>
      <c r="G8" s="352"/>
    </row>
    <row r="9" spans="2:13" ht="15.75" x14ac:dyDescent="0.25">
      <c r="B9" s="341" t="s">
        <v>381</v>
      </c>
      <c r="C9" s="353"/>
      <c r="D9" s="353"/>
      <c r="E9" s="353"/>
      <c r="F9" s="353"/>
      <c r="G9" s="353"/>
    </row>
    <row r="10" spans="2:13" x14ac:dyDescent="0.2">
      <c r="B10" s="352"/>
      <c r="C10" s="352"/>
      <c r="D10" s="352"/>
      <c r="E10" s="352"/>
      <c r="F10" s="352"/>
      <c r="G10" s="352"/>
    </row>
    <row r="11" spans="2:13" ht="57" customHeight="1" x14ac:dyDescent="0.2">
      <c r="B11" s="339" t="s">
        <v>109</v>
      </c>
      <c r="C11" s="338" t="s">
        <v>380</v>
      </c>
      <c r="D11" s="349" t="s">
        <v>402</v>
      </c>
      <c r="E11" s="349" t="s">
        <v>379</v>
      </c>
      <c r="F11" s="351" t="s">
        <v>52</v>
      </c>
      <c r="G11" s="350"/>
      <c r="H11" s="350"/>
      <c r="I11" s="350"/>
    </row>
    <row r="12" spans="2:13" ht="13.5" customHeight="1" x14ac:dyDescent="0.2">
      <c r="B12" s="403"/>
      <c r="C12" s="347" t="s">
        <v>183</v>
      </c>
      <c r="D12" s="349" t="s">
        <v>30</v>
      </c>
      <c r="E12" s="349" t="s">
        <v>30</v>
      </c>
      <c r="F12" s="349" t="s">
        <v>30</v>
      </c>
      <c r="G12" s="348"/>
      <c r="H12" s="348"/>
      <c r="I12" s="348"/>
    </row>
    <row r="13" spans="2:13" ht="13.5" customHeight="1" x14ac:dyDescent="0.2">
      <c r="B13" s="403"/>
      <c r="C13" s="345" t="s">
        <v>513</v>
      </c>
      <c r="D13" s="343"/>
      <c r="E13" s="344">
        <f>F13-D13</f>
        <v>0</v>
      </c>
      <c r="F13" s="343"/>
      <c r="G13" s="342"/>
      <c r="H13" s="342"/>
      <c r="I13" s="342"/>
    </row>
    <row r="14" spans="2:13" ht="13.5" customHeight="1" x14ac:dyDescent="0.2">
      <c r="B14" s="403"/>
      <c r="C14" s="345"/>
      <c r="D14" s="343"/>
      <c r="E14" s="344">
        <f>F14-D14</f>
        <v>0</v>
      </c>
      <c r="F14" s="343"/>
      <c r="G14" s="342"/>
      <c r="H14" s="342"/>
      <c r="I14" s="342"/>
    </row>
    <row r="15" spans="2:13" ht="13.5" customHeight="1" x14ac:dyDescent="0.2">
      <c r="B15" s="403"/>
      <c r="C15" s="345"/>
      <c r="D15" s="343"/>
      <c r="E15" s="344">
        <f>F15-D15</f>
        <v>0</v>
      </c>
      <c r="F15" s="343"/>
      <c r="G15" s="342"/>
      <c r="H15" s="342"/>
      <c r="I15" s="342"/>
    </row>
    <row r="16" spans="2:13" ht="12.75" customHeight="1" x14ac:dyDescent="0.2">
      <c r="B16" s="403"/>
      <c r="C16" s="347" t="s">
        <v>159</v>
      </c>
      <c r="D16" s="346"/>
      <c r="E16" s="346"/>
      <c r="F16" s="346"/>
      <c r="G16" s="342"/>
      <c r="H16" s="342"/>
      <c r="I16" s="342"/>
    </row>
    <row r="17" spans="2:9" ht="12.75" customHeight="1" x14ac:dyDescent="0.2">
      <c r="B17" s="403"/>
      <c r="C17" s="345" t="s">
        <v>513</v>
      </c>
      <c r="D17" s="343"/>
      <c r="E17" s="344">
        <f>F17-D17</f>
        <v>0</v>
      </c>
      <c r="F17" s="343"/>
      <c r="G17" s="342"/>
      <c r="H17" s="342"/>
      <c r="I17" s="342"/>
    </row>
    <row r="18" spans="2:9" ht="12.75" customHeight="1" x14ac:dyDescent="0.2">
      <c r="B18" s="403"/>
      <c r="C18" s="345"/>
      <c r="D18" s="343"/>
      <c r="E18" s="344">
        <f>F18-D18</f>
        <v>0</v>
      </c>
      <c r="F18" s="343"/>
      <c r="G18" s="342"/>
      <c r="H18" s="342"/>
      <c r="I18" s="342"/>
    </row>
    <row r="19" spans="2:9" ht="13.5" customHeight="1" x14ac:dyDescent="0.2">
      <c r="B19" s="403"/>
      <c r="C19" s="345"/>
      <c r="D19" s="343"/>
      <c r="E19" s="344">
        <f>F19-D19</f>
        <v>0</v>
      </c>
      <c r="F19" s="343"/>
      <c r="G19" s="342"/>
      <c r="H19" s="342"/>
      <c r="I19" s="342"/>
    </row>
    <row r="20" spans="2:9" x14ac:dyDescent="0.2">
      <c r="G20" s="340"/>
      <c r="H20" s="340"/>
      <c r="I20" s="340"/>
    </row>
    <row r="21" spans="2:9" ht="15.75" x14ac:dyDescent="0.25">
      <c r="B21" s="341" t="s">
        <v>378</v>
      </c>
      <c r="G21" s="340"/>
      <c r="H21" s="340"/>
      <c r="I21" s="340"/>
    </row>
    <row r="22" spans="2:9" x14ac:dyDescent="0.2">
      <c r="G22" s="340"/>
      <c r="H22" s="340"/>
      <c r="I22" s="340"/>
    </row>
    <row r="23" spans="2:9" ht="51" x14ac:dyDescent="0.2">
      <c r="B23" s="339" t="s">
        <v>109</v>
      </c>
      <c r="C23" s="338" t="s">
        <v>377</v>
      </c>
      <c r="D23" s="810" t="s">
        <v>376</v>
      </c>
      <c r="E23" s="811"/>
      <c r="F23" s="811"/>
      <c r="G23" s="810" t="s">
        <v>375</v>
      </c>
      <c r="H23" s="811"/>
      <c r="I23" s="811"/>
    </row>
    <row r="24" spans="2:9" x14ac:dyDescent="0.2">
      <c r="B24" s="403"/>
      <c r="C24" s="554" t="s">
        <v>513</v>
      </c>
      <c r="D24" s="805"/>
      <c r="E24" s="806"/>
      <c r="F24" s="807"/>
      <c r="G24" s="808"/>
      <c r="H24" s="808"/>
      <c r="I24" s="808"/>
    </row>
    <row r="25" spans="2:9" x14ac:dyDescent="0.2">
      <c r="B25" s="403"/>
      <c r="C25" s="337"/>
      <c r="D25" s="805"/>
      <c r="E25" s="806"/>
      <c r="F25" s="807"/>
      <c r="G25" s="808"/>
      <c r="H25" s="808"/>
      <c r="I25" s="808"/>
    </row>
    <row r="26" spans="2:9" x14ac:dyDescent="0.2">
      <c r="B26" s="403"/>
      <c r="C26" s="337"/>
      <c r="D26" s="805"/>
      <c r="E26" s="806"/>
      <c r="F26" s="807"/>
      <c r="G26" s="808"/>
      <c r="H26" s="808"/>
      <c r="I26" s="808"/>
    </row>
    <row r="27" spans="2:9" x14ac:dyDescent="0.2">
      <c r="B27" s="403"/>
      <c r="C27" s="337"/>
      <c r="D27" s="805"/>
      <c r="E27" s="806"/>
      <c r="F27" s="807"/>
      <c r="G27" s="808"/>
      <c r="H27" s="808"/>
      <c r="I27" s="808"/>
    </row>
  </sheetData>
  <mergeCells count="12">
    <mergeCell ref="B5:G5"/>
    <mergeCell ref="D23:F23"/>
    <mergeCell ref="D24:F24"/>
    <mergeCell ref="D25:F25"/>
    <mergeCell ref="D26:F26"/>
    <mergeCell ref="D27:F27"/>
    <mergeCell ref="G27:I27"/>
    <mergeCell ref="B7:G7"/>
    <mergeCell ref="G23:I23"/>
    <mergeCell ref="G24:I24"/>
    <mergeCell ref="G25:I25"/>
    <mergeCell ref="G26:I26"/>
  </mergeCells>
  <phoneticPr fontId="0" type="noConversion"/>
  <pageMargins left="0.74803149606299213" right="0.74803149606299213" top="0.98425196850393704" bottom="0.98425196850393704" header="0.51181102362204722" footer="0.51181102362204722"/>
  <pageSetup paperSize="9" scale="75" orientation="landscape" r:id="rId1"/>
  <headerFooter scaleWithDoc="0" alignWithMargins="0">
    <oddFooter>&amp;L&amp;8&amp;D&amp;C&amp;8&amp; Template: &amp;A
&amp;F&amp;R&amp;8&amp;P of &amp;N</oddFooter>
  </headerFooter>
  <colBreaks count="2" manualBreakCount="2">
    <brk id="9" max="27" man="1"/>
    <brk id="10" max="2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30"/>
  <sheetViews>
    <sheetView workbookViewId="0">
      <selection sqref="A1:AB1"/>
    </sheetView>
  </sheetViews>
  <sheetFormatPr defaultColWidth="8.85546875" defaultRowHeight="12.75" x14ac:dyDescent="0.2"/>
  <cols>
    <col min="1" max="14" width="8.7109375" style="556" customWidth="1"/>
    <col min="15" max="16384" width="8.85546875" style="556"/>
  </cols>
  <sheetData>
    <row r="1" spans="1:256" ht="15.75" customHeight="1" x14ac:dyDescent="0.2">
      <c r="A1" s="595" t="s">
        <v>575</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row>
    <row r="2" spans="1:256" x14ac:dyDescent="0.2">
      <c r="A2" s="558"/>
      <c r="B2" s="558"/>
      <c r="C2" s="558"/>
      <c r="D2" s="558"/>
      <c r="E2" s="558"/>
      <c r="F2" s="558"/>
      <c r="G2" s="558"/>
      <c r="H2" s="558"/>
      <c r="I2" s="558"/>
      <c r="J2" s="558"/>
      <c r="K2" s="558"/>
      <c r="L2" s="558"/>
    </row>
    <row r="3" spans="1:256" ht="25.5" customHeight="1" x14ac:dyDescent="0.2">
      <c r="A3" s="591" t="s">
        <v>576</v>
      </c>
      <c r="B3" s="591"/>
      <c r="C3" s="591"/>
      <c r="D3" s="591"/>
      <c r="E3" s="591"/>
      <c r="F3" s="591"/>
      <c r="G3" s="591"/>
      <c r="H3" s="591"/>
      <c r="I3" s="591"/>
      <c r="J3" s="591"/>
      <c r="K3" s="591"/>
      <c r="L3" s="591"/>
      <c r="M3" s="591"/>
      <c r="N3" s="591"/>
      <c r="O3" s="591"/>
      <c r="P3" s="591"/>
      <c r="Q3" s="591"/>
      <c r="R3" s="591"/>
      <c r="S3" s="591"/>
      <c r="T3" s="591"/>
      <c r="U3" s="591"/>
      <c r="V3" s="591"/>
      <c r="W3" s="591"/>
      <c r="X3" s="591"/>
      <c r="Y3" s="591"/>
      <c r="Z3" s="591"/>
    </row>
    <row r="4" spans="1:256" x14ac:dyDescent="0.2">
      <c r="A4" s="558"/>
      <c r="B4" s="558"/>
      <c r="C4" s="558"/>
      <c r="D4" s="558"/>
      <c r="E4" s="558"/>
      <c r="F4" s="558"/>
      <c r="G4" s="558"/>
      <c r="H4" s="558"/>
      <c r="I4" s="558"/>
      <c r="J4" s="558"/>
      <c r="K4" s="558"/>
      <c r="L4" s="558"/>
    </row>
    <row r="5" spans="1:256" x14ac:dyDescent="0.2">
      <c r="A5" s="557" t="s">
        <v>577</v>
      </c>
    </row>
    <row r="6" spans="1:256" x14ac:dyDescent="0.2">
      <c r="A6" s="590"/>
      <c r="B6" s="590"/>
      <c r="C6" s="590"/>
      <c r="D6" s="590"/>
      <c r="E6" s="590"/>
      <c r="F6" s="590"/>
      <c r="G6" s="590"/>
      <c r="H6" s="590"/>
      <c r="I6" s="590"/>
      <c r="J6" s="590"/>
      <c r="K6" s="590"/>
      <c r="L6" s="590"/>
      <c r="M6" s="590"/>
      <c r="N6" s="590"/>
    </row>
    <row r="7" spans="1:256" ht="32.450000000000003" customHeight="1" x14ac:dyDescent="0.2">
      <c r="A7" s="591" t="s">
        <v>581</v>
      </c>
      <c r="B7" s="591"/>
      <c r="C7" s="591"/>
      <c r="D7" s="591"/>
      <c r="E7" s="591"/>
      <c r="F7" s="591"/>
      <c r="G7" s="591"/>
      <c r="H7" s="591"/>
      <c r="I7" s="591"/>
      <c r="J7" s="591"/>
      <c r="K7" s="591"/>
      <c r="L7" s="591"/>
      <c r="M7" s="591"/>
      <c r="N7" s="591"/>
      <c r="O7" s="591"/>
      <c r="P7" s="591"/>
      <c r="Q7" s="591"/>
      <c r="R7" s="591"/>
      <c r="S7" s="591"/>
      <c r="T7" s="591"/>
      <c r="U7" s="591"/>
      <c r="V7" s="591"/>
      <c r="W7" s="591"/>
      <c r="X7" s="591"/>
      <c r="Y7" s="591"/>
      <c r="Z7" s="591"/>
      <c r="AA7" s="591"/>
      <c r="AB7" s="591"/>
    </row>
    <row r="8" spans="1:256" x14ac:dyDescent="0.2">
      <c r="A8" s="590"/>
      <c r="B8" s="590"/>
      <c r="C8" s="590"/>
      <c r="D8" s="590"/>
      <c r="E8" s="590"/>
      <c r="F8" s="590"/>
      <c r="G8" s="590"/>
      <c r="H8" s="590"/>
      <c r="I8" s="590"/>
      <c r="J8" s="590"/>
      <c r="K8" s="590"/>
      <c r="L8" s="590"/>
      <c r="M8" s="590"/>
      <c r="N8" s="590"/>
      <c r="O8" s="590"/>
      <c r="P8" s="590"/>
      <c r="Q8" s="590"/>
      <c r="R8" s="590"/>
      <c r="S8" s="590"/>
      <c r="T8" s="590"/>
      <c r="U8" s="590"/>
      <c r="V8" s="590"/>
      <c r="W8" s="590"/>
      <c r="X8" s="590"/>
      <c r="Y8" s="590"/>
      <c r="Z8" s="590"/>
      <c r="AA8" s="590"/>
      <c r="AB8" s="590"/>
      <c r="AC8" s="590"/>
      <c r="AD8" s="590"/>
      <c r="AE8" s="590"/>
      <c r="AF8" s="590"/>
      <c r="AG8" s="590"/>
      <c r="AH8" s="590"/>
      <c r="AI8" s="590"/>
      <c r="AJ8" s="590"/>
      <c r="AK8" s="590"/>
      <c r="AL8" s="590"/>
      <c r="AM8" s="590"/>
      <c r="AN8" s="590"/>
      <c r="AO8" s="590"/>
      <c r="AP8" s="590"/>
      <c r="AQ8" s="590"/>
      <c r="AR8" s="590"/>
      <c r="AS8" s="590"/>
      <c r="AT8" s="590"/>
      <c r="AU8" s="590"/>
      <c r="AV8" s="590"/>
      <c r="AW8" s="590"/>
      <c r="AX8" s="590"/>
      <c r="AY8" s="590"/>
      <c r="AZ8" s="590"/>
      <c r="BA8" s="590"/>
      <c r="BB8" s="590"/>
      <c r="BC8" s="590"/>
      <c r="BD8" s="590"/>
      <c r="BE8" s="590"/>
      <c r="BF8" s="590"/>
      <c r="BG8" s="590"/>
      <c r="BH8" s="590"/>
      <c r="BI8" s="590"/>
      <c r="BJ8" s="590"/>
      <c r="BK8" s="590"/>
      <c r="BL8" s="590"/>
      <c r="BM8" s="590"/>
      <c r="BN8" s="590"/>
      <c r="BO8" s="590"/>
      <c r="BP8" s="590"/>
      <c r="BQ8" s="590"/>
      <c r="BR8" s="590"/>
      <c r="BS8" s="590"/>
      <c r="BT8" s="590"/>
      <c r="BU8" s="590"/>
      <c r="BV8" s="590"/>
      <c r="BW8" s="590"/>
      <c r="BX8" s="590"/>
      <c r="BY8" s="590"/>
      <c r="BZ8" s="590"/>
      <c r="CA8" s="590"/>
      <c r="CB8" s="590"/>
      <c r="CC8" s="590"/>
      <c r="CD8" s="590"/>
      <c r="CE8" s="590"/>
      <c r="CF8" s="590"/>
      <c r="CG8" s="590"/>
      <c r="CH8" s="590"/>
      <c r="CI8" s="590"/>
      <c r="CJ8" s="590"/>
      <c r="CK8" s="590"/>
      <c r="CL8" s="590"/>
      <c r="CM8" s="590"/>
      <c r="CN8" s="590"/>
      <c r="CO8" s="590"/>
      <c r="CP8" s="590"/>
      <c r="CQ8" s="590"/>
      <c r="CR8" s="590"/>
      <c r="CS8" s="590"/>
      <c r="CT8" s="590"/>
      <c r="CU8" s="590"/>
      <c r="CV8" s="590"/>
      <c r="CW8" s="590"/>
      <c r="CX8" s="590"/>
      <c r="CY8" s="590"/>
      <c r="CZ8" s="590"/>
      <c r="DA8" s="590"/>
      <c r="DB8" s="590"/>
      <c r="DC8" s="590"/>
      <c r="DD8" s="590"/>
      <c r="DE8" s="590"/>
      <c r="DF8" s="590"/>
      <c r="DG8" s="590"/>
      <c r="DH8" s="590"/>
      <c r="DI8" s="590"/>
      <c r="DJ8" s="590"/>
      <c r="DK8" s="590"/>
      <c r="DL8" s="590"/>
      <c r="DM8" s="590"/>
      <c r="DN8" s="590"/>
      <c r="DO8" s="590"/>
      <c r="DP8" s="590"/>
      <c r="DQ8" s="590"/>
      <c r="DR8" s="590"/>
      <c r="DS8" s="590"/>
      <c r="DT8" s="590"/>
      <c r="DU8" s="590"/>
      <c r="DV8" s="590"/>
      <c r="DW8" s="590"/>
      <c r="DX8" s="590"/>
      <c r="DY8" s="590"/>
      <c r="DZ8" s="590"/>
      <c r="EA8" s="590"/>
      <c r="EB8" s="590"/>
      <c r="EC8" s="590"/>
      <c r="ED8" s="590"/>
      <c r="EE8" s="590"/>
      <c r="EF8" s="590"/>
      <c r="EG8" s="590"/>
      <c r="EH8" s="590"/>
      <c r="EI8" s="590"/>
      <c r="EJ8" s="590"/>
      <c r="EK8" s="590"/>
      <c r="EL8" s="590"/>
      <c r="EM8" s="590"/>
      <c r="EN8" s="590"/>
      <c r="EO8" s="590"/>
      <c r="EP8" s="590"/>
      <c r="EQ8" s="590"/>
      <c r="ER8" s="590"/>
      <c r="ES8" s="590"/>
      <c r="ET8" s="590"/>
      <c r="EU8" s="590"/>
      <c r="EV8" s="590"/>
      <c r="EW8" s="590"/>
      <c r="EX8" s="590"/>
      <c r="EY8" s="590"/>
      <c r="EZ8" s="590"/>
      <c r="FA8" s="590"/>
      <c r="FB8" s="590"/>
      <c r="FC8" s="590"/>
      <c r="FD8" s="590"/>
      <c r="FE8" s="590"/>
      <c r="FF8" s="590"/>
      <c r="FG8" s="590"/>
      <c r="FH8" s="590"/>
      <c r="FI8" s="590"/>
      <c r="FJ8" s="590"/>
      <c r="FK8" s="590"/>
      <c r="FL8" s="590"/>
      <c r="FM8" s="590"/>
      <c r="FN8" s="590"/>
      <c r="FO8" s="590"/>
      <c r="FP8" s="590"/>
      <c r="FQ8" s="590"/>
      <c r="FR8" s="590"/>
      <c r="FS8" s="590"/>
      <c r="FT8" s="590"/>
      <c r="FU8" s="590"/>
      <c r="FV8" s="590"/>
      <c r="FW8" s="590"/>
      <c r="FX8" s="590"/>
      <c r="FY8" s="590"/>
      <c r="FZ8" s="590"/>
      <c r="GA8" s="590"/>
      <c r="GB8" s="590"/>
      <c r="GC8" s="590"/>
      <c r="GD8" s="590"/>
      <c r="GE8" s="590"/>
      <c r="GF8" s="590"/>
      <c r="GG8" s="590"/>
      <c r="GH8" s="590"/>
      <c r="GI8" s="590"/>
      <c r="GJ8" s="590"/>
      <c r="GK8" s="590"/>
      <c r="GL8" s="590"/>
      <c r="GM8" s="590"/>
      <c r="GN8" s="590"/>
      <c r="GO8" s="590"/>
      <c r="GP8" s="590"/>
      <c r="GQ8" s="590"/>
      <c r="GR8" s="590"/>
      <c r="GS8" s="590"/>
      <c r="GT8" s="590"/>
      <c r="GU8" s="590"/>
      <c r="GV8" s="590"/>
      <c r="GW8" s="590"/>
      <c r="GX8" s="590"/>
      <c r="GY8" s="590"/>
      <c r="GZ8" s="590"/>
      <c r="HA8" s="590"/>
      <c r="HB8" s="590"/>
      <c r="HC8" s="590"/>
      <c r="HD8" s="590"/>
      <c r="HE8" s="590"/>
      <c r="HF8" s="590"/>
      <c r="HG8" s="590"/>
      <c r="HH8" s="590"/>
      <c r="HI8" s="590"/>
      <c r="HJ8" s="590"/>
      <c r="HK8" s="590"/>
      <c r="HL8" s="590"/>
      <c r="HM8" s="590"/>
      <c r="HN8" s="590"/>
      <c r="HO8" s="590"/>
      <c r="HP8" s="590"/>
      <c r="HQ8" s="590"/>
      <c r="HR8" s="590"/>
      <c r="HS8" s="590"/>
      <c r="HT8" s="590"/>
      <c r="HU8" s="590"/>
      <c r="HV8" s="590"/>
      <c r="HW8" s="590"/>
      <c r="HX8" s="590"/>
      <c r="HY8" s="590"/>
      <c r="HZ8" s="590"/>
      <c r="IA8" s="590"/>
      <c r="IB8" s="590"/>
      <c r="IC8" s="590"/>
      <c r="ID8" s="590"/>
      <c r="IE8" s="590"/>
      <c r="IF8" s="590"/>
      <c r="IG8" s="590"/>
      <c r="IH8" s="590"/>
      <c r="II8" s="590"/>
      <c r="IJ8" s="590"/>
      <c r="IK8" s="590"/>
      <c r="IL8" s="590"/>
      <c r="IM8" s="590"/>
      <c r="IN8" s="590"/>
      <c r="IO8" s="590"/>
      <c r="IP8" s="590"/>
      <c r="IQ8" s="590"/>
      <c r="IR8" s="590"/>
      <c r="IS8" s="590"/>
      <c r="IT8" s="590"/>
      <c r="IU8" s="590"/>
      <c r="IV8" s="590"/>
    </row>
    <row r="9" spans="1:256" ht="32.450000000000003" customHeight="1" x14ac:dyDescent="0.2">
      <c r="A9" s="594" t="s">
        <v>597</v>
      </c>
      <c r="B9" s="594"/>
      <c r="C9" s="594"/>
      <c r="D9" s="594"/>
      <c r="E9" s="594"/>
      <c r="F9" s="594"/>
      <c r="G9" s="594"/>
      <c r="H9" s="594"/>
      <c r="I9" s="594"/>
      <c r="J9" s="594"/>
      <c r="K9" s="594"/>
      <c r="L9" s="594"/>
      <c r="M9" s="594"/>
      <c r="N9" s="594"/>
      <c r="O9" s="594"/>
      <c r="P9" s="594"/>
      <c r="Q9" s="594"/>
      <c r="R9" s="594"/>
      <c r="S9" s="594"/>
      <c r="T9" s="594"/>
      <c r="U9" s="594"/>
      <c r="V9" s="594"/>
      <c r="W9" s="594"/>
      <c r="X9" s="594"/>
      <c r="Y9" s="594"/>
      <c r="Z9" s="594"/>
      <c r="AA9" s="594"/>
      <c r="AB9" s="594"/>
      <c r="AC9" s="590"/>
      <c r="AD9" s="590"/>
      <c r="AE9" s="590"/>
      <c r="AF9" s="590"/>
      <c r="AG9" s="590"/>
      <c r="AH9" s="590"/>
      <c r="AI9" s="590"/>
      <c r="AJ9" s="590"/>
      <c r="AK9" s="590"/>
      <c r="AL9" s="590"/>
      <c r="AM9" s="590"/>
      <c r="AN9" s="590"/>
      <c r="AO9" s="590"/>
      <c r="AP9" s="590"/>
      <c r="AQ9" s="590"/>
      <c r="AR9" s="590"/>
      <c r="AS9" s="590"/>
      <c r="AT9" s="590"/>
      <c r="AU9" s="590"/>
      <c r="AV9" s="590"/>
      <c r="AW9" s="590"/>
      <c r="AX9" s="590"/>
      <c r="AY9" s="590"/>
      <c r="AZ9" s="590"/>
      <c r="BA9" s="590"/>
      <c r="BB9" s="590"/>
      <c r="BC9" s="590"/>
      <c r="BD9" s="590"/>
      <c r="BE9" s="590"/>
      <c r="BF9" s="590"/>
      <c r="BG9" s="590"/>
      <c r="BH9" s="590"/>
      <c r="BI9" s="590"/>
      <c r="BJ9" s="590"/>
      <c r="BK9" s="590"/>
      <c r="BL9" s="590"/>
      <c r="BM9" s="590"/>
      <c r="BN9" s="590"/>
      <c r="BO9" s="590"/>
      <c r="BP9" s="590"/>
      <c r="BQ9" s="590"/>
      <c r="BR9" s="590"/>
      <c r="BS9" s="590"/>
      <c r="BT9" s="590"/>
      <c r="BU9" s="590"/>
      <c r="BV9" s="590"/>
      <c r="BW9" s="590"/>
      <c r="BX9" s="590"/>
      <c r="BY9" s="590"/>
      <c r="BZ9" s="590"/>
      <c r="CA9" s="590"/>
      <c r="CB9" s="590"/>
      <c r="CC9" s="590"/>
      <c r="CD9" s="590"/>
      <c r="CE9" s="590"/>
      <c r="CF9" s="590"/>
      <c r="CG9" s="590"/>
      <c r="CH9" s="590"/>
      <c r="CI9" s="590"/>
      <c r="CJ9" s="590"/>
      <c r="CK9" s="590"/>
      <c r="CL9" s="590"/>
      <c r="CM9" s="590"/>
      <c r="CN9" s="590"/>
      <c r="CO9" s="590"/>
      <c r="CP9" s="590"/>
      <c r="CQ9" s="590"/>
      <c r="CR9" s="590"/>
      <c r="CS9" s="590"/>
      <c r="CT9" s="590"/>
      <c r="CU9" s="590"/>
      <c r="CV9" s="590"/>
      <c r="CW9" s="590"/>
      <c r="CX9" s="590"/>
      <c r="CY9" s="590"/>
      <c r="CZ9" s="590"/>
      <c r="DA9" s="590"/>
      <c r="DB9" s="590"/>
      <c r="DC9" s="590"/>
      <c r="DD9" s="590"/>
      <c r="DE9" s="590"/>
      <c r="DF9" s="590"/>
      <c r="DG9" s="590"/>
      <c r="DH9" s="590"/>
      <c r="DI9" s="590"/>
      <c r="DJ9" s="590"/>
      <c r="DK9" s="590"/>
      <c r="DL9" s="590"/>
      <c r="DM9" s="590"/>
      <c r="DN9" s="590"/>
      <c r="DO9" s="590"/>
      <c r="DP9" s="590"/>
      <c r="DQ9" s="590"/>
      <c r="DR9" s="590"/>
      <c r="DS9" s="590"/>
      <c r="DT9" s="590"/>
      <c r="DU9" s="590"/>
      <c r="DV9" s="590"/>
      <c r="DW9" s="590"/>
      <c r="DX9" s="590"/>
      <c r="DY9" s="590"/>
      <c r="DZ9" s="590"/>
      <c r="EA9" s="590"/>
      <c r="EB9" s="590"/>
      <c r="EC9" s="590"/>
      <c r="ED9" s="590"/>
      <c r="EE9" s="590"/>
      <c r="EF9" s="590"/>
      <c r="EG9" s="590"/>
      <c r="EH9" s="590"/>
      <c r="EI9" s="590"/>
      <c r="EJ9" s="590"/>
      <c r="EK9" s="590"/>
      <c r="EL9" s="590"/>
      <c r="EM9" s="590"/>
      <c r="EN9" s="590"/>
      <c r="EO9" s="590"/>
      <c r="EP9" s="590"/>
      <c r="EQ9" s="590"/>
      <c r="ER9" s="590"/>
      <c r="ES9" s="590"/>
      <c r="ET9" s="590"/>
      <c r="EU9" s="590"/>
      <c r="EV9" s="590"/>
      <c r="EW9" s="590"/>
      <c r="EX9" s="590"/>
      <c r="EY9" s="590"/>
      <c r="EZ9" s="590"/>
      <c r="FA9" s="590"/>
      <c r="FB9" s="590"/>
      <c r="FC9" s="590"/>
      <c r="FD9" s="590"/>
      <c r="FE9" s="590"/>
      <c r="FF9" s="590"/>
      <c r="FG9" s="590"/>
      <c r="FH9" s="590"/>
      <c r="FI9" s="590"/>
      <c r="FJ9" s="590"/>
      <c r="FK9" s="590"/>
      <c r="FL9" s="590"/>
      <c r="FM9" s="590"/>
      <c r="FN9" s="590"/>
      <c r="FO9" s="590"/>
      <c r="FP9" s="590"/>
      <c r="FQ9" s="590"/>
      <c r="FR9" s="590"/>
      <c r="FS9" s="590"/>
      <c r="FT9" s="590"/>
      <c r="FU9" s="590"/>
      <c r="FV9" s="590"/>
      <c r="FW9" s="590"/>
      <c r="FX9" s="590"/>
      <c r="FY9" s="590"/>
      <c r="FZ9" s="590"/>
      <c r="GA9" s="590"/>
      <c r="GB9" s="590"/>
      <c r="GC9" s="590"/>
      <c r="GD9" s="590"/>
      <c r="GE9" s="590"/>
      <c r="GF9" s="590"/>
      <c r="GG9" s="590"/>
      <c r="GH9" s="590"/>
      <c r="GI9" s="590"/>
      <c r="GJ9" s="590"/>
      <c r="GK9" s="590"/>
      <c r="GL9" s="590"/>
      <c r="GM9" s="590"/>
      <c r="GN9" s="590"/>
      <c r="GO9" s="590"/>
      <c r="GP9" s="590"/>
      <c r="GQ9" s="590"/>
      <c r="GR9" s="590"/>
      <c r="GS9" s="590"/>
      <c r="GT9" s="590"/>
      <c r="GU9" s="590"/>
      <c r="GV9" s="590"/>
      <c r="GW9" s="590"/>
      <c r="GX9" s="590"/>
      <c r="GY9" s="590"/>
      <c r="GZ9" s="590"/>
      <c r="HA9" s="590"/>
      <c r="HB9" s="590"/>
      <c r="HC9" s="590"/>
      <c r="HD9" s="590"/>
      <c r="HE9" s="590"/>
      <c r="HF9" s="590"/>
      <c r="HG9" s="590"/>
      <c r="HH9" s="590"/>
      <c r="HI9" s="590"/>
      <c r="HJ9" s="590"/>
      <c r="HK9" s="590"/>
      <c r="HL9" s="590"/>
      <c r="HM9" s="590"/>
      <c r="HN9" s="590"/>
      <c r="HO9" s="590"/>
      <c r="HP9" s="590"/>
      <c r="HQ9" s="590"/>
      <c r="HR9" s="590"/>
      <c r="HS9" s="590"/>
      <c r="HT9" s="590"/>
      <c r="HU9" s="590"/>
      <c r="HV9" s="590"/>
      <c r="HW9" s="590"/>
      <c r="HX9" s="590"/>
      <c r="HY9" s="590"/>
      <c r="HZ9" s="590"/>
      <c r="IA9" s="590"/>
      <c r="IB9" s="590"/>
      <c r="IC9" s="590"/>
      <c r="ID9" s="590"/>
      <c r="IE9" s="590"/>
      <c r="IF9" s="590"/>
      <c r="IG9" s="590"/>
      <c r="IH9" s="590"/>
      <c r="II9" s="590"/>
      <c r="IJ9" s="590"/>
      <c r="IK9" s="590"/>
      <c r="IL9" s="590"/>
      <c r="IM9" s="590"/>
      <c r="IN9" s="590"/>
      <c r="IO9" s="590"/>
      <c r="IP9" s="590"/>
      <c r="IQ9" s="590"/>
      <c r="IR9" s="590"/>
      <c r="IS9" s="590"/>
      <c r="IT9" s="590"/>
      <c r="IU9" s="590"/>
      <c r="IV9" s="590"/>
    </row>
    <row r="10" spans="1:256" x14ac:dyDescent="0.2">
      <c r="A10" s="590"/>
      <c r="B10" s="590"/>
      <c r="C10" s="590"/>
      <c r="D10" s="590"/>
      <c r="E10" s="590"/>
      <c r="F10" s="590"/>
      <c r="G10" s="590"/>
      <c r="H10" s="590"/>
      <c r="I10" s="590"/>
      <c r="J10" s="590"/>
      <c r="K10" s="590"/>
      <c r="L10" s="590"/>
      <c r="M10" s="590"/>
      <c r="N10" s="590"/>
      <c r="O10" s="590"/>
      <c r="P10" s="590"/>
      <c r="Q10" s="590"/>
      <c r="R10" s="590"/>
      <c r="S10" s="590"/>
      <c r="T10" s="590"/>
      <c r="U10" s="590"/>
      <c r="V10" s="590"/>
      <c r="W10" s="590"/>
      <c r="X10" s="590"/>
      <c r="Y10" s="590"/>
      <c r="Z10" s="590"/>
      <c r="AA10" s="590"/>
      <c r="AB10" s="590"/>
      <c r="AC10" s="590"/>
      <c r="AD10" s="590"/>
      <c r="AE10" s="590"/>
      <c r="AF10" s="590"/>
      <c r="AG10" s="590"/>
      <c r="AH10" s="590"/>
      <c r="AI10" s="590"/>
      <c r="AJ10" s="590"/>
      <c r="AK10" s="590"/>
      <c r="AL10" s="590"/>
      <c r="AM10" s="590"/>
      <c r="AN10" s="590"/>
      <c r="AO10" s="590"/>
      <c r="AP10" s="590"/>
      <c r="AQ10" s="590"/>
      <c r="AR10" s="590"/>
      <c r="AS10" s="590"/>
      <c r="AT10" s="590"/>
      <c r="AU10" s="590"/>
      <c r="AV10" s="590"/>
      <c r="AW10" s="590"/>
      <c r="AX10" s="590"/>
      <c r="AY10" s="590"/>
      <c r="AZ10" s="590"/>
      <c r="BA10" s="590"/>
      <c r="BB10" s="590"/>
      <c r="BC10" s="590"/>
      <c r="BD10" s="590"/>
      <c r="BE10" s="590"/>
      <c r="BF10" s="590"/>
      <c r="BG10" s="590"/>
      <c r="BH10" s="590"/>
      <c r="BI10" s="590"/>
      <c r="BJ10" s="590"/>
      <c r="BK10" s="590"/>
      <c r="BL10" s="590"/>
      <c r="BM10" s="590"/>
      <c r="BN10" s="590"/>
      <c r="BO10" s="590"/>
      <c r="BP10" s="590"/>
      <c r="BQ10" s="590"/>
      <c r="BR10" s="590"/>
      <c r="BS10" s="590"/>
      <c r="BT10" s="590"/>
      <c r="BU10" s="590"/>
      <c r="BV10" s="590"/>
      <c r="BW10" s="590"/>
      <c r="BX10" s="590"/>
      <c r="BY10" s="590"/>
      <c r="BZ10" s="590"/>
      <c r="CA10" s="590"/>
      <c r="CB10" s="590"/>
      <c r="CC10" s="590"/>
      <c r="CD10" s="590"/>
      <c r="CE10" s="590"/>
      <c r="CF10" s="590"/>
      <c r="CG10" s="590"/>
      <c r="CH10" s="590"/>
      <c r="CI10" s="590"/>
      <c r="CJ10" s="590"/>
      <c r="CK10" s="590"/>
      <c r="CL10" s="590"/>
      <c r="CM10" s="590"/>
      <c r="CN10" s="590"/>
      <c r="CO10" s="590"/>
      <c r="CP10" s="590"/>
      <c r="CQ10" s="590"/>
      <c r="CR10" s="590"/>
      <c r="CS10" s="590"/>
      <c r="CT10" s="590"/>
      <c r="CU10" s="590"/>
      <c r="CV10" s="590"/>
      <c r="CW10" s="590"/>
      <c r="CX10" s="590"/>
      <c r="CY10" s="590"/>
      <c r="CZ10" s="590"/>
      <c r="DA10" s="590"/>
      <c r="DB10" s="590"/>
      <c r="DC10" s="590"/>
      <c r="DD10" s="590"/>
      <c r="DE10" s="590"/>
      <c r="DF10" s="590"/>
      <c r="DG10" s="590"/>
      <c r="DH10" s="590"/>
      <c r="DI10" s="590"/>
      <c r="DJ10" s="590"/>
      <c r="DK10" s="590"/>
      <c r="DL10" s="590"/>
      <c r="DM10" s="590"/>
      <c r="DN10" s="590"/>
      <c r="DO10" s="590"/>
      <c r="DP10" s="590"/>
      <c r="DQ10" s="590"/>
      <c r="DR10" s="590"/>
      <c r="DS10" s="590"/>
      <c r="DT10" s="590"/>
      <c r="DU10" s="590"/>
      <c r="DV10" s="590"/>
      <c r="DW10" s="590"/>
      <c r="DX10" s="590"/>
      <c r="DY10" s="590"/>
      <c r="DZ10" s="590"/>
      <c r="EA10" s="590"/>
      <c r="EB10" s="590"/>
      <c r="EC10" s="590"/>
      <c r="ED10" s="590"/>
      <c r="EE10" s="590"/>
      <c r="EF10" s="590"/>
      <c r="EG10" s="590"/>
      <c r="EH10" s="590"/>
      <c r="EI10" s="590"/>
      <c r="EJ10" s="590"/>
      <c r="EK10" s="590"/>
      <c r="EL10" s="590"/>
      <c r="EM10" s="590"/>
      <c r="EN10" s="590"/>
      <c r="EO10" s="590"/>
      <c r="EP10" s="590"/>
      <c r="EQ10" s="590"/>
      <c r="ER10" s="590"/>
      <c r="ES10" s="590"/>
      <c r="ET10" s="590"/>
      <c r="EU10" s="590"/>
      <c r="EV10" s="590"/>
      <c r="EW10" s="590"/>
      <c r="EX10" s="590"/>
      <c r="EY10" s="590"/>
      <c r="EZ10" s="590"/>
      <c r="FA10" s="590"/>
      <c r="FB10" s="590"/>
      <c r="FC10" s="590"/>
      <c r="FD10" s="590"/>
      <c r="FE10" s="590"/>
      <c r="FF10" s="590"/>
      <c r="FG10" s="590"/>
      <c r="FH10" s="590"/>
      <c r="FI10" s="590"/>
      <c r="FJ10" s="590"/>
      <c r="FK10" s="590"/>
      <c r="FL10" s="590"/>
      <c r="FM10" s="590"/>
      <c r="FN10" s="590"/>
      <c r="FO10" s="590"/>
      <c r="FP10" s="590"/>
      <c r="FQ10" s="590"/>
      <c r="FR10" s="590"/>
      <c r="FS10" s="590"/>
      <c r="FT10" s="590"/>
      <c r="FU10" s="590"/>
      <c r="FV10" s="590"/>
      <c r="FW10" s="590"/>
      <c r="FX10" s="590"/>
      <c r="FY10" s="590"/>
      <c r="FZ10" s="590"/>
      <c r="GA10" s="590"/>
      <c r="GB10" s="590"/>
      <c r="GC10" s="590"/>
      <c r="GD10" s="590"/>
      <c r="GE10" s="590"/>
      <c r="GF10" s="590"/>
      <c r="GG10" s="590"/>
      <c r="GH10" s="590"/>
      <c r="GI10" s="590"/>
      <c r="GJ10" s="590"/>
      <c r="GK10" s="590"/>
      <c r="GL10" s="590"/>
      <c r="GM10" s="590"/>
      <c r="GN10" s="590"/>
      <c r="GO10" s="590"/>
      <c r="GP10" s="590"/>
      <c r="GQ10" s="590"/>
      <c r="GR10" s="590"/>
      <c r="GS10" s="590"/>
      <c r="GT10" s="590"/>
      <c r="GU10" s="590"/>
      <c r="GV10" s="590"/>
      <c r="GW10" s="590"/>
      <c r="GX10" s="590"/>
      <c r="GY10" s="590"/>
      <c r="GZ10" s="590"/>
      <c r="HA10" s="590"/>
      <c r="HB10" s="590"/>
      <c r="HC10" s="590"/>
      <c r="HD10" s="590"/>
      <c r="HE10" s="590"/>
      <c r="HF10" s="590"/>
      <c r="HG10" s="590"/>
      <c r="HH10" s="590"/>
      <c r="HI10" s="590"/>
      <c r="HJ10" s="590"/>
      <c r="HK10" s="590"/>
      <c r="HL10" s="590"/>
      <c r="HM10" s="590"/>
      <c r="HN10" s="590"/>
      <c r="HO10" s="590"/>
      <c r="HP10" s="590"/>
      <c r="HQ10" s="590"/>
      <c r="HR10" s="590"/>
      <c r="HS10" s="590"/>
      <c r="HT10" s="590"/>
      <c r="HU10" s="590"/>
      <c r="HV10" s="590"/>
      <c r="HW10" s="590"/>
      <c r="HX10" s="590"/>
      <c r="HY10" s="590"/>
      <c r="HZ10" s="590"/>
      <c r="IA10" s="590"/>
      <c r="IB10" s="590"/>
      <c r="IC10" s="590"/>
      <c r="ID10" s="590"/>
      <c r="IE10" s="590"/>
      <c r="IF10" s="590"/>
      <c r="IG10" s="590"/>
      <c r="IH10" s="590"/>
      <c r="II10" s="590"/>
      <c r="IJ10" s="590"/>
      <c r="IK10" s="590"/>
      <c r="IL10" s="590"/>
      <c r="IM10" s="590"/>
      <c r="IN10" s="590"/>
      <c r="IO10" s="590"/>
      <c r="IP10" s="590"/>
      <c r="IQ10" s="590"/>
      <c r="IR10" s="590"/>
      <c r="IS10" s="590"/>
      <c r="IT10" s="590"/>
      <c r="IU10" s="590"/>
      <c r="IV10" s="590"/>
    </row>
    <row r="11" spans="1:256" ht="33" customHeight="1" x14ac:dyDescent="0.2">
      <c r="A11" s="594" t="s">
        <v>596</v>
      </c>
      <c r="B11" s="594"/>
      <c r="C11" s="594"/>
      <c r="D11" s="594"/>
      <c r="E11" s="594"/>
      <c r="F11" s="594"/>
      <c r="G11" s="594"/>
      <c r="H11" s="594"/>
      <c r="I11" s="594"/>
      <c r="J11" s="594"/>
      <c r="K11" s="594"/>
      <c r="L11" s="594"/>
      <c r="M11" s="594"/>
      <c r="N11" s="594"/>
      <c r="O11" s="594"/>
      <c r="P11" s="594"/>
      <c r="Q11" s="594"/>
      <c r="R11" s="594"/>
      <c r="S11" s="594"/>
      <c r="T11" s="594"/>
      <c r="U11" s="594"/>
      <c r="V11" s="594"/>
      <c r="W11" s="594"/>
      <c r="X11" s="594"/>
      <c r="Y11" s="594"/>
      <c r="Z11" s="594"/>
      <c r="AA11" s="594"/>
      <c r="AB11" s="594"/>
      <c r="AC11" s="590"/>
      <c r="AD11" s="590"/>
      <c r="AE11" s="590"/>
      <c r="AF11" s="590"/>
      <c r="AG11" s="590"/>
      <c r="AH11" s="590"/>
      <c r="AI11" s="590"/>
      <c r="AJ11" s="590"/>
      <c r="AK11" s="590"/>
      <c r="AL11" s="590"/>
      <c r="AM11" s="590"/>
      <c r="AN11" s="590"/>
      <c r="AO11" s="590"/>
      <c r="AP11" s="590"/>
      <c r="AQ11" s="590"/>
      <c r="AR11" s="590"/>
      <c r="AS11" s="590"/>
      <c r="AT11" s="590"/>
      <c r="AU11" s="590"/>
      <c r="AV11" s="590"/>
      <c r="AW11" s="590"/>
      <c r="AX11" s="590"/>
      <c r="AY11" s="590"/>
      <c r="AZ11" s="590"/>
      <c r="BA11" s="590"/>
      <c r="BB11" s="590"/>
      <c r="BC11" s="590"/>
      <c r="BD11" s="590"/>
      <c r="BE11" s="590"/>
      <c r="BF11" s="590"/>
      <c r="BG11" s="590"/>
      <c r="BH11" s="590"/>
      <c r="BI11" s="590"/>
      <c r="BJ11" s="590"/>
      <c r="BK11" s="590"/>
      <c r="BL11" s="590"/>
      <c r="BM11" s="590"/>
      <c r="BN11" s="590"/>
      <c r="BO11" s="590"/>
      <c r="BP11" s="590"/>
      <c r="BQ11" s="590"/>
      <c r="BR11" s="590"/>
      <c r="BS11" s="590"/>
      <c r="BT11" s="590"/>
      <c r="BU11" s="590"/>
      <c r="BV11" s="590"/>
      <c r="BW11" s="590"/>
      <c r="BX11" s="590"/>
      <c r="BY11" s="590"/>
      <c r="BZ11" s="590"/>
      <c r="CA11" s="590"/>
      <c r="CB11" s="590"/>
      <c r="CC11" s="590"/>
      <c r="CD11" s="590"/>
      <c r="CE11" s="590"/>
      <c r="CF11" s="590"/>
      <c r="CG11" s="590"/>
      <c r="CH11" s="590"/>
      <c r="CI11" s="590"/>
      <c r="CJ11" s="590"/>
      <c r="CK11" s="590"/>
      <c r="CL11" s="590"/>
      <c r="CM11" s="590"/>
      <c r="CN11" s="590"/>
      <c r="CO11" s="590"/>
      <c r="CP11" s="590"/>
      <c r="CQ11" s="590"/>
      <c r="CR11" s="590"/>
      <c r="CS11" s="590"/>
      <c r="CT11" s="590"/>
      <c r="CU11" s="590"/>
      <c r="CV11" s="590"/>
      <c r="CW11" s="590"/>
      <c r="CX11" s="590"/>
      <c r="CY11" s="590"/>
      <c r="CZ11" s="590"/>
      <c r="DA11" s="590"/>
      <c r="DB11" s="590"/>
      <c r="DC11" s="590"/>
      <c r="DD11" s="590"/>
      <c r="DE11" s="590"/>
      <c r="DF11" s="590"/>
      <c r="DG11" s="590"/>
      <c r="DH11" s="590"/>
      <c r="DI11" s="590"/>
      <c r="DJ11" s="590"/>
      <c r="DK11" s="590"/>
      <c r="DL11" s="590"/>
      <c r="DM11" s="590"/>
      <c r="DN11" s="590"/>
      <c r="DO11" s="590"/>
      <c r="DP11" s="590"/>
      <c r="DQ11" s="590"/>
      <c r="DR11" s="590"/>
      <c r="DS11" s="590"/>
      <c r="DT11" s="590"/>
      <c r="DU11" s="590"/>
      <c r="DV11" s="590"/>
      <c r="DW11" s="590"/>
      <c r="DX11" s="590"/>
      <c r="DY11" s="590"/>
      <c r="DZ11" s="590"/>
      <c r="EA11" s="590"/>
      <c r="EB11" s="590"/>
      <c r="EC11" s="590"/>
      <c r="ED11" s="590"/>
      <c r="EE11" s="590"/>
      <c r="EF11" s="590"/>
      <c r="EG11" s="590"/>
      <c r="EH11" s="590"/>
      <c r="EI11" s="590"/>
      <c r="EJ11" s="590"/>
      <c r="EK11" s="590"/>
      <c r="EL11" s="590"/>
      <c r="EM11" s="590"/>
      <c r="EN11" s="590"/>
      <c r="EO11" s="590"/>
      <c r="EP11" s="590"/>
      <c r="EQ11" s="590"/>
      <c r="ER11" s="590"/>
      <c r="ES11" s="590"/>
      <c r="ET11" s="590"/>
      <c r="EU11" s="590"/>
      <c r="EV11" s="590"/>
      <c r="EW11" s="590"/>
      <c r="EX11" s="590"/>
      <c r="EY11" s="590"/>
      <c r="EZ11" s="590"/>
      <c r="FA11" s="590"/>
      <c r="FB11" s="590"/>
      <c r="FC11" s="590"/>
      <c r="FD11" s="590"/>
      <c r="FE11" s="590"/>
      <c r="FF11" s="590"/>
      <c r="FG11" s="590"/>
      <c r="FH11" s="590"/>
      <c r="FI11" s="590"/>
      <c r="FJ11" s="590"/>
      <c r="FK11" s="590"/>
      <c r="FL11" s="590"/>
      <c r="FM11" s="590"/>
      <c r="FN11" s="590"/>
      <c r="FO11" s="590"/>
      <c r="FP11" s="590"/>
      <c r="FQ11" s="590"/>
      <c r="FR11" s="590"/>
      <c r="FS11" s="590"/>
      <c r="FT11" s="590"/>
      <c r="FU11" s="590"/>
      <c r="FV11" s="590"/>
      <c r="FW11" s="590"/>
      <c r="FX11" s="590"/>
      <c r="FY11" s="590"/>
      <c r="FZ11" s="590"/>
      <c r="GA11" s="590"/>
      <c r="GB11" s="590"/>
      <c r="GC11" s="590"/>
      <c r="GD11" s="590"/>
      <c r="GE11" s="590"/>
      <c r="GF11" s="590"/>
      <c r="GG11" s="590"/>
      <c r="GH11" s="590"/>
      <c r="GI11" s="590"/>
      <c r="GJ11" s="590"/>
      <c r="GK11" s="590"/>
      <c r="GL11" s="590"/>
      <c r="GM11" s="590"/>
      <c r="GN11" s="590"/>
      <c r="GO11" s="590"/>
      <c r="GP11" s="590"/>
      <c r="GQ11" s="590"/>
      <c r="GR11" s="590"/>
      <c r="GS11" s="590"/>
      <c r="GT11" s="590"/>
      <c r="GU11" s="590"/>
      <c r="GV11" s="590"/>
      <c r="GW11" s="590"/>
      <c r="GX11" s="590"/>
      <c r="GY11" s="590"/>
      <c r="GZ11" s="590"/>
      <c r="HA11" s="590"/>
      <c r="HB11" s="590"/>
      <c r="HC11" s="590"/>
      <c r="HD11" s="590"/>
      <c r="HE11" s="590"/>
      <c r="HF11" s="590"/>
      <c r="HG11" s="590"/>
      <c r="HH11" s="590"/>
      <c r="HI11" s="590"/>
      <c r="HJ11" s="590"/>
      <c r="HK11" s="590"/>
      <c r="HL11" s="590"/>
      <c r="HM11" s="590"/>
      <c r="HN11" s="590"/>
      <c r="HO11" s="590"/>
      <c r="HP11" s="590"/>
      <c r="HQ11" s="590"/>
      <c r="HR11" s="590"/>
      <c r="HS11" s="590"/>
      <c r="HT11" s="590"/>
      <c r="HU11" s="590"/>
      <c r="HV11" s="590"/>
      <c r="HW11" s="590"/>
      <c r="HX11" s="590"/>
      <c r="HY11" s="590"/>
      <c r="HZ11" s="590"/>
      <c r="IA11" s="590"/>
      <c r="IB11" s="590"/>
      <c r="IC11" s="590"/>
      <c r="ID11" s="590"/>
      <c r="IE11" s="590"/>
      <c r="IF11" s="590"/>
      <c r="IG11" s="590"/>
      <c r="IH11" s="590"/>
      <c r="II11" s="590"/>
      <c r="IJ11" s="590"/>
      <c r="IK11" s="590"/>
      <c r="IL11" s="590"/>
      <c r="IM11" s="590"/>
      <c r="IN11" s="590"/>
      <c r="IO11" s="590"/>
      <c r="IP11" s="590"/>
      <c r="IQ11" s="590"/>
      <c r="IR11" s="590"/>
      <c r="IS11" s="590"/>
      <c r="IT11" s="590"/>
      <c r="IU11" s="590"/>
      <c r="IV11" s="590"/>
    </row>
    <row r="12" spans="1:256" x14ac:dyDescent="0.2">
      <c r="A12" s="590"/>
      <c r="B12" s="590"/>
      <c r="C12" s="590"/>
      <c r="D12" s="590"/>
      <c r="E12" s="590"/>
      <c r="F12" s="590"/>
      <c r="G12" s="590"/>
      <c r="H12" s="590"/>
      <c r="I12" s="590"/>
      <c r="J12" s="590"/>
      <c r="K12" s="590"/>
      <c r="L12" s="590"/>
      <c r="M12" s="590"/>
      <c r="N12" s="590"/>
      <c r="O12" s="590"/>
      <c r="P12" s="590"/>
      <c r="Q12" s="590"/>
      <c r="R12" s="590"/>
      <c r="S12" s="590"/>
      <c r="T12" s="590"/>
      <c r="U12" s="590"/>
      <c r="V12" s="590"/>
      <c r="W12" s="590"/>
      <c r="X12" s="590"/>
      <c r="Y12" s="590"/>
      <c r="Z12" s="590"/>
      <c r="AA12" s="590"/>
      <c r="AB12" s="590"/>
      <c r="AC12" s="590"/>
      <c r="AD12" s="590"/>
      <c r="AE12" s="590"/>
      <c r="AF12" s="590"/>
      <c r="AG12" s="590"/>
      <c r="AH12" s="590"/>
      <c r="AI12" s="590"/>
      <c r="AJ12" s="590"/>
      <c r="AK12" s="590"/>
      <c r="AL12" s="590"/>
      <c r="AM12" s="590"/>
      <c r="AN12" s="590"/>
      <c r="AO12" s="590"/>
      <c r="AP12" s="590"/>
      <c r="AQ12" s="590"/>
      <c r="AR12" s="590"/>
      <c r="AS12" s="590"/>
      <c r="AT12" s="590"/>
      <c r="AU12" s="590"/>
      <c r="AV12" s="590"/>
      <c r="AW12" s="590"/>
      <c r="AX12" s="590"/>
      <c r="AY12" s="590"/>
      <c r="AZ12" s="590"/>
      <c r="BA12" s="590"/>
      <c r="BB12" s="590"/>
      <c r="BC12" s="590"/>
      <c r="BD12" s="590"/>
      <c r="BE12" s="590"/>
      <c r="BF12" s="590"/>
      <c r="BG12" s="590"/>
      <c r="BH12" s="590"/>
      <c r="BI12" s="590"/>
      <c r="BJ12" s="590"/>
      <c r="BK12" s="590"/>
      <c r="BL12" s="590"/>
      <c r="BM12" s="590"/>
      <c r="BN12" s="590"/>
      <c r="BO12" s="590"/>
      <c r="BP12" s="590"/>
      <c r="BQ12" s="590"/>
      <c r="BR12" s="590"/>
      <c r="BS12" s="590"/>
      <c r="BT12" s="590"/>
      <c r="BU12" s="590"/>
      <c r="BV12" s="590"/>
      <c r="BW12" s="590"/>
      <c r="BX12" s="590"/>
      <c r="BY12" s="590"/>
      <c r="BZ12" s="590"/>
      <c r="CA12" s="590"/>
      <c r="CB12" s="590"/>
      <c r="CC12" s="590"/>
      <c r="CD12" s="590"/>
      <c r="CE12" s="590"/>
      <c r="CF12" s="590"/>
      <c r="CG12" s="590"/>
      <c r="CH12" s="590"/>
      <c r="CI12" s="590"/>
      <c r="CJ12" s="590"/>
      <c r="CK12" s="590"/>
      <c r="CL12" s="590"/>
      <c r="CM12" s="590"/>
      <c r="CN12" s="590"/>
      <c r="CO12" s="590"/>
      <c r="CP12" s="590"/>
      <c r="CQ12" s="590"/>
      <c r="CR12" s="590"/>
      <c r="CS12" s="590"/>
      <c r="CT12" s="590"/>
      <c r="CU12" s="590"/>
      <c r="CV12" s="590"/>
      <c r="CW12" s="590"/>
      <c r="CX12" s="590"/>
      <c r="CY12" s="590"/>
      <c r="CZ12" s="590"/>
      <c r="DA12" s="590"/>
      <c r="DB12" s="590"/>
      <c r="DC12" s="590"/>
      <c r="DD12" s="590"/>
      <c r="DE12" s="590"/>
      <c r="DF12" s="590"/>
      <c r="DG12" s="590"/>
      <c r="DH12" s="590"/>
      <c r="DI12" s="590"/>
      <c r="DJ12" s="590"/>
      <c r="DK12" s="590"/>
      <c r="DL12" s="590"/>
      <c r="DM12" s="590"/>
      <c r="DN12" s="590"/>
      <c r="DO12" s="590"/>
      <c r="DP12" s="590"/>
      <c r="DQ12" s="590"/>
      <c r="DR12" s="590"/>
      <c r="DS12" s="590"/>
      <c r="DT12" s="590"/>
      <c r="DU12" s="590"/>
      <c r="DV12" s="590"/>
      <c r="DW12" s="590"/>
      <c r="DX12" s="590"/>
      <c r="DY12" s="590"/>
      <c r="DZ12" s="590"/>
      <c r="EA12" s="590"/>
      <c r="EB12" s="590"/>
      <c r="EC12" s="590"/>
      <c r="ED12" s="590"/>
      <c r="EE12" s="590"/>
      <c r="EF12" s="590"/>
      <c r="EG12" s="590"/>
      <c r="EH12" s="590"/>
      <c r="EI12" s="590"/>
      <c r="EJ12" s="590"/>
      <c r="EK12" s="590"/>
      <c r="EL12" s="590"/>
      <c r="EM12" s="590"/>
      <c r="EN12" s="590"/>
      <c r="EO12" s="590"/>
      <c r="EP12" s="590"/>
      <c r="EQ12" s="590"/>
      <c r="ER12" s="590"/>
      <c r="ES12" s="590"/>
      <c r="ET12" s="590"/>
      <c r="EU12" s="590"/>
      <c r="EV12" s="590"/>
      <c r="EW12" s="590"/>
      <c r="EX12" s="590"/>
      <c r="EY12" s="590"/>
      <c r="EZ12" s="590"/>
      <c r="FA12" s="590"/>
      <c r="FB12" s="590"/>
      <c r="FC12" s="590"/>
      <c r="FD12" s="590"/>
      <c r="FE12" s="590"/>
      <c r="FF12" s="590"/>
      <c r="FG12" s="590"/>
      <c r="FH12" s="590"/>
      <c r="FI12" s="590"/>
      <c r="FJ12" s="590"/>
      <c r="FK12" s="590"/>
      <c r="FL12" s="590"/>
      <c r="FM12" s="590"/>
      <c r="FN12" s="590"/>
      <c r="FO12" s="590"/>
      <c r="FP12" s="590"/>
      <c r="FQ12" s="590"/>
      <c r="FR12" s="590"/>
      <c r="FS12" s="590"/>
      <c r="FT12" s="590"/>
      <c r="FU12" s="590"/>
      <c r="FV12" s="590"/>
      <c r="FW12" s="590"/>
      <c r="FX12" s="590"/>
      <c r="FY12" s="590"/>
      <c r="FZ12" s="590"/>
      <c r="GA12" s="590"/>
      <c r="GB12" s="590"/>
      <c r="GC12" s="590"/>
      <c r="GD12" s="590"/>
      <c r="GE12" s="590"/>
      <c r="GF12" s="590"/>
      <c r="GG12" s="590"/>
      <c r="GH12" s="590"/>
      <c r="GI12" s="590"/>
      <c r="GJ12" s="590"/>
      <c r="GK12" s="590"/>
      <c r="GL12" s="590"/>
      <c r="GM12" s="590"/>
      <c r="GN12" s="590"/>
      <c r="GO12" s="590"/>
      <c r="GP12" s="590"/>
      <c r="GQ12" s="590"/>
      <c r="GR12" s="590"/>
      <c r="GS12" s="590"/>
      <c r="GT12" s="590"/>
      <c r="GU12" s="590"/>
      <c r="GV12" s="590"/>
      <c r="GW12" s="590"/>
      <c r="GX12" s="590"/>
      <c r="GY12" s="590"/>
      <c r="GZ12" s="590"/>
      <c r="HA12" s="590"/>
      <c r="HB12" s="590"/>
      <c r="HC12" s="590"/>
      <c r="HD12" s="590"/>
      <c r="HE12" s="590"/>
      <c r="HF12" s="590"/>
      <c r="HG12" s="590"/>
      <c r="HH12" s="590"/>
      <c r="HI12" s="590"/>
      <c r="HJ12" s="590"/>
      <c r="HK12" s="590"/>
      <c r="HL12" s="590"/>
      <c r="HM12" s="590"/>
      <c r="HN12" s="590"/>
      <c r="HO12" s="590"/>
      <c r="HP12" s="590"/>
      <c r="HQ12" s="590"/>
      <c r="HR12" s="590"/>
      <c r="HS12" s="590"/>
      <c r="HT12" s="590"/>
      <c r="HU12" s="590"/>
      <c r="HV12" s="590"/>
      <c r="HW12" s="590"/>
      <c r="HX12" s="590"/>
      <c r="HY12" s="590"/>
      <c r="HZ12" s="590"/>
      <c r="IA12" s="590"/>
      <c r="IB12" s="590"/>
      <c r="IC12" s="590"/>
      <c r="ID12" s="590"/>
      <c r="IE12" s="590"/>
      <c r="IF12" s="590"/>
      <c r="IG12" s="590"/>
      <c r="IH12" s="590"/>
      <c r="II12" s="590"/>
      <c r="IJ12" s="590"/>
      <c r="IK12" s="590"/>
      <c r="IL12" s="590"/>
      <c r="IM12" s="590"/>
      <c r="IN12" s="590"/>
      <c r="IO12" s="590"/>
      <c r="IP12" s="590"/>
      <c r="IQ12" s="590"/>
      <c r="IR12" s="590"/>
      <c r="IS12" s="590"/>
      <c r="IT12" s="590"/>
      <c r="IU12" s="590"/>
      <c r="IV12" s="590"/>
    </row>
    <row r="13" spans="1:256" ht="31.5" customHeight="1" x14ac:dyDescent="0.2">
      <c r="A13" s="591" t="s">
        <v>578</v>
      </c>
      <c r="B13" s="591"/>
      <c r="C13" s="591"/>
      <c r="D13" s="591"/>
      <c r="E13" s="591"/>
      <c r="F13" s="591"/>
      <c r="G13" s="591"/>
      <c r="H13" s="591"/>
      <c r="I13" s="591"/>
      <c r="J13" s="591"/>
      <c r="K13" s="591"/>
      <c r="L13" s="591"/>
      <c r="M13" s="591"/>
      <c r="N13" s="591"/>
      <c r="O13" s="591"/>
      <c r="P13" s="591"/>
      <c r="Q13" s="591"/>
      <c r="R13" s="591"/>
      <c r="S13" s="591"/>
      <c r="T13" s="591"/>
      <c r="U13" s="591"/>
      <c r="V13" s="591"/>
      <c r="W13" s="591"/>
      <c r="X13" s="591"/>
      <c r="Y13" s="591"/>
      <c r="Z13" s="591"/>
      <c r="AA13" s="591"/>
      <c r="AB13" s="591"/>
      <c r="AC13" s="590"/>
      <c r="AD13" s="590"/>
      <c r="AE13" s="590"/>
      <c r="AF13" s="590"/>
      <c r="AG13" s="590"/>
      <c r="AH13" s="590"/>
      <c r="AI13" s="590"/>
      <c r="AJ13" s="590"/>
      <c r="AK13" s="590"/>
      <c r="AL13" s="590"/>
      <c r="AM13" s="590"/>
      <c r="AN13" s="590"/>
      <c r="AO13" s="590"/>
      <c r="AP13" s="590"/>
      <c r="AQ13" s="590"/>
      <c r="AR13" s="590"/>
      <c r="AS13" s="590"/>
      <c r="AT13" s="590"/>
      <c r="AU13" s="590"/>
      <c r="AV13" s="590"/>
      <c r="AW13" s="590"/>
      <c r="AX13" s="590"/>
      <c r="AY13" s="590"/>
      <c r="AZ13" s="590"/>
      <c r="BA13" s="590"/>
      <c r="BB13" s="590"/>
      <c r="BC13" s="590"/>
      <c r="BD13" s="590"/>
      <c r="BE13" s="590"/>
      <c r="BF13" s="590"/>
      <c r="BG13" s="590"/>
      <c r="BH13" s="590"/>
      <c r="BI13" s="590"/>
      <c r="BJ13" s="590"/>
      <c r="BK13" s="590"/>
      <c r="BL13" s="590"/>
      <c r="BM13" s="590"/>
      <c r="BN13" s="590"/>
      <c r="BO13" s="590"/>
      <c r="BP13" s="590"/>
      <c r="BQ13" s="590"/>
      <c r="BR13" s="590"/>
      <c r="BS13" s="590"/>
      <c r="BT13" s="590"/>
      <c r="BU13" s="590"/>
      <c r="BV13" s="590"/>
      <c r="BW13" s="590"/>
      <c r="BX13" s="590"/>
      <c r="BY13" s="590"/>
      <c r="BZ13" s="590"/>
      <c r="CA13" s="590"/>
      <c r="CB13" s="590"/>
      <c r="CC13" s="590"/>
      <c r="CD13" s="590"/>
      <c r="CE13" s="590"/>
      <c r="CF13" s="590"/>
      <c r="CG13" s="590"/>
      <c r="CH13" s="590"/>
      <c r="CI13" s="590"/>
      <c r="CJ13" s="590"/>
      <c r="CK13" s="590"/>
      <c r="CL13" s="590"/>
      <c r="CM13" s="590"/>
      <c r="CN13" s="590"/>
      <c r="CO13" s="590"/>
      <c r="CP13" s="590"/>
      <c r="CQ13" s="590"/>
      <c r="CR13" s="590"/>
      <c r="CS13" s="590"/>
      <c r="CT13" s="590"/>
      <c r="CU13" s="590"/>
      <c r="CV13" s="590"/>
      <c r="CW13" s="590"/>
      <c r="CX13" s="590"/>
      <c r="CY13" s="590"/>
      <c r="CZ13" s="590"/>
      <c r="DA13" s="590"/>
      <c r="DB13" s="590"/>
      <c r="DC13" s="590"/>
      <c r="DD13" s="590"/>
      <c r="DE13" s="590"/>
      <c r="DF13" s="590"/>
      <c r="DG13" s="590"/>
      <c r="DH13" s="590"/>
      <c r="DI13" s="590"/>
      <c r="DJ13" s="590"/>
      <c r="DK13" s="590"/>
      <c r="DL13" s="590"/>
      <c r="DM13" s="590"/>
      <c r="DN13" s="590"/>
      <c r="DO13" s="590"/>
      <c r="DP13" s="590"/>
      <c r="DQ13" s="590"/>
      <c r="DR13" s="590"/>
      <c r="DS13" s="590"/>
      <c r="DT13" s="590"/>
      <c r="DU13" s="590"/>
      <c r="DV13" s="590"/>
      <c r="DW13" s="590"/>
      <c r="DX13" s="590"/>
      <c r="DY13" s="590"/>
      <c r="DZ13" s="590"/>
      <c r="EA13" s="590"/>
      <c r="EB13" s="590"/>
      <c r="EC13" s="590"/>
      <c r="ED13" s="590"/>
      <c r="EE13" s="590"/>
      <c r="EF13" s="590"/>
      <c r="EG13" s="590"/>
      <c r="EH13" s="590"/>
      <c r="EI13" s="590"/>
      <c r="EJ13" s="590"/>
      <c r="EK13" s="590"/>
      <c r="EL13" s="590"/>
      <c r="EM13" s="590"/>
      <c r="EN13" s="590"/>
      <c r="EO13" s="590"/>
      <c r="EP13" s="590"/>
      <c r="EQ13" s="590"/>
      <c r="ER13" s="590"/>
      <c r="ES13" s="590"/>
      <c r="ET13" s="590"/>
      <c r="EU13" s="590"/>
      <c r="EV13" s="590"/>
      <c r="EW13" s="590"/>
      <c r="EX13" s="590"/>
      <c r="EY13" s="590"/>
      <c r="EZ13" s="590"/>
      <c r="FA13" s="590"/>
      <c r="FB13" s="590"/>
      <c r="FC13" s="590"/>
      <c r="FD13" s="590"/>
      <c r="FE13" s="590"/>
      <c r="FF13" s="590"/>
      <c r="FG13" s="590"/>
      <c r="FH13" s="590"/>
      <c r="FI13" s="590"/>
      <c r="FJ13" s="590"/>
      <c r="FK13" s="590"/>
      <c r="FL13" s="590"/>
      <c r="FM13" s="590"/>
      <c r="FN13" s="590"/>
      <c r="FO13" s="590"/>
      <c r="FP13" s="590"/>
      <c r="FQ13" s="590"/>
      <c r="FR13" s="590"/>
      <c r="FS13" s="590"/>
      <c r="FT13" s="590"/>
      <c r="FU13" s="590"/>
      <c r="FV13" s="590"/>
      <c r="FW13" s="590"/>
      <c r="FX13" s="590"/>
      <c r="FY13" s="590"/>
      <c r="FZ13" s="590"/>
      <c r="GA13" s="590"/>
      <c r="GB13" s="590"/>
      <c r="GC13" s="590"/>
      <c r="GD13" s="590"/>
      <c r="GE13" s="590"/>
      <c r="GF13" s="590"/>
      <c r="GG13" s="590"/>
      <c r="GH13" s="590"/>
      <c r="GI13" s="590"/>
      <c r="GJ13" s="590"/>
      <c r="GK13" s="590"/>
      <c r="GL13" s="590"/>
      <c r="GM13" s="590"/>
      <c r="GN13" s="590"/>
      <c r="GO13" s="590"/>
      <c r="GP13" s="590"/>
      <c r="GQ13" s="590"/>
      <c r="GR13" s="590"/>
      <c r="GS13" s="590"/>
      <c r="GT13" s="590"/>
      <c r="GU13" s="590"/>
      <c r="GV13" s="590"/>
      <c r="GW13" s="590"/>
      <c r="GX13" s="590"/>
      <c r="GY13" s="590"/>
      <c r="GZ13" s="590"/>
      <c r="HA13" s="590"/>
      <c r="HB13" s="590"/>
      <c r="HC13" s="590"/>
      <c r="HD13" s="590"/>
      <c r="HE13" s="590"/>
      <c r="HF13" s="590"/>
      <c r="HG13" s="590"/>
      <c r="HH13" s="590"/>
      <c r="HI13" s="590"/>
      <c r="HJ13" s="590"/>
      <c r="HK13" s="590"/>
      <c r="HL13" s="590"/>
      <c r="HM13" s="590"/>
      <c r="HN13" s="590"/>
      <c r="HO13" s="590"/>
      <c r="HP13" s="590"/>
      <c r="HQ13" s="590"/>
      <c r="HR13" s="590"/>
      <c r="HS13" s="590"/>
      <c r="HT13" s="590"/>
      <c r="HU13" s="590"/>
      <c r="HV13" s="590"/>
      <c r="HW13" s="590"/>
      <c r="HX13" s="590"/>
      <c r="HY13" s="590"/>
      <c r="HZ13" s="590"/>
      <c r="IA13" s="590"/>
      <c r="IB13" s="590"/>
      <c r="IC13" s="590"/>
      <c r="ID13" s="590"/>
      <c r="IE13" s="590"/>
      <c r="IF13" s="590"/>
      <c r="IG13" s="590"/>
      <c r="IH13" s="590"/>
      <c r="II13" s="590"/>
      <c r="IJ13" s="590"/>
      <c r="IK13" s="590"/>
      <c r="IL13" s="590"/>
      <c r="IM13" s="590"/>
      <c r="IN13" s="590"/>
      <c r="IO13" s="590"/>
      <c r="IP13" s="590"/>
      <c r="IQ13" s="590"/>
      <c r="IR13" s="590"/>
      <c r="IS13" s="590"/>
      <c r="IT13" s="590"/>
      <c r="IU13" s="590"/>
      <c r="IV13" s="590"/>
    </row>
    <row r="14" spans="1:256" x14ac:dyDescent="0.2">
      <c r="A14" s="590"/>
      <c r="B14" s="590"/>
      <c r="C14" s="590"/>
      <c r="D14" s="590"/>
      <c r="E14" s="590"/>
      <c r="F14" s="590"/>
      <c r="G14" s="590"/>
      <c r="H14" s="590"/>
      <c r="I14" s="590"/>
      <c r="J14" s="590"/>
      <c r="K14" s="590"/>
      <c r="L14" s="590"/>
      <c r="M14" s="590"/>
      <c r="N14" s="590"/>
      <c r="O14" s="590"/>
      <c r="P14" s="590"/>
      <c r="Q14" s="590"/>
      <c r="R14" s="590"/>
      <c r="S14" s="590"/>
      <c r="T14" s="590"/>
      <c r="U14" s="590"/>
      <c r="V14" s="590"/>
      <c r="W14" s="590"/>
      <c r="X14" s="590"/>
      <c r="Y14" s="590"/>
      <c r="Z14" s="590"/>
      <c r="AA14" s="590"/>
      <c r="AB14" s="590"/>
      <c r="AC14" s="590"/>
      <c r="AD14" s="590"/>
      <c r="AE14" s="590"/>
      <c r="AF14" s="590"/>
      <c r="AG14" s="590"/>
      <c r="AH14" s="590"/>
      <c r="AI14" s="590"/>
      <c r="AJ14" s="590"/>
      <c r="AK14" s="590"/>
      <c r="AL14" s="590"/>
      <c r="AM14" s="590"/>
      <c r="AN14" s="590"/>
      <c r="AO14" s="590"/>
      <c r="AP14" s="590"/>
      <c r="AQ14" s="590"/>
      <c r="AR14" s="590"/>
      <c r="AS14" s="590"/>
      <c r="AT14" s="590"/>
      <c r="AU14" s="590"/>
      <c r="AV14" s="590"/>
      <c r="AW14" s="590"/>
      <c r="AX14" s="590"/>
      <c r="AY14" s="590"/>
      <c r="AZ14" s="590"/>
      <c r="BA14" s="590"/>
      <c r="BB14" s="590"/>
      <c r="BC14" s="590"/>
      <c r="BD14" s="590"/>
      <c r="BE14" s="590"/>
      <c r="BF14" s="590"/>
      <c r="BG14" s="590"/>
      <c r="BH14" s="590"/>
      <c r="BI14" s="590"/>
      <c r="BJ14" s="590"/>
      <c r="BK14" s="590"/>
      <c r="BL14" s="590"/>
      <c r="BM14" s="590"/>
      <c r="BN14" s="590"/>
      <c r="BO14" s="590"/>
      <c r="BP14" s="590"/>
      <c r="BQ14" s="590"/>
      <c r="BR14" s="590"/>
      <c r="BS14" s="590"/>
      <c r="BT14" s="590"/>
      <c r="BU14" s="590"/>
      <c r="BV14" s="590"/>
      <c r="BW14" s="590"/>
      <c r="BX14" s="590"/>
      <c r="BY14" s="590"/>
      <c r="BZ14" s="590"/>
      <c r="CA14" s="590"/>
      <c r="CB14" s="590"/>
      <c r="CC14" s="590"/>
      <c r="CD14" s="590"/>
      <c r="CE14" s="590"/>
      <c r="CF14" s="590"/>
      <c r="CG14" s="590"/>
      <c r="CH14" s="590"/>
      <c r="CI14" s="590"/>
      <c r="CJ14" s="590"/>
      <c r="CK14" s="590"/>
      <c r="CL14" s="590"/>
      <c r="CM14" s="590"/>
      <c r="CN14" s="590"/>
      <c r="CO14" s="590"/>
      <c r="CP14" s="590"/>
      <c r="CQ14" s="590"/>
      <c r="CR14" s="590"/>
      <c r="CS14" s="590"/>
      <c r="CT14" s="590"/>
      <c r="CU14" s="590"/>
      <c r="CV14" s="590"/>
      <c r="CW14" s="590"/>
      <c r="CX14" s="590"/>
      <c r="CY14" s="590"/>
      <c r="CZ14" s="590"/>
      <c r="DA14" s="590"/>
      <c r="DB14" s="590"/>
      <c r="DC14" s="590"/>
      <c r="DD14" s="590"/>
      <c r="DE14" s="590"/>
      <c r="DF14" s="590"/>
      <c r="DG14" s="590"/>
      <c r="DH14" s="590"/>
      <c r="DI14" s="590"/>
      <c r="DJ14" s="590"/>
      <c r="DK14" s="590"/>
      <c r="DL14" s="590"/>
      <c r="DM14" s="590"/>
      <c r="DN14" s="590"/>
      <c r="DO14" s="590"/>
      <c r="DP14" s="590"/>
      <c r="DQ14" s="590"/>
      <c r="DR14" s="590"/>
      <c r="DS14" s="590"/>
      <c r="DT14" s="590"/>
      <c r="DU14" s="590"/>
      <c r="DV14" s="590"/>
      <c r="DW14" s="590"/>
      <c r="DX14" s="590"/>
      <c r="DY14" s="590"/>
      <c r="DZ14" s="590"/>
      <c r="EA14" s="590"/>
      <c r="EB14" s="590"/>
      <c r="EC14" s="590"/>
      <c r="ED14" s="590"/>
      <c r="EE14" s="590"/>
      <c r="EF14" s="590"/>
      <c r="EG14" s="590"/>
      <c r="EH14" s="590"/>
      <c r="EI14" s="590"/>
      <c r="EJ14" s="590"/>
      <c r="EK14" s="590"/>
      <c r="EL14" s="590"/>
      <c r="EM14" s="590"/>
      <c r="EN14" s="590"/>
      <c r="EO14" s="590"/>
      <c r="EP14" s="590"/>
      <c r="EQ14" s="590"/>
      <c r="ER14" s="590"/>
      <c r="ES14" s="590"/>
      <c r="ET14" s="590"/>
      <c r="EU14" s="590"/>
      <c r="EV14" s="590"/>
      <c r="EW14" s="590"/>
      <c r="EX14" s="590"/>
      <c r="EY14" s="590"/>
      <c r="EZ14" s="590"/>
      <c r="FA14" s="590"/>
      <c r="FB14" s="590"/>
      <c r="FC14" s="590"/>
      <c r="FD14" s="590"/>
      <c r="FE14" s="590"/>
      <c r="FF14" s="590"/>
      <c r="FG14" s="590"/>
      <c r="FH14" s="590"/>
      <c r="FI14" s="590"/>
      <c r="FJ14" s="590"/>
      <c r="FK14" s="590"/>
      <c r="FL14" s="590"/>
      <c r="FM14" s="590"/>
      <c r="FN14" s="590"/>
      <c r="FO14" s="590"/>
      <c r="FP14" s="590"/>
      <c r="FQ14" s="590"/>
      <c r="FR14" s="590"/>
      <c r="FS14" s="590"/>
      <c r="FT14" s="590"/>
      <c r="FU14" s="590"/>
      <c r="FV14" s="590"/>
      <c r="FW14" s="590"/>
      <c r="FX14" s="590"/>
      <c r="FY14" s="590"/>
      <c r="FZ14" s="590"/>
      <c r="GA14" s="590"/>
      <c r="GB14" s="590"/>
      <c r="GC14" s="590"/>
      <c r="GD14" s="590"/>
      <c r="GE14" s="590"/>
      <c r="GF14" s="590"/>
      <c r="GG14" s="590"/>
      <c r="GH14" s="590"/>
      <c r="GI14" s="590"/>
      <c r="GJ14" s="590"/>
      <c r="GK14" s="590"/>
      <c r="GL14" s="590"/>
      <c r="GM14" s="590"/>
      <c r="GN14" s="590"/>
      <c r="GO14" s="590"/>
      <c r="GP14" s="590"/>
      <c r="GQ14" s="590"/>
      <c r="GR14" s="590"/>
      <c r="GS14" s="590"/>
      <c r="GT14" s="590"/>
      <c r="GU14" s="590"/>
      <c r="GV14" s="590"/>
      <c r="GW14" s="590"/>
      <c r="GX14" s="590"/>
      <c r="GY14" s="590"/>
      <c r="GZ14" s="590"/>
      <c r="HA14" s="590"/>
      <c r="HB14" s="590"/>
      <c r="HC14" s="590"/>
      <c r="HD14" s="590"/>
      <c r="HE14" s="590"/>
      <c r="HF14" s="590"/>
      <c r="HG14" s="590"/>
      <c r="HH14" s="590"/>
      <c r="HI14" s="590"/>
      <c r="HJ14" s="590"/>
      <c r="HK14" s="590"/>
      <c r="HL14" s="590"/>
      <c r="HM14" s="590"/>
      <c r="HN14" s="590"/>
      <c r="HO14" s="590"/>
      <c r="HP14" s="590"/>
      <c r="HQ14" s="590"/>
      <c r="HR14" s="590"/>
      <c r="HS14" s="590"/>
      <c r="HT14" s="590"/>
      <c r="HU14" s="590"/>
      <c r="HV14" s="590"/>
      <c r="HW14" s="590"/>
      <c r="HX14" s="590"/>
      <c r="HY14" s="590"/>
      <c r="HZ14" s="590"/>
      <c r="IA14" s="590"/>
      <c r="IB14" s="590"/>
      <c r="IC14" s="590"/>
      <c r="ID14" s="590"/>
      <c r="IE14" s="590"/>
      <c r="IF14" s="590"/>
      <c r="IG14" s="590"/>
      <c r="IH14" s="590"/>
      <c r="II14" s="590"/>
      <c r="IJ14" s="590"/>
      <c r="IK14" s="590"/>
      <c r="IL14" s="590"/>
      <c r="IM14" s="590"/>
      <c r="IN14" s="590"/>
      <c r="IO14" s="590"/>
      <c r="IP14" s="590"/>
      <c r="IQ14" s="590"/>
      <c r="IR14" s="590"/>
      <c r="IS14" s="590"/>
      <c r="IT14" s="590"/>
      <c r="IU14" s="590"/>
      <c r="IV14" s="590"/>
    </row>
    <row r="15" spans="1:256" ht="12.75" customHeight="1" x14ac:dyDescent="0.2">
      <c r="A15" s="593" t="s">
        <v>579</v>
      </c>
      <c r="B15" s="593"/>
      <c r="C15" s="593"/>
      <c r="D15" s="593"/>
      <c r="E15" s="593"/>
      <c r="F15" s="593"/>
      <c r="G15" s="593"/>
      <c r="H15" s="593"/>
      <c r="I15" s="593"/>
      <c r="J15" s="593"/>
      <c r="K15" s="593"/>
      <c r="L15" s="593"/>
      <c r="M15" s="593"/>
      <c r="N15" s="593"/>
      <c r="O15" s="590"/>
      <c r="P15" s="590"/>
      <c r="Q15" s="590"/>
      <c r="R15" s="590"/>
      <c r="S15" s="590"/>
      <c r="T15" s="590"/>
      <c r="U15" s="590"/>
      <c r="V15" s="590"/>
      <c r="W15" s="590"/>
      <c r="X15" s="590"/>
      <c r="Y15" s="590"/>
      <c r="Z15" s="590"/>
      <c r="AA15" s="590"/>
      <c r="AB15" s="590"/>
      <c r="AC15" s="590"/>
      <c r="AD15" s="590"/>
      <c r="AE15" s="590"/>
      <c r="AF15" s="590"/>
      <c r="AG15" s="590"/>
      <c r="AH15" s="590"/>
      <c r="AI15" s="590"/>
      <c r="AJ15" s="590"/>
      <c r="AK15" s="590"/>
      <c r="AL15" s="590"/>
      <c r="AM15" s="590"/>
      <c r="AN15" s="590"/>
      <c r="AO15" s="590"/>
      <c r="AP15" s="590"/>
      <c r="AQ15" s="590"/>
      <c r="AR15" s="590"/>
      <c r="AS15" s="590"/>
      <c r="AT15" s="590"/>
      <c r="AU15" s="590"/>
      <c r="AV15" s="590"/>
      <c r="AW15" s="590"/>
      <c r="AX15" s="590"/>
      <c r="AY15" s="590"/>
      <c r="AZ15" s="590"/>
      <c r="BA15" s="590"/>
      <c r="BB15" s="590"/>
      <c r="BC15" s="590"/>
      <c r="BD15" s="590"/>
      <c r="BE15" s="590"/>
      <c r="BF15" s="590"/>
      <c r="BG15" s="590"/>
      <c r="BH15" s="590"/>
      <c r="BI15" s="590"/>
      <c r="BJ15" s="590"/>
      <c r="BK15" s="590"/>
      <c r="BL15" s="590"/>
      <c r="BM15" s="590"/>
      <c r="BN15" s="590"/>
      <c r="BO15" s="590"/>
      <c r="BP15" s="590"/>
      <c r="BQ15" s="590"/>
      <c r="BR15" s="590"/>
      <c r="BS15" s="590"/>
      <c r="BT15" s="590"/>
      <c r="BU15" s="590"/>
      <c r="BV15" s="590"/>
      <c r="BW15" s="590"/>
      <c r="BX15" s="590"/>
      <c r="BY15" s="590"/>
      <c r="BZ15" s="590"/>
      <c r="CA15" s="590"/>
      <c r="CB15" s="590"/>
      <c r="CC15" s="590"/>
      <c r="CD15" s="590"/>
      <c r="CE15" s="590"/>
      <c r="CF15" s="590"/>
      <c r="CG15" s="590"/>
      <c r="CH15" s="590"/>
      <c r="CI15" s="590"/>
      <c r="CJ15" s="590"/>
      <c r="CK15" s="590"/>
      <c r="CL15" s="590"/>
      <c r="CM15" s="590"/>
      <c r="CN15" s="590"/>
      <c r="CO15" s="590"/>
      <c r="CP15" s="590"/>
      <c r="CQ15" s="590"/>
      <c r="CR15" s="590"/>
      <c r="CS15" s="590"/>
      <c r="CT15" s="590"/>
      <c r="CU15" s="590"/>
      <c r="CV15" s="590"/>
      <c r="CW15" s="590"/>
      <c r="CX15" s="590"/>
      <c r="CY15" s="590"/>
      <c r="CZ15" s="590"/>
      <c r="DA15" s="590"/>
      <c r="DB15" s="590"/>
      <c r="DC15" s="590"/>
      <c r="DD15" s="590"/>
      <c r="DE15" s="590"/>
      <c r="DF15" s="590"/>
      <c r="DG15" s="590"/>
      <c r="DH15" s="590"/>
      <c r="DI15" s="590"/>
      <c r="DJ15" s="590"/>
      <c r="DK15" s="590"/>
      <c r="DL15" s="590"/>
      <c r="DM15" s="590"/>
      <c r="DN15" s="590"/>
      <c r="DO15" s="590"/>
      <c r="DP15" s="590"/>
      <c r="DQ15" s="590"/>
      <c r="DR15" s="590"/>
      <c r="DS15" s="590"/>
      <c r="DT15" s="590"/>
      <c r="DU15" s="590"/>
      <c r="DV15" s="590"/>
      <c r="DW15" s="590"/>
      <c r="DX15" s="590"/>
      <c r="DY15" s="590"/>
      <c r="DZ15" s="590"/>
      <c r="EA15" s="590"/>
      <c r="EB15" s="590"/>
      <c r="EC15" s="590"/>
      <c r="ED15" s="590"/>
      <c r="EE15" s="590"/>
      <c r="EF15" s="590"/>
      <c r="EG15" s="590"/>
      <c r="EH15" s="590"/>
      <c r="EI15" s="590"/>
      <c r="EJ15" s="590"/>
      <c r="EK15" s="590"/>
      <c r="EL15" s="590"/>
      <c r="EM15" s="590"/>
      <c r="EN15" s="590"/>
      <c r="EO15" s="590"/>
      <c r="EP15" s="590"/>
      <c r="EQ15" s="590"/>
      <c r="ER15" s="590"/>
      <c r="ES15" s="590"/>
      <c r="ET15" s="590"/>
      <c r="EU15" s="590"/>
      <c r="EV15" s="590"/>
      <c r="EW15" s="590"/>
      <c r="EX15" s="590"/>
      <c r="EY15" s="590"/>
      <c r="EZ15" s="590"/>
      <c r="FA15" s="590"/>
      <c r="FB15" s="590"/>
      <c r="FC15" s="590"/>
      <c r="FD15" s="590"/>
      <c r="FE15" s="590"/>
      <c r="FF15" s="590"/>
      <c r="FG15" s="590"/>
      <c r="FH15" s="590"/>
      <c r="FI15" s="590"/>
      <c r="FJ15" s="590"/>
      <c r="FK15" s="590"/>
      <c r="FL15" s="590"/>
      <c r="FM15" s="590"/>
      <c r="FN15" s="590"/>
      <c r="FO15" s="590"/>
      <c r="FP15" s="590"/>
      <c r="FQ15" s="590"/>
      <c r="FR15" s="590"/>
      <c r="FS15" s="590"/>
      <c r="FT15" s="590"/>
      <c r="FU15" s="590"/>
      <c r="FV15" s="590"/>
      <c r="FW15" s="590"/>
      <c r="FX15" s="590"/>
      <c r="FY15" s="590"/>
      <c r="FZ15" s="590"/>
      <c r="GA15" s="590"/>
      <c r="GB15" s="590"/>
      <c r="GC15" s="590"/>
      <c r="GD15" s="590"/>
      <c r="GE15" s="590"/>
      <c r="GF15" s="590"/>
      <c r="GG15" s="590"/>
      <c r="GH15" s="590"/>
      <c r="GI15" s="590"/>
      <c r="GJ15" s="590"/>
      <c r="GK15" s="590"/>
      <c r="GL15" s="590"/>
      <c r="GM15" s="590"/>
      <c r="GN15" s="590"/>
      <c r="GO15" s="590"/>
      <c r="GP15" s="590"/>
      <c r="GQ15" s="590"/>
      <c r="GR15" s="590"/>
      <c r="GS15" s="590"/>
      <c r="GT15" s="590"/>
      <c r="GU15" s="590"/>
      <c r="GV15" s="590"/>
      <c r="GW15" s="590"/>
      <c r="GX15" s="590"/>
      <c r="GY15" s="590"/>
      <c r="GZ15" s="590"/>
      <c r="HA15" s="590"/>
      <c r="HB15" s="590"/>
      <c r="HC15" s="590"/>
      <c r="HD15" s="590"/>
      <c r="HE15" s="590"/>
      <c r="HF15" s="590"/>
      <c r="HG15" s="590"/>
      <c r="HH15" s="590"/>
      <c r="HI15" s="590"/>
      <c r="HJ15" s="590"/>
      <c r="HK15" s="590"/>
      <c r="HL15" s="590"/>
      <c r="HM15" s="590"/>
      <c r="HN15" s="590"/>
      <c r="HO15" s="590"/>
      <c r="HP15" s="590"/>
      <c r="HQ15" s="590"/>
      <c r="HR15" s="590"/>
      <c r="HS15" s="590"/>
      <c r="HT15" s="590"/>
      <c r="HU15" s="590"/>
      <c r="HV15" s="590"/>
      <c r="HW15" s="590"/>
      <c r="HX15" s="590"/>
      <c r="HY15" s="590"/>
      <c r="HZ15" s="590"/>
      <c r="IA15" s="590"/>
      <c r="IB15" s="590"/>
      <c r="IC15" s="590"/>
      <c r="ID15" s="590"/>
      <c r="IE15" s="590"/>
      <c r="IF15" s="590"/>
      <c r="IG15" s="590"/>
      <c r="IH15" s="590"/>
      <c r="II15" s="590"/>
      <c r="IJ15" s="590"/>
      <c r="IK15" s="590"/>
      <c r="IL15" s="590"/>
      <c r="IM15" s="590"/>
      <c r="IN15" s="590"/>
      <c r="IO15" s="590"/>
      <c r="IP15" s="590"/>
      <c r="IQ15" s="590"/>
      <c r="IR15" s="590"/>
      <c r="IS15" s="590"/>
      <c r="IT15" s="590"/>
      <c r="IU15" s="590"/>
      <c r="IV15" s="590"/>
    </row>
    <row r="16" spans="1:256" x14ac:dyDescent="0.2">
      <c r="A16" s="590"/>
      <c r="B16" s="590"/>
      <c r="C16" s="590"/>
      <c r="D16" s="590"/>
      <c r="E16" s="590"/>
      <c r="F16" s="590"/>
      <c r="G16" s="590"/>
      <c r="H16" s="590"/>
      <c r="I16" s="590"/>
      <c r="J16" s="590"/>
      <c r="K16" s="590"/>
      <c r="L16" s="590"/>
      <c r="M16" s="590"/>
      <c r="N16" s="590"/>
      <c r="O16" s="590"/>
      <c r="P16" s="590"/>
      <c r="Q16" s="590"/>
      <c r="R16" s="590"/>
      <c r="S16" s="590"/>
      <c r="T16" s="590"/>
      <c r="U16" s="590"/>
      <c r="V16" s="590"/>
      <c r="W16" s="590"/>
      <c r="X16" s="590"/>
      <c r="Y16" s="590"/>
      <c r="Z16" s="590"/>
      <c r="AA16" s="590"/>
      <c r="AB16" s="590"/>
      <c r="AC16" s="590"/>
      <c r="AD16" s="590"/>
      <c r="AE16" s="590"/>
      <c r="AF16" s="590"/>
      <c r="AG16" s="590"/>
      <c r="AH16" s="590"/>
      <c r="AI16" s="590"/>
      <c r="AJ16" s="590"/>
      <c r="AK16" s="590"/>
      <c r="AL16" s="590"/>
      <c r="AM16" s="590"/>
      <c r="AN16" s="590"/>
      <c r="AO16" s="590"/>
      <c r="AP16" s="590"/>
      <c r="AQ16" s="590"/>
      <c r="AR16" s="590"/>
      <c r="AS16" s="590"/>
      <c r="AT16" s="590"/>
      <c r="AU16" s="590"/>
      <c r="AV16" s="590"/>
      <c r="AW16" s="590"/>
      <c r="AX16" s="590"/>
      <c r="AY16" s="590"/>
      <c r="AZ16" s="590"/>
      <c r="BA16" s="590"/>
      <c r="BB16" s="590"/>
      <c r="BC16" s="590"/>
      <c r="BD16" s="590"/>
      <c r="BE16" s="590"/>
      <c r="BF16" s="590"/>
      <c r="BG16" s="590"/>
      <c r="BH16" s="590"/>
      <c r="BI16" s="590"/>
      <c r="BJ16" s="590"/>
      <c r="BK16" s="590"/>
      <c r="BL16" s="590"/>
      <c r="BM16" s="590"/>
      <c r="BN16" s="590"/>
      <c r="BO16" s="590"/>
      <c r="BP16" s="590"/>
      <c r="BQ16" s="590"/>
      <c r="BR16" s="590"/>
      <c r="BS16" s="590"/>
      <c r="BT16" s="590"/>
      <c r="BU16" s="590"/>
      <c r="BV16" s="590"/>
      <c r="BW16" s="590"/>
      <c r="BX16" s="590"/>
      <c r="BY16" s="590"/>
      <c r="BZ16" s="590"/>
      <c r="CA16" s="590"/>
      <c r="CB16" s="590"/>
      <c r="CC16" s="590"/>
      <c r="CD16" s="590"/>
      <c r="CE16" s="590"/>
      <c r="CF16" s="590"/>
      <c r="CG16" s="590"/>
      <c r="CH16" s="590"/>
      <c r="CI16" s="590"/>
      <c r="CJ16" s="590"/>
      <c r="CK16" s="590"/>
      <c r="CL16" s="590"/>
      <c r="CM16" s="590"/>
      <c r="CN16" s="590"/>
      <c r="CO16" s="590"/>
      <c r="CP16" s="590"/>
      <c r="CQ16" s="590"/>
      <c r="CR16" s="590"/>
      <c r="CS16" s="590"/>
      <c r="CT16" s="590"/>
      <c r="CU16" s="590"/>
      <c r="CV16" s="590"/>
      <c r="CW16" s="590"/>
      <c r="CX16" s="590"/>
      <c r="CY16" s="590"/>
      <c r="CZ16" s="590"/>
      <c r="DA16" s="590"/>
      <c r="DB16" s="590"/>
      <c r="DC16" s="590"/>
      <c r="DD16" s="590"/>
      <c r="DE16" s="590"/>
      <c r="DF16" s="590"/>
      <c r="DG16" s="590"/>
      <c r="DH16" s="590"/>
      <c r="DI16" s="590"/>
      <c r="DJ16" s="590"/>
      <c r="DK16" s="590"/>
      <c r="DL16" s="590"/>
      <c r="DM16" s="590"/>
      <c r="DN16" s="590"/>
      <c r="DO16" s="590"/>
      <c r="DP16" s="590"/>
      <c r="DQ16" s="590"/>
      <c r="DR16" s="590"/>
      <c r="DS16" s="590"/>
      <c r="DT16" s="590"/>
      <c r="DU16" s="590"/>
      <c r="DV16" s="590"/>
      <c r="DW16" s="590"/>
      <c r="DX16" s="590"/>
      <c r="DY16" s="590"/>
      <c r="DZ16" s="590"/>
      <c r="EA16" s="590"/>
      <c r="EB16" s="590"/>
      <c r="EC16" s="590"/>
      <c r="ED16" s="590"/>
      <c r="EE16" s="590"/>
      <c r="EF16" s="590"/>
      <c r="EG16" s="590"/>
      <c r="EH16" s="590"/>
      <c r="EI16" s="590"/>
      <c r="EJ16" s="590"/>
      <c r="EK16" s="590"/>
      <c r="EL16" s="590"/>
      <c r="EM16" s="590"/>
      <c r="EN16" s="590"/>
      <c r="EO16" s="590"/>
      <c r="EP16" s="590"/>
      <c r="EQ16" s="590"/>
      <c r="ER16" s="590"/>
      <c r="ES16" s="590"/>
      <c r="ET16" s="590"/>
      <c r="EU16" s="590"/>
      <c r="EV16" s="590"/>
      <c r="EW16" s="590"/>
      <c r="EX16" s="590"/>
      <c r="EY16" s="590"/>
      <c r="EZ16" s="590"/>
      <c r="FA16" s="590"/>
      <c r="FB16" s="590"/>
      <c r="FC16" s="590"/>
      <c r="FD16" s="590"/>
      <c r="FE16" s="590"/>
      <c r="FF16" s="590"/>
      <c r="FG16" s="590"/>
      <c r="FH16" s="590"/>
      <c r="FI16" s="590"/>
      <c r="FJ16" s="590"/>
      <c r="FK16" s="590"/>
      <c r="FL16" s="590"/>
      <c r="FM16" s="590"/>
      <c r="FN16" s="590"/>
      <c r="FO16" s="590"/>
      <c r="FP16" s="590"/>
      <c r="FQ16" s="590"/>
      <c r="FR16" s="590"/>
      <c r="FS16" s="590"/>
      <c r="FT16" s="590"/>
      <c r="FU16" s="590"/>
      <c r="FV16" s="590"/>
      <c r="FW16" s="590"/>
      <c r="FX16" s="590"/>
      <c r="FY16" s="590"/>
      <c r="FZ16" s="590"/>
      <c r="GA16" s="590"/>
      <c r="GB16" s="590"/>
      <c r="GC16" s="590"/>
      <c r="GD16" s="590"/>
      <c r="GE16" s="590"/>
      <c r="GF16" s="590"/>
      <c r="GG16" s="590"/>
      <c r="GH16" s="590"/>
      <c r="GI16" s="590"/>
      <c r="GJ16" s="590"/>
      <c r="GK16" s="590"/>
      <c r="GL16" s="590"/>
      <c r="GM16" s="590"/>
      <c r="GN16" s="590"/>
      <c r="GO16" s="590"/>
      <c r="GP16" s="590"/>
      <c r="GQ16" s="590"/>
      <c r="GR16" s="590"/>
      <c r="GS16" s="590"/>
      <c r="GT16" s="590"/>
      <c r="GU16" s="590"/>
      <c r="GV16" s="590"/>
      <c r="GW16" s="590"/>
      <c r="GX16" s="590"/>
      <c r="GY16" s="590"/>
      <c r="GZ16" s="590"/>
      <c r="HA16" s="590"/>
      <c r="HB16" s="590"/>
      <c r="HC16" s="590"/>
      <c r="HD16" s="590"/>
      <c r="HE16" s="590"/>
      <c r="HF16" s="590"/>
      <c r="HG16" s="590"/>
      <c r="HH16" s="590"/>
      <c r="HI16" s="590"/>
      <c r="HJ16" s="590"/>
      <c r="HK16" s="590"/>
      <c r="HL16" s="590"/>
      <c r="HM16" s="590"/>
      <c r="HN16" s="590"/>
      <c r="HO16" s="590"/>
      <c r="HP16" s="590"/>
      <c r="HQ16" s="590"/>
      <c r="HR16" s="590"/>
      <c r="HS16" s="590"/>
      <c r="HT16" s="590"/>
      <c r="HU16" s="590"/>
      <c r="HV16" s="590"/>
      <c r="HW16" s="590"/>
      <c r="HX16" s="590"/>
      <c r="HY16" s="590"/>
      <c r="HZ16" s="590"/>
      <c r="IA16" s="590"/>
      <c r="IB16" s="590"/>
      <c r="IC16" s="590"/>
      <c r="ID16" s="590"/>
      <c r="IE16" s="590"/>
      <c r="IF16" s="590"/>
      <c r="IG16" s="590"/>
      <c r="IH16" s="590"/>
      <c r="II16" s="590"/>
      <c r="IJ16" s="590"/>
      <c r="IK16" s="590"/>
      <c r="IL16" s="590"/>
      <c r="IM16" s="590"/>
      <c r="IN16" s="590"/>
      <c r="IO16" s="590"/>
      <c r="IP16" s="590"/>
      <c r="IQ16" s="590"/>
      <c r="IR16" s="590"/>
      <c r="IS16" s="590"/>
      <c r="IT16" s="590"/>
      <c r="IU16" s="590"/>
      <c r="IV16" s="590"/>
    </row>
    <row r="17" spans="1:256" ht="87" customHeight="1" x14ac:dyDescent="0.2">
      <c r="A17" s="592" t="s">
        <v>592</v>
      </c>
      <c r="B17" s="592"/>
      <c r="C17" s="592"/>
      <c r="D17" s="592"/>
      <c r="E17" s="592"/>
      <c r="F17" s="592"/>
      <c r="G17" s="592"/>
      <c r="H17" s="592"/>
      <c r="I17" s="592"/>
      <c r="J17" s="592"/>
      <c r="K17" s="592"/>
      <c r="L17" s="592"/>
      <c r="M17" s="592"/>
      <c r="N17" s="592"/>
      <c r="O17" s="592"/>
      <c r="P17" s="592"/>
      <c r="Q17" s="592"/>
      <c r="R17" s="592"/>
      <c r="S17" s="592"/>
      <c r="T17" s="592"/>
      <c r="U17" s="592"/>
      <c r="V17" s="592"/>
      <c r="W17" s="592"/>
      <c r="X17" s="592"/>
      <c r="Y17" s="592"/>
      <c r="Z17" s="592"/>
      <c r="AA17" s="592"/>
      <c r="AB17" s="592"/>
      <c r="AC17" s="590"/>
      <c r="AD17" s="590"/>
      <c r="AE17" s="590"/>
      <c r="AF17" s="590"/>
      <c r="AG17" s="590"/>
      <c r="AH17" s="590"/>
      <c r="AI17" s="590"/>
      <c r="AJ17" s="590"/>
      <c r="AK17" s="590"/>
      <c r="AL17" s="590"/>
      <c r="AM17" s="590"/>
      <c r="AN17" s="590"/>
      <c r="AO17" s="590"/>
      <c r="AP17" s="590"/>
      <c r="AQ17" s="590"/>
      <c r="AR17" s="590"/>
      <c r="AS17" s="590"/>
      <c r="AT17" s="590"/>
      <c r="AU17" s="590"/>
      <c r="AV17" s="590"/>
      <c r="AW17" s="590"/>
      <c r="AX17" s="590"/>
      <c r="AY17" s="590"/>
      <c r="AZ17" s="590"/>
      <c r="BA17" s="590"/>
      <c r="BB17" s="590"/>
      <c r="BC17" s="590"/>
      <c r="BD17" s="590"/>
      <c r="BE17" s="590"/>
      <c r="BF17" s="590"/>
      <c r="BG17" s="590"/>
      <c r="BH17" s="590"/>
      <c r="BI17" s="590"/>
      <c r="BJ17" s="590"/>
      <c r="BK17" s="590"/>
      <c r="BL17" s="590"/>
      <c r="BM17" s="590"/>
      <c r="BN17" s="590"/>
      <c r="BO17" s="590"/>
      <c r="BP17" s="590"/>
      <c r="BQ17" s="590"/>
      <c r="BR17" s="590"/>
      <c r="BS17" s="590"/>
      <c r="BT17" s="590"/>
      <c r="BU17" s="590"/>
      <c r="BV17" s="590"/>
      <c r="BW17" s="590"/>
      <c r="BX17" s="590"/>
      <c r="BY17" s="590"/>
      <c r="BZ17" s="590"/>
      <c r="CA17" s="590"/>
      <c r="CB17" s="590"/>
      <c r="CC17" s="590"/>
      <c r="CD17" s="590"/>
      <c r="CE17" s="590"/>
      <c r="CF17" s="590"/>
      <c r="CG17" s="590"/>
      <c r="CH17" s="590"/>
      <c r="CI17" s="590"/>
      <c r="CJ17" s="590"/>
      <c r="CK17" s="590"/>
      <c r="CL17" s="590"/>
      <c r="CM17" s="590"/>
      <c r="CN17" s="590"/>
      <c r="CO17" s="590"/>
      <c r="CP17" s="590"/>
      <c r="CQ17" s="590"/>
      <c r="CR17" s="590"/>
      <c r="CS17" s="590"/>
      <c r="CT17" s="590"/>
      <c r="CU17" s="590"/>
      <c r="CV17" s="590"/>
      <c r="CW17" s="590"/>
      <c r="CX17" s="590"/>
      <c r="CY17" s="590"/>
      <c r="CZ17" s="590"/>
      <c r="DA17" s="590"/>
      <c r="DB17" s="590"/>
      <c r="DC17" s="590"/>
      <c r="DD17" s="590"/>
      <c r="DE17" s="590"/>
      <c r="DF17" s="590"/>
      <c r="DG17" s="590"/>
      <c r="DH17" s="590"/>
      <c r="DI17" s="590"/>
      <c r="DJ17" s="590"/>
      <c r="DK17" s="590"/>
      <c r="DL17" s="590"/>
      <c r="DM17" s="590"/>
      <c r="DN17" s="590"/>
      <c r="DO17" s="590"/>
      <c r="DP17" s="590"/>
      <c r="DQ17" s="590"/>
      <c r="DR17" s="590"/>
      <c r="DS17" s="590"/>
      <c r="DT17" s="590"/>
      <c r="DU17" s="590"/>
      <c r="DV17" s="590"/>
      <c r="DW17" s="590"/>
      <c r="DX17" s="590"/>
      <c r="DY17" s="590"/>
      <c r="DZ17" s="590"/>
      <c r="EA17" s="590"/>
      <c r="EB17" s="590"/>
      <c r="EC17" s="590"/>
      <c r="ED17" s="590"/>
      <c r="EE17" s="590"/>
      <c r="EF17" s="590"/>
      <c r="EG17" s="590"/>
      <c r="EH17" s="590"/>
      <c r="EI17" s="590"/>
      <c r="EJ17" s="590"/>
      <c r="EK17" s="590"/>
      <c r="EL17" s="590"/>
      <c r="EM17" s="590"/>
      <c r="EN17" s="590"/>
      <c r="EO17" s="590"/>
      <c r="EP17" s="590"/>
      <c r="EQ17" s="590"/>
      <c r="ER17" s="590"/>
      <c r="ES17" s="590"/>
      <c r="ET17" s="590"/>
      <c r="EU17" s="590"/>
      <c r="EV17" s="590"/>
      <c r="EW17" s="590"/>
      <c r="EX17" s="590"/>
      <c r="EY17" s="590"/>
      <c r="EZ17" s="590"/>
      <c r="FA17" s="590"/>
      <c r="FB17" s="590"/>
      <c r="FC17" s="590"/>
      <c r="FD17" s="590"/>
      <c r="FE17" s="590"/>
      <c r="FF17" s="590"/>
      <c r="FG17" s="590"/>
      <c r="FH17" s="590"/>
      <c r="FI17" s="590"/>
      <c r="FJ17" s="590"/>
      <c r="FK17" s="590"/>
      <c r="FL17" s="590"/>
      <c r="FM17" s="590"/>
      <c r="FN17" s="590"/>
      <c r="FO17" s="590"/>
      <c r="FP17" s="590"/>
      <c r="FQ17" s="590"/>
      <c r="FR17" s="590"/>
      <c r="FS17" s="590"/>
      <c r="FT17" s="590"/>
      <c r="FU17" s="590"/>
      <c r="FV17" s="590"/>
      <c r="FW17" s="590"/>
      <c r="FX17" s="590"/>
      <c r="FY17" s="590"/>
      <c r="FZ17" s="590"/>
      <c r="GA17" s="590"/>
      <c r="GB17" s="590"/>
      <c r="GC17" s="590"/>
      <c r="GD17" s="590"/>
      <c r="GE17" s="590"/>
      <c r="GF17" s="590"/>
      <c r="GG17" s="590"/>
      <c r="GH17" s="590"/>
      <c r="GI17" s="590"/>
      <c r="GJ17" s="590"/>
      <c r="GK17" s="590"/>
      <c r="GL17" s="590"/>
      <c r="GM17" s="590"/>
      <c r="GN17" s="590"/>
      <c r="GO17" s="590"/>
      <c r="GP17" s="590"/>
      <c r="GQ17" s="590"/>
      <c r="GR17" s="590"/>
      <c r="GS17" s="590"/>
      <c r="GT17" s="590"/>
      <c r="GU17" s="590"/>
      <c r="GV17" s="590"/>
      <c r="GW17" s="590"/>
      <c r="GX17" s="590"/>
      <c r="GY17" s="590"/>
      <c r="GZ17" s="590"/>
      <c r="HA17" s="590"/>
      <c r="HB17" s="590"/>
      <c r="HC17" s="590"/>
      <c r="HD17" s="590"/>
      <c r="HE17" s="590"/>
      <c r="HF17" s="590"/>
      <c r="HG17" s="590"/>
      <c r="HH17" s="590"/>
      <c r="HI17" s="590"/>
      <c r="HJ17" s="590"/>
      <c r="HK17" s="590"/>
      <c r="HL17" s="590"/>
      <c r="HM17" s="590"/>
      <c r="HN17" s="590"/>
      <c r="HO17" s="590"/>
      <c r="HP17" s="590"/>
      <c r="HQ17" s="590"/>
      <c r="HR17" s="590"/>
      <c r="HS17" s="590"/>
      <c r="HT17" s="590"/>
      <c r="HU17" s="590"/>
      <c r="HV17" s="590"/>
      <c r="HW17" s="590"/>
      <c r="HX17" s="590"/>
      <c r="HY17" s="590"/>
      <c r="HZ17" s="590"/>
      <c r="IA17" s="590"/>
      <c r="IB17" s="590"/>
      <c r="IC17" s="590"/>
      <c r="ID17" s="590"/>
      <c r="IE17" s="590"/>
      <c r="IF17" s="590"/>
      <c r="IG17" s="590"/>
      <c r="IH17" s="590"/>
      <c r="II17" s="590"/>
      <c r="IJ17" s="590"/>
      <c r="IK17" s="590"/>
      <c r="IL17" s="590"/>
      <c r="IM17" s="590"/>
      <c r="IN17" s="590"/>
      <c r="IO17" s="590"/>
      <c r="IP17" s="590"/>
      <c r="IQ17" s="590"/>
      <c r="IR17" s="590"/>
      <c r="IS17" s="590"/>
      <c r="IT17" s="590"/>
      <c r="IU17" s="590"/>
      <c r="IV17" s="590"/>
    </row>
    <row r="18" spans="1:256" ht="34.5" customHeight="1" x14ac:dyDescent="0.2">
      <c r="A18" s="591" t="s">
        <v>588</v>
      </c>
      <c r="B18" s="591"/>
      <c r="C18" s="591"/>
      <c r="D18" s="591"/>
      <c r="E18" s="591"/>
      <c r="F18" s="591"/>
      <c r="G18" s="591"/>
      <c r="H18" s="591"/>
      <c r="I18" s="591"/>
      <c r="J18" s="591"/>
      <c r="K18" s="591"/>
      <c r="L18" s="591"/>
      <c r="M18" s="591"/>
      <c r="N18" s="591"/>
      <c r="O18" s="591"/>
      <c r="P18" s="591"/>
      <c r="Q18" s="591"/>
      <c r="R18" s="591"/>
      <c r="S18" s="591"/>
      <c r="T18" s="591"/>
      <c r="U18" s="591"/>
      <c r="V18" s="591"/>
      <c r="W18" s="591"/>
      <c r="X18" s="591"/>
      <c r="Y18" s="591"/>
      <c r="Z18" s="591"/>
      <c r="AA18" s="591"/>
      <c r="AB18" s="591"/>
      <c r="AC18" s="590"/>
      <c r="AD18" s="590"/>
      <c r="AE18" s="590"/>
      <c r="AF18" s="590"/>
      <c r="AG18" s="590"/>
      <c r="AH18" s="590"/>
      <c r="AI18" s="590"/>
      <c r="AJ18" s="590"/>
      <c r="AK18" s="590"/>
      <c r="AL18" s="590"/>
      <c r="AM18" s="590"/>
      <c r="AN18" s="590"/>
      <c r="AO18" s="590"/>
      <c r="AP18" s="590"/>
      <c r="AQ18" s="590"/>
      <c r="AR18" s="590"/>
      <c r="AS18" s="590"/>
      <c r="AT18" s="590"/>
      <c r="AU18" s="590"/>
      <c r="AV18" s="590"/>
      <c r="AW18" s="590"/>
      <c r="AX18" s="590"/>
      <c r="AY18" s="590"/>
      <c r="AZ18" s="590"/>
      <c r="BA18" s="590"/>
      <c r="BB18" s="590"/>
      <c r="BC18" s="590"/>
      <c r="BD18" s="590"/>
      <c r="BE18" s="590"/>
      <c r="BF18" s="590"/>
      <c r="BG18" s="590"/>
      <c r="BH18" s="590"/>
      <c r="BI18" s="590"/>
      <c r="BJ18" s="590"/>
      <c r="BK18" s="590"/>
      <c r="BL18" s="590"/>
      <c r="BM18" s="590"/>
      <c r="BN18" s="590"/>
      <c r="BO18" s="590"/>
      <c r="BP18" s="590"/>
      <c r="BQ18" s="590"/>
      <c r="BR18" s="590"/>
      <c r="BS18" s="590"/>
      <c r="BT18" s="590"/>
      <c r="BU18" s="590"/>
      <c r="BV18" s="590"/>
      <c r="BW18" s="590"/>
      <c r="BX18" s="590"/>
      <c r="BY18" s="590"/>
      <c r="BZ18" s="590"/>
      <c r="CA18" s="590"/>
      <c r="CB18" s="590"/>
      <c r="CC18" s="590"/>
      <c r="CD18" s="590"/>
      <c r="CE18" s="590"/>
      <c r="CF18" s="590"/>
      <c r="CG18" s="590"/>
      <c r="CH18" s="590"/>
      <c r="CI18" s="590"/>
      <c r="CJ18" s="590"/>
      <c r="CK18" s="590"/>
      <c r="CL18" s="590"/>
      <c r="CM18" s="590"/>
      <c r="CN18" s="590"/>
      <c r="CO18" s="590"/>
      <c r="CP18" s="590"/>
      <c r="CQ18" s="590"/>
      <c r="CR18" s="590"/>
      <c r="CS18" s="590"/>
      <c r="CT18" s="590"/>
      <c r="CU18" s="590"/>
      <c r="CV18" s="590"/>
      <c r="CW18" s="590"/>
      <c r="CX18" s="590"/>
      <c r="CY18" s="590"/>
      <c r="CZ18" s="590"/>
      <c r="DA18" s="590"/>
      <c r="DB18" s="590"/>
      <c r="DC18" s="590"/>
      <c r="DD18" s="590"/>
      <c r="DE18" s="590"/>
      <c r="DF18" s="590"/>
      <c r="DG18" s="590"/>
      <c r="DH18" s="590"/>
      <c r="DI18" s="590"/>
      <c r="DJ18" s="590"/>
      <c r="DK18" s="590"/>
      <c r="DL18" s="590"/>
      <c r="DM18" s="590"/>
      <c r="DN18" s="590"/>
      <c r="DO18" s="590"/>
      <c r="DP18" s="590"/>
      <c r="DQ18" s="590"/>
      <c r="DR18" s="590"/>
      <c r="DS18" s="590"/>
      <c r="DT18" s="590"/>
      <c r="DU18" s="590"/>
      <c r="DV18" s="590"/>
      <c r="DW18" s="590"/>
      <c r="DX18" s="590"/>
      <c r="DY18" s="590"/>
      <c r="DZ18" s="590"/>
      <c r="EA18" s="590"/>
      <c r="EB18" s="590"/>
      <c r="EC18" s="590"/>
      <c r="ED18" s="590"/>
      <c r="EE18" s="590"/>
      <c r="EF18" s="590"/>
      <c r="EG18" s="590"/>
      <c r="EH18" s="590"/>
      <c r="EI18" s="590"/>
      <c r="EJ18" s="590"/>
      <c r="EK18" s="590"/>
      <c r="EL18" s="590"/>
      <c r="EM18" s="590"/>
      <c r="EN18" s="590"/>
      <c r="EO18" s="590"/>
      <c r="EP18" s="590"/>
      <c r="EQ18" s="590"/>
      <c r="ER18" s="590"/>
      <c r="ES18" s="590"/>
      <c r="ET18" s="590"/>
      <c r="EU18" s="590"/>
      <c r="EV18" s="590"/>
      <c r="EW18" s="590"/>
      <c r="EX18" s="590"/>
      <c r="EY18" s="590"/>
      <c r="EZ18" s="590"/>
      <c r="FA18" s="590"/>
      <c r="FB18" s="590"/>
      <c r="FC18" s="590"/>
      <c r="FD18" s="590"/>
      <c r="FE18" s="590"/>
      <c r="FF18" s="590"/>
      <c r="FG18" s="590"/>
      <c r="FH18" s="590"/>
      <c r="FI18" s="590"/>
      <c r="FJ18" s="590"/>
      <c r="FK18" s="590"/>
      <c r="FL18" s="590"/>
      <c r="FM18" s="590"/>
      <c r="FN18" s="590"/>
      <c r="FO18" s="590"/>
      <c r="FP18" s="590"/>
      <c r="FQ18" s="590"/>
      <c r="FR18" s="590"/>
      <c r="FS18" s="590"/>
      <c r="FT18" s="590"/>
      <c r="FU18" s="590"/>
      <c r="FV18" s="590"/>
      <c r="FW18" s="590"/>
      <c r="FX18" s="590"/>
      <c r="FY18" s="590"/>
      <c r="FZ18" s="590"/>
      <c r="GA18" s="590"/>
      <c r="GB18" s="590"/>
      <c r="GC18" s="590"/>
      <c r="GD18" s="590"/>
      <c r="GE18" s="590"/>
      <c r="GF18" s="590"/>
      <c r="GG18" s="590"/>
      <c r="GH18" s="590"/>
      <c r="GI18" s="590"/>
      <c r="GJ18" s="590"/>
      <c r="GK18" s="590"/>
      <c r="GL18" s="590"/>
      <c r="GM18" s="590"/>
      <c r="GN18" s="590"/>
      <c r="GO18" s="590"/>
      <c r="GP18" s="590"/>
      <c r="GQ18" s="590"/>
      <c r="GR18" s="590"/>
      <c r="GS18" s="590"/>
      <c r="GT18" s="590"/>
      <c r="GU18" s="590"/>
      <c r="GV18" s="590"/>
      <c r="GW18" s="590"/>
      <c r="GX18" s="590"/>
      <c r="GY18" s="590"/>
      <c r="GZ18" s="590"/>
      <c r="HA18" s="590"/>
      <c r="HB18" s="590"/>
      <c r="HC18" s="590"/>
      <c r="HD18" s="590"/>
      <c r="HE18" s="590"/>
      <c r="HF18" s="590"/>
      <c r="HG18" s="590"/>
      <c r="HH18" s="590"/>
      <c r="HI18" s="590"/>
      <c r="HJ18" s="590"/>
      <c r="HK18" s="590"/>
      <c r="HL18" s="590"/>
      <c r="HM18" s="590"/>
      <c r="HN18" s="590"/>
      <c r="HO18" s="590"/>
      <c r="HP18" s="590"/>
      <c r="HQ18" s="590"/>
      <c r="HR18" s="590"/>
      <c r="HS18" s="590"/>
      <c r="HT18" s="590"/>
      <c r="HU18" s="590"/>
      <c r="HV18" s="590"/>
      <c r="HW18" s="590"/>
      <c r="HX18" s="590"/>
      <c r="HY18" s="590"/>
      <c r="HZ18" s="590"/>
      <c r="IA18" s="590"/>
      <c r="IB18" s="590"/>
      <c r="IC18" s="590"/>
      <c r="ID18" s="590"/>
      <c r="IE18" s="590"/>
      <c r="IF18" s="590"/>
      <c r="IG18" s="590"/>
      <c r="IH18" s="590"/>
      <c r="II18" s="590"/>
      <c r="IJ18" s="590"/>
      <c r="IK18" s="590"/>
      <c r="IL18" s="590"/>
      <c r="IM18" s="590"/>
      <c r="IN18" s="590"/>
      <c r="IO18" s="590"/>
      <c r="IP18" s="590"/>
      <c r="IQ18" s="590"/>
      <c r="IR18" s="590"/>
      <c r="IS18" s="590"/>
      <c r="IT18" s="590"/>
      <c r="IU18" s="590"/>
      <c r="IV18" s="590"/>
    </row>
    <row r="19" spans="1:256" ht="20.100000000000001" customHeight="1" x14ac:dyDescent="0.2">
      <c r="A19" s="590" t="s">
        <v>582</v>
      </c>
      <c r="B19" s="590"/>
      <c r="C19" s="590"/>
      <c r="D19" s="590"/>
      <c r="E19" s="590"/>
      <c r="F19" s="590"/>
      <c r="G19" s="590"/>
      <c r="H19" s="590"/>
      <c r="I19" s="590"/>
      <c r="J19" s="590"/>
      <c r="K19" s="590"/>
      <c r="L19" s="590"/>
      <c r="M19" s="590"/>
      <c r="N19" s="590"/>
      <c r="O19" s="590"/>
      <c r="P19" s="590"/>
      <c r="Q19" s="590"/>
      <c r="R19" s="590"/>
      <c r="S19" s="590"/>
      <c r="T19" s="590"/>
      <c r="U19" s="590"/>
      <c r="V19" s="590"/>
      <c r="W19" s="590"/>
      <c r="X19" s="590"/>
      <c r="Y19" s="590"/>
      <c r="Z19" s="590"/>
      <c r="AA19" s="590"/>
      <c r="AB19" s="590"/>
      <c r="AC19" s="590"/>
      <c r="AD19" s="590"/>
      <c r="AE19" s="590"/>
      <c r="AF19" s="590"/>
      <c r="AG19" s="590"/>
      <c r="AH19" s="590"/>
      <c r="AI19" s="590"/>
      <c r="AJ19" s="590"/>
      <c r="AK19" s="590"/>
      <c r="AL19" s="590"/>
      <c r="AM19" s="590"/>
      <c r="AN19" s="590"/>
      <c r="AO19" s="590"/>
      <c r="AP19" s="590"/>
      <c r="AQ19" s="590"/>
      <c r="AR19" s="590"/>
      <c r="AS19" s="590"/>
      <c r="AT19" s="590"/>
      <c r="AU19" s="590"/>
      <c r="AV19" s="590"/>
      <c r="AW19" s="590"/>
      <c r="AX19" s="590"/>
      <c r="AY19" s="590"/>
      <c r="AZ19" s="590"/>
      <c r="BA19" s="590"/>
      <c r="BB19" s="590"/>
      <c r="BC19" s="590"/>
      <c r="BD19" s="590"/>
      <c r="BE19" s="590"/>
      <c r="BF19" s="590"/>
      <c r="BG19" s="590"/>
      <c r="BH19" s="590"/>
      <c r="BI19" s="590"/>
      <c r="BJ19" s="590"/>
      <c r="BK19" s="590"/>
      <c r="BL19" s="590"/>
      <c r="BM19" s="590"/>
      <c r="BN19" s="590"/>
      <c r="BO19" s="590"/>
      <c r="BP19" s="590"/>
      <c r="BQ19" s="590"/>
      <c r="BR19" s="590"/>
      <c r="BS19" s="590"/>
      <c r="BT19" s="590"/>
      <c r="BU19" s="590"/>
      <c r="BV19" s="590"/>
      <c r="BW19" s="590"/>
      <c r="BX19" s="590"/>
      <c r="BY19" s="590"/>
      <c r="BZ19" s="590"/>
      <c r="CA19" s="590"/>
      <c r="CB19" s="590"/>
      <c r="CC19" s="590"/>
      <c r="CD19" s="590"/>
      <c r="CE19" s="590"/>
      <c r="CF19" s="590"/>
      <c r="CG19" s="590"/>
      <c r="CH19" s="590"/>
      <c r="CI19" s="590"/>
      <c r="CJ19" s="590"/>
      <c r="CK19" s="590"/>
      <c r="CL19" s="590"/>
      <c r="CM19" s="590"/>
      <c r="CN19" s="590"/>
      <c r="CO19" s="590"/>
      <c r="CP19" s="590"/>
      <c r="CQ19" s="590"/>
      <c r="CR19" s="590"/>
      <c r="CS19" s="590"/>
      <c r="CT19" s="590"/>
      <c r="CU19" s="590"/>
      <c r="CV19" s="590"/>
      <c r="CW19" s="590"/>
      <c r="CX19" s="590"/>
      <c r="CY19" s="590"/>
      <c r="CZ19" s="590"/>
      <c r="DA19" s="590"/>
      <c r="DB19" s="590"/>
      <c r="DC19" s="590"/>
      <c r="DD19" s="590"/>
      <c r="DE19" s="590"/>
      <c r="DF19" s="590"/>
      <c r="DG19" s="590"/>
      <c r="DH19" s="590"/>
      <c r="DI19" s="590"/>
      <c r="DJ19" s="590"/>
      <c r="DK19" s="590"/>
      <c r="DL19" s="590"/>
      <c r="DM19" s="590"/>
      <c r="DN19" s="590"/>
      <c r="DO19" s="590"/>
      <c r="DP19" s="590"/>
      <c r="DQ19" s="590"/>
      <c r="DR19" s="590"/>
      <c r="DS19" s="590"/>
      <c r="DT19" s="590"/>
      <c r="DU19" s="590"/>
      <c r="DV19" s="590"/>
      <c r="DW19" s="590"/>
      <c r="DX19" s="590"/>
      <c r="DY19" s="590"/>
      <c r="DZ19" s="590"/>
      <c r="EA19" s="590"/>
      <c r="EB19" s="590"/>
      <c r="EC19" s="590"/>
      <c r="ED19" s="590"/>
      <c r="EE19" s="590"/>
      <c r="EF19" s="590"/>
      <c r="EG19" s="590"/>
      <c r="EH19" s="590"/>
      <c r="EI19" s="590"/>
      <c r="EJ19" s="590"/>
      <c r="EK19" s="590"/>
      <c r="EL19" s="590"/>
      <c r="EM19" s="590"/>
      <c r="EN19" s="590"/>
      <c r="EO19" s="590"/>
      <c r="EP19" s="590"/>
      <c r="EQ19" s="590"/>
      <c r="ER19" s="590"/>
      <c r="ES19" s="590"/>
      <c r="ET19" s="590"/>
      <c r="EU19" s="590"/>
      <c r="EV19" s="590"/>
      <c r="EW19" s="590"/>
      <c r="EX19" s="590"/>
      <c r="EY19" s="590"/>
      <c r="EZ19" s="590"/>
      <c r="FA19" s="590"/>
      <c r="FB19" s="590"/>
      <c r="FC19" s="590"/>
      <c r="FD19" s="590"/>
      <c r="FE19" s="590"/>
      <c r="FF19" s="590"/>
      <c r="FG19" s="590"/>
      <c r="FH19" s="590"/>
      <c r="FI19" s="590"/>
      <c r="FJ19" s="590"/>
      <c r="FK19" s="590"/>
      <c r="FL19" s="590"/>
      <c r="FM19" s="590"/>
      <c r="FN19" s="590"/>
      <c r="FO19" s="590"/>
      <c r="FP19" s="590"/>
      <c r="FQ19" s="590"/>
      <c r="FR19" s="590"/>
      <c r="FS19" s="590"/>
      <c r="FT19" s="590"/>
      <c r="FU19" s="590"/>
      <c r="FV19" s="590"/>
      <c r="FW19" s="590"/>
      <c r="FX19" s="590"/>
      <c r="FY19" s="590"/>
      <c r="FZ19" s="590"/>
      <c r="GA19" s="590"/>
      <c r="GB19" s="590"/>
      <c r="GC19" s="590"/>
      <c r="GD19" s="590"/>
      <c r="GE19" s="590"/>
      <c r="GF19" s="590"/>
      <c r="GG19" s="590"/>
      <c r="GH19" s="590"/>
      <c r="GI19" s="590"/>
      <c r="GJ19" s="590"/>
      <c r="GK19" s="590"/>
      <c r="GL19" s="590"/>
      <c r="GM19" s="590"/>
      <c r="GN19" s="590"/>
      <c r="GO19" s="590"/>
      <c r="GP19" s="590"/>
      <c r="GQ19" s="590"/>
      <c r="GR19" s="590"/>
      <c r="GS19" s="590"/>
      <c r="GT19" s="590"/>
      <c r="GU19" s="590"/>
      <c r="GV19" s="590"/>
      <c r="GW19" s="590"/>
      <c r="GX19" s="590"/>
      <c r="GY19" s="590"/>
      <c r="GZ19" s="590"/>
      <c r="HA19" s="590"/>
      <c r="HB19" s="590"/>
      <c r="HC19" s="590"/>
      <c r="HD19" s="590"/>
      <c r="HE19" s="590"/>
      <c r="HF19" s="590"/>
      <c r="HG19" s="590"/>
      <c r="HH19" s="590"/>
      <c r="HI19" s="590"/>
      <c r="HJ19" s="590"/>
      <c r="HK19" s="590"/>
      <c r="HL19" s="590"/>
      <c r="HM19" s="590"/>
      <c r="HN19" s="590"/>
      <c r="HO19" s="590"/>
      <c r="HP19" s="590"/>
      <c r="HQ19" s="590"/>
      <c r="HR19" s="590"/>
      <c r="HS19" s="590"/>
      <c r="HT19" s="590"/>
      <c r="HU19" s="590"/>
      <c r="HV19" s="590"/>
      <c r="HW19" s="590"/>
      <c r="HX19" s="590"/>
      <c r="HY19" s="590"/>
      <c r="HZ19" s="590"/>
      <c r="IA19" s="590"/>
      <c r="IB19" s="590"/>
      <c r="IC19" s="590"/>
      <c r="ID19" s="590"/>
      <c r="IE19" s="590"/>
      <c r="IF19" s="590"/>
      <c r="IG19" s="590"/>
      <c r="IH19" s="590"/>
      <c r="II19" s="590"/>
      <c r="IJ19" s="590"/>
      <c r="IK19" s="590"/>
      <c r="IL19" s="590"/>
      <c r="IM19" s="590"/>
      <c r="IN19" s="590"/>
      <c r="IO19" s="590"/>
      <c r="IP19" s="590"/>
      <c r="IQ19" s="590"/>
      <c r="IR19" s="590"/>
      <c r="IS19" s="590"/>
      <c r="IT19" s="590"/>
      <c r="IU19" s="590"/>
      <c r="IV19" s="590"/>
    </row>
    <row r="20" spans="1:256" ht="29.25" customHeight="1" x14ac:dyDescent="0.2">
      <c r="A20" s="591" t="s">
        <v>593</v>
      </c>
      <c r="B20" s="591"/>
      <c r="C20" s="591"/>
      <c r="D20" s="591"/>
      <c r="E20" s="591"/>
      <c r="F20" s="591"/>
      <c r="G20" s="591"/>
      <c r="H20" s="591"/>
      <c r="I20" s="591"/>
      <c r="J20" s="591"/>
      <c r="K20" s="591"/>
      <c r="L20" s="591"/>
      <c r="M20" s="591"/>
      <c r="N20" s="591"/>
      <c r="O20" s="591"/>
      <c r="P20" s="591"/>
      <c r="Q20" s="591"/>
      <c r="R20" s="591"/>
      <c r="S20" s="591"/>
      <c r="T20" s="591"/>
      <c r="U20" s="591"/>
      <c r="V20" s="591"/>
      <c r="W20" s="591"/>
      <c r="X20" s="591"/>
      <c r="Y20" s="591"/>
      <c r="Z20" s="591"/>
      <c r="AA20" s="591"/>
      <c r="AB20" s="591"/>
      <c r="AC20" s="590"/>
      <c r="AD20" s="590"/>
      <c r="AE20" s="590"/>
      <c r="AF20" s="590"/>
      <c r="AG20" s="590"/>
      <c r="AH20" s="590"/>
      <c r="AI20" s="590"/>
      <c r="AJ20" s="590"/>
      <c r="AK20" s="590"/>
      <c r="AL20" s="590"/>
      <c r="AM20" s="590"/>
      <c r="AN20" s="590"/>
      <c r="AO20" s="590"/>
      <c r="AP20" s="590"/>
      <c r="AQ20" s="590"/>
      <c r="AR20" s="590"/>
      <c r="AS20" s="590"/>
      <c r="AT20" s="590"/>
      <c r="AU20" s="590"/>
      <c r="AV20" s="590"/>
      <c r="AW20" s="590"/>
      <c r="AX20" s="590"/>
      <c r="AY20" s="590"/>
      <c r="AZ20" s="590"/>
      <c r="BA20" s="590"/>
      <c r="BB20" s="590"/>
      <c r="BC20" s="590"/>
      <c r="BD20" s="590"/>
      <c r="BE20" s="590"/>
      <c r="BF20" s="590"/>
      <c r="BG20" s="590"/>
      <c r="BH20" s="590"/>
      <c r="BI20" s="590"/>
      <c r="BJ20" s="590"/>
      <c r="BK20" s="590"/>
      <c r="BL20" s="590"/>
      <c r="BM20" s="590"/>
      <c r="BN20" s="590"/>
      <c r="BO20" s="590"/>
      <c r="BP20" s="590"/>
      <c r="BQ20" s="590"/>
      <c r="BR20" s="590"/>
      <c r="BS20" s="590"/>
      <c r="BT20" s="590"/>
      <c r="BU20" s="590"/>
      <c r="BV20" s="590"/>
      <c r="BW20" s="590"/>
      <c r="BX20" s="590"/>
      <c r="BY20" s="590"/>
      <c r="BZ20" s="590"/>
      <c r="CA20" s="590"/>
      <c r="CB20" s="590"/>
      <c r="CC20" s="590"/>
      <c r="CD20" s="590"/>
      <c r="CE20" s="590"/>
      <c r="CF20" s="590"/>
      <c r="CG20" s="590"/>
      <c r="CH20" s="590"/>
      <c r="CI20" s="590"/>
      <c r="CJ20" s="590"/>
      <c r="CK20" s="590"/>
      <c r="CL20" s="590"/>
      <c r="CM20" s="590"/>
      <c r="CN20" s="590"/>
      <c r="CO20" s="590"/>
      <c r="CP20" s="590"/>
      <c r="CQ20" s="590"/>
      <c r="CR20" s="590"/>
      <c r="CS20" s="590"/>
      <c r="CT20" s="590"/>
      <c r="CU20" s="590"/>
      <c r="CV20" s="590"/>
      <c r="CW20" s="590"/>
      <c r="CX20" s="590"/>
      <c r="CY20" s="590"/>
      <c r="CZ20" s="590"/>
      <c r="DA20" s="590"/>
      <c r="DB20" s="590"/>
      <c r="DC20" s="590"/>
      <c r="DD20" s="590"/>
      <c r="DE20" s="590"/>
      <c r="DF20" s="590"/>
      <c r="DG20" s="590"/>
      <c r="DH20" s="590"/>
      <c r="DI20" s="590"/>
      <c r="DJ20" s="590"/>
      <c r="DK20" s="590"/>
      <c r="DL20" s="590"/>
      <c r="DM20" s="590"/>
      <c r="DN20" s="590"/>
      <c r="DO20" s="590"/>
      <c r="DP20" s="590"/>
      <c r="DQ20" s="590"/>
      <c r="DR20" s="590"/>
      <c r="DS20" s="590"/>
      <c r="DT20" s="590"/>
      <c r="DU20" s="590"/>
      <c r="DV20" s="590"/>
      <c r="DW20" s="590"/>
      <c r="DX20" s="590"/>
      <c r="DY20" s="590"/>
      <c r="DZ20" s="590"/>
      <c r="EA20" s="590"/>
      <c r="EB20" s="590"/>
      <c r="EC20" s="590"/>
      <c r="ED20" s="590"/>
      <c r="EE20" s="590"/>
      <c r="EF20" s="590"/>
      <c r="EG20" s="590"/>
      <c r="EH20" s="590"/>
      <c r="EI20" s="590"/>
      <c r="EJ20" s="590"/>
      <c r="EK20" s="590"/>
      <c r="EL20" s="590"/>
      <c r="EM20" s="590"/>
      <c r="EN20" s="590"/>
      <c r="EO20" s="590"/>
      <c r="EP20" s="590"/>
      <c r="EQ20" s="590"/>
      <c r="ER20" s="590"/>
      <c r="ES20" s="590"/>
      <c r="ET20" s="590"/>
      <c r="EU20" s="590"/>
      <c r="EV20" s="590"/>
      <c r="EW20" s="590"/>
      <c r="EX20" s="590"/>
      <c r="EY20" s="590"/>
      <c r="EZ20" s="590"/>
      <c r="FA20" s="590"/>
      <c r="FB20" s="590"/>
      <c r="FC20" s="590"/>
      <c r="FD20" s="590"/>
      <c r="FE20" s="590"/>
      <c r="FF20" s="590"/>
      <c r="FG20" s="590"/>
      <c r="FH20" s="590"/>
      <c r="FI20" s="590"/>
      <c r="FJ20" s="590"/>
      <c r="FK20" s="590"/>
      <c r="FL20" s="590"/>
      <c r="FM20" s="590"/>
      <c r="FN20" s="590"/>
      <c r="FO20" s="590"/>
      <c r="FP20" s="590"/>
      <c r="FQ20" s="590"/>
      <c r="FR20" s="590"/>
      <c r="FS20" s="590"/>
      <c r="FT20" s="590"/>
      <c r="FU20" s="590"/>
      <c r="FV20" s="590"/>
      <c r="FW20" s="590"/>
      <c r="FX20" s="590"/>
      <c r="FY20" s="590"/>
      <c r="FZ20" s="590"/>
      <c r="GA20" s="590"/>
      <c r="GB20" s="590"/>
      <c r="GC20" s="590"/>
      <c r="GD20" s="590"/>
      <c r="GE20" s="590"/>
      <c r="GF20" s="590"/>
      <c r="GG20" s="590"/>
      <c r="GH20" s="590"/>
      <c r="GI20" s="590"/>
      <c r="GJ20" s="590"/>
      <c r="GK20" s="590"/>
      <c r="GL20" s="590"/>
      <c r="GM20" s="590"/>
      <c r="GN20" s="590"/>
      <c r="GO20" s="590"/>
      <c r="GP20" s="590"/>
      <c r="GQ20" s="590"/>
      <c r="GR20" s="590"/>
      <c r="GS20" s="590"/>
      <c r="GT20" s="590"/>
      <c r="GU20" s="590"/>
      <c r="GV20" s="590"/>
      <c r="GW20" s="590"/>
      <c r="GX20" s="590"/>
      <c r="GY20" s="590"/>
      <c r="GZ20" s="590"/>
      <c r="HA20" s="590"/>
      <c r="HB20" s="590"/>
      <c r="HC20" s="590"/>
      <c r="HD20" s="590"/>
      <c r="HE20" s="590"/>
      <c r="HF20" s="590"/>
      <c r="HG20" s="590"/>
      <c r="HH20" s="590"/>
      <c r="HI20" s="590"/>
      <c r="HJ20" s="590"/>
      <c r="HK20" s="590"/>
      <c r="HL20" s="590"/>
      <c r="HM20" s="590"/>
      <c r="HN20" s="590"/>
      <c r="HO20" s="590"/>
      <c r="HP20" s="590"/>
      <c r="HQ20" s="590"/>
      <c r="HR20" s="590"/>
      <c r="HS20" s="590"/>
      <c r="HT20" s="590"/>
      <c r="HU20" s="590"/>
      <c r="HV20" s="590"/>
      <c r="HW20" s="590"/>
      <c r="HX20" s="590"/>
      <c r="HY20" s="590"/>
      <c r="HZ20" s="590"/>
      <c r="IA20" s="590"/>
      <c r="IB20" s="590"/>
      <c r="IC20" s="590"/>
      <c r="ID20" s="590"/>
      <c r="IE20" s="590"/>
      <c r="IF20" s="590"/>
      <c r="IG20" s="590"/>
      <c r="IH20" s="590"/>
      <c r="II20" s="590"/>
      <c r="IJ20" s="590"/>
      <c r="IK20" s="590"/>
      <c r="IL20" s="590"/>
      <c r="IM20" s="590"/>
      <c r="IN20" s="590"/>
      <c r="IO20" s="590"/>
      <c r="IP20" s="590"/>
      <c r="IQ20" s="590"/>
      <c r="IR20" s="590"/>
      <c r="IS20" s="590"/>
      <c r="IT20" s="590"/>
      <c r="IU20" s="590"/>
      <c r="IV20" s="590"/>
    </row>
    <row r="21" spans="1:256" ht="33.75" customHeight="1" x14ac:dyDescent="0.2">
      <c r="A21" s="591" t="s">
        <v>590</v>
      </c>
      <c r="B21" s="591"/>
      <c r="C21" s="591"/>
      <c r="D21" s="591"/>
      <c r="E21" s="591"/>
      <c r="F21" s="591"/>
      <c r="G21" s="591"/>
      <c r="H21" s="591"/>
      <c r="I21" s="591"/>
      <c r="J21" s="591"/>
      <c r="K21" s="591"/>
      <c r="L21" s="591"/>
      <c r="M21" s="591"/>
      <c r="N21" s="591"/>
      <c r="O21" s="591"/>
      <c r="P21" s="591"/>
      <c r="Q21" s="591"/>
      <c r="R21" s="591"/>
      <c r="S21" s="591"/>
      <c r="T21" s="591"/>
      <c r="U21" s="591"/>
      <c r="V21" s="591"/>
      <c r="W21" s="591"/>
      <c r="X21" s="591"/>
      <c r="Y21" s="591"/>
      <c r="Z21" s="591"/>
      <c r="AA21" s="591"/>
      <c r="AB21" s="591"/>
      <c r="AC21" s="590"/>
      <c r="AD21" s="590"/>
      <c r="AE21" s="590"/>
      <c r="AF21" s="590"/>
      <c r="AG21" s="590"/>
      <c r="AH21" s="590"/>
      <c r="AI21" s="590"/>
      <c r="AJ21" s="590"/>
      <c r="AK21" s="590"/>
      <c r="AL21" s="590"/>
      <c r="AM21" s="590"/>
      <c r="AN21" s="590"/>
      <c r="AO21" s="590"/>
      <c r="AP21" s="590"/>
      <c r="AQ21" s="590"/>
      <c r="AR21" s="590"/>
      <c r="AS21" s="590"/>
      <c r="AT21" s="590"/>
      <c r="AU21" s="590"/>
      <c r="AV21" s="590"/>
      <c r="AW21" s="590"/>
      <c r="AX21" s="590"/>
      <c r="AY21" s="590"/>
      <c r="AZ21" s="590"/>
      <c r="BA21" s="590"/>
      <c r="BB21" s="590"/>
      <c r="BC21" s="590"/>
      <c r="BD21" s="590"/>
      <c r="BE21" s="590"/>
      <c r="BF21" s="590"/>
      <c r="BG21" s="590"/>
      <c r="BH21" s="590"/>
      <c r="BI21" s="590"/>
      <c r="BJ21" s="590"/>
      <c r="BK21" s="590"/>
      <c r="BL21" s="590"/>
      <c r="BM21" s="590"/>
      <c r="BN21" s="590"/>
      <c r="BO21" s="590"/>
      <c r="BP21" s="590"/>
      <c r="BQ21" s="590"/>
      <c r="BR21" s="590"/>
      <c r="BS21" s="590"/>
      <c r="BT21" s="590"/>
      <c r="BU21" s="590"/>
      <c r="BV21" s="590"/>
      <c r="BW21" s="590"/>
      <c r="BX21" s="590"/>
      <c r="BY21" s="590"/>
      <c r="BZ21" s="590"/>
      <c r="CA21" s="590"/>
      <c r="CB21" s="590"/>
      <c r="CC21" s="590"/>
      <c r="CD21" s="590"/>
      <c r="CE21" s="590"/>
      <c r="CF21" s="590"/>
      <c r="CG21" s="590"/>
      <c r="CH21" s="590"/>
      <c r="CI21" s="590"/>
      <c r="CJ21" s="590"/>
      <c r="CK21" s="590"/>
      <c r="CL21" s="590"/>
      <c r="CM21" s="590"/>
      <c r="CN21" s="590"/>
      <c r="CO21" s="590"/>
      <c r="CP21" s="590"/>
      <c r="CQ21" s="590"/>
      <c r="CR21" s="590"/>
      <c r="CS21" s="590"/>
      <c r="CT21" s="590"/>
      <c r="CU21" s="590"/>
      <c r="CV21" s="590"/>
      <c r="CW21" s="590"/>
      <c r="CX21" s="590"/>
      <c r="CY21" s="590"/>
      <c r="CZ21" s="590"/>
      <c r="DA21" s="590"/>
      <c r="DB21" s="590"/>
      <c r="DC21" s="590"/>
      <c r="DD21" s="590"/>
      <c r="DE21" s="590"/>
      <c r="DF21" s="590"/>
      <c r="DG21" s="590"/>
      <c r="DH21" s="590"/>
      <c r="DI21" s="590"/>
      <c r="DJ21" s="590"/>
      <c r="DK21" s="590"/>
      <c r="DL21" s="590"/>
      <c r="DM21" s="590"/>
      <c r="DN21" s="590"/>
      <c r="DO21" s="590"/>
      <c r="DP21" s="590"/>
      <c r="DQ21" s="590"/>
      <c r="DR21" s="590"/>
      <c r="DS21" s="590"/>
      <c r="DT21" s="590"/>
      <c r="DU21" s="590"/>
      <c r="DV21" s="590"/>
      <c r="DW21" s="590"/>
      <c r="DX21" s="590"/>
      <c r="DY21" s="590"/>
      <c r="DZ21" s="590"/>
      <c r="EA21" s="590"/>
      <c r="EB21" s="590"/>
      <c r="EC21" s="590"/>
      <c r="ED21" s="590"/>
      <c r="EE21" s="590"/>
      <c r="EF21" s="590"/>
      <c r="EG21" s="590"/>
      <c r="EH21" s="590"/>
      <c r="EI21" s="590"/>
      <c r="EJ21" s="590"/>
      <c r="EK21" s="590"/>
      <c r="EL21" s="590"/>
      <c r="EM21" s="590"/>
      <c r="EN21" s="590"/>
      <c r="EO21" s="590"/>
      <c r="EP21" s="590"/>
      <c r="EQ21" s="590"/>
      <c r="ER21" s="590"/>
      <c r="ES21" s="590"/>
      <c r="ET21" s="590"/>
      <c r="EU21" s="590"/>
      <c r="EV21" s="590"/>
      <c r="EW21" s="590"/>
      <c r="EX21" s="590"/>
      <c r="EY21" s="590"/>
      <c r="EZ21" s="590"/>
      <c r="FA21" s="590"/>
      <c r="FB21" s="590"/>
      <c r="FC21" s="590"/>
      <c r="FD21" s="590"/>
      <c r="FE21" s="590"/>
      <c r="FF21" s="590"/>
      <c r="FG21" s="590"/>
      <c r="FH21" s="590"/>
      <c r="FI21" s="590"/>
      <c r="FJ21" s="590"/>
      <c r="FK21" s="590"/>
      <c r="FL21" s="590"/>
      <c r="FM21" s="590"/>
      <c r="FN21" s="590"/>
      <c r="FO21" s="590"/>
      <c r="FP21" s="590"/>
      <c r="FQ21" s="590"/>
      <c r="FR21" s="590"/>
      <c r="FS21" s="590"/>
      <c r="FT21" s="590"/>
      <c r="FU21" s="590"/>
      <c r="FV21" s="590"/>
      <c r="FW21" s="590"/>
      <c r="FX21" s="590"/>
      <c r="FY21" s="590"/>
      <c r="FZ21" s="590"/>
      <c r="GA21" s="590"/>
      <c r="GB21" s="590"/>
      <c r="GC21" s="590"/>
      <c r="GD21" s="590"/>
      <c r="GE21" s="590"/>
      <c r="GF21" s="590"/>
      <c r="GG21" s="590"/>
      <c r="GH21" s="590"/>
      <c r="GI21" s="590"/>
      <c r="GJ21" s="590"/>
      <c r="GK21" s="590"/>
      <c r="GL21" s="590"/>
      <c r="GM21" s="590"/>
      <c r="GN21" s="590"/>
      <c r="GO21" s="590"/>
      <c r="GP21" s="590"/>
      <c r="GQ21" s="590"/>
      <c r="GR21" s="590"/>
      <c r="GS21" s="590"/>
      <c r="GT21" s="590"/>
      <c r="GU21" s="590"/>
      <c r="GV21" s="590"/>
      <c r="GW21" s="590"/>
      <c r="GX21" s="590"/>
      <c r="GY21" s="590"/>
      <c r="GZ21" s="590"/>
      <c r="HA21" s="590"/>
      <c r="HB21" s="590"/>
      <c r="HC21" s="590"/>
      <c r="HD21" s="590"/>
      <c r="HE21" s="590"/>
      <c r="HF21" s="590"/>
      <c r="HG21" s="590"/>
      <c r="HH21" s="590"/>
      <c r="HI21" s="590"/>
      <c r="HJ21" s="590"/>
      <c r="HK21" s="590"/>
      <c r="HL21" s="590"/>
      <c r="HM21" s="590"/>
      <c r="HN21" s="590"/>
      <c r="HO21" s="590"/>
      <c r="HP21" s="590"/>
      <c r="HQ21" s="590"/>
      <c r="HR21" s="590"/>
      <c r="HS21" s="590"/>
      <c r="HT21" s="590"/>
      <c r="HU21" s="590"/>
      <c r="HV21" s="590"/>
      <c r="HW21" s="590"/>
      <c r="HX21" s="590"/>
      <c r="HY21" s="590"/>
      <c r="HZ21" s="590"/>
      <c r="IA21" s="590"/>
      <c r="IB21" s="590"/>
      <c r="IC21" s="590"/>
      <c r="ID21" s="590"/>
      <c r="IE21" s="590"/>
      <c r="IF21" s="590"/>
      <c r="IG21" s="590"/>
      <c r="IH21" s="590"/>
      <c r="II21" s="590"/>
      <c r="IJ21" s="590"/>
      <c r="IK21" s="590"/>
      <c r="IL21" s="590"/>
      <c r="IM21" s="590"/>
      <c r="IN21" s="590"/>
      <c r="IO21" s="590"/>
      <c r="IP21" s="590"/>
      <c r="IQ21" s="590"/>
      <c r="IR21" s="590"/>
      <c r="IS21" s="590"/>
      <c r="IT21" s="590"/>
      <c r="IU21" s="590"/>
      <c r="IV21" s="590"/>
    </row>
    <row r="22" spans="1:256" ht="42.75" customHeight="1" x14ac:dyDescent="0.2">
      <c r="A22" s="591" t="s">
        <v>594</v>
      </c>
      <c r="B22" s="591"/>
      <c r="C22" s="591"/>
      <c r="D22" s="591"/>
      <c r="E22" s="591"/>
      <c r="F22" s="591"/>
      <c r="G22" s="591"/>
      <c r="H22" s="591"/>
      <c r="I22" s="591"/>
      <c r="J22" s="591"/>
      <c r="K22" s="591"/>
      <c r="L22" s="591"/>
      <c r="M22" s="591"/>
      <c r="N22" s="591"/>
      <c r="O22" s="591"/>
      <c r="P22" s="591"/>
      <c r="Q22" s="591"/>
      <c r="R22" s="591"/>
      <c r="S22" s="591"/>
      <c r="T22" s="591"/>
      <c r="U22" s="591"/>
      <c r="V22" s="591"/>
      <c r="W22" s="591"/>
      <c r="X22" s="591"/>
      <c r="Y22" s="591"/>
      <c r="Z22" s="591"/>
      <c r="AA22" s="591"/>
      <c r="AB22" s="591"/>
      <c r="AC22" s="590"/>
      <c r="AD22" s="590"/>
      <c r="AE22" s="590"/>
      <c r="AF22" s="590"/>
      <c r="AG22" s="590"/>
      <c r="AH22" s="590"/>
      <c r="AI22" s="590"/>
      <c r="AJ22" s="590"/>
      <c r="AK22" s="590"/>
      <c r="AL22" s="590"/>
      <c r="AM22" s="590"/>
      <c r="AN22" s="590"/>
      <c r="AO22" s="590"/>
      <c r="AP22" s="590"/>
      <c r="AQ22" s="590"/>
      <c r="AR22" s="590"/>
      <c r="AS22" s="590"/>
      <c r="AT22" s="590"/>
      <c r="AU22" s="590"/>
      <c r="AV22" s="590"/>
      <c r="AW22" s="590"/>
      <c r="AX22" s="590"/>
      <c r="AY22" s="590"/>
      <c r="AZ22" s="590"/>
      <c r="BA22" s="590"/>
      <c r="BB22" s="590"/>
      <c r="BC22" s="590"/>
      <c r="BD22" s="590"/>
      <c r="BE22" s="590"/>
      <c r="BF22" s="590"/>
      <c r="BG22" s="590"/>
      <c r="BH22" s="590"/>
      <c r="BI22" s="590"/>
      <c r="BJ22" s="590"/>
      <c r="BK22" s="590"/>
      <c r="BL22" s="590"/>
      <c r="BM22" s="590"/>
      <c r="BN22" s="590"/>
      <c r="BO22" s="590"/>
      <c r="BP22" s="590"/>
      <c r="BQ22" s="590"/>
      <c r="BR22" s="590"/>
      <c r="BS22" s="590"/>
      <c r="BT22" s="590"/>
      <c r="BU22" s="590"/>
      <c r="BV22" s="590"/>
      <c r="BW22" s="590"/>
      <c r="BX22" s="590"/>
      <c r="BY22" s="590"/>
      <c r="BZ22" s="590"/>
      <c r="CA22" s="590"/>
      <c r="CB22" s="590"/>
      <c r="CC22" s="590"/>
      <c r="CD22" s="590"/>
      <c r="CE22" s="590"/>
      <c r="CF22" s="590"/>
      <c r="CG22" s="590"/>
      <c r="CH22" s="590"/>
      <c r="CI22" s="590"/>
      <c r="CJ22" s="590"/>
      <c r="CK22" s="590"/>
      <c r="CL22" s="590"/>
      <c r="CM22" s="590"/>
      <c r="CN22" s="590"/>
      <c r="CO22" s="590"/>
      <c r="CP22" s="590"/>
      <c r="CQ22" s="590"/>
      <c r="CR22" s="590"/>
      <c r="CS22" s="590"/>
      <c r="CT22" s="590"/>
      <c r="CU22" s="590"/>
      <c r="CV22" s="590"/>
      <c r="CW22" s="590"/>
      <c r="CX22" s="590"/>
      <c r="CY22" s="590"/>
      <c r="CZ22" s="590"/>
      <c r="DA22" s="590"/>
      <c r="DB22" s="590"/>
      <c r="DC22" s="590"/>
      <c r="DD22" s="590"/>
      <c r="DE22" s="590"/>
      <c r="DF22" s="590"/>
      <c r="DG22" s="590"/>
      <c r="DH22" s="590"/>
      <c r="DI22" s="590"/>
      <c r="DJ22" s="590"/>
      <c r="DK22" s="590"/>
      <c r="DL22" s="590"/>
      <c r="DM22" s="590"/>
      <c r="DN22" s="590"/>
      <c r="DO22" s="590"/>
      <c r="DP22" s="590"/>
      <c r="DQ22" s="590"/>
      <c r="DR22" s="590"/>
      <c r="DS22" s="590"/>
      <c r="DT22" s="590"/>
      <c r="DU22" s="590"/>
      <c r="DV22" s="590"/>
      <c r="DW22" s="590"/>
      <c r="DX22" s="590"/>
      <c r="DY22" s="590"/>
      <c r="DZ22" s="590"/>
      <c r="EA22" s="590"/>
      <c r="EB22" s="590"/>
      <c r="EC22" s="590"/>
      <c r="ED22" s="590"/>
      <c r="EE22" s="590"/>
      <c r="EF22" s="590"/>
      <c r="EG22" s="590"/>
      <c r="EH22" s="590"/>
      <c r="EI22" s="590"/>
      <c r="EJ22" s="590"/>
      <c r="EK22" s="590"/>
      <c r="EL22" s="590"/>
      <c r="EM22" s="590"/>
      <c r="EN22" s="590"/>
      <c r="EO22" s="590"/>
      <c r="EP22" s="590"/>
      <c r="EQ22" s="590"/>
      <c r="ER22" s="590"/>
      <c r="ES22" s="590"/>
      <c r="ET22" s="590"/>
      <c r="EU22" s="590"/>
      <c r="EV22" s="590"/>
      <c r="EW22" s="590"/>
      <c r="EX22" s="590"/>
      <c r="EY22" s="590"/>
      <c r="EZ22" s="590"/>
      <c r="FA22" s="590"/>
      <c r="FB22" s="590"/>
      <c r="FC22" s="590"/>
      <c r="FD22" s="590"/>
      <c r="FE22" s="590"/>
      <c r="FF22" s="590"/>
      <c r="FG22" s="590"/>
      <c r="FH22" s="590"/>
      <c r="FI22" s="590"/>
      <c r="FJ22" s="590"/>
      <c r="FK22" s="590"/>
      <c r="FL22" s="590"/>
      <c r="FM22" s="590"/>
      <c r="FN22" s="590"/>
      <c r="FO22" s="590"/>
      <c r="FP22" s="590"/>
      <c r="FQ22" s="590"/>
      <c r="FR22" s="590"/>
      <c r="FS22" s="590"/>
      <c r="FT22" s="590"/>
      <c r="FU22" s="590"/>
      <c r="FV22" s="590"/>
      <c r="FW22" s="590"/>
      <c r="FX22" s="590"/>
      <c r="FY22" s="590"/>
      <c r="FZ22" s="590"/>
      <c r="GA22" s="590"/>
      <c r="GB22" s="590"/>
      <c r="GC22" s="590"/>
      <c r="GD22" s="590"/>
      <c r="GE22" s="590"/>
      <c r="GF22" s="590"/>
      <c r="GG22" s="590"/>
      <c r="GH22" s="590"/>
      <c r="GI22" s="590"/>
      <c r="GJ22" s="590"/>
      <c r="GK22" s="590"/>
      <c r="GL22" s="590"/>
      <c r="GM22" s="590"/>
      <c r="GN22" s="590"/>
      <c r="GO22" s="590"/>
      <c r="GP22" s="590"/>
      <c r="GQ22" s="590"/>
      <c r="GR22" s="590"/>
      <c r="GS22" s="590"/>
      <c r="GT22" s="590"/>
      <c r="GU22" s="590"/>
      <c r="GV22" s="590"/>
      <c r="GW22" s="590"/>
      <c r="GX22" s="590"/>
      <c r="GY22" s="590"/>
      <c r="GZ22" s="590"/>
      <c r="HA22" s="590"/>
      <c r="HB22" s="590"/>
      <c r="HC22" s="590"/>
      <c r="HD22" s="590"/>
      <c r="HE22" s="590"/>
      <c r="HF22" s="590"/>
      <c r="HG22" s="590"/>
      <c r="HH22" s="590"/>
      <c r="HI22" s="590"/>
      <c r="HJ22" s="590"/>
      <c r="HK22" s="590"/>
      <c r="HL22" s="590"/>
      <c r="HM22" s="590"/>
      <c r="HN22" s="590"/>
      <c r="HO22" s="590"/>
      <c r="HP22" s="590"/>
      <c r="HQ22" s="590"/>
      <c r="HR22" s="590"/>
      <c r="HS22" s="590"/>
      <c r="HT22" s="590"/>
      <c r="HU22" s="590"/>
      <c r="HV22" s="590"/>
      <c r="HW22" s="590"/>
      <c r="HX22" s="590"/>
      <c r="HY22" s="590"/>
      <c r="HZ22" s="590"/>
      <c r="IA22" s="590"/>
      <c r="IB22" s="590"/>
      <c r="IC22" s="590"/>
      <c r="ID22" s="590"/>
      <c r="IE22" s="590"/>
      <c r="IF22" s="590"/>
      <c r="IG22" s="590"/>
      <c r="IH22" s="590"/>
      <c r="II22" s="590"/>
      <c r="IJ22" s="590"/>
      <c r="IK22" s="590"/>
      <c r="IL22" s="590"/>
      <c r="IM22" s="590"/>
      <c r="IN22" s="590"/>
      <c r="IO22" s="590"/>
      <c r="IP22" s="590"/>
      <c r="IQ22" s="590"/>
      <c r="IR22" s="590"/>
      <c r="IS22" s="590"/>
      <c r="IT22" s="590"/>
      <c r="IU22" s="590"/>
      <c r="IV22" s="590"/>
    </row>
    <row r="23" spans="1:256" ht="30" customHeight="1" x14ac:dyDescent="0.2">
      <c r="A23" s="591" t="s">
        <v>591</v>
      </c>
      <c r="B23" s="591"/>
      <c r="C23" s="591"/>
      <c r="D23" s="591"/>
      <c r="E23" s="591"/>
      <c r="F23" s="591"/>
      <c r="G23" s="591"/>
      <c r="H23" s="591"/>
      <c r="I23" s="591"/>
      <c r="J23" s="591"/>
      <c r="K23" s="591"/>
      <c r="L23" s="591"/>
      <c r="M23" s="591"/>
      <c r="N23" s="591"/>
      <c r="O23" s="591"/>
      <c r="P23" s="591"/>
      <c r="Q23" s="591"/>
      <c r="R23" s="591"/>
      <c r="S23" s="591"/>
      <c r="T23" s="591"/>
      <c r="U23" s="591"/>
      <c r="V23" s="591"/>
      <c r="W23" s="591"/>
      <c r="X23" s="591"/>
      <c r="Y23" s="591"/>
      <c r="Z23" s="591"/>
      <c r="AA23" s="591"/>
      <c r="AB23" s="591"/>
      <c r="AC23" s="590"/>
      <c r="AD23" s="590"/>
      <c r="AE23" s="590"/>
      <c r="AF23" s="590"/>
      <c r="AG23" s="590"/>
      <c r="AH23" s="590"/>
      <c r="AI23" s="590"/>
      <c r="AJ23" s="590"/>
      <c r="AK23" s="590"/>
      <c r="AL23" s="590"/>
      <c r="AM23" s="590"/>
      <c r="AN23" s="590"/>
      <c r="AO23" s="590"/>
      <c r="AP23" s="590"/>
      <c r="AQ23" s="590"/>
      <c r="AR23" s="590"/>
      <c r="AS23" s="590"/>
      <c r="AT23" s="590"/>
      <c r="AU23" s="590"/>
      <c r="AV23" s="590"/>
      <c r="AW23" s="590"/>
      <c r="AX23" s="590"/>
      <c r="AY23" s="590"/>
      <c r="AZ23" s="590"/>
      <c r="BA23" s="590"/>
      <c r="BB23" s="590"/>
      <c r="BC23" s="590"/>
      <c r="BD23" s="590"/>
      <c r="BE23" s="590"/>
      <c r="BF23" s="590"/>
      <c r="BG23" s="590"/>
      <c r="BH23" s="590"/>
      <c r="BI23" s="590"/>
      <c r="BJ23" s="590"/>
      <c r="BK23" s="590"/>
      <c r="BL23" s="590"/>
      <c r="BM23" s="590"/>
      <c r="BN23" s="590"/>
      <c r="BO23" s="590"/>
      <c r="BP23" s="590"/>
      <c r="BQ23" s="590"/>
      <c r="BR23" s="590"/>
      <c r="BS23" s="590"/>
      <c r="BT23" s="590"/>
      <c r="BU23" s="590"/>
      <c r="BV23" s="590"/>
      <c r="BW23" s="590"/>
      <c r="BX23" s="590"/>
      <c r="BY23" s="590"/>
      <c r="BZ23" s="590"/>
      <c r="CA23" s="590"/>
      <c r="CB23" s="590"/>
      <c r="CC23" s="590"/>
      <c r="CD23" s="590"/>
      <c r="CE23" s="590"/>
      <c r="CF23" s="590"/>
      <c r="CG23" s="590"/>
      <c r="CH23" s="590"/>
      <c r="CI23" s="590"/>
      <c r="CJ23" s="590"/>
      <c r="CK23" s="590"/>
      <c r="CL23" s="590"/>
      <c r="CM23" s="590"/>
      <c r="CN23" s="590"/>
      <c r="CO23" s="590"/>
      <c r="CP23" s="590"/>
      <c r="CQ23" s="590"/>
      <c r="CR23" s="590"/>
      <c r="CS23" s="590"/>
      <c r="CT23" s="590"/>
      <c r="CU23" s="590"/>
      <c r="CV23" s="590"/>
      <c r="CW23" s="590"/>
      <c r="CX23" s="590"/>
      <c r="CY23" s="590"/>
      <c r="CZ23" s="590"/>
      <c r="DA23" s="590"/>
      <c r="DB23" s="590"/>
      <c r="DC23" s="590"/>
      <c r="DD23" s="590"/>
      <c r="DE23" s="590"/>
      <c r="DF23" s="590"/>
      <c r="DG23" s="590"/>
      <c r="DH23" s="590"/>
      <c r="DI23" s="590"/>
      <c r="DJ23" s="590"/>
      <c r="DK23" s="590"/>
      <c r="DL23" s="590"/>
      <c r="DM23" s="590"/>
      <c r="DN23" s="590"/>
      <c r="DO23" s="590"/>
      <c r="DP23" s="590"/>
      <c r="DQ23" s="590"/>
      <c r="DR23" s="590"/>
      <c r="DS23" s="590"/>
      <c r="DT23" s="590"/>
      <c r="DU23" s="590"/>
      <c r="DV23" s="590"/>
      <c r="DW23" s="590"/>
      <c r="DX23" s="590"/>
      <c r="DY23" s="590"/>
      <c r="DZ23" s="590"/>
      <c r="EA23" s="590"/>
      <c r="EB23" s="590"/>
      <c r="EC23" s="590"/>
      <c r="ED23" s="590"/>
      <c r="EE23" s="590"/>
      <c r="EF23" s="590"/>
      <c r="EG23" s="590"/>
      <c r="EH23" s="590"/>
      <c r="EI23" s="590"/>
      <c r="EJ23" s="590"/>
      <c r="EK23" s="590"/>
      <c r="EL23" s="590"/>
      <c r="EM23" s="590"/>
      <c r="EN23" s="590"/>
      <c r="EO23" s="590"/>
      <c r="EP23" s="590"/>
      <c r="EQ23" s="590"/>
      <c r="ER23" s="590"/>
      <c r="ES23" s="590"/>
      <c r="ET23" s="590"/>
      <c r="EU23" s="590"/>
      <c r="EV23" s="590"/>
      <c r="EW23" s="590"/>
      <c r="EX23" s="590"/>
      <c r="EY23" s="590"/>
      <c r="EZ23" s="590"/>
      <c r="FA23" s="590"/>
      <c r="FB23" s="590"/>
      <c r="FC23" s="590"/>
      <c r="FD23" s="590"/>
      <c r="FE23" s="590"/>
      <c r="FF23" s="590"/>
      <c r="FG23" s="590"/>
      <c r="FH23" s="590"/>
      <c r="FI23" s="590"/>
      <c r="FJ23" s="590"/>
      <c r="FK23" s="590"/>
      <c r="FL23" s="590"/>
      <c r="FM23" s="590"/>
      <c r="FN23" s="590"/>
      <c r="FO23" s="590"/>
      <c r="FP23" s="590"/>
      <c r="FQ23" s="590"/>
      <c r="FR23" s="590"/>
      <c r="FS23" s="590"/>
      <c r="FT23" s="590"/>
      <c r="FU23" s="590"/>
      <c r="FV23" s="590"/>
      <c r="FW23" s="590"/>
      <c r="FX23" s="590"/>
      <c r="FY23" s="590"/>
      <c r="FZ23" s="590"/>
      <c r="GA23" s="590"/>
      <c r="GB23" s="590"/>
      <c r="GC23" s="590"/>
      <c r="GD23" s="590"/>
      <c r="GE23" s="590"/>
      <c r="GF23" s="590"/>
      <c r="GG23" s="590"/>
      <c r="GH23" s="590"/>
      <c r="GI23" s="590"/>
      <c r="GJ23" s="590"/>
      <c r="GK23" s="590"/>
      <c r="GL23" s="590"/>
      <c r="GM23" s="590"/>
      <c r="GN23" s="590"/>
      <c r="GO23" s="590"/>
      <c r="GP23" s="590"/>
      <c r="GQ23" s="590"/>
      <c r="GR23" s="590"/>
      <c r="GS23" s="590"/>
      <c r="GT23" s="590"/>
      <c r="GU23" s="590"/>
      <c r="GV23" s="590"/>
      <c r="GW23" s="590"/>
      <c r="GX23" s="590"/>
      <c r="GY23" s="590"/>
      <c r="GZ23" s="590"/>
      <c r="HA23" s="590"/>
      <c r="HB23" s="590"/>
      <c r="HC23" s="590"/>
      <c r="HD23" s="590"/>
      <c r="HE23" s="590"/>
      <c r="HF23" s="590"/>
      <c r="HG23" s="590"/>
      <c r="HH23" s="590"/>
      <c r="HI23" s="590"/>
      <c r="HJ23" s="590"/>
      <c r="HK23" s="590"/>
      <c r="HL23" s="590"/>
      <c r="HM23" s="590"/>
      <c r="HN23" s="590"/>
      <c r="HO23" s="590"/>
      <c r="HP23" s="590"/>
      <c r="HQ23" s="590"/>
      <c r="HR23" s="590"/>
      <c r="HS23" s="590"/>
      <c r="HT23" s="590"/>
      <c r="HU23" s="590"/>
      <c r="HV23" s="590"/>
      <c r="HW23" s="590"/>
      <c r="HX23" s="590"/>
      <c r="HY23" s="590"/>
      <c r="HZ23" s="590"/>
      <c r="IA23" s="590"/>
      <c r="IB23" s="590"/>
      <c r="IC23" s="590"/>
      <c r="ID23" s="590"/>
      <c r="IE23" s="590"/>
      <c r="IF23" s="590"/>
      <c r="IG23" s="590"/>
      <c r="IH23" s="590"/>
      <c r="II23" s="590"/>
      <c r="IJ23" s="590"/>
      <c r="IK23" s="590"/>
      <c r="IL23" s="590"/>
      <c r="IM23" s="590"/>
      <c r="IN23" s="590"/>
      <c r="IO23" s="590"/>
      <c r="IP23" s="590"/>
      <c r="IQ23" s="590"/>
      <c r="IR23" s="590"/>
      <c r="IS23" s="590"/>
      <c r="IT23" s="590"/>
      <c r="IU23" s="590"/>
      <c r="IV23" s="590"/>
    </row>
    <row r="24" spans="1:256" ht="21.95" customHeight="1" x14ac:dyDescent="0.2">
      <c r="A24" s="591" t="s">
        <v>595</v>
      </c>
      <c r="B24" s="591"/>
      <c r="C24" s="591"/>
      <c r="D24" s="591"/>
      <c r="E24" s="591"/>
      <c r="F24" s="591"/>
      <c r="G24" s="591"/>
      <c r="H24" s="591"/>
      <c r="I24" s="591"/>
      <c r="J24" s="591"/>
      <c r="K24" s="591"/>
      <c r="L24" s="591"/>
      <c r="M24" s="591"/>
      <c r="N24" s="591"/>
      <c r="O24" s="591"/>
      <c r="P24" s="591"/>
      <c r="Q24" s="591"/>
      <c r="R24" s="591"/>
      <c r="S24" s="591"/>
      <c r="T24" s="591"/>
      <c r="U24" s="591"/>
      <c r="V24" s="591"/>
      <c r="W24" s="591"/>
      <c r="X24" s="591"/>
      <c r="Y24" s="591"/>
      <c r="Z24" s="591"/>
      <c r="AA24" s="591"/>
      <c r="AB24" s="591"/>
      <c r="AC24" s="590"/>
      <c r="AD24" s="590"/>
      <c r="AE24" s="590"/>
      <c r="AF24" s="590"/>
      <c r="AG24" s="590"/>
      <c r="AH24" s="590"/>
      <c r="AI24" s="590"/>
      <c r="AJ24" s="590"/>
      <c r="AK24" s="590"/>
      <c r="AL24" s="590"/>
      <c r="AM24" s="590"/>
      <c r="AN24" s="590"/>
      <c r="AO24" s="590"/>
      <c r="AP24" s="590"/>
      <c r="AQ24" s="590"/>
      <c r="AR24" s="590"/>
      <c r="AS24" s="590"/>
      <c r="AT24" s="590"/>
      <c r="AU24" s="590"/>
      <c r="AV24" s="590"/>
      <c r="AW24" s="590"/>
      <c r="AX24" s="590"/>
      <c r="AY24" s="590"/>
      <c r="AZ24" s="590"/>
      <c r="BA24" s="590"/>
      <c r="BB24" s="590"/>
      <c r="BC24" s="590"/>
      <c r="BD24" s="590"/>
      <c r="BE24" s="590"/>
      <c r="BF24" s="590"/>
      <c r="BG24" s="590"/>
      <c r="BH24" s="590"/>
      <c r="BI24" s="590"/>
      <c r="BJ24" s="590"/>
      <c r="BK24" s="590"/>
      <c r="BL24" s="590"/>
      <c r="BM24" s="590"/>
      <c r="BN24" s="590"/>
      <c r="BO24" s="590"/>
      <c r="BP24" s="590"/>
      <c r="BQ24" s="590"/>
      <c r="BR24" s="590"/>
      <c r="BS24" s="590"/>
      <c r="BT24" s="590"/>
      <c r="BU24" s="590"/>
      <c r="BV24" s="590"/>
      <c r="BW24" s="590"/>
      <c r="BX24" s="590"/>
      <c r="BY24" s="590"/>
      <c r="BZ24" s="590"/>
      <c r="CA24" s="590"/>
      <c r="CB24" s="590"/>
      <c r="CC24" s="590"/>
      <c r="CD24" s="590"/>
      <c r="CE24" s="590"/>
      <c r="CF24" s="590"/>
      <c r="CG24" s="590"/>
      <c r="CH24" s="590"/>
      <c r="CI24" s="590"/>
      <c r="CJ24" s="590"/>
      <c r="CK24" s="590"/>
      <c r="CL24" s="590"/>
      <c r="CM24" s="590"/>
      <c r="CN24" s="590"/>
      <c r="CO24" s="590"/>
      <c r="CP24" s="590"/>
      <c r="CQ24" s="590"/>
      <c r="CR24" s="590"/>
      <c r="CS24" s="590"/>
      <c r="CT24" s="590"/>
      <c r="CU24" s="590"/>
      <c r="CV24" s="590"/>
      <c r="CW24" s="590"/>
      <c r="CX24" s="590"/>
      <c r="CY24" s="590"/>
      <c r="CZ24" s="590"/>
      <c r="DA24" s="590"/>
      <c r="DB24" s="590"/>
      <c r="DC24" s="590"/>
      <c r="DD24" s="590"/>
      <c r="DE24" s="590"/>
      <c r="DF24" s="590"/>
      <c r="DG24" s="590"/>
      <c r="DH24" s="590"/>
      <c r="DI24" s="590"/>
      <c r="DJ24" s="590"/>
      <c r="DK24" s="590"/>
      <c r="DL24" s="590"/>
      <c r="DM24" s="590"/>
      <c r="DN24" s="590"/>
      <c r="DO24" s="590"/>
      <c r="DP24" s="590"/>
      <c r="DQ24" s="590"/>
      <c r="DR24" s="590"/>
      <c r="DS24" s="590"/>
      <c r="DT24" s="590"/>
      <c r="DU24" s="590"/>
      <c r="DV24" s="590"/>
      <c r="DW24" s="590"/>
      <c r="DX24" s="590"/>
      <c r="DY24" s="590"/>
      <c r="DZ24" s="590"/>
      <c r="EA24" s="590"/>
      <c r="EB24" s="590"/>
      <c r="EC24" s="590"/>
      <c r="ED24" s="590"/>
      <c r="EE24" s="590"/>
      <c r="EF24" s="590"/>
      <c r="EG24" s="590"/>
      <c r="EH24" s="590"/>
      <c r="EI24" s="590"/>
      <c r="EJ24" s="590"/>
      <c r="EK24" s="590"/>
      <c r="EL24" s="590"/>
      <c r="EM24" s="590"/>
      <c r="EN24" s="590"/>
      <c r="EO24" s="590"/>
      <c r="EP24" s="590"/>
      <c r="EQ24" s="590"/>
      <c r="ER24" s="590"/>
      <c r="ES24" s="590"/>
      <c r="ET24" s="590"/>
      <c r="EU24" s="590"/>
      <c r="EV24" s="590"/>
      <c r="EW24" s="590"/>
      <c r="EX24" s="590"/>
      <c r="EY24" s="590"/>
      <c r="EZ24" s="590"/>
      <c r="FA24" s="590"/>
      <c r="FB24" s="590"/>
      <c r="FC24" s="590"/>
      <c r="FD24" s="590"/>
      <c r="FE24" s="590"/>
      <c r="FF24" s="590"/>
      <c r="FG24" s="590"/>
      <c r="FH24" s="590"/>
      <c r="FI24" s="590"/>
      <c r="FJ24" s="590"/>
      <c r="FK24" s="590"/>
      <c r="FL24" s="590"/>
      <c r="FM24" s="590"/>
      <c r="FN24" s="590"/>
      <c r="FO24" s="590"/>
      <c r="FP24" s="590"/>
      <c r="FQ24" s="590"/>
      <c r="FR24" s="590"/>
      <c r="FS24" s="590"/>
      <c r="FT24" s="590"/>
      <c r="FU24" s="590"/>
      <c r="FV24" s="590"/>
      <c r="FW24" s="590"/>
      <c r="FX24" s="590"/>
      <c r="FY24" s="590"/>
      <c r="FZ24" s="590"/>
      <c r="GA24" s="590"/>
      <c r="GB24" s="590"/>
      <c r="GC24" s="590"/>
      <c r="GD24" s="590"/>
      <c r="GE24" s="590"/>
      <c r="GF24" s="590"/>
      <c r="GG24" s="590"/>
      <c r="GH24" s="590"/>
      <c r="GI24" s="590"/>
      <c r="GJ24" s="590"/>
      <c r="GK24" s="590"/>
      <c r="GL24" s="590"/>
      <c r="GM24" s="590"/>
      <c r="GN24" s="590"/>
      <c r="GO24" s="590"/>
      <c r="GP24" s="590"/>
      <c r="GQ24" s="590"/>
      <c r="GR24" s="590"/>
      <c r="GS24" s="590"/>
      <c r="GT24" s="590"/>
      <c r="GU24" s="590"/>
      <c r="GV24" s="590"/>
      <c r="GW24" s="590"/>
      <c r="GX24" s="590"/>
      <c r="GY24" s="590"/>
      <c r="GZ24" s="590"/>
      <c r="HA24" s="590"/>
      <c r="HB24" s="590"/>
      <c r="HC24" s="590"/>
      <c r="HD24" s="590"/>
      <c r="HE24" s="590"/>
      <c r="HF24" s="590"/>
      <c r="HG24" s="590"/>
      <c r="HH24" s="590"/>
      <c r="HI24" s="590"/>
      <c r="HJ24" s="590"/>
      <c r="HK24" s="590"/>
      <c r="HL24" s="590"/>
      <c r="HM24" s="590"/>
      <c r="HN24" s="590"/>
      <c r="HO24" s="590"/>
      <c r="HP24" s="590"/>
      <c r="HQ24" s="590"/>
      <c r="HR24" s="590"/>
      <c r="HS24" s="590"/>
      <c r="HT24" s="590"/>
      <c r="HU24" s="590"/>
      <c r="HV24" s="590"/>
      <c r="HW24" s="590"/>
      <c r="HX24" s="590"/>
      <c r="HY24" s="590"/>
      <c r="HZ24" s="590"/>
      <c r="IA24" s="590"/>
      <c r="IB24" s="590"/>
      <c r="IC24" s="590"/>
      <c r="ID24" s="590"/>
      <c r="IE24" s="590"/>
      <c r="IF24" s="590"/>
      <c r="IG24" s="590"/>
      <c r="IH24" s="590"/>
      <c r="II24" s="590"/>
      <c r="IJ24" s="590"/>
      <c r="IK24" s="590"/>
      <c r="IL24" s="590"/>
      <c r="IM24" s="590"/>
      <c r="IN24" s="590"/>
      <c r="IO24" s="590"/>
      <c r="IP24" s="590"/>
      <c r="IQ24" s="590"/>
      <c r="IR24" s="590"/>
      <c r="IS24" s="590"/>
      <c r="IT24" s="590"/>
      <c r="IU24" s="590"/>
      <c r="IV24" s="590"/>
    </row>
    <row r="25" spans="1:256" ht="21.95" customHeight="1" x14ac:dyDescent="0.2">
      <c r="A25" s="591" t="s">
        <v>583</v>
      </c>
      <c r="B25" s="591"/>
      <c r="C25" s="591"/>
      <c r="D25" s="591"/>
      <c r="E25" s="591"/>
      <c r="F25" s="591"/>
      <c r="G25" s="591"/>
      <c r="H25" s="591"/>
      <c r="I25" s="591"/>
      <c r="J25" s="591"/>
      <c r="K25" s="591"/>
      <c r="L25" s="591"/>
      <c r="M25" s="591"/>
      <c r="N25" s="591"/>
      <c r="O25" s="591"/>
      <c r="P25" s="591"/>
      <c r="Q25" s="591"/>
      <c r="R25" s="591"/>
      <c r="S25" s="591"/>
      <c r="T25" s="591"/>
      <c r="U25" s="591"/>
      <c r="V25" s="591"/>
      <c r="W25" s="591"/>
      <c r="X25" s="591"/>
      <c r="Y25" s="591"/>
      <c r="Z25" s="591"/>
      <c r="AA25" s="591"/>
      <c r="AB25" s="591"/>
      <c r="AC25" s="590"/>
      <c r="AD25" s="590"/>
      <c r="AE25" s="590"/>
      <c r="AF25" s="590"/>
      <c r="AG25" s="590"/>
      <c r="AH25" s="590"/>
      <c r="AI25" s="590"/>
      <c r="AJ25" s="590"/>
      <c r="AK25" s="590"/>
      <c r="AL25" s="590"/>
      <c r="AM25" s="590"/>
      <c r="AN25" s="590"/>
      <c r="AO25" s="590"/>
      <c r="AP25" s="590"/>
      <c r="AQ25" s="590"/>
      <c r="AR25" s="590"/>
      <c r="AS25" s="590"/>
      <c r="AT25" s="590"/>
      <c r="AU25" s="590"/>
      <c r="AV25" s="590"/>
      <c r="AW25" s="590"/>
      <c r="AX25" s="590"/>
      <c r="AY25" s="590"/>
      <c r="AZ25" s="590"/>
      <c r="BA25" s="590"/>
      <c r="BB25" s="590"/>
      <c r="BC25" s="590"/>
      <c r="BD25" s="590"/>
      <c r="BE25" s="590"/>
      <c r="BF25" s="590"/>
      <c r="BG25" s="590"/>
      <c r="BH25" s="590"/>
      <c r="BI25" s="590"/>
      <c r="BJ25" s="590"/>
      <c r="BK25" s="590"/>
      <c r="BL25" s="590"/>
      <c r="BM25" s="590"/>
      <c r="BN25" s="590"/>
      <c r="BO25" s="590"/>
      <c r="BP25" s="590"/>
      <c r="BQ25" s="590"/>
      <c r="BR25" s="590"/>
      <c r="BS25" s="590"/>
      <c r="BT25" s="590"/>
      <c r="BU25" s="590"/>
      <c r="BV25" s="590"/>
      <c r="BW25" s="590"/>
      <c r="BX25" s="590"/>
      <c r="BY25" s="590"/>
      <c r="BZ25" s="590"/>
      <c r="CA25" s="590"/>
      <c r="CB25" s="590"/>
      <c r="CC25" s="590"/>
      <c r="CD25" s="590"/>
      <c r="CE25" s="590"/>
      <c r="CF25" s="590"/>
      <c r="CG25" s="590"/>
      <c r="CH25" s="590"/>
      <c r="CI25" s="590"/>
      <c r="CJ25" s="590"/>
      <c r="CK25" s="590"/>
      <c r="CL25" s="590"/>
      <c r="CM25" s="590"/>
      <c r="CN25" s="590"/>
      <c r="CO25" s="590"/>
      <c r="CP25" s="590"/>
      <c r="CQ25" s="590"/>
      <c r="CR25" s="590"/>
      <c r="CS25" s="590"/>
      <c r="CT25" s="590"/>
      <c r="CU25" s="590"/>
      <c r="CV25" s="590"/>
      <c r="CW25" s="590"/>
      <c r="CX25" s="590"/>
      <c r="CY25" s="590"/>
      <c r="CZ25" s="590"/>
      <c r="DA25" s="590"/>
      <c r="DB25" s="590"/>
      <c r="DC25" s="590"/>
      <c r="DD25" s="590"/>
      <c r="DE25" s="590"/>
      <c r="DF25" s="590"/>
      <c r="DG25" s="590"/>
      <c r="DH25" s="590"/>
      <c r="DI25" s="590"/>
      <c r="DJ25" s="590"/>
      <c r="DK25" s="590"/>
      <c r="DL25" s="590"/>
      <c r="DM25" s="590"/>
      <c r="DN25" s="590"/>
      <c r="DO25" s="590"/>
      <c r="DP25" s="590"/>
      <c r="DQ25" s="590"/>
      <c r="DR25" s="590"/>
      <c r="DS25" s="590"/>
      <c r="DT25" s="590"/>
      <c r="DU25" s="590"/>
      <c r="DV25" s="590"/>
      <c r="DW25" s="590"/>
      <c r="DX25" s="590"/>
      <c r="DY25" s="590"/>
      <c r="DZ25" s="590"/>
      <c r="EA25" s="590"/>
      <c r="EB25" s="590"/>
      <c r="EC25" s="590"/>
      <c r="ED25" s="590"/>
      <c r="EE25" s="590"/>
      <c r="EF25" s="590"/>
      <c r="EG25" s="590"/>
      <c r="EH25" s="590"/>
      <c r="EI25" s="590"/>
      <c r="EJ25" s="590"/>
      <c r="EK25" s="590"/>
      <c r="EL25" s="590"/>
      <c r="EM25" s="590"/>
      <c r="EN25" s="590"/>
      <c r="EO25" s="590"/>
      <c r="EP25" s="590"/>
      <c r="EQ25" s="590"/>
      <c r="ER25" s="590"/>
      <c r="ES25" s="590"/>
      <c r="ET25" s="590"/>
      <c r="EU25" s="590"/>
      <c r="EV25" s="590"/>
      <c r="EW25" s="590"/>
      <c r="EX25" s="590"/>
      <c r="EY25" s="590"/>
      <c r="EZ25" s="590"/>
      <c r="FA25" s="590"/>
      <c r="FB25" s="590"/>
      <c r="FC25" s="590"/>
      <c r="FD25" s="590"/>
      <c r="FE25" s="590"/>
      <c r="FF25" s="590"/>
      <c r="FG25" s="590"/>
      <c r="FH25" s="590"/>
      <c r="FI25" s="590"/>
      <c r="FJ25" s="590"/>
      <c r="FK25" s="590"/>
      <c r="FL25" s="590"/>
      <c r="FM25" s="590"/>
      <c r="FN25" s="590"/>
      <c r="FO25" s="590"/>
      <c r="FP25" s="590"/>
      <c r="FQ25" s="590"/>
      <c r="FR25" s="590"/>
      <c r="FS25" s="590"/>
      <c r="FT25" s="590"/>
      <c r="FU25" s="590"/>
      <c r="FV25" s="590"/>
      <c r="FW25" s="590"/>
      <c r="FX25" s="590"/>
      <c r="FY25" s="590"/>
      <c r="FZ25" s="590"/>
      <c r="GA25" s="590"/>
      <c r="GB25" s="590"/>
      <c r="GC25" s="590"/>
      <c r="GD25" s="590"/>
      <c r="GE25" s="590"/>
      <c r="GF25" s="590"/>
      <c r="GG25" s="590"/>
      <c r="GH25" s="590"/>
      <c r="GI25" s="590"/>
      <c r="GJ25" s="590"/>
      <c r="GK25" s="590"/>
      <c r="GL25" s="590"/>
      <c r="GM25" s="590"/>
      <c r="GN25" s="590"/>
      <c r="GO25" s="590"/>
      <c r="GP25" s="590"/>
      <c r="GQ25" s="590"/>
      <c r="GR25" s="590"/>
      <c r="GS25" s="590"/>
      <c r="GT25" s="590"/>
      <c r="GU25" s="590"/>
      <c r="GV25" s="590"/>
      <c r="GW25" s="590"/>
      <c r="GX25" s="590"/>
      <c r="GY25" s="590"/>
      <c r="GZ25" s="590"/>
      <c r="HA25" s="590"/>
      <c r="HB25" s="590"/>
      <c r="HC25" s="590"/>
      <c r="HD25" s="590"/>
      <c r="HE25" s="590"/>
      <c r="HF25" s="590"/>
      <c r="HG25" s="590"/>
      <c r="HH25" s="590"/>
      <c r="HI25" s="590"/>
      <c r="HJ25" s="590"/>
      <c r="HK25" s="590"/>
      <c r="HL25" s="590"/>
      <c r="HM25" s="590"/>
      <c r="HN25" s="590"/>
      <c r="HO25" s="590"/>
      <c r="HP25" s="590"/>
      <c r="HQ25" s="590"/>
      <c r="HR25" s="590"/>
      <c r="HS25" s="590"/>
      <c r="HT25" s="590"/>
      <c r="HU25" s="590"/>
      <c r="HV25" s="590"/>
      <c r="HW25" s="590"/>
      <c r="HX25" s="590"/>
      <c r="HY25" s="590"/>
      <c r="HZ25" s="590"/>
      <c r="IA25" s="590"/>
      <c r="IB25" s="590"/>
      <c r="IC25" s="590"/>
      <c r="ID25" s="590"/>
      <c r="IE25" s="590"/>
      <c r="IF25" s="590"/>
      <c r="IG25" s="590"/>
      <c r="IH25" s="590"/>
      <c r="II25" s="590"/>
      <c r="IJ25" s="590"/>
      <c r="IK25" s="590"/>
      <c r="IL25" s="590"/>
      <c r="IM25" s="590"/>
      <c r="IN25" s="590"/>
      <c r="IO25" s="590"/>
      <c r="IP25" s="590"/>
      <c r="IQ25" s="590"/>
      <c r="IR25" s="590"/>
      <c r="IS25" s="590"/>
      <c r="IT25" s="590"/>
      <c r="IU25" s="590"/>
      <c r="IV25" s="590"/>
    </row>
    <row r="26" spans="1:256" ht="21.95" customHeight="1" x14ac:dyDescent="0.2">
      <c r="A26" s="591" t="s">
        <v>589</v>
      </c>
      <c r="B26" s="591"/>
      <c r="C26" s="591"/>
      <c r="D26" s="591"/>
      <c r="E26" s="591"/>
      <c r="F26" s="591"/>
      <c r="G26" s="591"/>
      <c r="H26" s="591"/>
      <c r="I26" s="591"/>
      <c r="J26" s="591"/>
      <c r="K26" s="591"/>
      <c r="L26" s="591"/>
      <c r="M26" s="591"/>
      <c r="N26" s="591"/>
      <c r="O26" s="591"/>
      <c r="P26" s="591"/>
      <c r="Q26" s="591"/>
      <c r="R26" s="591"/>
      <c r="S26" s="591"/>
      <c r="T26" s="591"/>
      <c r="U26" s="591"/>
      <c r="V26" s="591"/>
      <c r="W26" s="591"/>
      <c r="X26" s="591"/>
      <c r="Y26" s="591"/>
      <c r="Z26" s="591"/>
      <c r="AA26" s="591"/>
      <c r="AB26" s="591"/>
      <c r="AC26" s="590"/>
      <c r="AD26" s="590"/>
      <c r="AE26" s="590"/>
      <c r="AF26" s="590"/>
      <c r="AG26" s="590"/>
      <c r="AH26" s="590"/>
      <c r="AI26" s="590"/>
      <c r="AJ26" s="590"/>
      <c r="AK26" s="590"/>
      <c r="AL26" s="590"/>
      <c r="AM26" s="590"/>
      <c r="AN26" s="590"/>
      <c r="AO26" s="590"/>
      <c r="AP26" s="590"/>
      <c r="AQ26" s="590"/>
      <c r="AR26" s="590"/>
      <c r="AS26" s="590"/>
      <c r="AT26" s="590"/>
      <c r="AU26" s="590"/>
      <c r="AV26" s="590"/>
      <c r="AW26" s="590"/>
      <c r="AX26" s="590"/>
      <c r="AY26" s="590"/>
      <c r="AZ26" s="590"/>
      <c r="BA26" s="590"/>
      <c r="BB26" s="590"/>
      <c r="BC26" s="590"/>
      <c r="BD26" s="590"/>
      <c r="BE26" s="590"/>
      <c r="BF26" s="590"/>
      <c r="BG26" s="590"/>
      <c r="BH26" s="590"/>
      <c r="BI26" s="590"/>
      <c r="BJ26" s="590"/>
      <c r="BK26" s="590"/>
      <c r="BL26" s="590"/>
      <c r="BM26" s="590"/>
      <c r="BN26" s="590"/>
      <c r="BO26" s="590"/>
      <c r="BP26" s="590"/>
      <c r="BQ26" s="590"/>
      <c r="BR26" s="590"/>
      <c r="BS26" s="590"/>
      <c r="BT26" s="590"/>
      <c r="BU26" s="590"/>
      <c r="BV26" s="590"/>
      <c r="BW26" s="590"/>
      <c r="BX26" s="590"/>
      <c r="BY26" s="590"/>
      <c r="BZ26" s="590"/>
      <c r="CA26" s="590"/>
      <c r="CB26" s="590"/>
      <c r="CC26" s="590"/>
      <c r="CD26" s="590"/>
      <c r="CE26" s="590"/>
      <c r="CF26" s="590"/>
      <c r="CG26" s="590"/>
      <c r="CH26" s="590"/>
      <c r="CI26" s="590"/>
      <c r="CJ26" s="590"/>
      <c r="CK26" s="590"/>
      <c r="CL26" s="590"/>
      <c r="CM26" s="590"/>
      <c r="CN26" s="590"/>
      <c r="CO26" s="590"/>
      <c r="CP26" s="590"/>
      <c r="CQ26" s="590"/>
      <c r="CR26" s="590"/>
      <c r="CS26" s="590"/>
      <c r="CT26" s="590"/>
      <c r="CU26" s="590"/>
      <c r="CV26" s="590"/>
      <c r="CW26" s="590"/>
      <c r="CX26" s="590"/>
      <c r="CY26" s="590"/>
      <c r="CZ26" s="590"/>
      <c r="DA26" s="590"/>
      <c r="DB26" s="590"/>
      <c r="DC26" s="590"/>
      <c r="DD26" s="590"/>
      <c r="DE26" s="590"/>
      <c r="DF26" s="590"/>
      <c r="DG26" s="590"/>
      <c r="DH26" s="590"/>
      <c r="DI26" s="590"/>
      <c r="DJ26" s="590"/>
      <c r="DK26" s="590"/>
      <c r="DL26" s="590"/>
      <c r="DM26" s="590"/>
      <c r="DN26" s="590"/>
      <c r="DO26" s="590"/>
      <c r="DP26" s="590"/>
      <c r="DQ26" s="590"/>
      <c r="DR26" s="590"/>
      <c r="DS26" s="590"/>
      <c r="DT26" s="590"/>
      <c r="DU26" s="590"/>
      <c r="DV26" s="590"/>
      <c r="DW26" s="590"/>
      <c r="DX26" s="590"/>
      <c r="DY26" s="590"/>
      <c r="DZ26" s="590"/>
      <c r="EA26" s="590"/>
      <c r="EB26" s="590"/>
      <c r="EC26" s="590"/>
      <c r="ED26" s="590"/>
      <c r="EE26" s="590"/>
      <c r="EF26" s="590"/>
      <c r="EG26" s="590"/>
      <c r="EH26" s="590"/>
      <c r="EI26" s="590"/>
      <c r="EJ26" s="590"/>
      <c r="EK26" s="590"/>
      <c r="EL26" s="590"/>
      <c r="EM26" s="590"/>
      <c r="EN26" s="590"/>
      <c r="EO26" s="590"/>
      <c r="EP26" s="590"/>
      <c r="EQ26" s="590"/>
      <c r="ER26" s="590"/>
      <c r="ES26" s="590"/>
      <c r="ET26" s="590"/>
      <c r="EU26" s="590"/>
      <c r="EV26" s="590"/>
      <c r="EW26" s="590"/>
      <c r="EX26" s="590"/>
      <c r="EY26" s="590"/>
      <c r="EZ26" s="590"/>
      <c r="FA26" s="590"/>
      <c r="FB26" s="590"/>
      <c r="FC26" s="590"/>
      <c r="FD26" s="590"/>
      <c r="FE26" s="590"/>
      <c r="FF26" s="590"/>
      <c r="FG26" s="590"/>
      <c r="FH26" s="590"/>
      <c r="FI26" s="590"/>
      <c r="FJ26" s="590"/>
      <c r="FK26" s="590"/>
      <c r="FL26" s="590"/>
      <c r="FM26" s="590"/>
      <c r="FN26" s="590"/>
      <c r="FO26" s="590"/>
      <c r="FP26" s="590"/>
      <c r="FQ26" s="590"/>
      <c r="FR26" s="590"/>
      <c r="FS26" s="590"/>
      <c r="FT26" s="590"/>
      <c r="FU26" s="590"/>
      <c r="FV26" s="590"/>
      <c r="FW26" s="590"/>
      <c r="FX26" s="590"/>
      <c r="FY26" s="590"/>
      <c r="FZ26" s="590"/>
      <c r="GA26" s="590"/>
      <c r="GB26" s="590"/>
      <c r="GC26" s="590"/>
      <c r="GD26" s="590"/>
      <c r="GE26" s="590"/>
      <c r="GF26" s="590"/>
      <c r="GG26" s="590"/>
      <c r="GH26" s="590"/>
      <c r="GI26" s="590"/>
      <c r="GJ26" s="590"/>
      <c r="GK26" s="590"/>
      <c r="GL26" s="590"/>
      <c r="GM26" s="590"/>
      <c r="GN26" s="590"/>
      <c r="GO26" s="590"/>
      <c r="GP26" s="590"/>
      <c r="GQ26" s="590"/>
      <c r="GR26" s="590"/>
      <c r="GS26" s="590"/>
      <c r="GT26" s="590"/>
      <c r="GU26" s="590"/>
      <c r="GV26" s="590"/>
      <c r="GW26" s="590"/>
      <c r="GX26" s="590"/>
      <c r="GY26" s="590"/>
      <c r="GZ26" s="590"/>
      <c r="HA26" s="590"/>
      <c r="HB26" s="590"/>
      <c r="HC26" s="590"/>
      <c r="HD26" s="590"/>
      <c r="HE26" s="590"/>
      <c r="HF26" s="590"/>
      <c r="HG26" s="590"/>
      <c r="HH26" s="590"/>
      <c r="HI26" s="590"/>
      <c r="HJ26" s="590"/>
      <c r="HK26" s="590"/>
      <c r="HL26" s="590"/>
      <c r="HM26" s="590"/>
      <c r="HN26" s="590"/>
      <c r="HO26" s="590"/>
      <c r="HP26" s="590"/>
      <c r="HQ26" s="590"/>
      <c r="HR26" s="590"/>
      <c r="HS26" s="590"/>
      <c r="HT26" s="590"/>
      <c r="HU26" s="590"/>
      <c r="HV26" s="590"/>
      <c r="HW26" s="590"/>
      <c r="HX26" s="590"/>
      <c r="HY26" s="590"/>
      <c r="HZ26" s="590"/>
      <c r="IA26" s="590"/>
      <c r="IB26" s="590"/>
      <c r="IC26" s="590"/>
      <c r="ID26" s="590"/>
      <c r="IE26" s="590"/>
      <c r="IF26" s="590"/>
      <c r="IG26" s="590"/>
      <c r="IH26" s="590"/>
      <c r="II26" s="590"/>
      <c r="IJ26" s="590"/>
      <c r="IK26" s="590"/>
      <c r="IL26" s="590"/>
      <c r="IM26" s="590"/>
      <c r="IN26" s="590"/>
      <c r="IO26" s="590"/>
      <c r="IP26" s="590"/>
      <c r="IQ26" s="590"/>
      <c r="IR26" s="590"/>
      <c r="IS26" s="590"/>
      <c r="IT26" s="590"/>
      <c r="IU26" s="590"/>
      <c r="IV26" s="590"/>
    </row>
    <row r="27" spans="1:256" ht="21.95" customHeight="1" x14ac:dyDescent="0.2">
      <c r="A27" s="591" t="s">
        <v>584</v>
      </c>
      <c r="B27" s="591"/>
      <c r="C27" s="591"/>
      <c r="D27" s="591"/>
      <c r="E27" s="591"/>
      <c r="F27" s="591"/>
      <c r="G27" s="591"/>
      <c r="H27" s="591"/>
      <c r="I27" s="591"/>
      <c r="J27" s="591"/>
      <c r="K27" s="591"/>
      <c r="L27" s="591"/>
      <c r="M27" s="591"/>
      <c r="N27" s="591"/>
      <c r="O27" s="591"/>
      <c r="P27" s="591"/>
      <c r="Q27" s="591"/>
      <c r="R27" s="591"/>
      <c r="S27" s="591"/>
      <c r="T27" s="591"/>
      <c r="U27" s="591"/>
      <c r="V27" s="591"/>
      <c r="W27" s="591"/>
      <c r="X27" s="591"/>
      <c r="Y27" s="591"/>
      <c r="Z27" s="591"/>
      <c r="AA27" s="591"/>
      <c r="AB27" s="591"/>
      <c r="AC27" s="590"/>
      <c r="AD27" s="590"/>
      <c r="AE27" s="590"/>
      <c r="AF27" s="590"/>
      <c r="AG27" s="590"/>
      <c r="AH27" s="590"/>
      <c r="AI27" s="590"/>
      <c r="AJ27" s="590"/>
      <c r="AK27" s="590"/>
      <c r="AL27" s="590"/>
      <c r="AM27" s="590"/>
      <c r="AN27" s="590"/>
      <c r="AO27" s="590"/>
      <c r="AP27" s="590"/>
      <c r="AQ27" s="590"/>
      <c r="AR27" s="590"/>
      <c r="AS27" s="590"/>
      <c r="AT27" s="590"/>
      <c r="AU27" s="590"/>
      <c r="AV27" s="590"/>
      <c r="AW27" s="590"/>
      <c r="AX27" s="590"/>
      <c r="AY27" s="590"/>
      <c r="AZ27" s="590"/>
      <c r="BA27" s="590"/>
      <c r="BB27" s="590"/>
      <c r="BC27" s="590"/>
      <c r="BD27" s="590"/>
      <c r="BE27" s="590"/>
      <c r="BF27" s="590"/>
      <c r="BG27" s="590"/>
      <c r="BH27" s="590"/>
      <c r="BI27" s="590"/>
      <c r="BJ27" s="590"/>
      <c r="BK27" s="590"/>
      <c r="BL27" s="590"/>
      <c r="BM27" s="590"/>
      <c r="BN27" s="590"/>
      <c r="BO27" s="590"/>
      <c r="BP27" s="590"/>
      <c r="BQ27" s="590"/>
      <c r="BR27" s="590"/>
      <c r="BS27" s="590"/>
      <c r="BT27" s="590"/>
      <c r="BU27" s="590"/>
      <c r="BV27" s="590"/>
      <c r="BW27" s="590"/>
      <c r="BX27" s="590"/>
      <c r="BY27" s="590"/>
      <c r="BZ27" s="590"/>
      <c r="CA27" s="590"/>
      <c r="CB27" s="590"/>
      <c r="CC27" s="590"/>
      <c r="CD27" s="590"/>
      <c r="CE27" s="590"/>
      <c r="CF27" s="590"/>
      <c r="CG27" s="590"/>
      <c r="CH27" s="590"/>
      <c r="CI27" s="590"/>
      <c r="CJ27" s="590"/>
      <c r="CK27" s="590"/>
      <c r="CL27" s="590"/>
      <c r="CM27" s="590"/>
      <c r="CN27" s="590"/>
      <c r="CO27" s="590"/>
      <c r="CP27" s="590"/>
      <c r="CQ27" s="590"/>
      <c r="CR27" s="590"/>
      <c r="CS27" s="590"/>
      <c r="CT27" s="590"/>
      <c r="CU27" s="590"/>
      <c r="CV27" s="590"/>
      <c r="CW27" s="590"/>
      <c r="CX27" s="590"/>
      <c r="CY27" s="590"/>
      <c r="CZ27" s="590"/>
      <c r="DA27" s="590"/>
      <c r="DB27" s="590"/>
      <c r="DC27" s="590"/>
      <c r="DD27" s="590"/>
      <c r="DE27" s="590"/>
      <c r="DF27" s="590"/>
      <c r="DG27" s="590"/>
      <c r="DH27" s="590"/>
      <c r="DI27" s="590"/>
      <c r="DJ27" s="590"/>
      <c r="DK27" s="590"/>
      <c r="DL27" s="590"/>
      <c r="DM27" s="590"/>
      <c r="DN27" s="590"/>
      <c r="DO27" s="590"/>
      <c r="DP27" s="590"/>
      <c r="DQ27" s="590"/>
      <c r="DR27" s="590"/>
      <c r="DS27" s="590"/>
      <c r="DT27" s="590"/>
      <c r="DU27" s="590"/>
      <c r="DV27" s="590"/>
      <c r="DW27" s="590"/>
      <c r="DX27" s="590"/>
      <c r="DY27" s="590"/>
      <c r="DZ27" s="590"/>
      <c r="EA27" s="590"/>
      <c r="EB27" s="590"/>
      <c r="EC27" s="590"/>
      <c r="ED27" s="590"/>
      <c r="EE27" s="590"/>
      <c r="EF27" s="590"/>
      <c r="EG27" s="590"/>
      <c r="EH27" s="590"/>
      <c r="EI27" s="590"/>
      <c r="EJ27" s="590"/>
      <c r="EK27" s="590"/>
      <c r="EL27" s="590"/>
      <c r="EM27" s="590"/>
      <c r="EN27" s="590"/>
      <c r="EO27" s="590"/>
      <c r="EP27" s="590"/>
      <c r="EQ27" s="590"/>
      <c r="ER27" s="590"/>
      <c r="ES27" s="590"/>
      <c r="ET27" s="590"/>
      <c r="EU27" s="590"/>
      <c r="EV27" s="590"/>
      <c r="EW27" s="590"/>
      <c r="EX27" s="590"/>
      <c r="EY27" s="590"/>
      <c r="EZ27" s="590"/>
      <c r="FA27" s="590"/>
      <c r="FB27" s="590"/>
      <c r="FC27" s="590"/>
      <c r="FD27" s="590"/>
      <c r="FE27" s="590"/>
      <c r="FF27" s="590"/>
      <c r="FG27" s="590"/>
      <c r="FH27" s="590"/>
      <c r="FI27" s="590"/>
      <c r="FJ27" s="590"/>
      <c r="FK27" s="590"/>
      <c r="FL27" s="590"/>
      <c r="FM27" s="590"/>
      <c r="FN27" s="590"/>
      <c r="FO27" s="590"/>
      <c r="FP27" s="590"/>
      <c r="FQ27" s="590"/>
      <c r="FR27" s="590"/>
      <c r="FS27" s="590"/>
      <c r="FT27" s="590"/>
      <c r="FU27" s="590"/>
      <c r="FV27" s="590"/>
      <c r="FW27" s="590"/>
      <c r="FX27" s="590"/>
      <c r="FY27" s="590"/>
      <c r="FZ27" s="590"/>
      <c r="GA27" s="590"/>
      <c r="GB27" s="590"/>
      <c r="GC27" s="590"/>
      <c r="GD27" s="590"/>
      <c r="GE27" s="590"/>
      <c r="GF27" s="590"/>
      <c r="GG27" s="590"/>
      <c r="GH27" s="590"/>
      <c r="GI27" s="590"/>
      <c r="GJ27" s="590"/>
      <c r="GK27" s="590"/>
      <c r="GL27" s="590"/>
      <c r="GM27" s="590"/>
      <c r="GN27" s="590"/>
      <c r="GO27" s="590"/>
      <c r="GP27" s="590"/>
      <c r="GQ27" s="590"/>
      <c r="GR27" s="590"/>
      <c r="GS27" s="590"/>
      <c r="GT27" s="590"/>
      <c r="GU27" s="590"/>
      <c r="GV27" s="590"/>
      <c r="GW27" s="590"/>
      <c r="GX27" s="590"/>
      <c r="GY27" s="590"/>
      <c r="GZ27" s="590"/>
      <c r="HA27" s="590"/>
      <c r="HB27" s="590"/>
      <c r="HC27" s="590"/>
      <c r="HD27" s="590"/>
      <c r="HE27" s="590"/>
      <c r="HF27" s="590"/>
      <c r="HG27" s="590"/>
      <c r="HH27" s="590"/>
      <c r="HI27" s="590"/>
      <c r="HJ27" s="590"/>
      <c r="HK27" s="590"/>
      <c r="HL27" s="590"/>
      <c r="HM27" s="590"/>
      <c r="HN27" s="590"/>
      <c r="HO27" s="590"/>
      <c r="HP27" s="590"/>
      <c r="HQ27" s="590"/>
      <c r="HR27" s="590"/>
      <c r="HS27" s="590"/>
      <c r="HT27" s="590"/>
      <c r="HU27" s="590"/>
      <c r="HV27" s="590"/>
      <c r="HW27" s="590"/>
      <c r="HX27" s="590"/>
      <c r="HY27" s="590"/>
      <c r="HZ27" s="590"/>
      <c r="IA27" s="590"/>
      <c r="IB27" s="590"/>
      <c r="IC27" s="590"/>
      <c r="ID27" s="590"/>
      <c r="IE27" s="590"/>
      <c r="IF27" s="590"/>
      <c r="IG27" s="590"/>
      <c r="IH27" s="590"/>
      <c r="II27" s="590"/>
      <c r="IJ27" s="590"/>
      <c r="IK27" s="590"/>
      <c r="IL27" s="590"/>
      <c r="IM27" s="590"/>
      <c r="IN27" s="590"/>
      <c r="IO27" s="590"/>
      <c r="IP27" s="590"/>
      <c r="IQ27" s="590"/>
      <c r="IR27" s="590"/>
      <c r="IS27" s="590"/>
      <c r="IT27" s="590"/>
      <c r="IU27" s="590"/>
      <c r="IV27" s="590"/>
    </row>
    <row r="28" spans="1:256" ht="30.75" customHeight="1" x14ac:dyDescent="0.2">
      <c r="A28" s="591" t="s">
        <v>585</v>
      </c>
      <c r="B28" s="591"/>
      <c r="C28" s="591"/>
      <c r="D28" s="591"/>
      <c r="E28" s="591"/>
      <c r="F28" s="591"/>
      <c r="G28" s="591"/>
      <c r="H28" s="591"/>
      <c r="I28" s="591"/>
      <c r="J28" s="591"/>
      <c r="K28" s="591"/>
      <c r="L28" s="591"/>
      <c r="M28" s="591"/>
      <c r="N28" s="591"/>
      <c r="O28" s="591"/>
      <c r="P28" s="591"/>
      <c r="Q28" s="591"/>
      <c r="R28" s="591"/>
      <c r="S28" s="591"/>
      <c r="T28" s="591"/>
      <c r="U28" s="591"/>
      <c r="V28" s="591"/>
      <c r="W28" s="591"/>
      <c r="X28" s="591"/>
      <c r="Y28" s="591"/>
      <c r="Z28" s="591"/>
      <c r="AA28" s="591"/>
      <c r="AB28" s="591"/>
      <c r="AC28" s="590"/>
      <c r="AD28" s="590"/>
      <c r="AE28" s="590"/>
      <c r="AF28" s="590"/>
      <c r="AG28" s="590"/>
      <c r="AH28" s="590"/>
      <c r="AI28" s="590"/>
      <c r="AJ28" s="590"/>
      <c r="AK28" s="590"/>
      <c r="AL28" s="590"/>
      <c r="AM28" s="590"/>
      <c r="AN28" s="590"/>
      <c r="AO28" s="590"/>
      <c r="AP28" s="590"/>
      <c r="AQ28" s="590"/>
      <c r="AR28" s="590"/>
      <c r="AS28" s="590"/>
      <c r="AT28" s="590"/>
      <c r="AU28" s="590"/>
      <c r="AV28" s="590"/>
      <c r="AW28" s="590"/>
      <c r="AX28" s="590"/>
      <c r="AY28" s="590"/>
      <c r="AZ28" s="590"/>
      <c r="BA28" s="590"/>
      <c r="BB28" s="590"/>
      <c r="BC28" s="590"/>
      <c r="BD28" s="590"/>
      <c r="BE28" s="590"/>
      <c r="BF28" s="590"/>
      <c r="BG28" s="590"/>
      <c r="BH28" s="590"/>
      <c r="BI28" s="590"/>
      <c r="BJ28" s="590"/>
      <c r="BK28" s="590"/>
      <c r="BL28" s="590"/>
      <c r="BM28" s="590"/>
      <c r="BN28" s="590"/>
      <c r="BO28" s="590"/>
      <c r="BP28" s="590"/>
      <c r="BQ28" s="590"/>
      <c r="BR28" s="590"/>
      <c r="BS28" s="590"/>
      <c r="BT28" s="590"/>
      <c r="BU28" s="590"/>
      <c r="BV28" s="590"/>
      <c r="BW28" s="590"/>
      <c r="BX28" s="590"/>
      <c r="BY28" s="590"/>
      <c r="BZ28" s="590"/>
      <c r="CA28" s="590"/>
      <c r="CB28" s="590"/>
      <c r="CC28" s="590"/>
      <c r="CD28" s="590"/>
      <c r="CE28" s="590"/>
      <c r="CF28" s="590"/>
      <c r="CG28" s="590"/>
      <c r="CH28" s="590"/>
      <c r="CI28" s="590"/>
      <c r="CJ28" s="590"/>
      <c r="CK28" s="590"/>
      <c r="CL28" s="590"/>
      <c r="CM28" s="590"/>
      <c r="CN28" s="590"/>
      <c r="CO28" s="590"/>
      <c r="CP28" s="590"/>
      <c r="CQ28" s="590"/>
      <c r="CR28" s="590"/>
      <c r="CS28" s="590"/>
      <c r="CT28" s="590"/>
      <c r="CU28" s="590"/>
      <c r="CV28" s="590"/>
      <c r="CW28" s="590"/>
      <c r="CX28" s="590"/>
      <c r="CY28" s="590"/>
      <c r="CZ28" s="590"/>
      <c r="DA28" s="590"/>
      <c r="DB28" s="590"/>
      <c r="DC28" s="590"/>
      <c r="DD28" s="590"/>
      <c r="DE28" s="590"/>
      <c r="DF28" s="590"/>
      <c r="DG28" s="590"/>
      <c r="DH28" s="590"/>
      <c r="DI28" s="590"/>
      <c r="DJ28" s="590"/>
      <c r="DK28" s="590"/>
      <c r="DL28" s="590"/>
      <c r="DM28" s="590"/>
      <c r="DN28" s="590"/>
      <c r="DO28" s="590"/>
      <c r="DP28" s="590"/>
      <c r="DQ28" s="590"/>
      <c r="DR28" s="590"/>
      <c r="DS28" s="590"/>
      <c r="DT28" s="590"/>
      <c r="DU28" s="590"/>
      <c r="DV28" s="590"/>
      <c r="DW28" s="590"/>
      <c r="DX28" s="590"/>
      <c r="DY28" s="590"/>
      <c r="DZ28" s="590"/>
      <c r="EA28" s="590"/>
      <c r="EB28" s="590"/>
      <c r="EC28" s="590"/>
      <c r="ED28" s="590"/>
      <c r="EE28" s="590"/>
      <c r="EF28" s="590"/>
      <c r="EG28" s="590"/>
      <c r="EH28" s="590"/>
      <c r="EI28" s="590"/>
      <c r="EJ28" s="590"/>
      <c r="EK28" s="590"/>
      <c r="EL28" s="590"/>
      <c r="EM28" s="590"/>
      <c r="EN28" s="590"/>
      <c r="EO28" s="590"/>
      <c r="EP28" s="590"/>
      <c r="EQ28" s="590"/>
      <c r="ER28" s="590"/>
      <c r="ES28" s="590"/>
      <c r="ET28" s="590"/>
      <c r="EU28" s="590"/>
      <c r="EV28" s="590"/>
      <c r="EW28" s="590"/>
      <c r="EX28" s="590"/>
      <c r="EY28" s="590"/>
      <c r="EZ28" s="590"/>
      <c r="FA28" s="590"/>
      <c r="FB28" s="590"/>
      <c r="FC28" s="590"/>
      <c r="FD28" s="590"/>
      <c r="FE28" s="590"/>
      <c r="FF28" s="590"/>
      <c r="FG28" s="590"/>
      <c r="FH28" s="590"/>
      <c r="FI28" s="590"/>
      <c r="FJ28" s="590"/>
      <c r="FK28" s="590"/>
      <c r="FL28" s="590"/>
      <c r="FM28" s="590"/>
      <c r="FN28" s="590"/>
      <c r="FO28" s="590"/>
      <c r="FP28" s="590"/>
      <c r="FQ28" s="590"/>
      <c r="FR28" s="590"/>
      <c r="FS28" s="590"/>
      <c r="FT28" s="590"/>
      <c r="FU28" s="590"/>
      <c r="FV28" s="590"/>
      <c r="FW28" s="590"/>
      <c r="FX28" s="590"/>
      <c r="FY28" s="590"/>
      <c r="FZ28" s="590"/>
      <c r="GA28" s="590"/>
      <c r="GB28" s="590"/>
      <c r="GC28" s="590"/>
      <c r="GD28" s="590"/>
      <c r="GE28" s="590"/>
      <c r="GF28" s="590"/>
      <c r="GG28" s="590"/>
      <c r="GH28" s="590"/>
      <c r="GI28" s="590"/>
      <c r="GJ28" s="590"/>
      <c r="GK28" s="590"/>
      <c r="GL28" s="590"/>
      <c r="GM28" s="590"/>
      <c r="GN28" s="590"/>
      <c r="GO28" s="590"/>
      <c r="GP28" s="590"/>
      <c r="GQ28" s="590"/>
      <c r="GR28" s="590"/>
      <c r="GS28" s="590"/>
      <c r="GT28" s="590"/>
      <c r="GU28" s="590"/>
      <c r="GV28" s="590"/>
      <c r="GW28" s="590"/>
      <c r="GX28" s="590"/>
      <c r="GY28" s="590"/>
      <c r="GZ28" s="590"/>
      <c r="HA28" s="590"/>
      <c r="HB28" s="590"/>
      <c r="HC28" s="590"/>
      <c r="HD28" s="590"/>
      <c r="HE28" s="590"/>
      <c r="HF28" s="590"/>
      <c r="HG28" s="590"/>
      <c r="HH28" s="590"/>
      <c r="HI28" s="590"/>
      <c r="HJ28" s="590"/>
      <c r="HK28" s="590"/>
      <c r="HL28" s="590"/>
      <c r="HM28" s="590"/>
      <c r="HN28" s="590"/>
      <c r="HO28" s="590"/>
      <c r="HP28" s="590"/>
      <c r="HQ28" s="590"/>
      <c r="HR28" s="590"/>
      <c r="HS28" s="590"/>
      <c r="HT28" s="590"/>
      <c r="HU28" s="590"/>
      <c r="HV28" s="590"/>
      <c r="HW28" s="590"/>
      <c r="HX28" s="590"/>
      <c r="HY28" s="590"/>
      <c r="HZ28" s="590"/>
      <c r="IA28" s="590"/>
      <c r="IB28" s="590"/>
      <c r="IC28" s="590"/>
      <c r="ID28" s="590"/>
      <c r="IE28" s="590"/>
      <c r="IF28" s="590"/>
      <c r="IG28" s="590"/>
      <c r="IH28" s="590"/>
      <c r="II28" s="590"/>
      <c r="IJ28" s="590"/>
      <c r="IK28" s="590"/>
      <c r="IL28" s="590"/>
      <c r="IM28" s="590"/>
      <c r="IN28" s="590"/>
      <c r="IO28" s="590"/>
      <c r="IP28" s="590"/>
      <c r="IQ28" s="590"/>
      <c r="IR28" s="590"/>
      <c r="IS28" s="590"/>
      <c r="IT28" s="590"/>
      <c r="IU28" s="590"/>
      <c r="IV28" s="590"/>
    </row>
    <row r="29" spans="1:256" ht="31.5" customHeight="1" x14ac:dyDescent="0.2">
      <c r="A29" s="591" t="s">
        <v>586</v>
      </c>
      <c r="B29" s="591"/>
      <c r="C29" s="591"/>
      <c r="D29" s="591"/>
      <c r="E29" s="591"/>
      <c r="F29" s="591"/>
      <c r="G29" s="591"/>
      <c r="H29" s="591"/>
      <c r="I29" s="591"/>
      <c r="J29" s="591"/>
      <c r="K29" s="591"/>
      <c r="L29" s="591"/>
      <c r="M29" s="591"/>
      <c r="N29" s="591"/>
      <c r="O29" s="591"/>
      <c r="P29" s="591"/>
      <c r="Q29" s="591"/>
      <c r="R29" s="591"/>
      <c r="S29" s="591"/>
      <c r="T29" s="591"/>
      <c r="U29" s="591"/>
      <c r="V29" s="591"/>
      <c r="W29" s="591"/>
      <c r="X29" s="591"/>
      <c r="Y29" s="591"/>
      <c r="Z29" s="591"/>
      <c r="AA29" s="591"/>
      <c r="AB29" s="591"/>
      <c r="AC29" s="590"/>
      <c r="AD29" s="590"/>
      <c r="AE29" s="590"/>
      <c r="AF29" s="590"/>
      <c r="AG29" s="590"/>
      <c r="AH29" s="590"/>
      <c r="AI29" s="590"/>
      <c r="AJ29" s="590"/>
      <c r="AK29" s="590"/>
      <c r="AL29" s="590"/>
      <c r="AM29" s="590"/>
      <c r="AN29" s="590"/>
      <c r="AO29" s="590"/>
      <c r="AP29" s="590"/>
      <c r="AQ29" s="590"/>
      <c r="AR29" s="590"/>
      <c r="AS29" s="590"/>
      <c r="AT29" s="590"/>
      <c r="AU29" s="590"/>
      <c r="AV29" s="590"/>
      <c r="AW29" s="590"/>
      <c r="AX29" s="590"/>
      <c r="AY29" s="590"/>
      <c r="AZ29" s="590"/>
      <c r="BA29" s="590"/>
      <c r="BB29" s="590"/>
      <c r="BC29" s="590"/>
      <c r="BD29" s="590"/>
      <c r="BE29" s="590"/>
      <c r="BF29" s="590"/>
      <c r="BG29" s="590"/>
      <c r="BH29" s="590"/>
      <c r="BI29" s="590"/>
      <c r="BJ29" s="590"/>
      <c r="BK29" s="590"/>
      <c r="BL29" s="590"/>
      <c r="BM29" s="590"/>
      <c r="BN29" s="590"/>
      <c r="BO29" s="590"/>
      <c r="BP29" s="590"/>
      <c r="BQ29" s="590"/>
      <c r="BR29" s="590"/>
      <c r="BS29" s="590"/>
      <c r="BT29" s="590"/>
      <c r="BU29" s="590"/>
      <c r="BV29" s="590"/>
      <c r="BW29" s="590"/>
      <c r="BX29" s="590"/>
      <c r="BY29" s="590"/>
      <c r="BZ29" s="590"/>
      <c r="CA29" s="590"/>
      <c r="CB29" s="590"/>
      <c r="CC29" s="590"/>
      <c r="CD29" s="590"/>
      <c r="CE29" s="590"/>
      <c r="CF29" s="590"/>
      <c r="CG29" s="590"/>
      <c r="CH29" s="590"/>
      <c r="CI29" s="590"/>
      <c r="CJ29" s="590"/>
      <c r="CK29" s="590"/>
      <c r="CL29" s="590"/>
      <c r="CM29" s="590"/>
      <c r="CN29" s="590"/>
      <c r="CO29" s="590"/>
      <c r="CP29" s="590"/>
      <c r="CQ29" s="590"/>
      <c r="CR29" s="590"/>
      <c r="CS29" s="590"/>
      <c r="CT29" s="590"/>
      <c r="CU29" s="590"/>
      <c r="CV29" s="590"/>
      <c r="CW29" s="590"/>
      <c r="CX29" s="590"/>
      <c r="CY29" s="590"/>
      <c r="CZ29" s="590"/>
      <c r="DA29" s="590"/>
      <c r="DB29" s="590"/>
      <c r="DC29" s="590"/>
      <c r="DD29" s="590"/>
      <c r="DE29" s="590"/>
      <c r="DF29" s="590"/>
      <c r="DG29" s="590"/>
      <c r="DH29" s="590"/>
      <c r="DI29" s="590"/>
      <c r="DJ29" s="590"/>
      <c r="DK29" s="590"/>
      <c r="DL29" s="590"/>
      <c r="DM29" s="590"/>
      <c r="DN29" s="590"/>
      <c r="DO29" s="590"/>
      <c r="DP29" s="590"/>
      <c r="DQ29" s="590"/>
      <c r="DR29" s="590"/>
      <c r="DS29" s="590"/>
      <c r="DT29" s="590"/>
      <c r="DU29" s="590"/>
      <c r="DV29" s="590"/>
      <c r="DW29" s="590"/>
      <c r="DX29" s="590"/>
      <c r="DY29" s="590"/>
      <c r="DZ29" s="590"/>
      <c r="EA29" s="590"/>
      <c r="EB29" s="590"/>
      <c r="EC29" s="590"/>
      <c r="ED29" s="590"/>
      <c r="EE29" s="590"/>
      <c r="EF29" s="590"/>
      <c r="EG29" s="590"/>
      <c r="EH29" s="590"/>
      <c r="EI29" s="590"/>
      <c r="EJ29" s="590"/>
      <c r="EK29" s="590"/>
      <c r="EL29" s="590"/>
      <c r="EM29" s="590"/>
      <c r="EN29" s="590"/>
      <c r="EO29" s="590"/>
      <c r="EP29" s="590"/>
      <c r="EQ29" s="590"/>
      <c r="ER29" s="590"/>
      <c r="ES29" s="590"/>
      <c r="ET29" s="590"/>
      <c r="EU29" s="590"/>
      <c r="EV29" s="590"/>
      <c r="EW29" s="590"/>
      <c r="EX29" s="590"/>
      <c r="EY29" s="590"/>
      <c r="EZ29" s="590"/>
      <c r="FA29" s="590"/>
      <c r="FB29" s="590"/>
      <c r="FC29" s="590"/>
      <c r="FD29" s="590"/>
      <c r="FE29" s="590"/>
      <c r="FF29" s="590"/>
      <c r="FG29" s="590"/>
      <c r="FH29" s="590"/>
      <c r="FI29" s="590"/>
      <c r="FJ29" s="590"/>
      <c r="FK29" s="590"/>
      <c r="FL29" s="590"/>
      <c r="FM29" s="590"/>
      <c r="FN29" s="590"/>
      <c r="FO29" s="590"/>
      <c r="FP29" s="590"/>
      <c r="FQ29" s="590"/>
      <c r="FR29" s="590"/>
      <c r="FS29" s="590"/>
      <c r="FT29" s="590"/>
      <c r="FU29" s="590"/>
      <c r="FV29" s="590"/>
      <c r="FW29" s="590"/>
      <c r="FX29" s="590"/>
      <c r="FY29" s="590"/>
      <c r="FZ29" s="590"/>
      <c r="GA29" s="590"/>
      <c r="GB29" s="590"/>
      <c r="GC29" s="590"/>
      <c r="GD29" s="590"/>
      <c r="GE29" s="590"/>
      <c r="GF29" s="590"/>
      <c r="GG29" s="590"/>
      <c r="GH29" s="590"/>
      <c r="GI29" s="590"/>
      <c r="GJ29" s="590"/>
      <c r="GK29" s="590"/>
      <c r="GL29" s="590"/>
      <c r="GM29" s="590"/>
      <c r="GN29" s="590"/>
      <c r="GO29" s="590"/>
      <c r="GP29" s="590"/>
      <c r="GQ29" s="590"/>
      <c r="GR29" s="590"/>
      <c r="GS29" s="590"/>
      <c r="GT29" s="590"/>
      <c r="GU29" s="590"/>
      <c r="GV29" s="590"/>
      <c r="GW29" s="590"/>
      <c r="GX29" s="590"/>
      <c r="GY29" s="590"/>
      <c r="GZ29" s="590"/>
      <c r="HA29" s="590"/>
      <c r="HB29" s="590"/>
      <c r="HC29" s="590"/>
      <c r="HD29" s="590"/>
      <c r="HE29" s="590"/>
      <c r="HF29" s="590"/>
      <c r="HG29" s="590"/>
      <c r="HH29" s="590"/>
      <c r="HI29" s="590"/>
      <c r="HJ29" s="590"/>
      <c r="HK29" s="590"/>
      <c r="HL29" s="590"/>
      <c r="HM29" s="590"/>
      <c r="HN29" s="590"/>
      <c r="HO29" s="590"/>
      <c r="HP29" s="590"/>
      <c r="HQ29" s="590"/>
      <c r="HR29" s="590"/>
      <c r="HS29" s="590"/>
      <c r="HT29" s="590"/>
      <c r="HU29" s="590"/>
      <c r="HV29" s="590"/>
      <c r="HW29" s="590"/>
      <c r="HX29" s="590"/>
      <c r="HY29" s="590"/>
      <c r="HZ29" s="590"/>
      <c r="IA29" s="590"/>
      <c r="IB29" s="590"/>
      <c r="IC29" s="590"/>
      <c r="ID29" s="590"/>
      <c r="IE29" s="590"/>
      <c r="IF29" s="590"/>
      <c r="IG29" s="590"/>
      <c r="IH29" s="590"/>
      <c r="II29" s="590"/>
      <c r="IJ29" s="590"/>
      <c r="IK29" s="590"/>
      <c r="IL29" s="590"/>
      <c r="IM29" s="590"/>
      <c r="IN29" s="590"/>
      <c r="IO29" s="590"/>
      <c r="IP29" s="590"/>
      <c r="IQ29" s="590"/>
      <c r="IR29" s="590"/>
      <c r="IS29" s="590"/>
      <c r="IT29" s="590"/>
      <c r="IU29" s="590"/>
      <c r="IV29" s="590"/>
    </row>
    <row r="30" spans="1:256" ht="21.95" customHeight="1" x14ac:dyDescent="0.2">
      <c r="A30" s="591" t="s">
        <v>587</v>
      </c>
      <c r="B30" s="591"/>
      <c r="C30" s="591"/>
      <c r="D30" s="591"/>
      <c r="E30" s="591"/>
      <c r="F30" s="591"/>
      <c r="G30" s="591"/>
      <c r="H30" s="591"/>
      <c r="I30" s="591"/>
      <c r="J30" s="591"/>
      <c r="K30" s="591"/>
      <c r="L30" s="591"/>
      <c r="M30" s="591"/>
      <c r="N30" s="591"/>
      <c r="O30" s="591"/>
      <c r="P30" s="591"/>
      <c r="Q30" s="591"/>
      <c r="R30" s="591"/>
      <c r="S30" s="591"/>
      <c r="T30" s="591"/>
      <c r="U30" s="591"/>
      <c r="V30" s="591"/>
      <c r="W30" s="591"/>
      <c r="X30" s="591"/>
      <c r="Y30" s="591"/>
      <c r="Z30" s="591"/>
      <c r="AA30" s="591"/>
      <c r="AB30" s="591"/>
      <c r="AC30" s="590"/>
      <c r="AD30" s="590"/>
      <c r="AE30" s="590"/>
      <c r="AF30" s="590"/>
      <c r="AG30" s="590"/>
      <c r="AH30" s="590"/>
      <c r="AI30" s="590"/>
      <c r="AJ30" s="590"/>
      <c r="AK30" s="590"/>
      <c r="AL30" s="590"/>
      <c r="AM30" s="590"/>
      <c r="AN30" s="590"/>
      <c r="AO30" s="590"/>
      <c r="AP30" s="590"/>
      <c r="AQ30" s="590"/>
      <c r="AR30" s="590"/>
      <c r="AS30" s="590"/>
      <c r="AT30" s="590"/>
      <c r="AU30" s="590"/>
      <c r="AV30" s="590"/>
      <c r="AW30" s="590"/>
      <c r="AX30" s="590"/>
      <c r="AY30" s="590"/>
      <c r="AZ30" s="590"/>
      <c r="BA30" s="590"/>
      <c r="BB30" s="590"/>
      <c r="BC30" s="590"/>
      <c r="BD30" s="590"/>
      <c r="BE30" s="590"/>
      <c r="BF30" s="590"/>
      <c r="BG30" s="590"/>
      <c r="BH30" s="590"/>
      <c r="BI30" s="590"/>
      <c r="BJ30" s="590"/>
      <c r="BK30" s="590"/>
      <c r="BL30" s="590"/>
      <c r="BM30" s="590"/>
      <c r="BN30" s="590"/>
      <c r="BO30" s="590"/>
      <c r="BP30" s="590"/>
      <c r="BQ30" s="590"/>
      <c r="BR30" s="590"/>
      <c r="BS30" s="590"/>
      <c r="BT30" s="590"/>
      <c r="BU30" s="590"/>
      <c r="BV30" s="590"/>
      <c r="BW30" s="590"/>
      <c r="BX30" s="590"/>
      <c r="BY30" s="590"/>
      <c r="BZ30" s="590"/>
      <c r="CA30" s="590"/>
      <c r="CB30" s="590"/>
      <c r="CC30" s="590"/>
      <c r="CD30" s="590"/>
      <c r="CE30" s="590"/>
      <c r="CF30" s="590"/>
      <c r="CG30" s="590"/>
      <c r="CH30" s="590"/>
      <c r="CI30" s="590"/>
      <c r="CJ30" s="590"/>
      <c r="CK30" s="590"/>
      <c r="CL30" s="590"/>
      <c r="CM30" s="590"/>
      <c r="CN30" s="590"/>
      <c r="CO30" s="590"/>
      <c r="CP30" s="590"/>
      <c r="CQ30" s="590"/>
      <c r="CR30" s="590"/>
      <c r="CS30" s="590"/>
      <c r="CT30" s="590"/>
      <c r="CU30" s="590"/>
      <c r="CV30" s="590"/>
      <c r="CW30" s="590"/>
      <c r="CX30" s="590"/>
      <c r="CY30" s="590"/>
      <c r="CZ30" s="590"/>
      <c r="DA30" s="590"/>
      <c r="DB30" s="590"/>
      <c r="DC30" s="590"/>
      <c r="DD30" s="590"/>
      <c r="DE30" s="590"/>
      <c r="DF30" s="590"/>
      <c r="DG30" s="590"/>
      <c r="DH30" s="590"/>
      <c r="DI30" s="590"/>
      <c r="DJ30" s="590"/>
      <c r="DK30" s="590"/>
      <c r="DL30" s="590"/>
      <c r="DM30" s="590"/>
      <c r="DN30" s="590"/>
      <c r="DO30" s="590"/>
      <c r="DP30" s="590"/>
      <c r="DQ30" s="590"/>
      <c r="DR30" s="590"/>
      <c r="DS30" s="590"/>
      <c r="DT30" s="590"/>
      <c r="DU30" s="590"/>
      <c r="DV30" s="590"/>
      <c r="DW30" s="590"/>
      <c r="DX30" s="590"/>
      <c r="DY30" s="590"/>
      <c r="DZ30" s="590"/>
      <c r="EA30" s="590"/>
      <c r="EB30" s="590"/>
      <c r="EC30" s="590"/>
      <c r="ED30" s="590"/>
      <c r="EE30" s="590"/>
      <c r="EF30" s="590"/>
      <c r="EG30" s="590"/>
      <c r="EH30" s="590"/>
      <c r="EI30" s="590"/>
      <c r="EJ30" s="590"/>
      <c r="EK30" s="590"/>
      <c r="EL30" s="590"/>
      <c r="EM30" s="590"/>
      <c r="EN30" s="590"/>
      <c r="EO30" s="590"/>
      <c r="EP30" s="590"/>
      <c r="EQ30" s="590"/>
      <c r="ER30" s="590"/>
      <c r="ES30" s="590"/>
      <c r="ET30" s="590"/>
      <c r="EU30" s="590"/>
      <c r="EV30" s="590"/>
      <c r="EW30" s="590"/>
      <c r="EX30" s="590"/>
      <c r="EY30" s="590"/>
      <c r="EZ30" s="590"/>
      <c r="FA30" s="590"/>
      <c r="FB30" s="590"/>
      <c r="FC30" s="590"/>
      <c r="FD30" s="590"/>
      <c r="FE30" s="590"/>
      <c r="FF30" s="590"/>
      <c r="FG30" s="590"/>
      <c r="FH30" s="590"/>
      <c r="FI30" s="590"/>
      <c r="FJ30" s="590"/>
      <c r="FK30" s="590"/>
      <c r="FL30" s="590"/>
      <c r="FM30" s="590"/>
      <c r="FN30" s="590"/>
      <c r="FO30" s="590"/>
      <c r="FP30" s="590"/>
      <c r="FQ30" s="590"/>
      <c r="FR30" s="590"/>
      <c r="FS30" s="590"/>
      <c r="FT30" s="590"/>
      <c r="FU30" s="590"/>
      <c r="FV30" s="590"/>
      <c r="FW30" s="590"/>
      <c r="FX30" s="590"/>
      <c r="FY30" s="590"/>
      <c r="FZ30" s="590"/>
      <c r="GA30" s="590"/>
      <c r="GB30" s="590"/>
      <c r="GC30" s="590"/>
      <c r="GD30" s="590"/>
      <c r="GE30" s="590"/>
      <c r="GF30" s="590"/>
      <c r="GG30" s="590"/>
      <c r="GH30" s="590"/>
      <c r="GI30" s="590"/>
      <c r="GJ30" s="590"/>
      <c r="GK30" s="590"/>
      <c r="GL30" s="590"/>
      <c r="GM30" s="590"/>
      <c r="GN30" s="590"/>
      <c r="GO30" s="590"/>
      <c r="GP30" s="590"/>
      <c r="GQ30" s="590"/>
      <c r="GR30" s="590"/>
      <c r="GS30" s="590"/>
      <c r="GT30" s="590"/>
      <c r="GU30" s="590"/>
      <c r="GV30" s="590"/>
      <c r="GW30" s="590"/>
      <c r="GX30" s="590"/>
      <c r="GY30" s="590"/>
      <c r="GZ30" s="590"/>
      <c r="HA30" s="590"/>
      <c r="HB30" s="590"/>
      <c r="HC30" s="590"/>
      <c r="HD30" s="590"/>
      <c r="HE30" s="590"/>
      <c r="HF30" s="590"/>
      <c r="HG30" s="590"/>
      <c r="HH30" s="590"/>
      <c r="HI30" s="590"/>
      <c r="HJ30" s="590"/>
      <c r="HK30" s="590"/>
      <c r="HL30" s="590"/>
      <c r="HM30" s="590"/>
      <c r="HN30" s="590"/>
      <c r="HO30" s="590"/>
      <c r="HP30" s="590"/>
      <c r="HQ30" s="590"/>
      <c r="HR30" s="590"/>
      <c r="HS30" s="590"/>
      <c r="HT30" s="590"/>
      <c r="HU30" s="590"/>
      <c r="HV30" s="590"/>
      <c r="HW30" s="590"/>
      <c r="HX30" s="590"/>
      <c r="HY30" s="590"/>
      <c r="HZ30" s="590"/>
      <c r="IA30" s="590"/>
      <c r="IB30" s="590"/>
      <c r="IC30" s="590"/>
      <c r="ID30" s="590"/>
      <c r="IE30" s="590"/>
      <c r="IF30" s="590"/>
      <c r="IG30" s="590"/>
      <c r="IH30" s="590"/>
      <c r="II30" s="590"/>
      <c r="IJ30" s="590"/>
      <c r="IK30" s="590"/>
      <c r="IL30" s="590"/>
      <c r="IM30" s="590"/>
      <c r="IN30" s="590"/>
      <c r="IO30" s="590"/>
      <c r="IP30" s="590"/>
      <c r="IQ30" s="590"/>
      <c r="IR30" s="590"/>
      <c r="IS30" s="590"/>
      <c r="IT30" s="590"/>
      <c r="IU30" s="590"/>
      <c r="IV30" s="590"/>
    </row>
  </sheetData>
  <mergeCells count="425">
    <mergeCell ref="A6:N6"/>
    <mergeCell ref="A8:N8"/>
    <mergeCell ref="O8:AB8"/>
    <mergeCell ref="GO8:HB8"/>
    <mergeCell ref="HC8:HP8"/>
    <mergeCell ref="EY9:FL9"/>
    <mergeCell ref="HC9:HP9"/>
    <mergeCell ref="A1:AB1"/>
    <mergeCell ref="A3:Z3"/>
    <mergeCell ref="A7:AB7"/>
    <mergeCell ref="A9:AB9"/>
    <mergeCell ref="HQ8:ID8"/>
    <mergeCell ref="HQ9:ID9"/>
    <mergeCell ref="BS9:CF9"/>
    <mergeCell ref="CG9:CT9"/>
    <mergeCell ref="CU9:DH9"/>
    <mergeCell ref="DI9:DV9"/>
    <mergeCell ref="DW9:EJ9"/>
    <mergeCell ref="EK9:EX9"/>
    <mergeCell ref="GO9:HB9"/>
    <mergeCell ref="HQ11:ID11"/>
    <mergeCell ref="A10:N10"/>
    <mergeCell ref="BE10:BR10"/>
    <mergeCell ref="IE8:IR8"/>
    <mergeCell ref="IS8:IV8"/>
    <mergeCell ref="AC9:AP9"/>
    <mergeCell ref="AQ9:BD9"/>
    <mergeCell ref="BE9:BR9"/>
    <mergeCell ref="DI8:DV8"/>
    <mergeCell ref="DW8:EJ8"/>
    <mergeCell ref="EK8:EX8"/>
    <mergeCell ref="EY8:FL8"/>
    <mergeCell ref="FM8:FZ8"/>
    <mergeCell ref="GA8:GN8"/>
    <mergeCell ref="AC8:AP8"/>
    <mergeCell ref="AQ8:BD8"/>
    <mergeCell ref="BE8:BR8"/>
    <mergeCell ref="BS8:CF8"/>
    <mergeCell ref="CG8:CT8"/>
    <mergeCell ref="CU8:DH8"/>
    <mergeCell ref="IE9:IR9"/>
    <mergeCell ref="IS9:IV9"/>
    <mergeCell ref="FM9:FZ9"/>
    <mergeCell ref="GA9:GN9"/>
    <mergeCell ref="GO10:HB10"/>
    <mergeCell ref="BS10:CF10"/>
    <mergeCell ref="CG10:CT10"/>
    <mergeCell ref="CU10:DH10"/>
    <mergeCell ref="A11:AB11"/>
    <mergeCell ref="HC10:HP10"/>
    <mergeCell ref="HQ10:ID10"/>
    <mergeCell ref="IE10:IR10"/>
    <mergeCell ref="IS10:IV10"/>
    <mergeCell ref="AC11:AP11"/>
    <mergeCell ref="AQ11:BD11"/>
    <mergeCell ref="BE11:BR11"/>
    <mergeCell ref="DI10:DV10"/>
    <mergeCell ref="DW10:EJ10"/>
    <mergeCell ref="EK10:EX10"/>
    <mergeCell ref="EY10:FL10"/>
    <mergeCell ref="FM10:FZ10"/>
    <mergeCell ref="GA10:GN10"/>
    <mergeCell ref="IE11:IR11"/>
    <mergeCell ref="IS11:IV11"/>
    <mergeCell ref="FM11:FZ11"/>
    <mergeCell ref="GA11:GN11"/>
    <mergeCell ref="GO11:HB11"/>
    <mergeCell ref="HC11:HP11"/>
    <mergeCell ref="O10:AB10"/>
    <mergeCell ref="AC10:AP10"/>
    <mergeCell ref="AQ10:BD10"/>
    <mergeCell ref="O12:AB12"/>
    <mergeCell ref="AC12:AP12"/>
    <mergeCell ref="AQ12:BD12"/>
    <mergeCell ref="BE12:BR12"/>
    <mergeCell ref="BS12:CF12"/>
    <mergeCell ref="CG12:CT12"/>
    <mergeCell ref="A12:N12"/>
    <mergeCell ref="CU12:DH12"/>
    <mergeCell ref="EY11:FL11"/>
    <mergeCell ref="BS11:CF11"/>
    <mergeCell ref="CG11:CT11"/>
    <mergeCell ref="CU11:DH11"/>
    <mergeCell ref="DI11:DV11"/>
    <mergeCell ref="DW11:EJ11"/>
    <mergeCell ref="EK11:EX11"/>
    <mergeCell ref="HC12:HP12"/>
    <mergeCell ref="HQ12:ID12"/>
    <mergeCell ref="IE12:IR12"/>
    <mergeCell ref="IS12:IV12"/>
    <mergeCell ref="AC13:AP13"/>
    <mergeCell ref="AQ13:BD13"/>
    <mergeCell ref="BE13:BR13"/>
    <mergeCell ref="DI12:DV12"/>
    <mergeCell ref="DW12:EJ12"/>
    <mergeCell ref="EK12:EX12"/>
    <mergeCell ref="EY12:FL12"/>
    <mergeCell ref="FM12:FZ12"/>
    <mergeCell ref="GA12:GN12"/>
    <mergeCell ref="IE13:IR13"/>
    <mergeCell ref="IS13:IV13"/>
    <mergeCell ref="FM13:FZ13"/>
    <mergeCell ref="GA13:GN13"/>
    <mergeCell ref="GO13:HB13"/>
    <mergeCell ref="HC13:HP13"/>
    <mergeCell ref="HQ13:ID13"/>
    <mergeCell ref="GO12:HB12"/>
    <mergeCell ref="O14:AB14"/>
    <mergeCell ref="AC14:AP14"/>
    <mergeCell ref="AQ14:BD14"/>
    <mergeCell ref="BE14:BR14"/>
    <mergeCell ref="BS14:CF14"/>
    <mergeCell ref="CG14:CT14"/>
    <mergeCell ref="CU14:DH14"/>
    <mergeCell ref="EY13:FL13"/>
    <mergeCell ref="BS13:CF13"/>
    <mergeCell ref="CG13:CT13"/>
    <mergeCell ref="CU13:DH13"/>
    <mergeCell ref="DI13:DV13"/>
    <mergeCell ref="DW13:EJ13"/>
    <mergeCell ref="EK13:EX13"/>
    <mergeCell ref="A13:AB13"/>
    <mergeCell ref="GO14:HB14"/>
    <mergeCell ref="HC14:HP14"/>
    <mergeCell ref="HQ14:ID14"/>
    <mergeCell ref="IE14:IR14"/>
    <mergeCell ref="IS14:IV14"/>
    <mergeCell ref="A15:N15"/>
    <mergeCell ref="O15:AB15"/>
    <mergeCell ref="AC15:AP15"/>
    <mergeCell ref="AQ15:BD15"/>
    <mergeCell ref="BE15:BR15"/>
    <mergeCell ref="DI14:DV14"/>
    <mergeCell ref="DW14:EJ14"/>
    <mergeCell ref="EK14:EX14"/>
    <mergeCell ref="EY14:FL14"/>
    <mergeCell ref="FM14:FZ14"/>
    <mergeCell ref="GA14:GN14"/>
    <mergeCell ref="IE15:IR15"/>
    <mergeCell ref="IS15:IV15"/>
    <mergeCell ref="FM15:FZ15"/>
    <mergeCell ref="GA15:GN15"/>
    <mergeCell ref="GO15:HB15"/>
    <mergeCell ref="HC15:HP15"/>
    <mergeCell ref="HQ15:ID15"/>
    <mergeCell ref="A14:N14"/>
    <mergeCell ref="O16:AB16"/>
    <mergeCell ref="AC16:AP16"/>
    <mergeCell ref="AQ16:BD16"/>
    <mergeCell ref="BE16:BR16"/>
    <mergeCell ref="BS16:CF16"/>
    <mergeCell ref="CG16:CT16"/>
    <mergeCell ref="CU16:DH16"/>
    <mergeCell ref="EY15:FL15"/>
    <mergeCell ref="BS15:CF15"/>
    <mergeCell ref="CG15:CT15"/>
    <mergeCell ref="CU15:DH15"/>
    <mergeCell ref="DI15:DV15"/>
    <mergeCell ref="DW15:EJ15"/>
    <mergeCell ref="EK15:EX15"/>
    <mergeCell ref="A17:AB17"/>
    <mergeCell ref="A18:AB18"/>
    <mergeCell ref="GO16:HB16"/>
    <mergeCell ref="HC16:HP16"/>
    <mergeCell ref="HQ16:ID16"/>
    <mergeCell ref="IE16:IR16"/>
    <mergeCell ref="IS16:IV16"/>
    <mergeCell ref="AC17:AP17"/>
    <mergeCell ref="AQ17:BD17"/>
    <mergeCell ref="BE17:BR17"/>
    <mergeCell ref="DI16:DV16"/>
    <mergeCell ref="DW16:EJ16"/>
    <mergeCell ref="EK16:EX16"/>
    <mergeCell ref="EY16:FL16"/>
    <mergeCell ref="FM16:FZ16"/>
    <mergeCell ref="GA16:GN16"/>
    <mergeCell ref="IE17:IR17"/>
    <mergeCell ref="IS17:IV17"/>
    <mergeCell ref="FM17:FZ17"/>
    <mergeCell ref="GA17:GN17"/>
    <mergeCell ref="GO17:HB17"/>
    <mergeCell ref="HC17:HP17"/>
    <mergeCell ref="HQ17:ID17"/>
    <mergeCell ref="A16:N16"/>
    <mergeCell ref="AC18:AP18"/>
    <mergeCell ref="AQ18:BD18"/>
    <mergeCell ref="BE18:BR18"/>
    <mergeCell ref="BS18:CF18"/>
    <mergeCell ref="CG18:CT18"/>
    <mergeCell ref="CU18:DH18"/>
    <mergeCell ref="EY17:FL17"/>
    <mergeCell ref="BS17:CF17"/>
    <mergeCell ref="CG17:CT17"/>
    <mergeCell ref="CU17:DH17"/>
    <mergeCell ref="DI17:DV17"/>
    <mergeCell ref="DW17:EJ17"/>
    <mergeCell ref="EK17:EX17"/>
    <mergeCell ref="A20:AB20"/>
    <mergeCell ref="GO18:HB18"/>
    <mergeCell ref="HC18:HP18"/>
    <mergeCell ref="HQ18:ID18"/>
    <mergeCell ref="IE18:IR18"/>
    <mergeCell ref="IS18:IV18"/>
    <mergeCell ref="A19:N19"/>
    <mergeCell ref="O19:AB19"/>
    <mergeCell ref="AC19:AP19"/>
    <mergeCell ref="AQ19:BD19"/>
    <mergeCell ref="BE19:BR19"/>
    <mergeCell ref="DI18:DV18"/>
    <mergeCell ref="DW18:EJ18"/>
    <mergeCell ref="EK18:EX18"/>
    <mergeCell ref="EY18:FL18"/>
    <mergeCell ref="FM18:FZ18"/>
    <mergeCell ref="GA18:GN18"/>
    <mergeCell ref="IE19:IR19"/>
    <mergeCell ref="IS19:IV19"/>
    <mergeCell ref="FM19:FZ19"/>
    <mergeCell ref="GA19:GN19"/>
    <mergeCell ref="GO19:HB19"/>
    <mergeCell ref="HC19:HP19"/>
    <mergeCell ref="HQ19:ID19"/>
    <mergeCell ref="BS20:CF20"/>
    <mergeCell ref="CG20:CT20"/>
    <mergeCell ref="CU20:DH20"/>
    <mergeCell ref="EY19:FL19"/>
    <mergeCell ref="BS19:CF19"/>
    <mergeCell ref="CG19:CT19"/>
    <mergeCell ref="CU19:DH19"/>
    <mergeCell ref="DI19:DV19"/>
    <mergeCell ref="DW19:EJ19"/>
    <mergeCell ref="EK19:EX19"/>
    <mergeCell ref="GO20:HB20"/>
    <mergeCell ref="HC20:HP20"/>
    <mergeCell ref="HQ20:ID20"/>
    <mergeCell ref="IE20:IR20"/>
    <mergeCell ref="IS20:IV20"/>
    <mergeCell ref="AC21:AP21"/>
    <mergeCell ref="AQ21:BD21"/>
    <mergeCell ref="BE21:BR21"/>
    <mergeCell ref="DI20:DV20"/>
    <mergeCell ref="DW20:EJ20"/>
    <mergeCell ref="EK20:EX20"/>
    <mergeCell ref="EY20:FL20"/>
    <mergeCell ref="FM20:FZ20"/>
    <mergeCell ref="GA20:GN20"/>
    <mergeCell ref="IE21:IR21"/>
    <mergeCell ref="IS21:IV21"/>
    <mergeCell ref="FM21:FZ21"/>
    <mergeCell ref="GA21:GN21"/>
    <mergeCell ref="GO21:HB21"/>
    <mergeCell ref="HC21:HP21"/>
    <mergeCell ref="HQ21:ID21"/>
    <mergeCell ref="AC20:AP20"/>
    <mergeCell ref="AQ20:BD20"/>
    <mergeCell ref="BE20:BR20"/>
    <mergeCell ref="AC22:AP22"/>
    <mergeCell ref="AQ22:BD22"/>
    <mergeCell ref="BE22:BR22"/>
    <mergeCell ref="BS22:CF22"/>
    <mergeCell ref="CG22:CT22"/>
    <mergeCell ref="CU22:DH22"/>
    <mergeCell ref="EY21:FL21"/>
    <mergeCell ref="BS21:CF21"/>
    <mergeCell ref="CG21:CT21"/>
    <mergeCell ref="CU21:DH21"/>
    <mergeCell ref="DI21:DV21"/>
    <mergeCell ref="DW21:EJ21"/>
    <mergeCell ref="EK21:EX21"/>
    <mergeCell ref="A21:AB21"/>
    <mergeCell ref="A22:AB22"/>
    <mergeCell ref="A23:AB23"/>
    <mergeCell ref="A24:AB24"/>
    <mergeCell ref="GO22:HB22"/>
    <mergeCell ref="HC22:HP22"/>
    <mergeCell ref="HQ22:ID22"/>
    <mergeCell ref="IE22:IR22"/>
    <mergeCell ref="IS22:IV22"/>
    <mergeCell ref="AC23:AP23"/>
    <mergeCell ref="AQ23:BD23"/>
    <mergeCell ref="BE23:BR23"/>
    <mergeCell ref="DI22:DV22"/>
    <mergeCell ref="DW22:EJ22"/>
    <mergeCell ref="EK22:EX22"/>
    <mergeCell ref="EY22:FL22"/>
    <mergeCell ref="FM22:FZ22"/>
    <mergeCell ref="GA22:GN22"/>
    <mergeCell ref="IE23:IR23"/>
    <mergeCell ref="IS23:IV23"/>
    <mergeCell ref="FM23:FZ23"/>
    <mergeCell ref="GA23:GN23"/>
    <mergeCell ref="GO23:HB23"/>
    <mergeCell ref="HC23:HP23"/>
    <mergeCell ref="HQ23:ID23"/>
    <mergeCell ref="AQ24:BD24"/>
    <mergeCell ref="BE24:BR24"/>
    <mergeCell ref="BS24:CF24"/>
    <mergeCell ref="CG24:CT24"/>
    <mergeCell ref="CU24:DH24"/>
    <mergeCell ref="EY23:FL23"/>
    <mergeCell ref="BS23:CF23"/>
    <mergeCell ref="CG23:CT23"/>
    <mergeCell ref="CU23:DH23"/>
    <mergeCell ref="DI23:DV23"/>
    <mergeCell ref="DW23:EJ23"/>
    <mergeCell ref="EK23:EX23"/>
    <mergeCell ref="A25:AB25"/>
    <mergeCell ref="A26:AB26"/>
    <mergeCell ref="GO24:HB24"/>
    <mergeCell ref="HC24:HP24"/>
    <mergeCell ref="HQ24:ID24"/>
    <mergeCell ref="IE24:IR24"/>
    <mergeCell ref="IS24:IV24"/>
    <mergeCell ref="AC25:AP25"/>
    <mergeCell ref="AQ25:BD25"/>
    <mergeCell ref="BE25:BR25"/>
    <mergeCell ref="DI24:DV24"/>
    <mergeCell ref="DW24:EJ24"/>
    <mergeCell ref="EK24:EX24"/>
    <mergeCell ref="EY24:FL24"/>
    <mergeCell ref="FM24:FZ24"/>
    <mergeCell ref="GA24:GN24"/>
    <mergeCell ref="IE25:IR25"/>
    <mergeCell ref="IS25:IV25"/>
    <mergeCell ref="FM25:FZ25"/>
    <mergeCell ref="GA25:GN25"/>
    <mergeCell ref="GO25:HB25"/>
    <mergeCell ref="HC25:HP25"/>
    <mergeCell ref="HQ25:ID25"/>
    <mergeCell ref="AC24:AP24"/>
    <mergeCell ref="AQ26:BD26"/>
    <mergeCell ref="BE26:BR26"/>
    <mergeCell ref="BS26:CF26"/>
    <mergeCell ref="CG26:CT26"/>
    <mergeCell ref="CU26:DH26"/>
    <mergeCell ref="EY25:FL25"/>
    <mergeCell ref="BS25:CF25"/>
    <mergeCell ref="CG25:CT25"/>
    <mergeCell ref="CU25:DH25"/>
    <mergeCell ref="DI25:DV25"/>
    <mergeCell ref="DW25:EJ25"/>
    <mergeCell ref="EK25:EX25"/>
    <mergeCell ref="A27:AB27"/>
    <mergeCell ref="A28:AB28"/>
    <mergeCell ref="GO26:HB26"/>
    <mergeCell ref="HC26:HP26"/>
    <mergeCell ref="HQ26:ID26"/>
    <mergeCell ref="IE26:IR26"/>
    <mergeCell ref="IS26:IV26"/>
    <mergeCell ref="AC27:AP27"/>
    <mergeCell ref="AQ27:BD27"/>
    <mergeCell ref="BE27:BR27"/>
    <mergeCell ref="DI26:DV26"/>
    <mergeCell ref="DW26:EJ26"/>
    <mergeCell ref="EK26:EX26"/>
    <mergeCell ref="EY26:FL26"/>
    <mergeCell ref="FM26:FZ26"/>
    <mergeCell ref="GA26:GN26"/>
    <mergeCell ref="IE27:IR27"/>
    <mergeCell ref="IS27:IV27"/>
    <mergeCell ref="FM27:FZ27"/>
    <mergeCell ref="GA27:GN27"/>
    <mergeCell ref="GO27:HB27"/>
    <mergeCell ref="HC27:HP27"/>
    <mergeCell ref="HQ27:ID27"/>
    <mergeCell ref="AC26:AP26"/>
    <mergeCell ref="AQ28:BD28"/>
    <mergeCell ref="BE28:BR28"/>
    <mergeCell ref="BS28:CF28"/>
    <mergeCell ref="CG28:CT28"/>
    <mergeCell ref="CU28:DH28"/>
    <mergeCell ref="EY27:FL27"/>
    <mergeCell ref="BS27:CF27"/>
    <mergeCell ref="CG27:CT27"/>
    <mergeCell ref="CU27:DH27"/>
    <mergeCell ref="DI27:DV27"/>
    <mergeCell ref="DW27:EJ27"/>
    <mergeCell ref="EK27:EX27"/>
    <mergeCell ref="A29:AB29"/>
    <mergeCell ref="A30:AB30"/>
    <mergeCell ref="GO28:HB28"/>
    <mergeCell ref="HC28:HP28"/>
    <mergeCell ref="HQ28:ID28"/>
    <mergeCell ref="IE28:IR28"/>
    <mergeCell ref="IS28:IV28"/>
    <mergeCell ref="AC29:AP29"/>
    <mergeCell ref="AQ29:BD29"/>
    <mergeCell ref="BE29:BR29"/>
    <mergeCell ref="DI28:DV28"/>
    <mergeCell ref="DW28:EJ28"/>
    <mergeCell ref="EK28:EX28"/>
    <mergeCell ref="EY28:FL28"/>
    <mergeCell ref="FM28:FZ28"/>
    <mergeCell ref="GA28:GN28"/>
    <mergeCell ref="IE29:IR29"/>
    <mergeCell ref="IS29:IV29"/>
    <mergeCell ref="FM29:FZ29"/>
    <mergeCell ref="GA29:GN29"/>
    <mergeCell ref="GO29:HB29"/>
    <mergeCell ref="HC29:HP29"/>
    <mergeCell ref="HQ29:ID29"/>
    <mergeCell ref="AC28:AP28"/>
    <mergeCell ref="AC30:AP30"/>
    <mergeCell ref="AQ30:BD30"/>
    <mergeCell ref="BE30:BR30"/>
    <mergeCell ref="BS30:CF30"/>
    <mergeCell ref="CG30:CT30"/>
    <mergeCell ref="CU30:DH30"/>
    <mergeCell ref="EY29:FL29"/>
    <mergeCell ref="BS29:CF29"/>
    <mergeCell ref="CG29:CT29"/>
    <mergeCell ref="CU29:DH29"/>
    <mergeCell ref="DI29:DV29"/>
    <mergeCell ref="DW29:EJ29"/>
    <mergeCell ref="EK29:EX29"/>
    <mergeCell ref="GO30:HB30"/>
    <mergeCell ref="HC30:HP30"/>
    <mergeCell ref="HQ30:ID30"/>
    <mergeCell ref="IE30:IR30"/>
    <mergeCell ref="IS30:IV30"/>
    <mergeCell ref="DI30:DV30"/>
    <mergeCell ref="DW30:EJ30"/>
    <mergeCell ref="EK30:EX30"/>
    <mergeCell ref="EY30:FL30"/>
    <mergeCell ref="FM30:FZ30"/>
    <mergeCell ref="GA30:GN30"/>
  </mergeCells>
  <printOptions horizontalCentered="1"/>
  <pageMargins left="0.35433070866141736" right="0.35433070866141736" top="0.78740157480314965" bottom="0.78740157480314965" header="0.51181102362204722" footer="0.51181102362204722"/>
  <pageSetup paperSize="9" scale="56" orientation="landscape" r:id="rId1"/>
  <headerFooter alignWithMargins="0">
    <oddFooter>&amp;L&amp;D&amp;C&amp; Template: &amp;A
&amp;F&amp;R&amp;P o&amp;Of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1"/>
  <sheetViews>
    <sheetView showGridLines="0" zoomScale="80" zoomScaleNormal="80" zoomScaleSheetLayoutView="100" workbookViewId="0">
      <selection activeCell="D44" sqref="D44"/>
    </sheetView>
  </sheetViews>
  <sheetFormatPr defaultColWidth="9.140625" defaultRowHeight="12.75" x14ac:dyDescent="0.2"/>
  <cols>
    <col min="1" max="1" width="12" style="141" customWidth="1"/>
    <col min="2" max="2" width="16.42578125" style="141" bestFit="1" customWidth="1"/>
    <col min="3" max="3" width="43.42578125" style="141" customWidth="1"/>
    <col min="4" max="14" width="20.85546875" style="141" customWidth="1"/>
    <col min="15" max="16384" width="9.140625" style="141"/>
  </cols>
  <sheetData>
    <row r="1" spans="2:12" ht="20.25" x14ac:dyDescent="0.3">
      <c r="B1" s="44" t="s">
        <v>6</v>
      </c>
      <c r="C1" s="45"/>
      <c r="D1" s="45"/>
      <c r="E1" s="45"/>
      <c r="F1" s="45"/>
      <c r="G1" s="45"/>
      <c r="H1" s="45"/>
      <c r="I1" s="45"/>
      <c r="J1" s="45"/>
      <c r="K1" s="45"/>
      <c r="L1" s="45"/>
    </row>
    <row r="2" spans="2:12" ht="20.25" x14ac:dyDescent="0.3">
      <c r="B2" s="596" t="s">
        <v>159</v>
      </c>
      <c r="C2" s="596"/>
    </row>
    <row r="3" spans="2:12" ht="20.25" x14ac:dyDescent="0.3">
      <c r="B3" s="44" t="str">
        <f>Cover!C26</f>
        <v>2012-13</v>
      </c>
    </row>
    <row r="4" spans="2:12" ht="12.75" customHeight="1" x14ac:dyDescent="0.3">
      <c r="B4" s="44"/>
    </row>
    <row r="5" spans="2:12" ht="66" customHeight="1" x14ac:dyDescent="0.2">
      <c r="B5" s="601" t="s">
        <v>265</v>
      </c>
      <c r="C5" s="602"/>
    </row>
    <row r="6" spans="2:12" ht="12.75" customHeight="1" x14ac:dyDescent="0.3">
      <c r="B6" s="44"/>
    </row>
    <row r="7" spans="2:12" ht="15.75" x14ac:dyDescent="0.2">
      <c r="B7" s="597" t="s">
        <v>160</v>
      </c>
      <c r="C7" s="597"/>
      <c r="D7" s="597"/>
    </row>
    <row r="8" spans="2:12" x14ac:dyDescent="0.2">
      <c r="B8" s="142"/>
      <c r="C8" s="143"/>
      <c r="D8" s="144"/>
      <c r="E8" s="144"/>
      <c r="F8" s="145"/>
      <c r="G8" s="145"/>
      <c r="H8" s="145"/>
      <c r="I8" s="146"/>
      <c r="J8" s="146"/>
      <c r="K8" s="146"/>
      <c r="L8" s="147"/>
    </row>
    <row r="9" spans="2:12" ht="51" customHeight="1" x14ac:dyDescent="0.2">
      <c r="B9" s="148" t="s">
        <v>21</v>
      </c>
      <c r="C9" s="149" t="s">
        <v>22</v>
      </c>
      <c r="D9" s="150" t="s">
        <v>23</v>
      </c>
      <c r="E9" s="150" t="s">
        <v>24</v>
      </c>
      <c r="F9" s="151" t="s">
        <v>161</v>
      </c>
      <c r="G9" s="152" t="s">
        <v>25</v>
      </c>
      <c r="H9" s="598" t="s">
        <v>26</v>
      </c>
      <c r="I9" s="599"/>
      <c r="J9" s="600"/>
      <c r="K9" s="153" t="s">
        <v>27</v>
      </c>
      <c r="L9" s="154" t="s">
        <v>28</v>
      </c>
    </row>
    <row r="10" spans="2:12" ht="30" customHeight="1" x14ac:dyDescent="0.2">
      <c r="B10" s="155"/>
      <c r="C10" s="156"/>
      <c r="D10" s="157"/>
      <c r="E10" s="157"/>
      <c r="F10" s="157"/>
      <c r="G10" s="158"/>
      <c r="H10" s="159" t="s">
        <v>29</v>
      </c>
      <c r="I10" s="160" t="s">
        <v>162</v>
      </c>
      <c r="J10" s="161" t="s">
        <v>163</v>
      </c>
      <c r="K10" s="157"/>
      <c r="L10" s="157"/>
    </row>
    <row r="11" spans="2:12" x14ac:dyDescent="0.2">
      <c r="B11" s="155"/>
      <c r="C11" s="162"/>
      <c r="D11" s="157" t="s">
        <v>30</v>
      </c>
      <c r="E11" s="157" t="s">
        <v>30</v>
      </c>
      <c r="F11" s="157" t="s">
        <v>30</v>
      </c>
      <c r="G11" s="157" t="s">
        <v>30</v>
      </c>
      <c r="H11" s="157" t="s">
        <v>30</v>
      </c>
      <c r="I11" s="157" t="s">
        <v>30</v>
      </c>
      <c r="J11" s="157" t="s">
        <v>30</v>
      </c>
      <c r="K11" s="157" t="s">
        <v>30</v>
      </c>
      <c r="L11" s="157" t="s">
        <v>30</v>
      </c>
    </row>
    <row r="12" spans="2:12" x14ac:dyDescent="0.2">
      <c r="B12" s="355"/>
      <c r="C12" s="163" t="s">
        <v>164</v>
      </c>
      <c r="D12" s="164">
        <v>1624447.1</v>
      </c>
      <c r="E12" s="164">
        <v>-209524.6</v>
      </c>
      <c r="F12" s="164">
        <v>1414922.5</v>
      </c>
      <c r="G12" s="164">
        <v>1364438.9</v>
      </c>
      <c r="H12" s="164">
        <v>39605.1</v>
      </c>
      <c r="I12" s="164">
        <v>4861.8</v>
      </c>
      <c r="J12" s="164">
        <v>6016.7</v>
      </c>
      <c r="K12" s="355"/>
      <c r="L12" s="164">
        <v>0</v>
      </c>
    </row>
    <row r="13" spans="2:12" x14ac:dyDescent="0.2">
      <c r="B13" s="355"/>
      <c r="C13" s="165" t="s">
        <v>165</v>
      </c>
      <c r="D13" s="164">
        <v>394282.8</v>
      </c>
      <c r="E13" s="164">
        <v>-13927.5</v>
      </c>
      <c r="F13" s="164">
        <v>380355.3</v>
      </c>
      <c r="G13" s="164">
        <v>380355.3</v>
      </c>
      <c r="H13" s="164">
        <v>0</v>
      </c>
      <c r="I13" s="164">
        <v>0</v>
      </c>
      <c r="J13" s="164">
        <v>0</v>
      </c>
      <c r="K13" s="355"/>
      <c r="L13" s="164">
        <v>0</v>
      </c>
    </row>
    <row r="14" spans="2:12" x14ac:dyDescent="0.2">
      <c r="B14" s="355"/>
      <c r="C14" s="165" t="s">
        <v>166</v>
      </c>
      <c r="D14" s="164">
        <v>0</v>
      </c>
      <c r="E14" s="164">
        <v>0</v>
      </c>
      <c r="F14" s="164">
        <v>0</v>
      </c>
      <c r="G14" s="164">
        <v>0</v>
      </c>
      <c r="H14" s="164">
        <v>0</v>
      </c>
      <c r="I14" s="164">
        <v>0</v>
      </c>
      <c r="J14" s="164">
        <v>0</v>
      </c>
      <c r="K14" s="355"/>
      <c r="L14" s="164">
        <v>0</v>
      </c>
    </row>
    <row r="15" spans="2:12" x14ac:dyDescent="0.2">
      <c r="B15" s="355"/>
      <c r="C15" s="163" t="s">
        <v>167</v>
      </c>
      <c r="D15" s="164">
        <v>580.6</v>
      </c>
      <c r="E15" s="164">
        <v>-580.6</v>
      </c>
      <c r="F15" s="164">
        <v>0</v>
      </c>
      <c r="G15" s="164">
        <v>0</v>
      </c>
      <c r="H15" s="164">
        <v>0</v>
      </c>
      <c r="I15" s="164">
        <v>0</v>
      </c>
      <c r="J15" s="164">
        <v>0</v>
      </c>
      <c r="K15" s="355"/>
      <c r="L15" s="164">
        <v>12990</v>
      </c>
    </row>
    <row r="16" spans="2:12" x14ac:dyDescent="0.2">
      <c r="B16" s="355"/>
      <c r="C16" s="163" t="s">
        <v>168</v>
      </c>
      <c r="D16" s="164">
        <v>90835.199999999997</v>
      </c>
      <c r="E16" s="164">
        <v>-24873.399999999998</v>
      </c>
      <c r="F16" s="164">
        <v>65961.8</v>
      </c>
      <c r="G16" s="164">
        <v>46991.5</v>
      </c>
      <c r="H16" s="164">
        <v>7772.8</v>
      </c>
      <c r="I16" s="164">
        <v>371</v>
      </c>
      <c r="J16" s="164">
        <v>10826.5</v>
      </c>
      <c r="K16" s="355"/>
      <c r="L16" s="164">
        <v>0</v>
      </c>
    </row>
    <row r="17" spans="2:12" x14ac:dyDescent="0.2">
      <c r="B17" s="355"/>
      <c r="C17" s="163" t="s">
        <v>169</v>
      </c>
      <c r="D17" s="164">
        <v>43456.5</v>
      </c>
      <c r="E17" s="164">
        <v>-43456.5</v>
      </c>
      <c r="F17" s="164">
        <v>0</v>
      </c>
      <c r="G17" s="164">
        <v>0</v>
      </c>
      <c r="H17" s="164">
        <v>0</v>
      </c>
      <c r="I17" s="164">
        <v>0</v>
      </c>
      <c r="J17" s="164">
        <v>0</v>
      </c>
      <c r="K17" s="355"/>
      <c r="L17" s="164">
        <v>18179.5</v>
      </c>
    </row>
    <row r="18" spans="2:12" x14ac:dyDescent="0.2">
      <c r="B18" s="355"/>
      <c r="C18" s="163" t="s">
        <v>170</v>
      </c>
      <c r="D18" s="164">
        <v>128174.8</v>
      </c>
      <c r="E18" s="164">
        <v>-125853.1</v>
      </c>
      <c r="F18" s="164">
        <v>2321.6999999999998</v>
      </c>
      <c r="G18" s="164">
        <v>2321.6999999999998</v>
      </c>
      <c r="H18" s="164">
        <v>0</v>
      </c>
      <c r="I18" s="164">
        <v>0</v>
      </c>
      <c r="J18" s="164">
        <v>0</v>
      </c>
      <c r="K18" s="355"/>
      <c r="L18" s="164">
        <v>78115.7</v>
      </c>
    </row>
    <row r="19" spans="2:12" x14ac:dyDescent="0.2">
      <c r="B19" s="166"/>
      <c r="C19" s="167" t="s">
        <v>171</v>
      </c>
      <c r="D19" s="360">
        <f t="shared" ref="D19:L19" si="0">SUM(D12:D18)</f>
        <v>2281777</v>
      </c>
      <c r="E19" s="360">
        <f t="shared" si="0"/>
        <v>-418215.69999999995</v>
      </c>
      <c r="F19" s="360">
        <f t="shared" si="0"/>
        <v>1863561.3</v>
      </c>
      <c r="G19" s="360">
        <f t="shared" si="0"/>
        <v>1794107.4</v>
      </c>
      <c r="H19" s="360">
        <f t="shared" si="0"/>
        <v>47377.9</v>
      </c>
      <c r="I19" s="360">
        <f t="shared" si="0"/>
        <v>5232.8</v>
      </c>
      <c r="J19" s="360">
        <f t="shared" si="0"/>
        <v>16843.2</v>
      </c>
      <c r="K19" s="360">
        <f t="shared" si="0"/>
        <v>0</v>
      </c>
      <c r="L19" s="360">
        <f t="shared" si="0"/>
        <v>109285.2</v>
      </c>
    </row>
    <row r="20" spans="2:12" x14ac:dyDescent="0.2">
      <c r="B20" s="355"/>
      <c r="C20" s="165" t="s">
        <v>172</v>
      </c>
      <c r="D20" s="164">
        <v>393086.8</v>
      </c>
      <c r="E20" s="164">
        <v>0</v>
      </c>
      <c r="F20" s="164">
        <v>393086.8</v>
      </c>
      <c r="G20" s="164">
        <v>393086.8</v>
      </c>
      <c r="H20" s="164">
        <v>0</v>
      </c>
      <c r="I20" s="164">
        <v>0</v>
      </c>
      <c r="J20" s="164">
        <v>0</v>
      </c>
      <c r="K20" s="355"/>
      <c r="L20" s="164">
        <v>0</v>
      </c>
    </row>
    <row r="21" spans="2:12" x14ac:dyDescent="0.2">
      <c r="B21" s="355"/>
      <c r="C21" s="165" t="s">
        <v>173</v>
      </c>
      <c r="D21" s="164">
        <v>1196.0999999999999</v>
      </c>
      <c r="E21" s="164">
        <v>0</v>
      </c>
      <c r="F21" s="164">
        <v>1196.0999999999999</v>
      </c>
      <c r="G21" s="164">
        <v>1196.0999999999999</v>
      </c>
      <c r="H21" s="164">
        <v>0</v>
      </c>
      <c r="I21" s="164">
        <v>0</v>
      </c>
      <c r="J21" s="164">
        <v>0</v>
      </c>
      <c r="K21" s="355"/>
      <c r="L21" s="164">
        <v>0</v>
      </c>
    </row>
    <row r="22" spans="2:12" x14ac:dyDescent="0.2">
      <c r="B22" s="355"/>
      <c r="C22" s="165" t="s">
        <v>281</v>
      </c>
      <c r="D22" s="164">
        <v>236622</v>
      </c>
      <c r="E22" s="164">
        <v>12.6</v>
      </c>
      <c r="F22" s="164">
        <v>236634.6</v>
      </c>
      <c r="G22" s="164">
        <v>222573.4</v>
      </c>
      <c r="H22" s="164">
        <v>14061.2</v>
      </c>
      <c r="I22" s="164">
        <v>0</v>
      </c>
      <c r="J22" s="164">
        <v>0</v>
      </c>
      <c r="K22" s="355"/>
      <c r="L22" s="164">
        <v>0</v>
      </c>
    </row>
    <row r="23" spans="2:12" x14ac:dyDescent="0.2">
      <c r="B23" s="355"/>
      <c r="C23" s="163" t="s">
        <v>174</v>
      </c>
      <c r="D23" s="164">
        <v>400897.3</v>
      </c>
      <c r="E23" s="164">
        <v>-29112</v>
      </c>
      <c r="F23" s="164">
        <v>371785.30000000005</v>
      </c>
      <c r="G23" s="164">
        <v>349452.2</v>
      </c>
      <c r="H23" s="164">
        <v>0</v>
      </c>
      <c r="I23" s="164">
        <v>17539.400000000001</v>
      </c>
      <c r="J23" s="164">
        <v>4793.7</v>
      </c>
      <c r="K23" s="355"/>
      <c r="L23" s="164">
        <v>36575.4</v>
      </c>
    </row>
    <row r="24" spans="2:12" x14ac:dyDescent="0.2">
      <c r="B24" s="355"/>
      <c r="C24" s="168" t="s">
        <v>175</v>
      </c>
      <c r="D24" s="164">
        <v>346698.8</v>
      </c>
      <c r="E24" s="164">
        <v>-7668.3</v>
      </c>
      <c r="F24" s="164">
        <v>339030.5</v>
      </c>
      <c r="G24" s="164">
        <v>327761.40000000002</v>
      </c>
      <c r="H24" s="164">
        <v>11024.5</v>
      </c>
      <c r="I24" s="164">
        <v>0</v>
      </c>
      <c r="J24" s="164">
        <v>244.6</v>
      </c>
      <c r="K24" s="355"/>
      <c r="L24" s="164">
        <v>3380.9</v>
      </c>
    </row>
    <row r="25" spans="2:12" x14ac:dyDescent="0.2">
      <c r="B25" s="355"/>
      <c r="C25" s="163" t="s">
        <v>176</v>
      </c>
      <c r="D25" s="164">
        <v>365936.2</v>
      </c>
      <c r="E25" s="164">
        <v>-5828.5</v>
      </c>
      <c r="F25" s="164">
        <v>360107.69999999995</v>
      </c>
      <c r="G25" s="164">
        <v>354669.8</v>
      </c>
      <c r="H25" s="164">
        <v>4670</v>
      </c>
      <c r="I25" s="164">
        <v>0.3</v>
      </c>
      <c r="J25" s="164">
        <v>767.6</v>
      </c>
      <c r="K25" s="355"/>
      <c r="L25" s="164">
        <v>1347.4</v>
      </c>
    </row>
    <row r="26" spans="2:12" x14ac:dyDescent="0.2">
      <c r="B26" s="355"/>
      <c r="C26" s="163" t="s">
        <v>177</v>
      </c>
      <c r="D26" s="164">
        <v>0</v>
      </c>
      <c r="E26" s="164">
        <v>31467.7</v>
      </c>
      <c r="F26" s="164">
        <v>31467.7</v>
      </c>
      <c r="G26" s="164">
        <v>31467.7</v>
      </c>
      <c r="H26" s="164">
        <v>0</v>
      </c>
      <c r="I26" s="164">
        <v>0</v>
      </c>
      <c r="J26" s="164">
        <v>0</v>
      </c>
      <c r="K26" s="355"/>
      <c r="L26" s="164">
        <v>0</v>
      </c>
    </row>
    <row r="27" spans="2:12" x14ac:dyDescent="0.2">
      <c r="B27" s="355"/>
      <c r="C27" s="163" t="s">
        <v>178</v>
      </c>
      <c r="D27" s="164">
        <v>5049.3</v>
      </c>
      <c r="E27" s="164">
        <v>-5049.3</v>
      </c>
      <c r="F27" s="164">
        <v>0</v>
      </c>
      <c r="G27" s="164">
        <v>0</v>
      </c>
      <c r="H27" s="164">
        <v>0</v>
      </c>
      <c r="I27" s="164">
        <v>0</v>
      </c>
      <c r="J27" s="164">
        <v>0</v>
      </c>
      <c r="K27" s="355"/>
      <c r="L27" s="164">
        <v>0</v>
      </c>
    </row>
    <row r="28" spans="2:12" x14ac:dyDescent="0.2">
      <c r="B28" s="355"/>
      <c r="C28" s="168" t="s">
        <v>179</v>
      </c>
      <c r="D28" s="164">
        <v>16901.3</v>
      </c>
      <c r="E28" s="164">
        <v>-16901.3</v>
      </c>
      <c r="F28" s="164">
        <v>0</v>
      </c>
      <c r="G28" s="164">
        <v>0</v>
      </c>
      <c r="H28" s="164">
        <v>0</v>
      </c>
      <c r="I28" s="164">
        <v>0</v>
      </c>
      <c r="J28" s="164">
        <v>0</v>
      </c>
      <c r="K28" s="355"/>
      <c r="L28" s="164">
        <v>16901.3</v>
      </c>
    </row>
    <row r="29" spans="2:12" x14ac:dyDescent="0.2">
      <c r="B29" s="355"/>
      <c r="C29" s="167" t="s">
        <v>180</v>
      </c>
      <c r="D29" s="355">
        <f t="shared" ref="D29:L29" si="1">D19-SUM(D20:D28)</f>
        <v>515389.19999999995</v>
      </c>
      <c r="E29" s="355">
        <f t="shared" si="1"/>
        <v>-385136.6</v>
      </c>
      <c r="F29" s="355">
        <f t="shared" si="1"/>
        <v>130252.60000000009</v>
      </c>
      <c r="G29" s="355">
        <f t="shared" si="1"/>
        <v>113900</v>
      </c>
      <c r="H29" s="362">
        <f t="shared" si="1"/>
        <v>17622.2</v>
      </c>
      <c r="I29" s="362">
        <f t="shared" si="1"/>
        <v>-12306.900000000001</v>
      </c>
      <c r="J29" s="362">
        <f t="shared" si="1"/>
        <v>11037.3</v>
      </c>
      <c r="K29" s="355">
        <f t="shared" si="1"/>
        <v>0</v>
      </c>
      <c r="L29" s="355">
        <f t="shared" si="1"/>
        <v>51080.2</v>
      </c>
    </row>
    <row r="30" spans="2:12" x14ac:dyDescent="0.2">
      <c r="B30" s="355"/>
      <c r="C30" s="169" t="s">
        <v>181</v>
      </c>
      <c r="D30" s="164">
        <v>154765.79999999999</v>
      </c>
      <c r="E30" s="164">
        <v>-576.9</v>
      </c>
      <c r="F30" s="164">
        <v>154188.90000000002</v>
      </c>
      <c r="G30" s="164">
        <v>151860.5</v>
      </c>
      <c r="H30" s="164">
        <v>1999.6</v>
      </c>
      <c r="I30" s="164">
        <v>0.1</v>
      </c>
      <c r="J30" s="164">
        <v>328.7</v>
      </c>
      <c r="K30" s="355"/>
      <c r="L30" s="164">
        <v>576.9</v>
      </c>
    </row>
    <row r="31" spans="2:12" x14ac:dyDescent="0.2">
      <c r="B31" s="355"/>
      <c r="C31" s="167" t="s">
        <v>182</v>
      </c>
      <c r="D31" s="360">
        <f t="shared" ref="D31:L31" si="2">D29-D30</f>
        <v>360623.39999999997</v>
      </c>
      <c r="E31" s="360">
        <f t="shared" si="2"/>
        <v>-384559.69999999995</v>
      </c>
      <c r="F31" s="360">
        <f t="shared" si="2"/>
        <v>-23936.29999999993</v>
      </c>
      <c r="G31" s="360">
        <f t="shared" si="2"/>
        <v>-37960.5</v>
      </c>
      <c r="H31" s="361">
        <f t="shared" si="2"/>
        <v>15622.6</v>
      </c>
      <c r="I31" s="361">
        <f t="shared" si="2"/>
        <v>-12307.000000000002</v>
      </c>
      <c r="J31" s="361">
        <f t="shared" si="2"/>
        <v>10708.599999999999</v>
      </c>
      <c r="K31" s="360">
        <f t="shared" si="2"/>
        <v>0</v>
      </c>
      <c r="L31" s="360">
        <f t="shared" si="2"/>
        <v>50503.299999999996</v>
      </c>
    </row>
  </sheetData>
  <mergeCells count="4">
    <mergeCell ref="B2:C2"/>
    <mergeCell ref="B7:D7"/>
    <mergeCell ref="H9:J9"/>
    <mergeCell ref="B5:C5"/>
  </mergeCells>
  <phoneticPr fontId="0" type="noConversion"/>
  <pageMargins left="0.74803149606299213" right="0.74803149606299213" top="0.98425196850393704" bottom="0.98425196850393704" header="0.51181102362204722" footer="0.51181102362204722"/>
  <pageSetup paperSize="9" scale="51" fitToHeight="100" orientation="landscape" verticalDpi="2" r:id="rId1"/>
  <headerFooter scaleWithDoc="0" alignWithMargins="0">
    <oddFooter>&amp;L&amp;8&amp;D&amp;C&amp;8&amp; Template: &amp;A
&amp;F&amp;R&amp;8&amp;P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1"/>
  <sheetViews>
    <sheetView topLeftCell="A16" zoomScale="80" zoomScaleNormal="80" zoomScaleSheetLayoutView="100" workbookViewId="0">
      <selection activeCell="A64" sqref="A64"/>
    </sheetView>
  </sheetViews>
  <sheetFormatPr defaultColWidth="9.140625" defaultRowHeight="12.75" x14ac:dyDescent="0.2"/>
  <cols>
    <col min="1" max="1" width="12" style="141" customWidth="1"/>
    <col min="2" max="2" width="13.85546875" style="141" customWidth="1"/>
    <col min="3" max="3" width="35.85546875" style="141" bestFit="1" customWidth="1"/>
    <col min="4" max="12" width="15.85546875" style="141" customWidth="1"/>
    <col min="13" max="13" width="20.85546875" style="141" customWidth="1"/>
    <col min="14" max="16384" width="9.140625" style="141"/>
  </cols>
  <sheetData>
    <row r="1" spans="2:12" ht="20.25" x14ac:dyDescent="0.3">
      <c r="B1" s="44" t="s">
        <v>6</v>
      </c>
      <c r="C1" s="45"/>
    </row>
    <row r="2" spans="2:12" ht="20.25" x14ac:dyDescent="0.3">
      <c r="B2" s="603" t="s">
        <v>183</v>
      </c>
      <c r="C2" s="603"/>
    </row>
    <row r="3" spans="2:12" ht="20.25" x14ac:dyDescent="0.3">
      <c r="B3" s="44" t="str">
        <f>Cover!C26</f>
        <v>2012-13</v>
      </c>
    </row>
    <row r="4" spans="2:12" ht="20.25" x14ac:dyDescent="0.3">
      <c r="B4" s="44"/>
    </row>
    <row r="5" spans="2:12" x14ac:dyDescent="0.2">
      <c r="B5" s="604" t="s">
        <v>264</v>
      </c>
      <c r="C5" s="605"/>
      <c r="D5" s="606"/>
    </row>
    <row r="6" spans="2:12" x14ac:dyDescent="0.2">
      <c r="B6" s="607"/>
      <c r="C6" s="608"/>
      <c r="D6" s="609"/>
    </row>
    <row r="7" spans="2:12" x14ac:dyDescent="0.2">
      <c r="B7" s="607"/>
      <c r="C7" s="608"/>
      <c r="D7" s="609"/>
    </row>
    <row r="8" spans="2:12" ht="30.75" customHeight="1" x14ac:dyDescent="0.2">
      <c r="B8" s="610"/>
      <c r="C8" s="611"/>
      <c r="D8" s="612"/>
    </row>
    <row r="9" spans="2:12" ht="20.25" x14ac:dyDescent="0.3">
      <c r="B9" s="44"/>
    </row>
    <row r="10" spans="2:12" ht="15.75" x14ac:dyDescent="0.2">
      <c r="B10" s="597" t="s">
        <v>184</v>
      </c>
      <c r="C10" s="597"/>
      <c r="D10" s="597"/>
      <c r="E10" s="597"/>
    </row>
    <row r="12" spans="2:12" ht="65.849999999999994" customHeight="1" x14ac:dyDescent="0.2">
      <c r="B12" s="148" t="s">
        <v>21</v>
      </c>
      <c r="C12" s="170" t="s">
        <v>22</v>
      </c>
      <c r="D12" s="170" t="s">
        <v>23</v>
      </c>
      <c r="E12" s="171" t="s">
        <v>24</v>
      </c>
      <c r="F12" s="172" t="s">
        <v>31</v>
      </c>
      <c r="G12" s="152" t="s">
        <v>25</v>
      </c>
      <c r="H12" s="598" t="s">
        <v>26</v>
      </c>
      <c r="I12" s="599"/>
      <c r="J12" s="600"/>
      <c r="K12" s="153" t="s">
        <v>27</v>
      </c>
      <c r="L12" s="153" t="s">
        <v>28</v>
      </c>
    </row>
    <row r="13" spans="2:12" ht="35.85" customHeight="1" x14ac:dyDescent="0.2">
      <c r="B13" s="173"/>
      <c r="C13" s="174"/>
      <c r="D13" s="175"/>
      <c r="E13" s="175"/>
      <c r="F13" s="175"/>
      <c r="G13" s="158"/>
      <c r="H13" s="159" t="s">
        <v>29</v>
      </c>
      <c r="I13" s="160" t="s">
        <v>162</v>
      </c>
      <c r="J13" s="161" t="s">
        <v>163</v>
      </c>
      <c r="K13" s="175"/>
      <c r="L13" s="175"/>
    </row>
    <row r="14" spans="2:12" x14ac:dyDescent="0.2">
      <c r="B14" s="173"/>
      <c r="C14" s="176" t="s">
        <v>185</v>
      </c>
      <c r="D14" s="47" t="s">
        <v>30</v>
      </c>
      <c r="E14" s="47" t="s">
        <v>30</v>
      </c>
      <c r="F14" s="47" t="s">
        <v>30</v>
      </c>
      <c r="G14" s="157" t="s">
        <v>30</v>
      </c>
      <c r="H14" s="157" t="s">
        <v>30</v>
      </c>
      <c r="I14" s="47" t="s">
        <v>30</v>
      </c>
      <c r="J14" s="47" t="s">
        <v>30</v>
      </c>
      <c r="K14" s="47" t="s">
        <v>30</v>
      </c>
      <c r="L14" s="47" t="s">
        <v>30</v>
      </c>
    </row>
    <row r="15" spans="2:12" x14ac:dyDescent="0.2">
      <c r="B15" s="363"/>
      <c r="C15" s="177" t="s">
        <v>186</v>
      </c>
      <c r="D15" s="178">
        <v>49841.1</v>
      </c>
      <c r="E15" s="178">
        <v>-185.8</v>
      </c>
      <c r="F15" s="178">
        <v>49655.299999999996</v>
      </c>
      <c r="G15" s="179">
        <v>48905.5</v>
      </c>
      <c r="H15" s="179">
        <v>644</v>
      </c>
      <c r="I15" s="178">
        <v>0</v>
      </c>
      <c r="J15" s="179">
        <v>105.8</v>
      </c>
      <c r="K15" s="363"/>
      <c r="L15" s="178">
        <v>185.8</v>
      </c>
    </row>
    <row r="16" spans="2:12" x14ac:dyDescent="0.2">
      <c r="B16" s="363"/>
      <c r="C16" s="177" t="s">
        <v>187</v>
      </c>
      <c r="D16" s="178">
        <v>415633.8</v>
      </c>
      <c r="E16" s="178">
        <v>-271885.60000000003</v>
      </c>
      <c r="F16" s="178">
        <v>143748.19999999995</v>
      </c>
      <c r="G16" s="179">
        <v>141577.5</v>
      </c>
      <c r="H16" s="179">
        <v>1864.2</v>
      </c>
      <c r="I16" s="178">
        <v>0.1</v>
      </c>
      <c r="J16" s="179">
        <v>306.39999999999998</v>
      </c>
      <c r="K16" s="363"/>
      <c r="L16" s="178">
        <v>537.9</v>
      </c>
    </row>
    <row r="17" spans="2:12" x14ac:dyDescent="0.2">
      <c r="B17" s="363"/>
      <c r="C17" s="177" t="s">
        <v>188</v>
      </c>
      <c r="D17" s="178">
        <v>0</v>
      </c>
      <c r="E17" s="178">
        <v>0</v>
      </c>
      <c r="F17" s="178">
        <v>0</v>
      </c>
      <c r="G17" s="179">
        <v>0</v>
      </c>
      <c r="H17" s="179">
        <v>0</v>
      </c>
      <c r="I17" s="178">
        <v>0</v>
      </c>
      <c r="J17" s="179">
        <v>0</v>
      </c>
      <c r="K17" s="363"/>
      <c r="L17" s="178">
        <v>0</v>
      </c>
    </row>
    <row r="18" spans="2:12" x14ac:dyDescent="0.2">
      <c r="B18" s="363"/>
      <c r="C18" s="180" t="s">
        <v>189</v>
      </c>
      <c r="D18" s="178">
        <v>0</v>
      </c>
      <c r="E18" s="178">
        <v>0</v>
      </c>
      <c r="F18" s="178">
        <v>0</v>
      </c>
      <c r="G18" s="179">
        <v>0</v>
      </c>
      <c r="H18" s="179">
        <v>0</v>
      </c>
      <c r="I18" s="178">
        <v>0</v>
      </c>
      <c r="J18" s="179">
        <v>0</v>
      </c>
      <c r="K18" s="363"/>
      <c r="L18" s="178">
        <v>0</v>
      </c>
    </row>
    <row r="19" spans="2:12" x14ac:dyDescent="0.2">
      <c r="B19" s="363"/>
      <c r="C19" s="177" t="s">
        <v>190</v>
      </c>
      <c r="D19" s="178">
        <v>0</v>
      </c>
      <c r="E19" s="178">
        <v>0</v>
      </c>
      <c r="F19" s="178">
        <v>0</v>
      </c>
      <c r="G19" s="179">
        <v>0</v>
      </c>
      <c r="H19" s="179">
        <v>0</v>
      </c>
      <c r="I19" s="178">
        <v>0</v>
      </c>
      <c r="J19" s="179">
        <v>0</v>
      </c>
      <c r="K19" s="363"/>
      <c r="L19" s="178">
        <v>0</v>
      </c>
    </row>
    <row r="20" spans="2:12" x14ac:dyDescent="0.2">
      <c r="B20" s="363"/>
      <c r="C20" s="177" t="s">
        <v>191</v>
      </c>
      <c r="D20" s="178">
        <v>18591.099999999999</v>
      </c>
      <c r="E20" s="178">
        <v>-69.3</v>
      </c>
      <c r="F20" s="178">
        <v>18521.8</v>
      </c>
      <c r="G20" s="179">
        <v>18242.099999999999</v>
      </c>
      <c r="H20" s="179">
        <v>240.2</v>
      </c>
      <c r="I20" s="178">
        <v>0</v>
      </c>
      <c r="J20" s="179">
        <v>39.5</v>
      </c>
      <c r="K20" s="363"/>
      <c r="L20" s="178">
        <v>69.3</v>
      </c>
    </row>
    <row r="21" spans="2:12" x14ac:dyDescent="0.2">
      <c r="B21" s="363"/>
      <c r="C21" s="180" t="s">
        <v>192</v>
      </c>
      <c r="D21" s="178">
        <v>0</v>
      </c>
      <c r="E21" s="178">
        <v>168862.6</v>
      </c>
      <c r="F21" s="178">
        <v>168862.6</v>
      </c>
      <c r="G21" s="179">
        <v>166312.70000000001</v>
      </c>
      <c r="H21" s="179">
        <v>2189.9</v>
      </c>
      <c r="I21" s="178">
        <v>0.1</v>
      </c>
      <c r="J21" s="179">
        <v>359.9</v>
      </c>
      <c r="K21" s="363"/>
      <c r="L21" s="178">
        <v>631.79999999999995</v>
      </c>
    </row>
    <row r="22" spans="2:12" x14ac:dyDescent="0.2">
      <c r="B22" s="363"/>
      <c r="C22" s="180" t="s">
        <v>193</v>
      </c>
      <c r="D22" s="178">
        <v>0</v>
      </c>
      <c r="E22" s="178">
        <v>0</v>
      </c>
      <c r="F22" s="178">
        <v>0</v>
      </c>
      <c r="G22" s="179">
        <v>0</v>
      </c>
      <c r="H22" s="179">
        <v>0</v>
      </c>
      <c r="I22" s="178">
        <v>0</v>
      </c>
      <c r="J22" s="179">
        <v>0</v>
      </c>
      <c r="K22" s="363"/>
      <c r="L22" s="178">
        <v>0</v>
      </c>
    </row>
    <row r="23" spans="2:12" x14ac:dyDescent="0.2">
      <c r="B23" s="363"/>
      <c r="C23" s="180" t="s">
        <v>194</v>
      </c>
      <c r="D23" s="178">
        <v>74802.5</v>
      </c>
      <c r="E23" s="178">
        <v>-278.8</v>
      </c>
      <c r="F23" s="178">
        <v>74523.7</v>
      </c>
      <c r="G23" s="179">
        <v>73398.3</v>
      </c>
      <c r="H23" s="179">
        <v>966.5</v>
      </c>
      <c r="I23" s="178">
        <v>0.1</v>
      </c>
      <c r="J23" s="179">
        <v>158.80000000000001</v>
      </c>
      <c r="K23" s="363"/>
      <c r="L23" s="178">
        <v>278.8</v>
      </c>
    </row>
    <row r="24" spans="2:12" x14ac:dyDescent="0.2">
      <c r="B24" s="363"/>
      <c r="C24" s="177" t="s">
        <v>32</v>
      </c>
      <c r="D24" s="178">
        <v>0</v>
      </c>
      <c r="E24" s="178">
        <v>0</v>
      </c>
      <c r="F24" s="178">
        <v>0</v>
      </c>
      <c r="G24" s="179">
        <v>0</v>
      </c>
      <c r="H24" s="179">
        <v>0</v>
      </c>
      <c r="I24" s="178">
        <v>0</v>
      </c>
      <c r="J24" s="179">
        <v>0</v>
      </c>
      <c r="K24" s="363"/>
      <c r="L24" s="178">
        <v>0</v>
      </c>
    </row>
    <row r="25" spans="2:12" x14ac:dyDescent="0.2">
      <c r="B25" s="155"/>
      <c r="C25" s="181" t="s">
        <v>195</v>
      </c>
      <c r="D25" s="364">
        <f>SUM(D15:D24)</f>
        <v>558868.5</v>
      </c>
      <c r="E25" s="364">
        <f t="shared" ref="E25:L25" si="0">SUM(E15:E24)</f>
        <v>-103556.90000000001</v>
      </c>
      <c r="F25" s="364">
        <f t="shared" si="0"/>
        <v>455311.59999999992</v>
      </c>
      <c r="G25" s="364">
        <f t="shared" si="0"/>
        <v>448436.10000000003</v>
      </c>
      <c r="H25" s="364">
        <f t="shared" si="0"/>
        <v>5904.7999999999993</v>
      </c>
      <c r="I25" s="364">
        <f t="shared" si="0"/>
        <v>0.30000000000000004</v>
      </c>
      <c r="J25" s="364">
        <f t="shared" si="0"/>
        <v>970.39999999999986</v>
      </c>
      <c r="K25" s="364">
        <f t="shared" si="0"/>
        <v>0</v>
      </c>
      <c r="L25" s="364">
        <f t="shared" si="0"/>
        <v>1703.6</v>
      </c>
    </row>
    <row r="26" spans="2:12" x14ac:dyDescent="0.2">
      <c r="B26" s="166"/>
      <c r="C26" s="182" t="s">
        <v>196</v>
      </c>
      <c r="D26" s="183"/>
      <c r="E26" s="184"/>
      <c r="F26" s="183"/>
      <c r="G26" s="185"/>
      <c r="H26" s="185"/>
      <c r="I26" s="186"/>
      <c r="J26" s="187"/>
      <c r="K26" s="185"/>
      <c r="L26" s="187"/>
    </row>
    <row r="27" spans="2:12" x14ac:dyDescent="0.2">
      <c r="B27" s="363"/>
      <c r="C27" s="177" t="s">
        <v>197</v>
      </c>
      <c r="D27" s="178">
        <v>583562.19999999995</v>
      </c>
      <c r="E27" s="178">
        <v>-413050.4</v>
      </c>
      <c r="F27" s="178">
        <v>170511.79999999993</v>
      </c>
      <c r="G27" s="179">
        <v>167937</v>
      </c>
      <c r="H27" s="179">
        <v>2211.3000000000002</v>
      </c>
      <c r="I27" s="178">
        <v>0.1</v>
      </c>
      <c r="J27" s="179">
        <v>363.4</v>
      </c>
      <c r="K27" s="365"/>
      <c r="L27" s="178">
        <v>638</v>
      </c>
    </row>
    <row r="28" spans="2:12" x14ac:dyDescent="0.2">
      <c r="B28" s="363"/>
      <c r="C28" s="177" t="s">
        <v>198</v>
      </c>
      <c r="D28" s="178">
        <v>0.6</v>
      </c>
      <c r="E28" s="178">
        <v>0</v>
      </c>
      <c r="F28" s="178">
        <v>0.6</v>
      </c>
      <c r="G28" s="179">
        <v>0.6</v>
      </c>
      <c r="H28" s="179">
        <v>0</v>
      </c>
      <c r="I28" s="178">
        <v>0</v>
      </c>
      <c r="J28" s="179">
        <v>0</v>
      </c>
      <c r="K28" s="365"/>
      <c r="L28" s="178">
        <v>0</v>
      </c>
    </row>
    <row r="29" spans="2:12" x14ac:dyDescent="0.2">
      <c r="B29" s="363"/>
      <c r="C29" s="177" t="s">
        <v>189</v>
      </c>
      <c r="D29" s="178">
        <v>0</v>
      </c>
      <c r="E29" s="178">
        <v>0</v>
      </c>
      <c r="F29" s="178">
        <v>0</v>
      </c>
      <c r="G29" s="179">
        <v>0</v>
      </c>
      <c r="H29" s="179">
        <v>0</v>
      </c>
      <c r="I29" s="178">
        <v>0</v>
      </c>
      <c r="J29" s="179">
        <v>0</v>
      </c>
      <c r="K29" s="365"/>
      <c r="L29" s="178">
        <v>0</v>
      </c>
    </row>
    <row r="30" spans="2:12" x14ac:dyDescent="0.2">
      <c r="B30" s="363"/>
      <c r="C30" s="177" t="s">
        <v>199</v>
      </c>
      <c r="D30" s="178">
        <v>0</v>
      </c>
      <c r="E30" s="178">
        <v>0</v>
      </c>
      <c r="F30" s="178">
        <v>0</v>
      </c>
      <c r="G30" s="179">
        <v>0</v>
      </c>
      <c r="H30" s="179">
        <v>0</v>
      </c>
      <c r="I30" s="178">
        <v>0</v>
      </c>
      <c r="J30" s="179">
        <v>0</v>
      </c>
      <c r="K30" s="365"/>
      <c r="L30" s="178">
        <v>0</v>
      </c>
    </row>
    <row r="31" spans="2:12" x14ac:dyDescent="0.2">
      <c r="B31" s="363"/>
      <c r="C31" s="177" t="s">
        <v>193</v>
      </c>
      <c r="D31" s="178">
        <v>0</v>
      </c>
      <c r="E31" s="178">
        <v>0</v>
      </c>
      <c r="F31" s="178">
        <v>0</v>
      </c>
      <c r="G31" s="179">
        <v>0</v>
      </c>
      <c r="H31" s="179">
        <v>0</v>
      </c>
      <c r="I31" s="178">
        <v>0</v>
      </c>
      <c r="J31" s="179">
        <v>0</v>
      </c>
      <c r="K31" s="365"/>
      <c r="L31" s="178">
        <v>0</v>
      </c>
    </row>
    <row r="32" spans="2:12" x14ac:dyDescent="0.2">
      <c r="B32" s="363"/>
      <c r="C32" s="180" t="s">
        <v>200</v>
      </c>
      <c r="D32" s="178">
        <v>10752653.699999999</v>
      </c>
      <c r="E32" s="178">
        <v>-285623.49999999889</v>
      </c>
      <c r="F32" s="178">
        <v>10467030.200000001</v>
      </c>
      <c r="G32" s="179">
        <v>10308970.9</v>
      </c>
      <c r="H32" s="179">
        <v>135739.70000000001</v>
      </c>
      <c r="I32" s="178">
        <v>9</v>
      </c>
      <c r="J32" s="179">
        <v>22310.6</v>
      </c>
      <c r="K32" s="365"/>
      <c r="L32" s="178">
        <v>39165.1</v>
      </c>
    </row>
    <row r="33" spans="2:12" x14ac:dyDescent="0.2">
      <c r="B33" s="363"/>
      <c r="C33" s="177" t="s">
        <v>32</v>
      </c>
      <c r="D33" s="178">
        <v>0</v>
      </c>
      <c r="E33" s="178">
        <v>0</v>
      </c>
      <c r="F33" s="178">
        <v>0</v>
      </c>
      <c r="G33" s="179">
        <v>0</v>
      </c>
      <c r="H33" s="179">
        <v>0</v>
      </c>
      <c r="I33" s="178">
        <v>0</v>
      </c>
      <c r="J33" s="179">
        <v>0</v>
      </c>
      <c r="K33" s="363"/>
      <c r="L33" s="178">
        <v>0</v>
      </c>
    </row>
    <row r="34" spans="2:12" x14ac:dyDescent="0.2">
      <c r="B34" s="155"/>
      <c r="C34" s="181" t="s">
        <v>201</v>
      </c>
      <c r="D34" s="364">
        <f>SUM(D27:D33)</f>
        <v>11336216.5</v>
      </c>
      <c r="E34" s="364">
        <f t="shared" ref="E34:L34" si="1">SUM(E27:E33)</f>
        <v>-698673.89999999898</v>
      </c>
      <c r="F34" s="364">
        <f t="shared" si="1"/>
        <v>10637542.600000001</v>
      </c>
      <c r="G34" s="364">
        <f t="shared" si="1"/>
        <v>10476908.5</v>
      </c>
      <c r="H34" s="364">
        <f t="shared" si="1"/>
        <v>137951</v>
      </c>
      <c r="I34" s="364">
        <f t="shared" si="1"/>
        <v>9.1</v>
      </c>
      <c r="J34" s="364">
        <f t="shared" si="1"/>
        <v>22674</v>
      </c>
      <c r="K34" s="364">
        <f t="shared" si="1"/>
        <v>0</v>
      </c>
      <c r="L34" s="364">
        <f t="shared" si="1"/>
        <v>39803.1</v>
      </c>
    </row>
    <row r="35" spans="2:12" x14ac:dyDescent="0.2">
      <c r="B35" s="155"/>
      <c r="C35" s="181" t="s">
        <v>202</v>
      </c>
      <c r="D35" s="366">
        <f t="shared" ref="D35:L35" si="2">D25+D34</f>
        <v>11895085</v>
      </c>
      <c r="E35" s="366">
        <f t="shared" si="2"/>
        <v>-802230.799999999</v>
      </c>
      <c r="F35" s="366">
        <f t="shared" si="2"/>
        <v>11092854.200000001</v>
      </c>
      <c r="G35" s="366">
        <f t="shared" si="2"/>
        <v>10925344.6</v>
      </c>
      <c r="H35" s="366">
        <f t="shared" si="2"/>
        <v>143855.79999999999</v>
      </c>
      <c r="I35" s="366">
        <f t="shared" si="2"/>
        <v>9.4</v>
      </c>
      <c r="J35" s="366">
        <f t="shared" si="2"/>
        <v>23644.400000000001</v>
      </c>
      <c r="K35" s="366">
        <f t="shared" si="2"/>
        <v>0</v>
      </c>
      <c r="L35" s="366">
        <f t="shared" si="2"/>
        <v>41506.699999999997</v>
      </c>
    </row>
    <row r="36" spans="2:12" x14ac:dyDescent="0.2">
      <c r="B36" s="166"/>
      <c r="C36" s="182" t="s">
        <v>203</v>
      </c>
      <c r="D36" s="183"/>
      <c r="E36" s="184"/>
      <c r="F36" s="183"/>
      <c r="G36" s="185"/>
      <c r="H36" s="185"/>
      <c r="I36" s="186"/>
      <c r="J36" s="187"/>
      <c r="K36" s="185"/>
      <c r="L36" s="187"/>
    </row>
    <row r="37" spans="2:12" x14ac:dyDescent="0.2">
      <c r="B37" s="363"/>
      <c r="C37" s="177" t="s">
        <v>204</v>
      </c>
      <c r="D37" s="178">
        <v>180921.4</v>
      </c>
      <c r="E37" s="178">
        <v>-674.4</v>
      </c>
      <c r="F37" s="178">
        <v>180247</v>
      </c>
      <c r="G37" s="179">
        <v>177525.1</v>
      </c>
      <c r="H37" s="179">
        <v>2337.5</v>
      </c>
      <c r="I37" s="178">
        <v>0.2</v>
      </c>
      <c r="J37" s="179">
        <v>384.2</v>
      </c>
      <c r="K37" s="365"/>
      <c r="L37" s="178">
        <v>674.4</v>
      </c>
    </row>
    <row r="38" spans="2:12" x14ac:dyDescent="0.2">
      <c r="B38" s="363"/>
      <c r="C38" s="177" t="s">
        <v>205</v>
      </c>
      <c r="D38" s="178">
        <v>0</v>
      </c>
      <c r="E38" s="178">
        <v>0</v>
      </c>
      <c r="F38" s="178">
        <v>0</v>
      </c>
      <c r="G38" s="179">
        <v>0</v>
      </c>
      <c r="H38" s="179">
        <v>0</v>
      </c>
      <c r="I38" s="178">
        <v>0</v>
      </c>
      <c r="J38" s="179">
        <v>0</v>
      </c>
      <c r="K38" s="365"/>
      <c r="L38" s="178">
        <v>0</v>
      </c>
    </row>
    <row r="39" spans="2:12" x14ac:dyDescent="0.2">
      <c r="B39" s="363"/>
      <c r="C39" s="177" t="s">
        <v>206</v>
      </c>
      <c r="D39" s="178">
        <v>2604.6999999999998</v>
      </c>
      <c r="E39" s="178">
        <v>-9.6999999999999993</v>
      </c>
      <c r="F39" s="178">
        <v>2595</v>
      </c>
      <c r="G39" s="179">
        <v>2555.8000000000002</v>
      </c>
      <c r="H39" s="179">
        <v>33.700000000000003</v>
      </c>
      <c r="I39" s="178">
        <v>0</v>
      </c>
      <c r="J39" s="179">
        <v>5.5</v>
      </c>
      <c r="K39" s="365"/>
      <c r="L39" s="178">
        <v>9.6999999999999993</v>
      </c>
    </row>
    <row r="40" spans="2:12" x14ac:dyDescent="0.2">
      <c r="B40" s="363"/>
      <c r="C40" s="177" t="s">
        <v>207</v>
      </c>
      <c r="D40" s="178">
        <v>0</v>
      </c>
      <c r="E40" s="178">
        <v>0</v>
      </c>
      <c r="F40" s="178">
        <v>0</v>
      </c>
      <c r="G40" s="179">
        <v>0</v>
      </c>
      <c r="H40" s="179">
        <v>0</v>
      </c>
      <c r="I40" s="178">
        <v>0</v>
      </c>
      <c r="J40" s="179">
        <v>0</v>
      </c>
      <c r="K40" s="363"/>
      <c r="L40" s="178">
        <v>0</v>
      </c>
    </row>
    <row r="41" spans="2:12" x14ac:dyDescent="0.2">
      <c r="B41" s="363"/>
      <c r="C41" s="177" t="s">
        <v>208</v>
      </c>
      <c r="D41" s="178">
        <v>9660.9</v>
      </c>
      <c r="E41" s="178">
        <v>-36</v>
      </c>
      <c r="F41" s="178">
        <v>9624.9</v>
      </c>
      <c r="G41" s="179">
        <v>9479.6</v>
      </c>
      <c r="H41" s="179">
        <v>124.8</v>
      </c>
      <c r="I41" s="178">
        <v>0</v>
      </c>
      <c r="J41" s="179">
        <v>20.5</v>
      </c>
      <c r="K41" s="363"/>
      <c r="L41" s="178">
        <v>36</v>
      </c>
    </row>
    <row r="42" spans="2:12" x14ac:dyDescent="0.2">
      <c r="B42" s="363"/>
      <c r="C42" s="177" t="s">
        <v>209</v>
      </c>
      <c r="D42" s="178">
        <v>366441</v>
      </c>
      <c r="E42" s="178">
        <v>-1366</v>
      </c>
      <c r="F42" s="178">
        <v>365075</v>
      </c>
      <c r="G42" s="179">
        <v>359562.1</v>
      </c>
      <c r="H42" s="179">
        <v>4734.3999999999996</v>
      </c>
      <c r="I42" s="178">
        <v>0.3</v>
      </c>
      <c r="J42" s="179">
        <v>778.2</v>
      </c>
      <c r="K42" s="363"/>
      <c r="L42" s="178">
        <v>1366</v>
      </c>
    </row>
    <row r="43" spans="2:12" x14ac:dyDescent="0.2">
      <c r="B43" s="363"/>
      <c r="C43" s="177" t="s">
        <v>32</v>
      </c>
      <c r="D43" s="178">
        <v>30130.400000000001</v>
      </c>
      <c r="E43" s="178">
        <v>-112.3</v>
      </c>
      <c r="F43" s="178">
        <v>30018.100000000002</v>
      </c>
      <c r="G43" s="179">
        <v>29564.799999999999</v>
      </c>
      <c r="H43" s="179">
        <v>389.3</v>
      </c>
      <c r="I43" s="178">
        <v>0</v>
      </c>
      <c r="J43" s="179">
        <v>64</v>
      </c>
      <c r="K43" s="363"/>
      <c r="L43" s="178">
        <v>112.3</v>
      </c>
    </row>
    <row r="44" spans="2:12" x14ac:dyDescent="0.2">
      <c r="B44" s="188"/>
      <c r="C44" s="181" t="s">
        <v>210</v>
      </c>
      <c r="D44" s="364">
        <f>SUM(D37:D43)</f>
        <v>589758.4</v>
      </c>
      <c r="E44" s="364">
        <f t="shared" ref="E44:L44" si="3">SUM(E37:E43)</f>
        <v>-2198.4</v>
      </c>
      <c r="F44" s="364">
        <f t="shared" si="3"/>
        <v>587560</v>
      </c>
      <c r="G44" s="364">
        <f t="shared" si="3"/>
        <v>578687.4</v>
      </c>
      <c r="H44" s="364">
        <f t="shared" si="3"/>
        <v>7619.7</v>
      </c>
      <c r="I44" s="364">
        <f t="shared" si="3"/>
        <v>0.5</v>
      </c>
      <c r="J44" s="364">
        <f t="shared" si="3"/>
        <v>1252.4000000000001</v>
      </c>
      <c r="K44" s="364">
        <f t="shared" si="3"/>
        <v>0</v>
      </c>
      <c r="L44" s="364">
        <f t="shared" si="3"/>
        <v>2198.4</v>
      </c>
    </row>
    <row r="45" spans="2:12" x14ac:dyDescent="0.2">
      <c r="B45" s="189"/>
      <c r="C45" s="182" t="s">
        <v>211</v>
      </c>
      <c r="D45" s="183"/>
      <c r="E45" s="184"/>
      <c r="F45" s="183"/>
      <c r="G45" s="185"/>
      <c r="H45" s="185"/>
      <c r="I45" s="186"/>
      <c r="J45" s="187"/>
      <c r="K45" s="185"/>
      <c r="L45" s="187"/>
    </row>
    <row r="46" spans="2:12" x14ac:dyDescent="0.2">
      <c r="B46" s="363"/>
      <c r="C46" s="177" t="s">
        <v>209</v>
      </c>
      <c r="D46" s="178">
        <v>91739</v>
      </c>
      <c r="E46" s="178">
        <v>-342</v>
      </c>
      <c r="F46" s="178">
        <v>91397</v>
      </c>
      <c r="G46" s="179">
        <v>90016.8</v>
      </c>
      <c r="H46" s="179">
        <v>1185.3</v>
      </c>
      <c r="I46" s="178">
        <v>0.1</v>
      </c>
      <c r="J46" s="179">
        <v>194.8</v>
      </c>
      <c r="K46" s="363"/>
      <c r="L46" s="178">
        <v>342</v>
      </c>
    </row>
    <row r="47" spans="2:12" x14ac:dyDescent="0.2">
      <c r="B47" s="363"/>
      <c r="C47" s="177" t="s">
        <v>205</v>
      </c>
      <c r="D47" s="178">
        <v>6000775.2000000002</v>
      </c>
      <c r="E47" s="178">
        <v>-22369.7</v>
      </c>
      <c r="F47" s="178">
        <v>5978405.5</v>
      </c>
      <c r="G47" s="179">
        <v>5888127.5</v>
      </c>
      <c r="H47" s="179">
        <v>77529.900000000009</v>
      </c>
      <c r="I47" s="178">
        <v>5.0999999999999996</v>
      </c>
      <c r="J47" s="179">
        <v>12743</v>
      </c>
      <c r="K47" s="363"/>
      <c r="L47" s="178">
        <v>22369.7</v>
      </c>
    </row>
    <row r="48" spans="2:12" x14ac:dyDescent="0.2">
      <c r="B48" s="363"/>
      <c r="C48" s="177" t="s">
        <v>212</v>
      </c>
      <c r="D48" s="178">
        <v>15682</v>
      </c>
      <c r="E48" s="178">
        <v>-58.5</v>
      </c>
      <c r="F48" s="178">
        <v>15623.5</v>
      </c>
      <c r="G48" s="179">
        <v>15387.6</v>
      </c>
      <c r="H48" s="179">
        <v>202.6</v>
      </c>
      <c r="I48" s="178">
        <v>0</v>
      </c>
      <c r="J48" s="179">
        <v>33.299999999999997</v>
      </c>
      <c r="K48" s="363"/>
      <c r="L48" s="178">
        <v>58.5</v>
      </c>
    </row>
    <row r="49" spans="2:12" x14ac:dyDescent="0.2">
      <c r="B49" s="363"/>
      <c r="C49" s="177" t="s">
        <v>213</v>
      </c>
      <c r="D49" s="178">
        <v>1870555</v>
      </c>
      <c r="E49" s="178">
        <v>-6973.1</v>
      </c>
      <c r="F49" s="178">
        <v>1863581.9</v>
      </c>
      <c r="G49" s="179">
        <v>1835440.6</v>
      </c>
      <c r="H49" s="179">
        <v>24167.5</v>
      </c>
      <c r="I49" s="178">
        <v>1.6</v>
      </c>
      <c r="J49" s="179">
        <v>3972.2</v>
      </c>
      <c r="K49" s="363"/>
      <c r="L49" s="178">
        <v>6973.1</v>
      </c>
    </row>
    <row r="50" spans="2:12" x14ac:dyDescent="0.2">
      <c r="B50" s="363"/>
      <c r="C50" s="177" t="s">
        <v>214</v>
      </c>
      <c r="D50" s="178">
        <v>0</v>
      </c>
      <c r="E50" s="178">
        <v>0</v>
      </c>
      <c r="F50" s="178">
        <v>0</v>
      </c>
      <c r="G50" s="179">
        <v>0</v>
      </c>
      <c r="H50" s="179">
        <v>0</v>
      </c>
      <c r="I50" s="178">
        <v>0</v>
      </c>
      <c r="J50" s="179">
        <v>0</v>
      </c>
      <c r="K50" s="363"/>
      <c r="L50" s="178">
        <v>0</v>
      </c>
    </row>
    <row r="51" spans="2:12" x14ac:dyDescent="0.2">
      <c r="B51" s="363"/>
      <c r="C51" s="177" t="s">
        <v>32</v>
      </c>
      <c r="D51" s="178">
        <v>6353.5</v>
      </c>
      <c r="E51" s="178">
        <v>-23.7</v>
      </c>
      <c r="F51" s="178">
        <v>6329.8</v>
      </c>
      <c r="G51" s="179">
        <v>6234.2</v>
      </c>
      <c r="H51" s="179">
        <v>82.1</v>
      </c>
      <c r="I51" s="178">
        <v>0</v>
      </c>
      <c r="J51" s="179">
        <v>13.5</v>
      </c>
      <c r="K51" s="363"/>
      <c r="L51" s="178">
        <v>23.7</v>
      </c>
    </row>
    <row r="52" spans="2:12" x14ac:dyDescent="0.2">
      <c r="B52" s="190"/>
      <c r="C52" s="181" t="s">
        <v>215</v>
      </c>
      <c r="D52" s="364">
        <f>SUM(D46:D51)</f>
        <v>7985104.7000000002</v>
      </c>
      <c r="E52" s="364">
        <f t="shared" ref="E52:L52" si="4">SUM(E46:E51)</f>
        <v>-29767.000000000004</v>
      </c>
      <c r="F52" s="364">
        <f t="shared" si="4"/>
        <v>7955337.7000000002</v>
      </c>
      <c r="G52" s="364">
        <f t="shared" si="4"/>
        <v>7835206.7000000002</v>
      </c>
      <c r="H52" s="364">
        <f t="shared" si="4"/>
        <v>103167.40000000002</v>
      </c>
      <c r="I52" s="364">
        <f t="shared" si="4"/>
        <v>6.7999999999999989</v>
      </c>
      <c r="J52" s="364">
        <f t="shared" si="4"/>
        <v>16956.8</v>
      </c>
      <c r="K52" s="364">
        <f t="shared" si="4"/>
        <v>0</v>
      </c>
      <c r="L52" s="364">
        <f t="shared" si="4"/>
        <v>29767.000000000004</v>
      </c>
    </row>
    <row r="53" spans="2:12" x14ac:dyDescent="0.2">
      <c r="B53" s="190"/>
      <c r="C53" s="181" t="s">
        <v>216</v>
      </c>
      <c r="D53" s="366">
        <f>D52+D44</f>
        <v>8574863.0999999996</v>
      </c>
      <c r="E53" s="366">
        <f t="shared" ref="E53:L53" si="5">E52+E44</f>
        <v>-31965.400000000005</v>
      </c>
      <c r="F53" s="366">
        <f t="shared" si="5"/>
        <v>8542897.6999999993</v>
      </c>
      <c r="G53" s="366">
        <f>G52+G44</f>
        <v>8413894.0999999996</v>
      </c>
      <c r="H53" s="366">
        <f>H52+H44</f>
        <v>110787.10000000002</v>
      </c>
      <c r="I53" s="366">
        <f t="shared" si="5"/>
        <v>7.2999999999999989</v>
      </c>
      <c r="J53" s="366">
        <f t="shared" si="5"/>
        <v>18209.2</v>
      </c>
      <c r="K53" s="366">
        <f t="shared" si="5"/>
        <v>0</v>
      </c>
      <c r="L53" s="366">
        <f t="shared" si="5"/>
        <v>31965.400000000005</v>
      </c>
    </row>
    <row r="54" spans="2:12" x14ac:dyDescent="0.2">
      <c r="B54" s="190"/>
      <c r="C54" s="191" t="s">
        <v>217</v>
      </c>
      <c r="D54" s="366">
        <f t="shared" ref="D54:L54" si="6">D35-D53</f>
        <v>3320221.9000000004</v>
      </c>
      <c r="E54" s="366">
        <f t="shared" si="6"/>
        <v>-770265.39999999898</v>
      </c>
      <c r="F54" s="366">
        <f t="shared" si="6"/>
        <v>2549956.5000000019</v>
      </c>
      <c r="G54" s="366">
        <f t="shared" si="6"/>
        <v>2511450.5</v>
      </c>
      <c r="H54" s="366">
        <f t="shared" si="6"/>
        <v>33068.699999999968</v>
      </c>
      <c r="I54" s="366">
        <f t="shared" si="6"/>
        <v>2.1000000000000014</v>
      </c>
      <c r="J54" s="366">
        <f t="shared" si="6"/>
        <v>5435.2000000000007</v>
      </c>
      <c r="K54" s="366">
        <f t="shared" si="6"/>
        <v>0</v>
      </c>
      <c r="L54" s="366">
        <f t="shared" si="6"/>
        <v>9541.299999999992</v>
      </c>
    </row>
    <row r="55" spans="2:12" x14ac:dyDescent="0.2">
      <c r="B55" s="189"/>
      <c r="C55" s="182" t="s">
        <v>218</v>
      </c>
      <c r="D55" s="183"/>
      <c r="E55" s="184"/>
      <c r="F55" s="183"/>
      <c r="G55" s="192"/>
      <c r="H55" s="192"/>
      <c r="I55" s="186"/>
      <c r="J55" s="187"/>
      <c r="K55" s="185"/>
      <c r="L55" s="187"/>
    </row>
    <row r="56" spans="2:12" x14ac:dyDescent="0.2">
      <c r="B56" s="363"/>
      <c r="C56" s="177" t="s">
        <v>219</v>
      </c>
      <c r="D56" s="178">
        <v>746380</v>
      </c>
      <c r="E56" s="178">
        <v>-2782.4</v>
      </c>
      <c r="F56" s="178">
        <v>743597.6</v>
      </c>
      <c r="G56" s="179">
        <v>732368.8</v>
      </c>
      <c r="H56" s="179">
        <v>9643.2000000000007</v>
      </c>
      <c r="I56" s="178">
        <v>0.6</v>
      </c>
      <c r="J56" s="179">
        <v>1585</v>
      </c>
      <c r="K56" s="363"/>
      <c r="L56" s="178">
        <v>2782.4</v>
      </c>
    </row>
    <row r="57" spans="2:12" x14ac:dyDescent="0.2">
      <c r="B57" s="363"/>
      <c r="C57" s="177" t="s">
        <v>220</v>
      </c>
      <c r="D57" s="178">
        <v>1896395.8</v>
      </c>
      <c r="E57" s="178">
        <v>-252609.0999999989</v>
      </c>
      <c r="F57" s="178">
        <v>1643786.7000000011</v>
      </c>
      <c r="G57" s="179">
        <v>1618964.5</v>
      </c>
      <c r="H57" s="179">
        <v>21317.1</v>
      </c>
      <c r="I57" s="178">
        <v>1.4</v>
      </c>
      <c r="J57" s="179">
        <v>3503.7</v>
      </c>
      <c r="K57" s="363"/>
      <c r="L57" s="178">
        <v>6150.7</v>
      </c>
    </row>
    <row r="58" spans="2:12" x14ac:dyDescent="0.2">
      <c r="B58" s="363"/>
      <c r="C58" s="177" t="s">
        <v>221</v>
      </c>
      <c r="D58" s="178">
        <v>677446.1</v>
      </c>
      <c r="E58" s="178">
        <v>-514873.90000000008</v>
      </c>
      <c r="F58" s="178">
        <v>162572.1999999999</v>
      </c>
      <c r="G58" s="179">
        <v>160117.20000000001</v>
      </c>
      <c r="H58" s="179">
        <v>2108.4</v>
      </c>
      <c r="I58" s="178">
        <v>0.1</v>
      </c>
      <c r="J58" s="179">
        <v>346.5</v>
      </c>
      <c r="K58" s="363"/>
      <c r="L58" s="178">
        <v>608.19999999999993</v>
      </c>
    </row>
    <row r="59" spans="2:12" x14ac:dyDescent="0.2">
      <c r="B59" s="363"/>
      <c r="C59" s="177" t="s">
        <v>222</v>
      </c>
      <c r="D59" s="178">
        <v>0</v>
      </c>
      <c r="E59" s="178">
        <v>0</v>
      </c>
      <c r="F59" s="178">
        <v>0</v>
      </c>
      <c r="G59" s="179">
        <v>0</v>
      </c>
      <c r="H59" s="179">
        <v>0</v>
      </c>
      <c r="I59" s="178">
        <v>0</v>
      </c>
      <c r="J59" s="179">
        <v>0</v>
      </c>
      <c r="K59" s="363"/>
      <c r="L59" s="178">
        <v>0</v>
      </c>
    </row>
    <row r="60" spans="2:12" x14ac:dyDescent="0.2">
      <c r="B60" s="190"/>
      <c r="C60" s="181" t="s">
        <v>223</v>
      </c>
      <c r="D60" s="366">
        <f>SUM(D56:D59)</f>
        <v>3320221.9</v>
      </c>
      <c r="E60" s="366">
        <f t="shared" ref="E60:L60" si="7">SUM(E56:E59)</f>
        <v>-770265.39999999898</v>
      </c>
      <c r="F60" s="366">
        <f t="shared" si="7"/>
        <v>2549956.5000000009</v>
      </c>
      <c r="G60" s="366">
        <f t="shared" si="7"/>
        <v>2511450.5</v>
      </c>
      <c r="H60" s="366">
        <f t="shared" si="7"/>
        <v>33068.699999999997</v>
      </c>
      <c r="I60" s="366">
        <f t="shared" si="7"/>
        <v>2.1</v>
      </c>
      <c r="J60" s="366">
        <f t="shared" si="7"/>
        <v>5435.2</v>
      </c>
      <c r="K60" s="366">
        <f t="shared" si="7"/>
        <v>0</v>
      </c>
      <c r="L60" s="366">
        <f t="shared" si="7"/>
        <v>9541.3000000000011</v>
      </c>
    </row>
    <row r="61" spans="2:12" x14ac:dyDescent="0.2">
      <c r="B61" s="193"/>
      <c r="C61" s="143"/>
      <c r="D61" s="194"/>
      <c r="E61" s="195"/>
      <c r="F61" s="147"/>
      <c r="G61" s="147"/>
      <c r="H61" s="147"/>
      <c r="I61" s="147"/>
      <c r="J61" s="147"/>
    </row>
  </sheetData>
  <mergeCells count="4">
    <mergeCell ref="B2:C2"/>
    <mergeCell ref="B10:E10"/>
    <mergeCell ref="H12:J12"/>
    <mergeCell ref="B5:D8"/>
  </mergeCells>
  <phoneticPr fontId="0" type="noConversion"/>
  <pageMargins left="0.35433070866141736" right="0.35433070866141736" top="0.59055118110236227" bottom="0.59055118110236227" header="0.51181102362204722" footer="0.11811023622047245"/>
  <pageSetup paperSize="9" scale="74" fitToHeight="100" orientation="landscape" verticalDpi="2" r:id="rId1"/>
  <headerFooter scaleWithDoc="0" alignWithMargins="0">
    <oddFooter>&amp;L&amp;8&amp;D&amp;C&amp;8&amp; Template: &amp;A
&amp;F&amp;R&amp;8&amp;P of &amp;N</oddFooter>
  </headerFooter>
  <rowBreaks count="1" manualBreakCount="1">
    <brk id="30" min="1"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8"/>
  <sheetViews>
    <sheetView zoomScale="70" zoomScaleNormal="70" zoomScaleSheetLayoutView="100" workbookViewId="0">
      <selection activeCell="A5" sqref="A5"/>
    </sheetView>
  </sheetViews>
  <sheetFormatPr defaultColWidth="9.140625" defaultRowHeight="12.75" x14ac:dyDescent="0.2"/>
  <cols>
    <col min="1" max="1" width="11.85546875" style="198" customWidth="1"/>
    <col min="2" max="2" width="19.85546875" style="198" customWidth="1"/>
    <col min="3" max="3" width="37.5703125" style="198" customWidth="1"/>
    <col min="4" max="12" width="15.85546875" style="198" customWidth="1"/>
    <col min="13" max="16384" width="9.140625" style="198"/>
  </cols>
  <sheetData>
    <row r="1" spans="2:17" ht="20.25" x14ac:dyDescent="0.3">
      <c r="B1" s="196" t="s">
        <v>6</v>
      </c>
      <c r="C1" s="197"/>
    </row>
    <row r="2" spans="2:17" ht="20.25" x14ac:dyDescent="0.3">
      <c r="B2" s="615" t="s">
        <v>224</v>
      </c>
      <c r="C2" s="615"/>
      <c r="D2" s="616"/>
    </row>
    <row r="3" spans="2:17" ht="20.25" x14ac:dyDescent="0.3">
      <c r="B3" s="196" t="str">
        <f>Cover!C26</f>
        <v>2012-13</v>
      </c>
    </row>
    <row r="5" spans="2:17" s="141" customFormat="1" ht="71.25" customHeight="1" x14ac:dyDescent="0.2">
      <c r="B5" s="618" t="s">
        <v>263</v>
      </c>
      <c r="C5" s="602"/>
    </row>
    <row r="7" spans="2:17" ht="15.75" x14ac:dyDescent="0.2">
      <c r="B7" s="617" t="s">
        <v>225</v>
      </c>
      <c r="C7" s="617"/>
      <c r="D7" s="617"/>
      <c r="E7" s="617"/>
    </row>
    <row r="9" spans="2:17" s="206" customFormat="1" ht="55.5" customHeight="1" x14ac:dyDescent="0.2">
      <c r="B9" s="199" t="s">
        <v>21</v>
      </c>
      <c r="C9" s="200" t="s">
        <v>22</v>
      </c>
      <c r="D9" s="201" t="s">
        <v>226</v>
      </c>
      <c r="E9" s="202" t="s">
        <v>24</v>
      </c>
      <c r="F9" s="203" t="s">
        <v>31</v>
      </c>
      <c r="G9" s="203" t="s">
        <v>25</v>
      </c>
      <c r="H9" s="598" t="s">
        <v>26</v>
      </c>
      <c r="I9" s="599"/>
      <c r="J9" s="600"/>
      <c r="K9" s="202" t="s">
        <v>33</v>
      </c>
      <c r="L9" s="204" t="s">
        <v>34</v>
      </c>
      <c r="M9" s="205"/>
      <c r="P9" s="205"/>
      <c r="Q9" s="205"/>
    </row>
    <row r="10" spans="2:17" s="206" customFormat="1" ht="18" customHeight="1" x14ac:dyDescent="0.2">
      <c r="B10" s="199"/>
      <c r="C10" s="200"/>
      <c r="D10" s="201"/>
      <c r="E10" s="202"/>
      <c r="F10" s="203"/>
      <c r="G10" s="207"/>
      <c r="H10" s="159" t="s">
        <v>29</v>
      </c>
      <c r="I10" s="160" t="s">
        <v>162</v>
      </c>
      <c r="J10" s="161" t="s">
        <v>163</v>
      </c>
      <c r="K10" s="202"/>
      <c r="L10" s="204"/>
      <c r="M10" s="205"/>
      <c r="P10" s="205"/>
      <c r="Q10" s="205"/>
    </row>
    <row r="11" spans="2:17" s="206" customFormat="1" ht="18" customHeight="1" x14ac:dyDescent="0.2">
      <c r="B11" s="199"/>
      <c r="C11" s="200"/>
      <c r="D11" s="242" t="s">
        <v>30</v>
      </c>
      <c r="E11" s="242" t="s">
        <v>30</v>
      </c>
      <c r="F11" s="242" t="s">
        <v>30</v>
      </c>
      <c r="G11" s="243" t="s">
        <v>30</v>
      </c>
      <c r="H11" s="242" t="s">
        <v>30</v>
      </c>
      <c r="I11" s="242" t="s">
        <v>30</v>
      </c>
      <c r="J11" s="242" t="s">
        <v>30</v>
      </c>
      <c r="K11" s="242" t="s">
        <v>30</v>
      </c>
      <c r="L11" s="242" t="s">
        <v>30</v>
      </c>
      <c r="M11" s="205"/>
      <c r="P11" s="205"/>
      <c r="Q11" s="205"/>
    </row>
    <row r="12" spans="2:17" s="205" customFormat="1" ht="14.1" customHeight="1" x14ac:dyDescent="0.2">
      <c r="B12" s="367"/>
      <c r="C12" s="208" t="s">
        <v>227</v>
      </c>
      <c r="D12" s="364">
        <f>D14-D13</f>
        <v>-155546</v>
      </c>
      <c r="E12" s="364">
        <f>E14-E13</f>
        <v>880.40000000000009</v>
      </c>
      <c r="F12" s="364">
        <f>F14-F13</f>
        <v>-154665.60000000001</v>
      </c>
      <c r="G12" s="368"/>
      <c r="H12" s="368"/>
      <c r="I12" s="368"/>
      <c r="J12" s="368"/>
      <c r="K12" s="368"/>
      <c r="L12" s="368"/>
    </row>
    <row r="13" spans="2:17" s="205" customFormat="1" ht="14.1" customHeight="1" x14ac:dyDescent="0.2">
      <c r="B13" s="367"/>
      <c r="C13" s="209" t="s">
        <v>228</v>
      </c>
      <c r="D13" s="210">
        <v>205387.1</v>
      </c>
      <c r="E13" s="221">
        <v>-1066.2</v>
      </c>
      <c r="F13" s="221">
        <v>204320.9</v>
      </c>
      <c r="G13" s="369"/>
      <c r="H13" s="370"/>
      <c r="I13" s="371"/>
      <c r="J13" s="370"/>
      <c r="K13" s="370"/>
      <c r="L13" s="369"/>
    </row>
    <row r="14" spans="2:17" s="205" customFormat="1" ht="14.1" customHeight="1" x14ac:dyDescent="0.2">
      <c r="B14" s="367"/>
      <c r="C14" s="209" t="s">
        <v>229</v>
      </c>
      <c r="D14" s="364">
        <f>'2. Balance'!D15</f>
        <v>49841.1</v>
      </c>
      <c r="E14" s="364">
        <f>'2. Balance'!E15</f>
        <v>-185.8</v>
      </c>
      <c r="F14" s="364">
        <f>'2. Balance'!F15</f>
        <v>49655.299999999996</v>
      </c>
      <c r="G14" s="368">
        <f t="shared" ref="G14:L14" si="0">G12+G13</f>
        <v>0</v>
      </c>
      <c r="H14" s="368">
        <f t="shared" si="0"/>
        <v>0</v>
      </c>
      <c r="I14" s="368">
        <f t="shared" si="0"/>
        <v>0</v>
      </c>
      <c r="J14" s="368">
        <f t="shared" si="0"/>
        <v>0</v>
      </c>
      <c r="K14" s="368">
        <f t="shared" si="0"/>
        <v>0</v>
      </c>
      <c r="L14" s="368">
        <f t="shared" si="0"/>
        <v>0</v>
      </c>
    </row>
    <row r="15" spans="2:17" s="205" customFormat="1" ht="14.1" customHeight="1" x14ac:dyDescent="0.2">
      <c r="M15" s="198"/>
    </row>
    <row r="16" spans="2:17" ht="55.5" customHeight="1" x14ac:dyDescent="0.2">
      <c r="B16" s="613" t="s">
        <v>436</v>
      </c>
      <c r="C16" s="614"/>
      <c r="D16" s="205"/>
      <c r="E16" s="205"/>
      <c r="F16" s="205"/>
      <c r="G16" s="205"/>
      <c r="H16" s="205"/>
      <c r="I16" s="205"/>
      <c r="J16" s="205"/>
      <c r="K16" s="205"/>
      <c r="L16" s="205"/>
    </row>
    <row r="17" spans="1:12" x14ac:dyDescent="0.2">
      <c r="A17" s="205"/>
      <c r="B17" s="205"/>
      <c r="C17" s="205"/>
      <c r="D17" s="205"/>
      <c r="E17" s="205"/>
      <c r="F17" s="205"/>
      <c r="G17" s="205"/>
      <c r="H17" s="205"/>
      <c r="I17" s="205"/>
      <c r="J17" s="205"/>
      <c r="K17" s="205"/>
      <c r="L17" s="205"/>
    </row>
    <row r="18" spans="1:12" x14ac:dyDescent="0.2">
      <c r="A18" s="205"/>
      <c r="B18" s="205"/>
      <c r="C18" s="205"/>
      <c r="D18" s="205"/>
      <c r="E18" s="205"/>
      <c r="F18" s="205"/>
      <c r="G18" s="205"/>
      <c r="H18" s="205"/>
      <c r="I18" s="205"/>
      <c r="J18" s="205"/>
      <c r="K18" s="205"/>
      <c r="L18" s="205"/>
    </row>
    <row r="19" spans="1:12" x14ac:dyDescent="0.2">
      <c r="B19" s="205"/>
      <c r="C19" s="205"/>
      <c r="D19" s="205"/>
      <c r="E19" s="205"/>
      <c r="F19" s="205"/>
      <c r="G19" s="205"/>
      <c r="H19" s="205"/>
      <c r="I19" s="205"/>
      <c r="J19" s="205"/>
      <c r="K19" s="205"/>
      <c r="L19" s="205"/>
    </row>
    <row r="20" spans="1:12" x14ac:dyDescent="0.2">
      <c r="B20" s="205"/>
      <c r="C20" s="205"/>
      <c r="D20" s="205"/>
      <c r="E20" s="205"/>
      <c r="F20" s="205"/>
      <c r="G20" s="205"/>
      <c r="H20" s="205"/>
      <c r="I20" s="205"/>
      <c r="J20" s="205"/>
      <c r="K20" s="205"/>
      <c r="L20" s="205"/>
    </row>
    <row r="21" spans="1:12" x14ac:dyDescent="0.2">
      <c r="B21" s="205"/>
      <c r="C21" s="205"/>
      <c r="D21" s="205"/>
      <c r="E21" s="205"/>
      <c r="F21" s="205"/>
      <c r="G21" s="205"/>
      <c r="H21" s="205"/>
      <c r="I21" s="205"/>
      <c r="J21" s="205"/>
      <c r="K21" s="205"/>
      <c r="L21" s="205"/>
    </row>
    <row r="22" spans="1:12" x14ac:dyDescent="0.2">
      <c r="B22" s="205"/>
      <c r="C22" s="205"/>
      <c r="D22" s="205"/>
      <c r="E22" s="205"/>
      <c r="F22" s="205"/>
      <c r="G22" s="205"/>
      <c r="H22" s="205"/>
      <c r="I22" s="205"/>
      <c r="J22" s="205"/>
      <c r="K22" s="205"/>
      <c r="L22" s="205"/>
    </row>
    <row r="23" spans="1:12" x14ac:dyDescent="0.2">
      <c r="B23" s="205"/>
      <c r="C23" s="205"/>
      <c r="D23" s="205"/>
      <c r="E23" s="205"/>
      <c r="F23" s="205"/>
      <c r="G23" s="205"/>
      <c r="H23" s="205"/>
      <c r="I23" s="205"/>
      <c r="J23" s="205"/>
      <c r="K23" s="205"/>
      <c r="L23" s="205"/>
    </row>
    <row r="24" spans="1:12" x14ac:dyDescent="0.2">
      <c r="B24" s="205"/>
      <c r="C24" s="205"/>
      <c r="D24" s="205"/>
      <c r="E24" s="205"/>
      <c r="F24" s="205"/>
      <c r="G24" s="205"/>
      <c r="H24" s="205"/>
      <c r="I24" s="205"/>
      <c r="J24" s="205"/>
      <c r="K24" s="205"/>
      <c r="L24" s="205"/>
    </row>
    <row r="25" spans="1:12" x14ac:dyDescent="0.2">
      <c r="B25" s="205"/>
      <c r="C25" s="205"/>
      <c r="D25" s="205"/>
      <c r="E25" s="205"/>
      <c r="F25" s="205"/>
      <c r="G25" s="205"/>
      <c r="H25" s="205"/>
      <c r="I25" s="205"/>
      <c r="J25" s="205"/>
      <c r="K25" s="205"/>
      <c r="L25" s="205"/>
    </row>
    <row r="26" spans="1:12" x14ac:dyDescent="0.2">
      <c r="B26" s="205"/>
      <c r="C26" s="205"/>
      <c r="D26" s="205"/>
      <c r="E26" s="205"/>
      <c r="F26" s="205"/>
      <c r="G26" s="205"/>
      <c r="H26" s="205"/>
      <c r="I26" s="205"/>
      <c r="J26" s="205"/>
      <c r="K26" s="205"/>
      <c r="L26" s="205"/>
    </row>
    <row r="27" spans="1:12" x14ac:dyDescent="0.2">
      <c r="B27" s="205"/>
      <c r="C27" s="205"/>
      <c r="D27" s="205"/>
      <c r="E27" s="205"/>
      <c r="F27" s="205"/>
      <c r="G27" s="205"/>
      <c r="H27" s="205"/>
      <c r="I27" s="205"/>
      <c r="J27" s="205"/>
      <c r="K27" s="205"/>
      <c r="L27" s="205"/>
    </row>
    <row r="28" spans="1:12" x14ac:dyDescent="0.2">
      <c r="B28" s="205"/>
      <c r="C28" s="205"/>
      <c r="D28" s="205"/>
      <c r="E28" s="205"/>
      <c r="F28" s="205"/>
      <c r="G28" s="205"/>
      <c r="H28" s="205"/>
      <c r="I28" s="205"/>
      <c r="J28" s="205"/>
      <c r="K28" s="205"/>
      <c r="L28" s="205"/>
    </row>
    <row r="29" spans="1:12" x14ac:dyDescent="0.2">
      <c r="B29" s="205"/>
      <c r="C29" s="205"/>
      <c r="D29" s="205"/>
      <c r="E29" s="205"/>
      <c r="F29" s="205"/>
      <c r="G29" s="205"/>
      <c r="H29" s="205"/>
      <c r="I29" s="205"/>
      <c r="J29" s="205"/>
      <c r="K29" s="205"/>
      <c r="L29" s="205"/>
    </row>
    <row r="30" spans="1:12" ht="15" x14ac:dyDescent="0.2">
      <c r="B30" s="211"/>
      <c r="C30" s="211"/>
      <c r="D30" s="211"/>
      <c r="E30" s="211"/>
      <c r="F30" s="211"/>
      <c r="G30" s="211"/>
      <c r="H30" s="211"/>
      <c r="I30" s="211"/>
      <c r="J30" s="211"/>
      <c r="K30" s="211"/>
      <c r="L30" s="211"/>
    </row>
    <row r="31" spans="1:12" ht="15" x14ac:dyDescent="0.2">
      <c r="B31" s="211"/>
      <c r="C31" s="211"/>
      <c r="D31" s="211"/>
      <c r="E31" s="211"/>
      <c r="F31" s="211"/>
      <c r="G31" s="211"/>
      <c r="H31" s="211"/>
      <c r="I31" s="211"/>
      <c r="J31" s="211"/>
      <c r="K31" s="211"/>
      <c r="L31" s="211"/>
    </row>
    <row r="32" spans="1:12" ht="15" x14ac:dyDescent="0.2">
      <c r="B32" s="211"/>
      <c r="C32" s="211"/>
      <c r="D32" s="211"/>
      <c r="E32" s="211"/>
      <c r="F32" s="211"/>
      <c r="G32" s="211"/>
      <c r="H32" s="211"/>
      <c r="I32" s="211"/>
      <c r="J32" s="211"/>
      <c r="K32" s="211"/>
      <c r="L32" s="211"/>
    </row>
    <row r="33" spans="2:12" ht="15" x14ac:dyDescent="0.2">
      <c r="B33" s="211"/>
      <c r="C33" s="211"/>
      <c r="D33" s="211"/>
      <c r="E33" s="211"/>
      <c r="F33" s="211"/>
      <c r="G33" s="211"/>
      <c r="H33" s="211"/>
      <c r="I33" s="211"/>
      <c r="J33" s="211"/>
      <c r="K33" s="211"/>
      <c r="L33" s="211"/>
    </row>
    <row r="34" spans="2:12" ht="15" x14ac:dyDescent="0.2">
      <c r="B34" s="211"/>
      <c r="C34" s="211"/>
      <c r="D34" s="211"/>
      <c r="E34" s="211"/>
      <c r="F34" s="211"/>
      <c r="G34" s="211"/>
      <c r="H34" s="211"/>
      <c r="I34" s="211"/>
      <c r="J34" s="211"/>
      <c r="K34" s="211"/>
      <c r="L34" s="211"/>
    </row>
    <row r="35" spans="2:12" ht="15" x14ac:dyDescent="0.2">
      <c r="B35" s="211"/>
      <c r="C35" s="211"/>
      <c r="D35" s="211"/>
      <c r="E35" s="211"/>
      <c r="F35" s="211"/>
      <c r="G35" s="211"/>
      <c r="H35" s="211"/>
      <c r="I35" s="211"/>
      <c r="J35" s="211"/>
      <c r="K35" s="211"/>
      <c r="L35" s="211"/>
    </row>
    <row r="36" spans="2:12" ht="15" x14ac:dyDescent="0.2">
      <c r="B36" s="211"/>
      <c r="C36" s="211"/>
      <c r="D36" s="211"/>
      <c r="E36" s="211"/>
      <c r="F36" s="211"/>
      <c r="G36" s="211"/>
      <c r="H36" s="211"/>
      <c r="I36" s="211"/>
      <c r="J36" s="211"/>
      <c r="K36" s="211"/>
      <c r="L36" s="211"/>
    </row>
    <row r="37" spans="2:12" ht="15" x14ac:dyDescent="0.2">
      <c r="B37" s="211"/>
      <c r="C37" s="211"/>
      <c r="D37" s="211"/>
      <c r="E37" s="211"/>
      <c r="F37" s="211"/>
      <c r="G37" s="211"/>
      <c r="H37" s="211"/>
      <c r="I37" s="211"/>
      <c r="J37" s="211"/>
      <c r="K37" s="211"/>
      <c r="L37" s="211"/>
    </row>
    <row r="38" spans="2:12" ht="15" x14ac:dyDescent="0.2">
      <c r="B38" s="211"/>
      <c r="C38" s="211"/>
      <c r="D38" s="211"/>
      <c r="E38" s="211"/>
      <c r="F38" s="211"/>
      <c r="G38" s="211"/>
      <c r="H38" s="211"/>
      <c r="I38" s="211"/>
      <c r="J38" s="211"/>
      <c r="K38" s="211"/>
      <c r="L38" s="211"/>
    </row>
    <row r="39" spans="2:12" ht="15" x14ac:dyDescent="0.2">
      <c r="B39" s="211"/>
      <c r="C39" s="211"/>
      <c r="D39" s="211"/>
      <c r="E39" s="211"/>
      <c r="F39" s="211"/>
      <c r="G39" s="211"/>
      <c r="H39" s="211"/>
      <c r="I39" s="211"/>
      <c r="J39" s="211"/>
      <c r="K39" s="211"/>
      <c r="L39" s="211"/>
    </row>
    <row r="40" spans="2:12" ht="15" x14ac:dyDescent="0.2">
      <c r="B40" s="211"/>
      <c r="C40" s="211"/>
      <c r="D40" s="211"/>
      <c r="E40" s="211"/>
      <c r="F40" s="211"/>
      <c r="G40" s="211"/>
      <c r="H40" s="211"/>
      <c r="I40" s="211"/>
      <c r="J40" s="211"/>
      <c r="K40" s="211"/>
      <c r="L40" s="211"/>
    </row>
    <row r="41" spans="2:12" ht="15" x14ac:dyDescent="0.2">
      <c r="B41" s="211"/>
      <c r="C41" s="211"/>
      <c r="D41" s="211"/>
      <c r="E41" s="211"/>
      <c r="F41" s="211"/>
      <c r="G41" s="211"/>
      <c r="H41" s="211"/>
      <c r="I41" s="211"/>
      <c r="J41" s="211"/>
      <c r="K41" s="211"/>
      <c r="L41" s="211"/>
    </row>
    <row r="42" spans="2:12" ht="15" x14ac:dyDescent="0.2">
      <c r="B42" s="211"/>
      <c r="C42" s="211"/>
      <c r="D42" s="211"/>
      <c r="E42" s="211"/>
      <c r="F42" s="211"/>
      <c r="G42" s="211"/>
      <c r="H42" s="211"/>
      <c r="I42" s="211"/>
      <c r="J42" s="211"/>
      <c r="K42" s="211"/>
      <c r="L42" s="211"/>
    </row>
    <row r="43" spans="2:12" ht="15" x14ac:dyDescent="0.2">
      <c r="B43" s="211"/>
      <c r="C43" s="211"/>
      <c r="D43" s="211"/>
      <c r="E43" s="211"/>
      <c r="F43" s="211"/>
      <c r="G43" s="211"/>
      <c r="H43" s="211"/>
      <c r="I43" s="211"/>
      <c r="J43" s="211"/>
      <c r="K43" s="211"/>
      <c r="L43" s="211"/>
    </row>
    <row r="44" spans="2:12" ht="15" x14ac:dyDescent="0.2">
      <c r="B44" s="211"/>
      <c r="C44" s="211"/>
      <c r="D44" s="211"/>
      <c r="E44" s="211"/>
      <c r="F44" s="211"/>
      <c r="G44" s="211"/>
      <c r="H44" s="211"/>
      <c r="I44" s="211"/>
      <c r="J44" s="211"/>
      <c r="K44" s="211"/>
      <c r="L44" s="211"/>
    </row>
    <row r="45" spans="2:12" ht="15" x14ac:dyDescent="0.2">
      <c r="B45" s="211"/>
      <c r="C45" s="211"/>
      <c r="D45" s="211"/>
      <c r="E45" s="211"/>
      <c r="F45" s="211"/>
      <c r="G45" s="211"/>
      <c r="H45" s="211"/>
      <c r="I45" s="211"/>
      <c r="J45" s="211"/>
      <c r="K45" s="211"/>
      <c r="L45" s="211"/>
    </row>
    <row r="46" spans="2:12" ht="15" x14ac:dyDescent="0.2">
      <c r="B46" s="211"/>
      <c r="C46" s="211"/>
      <c r="D46" s="211"/>
      <c r="E46" s="211"/>
      <c r="F46" s="211"/>
      <c r="G46" s="211"/>
      <c r="H46" s="211"/>
      <c r="I46" s="211"/>
      <c r="J46" s="211"/>
      <c r="K46" s="211"/>
      <c r="L46" s="211"/>
    </row>
    <row r="47" spans="2:12" ht="15" x14ac:dyDescent="0.2">
      <c r="B47" s="211"/>
      <c r="C47" s="211"/>
      <c r="D47" s="211"/>
      <c r="E47" s="211"/>
      <c r="F47" s="211"/>
      <c r="G47" s="211"/>
      <c r="H47" s="211"/>
      <c r="I47" s="211"/>
      <c r="J47" s="211"/>
      <c r="K47" s="211"/>
      <c r="L47" s="211"/>
    </row>
    <row r="48" spans="2:12" ht="15" x14ac:dyDescent="0.2">
      <c r="B48" s="211"/>
      <c r="C48" s="211"/>
      <c r="D48" s="211"/>
      <c r="E48" s="211"/>
      <c r="F48" s="211"/>
      <c r="G48" s="211"/>
      <c r="H48" s="211"/>
      <c r="I48" s="211"/>
      <c r="J48" s="211"/>
      <c r="K48" s="211"/>
      <c r="L48" s="211"/>
    </row>
    <row r="49" spans="2:12" ht="15" x14ac:dyDescent="0.2">
      <c r="B49" s="211"/>
      <c r="C49" s="211"/>
      <c r="D49" s="211"/>
      <c r="E49" s="211"/>
      <c r="F49" s="211"/>
      <c r="G49" s="211"/>
      <c r="H49" s="211"/>
      <c r="I49" s="211"/>
      <c r="J49" s="211"/>
      <c r="K49" s="211"/>
      <c r="L49" s="211"/>
    </row>
    <row r="50" spans="2:12" ht="15" x14ac:dyDescent="0.2">
      <c r="B50" s="211"/>
      <c r="C50" s="211"/>
      <c r="D50" s="211"/>
      <c r="E50" s="211"/>
      <c r="F50" s="211"/>
      <c r="G50" s="211"/>
      <c r="H50" s="211"/>
      <c r="I50" s="211"/>
      <c r="J50" s="211"/>
      <c r="K50" s="211"/>
      <c r="L50" s="211"/>
    </row>
    <row r="51" spans="2:12" ht="15" x14ac:dyDescent="0.2">
      <c r="B51" s="211"/>
      <c r="C51" s="211"/>
      <c r="D51" s="211"/>
      <c r="E51" s="211"/>
      <c r="F51" s="211"/>
      <c r="G51" s="211"/>
      <c r="H51" s="211"/>
      <c r="I51" s="211"/>
      <c r="J51" s="211"/>
      <c r="K51" s="211"/>
      <c r="L51" s="211"/>
    </row>
    <row r="52" spans="2:12" ht="15" x14ac:dyDescent="0.2">
      <c r="B52" s="211"/>
      <c r="C52" s="211"/>
      <c r="D52" s="211"/>
      <c r="E52" s="211"/>
      <c r="F52" s="211"/>
      <c r="G52" s="211"/>
      <c r="H52" s="211"/>
      <c r="I52" s="211"/>
      <c r="J52" s="211"/>
      <c r="K52" s="211"/>
      <c r="L52" s="211"/>
    </row>
    <row r="53" spans="2:12" ht="15" x14ac:dyDescent="0.2">
      <c r="B53" s="211"/>
      <c r="C53" s="211"/>
      <c r="D53" s="211"/>
      <c r="E53" s="211"/>
      <c r="F53" s="211"/>
      <c r="G53" s="211"/>
      <c r="H53" s="211"/>
      <c r="I53" s="211"/>
      <c r="J53" s="211"/>
      <c r="K53" s="211"/>
      <c r="L53" s="211"/>
    </row>
    <row r="54" spans="2:12" ht="15" x14ac:dyDescent="0.2">
      <c r="B54" s="211"/>
      <c r="C54" s="211"/>
      <c r="D54" s="211"/>
      <c r="E54" s="211"/>
      <c r="F54" s="211"/>
      <c r="G54" s="211"/>
      <c r="H54" s="211"/>
      <c r="I54" s="211"/>
      <c r="J54" s="211"/>
      <c r="K54" s="211"/>
      <c r="L54" s="211"/>
    </row>
    <row r="55" spans="2:12" ht="15" x14ac:dyDescent="0.2">
      <c r="B55" s="211"/>
      <c r="C55" s="211"/>
      <c r="D55" s="211"/>
      <c r="E55" s="211"/>
      <c r="F55" s="211"/>
      <c r="G55" s="211"/>
      <c r="H55" s="211"/>
      <c r="I55" s="211"/>
      <c r="J55" s="211"/>
      <c r="K55" s="211"/>
      <c r="L55" s="211"/>
    </row>
    <row r="56" spans="2:12" ht="15" x14ac:dyDescent="0.2">
      <c r="B56" s="211"/>
      <c r="C56" s="211"/>
      <c r="D56" s="211"/>
      <c r="E56" s="211"/>
      <c r="F56" s="211"/>
      <c r="G56" s="211"/>
      <c r="H56" s="211"/>
      <c r="I56" s="211"/>
      <c r="J56" s="211"/>
      <c r="K56" s="211"/>
      <c r="L56" s="211"/>
    </row>
    <row r="57" spans="2:12" ht="15" x14ac:dyDescent="0.2">
      <c r="B57" s="211"/>
      <c r="C57" s="211"/>
      <c r="D57" s="211"/>
      <c r="E57" s="211"/>
      <c r="F57" s="211"/>
      <c r="G57" s="211"/>
      <c r="H57" s="211"/>
      <c r="I57" s="211"/>
      <c r="J57" s="211"/>
      <c r="K57" s="211"/>
      <c r="L57" s="211"/>
    </row>
    <row r="58" spans="2:12" ht="15" x14ac:dyDescent="0.2">
      <c r="B58" s="211"/>
      <c r="C58" s="211"/>
      <c r="D58" s="211"/>
      <c r="E58" s="211"/>
      <c r="F58" s="211"/>
      <c r="G58" s="211"/>
      <c r="H58" s="211"/>
      <c r="I58" s="211"/>
      <c r="J58" s="211"/>
      <c r="K58" s="211"/>
      <c r="L58" s="211"/>
    </row>
    <row r="59" spans="2:12" ht="15" x14ac:dyDescent="0.2">
      <c r="B59" s="211"/>
      <c r="C59" s="211"/>
      <c r="D59" s="211"/>
      <c r="E59" s="211"/>
      <c r="F59" s="211"/>
      <c r="G59" s="211"/>
      <c r="H59" s="211"/>
      <c r="I59" s="211"/>
      <c r="J59" s="211"/>
      <c r="K59" s="211"/>
      <c r="L59" s="211"/>
    </row>
    <row r="60" spans="2:12" ht="15" x14ac:dyDescent="0.2">
      <c r="B60" s="211"/>
      <c r="C60" s="211"/>
      <c r="D60" s="211"/>
      <c r="E60" s="211"/>
      <c r="F60" s="211"/>
      <c r="G60" s="211"/>
      <c r="H60" s="211"/>
      <c r="I60" s="211"/>
      <c r="J60" s="211"/>
      <c r="K60" s="211"/>
      <c r="L60" s="211"/>
    </row>
    <row r="61" spans="2:12" ht="15" x14ac:dyDescent="0.2">
      <c r="B61" s="211"/>
      <c r="C61" s="211"/>
      <c r="D61" s="211"/>
      <c r="E61" s="211"/>
      <c r="F61" s="211"/>
      <c r="G61" s="211"/>
      <c r="H61" s="211"/>
      <c r="I61" s="211"/>
      <c r="J61" s="211"/>
      <c r="K61" s="211"/>
      <c r="L61" s="211"/>
    </row>
    <row r="62" spans="2:12" ht="15" x14ac:dyDescent="0.2">
      <c r="B62" s="211"/>
      <c r="C62" s="211"/>
      <c r="D62" s="211"/>
      <c r="E62" s="211"/>
      <c r="F62" s="211"/>
      <c r="G62" s="211"/>
      <c r="H62" s="211"/>
      <c r="I62" s="211"/>
      <c r="J62" s="211"/>
      <c r="K62" s="211"/>
      <c r="L62" s="211"/>
    </row>
    <row r="63" spans="2:12" ht="15" x14ac:dyDescent="0.2">
      <c r="B63" s="211"/>
      <c r="C63" s="211"/>
      <c r="D63" s="211"/>
      <c r="E63" s="211"/>
      <c r="F63" s="211"/>
      <c r="G63" s="211"/>
      <c r="H63" s="211"/>
      <c r="I63" s="211"/>
      <c r="J63" s="211"/>
      <c r="K63" s="211"/>
      <c r="L63" s="211"/>
    </row>
    <row r="64" spans="2:12" ht="15" x14ac:dyDescent="0.2">
      <c r="B64" s="211"/>
      <c r="C64" s="211"/>
      <c r="D64" s="211"/>
      <c r="E64" s="211"/>
      <c r="F64" s="211"/>
      <c r="G64" s="211"/>
      <c r="H64" s="211"/>
      <c r="I64" s="211"/>
      <c r="J64" s="211"/>
      <c r="K64" s="211"/>
      <c r="L64" s="211"/>
    </row>
    <row r="65" spans="2:12" ht="15" x14ac:dyDescent="0.2">
      <c r="B65" s="211"/>
      <c r="C65" s="211"/>
      <c r="D65" s="211"/>
      <c r="E65" s="211"/>
      <c r="F65" s="211"/>
      <c r="G65" s="211"/>
      <c r="H65" s="211"/>
      <c r="I65" s="211"/>
      <c r="J65" s="211"/>
      <c r="K65" s="211"/>
      <c r="L65" s="211"/>
    </row>
    <row r="66" spans="2:12" ht="15" x14ac:dyDescent="0.2">
      <c r="B66" s="211"/>
      <c r="C66" s="211"/>
      <c r="D66" s="211"/>
      <c r="E66" s="211"/>
      <c r="F66" s="211"/>
      <c r="G66" s="211"/>
      <c r="H66" s="211"/>
      <c r="I66" s="211"/>
      <c r="J66" s="211"/>
      <c r="K66" s="211"/>
      <c r="L66" s="211"/>
    </row>
    <row r="67" spans="2:12" ht="15" x14ac:dyDescent="0.2">
      <c r="B67" s="211"/>
      <c r="C67" s="211"/>
      <c r="D67" s="211"/>
      <c r="E67" s="211"/>
      <c r="F67" s="211"/>
      <c r="G67" s="211"/>
      <c r="H67" s="211"/>
      <c r="I67" s="211"/>
      <c r="J67" s="211"/>
      <c r="K67" s="211"/>
      <c r="L67" s="211"/>
    </row>
    <row r="68" spans="2:12" ht="15" x14ac:dyDescent="0.2">
      <c r="B68" s="211"/>
      <c r="C68" s="211"/>
      <c r="D68" s="211"/>
      <c r="E68" s="211"/>
      <c r="F68" s="211"/>
      <c r="G68" s="211"/>
      <c r="H68" s="211"/>
      <c r="I68" s="211"/>
      <c r="J68" s="211"/>
      <c r="K68" s="211"/>
      <c r="L68" s="211"/>
    </row>
    <row r="69" spans="2:12" ht="15" x14ac:dyDescent="0.2">
      <c r="B69" s="211"/>
      <c r="C69" s="211"/>
      <c r="D69" s="211"/>
      <c r="E69" s="211"/>
      <c r="F69" s="211"/>
      <c r="G69" s="211"/>
      <c r="H69" s="211"/>
      <c r="I69" s="211"/>
      <c r="J69" s="211"/>
      <c r="K69" s="211"/>
      <c r="L69" s="211"/>
    </row>
    <row r="70" spans="2:12" ht="15" x14ac:dyDescent="0.2">
      <c r="B70" s="211"/>
      <c r="C70" s="211"/>
      <c r="D70" s="211"/>
      <c r="E70" s="211"/>
      <c r="F70" s="211"/>
      <c r="G70" s="211"/>
      <c r="H70" s="211"/>
      <c r="I70" s="211"/>
      <c r="J70" s="211"/>
      <c r="K70" s="211"/>
      <c r="L70" s="211"/>
    </row>
    <row r="71" spans="2:12" ht="15" x14ac:dyDescent="0.2">
      <c r="B71" s="211"/>
      <c r="C71" s="211"/>
      <c r="D71" s="211"/>
      <c r="E71" s="211"/>
      <c r="F71" s="211"/>
      <c r="G71" s="211"/>
      <c r="H71" s="211"/>
      <c r="I71" s="211"/>
      <c r="J71" s="211"/>
      <c r="K71" s="211"/>
      <c r="L71" s="211"/>
    </row>
    <row r="72" spans="2:12" ht="15" x14ac:dyDescent="0.2">
      <c r="B72" s="211"/>
      <c r="C72" s="211"/>
      <c r="D72" s="211"/>
      <c r="E72" s="211"/>
      <c r="F72" s="211"/>
      <c r="G72" s="211"/>
      <c r="H72" s="211"/>
      <c r="I72" s="211"/>
      <c r="J72" s="211"/>
      <c r="K72" s="211"/>
      <c r="L72" s="211"/>
    </row>
    <row r="73" spans="2:12" ht="15" x14ac:dyDescent="0.2">
      <c r="B73" s="211"/>
      <c r="C73" s="211"/>
      <c r="D73" s="211"/>
      <c r="E73" s="211"/>
      <c r="F73" s="211"/>
      <c r="G73" s="211"/>
      <c r="H73" s="211"/>
      <c r="I73" s="211"/>
      <c r="J73" s="211"/>
      <c r="K73" s="211"/>
      <c r="L73" s="211"/>
    </row>
    <row r="74" spans="2:12" ht="15" x14ac:dyDescent="0.2">
      <c r="B74" s="211"/>
      <c r="C74" s="211"/>
      <c r="D74" s="211"/>
      <c r="E74" s="211"/>
      <c r="F74" s="211"/>
      <c r="G74" s="211"/>
      <c r="H74" s="211"/>
      <c r="I74" s="211"/>
      <c r="J74" s="211"/>
      <c r="K74" s="211"/>
      <c r="L74" s="211"/>
    </row>
    <row r="75" spans="2:12" ht="15" x14ac:dyDescent="0.2">
      <c r="B75" s="211"/>
      <c r="C75" s="211"/>
      <c r="D75" s="211"/>
      <c r="E75" s="211"/>
      <c r="F75" s="211"/>
      <c r="G75" s="211"/>
      <c r="H75" s="211"/>
      <c r="I75" s="211"/>
      <c r="J75" s="211"/>
      <c r="K75" s="211"/>
      <c r="L75" s="211"/>
    </row>
    <row r="76" spans="2:12" ht="15" x14ac:dyDescent="0.2">
      <c r="B76" s="211"/>
      <c r="C76" s="211"/>
      <c r="D76" s="211"/>
      <c r="E76" s="211"/>
      <c r="F76" s="211"/>
      <c r="G76" s="211"/>
      <c r="H76" s="211"/>
      <c r="I76" s="211"/>
      <c r="J76" s="211"/>
      <c r="K76" s="211"/>
      <c r="L76" s="211"/>
    </row>
    <row r="77" spans="2:12" ht="15" x14ac:dyDescent="0.2">
      <c r="B77" s="211"/>
      <c r="C77" s="211"/>
      <c r="D77" s="211"/>
      <c r="E77" s="211"/>
      <c r="F77" s="211"/>
      <c r="G77" s="211"/>
      <c r="H77" s="211"/>
      <c r="I77" s="211"/>
      <c r="J77" s="211"/>
      <c r="K77" s="211"/>
      <c r="L77" s="211"/>
    </row>
    <row r="78" spans="2:12" ht="15" x14ac:dyDescent="0.2">
      <c r="B78" s="211"/>
      <c r="C78" s="211"/>
      <c r="D78" s="211"/>
      <c r="E78" s="211"/>
      <c r="F78" s="211"/>
      <c r="G78" s="211"/>
      <c r="H78" s="211"/>
      <c r="I78" s="211"/>
      <c r="J78" s="211"/>
      <c r="K78" s="211"/>
      <c r="L78" s="211"/>
    </row>
    <row r="79" spans="2:12" ht="15" x14ac:dyDescent="0.2">
      <c r="B79" s="211"/>
      <c r="C79" s="211"/>
      <c r="D79" s="211"/>
      <c r="E79" s="211"/>
      <c r="F79" s="211"/>
      <c r="G79" s="211"/>
      <c r="H79" s="211"/>
      <c r="I79" s="211"/>
      <c r="J79" s="211"/>
      <c r="K79" s="211"/>
      <c r="L79" s="211"/>
    </row>
    <row r="80" spans="2:12" ht="15" x14ac:dyDescent="0.2">
      <c r="B80" s="211"/>
      <c r="C80" s="211"/>
      <c r="D80" s="211"/>
      <c r="E80" s="211"/>
      <c r="F80" s="211"/>
      <c r="G80" s="211"/>
      <c r="H80" s="211"/>
      <c r="I80" s="211"/>
      <c r="J80" s="211"/>
      <c r="K80" s="211"/>
      <c r="L80" s="211"/>
    </row>
    <row r="81" spans="2:12" ht="15" x14ac:dyDescent="0.2">
      <c r="B81" s="211"/>
      <c r="C81" s="211"/>
      <c r="D81" s="211"/>
      <c r="E81" s="211"/>
      <c r="F81" s="211"/>
      <c r="G81" s="211"/>
      <c r="H81" s="211"/>
      <c r="I81" s="211"/>
      <c r="J81" s="211"/>
      <c r="K81" s="211"/>
      <c r="L81" s="211"/>
    </row>
    <row r="82" spans="2:12" ht="15" x14ac:dyDescent="0.2">
      <c r="B82" s="211"/>
      <c r="C82" s="211"/>
      <c r="D82" s="211"/>
      <c r="E82" s="211"/>
      <c r="F82" s="211"/>
      <c r="G82" s="211"/>
      <c r="H82" s="211"/>
      <c r="I82" s="211"/>
      <c r="J82" s="211"/>
      <c r="K82" s="211"/>
      <c r="L82" s="211"/>
    </row>
    <row r="83" spans="2:12" ht="15" x14ac:dyDescent="0.2">
      <c r="B83" s="211"/>
      <c r="C83" s="211"/>
      <c r="D83" s="211"/>
      <c r="E83" s="211"/>
      <c r="F83" s="211"/>
      <c r="G83" s="211"/>
      <c r="H83" s="211"/>
      <c r="I83" s="211"/>
      <c r="J83" s="211"/>
      <c r="K83" s="211"/>
      <c r="L83" s="211"/>
    </row>
    <row r="84" spans="2:12" ht="15" x14ac:dyDescent="0.2">
      <c r="B84" s="211"/>
      <c r="C84" s="211"/>
      <c r="D84" s="211"/>
      <c r="E84" s="211"/>
      <c r="F84" s="211"/>
      <c r="G84" s="211"/>
      <c r="H84" s="211"/>
      <c r="I84" s="211"/>
      <c r="J84" s="211"/>
      <c r="K84" s="211"/>
      <c r="L84" s="211"/>
    </row>
    <row r="85" spans="2:12" ht="15" x14ac:dyDescent="0.2">
      <c r="B85" s="211"/>
      <c r="C85" s="211"/>
      <c r="D85" s="211"/>
      <c r="E85" s="211"/>
      <c r="F85" s="211"/>
      <c r="G85" s="211"/>
      <c r="H85" s="211"/>
      <c r="I85" s="211"/>
      <c r="J85" s="211"/>
      <c r="K85" s="211"/>
      <c r="L85" s="211"/>
    </row>
    <row r="86" spans="2:12" ht="15" x14ac:dyDescent="0.2">
      <c r="B86" s="211"/>
      <c r="C86" s="211"/>
      <c r="D86" s="211"/>
      <c r="E86" s="211"/>
      <c r="F86" s="211"/>
      <c r="G86" s="211"/>
      <c r="H86" s="211"/>
      <c r="I86" s="211"/>
      <c r="J86" s="211"/>
      <c r="K86" s="211"/>
      <c r="L86" s="211"/>
    </row>
    <row r="87" spans="2:12" ht="15" x14ac:dyDescent="0.2">
      <c r="B87" s="211"/>
      <c r="C87" s="211"/>
      <c r="D87" s="211"/>
      <c r="E87" s="211"/>
      <c r="F87" s="211"/>
      <c r="G87" s="211"/>
      <c r="H87" s="211"/>
      <c r="I87" s="211"/>
      <c r="J87" s="211"/>
      <c r="K87" s="211"/>
      <c r="L87" s="211"/>
    </row>
    <row r="88" spans="2:12" ht="15" x14ac:dyDescent="0.2">
      <c r="B88" s="211"/>
      <c r="C88" s="211"/>
      <c r="D88" s="211"/>
      <c r="E88" s="211"/>
      <c r="F88" s="211"/>
      <c r="G88" s="211"/>
      <c r="H88" s="211"/>
      <c r="I88" s="211"/>
      <c r="J88" s="211"/>
      <c r="K88" s="211"/>
      <c r="L88" s="211"/>
    </row>
    <row r="89" spans="2:12" ht="15" x14ac:dyDescent="0.2">
      <c r="B89" s="211"/>
      <c r="C89" s="211"/>
      <c r="D89" s="211"/>
      <c r="E89" s="211"/>
      <c r="F89" s="211"/>
      <c r="G89" s="211"/>
      <c r="H89" s="211"/>
      <c r="I89" s="211"/>
      <c r="J89" s="211"/>
      <c r="K89" s="211"/>
      <c r="L89" s="211"/>
    </row>
    <row r="90" spans="2:12" ht="15" x14ac:dyDescent="0.2">
      <c r="B90" s="211"/>
      <c r="C90" s="211"/>
      <c r="D90" s="211"/>
      <c r="E90" s="211"/>
      <c r="F90" s="211"/>
      <c r="G90" s="211"/>
      <c r="H90" s="211"/>
      <c r="I90" s="211"/>
      <c r="J90" s="211"/>
      <c r="K90" s="211"/>
      <c r="L90" s="211"/>
    </row>
    <row r="91" spans="2:12" ht="15" x14ac:dyDescent="0.2">
      <c r="B91" s="211"/>
      <c r="C91" s="211"/>
      <c r="D91" s="211"/>
      <c r="E91" s="211"/>
      <c r="F91" s="211"/>
      <c r="G91" s="211"/>
      <c r="H91" s="211"/>
      <c r="I91" s="211"/>
      <c r="J91" s="211"/>
      <c r="K91" s="211"/>
      <c r="L91" s="211"/>
    </row>
    <row r="92" spans="2:12" ht="15" x14ac:dyDescent="0.2">
      <c r="B92" s="211"/>
      <c r="C92" s="211"/>
      <c r="D92" s="211"/>
      <c r="E92" s="211"/>
      <c r="F92" s="211"/>
      <c r="G92" s="211"/>
      <c r="H92" s="211"/>
      <c r="I92" s="211"/>
      <c r="J92" s="211"/>
      <c r="K92" s="211"/>
      <c r="L92" s="211"/>
    </row>
    <row r="93" spans="2:12" ht="15" x14ac:dyDescent="0.2">
      <c r="B93" s="211"/>
      <c r="C93" s="211"/>
      <c r="D93" s="211"/>
      <c r="E93" s="211"/>
      <c r="F93" s="211"/>
      <c r="G93" s="211"/>
      <c r="H93" s="211"/>
      <c r="I93" s="211"/>
      <c r="J93" s="211"/>
      <c r="K93" s="211"/>
      <c r="L93" s="211"/>
    </row>
    <row r="94" spans="2:12" ht="15" x14ac:dyDescent="0.2">
      <c r="B94" s="211"/>
      <c r="C94" s="211"/>
      <c r="D94" s="211"/>
      <c r="E94" s="211"/>
      <c r="F94" s="211"/>
      <c r="G94" s="211"/>
      <c r="H94" s="211"/>
      <c r="I94" s="211"/>
      <c r="J94" s="211"/>
      <c r="K94" s="211"/>
      <c r="L94" s="211"/>
    </row>
    <row r="95" spans="2:12" ht="15" x14ac:dyDescent="0.2">
      <c r="B95" s="211"/>
      <c r="C95" s="211"/>
      <c r="D95" s="211"/>
      <c r="E95" s="211"/>
      <c r="F95" s="211"/>
      <c r="G95" s="211"/>
      <c r="H95" s="211"/>
      <c r="I95" s="211"/>
      <c r="J95" s="211"/>
      <c r="K95" s="211"/>
      <c r="L95" s="211"/>
    </row>
    <row r="96" spans="2:12" ht="15" x14ac:dyDescent="0.2">
      <c r="B96" s="211"/>
      <c r="C96" s="211"/>
      <c r="D96" s="211"/>
      <c r="E96" s="211"/>
      <c r="F96" s="211"/>
      <c r="G96" s="211"/>
      <c r="H96" s="211"/>
      <c r="I96" s="211"/>
      <c r="J96" s="211"/>
      <c r="K96" s="211"/>
      <c r="L96" s="211"/>
    </row>
    <row r="97" spans="2:12" ht="15" x14ac:dyDescent="0.2">
      <c r="B97" s="211"/>
      <c r="C97" s="211"/>
      <c r="D97" s="211"/>
      <c r="E97" s="211"/>
      <c r="F97" s="211"/>
      <c r="G97" s="211"/>
      <c r="H97" s="211"/>
      <c r="I97" s="211"/>
      <c r="J97" s="211"/>
      <c r="K97" s="211"/>
      <c r="L97" s="211"/>
    </row>
    <row r="98" spans="2:12" ht="15" x14ac:dyDescent="0.2">
      <c r="B98" s="211"/>
      <c r="C98" s="211"/>
      <c r="D98" s="211"/>
      <c r="E98" s="211"/>
      <c r="F98" s="211"/>
      <c r="G98" s="211"/>
      <c r="H98" s="211"/>
      <c r="I98" s="211"/>
      <c r="J98" s="211"/>
      <c r="K98" s="211"/>
      <c r="L98" s="211"/>
    </row>
    <row r="99" spans="2:12" ht="15" x14ac:dyDescent="0.2">
      <c r="B99" s="211"/>
      <c r="C99" s="211"/>
      <c r="D99" s="211"/>
      <c r="E99" s="211"/>
      <c r="F99" s="211"/>
      <c r="G99" s="211"/>
      <c r="H99" s="211"/>
      <c r="I99" s="211"/>
      <c r="J99" s="211"/>
      <c r="K99" s="211"/>
      <c r="L99" s="211"/>
    </row>
    <row r="100" spans="2:12" ht="15" x14ac:dyDescent="0.2">
      <c r="B100" s="211"/>
      <c r="C100" s="211"/>
      <c r="D100" s="211"/>
      <c r="E100" s="211"/>
      <c r="F100" s="211"/>
      <c r="G100" s="211"/>
      <c r="H100" s="211"/>
      <c r="I100" s="211"/>
      <c r="J100" s="211"/>
      <c r="K100" s="211"/>
      <c r="L100" s="211"/>
    </row>
    <row r="101" spans="2:12" ht="15" x14ac:dyDescent="0.2">
      <c r="B101" s="211"/>
      <c r="C101" s="211"/>
      <c r="D101" s="211"/>
      <c r="E101" s="211"/>
      <c r="F101" s="211"/>
      <c r="G101" s="211"/>
      <c r="H101" s="211"/>
      <c r="I101" s="211"/>
      <c r="J101" s="211"/>
      <c r="K101" s="211"/>
      <c r="L101" s="211"/>
    </row>
    <row r="102" spans="2:12" ht="15" x14ac:dyDescent="0.2">
      <c r="B102" s="211"/>
      <c r="C102" s="211"/>
      <c r="D102" s="211"/>
      <c r="E102" s="211"/>
      <c r="F102" s="211"/>
      <c r="G102" s="211"/>
      <c r="H102" s="211"/>
      <c r="I102" s="211"/>
      <c r="J102" s="211"/>
      <c r="K102" s="211"/>
      <c r="L102" s="211"/>
    </row>
    <row r="103" spans="2:12" ht="15" x14ac:dyDescent="0.2">
      <c r="B103" s="211"/>
      <c r="C103" s="211"/>
      <c r="D103" s="211"/>
      <c r="E103" s="211"/>
      <c r="F103" s="211"/>
      <c r="G103" s="211"/>
      <c r="H103" s="211"/>
      <c r="I103" s="211"/>
      <c r="J103" s="211"/>
      <c r="K103" s="211"/>
      <c r="L103" s="211"/>
    </row>
    <row r="104" spans="2:12" ht="15" x14ac:dyDescent="0.2">
      <c r="B104" s="211"/>
      <c r="C104" s="211"/>
      <c r="D104" s="211"/>
      <c r="E104" s="211"/>
      <c r="F104" s="211"/>
      <c r="G104" s="211"/>
      <c r="H104" s="211"/>
      <c r="I104" s="211"/>
      <c r="J104" s="211"/>
      <c r="K104" s="211"/>
      <c r="L104" s="211"/>
    </row>
    <row r="105" spans="2:12" ht="15" x14ac:dyDescent="0.2">
      <c r="B105" s="211"/>
      <c r="C105" s="211"/>
      <c r="D105" s="211"/>
      <c r="E105" s="211"/>
      <c r="F105" s="211"/>
      <c r="G105" s="211"/>
      <c r="H105" s="211"/>
      <c r="I105" s="211"/>
      <c r="J105" s="211"/>
      <c r="K105" s="211"/>
      <c r="L105" s="211"/>
    </row>
    <row r="106" spans="2:12" ht="15" x14ac:dyDescent="0.2">
      <c r="B106" s="211"/>
      <c r="C106" s="211"/>
      <c r="D106" s="211"/>
      <c r="E106" s="211"/>
      <c r="F106" s="211"/>
      <c r="G106" s="211"/>
      <c r="H106" s="211"/>
      <c r="I106" s="211"/>
      <c r="J106" s="211"/>
      <c r="K106" s="211"/>
      <c r="L106" s="211"/>
    </row>
    <row r="107" spans="2:12" ht="15" x14ac:dyDescent="0.2">
      <c r="B107" s="211"/>
      <c r="C107" s="211"/>
      <c r="D107" s="211"/>
      <c r="E107" s="211"/>
      <c r="F107" s="211"/>
      <c r="G107" s="211"/>
      <c r="H107" s="211"/>
      <c r="I107" s="211"/>
      <c r="J107" s="211"/>
      <c r="K107" s="211"/>
      <c r="L107" s="211"/>
    </row>
    <row r="108" spans="2:12" ht="15" x14ac:dyDescent="0.2">
      <c r="B108" s="211"/>
      <c r="C108" s="211"/>
      <c r="D108" s="211"/>
      <c r="E108" s="211"/>
      <c r="F108" s="211"/>
      <c r="G108" s="211"/>
      <c r="H108" s="211"/>
      <c r="I108" s="211"/>
      <c r="J108" s="211"/>
      <c r="K108" s="211"/>
      <c r="L108" s="211"/>
    </row>
  </sheetData>
  <mergeCells count="5">
    <mergeCell ref="B16:C16"/>
    <mergeCell ref="B2:D2"/>
    <mergeCell ref="B7:E7"/>
    <mergeCell ref="H9:J9"/>
    <mergeCell ref="B5:C5"/>
  </mergeCells>
  <phoneticPr fontId="0" type="noConversion"/>
  <pageMargins left="0.74803149606299213" right="0.74803149606299213" top="0.98425196850393704" bottom="0.98425196850393704" header="0.51181102362204722" footer="0.51181102362204722"/>
  <pageSetup paperSize="9" scale="63" fitToHeight="100" orientation="landscape" verticalDpi="2" r:id="rId1"/>
  <headerFooter scaleWithDoc="0" alignWithMargins="0">
    <oddFooter>&amp;L&amp;8&amp;D&amp;C&amp;8&amp; Template: &amp;A
&amp;F&amp;R&amp;8&amp;P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21"/>
  <sheetViews>
    <sheetView zoomScale="70" zoomScaleNormal="70" zoomScaleSheetLayoutView="100" workbookViewId="0">
      <selection activeCell="F16" sqref="F16"/>
    </sheetView>
  </sheetViews>
  <sheetFormatPr defaultColWidth="9.140625" defaultRowHeight="12.75" x14ac:dyDescent="0.2"/>
  <cols>
    <col min="1" max="1" width="11.85546875" style="141" customWidth="1"/>
    <col min="2" max="2" width="19.85546875" style="141" customWidth="1"/>
    <col min="3" max="3" width="52" style="141" bestFit="1" customWidth="1"/>
    <col min="4" max="12" width="15.85546875" style="141" customWidth="1"/>
    <col min="13" max="16384" width="9.140625" style="141"/>
  </cols>
  <sheetData>
    <row r="1" spans="2:17" ht="20.25" x14ac:dyDescent="0.3">
      <c r="B1" s="44" t="s">
        <v>6</v>
      </c>
      <c r="C1" s="45"/>
    </row>
    <row r="2" spans="2:17" ht="20.25" x14ac:dyDescent="0.3">
      <c r="B2" s="603" t="s">
        <v>230</v>
      </c>
      <c r="C2" s="603"/>
      <c r="D2" s="619"/>
    </row>
    <row r="3" spans="2:17" ht="20.25" x14ac:dyDescent="0.3">
      <c r="B3" s="44" t="str">
        <f>Cover!C26</f>
        <v>2012-13</v>
      </c>
    </row>
    <row r="4" spans="2:17" ht="12.75" customHeight="1" x14ac:dyDescent="0.3">
      <c r="B4" s="212"/>
    </row>
    <row r="5" spans="2:17" ht="51.75" customHeight="1" x14ac:dyDescent="0.2">
      <c r="B5" s="620" t="s">
        <v>262</v>
      </c>
      <c r="C5" s="621"/>
      <c r="D5" s="238"/>
      <c r="E5" s="238"/>
      <c r="F5" s="239"/>
    </row>
    <row r="6" spans="2:17" ht="12.75" customHeight="1" x14ac:dyDescent="0.3">
      <c r="B6" s="212"/>
    </row>
    <row r="7" spans="2:17" ht="12.75" customHeight="1" x14ac:dyDescent="0.2">
      <c r="B7" s="597" t="s">
        <v>231</v>
      </c>
      <c r="C7" s="597"/>
      <c r="D7" s="597"/>
      <c r="E7" s="597"/>
    </row>
    <row r="9" spans="2:17" s="215" customFormat="1" ht="61.5" customHeight="1" x14ac:dyDescent="0.2">
      <c r="B9" s="213" t="s">
        <v>21</v>
      </c>
      <c r="C9" s="149" t="s">
        <v>22</v>
      </c>
      <c r="D9" s="150" t="s">
        <v>226</v>
      </c>
      <c r="E9" s="153" t="s">
        <v>24</v>
      </c>
      <c r="F9" s="172" t="s">
        <v>31</v>
      </c>
      <c r="G9" s="152" t="s">
        <v>25</v>
      </c>
      <c r="H9" s="598" t="s">
        <v>26</v>
      </c>
      <c r="I9" s="599"/>
      <c r="J9" s="600"/>
      <c r="K9" s="153" t="s">
        <v>33</v>
      </c>
      <c r="L9" s="214" t="s">
        <v>28</v>
      </c>
      <c r="M9" s="147"/>
      <c r="P9" s="147"/>
      <c r="Q9" s="147"/>
    </row>
    <row r="10" spans="2:17" s="215" customFormat="1" ht="28.5" customHeight="1" x14ac:dyDescent="0.2">
      <c r="B10" s="213"/>
      <c r="C10" s="149"/>
      <c r="D10" s="216"/>
      <c r="E10" s="217"/>
      <c r="F10" s="217"/>
      <c r="G10" s="158"/>
      <c r="H10" s="159" t="s">
        <v>29</v>
      </c>
      <c r="I10" s="160" t="s">
        <v>162</v>
      </c>
      <c r="J10" s="161" t="s">
        <v>163</v>
      </c>
      <c r="K10" s="153"/>
      <c r="L10" s="218"/>
      <c r="M10" s="147"/>
      <c r="P10" s="147"/>
      <c r="Q10" s="147"/>
    </row>
    <row r="11" spans="2:17" s="147" customFormat="1" ht="14.1" customHeight="1" x14ac:dyDescent="0.2">
      <c r="B11" s="379"/>
      <c r="C11" s="219" t="s">
        <v>232</v>
      </c>
      <c r="D11" s="47" t="s">
        <v>30</v>
      </c>
      <c r="E11" s="47" t="s">
        <v>30</v>
      </c>
      <c r="F11" s="47" t="s">
        <v>30</v>
      </c>
      <c r="G11" s="47" t="s">
        <v>30</v>
      </c>
      <c r="H11" s="47" t="s">
        <v>30</v>
      </c>
      <c r="I11" s="47" t="s">
        <v>30</v>
      </c>
      <c r="J11" s="47" t="s">
        <v>30</v>
      </c>
      <c r="K11" s="47" t="s">
        <v>30</v>
      </c>
      <c r="L11" s="47" t="s">
        <v>30</v>
      </c>
    </row>
    <row r="12" spans="2:17" s="147" customFormat="1" ht="14.1" customHeight="1" x14ac:dyDescent="0.2">
      <c r="B12" s="380"/>
      <c r="C12" s="220" t="s">
        <v>233</v>
      </c>
      <c r="D12" s="221">
        <v>746380</v>
      </c>
      <c r="E12" s="221">
        <v>-3874.8</v>
      </c>
      <c r="F12" s="221">
        <v>742505.2</v>
      </c>
      <c r="G12" s="372"/>
      <c r="H12" s="372"/>
      <c r="I12" s="373"/>
      <c r="J12" s="372"/>
      <c r="K12" s="372"/>
      <c r="L12" s="372"/>
    </row>
    <row r="13" spans="2:17" s="147" customFormat="1" ht="14.1" customHeight="1" x14ac:dyDescent="0.2">
      <c r="B13" s="380"/>
      <c r="C13" s="220" t="s">
        <v>234</v>
      </c>
      <c r="D13" s="178">
        <v>0</v>
      </c>
      <c r="E13" s="178">
        <v>0</v>
      </c>
      <c r="F13" s="178">
        <v>0</v>
      </c>
      <c r="G13" s="372"/>
      <c r="H13" s="374"/>
      <c r="I13" s="375"/>
      <c r="J13" s="374"/>
      <c r="K13" s="376"/>
      <c r="L13" s="376"/>
    </row>
    <row r="14" spans="2:17" s="147" customFormat="1" ht="14.1" customHeight="1" x14ac:dyDescent="0.2">
      <c r="B14" s="380"/>
      <c r="C14" s="220" t="s">
        <v>235</v>
      </c>
      <c r="D14" s="178">
        <v>0</v>
      </c>
      <c r="E14" s="178">
        <v>0</v>
      </c>
      <c r="F14" s="178">
        <v>0</v>
      </c>
      <c r="G14" s="372"/>
      <c r="H14" s="374"/>
      <c r="I14" s="375"/>
      <c r="J14" s="374"/>
      <c r="K14" s="376"/>
      <c r="L14" s="376"/>
    </row>
    <row r="15" spans="2:17" s="147" customFormat="1" ht="14.1" customHeight="1" x14ac:dyDescent="0.2">
      <c r="B15" s="380"/>
      <c r="C15" s="220" t="s">
        <v>32</v>
      </c>
      <c r="D15" s="178">
        <v>0</v>
      </c>
      <c r="E15" s="221">
        <v>1092.4000000000001</v>
      </c>
      <c r="F15" s="221">
        <v>1092.4000000000233</v>
      </c>
      <c r="G15" s="372"/>
      <c r="H15" s="374"/>
      <c r="I15" s="375"/>
      <c r="J15" s="374"/>
      <c r="K15" s="376"/>
      <c r="L15" s="376"/>
    </row>
    <row r="16" spans="2:17" s="147" customFormat="1" ht="14.1" customHeight="1" x14ac:dyDescent="0.2">
      <c r="B16" s="380"/>
      <c r="C16" s="220" t="s">
        <v>236</v>
      </c>
      <c r="D16" s="364">
        <f>SUM(D12:D15)</f>
        <v>746380</v>
      </c>
      <c r="E16" s="364">
        <f t="shared" ref="E16:F16" si="0">SUM(E12:E15)</f>
        <v>-2782.4</v>
      </c>
      <c r="F16" s="364">
        <f t="shared" si="0"/>
        <v>743597.6</v>
      </c>
      <c r="G16" s="364">
        <f t="shared" ref="G16:L16" si="1">SUM(G12:G14)</f>
        <v>0</v>
      </c>
      <c r="H16" s="364">
        <f t="shared" si="1"/>
        <v>0</v>
      </c>
      <c r="I16" s="364">
        <f t="shared" si="1"/>
        <v>0</v>
      </c>
      <c r="J16" s="364">
        <f t="shared" si="1"/>
        <v>0</v>
      </c>
      <c r="K16" s="364">
        <f t="shared" si="1"/>
        <v>0</v>
      </c>
      <c r="L16" s="364">
        <f t="shared" si="1"/>
        <v>0</v>
      </c>
    </row>
    <row r="17" spans="2:13" s="147" customFormat="1" ht="14.1" customHeight="1" x14ac:dyDescent="0.2">
      <c r="B17" s="380"/>
      <c r="C17" s="219" t="s">
        <v>237</v>
      </c>
      <c r="D17" s="216"/>
      <c r="E17" s="216"/>
      <c r="F17" s="216"/>
      <c r="G17" s="377"/>
      <c r="H17" s="377"/>
      <c r="I17" s="377"/>
      <c r="J17" s="377"/>
      <c r="K17" s="377"/>
      <c r="L17" s="377"/>
    </row>
    <row r="18" spans="2:13" s="147" customFormat="1" ht="14.1" customHeight="1" x14ac:dyDescent="0.2">
      <c r="B18" s="380"/>
      <c r="C18" s="222" t="s">
        <v>233</v>
      </c>
      <c r="D18" s="221">
        <v>1803955.7</v>
      </c>
      <c r="E18" s="221">
        <v>-337249.9</v>
      </c>
      <c r="F18" s="221">
        <v>1466705.8</v>
      </c>
      <c r="G18" s="374"/>
      <c r="H18" s="374"/>
      <c r="I18" s="375"/>
      <c r="J18" s="374"/>
      <c r="K18" s="376"/>
      <c r="L18" s="376"/>
    </row>
    <row r="19" spans="2:13" s="147" customFormat="1" ht="14.1" customHeight="1" x14ac:dyDescent="0.2">
      <c r="B19" s="380"/>
      <c r="C19" s="222" t="s">
        <v>238</v>
      </c>
      <c r="D19" s="221">
        <v>137458.4</v>
      </c>
      <c r="E19" s="221">
        <v>82315.200000001132</v>
      </c>
      <c r="F19" s="221">
        <v>219773.6</v>
      </c>
      <c r="G19" s="374"/>
      <c r="H19" s="374"/>
      <c r="I19" s="375"/>
      <c r="J19" s="374"/>
      <c r="K19" s="376"/>
      <c r="L19" s="376"/>
    </row>
    <row r="20" spans="2:13" s="147" customFormat="1" ht="14.1" customHeight="1" x14ac:dyDescent="0.2">
      <c r="B20" s="380"/>
      <c r="C20" s="222" t="s">
        <v>32</v>
      </c>
      <c r="D20" s="221">
        <v>-45018.3</v>
      </c>
      <c r="E20" s="221">
        <v>2325.6000000000004</v>
      </c>
      <c r="F20" s="221">
        <v>-42692.699999998935</v>
      </c>
      <c r="G20" s="374"/>
      <c r="H20" s="374"/>
      <c r="I20" s="375"/>
      <c r="J20" s="374"/>
      <c r="K20" s="376"/>
      <c r="L20" s="376"/>
    </row>
    <row r="21" spans="2:13" s="147" customFormat="1" ht="14.1" customHeight="1" x14ac:dyDescent="0.2">
      <c r="B21" s="380"/>
      <c r="C21" s="222" t="s">
        <v>236</v>
      </c>
      <c r="D21" s="364">
        <f>SUM(D18:D20)</f>
        <v>1896395.7999999998</v>
      </c>
      <c r="E21" s="364">
        <f t="shared" ref="E21:L21" si="2">SUM(E18:E20)</f>
        <v>-252609.0999999989</v>
      </c>
      <c r="F21" s="364">
        <f t="shared" si="2"/>
        <v>1643786.7000000011</v>
      </c>
      <c r="G21" s="364">
        <f t="shared" si="2"/>
        <v>0</v>
      </c>
      <c r="H21" s="364">
        <f t="shared" si="2"/>
        <v>0</v>
      </c>
      <c r="I21" s="364">
        <f t="shared" si="2"/>
        <v>0</v>
      </c>
      <c r="J21" s="364">
        <f t="shared" si="2"/>
        <v>0</v>
      </c>
      <c r="K21" s="364">
        <f t="shared" si="2"/>
        <v>0</v>
      </c>
      <c r="L21" s="364">
        <f t="shared" si="2"/>
        <v>0</v>
      </c>
    </row>
    <row r="22" spans="2:13" s="147" customFormat="1" ht="14.1" customHeight="1" x14ac:dyDescent="0.2">
      <c r="B22" s="380"/>
      <c r="C22" s="223" t="s">
        <v>239</v>
      </c>
      <c r="D22" s="216"/>
      <c r="E22" s="216"/>
      <c r="F22" s="216"/>
      <c r="G22" s="377"/>
      <c r="H22" s="377"/>
      <c r="I22" s="377"/>
      <c r="J22" s="377"/>
      <c r="K22" s="377"/>
      <c r="L22" s="377"/>
    </row>
    <row r="23" spans="2:13" s="147" customFormat="1" ht="14.1" customHeight="1" x14ac:dyDescent="0.2">
      <c r="B23" s="380"/>
      <c r="C23" s="220" t="s">
        <v>233</v>
      </c>
      <c r="D23" s="221">
        <v>551514.9</v>
      </c>
      <c r="E23" s="221">
        <v>-204743.9</v>
      </c>
      <c r="F23" s="221">
        <v>346771</v>
      </c>
      <c r="G23" s="372"/>
      <c r="H23" s="372"/>
      <c r="I23" s="375"/>
      <c r="J23" s="372"/>
      <c r="K23" s="378"/>
      <c r="L23" s="378"/>
    </row>
    <row r="24" spans="2:13" s="147" customFormat="1" ht="14.1" customHeight="1" x14ac:dyDescent="0.2">
      <c r="B24" s="380"/>
      <c r="C24" s="220" t="s">
        <v>240</v>
      </c>
      <c r="D24" s="221">
        <v>360623.4</v>
      </c>
      <c r="E24" s="221">
        <v>-384559.70138726401</v>
      </c>
      <c r="F24" s="221">
        <v>-23936.3</v>
      </c>
      <c r="G24" s="372"/>
      <c r="H24" s="372"/>
      <c r="I24" s="375"/>
      <c r="J24" s="372"/>
      <c r="K24" s="378"/>
      <c r="L24" s="378"/>
    </row>
    <row r="25" spans="2:13" s="147" customFormat="1" ht="14.1" customHeight="1" x14ac:dyDescent="0.2">
      <c r="B25" s="381"/>
      <c r="C25" s="220" t="s">
        <v>241</v>
      </c>
      <c r="D25" s="221">
        <v>79507.199999999997</v>
      </c>
      <c r="E25" s="221">
        <v>-296.39999999999998</v>
      </c>
      <c r="F25" s="221">
        <v>79210.8</v>
      </c>
      <c r="G25" s="372"/>
      <c r="H25" s="372"/>
      <c r="I25" s="375"/>
      <c r="J25" s="372"/>
      <c r="K25" s="378"/>
      <c r="L25" s="378"/>
    </row>
    <row r="26" spans="2:13" s="147" customFormat="1" ht="14.1" customHeight="1" x14ac:dyDescent="0.2">
      <c r="B26" s="381"/>
      <c r="C26" s="220" t="s">
        <v>242</v>
      </c>
      <c r="D26" s="221">
        <v>-294124.5</v>
      </c>
      <c r="E26" s="221">
        <v>1096.4000000000001</v>
      </c>
      <c r="F26" s="221">
        <v>-293028.09999999998</v>
      </c>
      <c r="G26" s="372"/>
      <c r="H26" s="372"/>
      <c r="I26" s="375"/>
      <c r="J26" s="372"/>
      <c r="K26" s="378"/>
      <c r="L26" s="378"/>
    </row>
    <row r="27" spans="2:13" s="147" customFormat="1" ht="14.1" customHeight="1" x14ac:dyDescent="0.2">
      <c r="B27" s="381"/>
      <c r="C27" s="220" t="s">
        <v>32</v>
      </c>
      <c r="D27" s="221">
        <v>-20074.900000000001</v>
      </c>
      <c r="E27" s="221">
        <v>73629.701387263951</v>
      </c>
      <c r="F27" s="221">
        <v>53554.799999999879</v>
      </c>
      <c r="G27" s="372"/>
      <c r="H27" s="372"/>
      <c r="I27" s="375"/>
      <c r="J27" s="372"/>
      <c r="K27" s="378"/>
      <c r="L27" s="378"/>
    </row>
    <row r="28" spans="2:13" s="147" customFormat="1" ht="14.1" customHeight="1" x14ac:dyDescent="0.2">
      <c r="B28" s="381"/>
      <c r="C28" s="220" t="s">
        <v>236</v>
      </c>
      <c r="D28" s="364">
        <f>SUM(D23:D27)</f>
        <v>677446.1</v>
      </c>
      <c r="E28" s="364">
        <f t="shared" ref="E28:F28" si="3">SUM(E23:E27)</f>
        <v>-514873.9</v>
      </c>
      <c r="F28" s="364">
        <f t="shared" si="3"/>
        <v>162572.1999999999</v>
      </c>
      <c r="G28" s="364">
        <f t="shared" ref="G28:L28" si="4">SUM(G23:G26)</f>
        <v>0</v>
      </c>
      <c r="H28" s="364">
        <f t="shared" si="4"/>
        <v>0</v>
      </c>
      <c r="I28" s="364">
        <f t="shared" si="4"/>
        <v>0</v>
      </c>
      <c r="J28" s="364">
        <f t="shared" si="4"/>
        <v>0</v>
      </c>
      <c r="K28" s="364">
        <f t="shared" si="4"/>
        <v>0</v>
      </c>
      <c r="L28" s="364">
        <f t="shared" si="4"/>
        <v>0</v>
      </c>
    </row>
    <row r="29" spans="2:13" s="147" customFormat="1" ht="14.1" customHeight="1" x14ac:dyDescent="0.2">
      <c r="M29" s="141"/>
    </row>
    <row r="30" spans="2:13" ht="15" customHeight="1" x14ac:dyDescent="0.2">
      <c r="B30" s="356" t="s">
        <v>243</v>
      </c>
      <c r="C30" s="357"/>
    </row>
    <row r="31" spans="2:13" ht="15" customHeight="1" x14ac:dyDescent="0.2">
      <c r="B31" s="358" t="s">
        <v>244</v>
      </c>
      <c r="C31" s="359"/>
    </row>
    <row r="32" spans="2:13" x14ac:dyDescent="0.2">
      <c r="B32" s="147"/>
      <c r="C32" s="147"/>
      <c r="D32" s="147"/>
      <c r="E32" s="147"/>
      <c r="F32" s="147"/>
      <c r="G32" s="147"/>
      <c r="H32" s="147"/>
      <c r="I32" s="147"/>
      <c r="J32" s="147"/>
      <c r="K32" s="147"/>
      <c r="L32" s="147"/>
    </row>
    <row r="33" spans="2:12" x14ac:dyDescent="0.2">
      <c r="B33" s="147"/>
      <c r="C33" s="147"/>
      <c r="D33" s="147"/>
      <c r="E33" s="147"/>
      <c r="F33" s="147"/>
      <c r="G33" s="147"/>
      <c r="H33" s="147"/>
      <c r="I33" s="147"/>
      <c r="J33" s="147"/>
      <c r="K33" s="147"/>
      <c r="L33" s="147"/>
    </row>
    <row r="34" spans="2:12" x14ac:dyDescent="0.2">
      <c r="B34" s="147"/>
      <c r="C34" s="147"/>
      <c r="D34" s="147"/>
      <c r="E34" s="147"/>
      <c r="F34" s="147"/>
      <c r="G34" s="147"/>
      <c r="H34" s="147"/>
      <c r="I34" s="147"/>
      <c r="J34" s="147"/>
      <c r="K34" s="147"/>
      <c r="L34" s="147"/>
    </row>
    <row r="35" spans="2:12" x14ac:dyDescent="0.2">
      <c r="B35" s="147"/>
      <c r="C35" s="147"/>
      <c r="D35" s="147"/>
      <c r="E35" s="147"/>
      <c r="F35" s="147"/>
      <c r="G35" s="147"/>
      <c r="H35" s="147"/>
      <c r="I35" s="147"/>
      <c r="J35" s="147"/>
      <c r="K35" s="147"/>
      <c r="L35" s="147"/>
    </row>
    <row r="36" spans="2:12" x14ac:dyDescent="0.2">
      <c r="B36" s="147"/>
      <c r="C36" s="147"/>
      <c r="D36" s="147"/>
      <c r="E36" s="147"/>
      <c r="F36" s="147"/>
      <c r="G36" s="147"/>
      <c r="H36" s="147"/>
      <c r="I36" s="147"/>
      <c r="J36" s="147"/>
      <c r="K36" s="147"/>
      <c r="L36" s="147"/>
    </row>
    <row r="37" spans="2:12" x14ac:dyDescent="0.2">
      <c r="B37" s="147"/>
      <c r="C37" s="147"/>
      <c r="D37" s="147"/>
      <c r="E37" s="147"/>
      <c r="F37" s="147"/>
      <c r="G37" s="147"/>
      <c r="H37" s="147"/>
      <c r="I37" s="147"/>
      <c r="J37" s="147"/>
      <c r="K37" s="147"/>
      <c r="L37" s="147"/>
    </row>
    <row r="38" spans="2:12" x14ac:dyDescent="0.2">
      <c r="B38" s="147"/>
      <c r="C38" s="147"/>
      <c r="D38" s="147"/>
      <c r="E38" s="147"/>
      <c r="F38" s="147"/>
      <c r="G38" s="147"/>
      <c r="H38" s="147"/>
      <c r="I38" s="147"/>
      <c r="J38" s="147"/>
      <c r="K38" s="147"/>
      <c r="L38" s="147"/>
    </row>
    <row r="39" spans="2:12" x14ac:dyDescent="0.2">
      <c r="B39" s="147"/>
      <c r="C39" s="147"/>
      <c r="D39" s="147"/>
      <c r="E39" s="147"/>
      <c r="F39" s="147"/>
      <c r="G39" s="147"/>
      <c r="H39" s="147"/>
      <c r="I39" s="147"/>
      <c r="J39" s="147"/>
      <c r="K39" s="147"/>
      <c r="L39" s="147"/>
    </row>
    <row r="40" spans="2:12" x14ac:dyDescent="0.2">
      <c r="B40" s="147"/>
      <c r="C40" s="147"/>
      <c r="D40" s="147"/>
      <c r="E40" s="147"/>
      <c r="F40" s="147"/>
      <c r="G40" s="147"/>
      <c r="H40" s="147"/>
      <c r="I40" s="147"/>
      <c r="J40" s="147"/>
      <c r="K40" s="147"/>
      <c r="L40" s="147"/>
    </row>
    <row r="41" spans="2:12" x14ac:dyDescent="0.2">
      <c r="B41" s="147"/>
      <c r="C41" s="147"/>
      <c r="D41" s="147"/>
      <c r="E41" s="147"/>
      <c r="F41" s="147"/>
      <c r="G41" s="147"/>
      <c r="H41" s="147"/>
      <c r="I41" s="147"/>
      <c r="J41" s="147"/>
      <c r="K41" s="147"/>
      <c r="L41" s="147"/>
    </row>
    <row r="42" spans="2:12" x14ac:dyDescent="0.2">
      <c r="B42" s="147"/>
      <c r="C42" s="147"/>
      <c r="D42" s="147"/>
      <c r="E42" s="147"/>
      <c r="F42" s="147"/>
      <c r="G42" s="147"/>
      <c r="H42" s="147"/>
      <c r="I42" s="147"/>
      <c r="J42" s="147"/>
      <c r="K42" s="147"/>
      <c r="L42" s="147"/>
    </row>
    <row r="43" spans="2:12" ht="15" x14ac:dyDescent="0.2">
      <c r="B43" s="224"/>
      <c r="C43" s="224"/>
      <c r="D43" s="224"/>
      <c r="E43" s="224"/>
      <c r="F43" s="224"/>
      <c r="G43" s="224"/>
      <c r="H43" s="224"/>
      <c r="I43" s="224"/>
      <c r="J43" s="224"/>
      <c r="K43" s="224"/>
      <c r="L43" s="224"/>
    </row>
    <row r="44" spans="2:12" ht="15" x14ac:dyDescent="0.2">
      <c r="B44" s="224"/>
      <c r="C44" s="224"/>
      <c r="D44" s="224"/>
      <c r="E44" s="224"/>
      <c r="F44" s="224"/>
      <c r="G44" s="224"/>
      <c r="H44" s="224"/>
      <c r="I44" s="224"/>
      <c r="J44" s="224"/>
      <c r="K44" s="224"/>
      <c r="L44" s="224"/>
    </row>
    <row r="45" spans="2:12" ht="15" x14ac:dyDescent="0.2">
      <c r="B45" s="224"/>
      <c r="C45" s="224"/>
      <c r="D45" s="224"/>
      <c r="E45" s="224"/>
      <c r="F45" s="224"/>
      <c r="G45" s="224"/>
      <c r="H45" s="224"/>
      <c r="I45" s="224"/>
      <c r="J45" s="224"/>
      <c r="K45" s="224"/>
      <c r="L45" s="224"/>
    </row>
    <row r="46" spans="2:12" ht="15" x14ac:dyDescent="0.2">
      <c r="B46" s="224"/>
      <c r="C46" s="224"/>
      <c r="D46" s="224"/>
      <c r="E46" s="224"/>
      <c r="F46" s="224"/>
      <c r="G46" s="224"/>
      <c r="H46" s="224"/>
      <c r="I46" s="224"/>
      <c r="J46" s="224"/>
      <c r="K46" s="224"/>
      <c r="L46" s="224"/>
    </row>
    <row r="47" spans="2:12" ht="15" x14ac:dyDescent="0.2">
      <c r="B47" s="224"/>
      <c r="C47" s="224"/>
      <c r="D47" s="224"/>
      <c r="E47" s="224"/>
      <c r="F47" s="224"/>
      <c r="G47" s="224"/>
      <c r="H47" s="224"/>
      <c r="I47" s="224"/>
      <c r="J47" s="224"/>
      <c r="K47" s="224"/>
      <c r="L47" s="224"/>
    </row>
    <row r="48" spans="2:12" ht="15" x14ac:dyDescent="0.2">
      <c r="B48" s="224"/>
      <c r="C48" s="224"/>
      <c r="D48" s="224"/>
      <c r="E48" s="224"/>
      <c r="F48" s="224"/>
      <c r="G48" s="224"/>
      <c r="H48" s="224"/>
      <c r="I48" s="224"/>
      <c r="J48" s="224"/>
      <c r="K48" s="224"/>
      <c r="L48" s="224"/>
    </row>
    <row r="49" spans="2:12" ht="15" x14ac:dyDescent="0.2">
      <c r="B49" s="224"/>
      <c r="C49" s="224"/>
      <c r="D49" s="224"/>
      <c r="E49" s="224"/>
      <c r="F49" s="224"/>
      <c r="G49" s="224"/>
      <c r="H49" s="224"/>
      <c r="I49" s="224"/>
      <c r="J49" s="224"/>
      <c r="K49" s="224"/>
      <c r="L49" s="224"/>
    </row>
    <row r="50" spans="2:12" ht="15" x14ac:dyDescent="0.2">
      <c r="B50" s="224"/>
      <c r="C50" s="224"/>
      <c r="D50" s="224"/>
      <c r="E50" s="224"/>
      <c r="F50" s="224"/>
      <c r="G50" s="224"/>
      <c r="H50" s="224"/>
      <c r="I50" s="224"/>
      <c r="J50" s="224"/>
      <c r="K50" s="224"/>
      <c r="L50" s="224"/>
    </row>
    <row r="51" spans="2:12" ht="15" x14ac:dyDescent="0.2">
      <c r="B51" s="224"/>
      <c r="C51" s="224"/>
      <c r="D51" s="224"/>
      <c r="E51" s="224"/>
      <c r="F51" s="224"/>
      <c r="G51" s="224"/>
      <c r="H51" s="224"/>
      <c r="I51" s="224"/>
      <c r="J51" s="224"/>
      <c r="K51" s="224"/>
      <c r="L51" s="224"/>
    </row>
    <row r="52" spans="2:12" ht="15" x14ac:dyDescent="0.2">
      <c r="B52" s="224"/>
      <c r="C52" s="224"/>
      <c r="D52" s="224"/>
      <c r="E52" s="224"/>
      <c r="F52" s="224"/>
      <c r="G52" s="224"/>
      <c r="H52" s="224"/>
      <c r="I52" s="224"/>
      <c r="J52" s="224"/>
      <c r="K52" s="224"/>
      <c r="L52" s="224"/>
    </row>
    <row r="53" spans="2:12" ht="15" x14ac:dyDescent="0.2">
      <c r="B53" s="224"/>
      <c r="C53" s="224"/>
      <c r="D53" s="224"/>
      <c r="E53" s="224"/>
      <c r="F53" s="224"/>
      <c r="G53" s="224"/>
      <c r="H53" s="224"/>
      <c r="I53" s="224"/>
      <c r="J53" s="224"/>
      <c r="K53" s="224"/>
      <c r="L53" s="224"/>
    </row>
    <row r="54" spans="2:12" ht="15" x14ac:dyDescent="0.2">
      <c r="B54" s="224"/>
      <c r="C54" s="224"/>
      <c r="D54" s="224"/>
      <c r="E54" s="224"/>
      <c r="F54" s="224"/>
      <c r="G54" s="224"/>
      <c r="H54" s="224"/>
      <c r="I54" s="224"/>
      <c r="J54" s="224"/>
      <c r="K54" s="224"/>
      <c r="L54" s="224"/>
    </row>
    <row r="55" spans="2:12" ht="15" x14ac:dyDescent="0.2">
      <c r="B55" s="224"/>
      <c r="C55" s="224"/>
      <c r="D55" s="224"/>
      <c r="E55" s="224"/>
      <c r="F55" s="224"/>
      <c r="G55" s="224"/>
      <c r="H55" s="224"/>
      <c r="I55" s="224"/>
      <c r="J55" s="224"/>
      <c r="K55" s="224"/>
      <c r="L55" s="224"/>
    </row>
    <row r="56" spans="2:12" ht="15" x14ac:dyDescent="0.2">
      <c r="B56" s="224"/>
      <c r="C56" s="224"/>
      <c r="D56" s="224"/>
      <c r="E56" s="224"/>
      <c r="F56" s="224"/>
      <c r="G56" s="224"/>
      <c r="H56" s="224"/>
      <c r="I56" s="224"/>
      <c r="J56" s="224"/>
      <c r="K56" s="224"/>
      <c r="L56" s="224"/>
    </row>
    <row r="57" spans="2:12" ht="15" x14ac:dyDescent="0.2">
      <c r="B57" s="224"/>
      <c r="C57" s="224"/>
      <c r="D57" s="224"/>
      <c r="E57" s="224"/>
      <c r="F57" s="224"/>
      <c r="G57" s="224"/>
      <c r="H57" s="224"/>
      <c r="I57" s="224"/>
      <c r="J57" s="224"/>
      <c r="K57" s="224"/>
      <c r="L57" s="224"/>
    </row>
    <row r="58" spans="2:12" ht="15" x14ac:dyDescent="0.2">
      <c r="B58" s="224"/>
      <c r="C58" s="224"/>
      <c r="D58" s="224"/>
      <c r="E58" s="224"/>
      <c r="F58" s="224"/>
      <c r="G58" s="224"/>
      <c r="H58" s="224"/>
      <c r="I58" s="224"/>
      <c r="J58" s="224"/>
      <c r="K58" s="224"/>
      <c r="L58" s="224"/>
    </row>
    <row r="59" spans="2:12" ht="15" x14ac:dyDescent="0.2">
      <c r="B59" s="224"/>
      <c r="C59" s="224"/>
      <c r="D59" s="224"/>
      <c r="E59" s="224"/>
      <c r="F59" s="224"/>
      <c r="G59" s="224"/>
      <c r="H59" s="224"/>
      <c r="I59" s="224"/>
      <c r="J59" s="224"/>
      <c r="K59" s="224"/>
      <c r="L59" s="224"/>
    </row>
    <row r="60" spans="2:12" ht="15" x14ac:dyDescent="0.2">
      <c r="B60" s="224"/>
      <c r="C60" s="224"/>
      <c r="D60" s="224"/>
      <c r="E60" s="224"/>
      <c r="F60" s="224"/>
      <c r="G60" s="224"/>
      <c r="H60" s="224"/>
      <c r="I60" s="224"/>
      <c r="J60" s="224"/>
      <c r="K60" s="224"/>
      <c r="L60" s="224"/>
    </row>
    <row r="61" spans="2:12" ht="15" x14ac:dyDescent="0.2">
      <c r="B61" s="224"/>
      <c r="C61" s="224"/>
      <c r="D61" s="224"/>
      <c r="E61" s="224"/>
      <c r="F61" s="224"/>
      <c r="G61" s="224"/>
      <c r="H61" s="224"/>
      <c r="I61" s="224"/>
      <c r="J61" s="224"/>
      <c r="K61" s="224"/>
      <c r="L61" s="224"/>
    </row>
    <row r="62" spans="2:12" ht="15" x14ac:dyDescent="0.2">
      <c r="B62" s="224"/>
      <c r="C62" s="224"/>
      <c r="D62" s="224"/>
      <c r="E62" s="224"/>
      <c r="F62" s="224"/>
      <c r="G62" s="224"/>
      <c r="H62" s="224"/>
      <c r="I62" s="224"/>
      <c r="J62" s="224"/>
      <c r="K62" s="224"/>
      <c r="L62" s="224"/>
    </row>
    <row r="63" spans="2:12" ht="15" x14ac:dyDescent="0.2">
      <c r="B63" s="224"/>
      <c r="C63" s="224"/>
      <c r="D63" s="224"/>
      <c r="E63" s="224"/>
      <c r="F63" s="224"/>
      <c r="G63" s="224"/>
      <c r="H63" s="224"/>
      <c r="I63" s="224"/>
      <c r="J63" s="224"/>
      <c r="K63" s="224"/>
      <c r="L63" s="224"/>
    </row>
    <row r="64" spans="2:12" ht="15" x14ac:dyDescent="0.2">
      <c r="B64" s="224"/>
      <c r="C64" s="224"/>
      <c r="D64" s="224"/>
      <c r="E64" s="224"/>
      <c r="F64" s="224"/>
      <c r="G64" s="224"/>
      <c r="H64" s="224"/>
      <c r="I64" s="224"/>
      <c r="J64" s="224"/>
      <c r="K64" s="224"/>
      <c r="L64" s="224"/>
    </row>
    <row r="65" spans="2:12" ht="15" x14ac:dyDescent="0.2">
      <c r="B65" s="224"/>
      <c r="C65" s="224"/>
      <c r="D65" s="224"/>
      <c r="E65" s="224"/>
      <c r="F65" s="224"/>
      <c r="G65" s="224"/>
      <c r="H65" s="224"/>
      <c r="I65" s="224"/>
      <c r="J65" s="224"/>
      <c r="K65" s="224"/>
      <c r="L65" s="224"/>
    </row>
    <row r="66" spans="2:12" ht="15" x14ac:dyDescent="0.2">
      <c r="B66" s="224"/>
      <c r="C66" s="224"/>
      <c r="D66" s="224"/>
      <c r="E66" s="224"/>
      <c r="F66" s="224"/>
      <c r="G66" s="224"/>
      <c r="H66" s="224"/>
      <c r="I66" s="224"/>
      <c r="J66" s="224"/>
      <c r="K66" s="224"/>
      <c r="L66" s="224"/>
    </row>
    <row r="67" spans="2:12" ht="15" x14ac:dyDescent="0.2">
      <c r="B67" s="224"/>
      <c r="C67" s="224"/>
      <c r="D67" s="224"/>
      <c r="E67" s="224"/>
      <c r="F67" s="224"/>
      <c r="G67" s="224"/>
      <c r="H67" s="224"/>
      <c r="I67" s="224"/>
      <c r="J67" s="224"/>
      <c r="K67" s="224"/>
      <c r="L67" s="224"/>
    </row>
    <row r="68" spans="2:12" ht="15" x14ac:dyDescent="0.2">
      <c r="B68" s="224"/>
      <c r="C68" s="224"/>
      <c r="D68" s="224"/>
      <c r="E68" s="224"/>
      <c r="F68" s="224"/>
      <c r="G68" s="224"/>
      <c r="H68" s="224"/>
      <c r="I68" s="224"/>
      <c r="J68" s="224"/>
      <c r="K68" s="224"/>
      <c r="L68" s="224"/>
    </row>
    <row r="69" spans="2:12" ht="15" x14ac:dyDescent="0.2">
      <c r="B69" s="224"/>
      <c r="C69" s="224"/>
      <c r="D69" s="224"/>
      <c r="E69" s="224"/>
      <c r="F69" s="224"/>
      <c r="G69" s="224"/>
      <c r="H69" s="224"/>
      <c r="I69" s="224"/>
      <c r="J69" s="224"/>
      <c r="K69" s="224"/>
      <c r="L69" s="224"/>
    </row>
    <row r="70" spans="2:12" ht="15" x14ac:dyDescent="0.2">
      <c r="B70" s="224"/>
      <c r="C70" s="224"/>
      <c r="D70" s="224"/>
      <c r="E70" s="224"/>
      <c r="F70" s="224"/>
      <c r="G70" s="224"/>
      <c r="H70" s="224"/>
      <c r="I70" s="224"/>
      <c r="J70" s="224"/>
      <c r="K70" s="224"/>
      <c r="L70" s="224"/>
    </row>
    <row r="71" spans="2:12" ht="15" x14ac:dyDescent="0.2">
      <c r="B71" s="224"/>
      <c r="C71" s="224"/>
      <c r="D71" s="224"/>
      <c r="E71" s="224"/>
      <c r="F71" s="224"/>
      <c r="G71" s="224"/>
      <c r="H71" s="224"/>
      <c r="I71" s="224"/>
      <c r="J71" s="224"/>
      <c r="K71" s="224"/>
      <c r="L71" s="224"/>
    </row>
    <row r="72" spans="2:12" ht="15" x14ac:dyDescent="0.2">
      <c r="B72" s="224"/>
      <c r="C72" s="224"/>
      <c r="D72" s="224"/>
      <c r="E72" s="224"/>
      <c r="F72" s="224"/>
      <c r="G72" s="224"/>
      <c r="H72" s="224"/>
      <c r="I72" s="224"/>
      <c r="J72" s="224"/>
      <c r="K72" s="224"/>
      <c r="L72" s="224"/>
    </row>
    <row r="73" spans="2:12" ht="15" x14ac:dyDescent="0.2">
      <c r="B73" s="224"/>
      <c r="C73" s="224"/>
      <c r="D73" s="224"/>
      <c r="E73" s="224"/>
      <c r="F73" s="224"/>
      <c r="G73" s="224"/>
      <c r="H73" s="224"/>
      <c r="I73" s="224"/>
      <c r="J73" s="224"/>
      <c r="K73" s="224"/>
      <c r="L73" s="224"/>
    </row>
    <row r="74" spans="2:12" ht="15" x14ac:dyDescent="0.2">
      <c r="B74" s="224"/>
      <c r="C74" s="224"/>
      <c r="D74" s="224"/>
      <c r="E74" s="224"/>
      <c r="F74" s="224"/>
      <c r="G74" s="224"/>
      <c r="H74" s="224"/>
      <c r="I74" s="224"/>
      <c r="J74" s="224"/>
      <c r="K74" s="224"/>
      <c r="L74" s="224"/>
    </row>
    <row r="75" spans="2:12" ht="15" x14ac:dyDescent="0.2">
      <c r="B75" s="224"/>
      <c r="C75" s="224"/>
      <c r="D75" s="224"/>
      <c r="E75" s="224"/>
      <c r="F75" s="224"/>
      <c r="G75" s="224"/>
      <c r="H75" s="224"/>
      <c r="I75" s="224"/>
      <c r="J75" s="224"/>
      <c r="K75" s="224"/>
      <c r="L75" s="224"/>
    </row>
    <row r="76" spans="2:12" ht="15" x14ac:dyDescent="0.2">
      <c r="B76" s="224"/>
      <c r="C76" s="224"/>
      <c r="D76" s="224"/>
      <c r="E76" s="224"/>
      <c r="F76" s="224"/>
      <c r="G76" s="224"/>
      <c r="H76" s="224"/>
      <c r="I76" s="224"/>
      <c r="J76" s="224"/>
      <c r="K76" s="224"/>
      <c r="L76" s="224"/>
    </row>
    <row r="77" spans="2:12" ht="15" x14ac:dyDescent="0.2">
      <c r="B77" s="224"/>
      <c r="C77" s="224"/>
      <c r="D77" s="224"/>
      <c r="E77" s="224"/>
      <c r="F77" s="224"/>
      <c r="G77" s="224"/>
      <c r="H77" s="224"/>
      <c r="I77" s="224"/>
      <c r="J77" s="224"/>
      <c r="K77" s="224"/>
      <c r="L77" s="224"/>
    </row>
    <row r="78" spans="2:12" ht="15" x14ac:dyDescent="0.2">
      <c r="B78" s="224"/>
      <c r="C78" s="224"/>
      <c r="D78" s="224"/>
      <c r="E78" s="224"/>
      <c r="F78" s="224"/>
      <c r="G78" s="224"/>
      <c r="H78" s="224"/>
      <c r="I78" s="224"/>
      <c r="J78" s="224"/>
      <c r="K78" s="224"/>
      <c r="L78" s="224"/>
    </row>
    <row r="79" spans="2:12" ht="15" x14ac:dyDescent="0.2">
      <c r="B79" s="224"/>
      <c r="C79" s="224"/>
      <c r="D79" s="224"/>
      <c r="E79" s="224"/>
      <c r="F79" s="224"/>
      <c r="G79" s="224"/>
      <c r="H79" s="224"/>
      <c r="I79" s="224"/>
      <c r="J79" s="224"/>
      <c r="K79" s="224"/>
      <c r="L79" s="224"/>
    </row>
    <row r="80" spans="2:12" ht="15" x14ac:dyDescent="0.2">
      <c r="B80" s="224"/>
      <c r="C80" s="224"/>
      <c r="D80" s="224"/>
      <c r="E80" s="224"/>
      <c r="F80" s="224"/>
      <c r="G80" s="224"/>
      <c r="H80" s="224"/>
      <c r="I80" s="224"/>
      <c r="J80" s="224"/>
      <c r="K80" s="224"/>
      <c r="L80" s="224"/>
    </row>
    <row r="81" spans="2:12" ht="15" x14ac:dyDescent="0.2">
      <c r="B81" s="224"/>
      <c r="C81" s="224"/>
      <c r="D81" s="224"/>
      <c r="E81" s="224"/>
      <c r="F81" s="224"/>
      <c r="G81" s="224"/>
      <c r="H81" s="224"/>
      <c r="I81" s="224"/>
      <c r="J81" s="224"/>
      <c r="K81" s="224"/>
      <c r="L81" s="224"/>
    </row>
    <row r="82" spans="2:12" ht="15" x14ac:dyDescent="0.2">
      <c r="B82" s="224"/>
      <c r="C82" s="224"/>
      <c r="D82" s="224"/>
      <c r="E82" s="224"/>
      <c r="F82" s="224"/>
      <c r="G82" s="224"/>
      <c r="H82" s="224"/>
      <c r="I82" s="224"/>
      <c r="J82" s="224"/>
      <c r="K82" s="224"/>
      <c r="L82" s="224"/>
    </row>
    <row r="83" spans="2:12" ht="15" x14ac:dyDescent="0.2">
      <c r="B83" s="224"/>
      <c r="C83" s="224"/>
      <c r="D83" s="224"/>
      <c r="E83" s="224"/>
      <c r="F83" s="224"/>
      <c r="G83" s="224"/>
      <c r="H83" s="224"/>
      <c r="I83" s="224"/>
      <c r="J83" s="224"/>
      <c r="K83" s="224"/>
      <c r="L83" s="224"/>
    </row>
    <row r="84" spans="2:12" ht="15" x14ac:dyDescent="0.2">
      <c r="B84" s="224"/>
      <c r="C84" s="224"/>
      <c r="D84" s="224"/>
      <c r="E84" s="224"/>
      <c r="F84" s="224"/>
      <c r="G84" s="224"/>
      <c r="H84" s="224"/>
      <c r="I84" s="224"/>
      <c r="J84" s="224"/>
      <c r="K84" s="224"/>
      <c r="L84" s="224"/>
    </row>
    <row r="85" spans="2:12" ht="15" x14ac:dyDescent="0.2">
      <c r="B85" s="224"/>
      <c r="C85" s="224"/>
      <c r="D85" s="224"/>
      <c r="E85" s="224"/>
      <c r="F85" s="224"/>
      <c r="G85" s="224"/>
      <c r="H85" s="224"/>
      <c r="I85" s="224"/>
      <c r="J85" s="224"/>
      <c r="K85" s="224"/>
      <c r="L85" s="224"/>
    </row>
    <row r="86" spans="2:12" ht="15" x14ac:dyDescent="0.2">
      <c r="B86" s="224"/>
      <c r="C86" s="224"/>
      <c r="D86" s="224"/>
      <c r="E86" s="224"/>
      <c r="F86" s="224"/>
      <c r="G86" s="224"/>
      <c r="H86" s="224"/>
      <c r="I86" s="224"/>
      <c r="J86" s="224"/>
      <c r="K86" s="224"/>
      <c r="L86" s="224"/>
    </row>
    <row r="87" spans="2:12" ht="15" x14ac:dyDescent="0.2">
      <c r="B87" s="224"/>
      <c r="C87" s="224"/>
      <c r="D87" s="224"/>
      <c r="E87" s="224"/>
      <c r="F87" s="224"/>
      <c r="G87" s="224"/>
      <c r="H87" s="224"/>
      <c r="I87" s="224"/>
      <c r="J87" s="224"/>
      <c r="K87" s="224"/>
      <c r="L87" s="224"/>
    </row>
    <row r="88" spans="2:12" ht="15" x14ac:dyDescent="0.2">
      <c r="B88" s="224"/>
      <c r="C88" s="224"/>
      <c r="D88" s="224"/>
      <c r="E88" s="224"/>
      <c r="F88" s="224"/>
      <c r="G88" s="224"/>
      <c r="H88" s="224"/>
      <c r="I88" s="224"/>
      <c r="J88" s="224"/>
      <c r="K88" s="224"/>
      <c r="L88" s="224"/>
    </row>
    <row r="89" spans="2:12" ht="15" x14ac:dyDescent="0.2">
      <c r="B89" s="224"/>
      <c r="C89" s="224"/>
      <c r="D89" s="224"/>
      <c r="E89" s="224"/>
      <c r="F89" s="224"/>
      <c r="G89" s="224"/>
      <c r="H89" s="224"/>
      <c r="I89" s="224"/>
      <c r="J89" s="224"/>
      <c r="K89" s="224"/>
      <c r="L89" s="224"/>
    </row>
    <row r="90" spans="2:12" ht="15" x14ac:dyDescent="0.2">
      <c r="B90" s="224"/>
      <c r="C90" s="224"/>
      <c r="D90" s="224"/>
      <c r="E90" s="224"/>
      <c r="F90" s="224"/>
      <c r="G90" s="224"/>
      <c r="H90" s="224"/>
      <c r="I90" s="224"/>
      <c r="J90" s="224"/>
      <c r="K90" s="224"/>
      <c r="L90" s="224"/>
    </row>
    <row r="91" spans="2:12" ht="15" x14ac:dyDescent="0.2">
      <c r="B91" s="224"/>
      <c r="C91" s="224"/>
      <c r="D91" s="224"/>
      <c r="E91" s="224"/>
      <c r="F91" s="224"/>
      <c r="G91" s="224"/>
      <c r="H91" s="224"/>
      <c r="I91" s="224"/>
      <c r="J91" s="224"/>
      <c r="K91" s="224"/>
      <c r="L91" s="224"/>
    </row>
    <row r="92" spans="2:12" ht="15" x14ac:dyDescent="0.2">
      <c r="B92" s="224"/>
      <c r="C92" s="224"/>
      <c r="D92" s="224"/>
      <c r="E92" s="224"/>
      <c r="F92" s="224"/>
      <c r="G92" s="224"/>
      <c r="H92" s="224"/>
      <c r="I92" s="224"/>
      <c r="J92" s="224"/>
      <c r="K92" s="224"/>
      <c r="L92" s="224"/>
    </row>
    <row r="93" spans="2:12" ht="15" x14ac:dyDescent="0.2">
      <c r="B93" s="224"/>
      <c r="C93" s="224"/>
      <c r="D93" s="224"/>
      <c r="E93" s="224"/>
      <c r="F93" s="224"/>
      <c r="G93" s="224"/>
      <c r="H93" s="224"/>
      <c r="I93" s="224"/>
      <c r="J93" s="224"/>
      <c r="K93" s="224"/>
      <c r="L93" s="224"/>
    </row>
    <row r="94" spans="2:12" ht="15" x14ac:dyDescent="0.2">
      <c r="B94" s="224"/>
      <c r="C94" s="224"/>
      <c r="D94" s="224"/>
      <c r="E94" s="224"/>
      <c r="F94" s="224"/>
      <c r="G94" s="224"/>
      <c r="H94" s="224"/>
      <c r="I94" s="224"/>
      <c r="J94" s="224"/>
      <c r="K94" s="224"/>
      <c r="L94" s="224"/>
    </row>
    <row r="95" spans="2:12" ht="15" x14ac:dyDescent="0.2">
      <c r="B95" s="224"/>
      <c r="C95" s="224"/>
      <c r="D95" s="224"/>
      <c r="E95" s="224"/>
      <c r="F95" s="224"/>
      <c r="G95" s="224"/>
      <c r="H95" s="224"/>
      <c r="I95" s="224"/>
      <c r="J95" s="224"/>
      <c r="K95" s="224"/>
      <c r="L95" s="224"/>
    </row>
    <row r="96" spans="2:12" ht="15" x14ac:dyDescent="0.2">
      <c r="B96" s="224"/>
      <c r="C96" s="224"/>
      <c r="D96" s="224"/>
      <c r="E96" s="224"/>
      <c r="F96" s="224"/>
      <c r="G96" s="224"/>
      <c r="H96" s="224"/>
      <c r="I96" s="224"/>
      <c r="J96" s="224"/>
      <c r="K96" s="224"/>
      <c r="L96" s="224"/>
    </row>
    <row r="97" spans="2:12" ht="15" x14ac:dyDescent="0.2">
      <c r="B97" s="224"/>
      <c r="C97" s="224"/>
      <c r="D97" s="224"/>
      <c r="E97" s="224"/>
      <c r="F97" s="224"/>
      <c r="G97" s="224"/>
      <c r="H97" s="224"/>
      <c r="I97" s="224"/>
      <c r="J97" s="224"/>
      <c r="K97" s="224"/>
      <c r="L97" s="224"/>
    </row>
    <row r="98" spans="2:12" ht="15" x14ac:dyDescent="0.2">
      <c r="B98" s="224"/>
      <c r="C98" s="224"/>
      <c r="D98" s="224"/>
      <c r="E98" s="224"/>
      <c r="F98" s="224"/>
      <c r="G98" s="224"/>
      <c r="H98" s="224"/>
      <c r="I98" s="224"/>
      <c r="J98" s="224"/>
      <c r="K98" s="224"/>
      <c r="L98" s="224"/>
    </row>
    <row r="99" spans="2:12" ht="15" x14ac:dyDescent="0.2">
      <c r="B99" s="224"/>
      <c r="C99" s="224"/>
      <c r="D99" s="224"/>
      <c r="E99" s="224"/>
      <c r="F99" s="224"/>
      <c r="G99" s="224"/>
      <c r="H99" s="224"/>
      <c r="I99" s="224"/>
      <c r="J99" s="224"/>
      <c r="K99" s="224"/>
      <c r="L99" s="224"/>
    </row>
    <row r="100" spans="2:12" ht="15" x14ac:dyDescent="0.2">
      <c r="B100" s="224"/>
      <c r="C100" s="224"/>
      <c r="D100" s="224"/>
      <c r="E100" s="224"/>
      <c r="F100" s="224"/>
      <c r="G100" s="224"/>
      <c r="H100" s="224"/>
      <c r="I100" s="224"/>
      <c r="J100" s="224"/>
      <c r="K100" s="224"/>
      <c r="L100" s="224"/>
    </row>
    <row r="101" spans="2:12" ht="15" x14ac:dyDescent="0.2">
      <c r="B101" s="224"/>
      <c r="C101" s="224"/>
      <c r="D101" s="224"/>
      <c r="E101" s="224"/>
      <c r="F101" s="224"/>
      <c r="G101" s="224"/>
      <c r="H101" s="224"/>
      <c r="I101" s="224"/>
      <c r="J101" s="224"/>
      <c r="K101" s="224"/>
      <c r="L101" s="224"/>
    </row>
    <row r="102" spans="2:12" ht="15" x14ac:dyDescent="0.2">
      <c r="B102" s="224"/>
      <c r="C102" s="224"/>
      <c r="D102" s="224"/>
      <c r="E102" s="224"/>
      <c r="F102" s="224"/>
      <c r="G102" s="224"/>
      <c r="H102" s="224"/>
      <c r="I102" s="224"/>
      <c r="J102" s="224"/>
      <c r="K102" s="224"/>
      <c r="L102" s="224"/>
    </row>
    <row r="103" spans="2:12" ht="15" x14ac:dyDescent="0.2">
      <c r="B103" s="224"/>
      <c r="C103" s="224"/>
      <c r="D103" s="224"/>
      <c r="E103" s="224"/>
      <c r="F103" s="224"/>
      <c r="G103" s="224"/>
      <c r="H103" s="224"/>
      <c r="I103" s="224"/>
      <c r="J103" s="224"/>
      <c r="K103" s="224"/>
      <c r="L103" s="224"/>
    </row>
    <row r="104" spans="2:12" ht="15" x14ac:dyDescent="0.2">
      <c r="B104" s="224"/>
      <c r="C104" s="224"/>
      <c r="D104" s="224"/>
      <c r="E104" s="224"/>
      <c r="F104" s="224"/>
      <c r="G104" s="224"/>
      <c r="H104" s="224"/>
      <c r="I104" s="224"/>
      <c r="J104" s="224"/>
      <c r="K104" s="224"/>
      <c r="L104" s="224"/>
    </row>
    <row r="105" spans="2:12" ht="15" x14ac:dyDescent="0.2">
      <c r="B105" s="224"/>
      <c r="C105" s="224"/>
      <c r="D105" s="224"/>
      <c r="E105" s="224"/>
      <c r="F105" s="224"/>
      <c r="G105" s="224"/>
      <c r="H105" s="224"/>
      <c r="I105" s="224"/>
      <c r="J105" s="224"/>
      <c r="K105" s="224"/>
      <c r="L105" s="224"/>
    </row>
    <row r="106" spans="2:12" ht="15" x14ac:dyDescent="0.2">
      <c r="B106" s="224"/>
      <c r="C106" s="224"/>
      <c r="D106" s="224"/>
      <c r="E106" s="224"/>
      <c r="F106" s="224"/>
      <c r="G106" s="224"/>
      <c r="H106" s="224"/>
      <c r="I106" s="224"/>
      <c r="J106" s="224"/>
      <c r="K106" s="224"/>
      <c r="L106" s="224"/>
    </row>
    <row r="107" spans="2:12" ht="15" x14ac:dyDescent="0.2">
      <c r="B107" s="224"/>
      <c r="C107" s="224"/>
      <c r="D107" s="224"/>
      <c r="E107" s="224"/>
      <c r="F107" s="224"/>
      <c r="G107" s="224"/>
      <c r="H107" s="224"/>
      <c r="I107" s="224"/>
      <c r="J107" s="224"/>
      <c r="K107" s="224"/>
      <c r="L107" s="224"/>
    </row>
    <row r="108" spans="2:12" ht="15" x14ac:dyDescent="0.2">
      <c r="B108" s="224"/>
      <c r="C108" s="224"/>
      <c r="D108" s="224"/>
      <c r="E108" s="224"/>
      <c r="F108" s="224"/>
      <c r="G108" s="224"/>
      <c r="H108" s="224"/>
      <c r="I108" s="224"/>
      <c r="J108" s="224"/>
      <c r="K108" s="224"/>
      <c r="L108" s="224"/>
    </row>
    <row r="109" spans="2:12" ht="15" x14ac:dyDescent="0.2">
      <c r="B109" s="224"/>
      <c r="C109" s="224"/>
      <c r="D109" s="224"/>
      <c r="E109" s="224"/>
      <c r="F109" s="224"/>
      <c r="G109" s="224"/>
      <c r="H109" s="224"/>
      <c r="I109" s="224"/>
      <c r="J109" s="224"/>
      <c r="K109" s="224"/>
      <c r="L109" s="224"/>
    </row>
    <row r="110" spans="2:12" ht="15" x14ac:dyDescent="0.2">
      <c r="B110" s="224"/>
      <c r="C110" s="224"/>
      <c r="D110" s="224"/>
      <c r="E110" s="224"/>
      <c r="F110" s="224"/>
      <c r="G110" s="224"/>
      <c r="H110" s="224"/>
      <c r="I110" s="224"/>
      <c r="J110" s="224"/>
      <c r="K110" s="224"/>
      <c r="L110" s="224"/>
    </row>
    <row r="111" spans="2:12" ht="15" x14ac:dyDescent="0.2">
      <c r="B111" s="224"/>
      <c r="C111" s="224"/>
      <c r="D111" s="224"/>
      <c r="E111" s="224"/>
      <c r="F111" s="224"/>
      <c r="G111" s="224"/>
      <c r="H111" s="224"/>
      <c r="I111" s="224"/>
      <c r="J111" s="224"/>
      <c r="K111" s="224"/>
      <c r="L111" s="224"/>
    </row>
    <row r="112" spans="2:12" ht="15" x14ac:dyDescent="0.2">
      <c r="B112" s="224"/>
      <c r="C112" s="224"/>
      <c r="D112" s="224"/>
      <c r="E112" s="224"/>
      <c r="F112" s="224"/>
      <c r="G112" s="224"/>
      <c r="H112" s="224"/>
      <c r="I112" s="224"/>
      <c r="J112" s="224"/>
      <c r="K112" s="224"/>
      <c r="L112" s="224"/>
    </row>
    <row r="113" spans="2:12" ht="15" x14ac:dyDescent="0.2">
      <c r="B113" s="224"/>
      <c r="C113" s="224"/>
      <c r="D113" s="224"/>
      <c r="E113" s="224"/>
      <c r="F113" s="224"/>
      <c r="G113" s="224"/>
      <c r="H113" s="224"/>
      <c r="I113" s="224"/>
      <c r="J113" s="224"/>
      <c r="K113" s="224"/>
      <c r="L113" s="224"/>
    </row>
    <row r="114" spans="2:12" ht="15" x14ac:dyDescent="0.2">
      <c r="B114" s="224"/>
      <c r="C114" s="224"/>
      <c r="D114" s="224"/>
      <c r="E114" s="224"/>
      <c r="F114" s="224"/>
      <c r="G114" s="224"/>
      <c r="H114" s="224"/>
      <c r="I114" s="224"/>
      <c r="J114" s="224"/>
      <c r="K114" s="224"/>
      <c r="L114" s="224"/>
    </row>
    <row r="115" spans="2:12" ht="15" x14ac:dyDescent="0.2">
      <c r="B115" s="224"/>
      <c r="C115" s="224"/>
      <c r="D115" s="224"/>
      <c r="E115" s="224"/>
      <c r="F115" s="224"/>
      <c r="G115" s="224"/>
      <c r="H115" s="224"/>
      <c r="I115" s="224"/>
      <c r="J115" s="224"/>
      <c r="K115" s="224"/>
      <c r="L115" s="224"/>
    </row>
    <row r="116" spans="2:12" ht="15" x14ac:dyDescent="0.2">
      <c r="B116" s="224"/>
      <c r="C116" s="224"/>
      <c r="D116" s="224"/>
      <c r="E116" s="224"/>
      <c r="F116" s="224"/>
      <c r="G116" s="224"/>
      <c r="H116" s="224"/>
      <c r="I116" s="224"/>
      <c r="J116" s="224"/>
      <c r="K116" s="224"/>
      <c r="L116" s="224"/>
    </row>
    <row r="117" spans="2:12" ht="15" x14ac:dyDescent="0.2">
      <c r="B117" s="224"/>
      <c r="C117" s="224"/>
      <c r="D117" s="224"/>
      <c r="E117" s="224"/>
      <c r="F117" s="224"/>
      <c r="G117" s="224"/>
      <c r="H117" s="224"/>
      <c r="I117" s="224"/>
      <c r="J117" s="224"/>
      <c r="K117" s="224"/>
      <c r="L117" s="224"/>
    </row>
    <row r="118" spans="2:12" ht="15" x14ac:dyDescent="0.2">
      <c r="B118" s="224"/>
      <c r="C118" s="224"/>
      <c r="D118" s="224"/>
      <c r="E118" s="224"/>
      <c r="F118" s="224"/>
      <c r="G118" s="224"/>
      <c r="H118" s="224"/>
      <c r="I118" s="224"/>
      <c r="J118" s="224"/>
      <c r="K118" s="224"/>
      <c r="L118" s="224"/>
    </row>
    <row r="119" spans="2:12" ht="15" x14ac:dyDescent="0.2">
      <c r="B119" s="224"/>
      <c r="C119" s="224"/>
      <c r="D119" s="224"/>
      <c r="E119" s="224"/>
      <c r="F119" s="224"/>
      <c r="G119" s="224"/>
      <c r="H119" s="224"/>
      <c r="I119" s="224"/>
      <c r="J119" s="224"/>
      <c r="K119" s="224"/>
      <c r="L119" s="224"/>
    </row>
    <row r="120" spans="2:12" ht="15" x14ac:dyDescent="0.2">
      <c r="B120" s="224"/>
      <c r="C120" s="224"/>
      <c r="D120" s="224"/>
      <c r="E120" s="224"/>
      <c r="F120" s="224"/>
      <c r="G120" s="224"/>
      <c r="H120" s="224"/>
      <c r="I120" s="224"/>
      <c r="J120" s="224"/>
      <c r="K120" s="224"/>
      <c r="L120" s="224"/>
    </row>
    <row r="121" spans="2:12" ht="15" x14ac:dyDescent="0.2">
      <c r="B121" s="224"/>
      <c r="C121" s="224"/>
      <c r="D121" s="224"/>
      <c r="E121" s="224"/>
      <c r="F121" s="224"/>
      <c r="G121" s="224"/>
      <c r="H121" s="224"/>
      <c r="I121" s="224"/>
      <c r="J121" s="224"/>
      <c r="K121" s="224"/>
      <c r="L121" s="224"/>
    </row>
  </sheetData>
  <mergeCells count="4">
    <mergeCell ref="B2:D2"/>
    <mergeCell ref="B7:E7"/>
    <mergeCell ref="H9:J9"/>
    <mergeCell ref="B5:C5"/>
  </mergeCells>
  <phoneticPr fontId="0" type="noConversion"/>
  <pageMargins left="0.74803149606299213" right="0.74803149606299213" top="0.98425196850393704" bottom="0.98425196850393704" header="0.51181102362204722" footer="0.51181102362204722"/>
  <pageSetup paperSize="9" scale="58" fitToHeight="100" orientation="landscape" r:id="rId1"/>
  <headerFooter scaleWithDoc="0" alignWithMargins="0">
    <oddFooter>&amp;L&amp;8&amp;D&amp;C&amp;8&amp; Template: &amp;A
&amp;F&amp;R&amp;8&amp;P of &amp;N</oddFooter>
  </headerFooter>
  <colBreaks count="1" manualBreakCount="1">
    <brk id="12" max="28"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74"/>
  <sheetViews>
    <sheetView showGridLines="0" topLeftCell="A31" zoomScale="80" zoomScaleNormal="80" zoomScaleSheetLayoutView="75" workbookViewId="0">
      <selection activeCell="A25" sqref="A25"/>
    </sheetView>
  </sheetViews>
  <sheetFormatPr defaultRowHeight="12.75" x14ac:dyDescent="0.2"/>
  <cols>
    <col min="1" max="1" width="10.85546875" customWidth="1"/>
    <col min="2" max="2" width="55.85546875" customWidth="1"/>
    <col min="3" max="7" width="20.85546875" customWidth="1"/>
    <col min="8" max="9" width="8.85546875" customWidth="1"/>
  </cols>
  <sheetData>
    <row r="1" spans="2:5" ht="20.25" x14ac:dyDescent="0.3">
      <c r="B1" s="44" t="str">
        <f>Cover!C22</f>
        <v>Energex</v>
      </c>
    </row>
    <row r="2" spans="2:5" ht="20.25" x14ac:dyDescent="0.3">
      <c r="B2" s="48" t="s">
        <v>36</v>
      </c>
    </row>
    <row r="3" spans="2:5" ht="20.25" x14ac:dyDescent="0.3">
      <c r="B3" s="44" t="str">
        <f>Cover!C26</f>
        <v>2012-13</v>
      </c>
    </row>
    <row r="5" spans="2:5" s="237" customFormat="1" ht="59.25" customHeight="1" x14ac:dyDescent="0.2">
      <c r="B5" s="640" t="s">
        <v>261</v>
      </c>
      <c r="C5" s="641"/>
    </row>
    <row r="7" spans="2:5" ht="15.75" x14ac:dyDescent="0.25">
      <c r="B7" s="53" t="s">
        <v>37</v>
      </c>
    </row>
    <row r="8" spans="2:5" x14ac:dyDescent="0.2">
      <c r="B8" s="54"/>
    </row>
    <row r="9" spans="2:5" x14ac:dyDescent="0.2">
      <c r="B9" s="55"/>
      <c r="C9" s="50" t="s">
        <v>38</v>
      </c>
      <c r="D9" s="50" t="s">
        <v>52</v>
      </c>
      <c r="E9" s="50" t="s">
        <v>39</v>
      </c>
    </row>
    <row r="10" spans="2:5" x14ac:dyDescent="0.2">
      <c r="B10" s="56" t="s">
        <v>40</v>
      </c>
      <c r="C10" s="47" t="s">
        <v>30</v>
      </c>
      <c r="D10" s="47" t="s">
        <v>30</v>
      </c>
      <c r="E10" s="57"/>
    </row>
    <row r="11" spans="2:5" x14ac:dyDescent="0.2">
      <c r="B11" s="58" t="s">
        <v>41</v>
      </c>
      <c r="C11" s="456">
        <v>215154.21480000002</v>
      </c>
      <c r="D11" s="456">
        <v>243186.61367258563</v>
      </c>
      <c r="E11" s="463">
        <f t="shared" ref="E11:E18" si="0">IF(C11=0,"0.00%",(D11-C11)/C11)</f>
        <v>0.13028979654729783</v>
      </c>
    </row>
    <row r="12" spans="2:5" x14ac:dyDescent="0.2">
      <c r="B12" s="58" t="s">
        <v>42</v>
      </c>
      <c r="C12" s="456">
        <v>620599.01320000004</v>
      </c>
      <c r="D12" s="456">
        <v>345494.97826584848</v>
      </c>
      <c r="E12" s="463">
        <f t="shared" si="0"/>
        <v>-0.44328790262754408</v>
      </c>
    </row>
    <row r="13" spans="2:5" x14ac:dyDescent="0.2">
      <c r="B13" s="58" t="s">
        <v>43</v>
      </c>
      <c r="C13" s="456">
        <v>237654.59780000002</v>
      </c>
      <c r="D13" s="456">
        <v>181840.19964045417</v>
      </c>
      <c r="E13" s="463">
        <f t="shared" si="0"/>
        <v>-0.23485511610642965</v>
      </c>
    </row>
    <row r="14" spans="2:5" x14ac:dyDescent="0.2">
      <c r="B14" s="58" t="s">
        <v>44</v>
      </c>
      <c r="C14" s="456">
        <v>73445.580499999996</v>
      </c>
      <c r="D14" s="456">
        <v>38276.494540176493</v>
      </c>
      <c r="E14" s="463">
        <f t="shared" si="0"/>
        <v>-0.47884550330191078</v>
      </c>
    </row>
    <row r="15" spans="2:5" x14ac:dyDescent="0.2">
      <c r="B15" s="58" t="s">
        <v>32</v>
      </c>
      <c r="C15" s="456">
        <v>4.4073000000000002</v>
      </c>
      <c r="D15" s="456">
        <v>0</v>
      </c>
      <c r="E15" s="463">
        <f t="shared" si="0"/>
        <v>-1</v>
      </c>
    </row>
    <row r="16" spans="2:5" x14ac:dyDescent="0.2">
      <c r="B16" s="59" t="s">
        <v>45</v>
      </c>
      <c r="C16" s="457">
        <f>SUM(C11:C15)</f>
        <v>1146857.8136000002</v>
      </c>
      <c r="D16" s="457">
        <f>SUM(D11:D15)</f>
        <v>808798.28611906478</v>
      </c>
      <c r="E16" s="464">
        <f t="shared" si="0"/>
        <v>-0.29477021778293738</v>
      </c>
    </row>
    <row r="17" spans="2:6" x14ac:dyDescent="0.2">
      <c r="B17" s="56" t="s">
        <v>46</v>
      </c>
      <c r="C17" s="456">
        <v>98718.655099999989</v>
      </c>
      <c r="D17" s="456">
        <v>91673.586691739372</v>
      </c>
      <c r="E17" s="463">
        <f t="shared" si="0"/>
        <v>-7.1365117374462869E-2</v>
      </c>
    </row>
    <row r="18" spans="2:6" x14ac:dyDescent="0.2">
      <c r="B18" s="59" t="s">
        <v>266</v>
      </c>
      <c r="C18" s="457">
        <f>SUM(C16,C17)</f>
        <v>1245576.4687000003</v>
      </c>
      <c r="D18" s="457">
        <f>SUM(D16,D17)</f>
        <v>900471.87281080417</v>
      </c>
      <c r="E18" s="464">
        <f t="shared" si="0"/>
        <v>-0.27706415829240855</v>
      </c>
    </row>
    <row r="20" spans="2:6" ht="15.75" x14ac:dyDescent="0.25">
      <c r="B20" s="60" t="s">
        <v>47</v>
      </c>
    </row>
    <row r="21" spans="2:6" ht="15.75" x14ac:dyDescent="0.25">
      <c r="B21" s="60"/>
    </row>
    <row r="22" spans="2:6" x14ac:dyDescent="0.2">
      <c r="B22" s="642" t="s">
        <v>48</v>
      </c>
      <c r="C22" s="643"/>
    </row>
    <row r="23" spans="2:6" x14ac:dyDescent="0.2">
      <c r="B23" s="61"/>
    </row>
    <row r="24" spans="2:6" x14ac:dyDescent="0.2">
      <c r="B24" s="56" t="s">
        <v>50</v>
      </c>
      <c r="C24" s="644" t="s">
        <v>49</v>
      </c>
      <c r="D24" s="645"/>
      <c r="E24" s="645"/>
      <c r="F24" s="646"/>
    </row>
    <row r="25" spans="2:6" ht="155.1" customHeight="1" x14ac:dyDescent="0.2">
      <c r="B25" s="511" t="s">
        <v>534</v>
      </c>
      <c r="C25" s="631" t="s">
        <v>553</v>
      </c>
      <c r="D25" s="632"/>
      <c r="E25" s="632"/>
      <c r="F25" s="633"/>
    </row>
    <row r="26" spans="2:6" ht="30.6" customHeight="1" x14ac:dyDescent="0.2">
      <c r="B26" s="511" t="s">
        <v>42</v>
      </c>
      <c r="C26" s="631" t="s">
        <v>473</v>
      </c>
      <c r="D26" s="632"/>
      <c r="E26" s="632"/>
      <c r="F26" s="633"/>
    </row>
    <row r="27" spans="2:6" ht="45" customHeight="1" x14ac:dyDescent="0.2">
      <c r="B27" s="511" t="s">
        <v>43</v>
      </c>
      <c r="C27" s="631" t="s">
        <v>466</v>
      </c>
      <c r="D27" s="632"/>
      <c r="E27" s="632"/>
      <c r="F27" s="633"/>
    </row>
    <row r="28" spans="2:6" ht="35.450000000000003" customHeight="1" x14ac:dyDescent="0.2">
      <c r="B28" s="511" t="s">
        <v>44</v>
      </c>
      <c r="C28" s="631" t="s">
        <v>474</v>
      </c>
      <c r="D28" s="632"/>
      <c r="E28" s="632"/>
      <c r="F28" s="633"/>
    </row>
    <row r="29" spans="2:6" ht="32.25" customHeight="1" x14ac:dyDescent="0.2">
      <c r="B29" s="511" t="s">
        <v>32</v>
      </c>
      <c r="C29" s="631" t="s">
        <v>470</v>
      </c>
      <c r="D29" s="632"/>
      <c r="E29" s="632"/>
      <c r="F29" s="633"/>
    </row>
    <row r="31" spans="2:6" ht="15.75" x14ac:dyDescent="0.25">
      <c r="B31" s="49" t="s">
        <v>51</v>
      </c>
    </row>
    <row r="33" spans="2:5" x14ac:dyDescent="0.2">
      <c r="B33" s="55"/>
      <c r="C33" s="50" t="s">
        <v>38</v>
      </c>
      <c r="D33" s="50" t="s">
        <v>52</v>
      </c>
      <c r="E33" s="50" t="s">
        <v>39</v>
      </c>
    </row>
    <row r="34" spans="2:5" ht="13.35" customHeight="1" x14ac:dyDescent="0.2">
      <c r="B34" s="442" t="s">
        <v>50</v>
      </c>
      <c r="C34" s="47" t="s">
        <v>30</v>
      </c>
      <c r="D34" s="47" t="s">
        <v>30</v>
      </c>
      <c r="E34" s="62"/>
    </row>
    <row r="35" spans="2:5" ht="13.35" customHeight="1" x14ac:dyDescent="0.2">
      <c r="B35" s="63" t="s">
        <v>53</v>
      </c>
      <c r="C35" s="456">
        <v>58808.156000000003</v>
      </c>
      <c r="D35" s="456">
        <v>19294.4182</v>
      </c>
      <c r="E35" s="463">
        <f t="shared" ref="E35:E42" si="1">IF(C35=0,"0.00%",(D35-C35)/C35)</f>
        <v>-0.67190914471115193</v>
      </c>
    </row>
    <row r="36" spans="2:5" ht="13.35" customHeight="1" x14ac:dyDescent="0.2">
      <c r="B36" s="63" t="s">
        <v>54</v>
      </c>
      <c r="C36" s="456">
        <v>103805.06640000001</v>
      </c>
      <c r="D36" s="456">
        <v>45526.359700000001</v>
      </c>
      <c r="E36" s="463">
        <f t="shared" si="1"/>
        <v>-0.56142449228277747</v>
      </c>
    </row>
    <row r="37" spans="2:5" ht="13.35" customHeight="1" x14ac:dyDescent="0.2">
      <c r="B37" s="63" t="s">
        <v>55</v>
      </c>
      <c r="C37" s="456">
        <v>242849.40950000001</v>
      </c>
      <c r="D37" s="456">
        <v>175192.30860000002</v>
      </c>
      <c r="E37" s="463">
        <f t="shared" si="1"/>
        <v>-0.27859693395713192</v>
      </c>
    </row>
    <row r="38" spans="2:5" ht="13.35" customHeight="1" x14ac:dyDescent="0.2">
      <c r="B38" s="63" t="s">
        <v>56</v>
      </c>
      <c r="C38" s="456">
        <v>232618.44989999998</v>
      </c>
      <c r="D38" s="456">
        <v>146741.4</v>
      </c>
      <c r="E38" s="463">
        <f t="shared" si="1"/>
        <v>-0.36917557458111144</v>
      </c>
    </row>
    <row r="39" spans="2:5" x14ac:dyDescent="0.2">
      <c r="B39" s="63" t="s">
        <v>57</v>
      </c>
      <c r="C39" s="456">
        <v>37133.150500000003</v>
      </c>
      <c r="D39" s="456">
        <v>53792.843000000001</v>
      </c>
      <c r="E39" s="463">
        <f t="shared" si="1"/>
        <v>0.44864742893280751</v>
      </c>
    </row>
    <row r="40" spans="2:5" x14ac:dyDescent="0.2">
      <c r="B40" s="63" t="s">
        <v>58</v>
      </c>
      <c r="C40" s="456">
        <v>73424.995299999995</v>
      </c>
      <c r="D40" s="456">
        <v>30438.933399999998</v>
      </c>
      <c r="E40" s="463">
        <f t="shared" si="1"/>
        <v>-0.58544180662685041</v>
      </c>
    </row>
    <row r="41" spans="2:5" x14ac:dyDescent="0.2">
      <c r="B41" s="63" t="s">
        <v>59</v>
      </c>
      <c r="C41" s="456">
        <v>8161.7385999999997</v>
      </c>
      <c r="D41" s="456">
        <v>18600</v>
      </c>
      <c r="E41" s="463">
        <f t="shared" si="1"/>
        <v>1.2789262081978465</v>
      </c>
    </row>
    <row r="42" spans="2:5" x14ac:dyDescent="0.2">
      <c r="B42" s="63" t="s">
        <v>60</v>
      </c>
      <c r="C42" s="456">
        <v>0</v>
      </c>
      <c r="D42" s="456">
        <v>59751.458899999998</v>
      </c>
      <c r="E42" s="463" t="str">
        <f t="shared" si="1"/>
        <v>0.00%</v>
      </c>
    </row>
    <row r="43" spans="2:5" x14ac:dyDescent="0.2">
      <c r="B43" s="63" t="s">
        <v>61</v>
      </c>
      <c r="C43" s="456">
        <v>107302.7282</v>
      </c>
      <c r="D43" s="456">
        <v>78943.733500000002</v>
      </c>
      <c r="E43" s="463">
        <f t="shared" ref="E43:E53" si="2">IF(C43=0,"0.00%",(D43-C43)/C43)</f>
        <v>-0.26428959613349323</v>
      </c>
    </row>
    <row r="44" spans="2:5" x14ac:dyDescent="0.2">
      <c r="B44" s="63" t="s">
        <v>62</v>
      </c>
      <c r="C44" s="456">
        <v>133072.3708</v>
      </c>
      <c r="D44" s="456">
        <v>64349.563900000001</v>
      </c>
      <c r="E44" s="463">
        <f t="shared" si="2"/>
        <v>-0.51643182192407433</v>
      </c>
    </row>
    <row r="45" spans="2:5" x14ac:dyDescent="0.2">
      <c r="B45" s="63" t="s">
        <v>63</v>
      </c>
      <c r="C45" s="456">
        <v>60889.625899999999</v>
      </c>
      <c r="D45" s="456">
        <v>50034.1253</v>
      </c>
      <c r="E45" s="463">
        <f t="shared" si="2"/>
        <v>-0.17828161102234658</v>
      </c>
    </row>
    <row r="46" spans="2:5" x14ac:dyDescent="0.2">
      <c r="B46" s="63" t="s">
        <v>64</v>
      </c>
      <c r="C46" s="456">
        <v>5086.2595000000001</v>
      </c>
      <c r="D46" s="456">
        <v>6181.4237000000003</v>
      </c>
      <c r="E46" s="463">
        <f t="shared" si="2"/>
        <v>0.21531819208202022</v>
      </c>
    </row>
    <row r="47" spans="2:5" x14ac:dyDescent="0.2">
      <c r="B47" s="63" t="s">
        <v>65</v>
      </c>
      <c r="C47" s="456">
        <v>16622.414199999999</v>
      </c>
      <c r="D47" s="456">
        <v>16959.205699999999</v>
      </c>
      <c r="E47" s="463">
        <f t="shared" si="2"/>
        <v>2.0261286714898453E-2</v>
      </c>
    </row>
    <row r="48" spans="2:5" x14ac:dyDescent="0.2">
      <c r="B48" s="63" t="s">
        <v>270</v>
      </c>
      <c r="C48" s="456">
        <v>0</v>
      </c>
      <c r="D48" s="456">
        <v>0</v>
      </c>
      <c r="E48" s="463" t="str">
        <f t="shared" si="2"/>
        <v>0.00%</v>
      </c>
    </row>
    <row r="49" spans="2:5" x14ac:dyDescent="0.2">
      <c r="B49" s="63" t="s">
        <v>66</v>
      </c>
      <c r="C49" s="456">
        <v>0</v>
      </c>
      <c r="D49" s="456">
        <v>0</v>
      </c>
      <c r="E49" s="463" t="str">
        <f t="shared" si="2"/>
        <v>0.00%</v>
      </c>
    </row>
    <row r="50" spans="2:5" x14ac:dyDescent="0.2">
      <c r="B50" s="63" t="s">
        <v>68</v>
      </c>
      <c r="C50" s="456">
        <v>32905.029900000001</v>
      </c>
      <c r="D50" s="456">
        <v>33987.177899999995</v>
      </c>
      <c r="E50" s="463">
        <f t="shared" si="2"/>
        <v>3.2887008560353675E-2</v>
      </c>
    </row>
    <row r="51" spans="2:5" x14ac:dyDescent="0.2">
      <c r="B51" s="63" t="s">
        <v>271</v>
      </c>
      <c r="C51" s="456">
        <v>11718.321599999999</v>
      </c>
      <c r="D51" s="456">
        <v>5665.7160000000003</v>
      </c>
      <c r="E51" s="463">
        <f t="shared" si="2"/>
        <v>-0.51650789307574552</v>
      </c>
    </row>
    <row r="52" spans="2:5" x14ac:dyDescent="0.2">
      <c r="B52" s="63" t="s">
        <v>272</v>
      </c>
      <c r="C52" s="456">
        <v>22460.117399999999</v>
      </c>
      <c r="D52" s="456">
        <v>3339.7237999999998</v>
      </c>
      <c r="E52" s="463">
        <f t="shared" si="2"/>
        <v>-0.85130425898842366</v>
      </c>
    </row>
    <row r="53" spans="2:5" x14ac:dyDescent="0.2">
      <c r="B53" s="64" t="s">
        <v>45</v>
      </c>
      <c r="C53" s="457">
        <f>SUM(C35:C52)</f>
        <v>1146857.8337000001</v>
      </c>
      <c r="D53" s="457">
        <f>SUM(D35:D52)-0.1</f>
        <v>808798.2916</v>
      </c>
      <c r="E53" s="464">
        <f t="shared" si="2"/>
        <v>-0.29477022536381009</v>
      </c>
    </row>
    <row r="54" spans="2:5" x14ac:dyDescent="0.2">
      <c r="B54" s="442" t="s">
        <v>69</v>
      </c>
      <c r="C54" s="57"/>
      <c r="D54" s="57"/>
      <c r="E54" s="57"/>
    </row>
    <row r="55" spans="2:5" x14ac:dyDescent="0.2">
      <c r="B55" s="63" t="s">
        <v>70</v>
      </c>
      <c r="C55" s="456">
        <v>0</v>
      </c>
      <c r="D55" s="456">
        <v>0</v>
      </c>
      <c r="E55" s="463" t="str">
        <f t="shared" ref="E55:E67" si="3">IF(C55=0,"0.00%",(D55-C55)/C55)</f>
        <v>0.00%</v>
      </c>
    </row>
    <row r="56" spans="2:5" ht="12.75" customHeight="1" x14ac:dyDescent="0.2">
      <c r="B56" s="63" t="s">
        <v>67</v>
      </c>
      <c r="C56" s="456">
        <v>0</v>
      </c>
      <c r="D56" s="456">
        <v>69.636200000000002</v>
      </c>
      <c r="E56" s="463" t="str">
        <f t="shared" si="3"/>
        <v>0.00%</v>
      </c>
    </row>
    <row r="57" spans="2:5" ht="12.75" customHeight="1" x14ac:dyDescent="0.2">
      <c r="B57" s="63" t="s">
        <v>71</v>
      </c>
      <c r="C57" s="456">
        <v>1365.1645000000001</v>
      </c>
      <c r="D57" s="456">
        <v>4378.5002999999997</v>
      </c>
      <c r="E57" s="463">
        <f t="shared" si="3"/>
        <v>2.2073060059794991</v>
      </c>
    </row>
    <row r="58" spans="2:5" ht="12.75" customHeight="1" x14ac:dyDescent="0.2">
      <c r="B58" s="63" t="s">
        <v>72</v>
      </c>
      <c r="C58" s="456">
        <v>0</v>
      </c>
      <c r="D58" s="456">
        <v>242.63660000000002</v>
      </c>
      <c r="E58" s="463" t="str">
        <f t="shared" si="3"/>
        <v>0.00%</v>
      </c>
    </row>
    <row r="59" spans="2:5" x14ac:dyDescent="0.2">
      <c r="B59" s="63" t="s">
        <v>73</v>
      </c>
      <c r="C59" s="456">
        <v>44760.2264</v>
      </c>
      <c r="D59" s="456">
        <v>29575.462500000001</v>
      </c>
      <c r="E59" s="463">
        <f t="shared" si="3"/>
        <v>-0.33924680729496931</v>
      </c>
    </row>
    <row r="60" spans="2:5" x14ac:dyDescent="0.2">
      <c r="B60" s="63" t="s">
        <v>74</v>
      </c>
      <c r="C60" s="456">
        <v>11322.3071</v>
      </c>
      <c r="D60" s="456">
        <v>7984.0225</v>
      </c>
      <c r="E60" s="463">
        <f t="shared" si="3"/>
        <v>-0.29484137557088519</v>
      </c>
    </row>
    <row r="61" spans="2:5" x14ac:dyDescent="0.2">
      <c r="B61" s="63" t="s">
        <v>269</v>
      </c>
      <c r="C61" s="456">
        <v>0</v>
      </c>
      <c r="D61" s="456">
        <v>0</v>
      </c>
      <c r="E61" s="463" t="str">
        <f t="shared" si="3"/>
        <v>0.00%</v>
      </c>
    </row>
    <row r="62" spans="2:5" x14ac:dyDescent="0.2">
      <c r="B62" s="63" t="s">
        <v>75</v>
      </c>
      <c r="C62" s="456">
        <v>41270.957099999992</v>
      </c>
      <c r="D62" s="456">
        <v>42563.150700000006</v>
      </c>
      <c r="E62" s="463">
        <f t="shared" si="3"/>
        <v>3.1309998381404476E-2</v>
      </c>
    </row>
    <row r="63" spans="2:5" x14ac:dyDescent="0.2">
      <c r="B63" s="63" t="s">
        <v>268</v>
      </c>
      <c r="C63" s="456">
        <v>0</v>
      </c>
      <c r="D63" s="456">
        <v>0</v>
      </c>
      <c r="E63" s="463" t="str">
        <f t="shared" si="3"/>
        <v>0.00%</v>
      </c>
    </row>
    <row r="64" spans="2:5" ht="15" customHeight="1" x14ac:dyDescent="0.2">
      <c r="B64" s="63" t="s">
        <v>267</v>
      </c>
      <c r="C64" s="456">
        <v>0</v>
      </c>
      <c r="D64" s="456">
        <v>6860.1779999999999</v>
      </c>
      <c r="E64" s="463" t="str">
        <f t="shared" si="3"/>
        <v>0.00%</v>
      </c>
    </row>
    <row r="65" spans="2:5" ht="15" customHeight="1" x14ac:dyDescent="0.2">
      <c r="B65" s="63" t="s">
        <v>76</v>
      </c>
      <c r="C65" s="456">
        <v>0</v>
      </c>
      <c r="D65" s="404"/>
      <c r="E65" s="463" t="str">
        <f t="shared" si="3"/>
        <v>0.00%</v>
      </c>
    </row>
    <row r="66" spans="2:5" x14ac:dyDescent="0.2">
      <c r="B66" s="64" t="s">
        <v>45</v>
      </c>
      <c r="C66" s="457">
        <f>SUM(C55:C65)</f>
        <v>98718.655099999989</v>
      </c>
      <c r="D66" s="457">
        <f>SUM(D55:D65)</f>
        <v>91673.586800000005</v>
      </c>
      <c r="E66" s="464">
        <f t="shared" si="3"/>
        <v>-7.1365116277804577E-2</v>
      </c>
    </row>
    <row r="67" spans="2:5" x14ac:dyDescent="0.2">
      <c r="B67" s="64" t="s">
        <v>77</v>
      </c>
      <c r="C67" s="457">
        <f>C53+C66</f>
        <v>1245576.4888000002</v>
      </c>
      <c r="D67" s="457">
        <f>D53+D66</f>
        <v>900471.87840000005</v>
      </c>
      <c r="E67" s="464">
        <f t="shared" si="3"/>
        <v>-0.27706416547126467</v>
      </c>
    </row>
    <row r="69" spans="2:5" ht="15.75" x14ac:dyDescent="0.25">
      <c r="B69" s="49" t="s">
        <v>78</v>
      </c>
    </row>
    <row r="71" spans="2:5" x14ac:dyDescent="0.2">
      <c r="B71" s="55"/>
      <c r="C71" s="50" t="s">
        <v>38</v>
      </c>
      <c r="D71" s="50" t="s">
        <v>52</v>
      </c>
      <c r="E71" s="50" t="s">
        <v>39</v>
      </c>
    </row>
    <row r="72" spans="2:5" x14ac:dyDescent="0.2">
      <c r="B72" s="513" t="s">
        <v>427</v>
      </c>
      <c r="C72" s="242" t="s">
        <v>30</v>
      </c>
      <c r="D72" s="242" t="s">
        <v>30</v>
      </c>
      <c r="E72" s="50"/>
    </row>
    <row r="73" spans="2:5" x14ac:dyDescent="0.2">
      <c r="B73" s="65" t="s">
        <v>79</v>
      </c>
      <c r="C73" s="456">
        <v>19675.282433134889</v>
      </c>
      <c r="D73" s="456">
        <v>18590.599999999999</v>
      </c>
      <c r="E73" s="463">
        <f t="shared" ref="E73:E76" si="4">IF(C73=0,"0.00%",(D73-C73)/C73)</f>
        <v>-5.5129192519655576E-2</v>
      </c>
    </row>
    <row r="74" spans="2:5" x14ac:dyDescent="0.2">
      <c r="B74" s="51" t="s">
        <v>80</v>
      </c>
      <c r="C74" s="66"/>
      <c r="D74" s="456">
        <v>9</v>
      </c>
      <c r="E74" s="463" t="str">
        <f t="shared" si="4"/>
        <v>0.00%</v>
      </c>
    </row>
    <row r="75" spans="2:5" x14ac:dyDescent="0.2">
      <c r="B75" s="67" t="s">
        <v>81</v>
      </c>
      <c r="C75" s="66"/>
      <c r="D75" s="456">
        <v>13050.6</v>
      </c>
      <c r="E75" s="463" t="str">
        <f t="shared" si="4"/>
        <v>0.00%</v>
      </c>
    </row>
    <row r="76" spans="2:5" x14ac:dyDescent="0.2">
      <c r="B76" s="68" t="s">
        <v>273</v>
      </c>
      <c r="C76" s="457">
        <f>SUM(C73:C75)</f>
        <v>19675.282433134889</v>
      </c>
      <c r="D76" s="457">
        <f>SUM(D73:D75)</f>
        <v>31650.199999999997</v>
      </c>
      <c r="E76" s="464">
        <f t="shared" si="4"/>
        <v>0.60862748006596867</v>
      </c>
    </row>
    <row r="78" spans="2:5" ht="15.75" x14ac:dyDescent="0.25">
      <c r="B78" s="49" t="s">
        <v>82</v>
      </c>
    </row>
    <row r="79" spans="2:5" ht="15.75" x14ac:dyDescent="0.25">
      <c r="B79" s="49"/>
    </row>
    <row r="80" spans="2:5" x14ac:dyDescent="0.2">
      <c r="B80" s="439"/>
      <c r="C80" s="50" t="s">
        <v>38</v>
      </c>
      <c r="D80" s="50" t="s">
        <v>52</v>
      </c>
      <c r="E80" s="411" t="s">
        <v>39</v>
      </c>
    </row>
    <row r="81" spans="2:7" x14ac:dyDescent="0.2">
      <c r="B81" s="513" t="s">
        <v>426</v>
      </c>
      <c r="C81" s="242" t="s">
        <v>30</v>
      </c>
      <c r="D81" s="242" t="s">
        <v>30</v>
      </c>
      <c r="E81" s="411"/>
    </row>
    <row r="82" spans="2:7" x14ac:dyDescent="0.2">
      <c r="B82" s="69" t="s">
        <v>33</v>
      </c>
      <c r="C82" s="441"/>
      <c r="D82" s="441"/>
      <c r="E82" s="463" t="str">
        <f t="shared" ref="E82:E83" si="5">IF(C82=0,"0.00%",(D82-C82)/C82)</f>
        <v>0.00%</v>
      </c>
    </row>
    <row r="83" spans="2:7" x14ac:dyDescent="0.2">
      <c r="B83" s="69" t="s">
        <v>34</v>
      </c>
      <c r="C83" s="441"/>
      <c r="D83" s="456">
        <v>4673.7653492216614</v>
      </c>
      <c r="E83" s="463" t="str">
        <f t="shared" si="5"/>
        <v>0.00%</v>
      </c>
    </row>
    <row r="86" spans="2:7" ht="15.75" x14ac:dyDescent="0.25">
      <c r="B86" s="49" t="s">
        <v>83</v>
      </c>
    </row>
    <row r="87" spans="2:7" ht="15.75" x14ac:dyDescent="0.25">
      <c r="B87" s="49"/>
    </row>
    <row r="88" spans="2:7" x14ac:dyDescent="0.2">
      <c r="B88" s="637" t="s">
        <v>398</v>
      </c>
      <c r="C88" s="638"/>
      <c r="D88" s="638"/>
      <c r="E88" s="639"/>
    </row>
    <row r="89" spans="2:7" ht="15.75" x14ac:dyDescent="0.25">
      <c r="B89" s="49"/>
    </row>
    <row r="90" spans="2:7" ht="57" customHeight="1" x14ac:dyDescent="0.2">
      <c r="B90" s="70" t="s">
        <v>84</v>
      </c>
      <c r="C90" s="628" t="s">
        <v>85</v>
      </c>
      <c r="D90" s="629"/>
      <c r="E90" s="629"/>
      <c r="F90" s="630"/>
      <c r="G90" s="70" t="s">
        <v>428</v>
      </c>
    </row>
    <row r="91" spans="2:7" x14ac:dyDescent="0.2">
      <c r="B91" s="491" t="s">
        <v>450</v>
      </c>
      <c r="C91" s="625"/>
      <c r="D91" s="626"/>
      <c r="E91" s="626"/>
      <c r="F91" s="627"/>
      <c r="G91" s="52"/>
    </row>
    <row r="92" spans="2:7" x14ac:dyDescent="0.2">
      <c r="B92" s="492" t="s">
        <v>451</v>
      </c>
      <c r="C92" s="634" t="s">
        <v>452</v>
      </c>
      <c r="D92" s="635"/>
      <c r="E92" s="635"/>
      <c r="F92" s="636"/>
      <c r="G92" s="456">
        <v>4120.2</v>
      </c>
    </row>
    <row r="93" spans="2:7" x14ac:dyDescent="0.2">
      <c r="B93" s="492" t="s">
        <v>451</v>
      </c>
      <c r="C93" s="634" t="s">
        <v>598</v>
      </c>
      <c r="D93" s="635"/>
      <c r="E93" s="635"/>
      <c r="F93" s="636"/>
      <c r="G93" s="456">
        <v>66854.2</v>
      </c>
    </row>
    <row r="94" spans="2:7" x14ac:dyDescent="0.2">
      <c r="B94" s="492"/>
      <c r="C94" s="486"/>
      <c r="D94" s="487"/>
      <c r="E94" s="487"/>
      <c r="F94" s="488"/>
      <c r="G94" s="456"/>
    </row>
    <row r="95" spans="2:7" x14ac:dyDescent="0.2">
      <c r="B95" s="491" t="s">
        <v>427</v>
      </c>
      <c r="C95" s="486"/>
      <c r="D95" s="487"/>
      <c r="E95" s="487"/>
      <c r="F95" s="488"/>
      <c r="G95" s="456"/>
    </row>
    <row r="96" spans="2:7" x14ac:dyDescent="0.2">
      <c r="B96" s="492" t="s">
        <v>451</v>
      </c>
      <c r="C96" s="622" t="s">
        <v>599</v>
      </c>
      <c r="D96" s="623"/>
      <c r="E96" s="623"/>
      <c r="F96" s="624"/>
      <c r="G96" s="456">
        <v>1899.3</v>
      </c>
    </row>
    <row r="97" spans="2:7" x14ac:dyDescent="0.2">
      <c r="B97" s="52"/>
      <c r="C97" s="625"/>
      <c r="D97" s="626"/>
      <c r="E97" s="626"/>
      <c r="F97" s="627"/>
      <c r="G97" s="52"/>
    </row>
    <row r="98" spans="2:7" x14ac:dyDescent="0.2">
      <c r="B98" s="70" t="s">
        <v>86</v>
      </c>
      <c r="C98" s="628"/>
      <c r="D98" s="629"/>
      <c r="E98" s="629"/>
      <c r="F98" s="630"/>
      <c r="G98" s="459">
        <f>SUM(G91:G97)</f>
        <v>72873.7</v>
      </c>
    </row>
    <row r="100" spans="2:7" ht="15.75" x14ac:dyDescent="0.25">
      <c r="B100" s="49" t="s">
        <v>87</v>
      </c>
    </row>
    <row r="102" spans="2:7" x14ac:dyDescent="0.2">
      <c r="B102" s="55"/>
      <c r="C102" s="50" t="s">
        <v>38</v>
      </c>
      <c r="D102" s="50" t="s">
        <v>52</v>
      </c>
    </row>
    <row r="103" spans="2:7" x14ac:dyDescent="0.2">
      <c r="B103" s="442" t="s">
        <v>50</v>
      </c>
      <c r="C103" s="242" t="s">
        <v>30</v>
      </c>
      <c r="D103" s="242" t="s">
        <v>30</v>
      </c>
    </row>
    <row r="104" spans="2:7" x14ac:dyDescent="0.2">
      <c r="B104" s="63" t="s">
        <v>53</v>
      </c>
      <c r="C104" s="456">
        <v>4154.7</v>
      </c>
      <c r="D104" s="456">
        <v>3300.2</v>
      </c>
    </row>
    <row r="105" spans="2:7" x14ac:dyDescent="0.2">
      <c r="B105" s="63" t="s">
        <v>54</v>
      </c>
      <c r="C105" s="456">
        <v>7814.3</v>
      </c>
      <c r="D105" s="456">
        <v>855.3</v>
      </c>
    </row>
    <row r="106" spans="2:7" x14ac:dyDescent="0.2">
      <c r="B106" s="63" t="s">
        <v>55</v>
      </c>
      <c r="C106" s="456">
        <v>15233.5</v>
      </c>
      <c r="D106" s="456">
        <v>3481.2</v>
      </c>
    </row>
    <row r="107" spans="2:7" x14ac:dyDescent="0.2">
      <c r="B107" s="63" t="s">
        <v>56</v>
      </c>
      <c r="C107" s="456">
        <v>14587</v>
      </c>
      <c r="D107" s="456">
        <v>29471.599999999999</v>
      </c>
    </row>
    <row r="108" spans="2:7" x14ac:dyDescent="0.2">
      <c r="B108" s="63" t="s">
        <v>57</v>
      </c>
      <c r="C108" s="456">
        <v>2074.5</v>
      </c>
      <c r="D108" s="456">
        <v>355.3</v>
      </c>
    </row>
    <row r="109" spans="2:7" x14ac:dyDescent="0.2">
      <c r="B109" s="63" t="s">
        <v>58</v>
      </c>
      <c r="C109" s="456">
        <v>6029.3</v>
      </c>
      <c r="D109" s="456">
        <v>215.6</v>
      </c>
    </row>
    <row r="110" spans="2:7" x14ac:dyDescent="0.2">
      <c r="B110" s="63" t="s">
        <v>59</v>
      </c>
      <c r="C110" s="456">
        <v>576.5</v>
      </c>
      <c r="D110" s="456">
        <v>0</v>
      </c>
    </row>
    <row r="111" spans="2:7" x14ac:dyDescent="0.2">
      <c r="B111" s="63" t="s">
        <v>60</v>
      </c>
      <c r="C111" s="456">
        <v>0</v>
      </c>
      <c r="D111" s="456">
        <v>0</v>
      </c>
    </row>
    <row r="112" spans="2:7" x14ac:dyDescent="0.2">
      <c r="B112" s="63" t="s">
        <v>61</v>
      </c>
      <c r="C112" s="456">
        <v>6445.4</v>
      </c>
      <c r="D112" s="456">
        <v>1.4</v>
      </c>
    </row>
    <row r="113" spans="2:5" x14ac:dyDescent="0.2">
      <c r="B113" s="63" t="s">
        <v>62</v>
      </c>
      <c r="C113" s="456">
        <v>8848.2000000000007</v>
      </c>
      <c r="D113" s="456">
        <v>8860.7000000000007</v>
      </c>
    </row>
    <row r="114" spans="2:5" x14ac:dyDescent="0.2">
      <c r="B114" s="63" t="s">
        <v>63</v>
      </c>
      <c r="C114" s="456">
        <v>4033.8</v>
      </c>
      <c r="D114" s="456">
        <v>113.3</v>
      </c>
    </row>
    <row r="115" spans="2:5" x14ac:dyDescent="0.2">
      <c r="B115" s="63" t="s">
        <v>64</v>
      </c>
      <c r="C115" s="456">
        <v>417.8</v>
      </c>
      <c r="D115" s="456">
        <v>249.8</v>
      </c>
    </row>
    <row r="116" spans="2:5" x14ac:dyDescent="0.2">
      <c r="B116" s="63" t="s">
        <v>65</v>
      </c>
      <c r="C116" s="456">
        <v>1164.3</v>
      </c>
      <c r="D116" s="456">
        <v>87.1</v>
      </c>
    </row>
    <row r="117" spans="2:5" x14ac:dyDescent="0.2">
      <c r="B117" s="63" t="s">
        <v>270</v>
      </c>
      <c r="C117" s="456">
        <v>0</v>
      </c>
      <c r="D117" s="456">
        <v>0</v>
      </c>
    </row>
    <row r="118" spans="2:5" x14ac:dyDescent="0.2">
      <c r="B118" s="63" t="s">
        <v>66</v>
      </c>
      <c r="C118" s="456">
        <v>0</v>
      </c>
      <c r="D118" s="456">
        <v>0</v>
      </c>
    </row>
    <row r="119" spans="2:5" x14ac:dyDescent="0.2">
      <c r="B119" s="63" t="s">
        <v>68</v>
      </c>
      <c r="C119" s="456">
        <v>0</v>
      </c>
      <c r="D119" s="456">
        <v>0</v>
      </c>
    </row>
    <row r="120" spans="2:5" x14ac:dyDescent="0.2">
      <c r="B120" s="63" t="s">
        <v>271</v>
      </c>
      <c r="C120" s="456">
        <v>0</v>
      </c>
      <c r="D120" s="456">
        <v>0</v>
      </c>
    </row>
    <row r="121" spans="2:5" x14ac:dyDescent="0.2">
      <c r="B121" s="63" t="s">
        <v>272</v>
      </c>
      <c r="C121" s="456">
        <v>0</v>
      </c>
      <c r="D121" s="456">
        <v>0</v>
      </c>
    </row>
    <row r="122" spans="2:5" x14ac:dyDescent="0.2">
      <c r="B122" s="64" t="s">
        <v>45</v>
      </c>
      <c r="C122" s="459">
        <f>SUM(C104:C121)</f>
        <v>71379.300000000017</v>
      </c>
      <c r="D122" s="459">
        <f>SUM(D104:D121)</f>
        <v>46991.500000000007</v>
      </c>
      <c r="E122" s="522"/>
    </row>
    <row r="123" spans="2:5" x14ac:dyDescent="0.2">
      <c r="B123" s="442" t="s">
        <v>69</v>
      </c>
      <c r="C123" s="57"/>
      <c r="D123" s="57"/>
    </row>
    <row r="124" spans="2:5" x14ac:dyDescent="0.2">
      <c r="B124" s="63" t="s">
        <v>70</v>
      </c>
      <c r="C124" s="456">
        <v>0</v>
      </c>
      <c r="D124" s="456">
        <v>0</v>
      </c>
    </row>
    <row r="125" spans="2:5" x14ac:dyDescent="0.2">
      <c r="B125" s="63" t="s">
        <v>67</v>
      </c>
      <c r="C125" s="456">
        <v>0</v>
      </c>
      <c r="D125" s="456">
        <v>0</v>
      </c>
    </row>
    <row r="126" spans="2:5" ht="12.75" customHeight="1" x14ac:dyDescent="0.2">
      <c r="B126" s="63" t="s">
        <v>71</v>
      </c>
      <c r="C126" s="456">
        <v>0</v>
      </c>
      <c r="D126" s="456">
        <v>0</v>
      </c>
    </row>
    <row r="127" spans="2:5" ht="12.75" customHeight="1" x14ac:dyDescent="0.2">
      <c r="B127" s="63" t="s">
        <v>72</v>
      </c>
      <c r="C127" s="456">
        <v>0</v>
      </c>
      <c r="D127" s="456">
        <v>0</v>
      </c>
    </row>
    <row r="128" spans="2:5" ht="12.75" customHeight="1" x14ac:dyDescent="0.2">
      <c r="B128" s="63" t="s">
        <v>73</v>
      </c>
      <c r="C128" s="456">
        <v>0</v>
      </c>
      <c r="D128" s="456">
        <v>0</v>
      </c>
    </row>
    <row r="129" spans="2:5" x14ac:dyDescent="0.2">
      <c r="B129" s="63" t="s">
        <v>74</v>
      </c>
      <c r="C129" s="456">
        <v>0</v>
      </c>
      <c r="D129" s="456">
        <v>0</v>
      </c>
    </row>
    <row r="130" spans="2:5" x14ac:dyDescent="0.2">
      <c r="B130" s="63" t="s">
        <v>269</v>
      </c>
      <c r="C130" s="456">
        <v>0</v>
      </c>
      <c r="D130" s="456">
        <v>0</v>
      </c>
    </row>
    <row r="131" spans="2:5" x14ac:dyDescent="0.2">
      <c r="B131" s="63" t="s">
        <v>75</v>
      </c>
      <c r="C131" s="456">
        <v>0</v>
      </c>
      <c r="D131" s="456">
        <v>0</v>
      </c>
    </row>
    <row r="132" spans="2:5" ht="15" customHeight="1" x14ac:dyDescent="0.2">
      <c r="B132" s="63" t="s">
        <v>268</v>
      </c>
      <c r="C132" s="456">
        <v>0</v>
      </c>
      <c r="D132" s="456">
        <v>0</v>
      </c>
    </row>
    <row r="133" spans="2:5" ht="15" customHeight="1" x14ac:dyDescent="0.2">
      <c r="B133" s="63" t="s">
        <v>267</v>
      </c>
      <c r="C133" s="456">
        <v>0</v>
      </c>
      <c r="D133" s="456">
        <v>0</v>
      </c>
    </row>
    <row r="134" spans="2:5" x14ac:dyDescent="0.2">
      <c r="B134" s="63" t="s">
        <v>76</v>
      </c>
      <c r="C134" s="456">
        <v>0</v>
      </c>
      <c r="D134" s="404"/>
    </row>
    <row r="135" spans="2:5" x14ac:dyDescent="0.2">
      <c r="B135" s="64" t="s">
        <v>45</v>
      </c>
      <c r="C135" s="459">
        <f>SUM(C124:C134)</f>
        <v>0</v>
      </c>
      <c r="D135" s="459">
        <f>SUM(D124:D134)</f>
        <v>0</v>
      </c>
    </row>
    <row r="136" spans="2:5" x14ac:dyDescent="0.2">
      <c r="B136" s="64" t="s">
        <v>77</v>
      </c>
      <c r="C136" s="459">
        <f>C122+C135</f>
        <v>71379.300000000017</v>
      </c>
      <c r="D136" s="459">
        <f>D122+D135</f>
        <v>46991.500000000007</v>
      </c>
      <c r="E136" s="523"/>
    </row>
    <row r="138" spans="2:5" ht="15.75" x14ac:dyDescent="0.25">
      <c r="B138" s="49" t="s">
        <v>88</v>
      </c>
    </row>
    <row r="140" spans="2:5" x14ac:dyDescent="0.2">
      <c r="B140" s="55"/>
      <c r="C140" s="50" t="s">
        <v>38</v>
      </c>
      <c r="D140" s="50" t="s">
        <v>52</v>
      </c>
    </row>
    <row r="141" spans="2:5" x14ac:dyDescent="0.2">
      <c r="B141" s="442" t="s">
        <v>50</v>
      </c>
      <c r="C141" s="242" t="s">
        <v>30</v>
      </c>
      <c r="D141" s="242" t="s">
        <v>30</v>
      </c>
    </row>
    <row r="142" spans="2:5" x14ac:dyDescent="0.2">
      <c r="B142" s="63" t="s">
        <v>53</v>
      </c>
      <c r="C142" s="456">
        <v>4.4000000000000004</v>
      </c>
      <c r="D142" s="456">
        <v>0</v>
      </c>
    </row>
    <row r="143" spans="2:5" x14ac:dyDescent="0.2">
      <c r="B143" s="63" t="s">
        <v>54</v>
      </c>
      <c r="C143" s="456">
        <v>215</v>
      </c>
      <c r="D143" s="456">
        <v>0</v>
      </c>
    </row>
    <row r="144" spans="2:5" x14ac:dyDescent="0.2">
      <c r="B144" s="63" t="s">
        <v>55</v>
      </c>
      <c r="C144" s="456">
        <v>3936.2</v>
      </c>
      <c r="D144" s="456">
        <v>0</v>
      </c>
    </row>
    <row r="145" spans="2:5" x14ac:dyDescent="0.2">
      <c r="B145" s="63" t="s">
        <v>56</v>
      </c>
      <c r="C145" s="456">
        <v>187.3</v>
      </c>
      <c r="D145" s="456">
        <v>0</v>
      </c>
    </row>
    <row r="146" spans="2:5" x14ac:dyDescent="0.2">
      <c r="B146" s="63" t="s">
        <v>57</v>
      </c>
      <c r="C146" s="456">
        <v>780.8</v>
      </c>
      <c r="D146" s="456">
        <v>1342.5</v>
      </c>
    </row>
    <row r="147" spans="2:5" x14ac:dyDescent="0.2">
      <c r="B147" s="63" t="s">
        <v>58</v>
      </c>
      <c r="C147" s="456">
        <v>9.1999999999999993</v>
      </c>
      <c r="D147" s="456">
        <v>1230</v>
      </c>
    </row>
    <row r="148" spans="2:5" x14ac:dyDescent="0.2">
      <c r="B148" s="63" t="s">
        <v>59</v>
      </c>
      <c r="C148" s="456">
        <v>0</v>
      </c>
      <c r="D148" s="456">
        <v>0.6</v>
      </c>
    </row>
    <row r="149" spans="2:5" x14ac:dyDescent="0.2">
      <c r="B149" s="63" t="s">
        <v>60</v>
      </c>
      <c r="C149" s="456">
        <v>0</v>
      </c>
      <c r="D149" s="456">
        <v>410</v>
      </c>
    </row>
    <row r="150" spans="2:5" x14ac:dyDescent="0.2">
      <c r="B150" s="63" t="s">
        <v>61</v>
      </c>
      <c r="C150" s="456">
        <v>557.79999999999995</v>
      </c>
      <c r="D150" s="456">
        <v>1156.2</v>
      </c>
    </row>
    <row r="151" spans="2:5" x14ac:dyDescent="0.2">
      <c r="B151" s="63" t="s">
        <v>62</v>
      </c>
      <c r="C151" s="456">
        <v>3007.1</v>
      </c>
      <c r="D151" s="456">
        <v>4590</v>
      </c>
    </row>
    <row r="152" spans="2:5" x14ac:dyDescent="0.2">
      <c r="B152" s="63" t="s">
        <v>63</v>
      </c>
      <c r="C152" s="456">
        <v>0</v>
      </c>
      <c r="D152" s="456">
        <v>6295.3</v>
      </c>
    </row>
    <row r="153" spans="2:5" x14ac:dyDescent="0.2">
      <c r="B153" s="63" t="s">
        <v>64</v>
      </c>
      <c r="C153" s="456">
        <v>15.7</v>
      </c>
      <c r="D153" s="456">
        <v>0</v>
      </c>
    </row>
    <row r="154" spans="2:5" x14ac:dyDescent="0.2">
      <c r="B154" s="63" t="s">
        <v>65</v>
      </c>
      <c r="C154" s="456">
        <v>11.6</v>
      </c>
      <c r="D154" s="456">
        <v>355.6</v>
      </c>
    </row>
    <row r="155" spans="2:5" x14ac:dyDescent="0.2">
      <c r="B155" s="63" t="s">
        <v>270</v>
      </c>
      <c r="C155" s="456">
        <v>0</v>
      </c>
      <c r="D155" s="456">
        <v>0</v>
      </c>
    </row>
    <row r="156" spans="2:5" x14ac:dyDescent="0.2">
      <c r="B156" s="63" t="s">
        <v>66</v>
      </c>
      <c r="C156" s="456">
        <v>0</v>
      </c>
      <c r="D156" s="456">
        <v>0</v>
      </c>
    </row>
    <row r="157" spans="2:5" x14ac:dyDescent="0.2">
      <c r="B157" s="63" t="s">
        <v>68</v>
      </c>
      <c r="C157" s="456">
        <v>0</v>
      </c>
      <c r="D157" s="456">
        <v>0</v>
      </c>
    </row>
    <row r="158" spans="2:5" x14ac:dyDescent="0.2">
      <c r="B158" s="63" t="s">
        <v>271</v>
      </c>
      <c r="C158" s="456">
        <v>0</v>
      </c>
      <c r="D158" s="456">
        <v>0</v>
      </c>
    </row>
    <row r="159" spans="2:5" x14ac:dyDescent="0.2">
      <c r="B159" s="63" t="s">
        <v>272</v>
      </c>
      <c r="C159" s="456">
        <v>469.4</v>
      </c>
      <c r="D159" s="456">
        <v>502.4</v>
      </c>
    </row>
    <row r="160" spans="2:5" x14ac:dyDescent="0.2">
      <c r="B160" s="64" t="s">
        <v>45</v>
      </c>
      <c r="C160" s="459">
        <f>SUM(C142:C159)</f>
        <v>9194.5</v>
      </c>
      <c r="D160" s="459">
        <f>SUM(D142:D159)</f>
        <v>15882.599999999999</v>
      </c>
      <c r="E160" s="523"/>
    </row>
    <row r="161" spans="2:5" x14ac:dyDescent="0.2">
      <c r="B161" s="442" t="s">
        <v>69</v>
      </c>
      <c r="C161" s="57"/>
      <c r="D161" s="57"/>
    </row>
    <row r="162" spans="2:5" x14ac:dyDescent="0.2">
      <c r="B162" s="63" t="s">
        <v>70</v>
      </c>
      <c r="C162" s="456">
        <v>0</v>
      </c>
      <c r="D162" s="456">
        <v>0</v>
      </c>
    </row>
    <row r="163" spans="2:5" x14ac:dyDescent="0.2">
      <c r="B163" s="63" t="s">
        <v>67</v>
      </c>
      <c r="C163" s="456">
        <v>0</v>
      </c>
      <c r="D163" s="456">
        <v>0</v>
      </c>
    </row>
    <row r="164" spans="2:5" ht="12.75" customHeight="1" x14ac:dyDescent="0.2">
      <c r="B164" s="63" t="s">
        <v>71</v>
      </c>
      <c r="C164" s="456">
        <v>0</v>
      </c>
      <c r="D164" s="456">
        <v>125.7</v>
      </c>
    </row>
    <row r="165" spans="2:5" ht="12.75" customHeight="1" x14ac:dyDescent="0.2">
      <c r="B165" s="63" t="s">
        <v>72</v>
      </c>
      <c r="C165" s="456">
        <v>0</v>
      </c>
      <c r="D165" s="456">
        <v>0</v>
      </c>
    </row>
    <row r="166" spans="2:5" ht="12.75" customHeight="1" x14ac:dyDescent="0.2">
      <c r="B166" s="63" t="s">
        <v>73</v>
      </c>
      <c r="C166" s="456">
        <v>8594.2000000000007</v>
      </c>
      <c r="D166" s="456">
        <v>12102.6</v>
      </c>
    </row>
    <row r="167" spans="2:5" x14ac:dyDescent="0.2">
      <c r="B167" s="63" t="s">
        <v>74</v>
      </c>
      <c r="C167" s="456">
        <v>0</v>
      </c>
      <c r="D167" s="456">
        <v>144.80000000000001</v>
      </c>
    </row>
    <row r="168" spans="2:5" x14ac:dyDescent="0.2">
      <c r="B168" s="63" t="s">
        <v>269</v>
      </c>
      <c r="C168" s="456">
        <v>0</v>
      </c>
      <c r="D168" s="456">
        <v>0</v>
      </c>
    </row>
    <row r="169" spans="2:5" x14ac:dyDescent="0.2">
      <c r="B169" s="63" t="s">
        <v>75</v>
      </c>
      <c r="C169" s="456">
        <v>374.3</v>
      </c>
      <c r="D169" s="456">
        <v>3212</v>
      </c>
    </row>
    <row r="170" spans="2:5" ht="15" customHeight="1" x14ac:dyDescent="0.2">
      <c r="B170" s="63" t="s">
        <v>268</v>
      </c>
      <c r="C170" s="456">
        <v>0</v>
      </c>
      <c r="D170" s="456">
        <v>0</v>
      </c>
    </row>
    <row r="171" spans="2:5" ht="15" customHeight="1" x14ac:dyDescent="0.2">
      <c r="B171" s="63" t="s">
        <v>267</v>
      </c>
      <c r="C171" s="456">
        <v>1448.8</v>
      </c>
      <c r="D171" s="456">
        <v>0</v>
      </c>
    </row>
    <row r="172" spans="2:5" x14ac:dyDescent="0.2">
      <c r="B172" s="63" t="s">
        <v>76</v>
      </c>
      <c r="C172" s="456">
        <v>0</v>
      </c>
      <c r="D172" s="404"/>
    </row>
    <row r="173" spans="2:5" x14ac:dyDescent="0.2">
      <c r="B173" s="64" t="s">
        <v>45</v>
      </c>
      <c r="C173" s="459">
        <f>SUM(C162:C172)</f>
        <v>10417.299999999999</v>
      </c>
      <c r="D173" s="459">
        <f>SUM(D162:D172)</f>
        <v>15585.1</v>
      </c>
    </row>
    <row r="174" spans="2:5" ht="15" customHeight="1" x14ac:dyDescent="0.2">
      <c r="B174" s="64" t="s">
        <v>77</v>
      </c>
      <c r="C174" s="459">
        <f>C160+C173</f>
        <v>19611.8</v>
      </c>
      <c r="D174" s="459">
        <f>D160+D173</f>
        <v>31467.699999999997</v>
      </c>
      <c r="E174" s="523"/>
    </row>
  </sheetData>
  <mergeCells count="16">
    <mergeCell ref="C27:F27"/>
    <mergeCell ref="B5:C5"/>
    <mergeCell ref="B22:C22"/>
    <mergeCell ref="C24:F24"/>
    <mergeCell ref="C25:F25"/>
    <mergeCell ref="C26:F26"/>
    <mergeCell ref="C96:F96"/>
    <mergeCell ref="C97:F97"/>
    <mergeCell ref="C98:F98"/>
    <mergeCell ref="C28:F28"/>
    <mergeCell ref="C29:F29"/>
    <mergeCell ref="C90:F90"/>
    <mergeCell ref="C91:F91"/>
    <mergeCell ref="C92:F92"/>
    <mergeCell ref="B88:E88"/>
    <mergeCell ref="C93:F93"/>
  </mergeCells>
  <phoneticPr fontId="0" type="noConversion"/>
  <pageMargins left="0.74803149606299213" right="0.74803149606299213" top="0.98425196850393704" bottom="0.98425196850393704" header="0.51181102362204722" footer="0.51181102362204722"/>
  <pageSetup paperSize="9" scale="54" fitToHeight="100" orientation="portrait" r:id="rId1"/>
  <headerFooter scaleWithDoc="0" alignWithMargins="0">
    <oddFooter>&amp;L&amp;8&amp;D&amp;C&amp;8&amp; Template: &amp;A
&amp;F&amp;R&amp;8&amp;P of &amp;N</oddFooter>
  </headerFooter>
  <rowBreaks count="4" manualBreakCount="4">
    <brk id="30" min="1" max="6" man="1"/>
    <brk id="68" min="1" max="6" man="1"/>
    <brk id="99" min="1" max="6" man="1"/>
    <brk id="137" min="1" max="6" man="1"/>
  </rowBreaks>
  <colBreaks count="1" manualBreakCount="1">
    <brk id="7" max="171"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82"/>
  <sheetViews>
    <sheetView showGridLines="0" topLeftCell="A47" zoomScale="70" zoomScaleNormal="70" zoomScaleSheetLayoutView="75" workbookViewId="0">
      <selection activeCell="G44" sqref="G44"/>
    </sheetView>
  </sheetViews>
  <sheetFormatPr defaultRowHeight="12.75" x14ac:dyDescent="0.2"/>
  <cols>
    <col min="1" max="1" width="14.85546875" customWidth="1"/>
    <col min="2" max="2" width="55.85546875" customWidth="1"/>
    <col min="3" max="5" width="15.85546875" customWidth="1"/>
    <col min="6" max="6" width="26.85546875" customWidth="1"/>
    <col min="7" max="7" width="15.85546875" customWidth="1"/>
  </cols>
  <sheetData>
    <row r="1" spans="2:5" ht="20.25" x14ac:dyDescent="0.3">
      <c r="B1" s="44" t="str">
        <f>Cover!C22</f>
        <v>Energex</v>
      </c>
    </row>
    <row r="2" spans="2:5" ht="20.25" x14ac:dyDescent="0.3">
      <c r="B2" s="48" t="s">
        <v>89</v>
      </c>
    </row>
    <row r="3" spans="2:5" ht="20.25" x14ac:dyDescent="0.3">
      <c r="B3" s="44" t="str">
        <f>Cover!C26</f>
        <v>2012-13</v>
      </c>
    </row>
    <row r="4" spans="2:5" ht="20.25" x14ac:dyDescent="0.3">
      <c r="B4" s="44"/>
    </row>
    <row r="5" spans="2:5" s="237" customFormat="1" ht="51" customHeight="1" x14ac:dyDescent="0.2">
      <c r="B5" s="647" t="s">
        <v>261</v>
      </c>
      <c r="C5" s="648"/>
    </row>
    <row r="6" spans="2:5" ht="20.25" x14ac:dyDescent="0.2">
      <c r="B6" s="418"/>
      <c r="C6" s="419"/>
    </row>
    <row r="7" spans="2:5" x14ac:dyDescent="0.2">
      <c r="B7" s="651" t="s">
        <v>90</v>
      </c>
      <c r="C7" s="652"/>
    </row>
    <row r="9" spans="2:5" ht="15.75" x14ac:dyDescent="0.25">
      <c r="B9" s="53" t="s">
        <v>37</v>
      </c>
    </row>
    <row r="10" spans="2:5" x14ac:dyDescent="0.2">
      <c r="B10" s="54"/>
    </row>
    <row r="11" spans="2:5" x14ac:dyDescent="0.2">
      <c r="B11" s="55"/>
      <c r="C11" s="50" t="s">
        <v>38</v>
      </c>
      <c r="D11" s="50" t="s">
        <v>52</v>
      </c>
      <c r="E11" s="50" t="s">
        <v>39</v>
      </c>
    </row>
    <row r="12" spans="2:5" x14ac:dyDescent="0.2">
      <c r="B12" s="56" t="s">
        <v>40</v>
      </c>
      <c r="C12" s="242" t="s">
        <v>30</v>
      </c>
      <c r="D12" s="242" t="s">
        <v>30</v>
      </c>
      <c r="E12" s="57"/>
    </row>
    <row r="13" spans="2:5" x14ac:dyDescent="0.2">
      <c r="B13" s="58" t="s">
        <v>41</v>
      </c>
      <c r="C13" s="456">
        <v>56630.1</v>
      </c>
      <c r="D13" s="456">
        <v>75398.618173694209</v>
      </c>
      <c r="E13" s="463">
        <f t="shared" ref="E13:E20" si="0">IF(C13=0,"0.00%",(D13-C13)/C13)</f>
        <v>0.33142300956018461</v>
      </c>
    </row>
    <row r="14" spans="2:5" x14ac:dyDescent="0.2">
      <c r="B14" s="58" t="s">
        <v>42</v>
      </c>
      <c r="C14" s="456">
        <v>153363.70000000001</v>
      </c>
      <c r="D14" s="456">
        <v>98475.252046651338</v>
      </c>
      <c r="E14" s="463">
        <f t="shared" si="0"/>
        <v>-0.35789725960803415</v>
      </c>
    </row>
    <row r="15" spans="2:5" ht="15" customHeight="1" x14ac:dyDescent="0.2">
      <c r="B15" s="58" t="s">
        <v>43</v>
      </c>
      <c r="C15" s="456">
        <v>51346.9</v>
      </c>
      <c r="D15" s="456">
        <v>50541.122937795495</v>
      </c>
      <c r="E15" s="463">
        <f t="shared" si="0"/>
        <v>-1.5692808372160857E-2</v>
      </c>
    </row>
    <row r="16" spans="2:5" ht="14.25" customHeight="1" x14ac:dyDescent="0.2">
      <c r="B16" s="58" t="s">
        <v>44</v>
      </c>
      <c r="C16" s="456">
        <v>19072.8</v>
      </c>
      <c r="D16" s="456">
        <v>11824.021220618944</v>
      </c>
      <c r="E16" s="463">
        <f t="shared" si="0"/>
        <v>-0.38005844864839222</v>
      </c>
    </row>
    <row r="17" spans="2:5" ht="13.5" customHeight="1" x14ac:dyDescent="0.2">
      <c r="B17" s="58" t="s">
        <v>32</v>
      </c>
      <c r="C17" s="456">
        <v>0.8</v>
      </c>
      <c r="D17" s="456">
        <v>0</v>
      </c>
      <c r="E17" s="463">
        <f t="shared" si="0"/>
        <v>-1</v>
      </c>
    </row>
    <row r="18" spans="2:5" x14ac:dyDescent="0.2">
      <c r="B18" s="59" t="s">
        <v>45</v>
      </c>
      <c r="C18" s="457">
        <f>SUM(C13:C17)</f>
        <v>280414.3</v>
      </c>
      <c r="D18" s="457">
        <f>SUM(D13:D17)</f>
        <v>236239.01437876001</v>
      </c>
      <c r="E18" s="464">
        <f t="shared" si="0"/>
        <v>-0.15753578052631403</v>
      </c>
    </row>
    <row r="19" spans="2:5" x14ac:dyDescent="0.2">
      <c r="B19" s="56" t="s">
        <v>46</v>
      </c>
      <c r="C19" s="456">
        <v>11018.216162124359</v>
      </c>
      <c r="D19" s="456">
        <v>12561.32323010393</v>
      </c>
      <c r="E19" s="463">
        <f t="shared" si="0"/>
        <v>0.14005053497535055</v>
      </c>
    </row>
    <row r="20" spans="2:5" x14ac:dyDescent="0.2">
      <c r="B20" s="240" t="s">
        <v>77</v>
      </c>
      <c r="C20" s="457">
        <f>SUM(C18,C19)</f>
        <v>291432.51616212435</v>
      </c>
      <c r="D20" s="457">
        <f>SUM(D18,D19)</f>
        <v>248800.33760886395</v>
      </c>
      <c r="E20" s="464">
        <f t="shared" si="0"/>
        <v>-0.14628490710193798</v>
      </c>
    </row>
    <row r="22" spans="2:5" ht="15.75" x14ac:dyDescent="0.25">
      <c r="B22" s="49" t="s">
        <v>91</v>
      </c>
    </row>
    <row r="24" spans="2:5" x14ac:dyDescent="0.2">
      <c r="B24" s="55"/>
      <c r="C24" s="50" t="s">
        <v>38</v>
      </c>
      <c r="D24" s="50" t="s">
        <v>52</v>
      </c>
      <c r="E24" s="50" t="s">
        <v>39</v>
      </c>
    </row>
    <row r="25" spans="2:5" x14ac:dyDescent="0.2">
      <c r="B25" s="443" t="s">
        <v>26</v>
      </c>
      <c r="C25" s="242" t="s">
        <v>30</v>
      </c>
      <c r="D25" s="242" t="s">
        <v>30</v>
      </c>
      <c r="E25" s="50"/>
    </row>
    <row r="26" spans="2:5" ht="12.75" customHeight="1" x14ac:dyDescent="0.2">
      <c r="B26" s="65" t="s">
        <v>79</v>
      </c>
      <c r="C26" s="456">
        <v>5252.7619978618122</v>
      </c>
      <c r="D26" s="456">
        <v>3504.8</v>
      </c>
      <c r="E26" s="463">
        <f t="shared" ref="E26:E29" si="1">IF(C26=0,"0.00%",(D26-C26)/C26)</f>
        <v>-0.33277007383417273</v>
      </c>
    </row>
    <row r="27" spans="2:5" x14ac:dyDescent="0.2">
      <c r="B27" s="51" t="s">
        <v>80</v>
      </c>
      <c r="C27" s="66"/>
      <c r="D27" s="456">
        <v>2.9</v>
      </c>
      <c r="E27" s="463" t="str">
        <f t="shared" si="1"/>
        <v>0.00%</v>
      </c>
    </row>
    <row r="28" spans="2:5" x14ac:dyDescent="0.2">
      <c r="B28" s="67" t="s">
        <v>81</v>
      </c>
      <c r="C28" s="66"/>
      <c r="D28" s="456">
        <v>3560.5</v>
      </c>
      <c r="E28" s="463" t="str">
        <f t="shared" si="1"/>
        <v>0.00%</v>
      </c>
    </row>
    <row r="29" spans="2:5" x14ac:dyDescent="0.2">
      <c r="B29" s="241" t="s">
        <v>273</v>
      </c>
      <c r="C29" s="457">
        <f>SUM(C26:C28)</f>
        <v>5252.7619978618122</v>
      </c>
      <c r="D29" s="457">
        <f>SUM(D26:D28)</f>
        <v>7068.2000000000007</v>
      </c>
      <c r="E29" s="464">
        <f t="shared" si="1"/>
        <v>0.34561588796088233</v>
      </c>
    </row>
    <row r="31" spans="2:5" ht="15.75" x14ac:dyDescent="0.25">
      <c r="B31" s="49" t="s">
        <v>92</v>
      </c>
    </row>
    <row r="33" spans="2:7" x14ac:dyDescent="0.2">
      <c r="B33" s="439"/>
      <c r="C33" s="50" t="s">
        <v>38</v>
      </c>
      <c r="D33" s="50" t="s">
        <v>52</v>
      </c>
      <c r="E33" s="411" t="s">
        <v>39</v>
      </c>
    </row>
    <row r="34" spans="2:7" x14ac:dyDescent="0.2">
      <c r="B34" s="440" t="s">
        <v>426</v>
      </c>
      <c r="C34" s="242" t="s">
        <v>30</v>
      </c>
      <c r="D34" s="242" t="s">
        <v>30</v>
      </c>
      <c r="E34" s="411"/>
    </row>
    <row r="35" spans="2:7" x14ac:dyDescent="0.2">
      <c r="B35" s="69" t="s">
        <v>33</v>
      </c>
      <c r="C35" s="441"/>
      <c r="D35" s="441"/>
      <c r="E35" s="463" t="str">
        <f t="shared" ref="E35:E36" si="2">IF(C35=0,"0.00%",(D35-C35)/C35)</f>
        <v>0.00%</v>
      </c>
    </row>
    <row r="36" spans="2:7" x14ac:dyDescent="0.2">
      <c r="B36" s="69" t="s">
        <v>34</v>
      </c>
      <c r="C36" s="441"/>
      <c r="D36" s="456">
        <v>-3.1710778346766305E-2</v>
      </c>
      <c r="E36" s="463" t="str">
        <f t="shared" si="2"/>
        <v>0.00%</v>
      </c>
    </row>
    <row r="38" spans="2:7" ht="15.75" x14ac:dyDescent="0.25">
      <c r="B38" s="49" t="s">
        <v>274</v>
      </c>
    </row>
    <row r="39" spans="2:7" x14ac:dyDescent="0.2">
      <c r="B39" s="637" t="s">
        <v>397</v>
      </c>
      <c r="C39" s="638"/>
      <c r="D39" s="638"/>
      <c r="E39" s="639"/>
    </row>
    <row r="40" spans="2:7" ht="15.75" x14ac:dyDescent="0.25">
      <c r="B40" s="49"/>
    </row>
    <row r="41" spans="2:7" ht="63.75" x14ac:dyDescent="0.2">
      <c r="B41" s="70" t="s">
        <v>84</v>
      </c>
      <c r="C41" s="649" t="s">
        <v>85</v>
      </c>
      <c r="D41" s="650"/>
      <c r="E41" s="650"/>
      <c r="F41" s="650"/>
      <c r="G41" s="70" t="s">
        <v>428</v>
      </c>
    </row>
    <row r="42" spans="2:7" x14ac:dyDescent="0.2">
      <c r="B42" s="491" t="s">
        <v>450</v>
      </c>
      <c r="C42" s="653"/>
      <c r="D42" s="654"/>
      <c r="E42" s="654"/>
      <c r="F42" s="654"/>
      <c r="G42" s="52"/>
    </row>
    <row r="43" spans="2:7" x14ac:dyDescent="0.2">
      <c r="B43" s="492" t="s">
        <v>451</v>
      </c>
      <c r="C43" s="655" t="s">
        <v>452</v>
      </c>
      <c r="D43" s="656"/>
      <c r="E43" s="656"/>
      <c r="F43" s="657"/>
      <c r="G43" s="456">
        <v>612.9</v>
      </c>
    </row>
    <row r="44" spans="2:7" x14ac:dyDescent="0.2">
      <c r="B44" s="492" t="s">
        <v>451</v>
      </c>
      <c r="C44" s="655" t="s">
        <v>453</v>
      </c>
      <c r="D44" s="656"/>
      <c r="E44" s="656"/>
      <c r="F44" s="657"/>
      <c r="G44" s="456">
        <v>66854.2</v>
      </c>
    </row>
    <row r="45" spans="2:7" x14ac:dyDescent="0.2">
      <c r="B45" s="492"/>
      <c r="C45" s="658"/>
      <c r="D45" s="659"/>
      <c r="E45" s="659"/>
      <c r="F45" s="659"/>
      <c r="G45" s="456"/>
    </row>
    <row r="46" spans="2:7" x14ac:dyDescent="0.2">
      <c r="B46" s="491" t="s">
        <v>427</v>
      </c>
      <c r="C46" s="658"/>
      <c r="D46" s="659"/>
      <c r="E46" s="659"/>
      <c r="F46" s="659"/>
      <c r="G46" s="456"/>
    </row>
    <row r="47" spans="2:7" x14ac:dyDescent="0.2">
      <c r="B47" s="492" t="s">
        <v>451</v>
      </c>
      <c r="C47" s="658" t="s">
        <v>454</v>
      </c>
      <c r="D47" s="659"/>
      <c r="E47" s="659"/>
      <c r="F47" s="659"/>
      <c r="G47" s="456">
        <v>1899.3</v>
      </c>
    </row>
    <row r="48" spans="2:7" x14ac:dyDescent="0.2">
      <c r="B48" s="52"/>
      <c r="C48" s="653"/>
      <c r="D48" s="654"/>
      <c r="E48" s="654"/>
      <c r="F48" s="654"/>
      <c r="G48" s="52"/>
    </row>
    <row r="49" spans="2:7" x14ac:dyDescent="0.2">
      <c r="B49" s="70" t="s">
        <v>86</v>
      </c>
      <c r="C49" s="649"/>
      <c r="D49" s="650"/>
      <c r="E49" s="650"/>
      <c r="F49" s="650"/>
      <c r="G49" s="457">
        <f>SUM(G42:G48)</f>
        <v>69366.399999999994</v>
      </c>
    </row>
    <row r="51" spans="2:7" ht="15" customHeight="1" x14ac:dyDescent="0.2"/>
    <row r="52" spans="2:7" ht="30" customHeight="1" x14ac:dyDescent="0.2"/>
    <row r="53" spans="2:7" ht="17.25" customHeight="1" x14ac:dyDescent="0.2"/>
    <row r="55" spans="2:7" ht="15" customHeight="1" x14ac:dyDescent="0.2"/>
    <row r="57" spans="2:7" ht="15" customHeight="1" x14ac:dyDescent="0.2"/>
    <row r="58" spans="2:7" ht="15" customHeight="1" x14ac:dyDescent="0.2"/>
    <row r="59" spans="2:7" ht="15" customHeight="1" x14ac:dyDescent="0.2"/>
    <row r="60" spans="2:7" ht="15" customHeight="1" x14ac:dyDescent="0.2"/>
    <row r="61" spans="2:7" ht="15" customHeight="1" x14ac:dyDescent="0.2"/>
    <row r="62" spans="2:7" ht="15" customHeight="1" x14ac:dyDescent="0.2"/>
    <row r="63" spans="2:7" ht="12.75" customHeight="1" x14ac:dyDescent="0.2"/>
    <row r="64" spans="2:7" ht="12.75" customHeight="1" x14ac:dyDescent="0.2"/>
    <row r="65" ht="12.75" customHeight="1" x14ac:dyDescent="0.2"/>
    <row r="67" ht="12.75" customHeight="1" x14ac:dyDescent="0.2"/>
    <row r="68" ht="12.75" customHeight="1" x14ac:dyDescent="0.2"/>
    <row r="69" ht="25.5" customHeight="1" x14ac:dyDescent="0.2"/>
    <row r="70" ht="12.75" customHeight="1" x14ac:dyDescent="0.2"/>
    <row r="71" ht="12.75" customHeight="1" x14ac:dyDescent="0.2"/>
    <row r="73" ht="12.75" customHeight="1" x14ac:dyDescent="0.2"/>
    <row r="74" ht="12.75" customHeight="1" x14ac:dyDescent="0.2"/>
    <row r="77" ht="12.75" customHeight="1" x14ac:dyDescent="0.2"/>
    <row r="78" ht="12.75" customHeight="1" x14ac:dyDescent="0.2"/>
    <row r="79" ht="12.75" customHeight="1" x14ac:dyDescent="0.2"/>
    <row r="81" ht="12.75" customHeight="1" x14ac:dyDescent="0.2"/>
    <row r="82" ht="12.75" customHeight="1" x14ac:dyDescent="0.2"/>
  </sheetData>
  <mergeCells count="12">
    <mergeCell ref="B5:C5"/>
    <mergeCell ref="C49:F49"/>
    <mergeCell ref="B7:C7"/>
    <mergeCell ref="C41:F41"/>
    <mergeCell ref="C42:F42"/>
    <mergeCell ref="C43:F43"/>
    <mergeCell ref="C47:F47"/>
    <mergeCell ref="C48:F48"/>
    <mergeCell ref="B39:E39"/>
    <mergeCell ref="C44:F44"/>
    <mergeCell ref="C45:F45"/>
    <mergeCell ref="C46:F46"/>
  </mergeCells>
  <phoneticPr fontId="0" type="noConversion"/>
  <pageMargins left="0.74803149606299213" right="0.74803149606299213" top="0.98425196850393704" bottom="0.98425196850393704" header="0.51181102362204722" footer="0.51181102362204722"/>
  <pageSetup paperSize="9" scale="59" fitToHeight="100" orientation="portrait" r:id="rId1"/>
  <headerFooter scaleWithDoc="0" alignWithMargins="0">
    <oddFooter>&amp;L&amp;8&amp;D&amp;C&amp;8&amp; Template: &amp;A
&amp;F&amp;R&amp;8&amp;P of &amp;N</oddFooter>
  </headerFooter>
  <rowBreaks count="1" manualBreakCount="1">
    <brk id="49" max="7" man="1"/>
  </rowBreaks>
  <colBreaks count="1" manualBreakCount="1">
    <brk id="7" max="4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25</vt:i4>
      </vt:variant>
    </vt:vector>
  </HeadingPairs>
  <TitlesOfParts>
    <vt:vector size="50" baseType="lpstr">
      <vt:lpstr>Cover</vt:lpstr>
      <vt:lpstr>Contents</vt:lpstr>
      <vt:lpstr>Basis of preparation</vt:lpstr>
      <vt:lpstr>1. Income</vt:lpstr>
      <vt:lpstr>2. Balance</vt:lpstr>
      <vt:lpstr>3. Cashflows</vt:lpstr>
      <vt:lpstr>4. Equity</vt:lpstr>
      <vt:lpstr>5. Capex</vt:lpstr>
      <vt:lpstr>6. Capex overheads</vt:lpstr>
      <vt:lpstr>7. Capex for tax dep'n</vt:lpstr>
      <vt:lpstr>8. Maintenance</vt:lpstr>
      <vt:lpstr>9. Maintenance overheads</vt:lpstr>
      <vt:lpstr>10. Operating costs</vt:lpstr>
      <vt:lpstr>11. Operating overheads</vt:lpstr>
      <vt:lpstr>12. Cost categories</vt:lpstr>
      <vt:lpstr>13. Opex step change</vt:lpstr>
      <vt:lpstr>14. Provisions</vt:lpstr>
      <vt:lpstr>15. Overheads allocation</vt:lpstr>
      <vt:lpstr>16. Avoided cost payments</vt:lpstr>
      <vt:lpstr>17. Altern Ctl &amp; other</vt:lpstr>
      <vt:lpstr>18. EBSS</vt:lpstr>
      <vt:lpstr>19. Juris Scheme</vt:lpstr>
      <vt:lpstr>20. DMIS -DMIA</vt:lpstr>
      <vt:lpstr>21. Self insurance</vt:lpstr>
      <vt:lpstr>22. CHAP</vt:lpstr>
      <vt:lpstr>'1. Income'!Print_Area</vt:lpstr>
      <vt:lpstr>'10. Operating costs'!Print_Area</vt:lpstr>
      <vt:lpstr>'11. Operating overheads'!Print_Area</vt:lpstr>
      <vt:lpstr>'12. Cost categories'!Print_Area</vt:lpstr>
      <vt:lpstr>'13. Opex step change'!Print_Area</vt:lpstr>
      <vt:lpstr>'14. Provisions'!Print_Area</vt:lpstr>
      <vt:lpstr>'15. Overheads allocation'!Print_Area</vt:lpstr>
      <vt:lpstr>'16. Avoided cost payments'!Print_Area</vt:lpstr>
      <vt:lpstr>'17. Altern Ctl &amp; other'!Print_Area</vt:lpstr>
      <vt:lpstr>'18. EBSS'!Print_Area</vt:lpstr>
      <vt:lpstr>'19. Juris Scheme'!Print_Area</vt:lpstr>
      <vt:lpstr>'2. Balance'!Print_Area</vt:lpstr>
      <vt:lpstr>'20. DMIS -DMIA'!Print_Area</vt:lpstr>
      <vt:lpstr>'21. Self insurance'!Print_Area</vt:lpstr>
      <vt:lpstr>'22. CHAP'!Print_Area</vt:lpstr>
      <vt:lpstr>'3. Cashflows'!Print_Area</vt:lpstr>
      <vt:lpstr>'4. Equity'!Print_Area</vt:lpstr>
      <vt:lpstr>'5. Capex'!Print_Area</vt:lpstr>
      <vt:lpstr>'6. Capex overheads'!Print_Area</vt:lpstr>
      <vt:lpstr>'7. Capex for tax dep''n'!Print_Area</vt:lpstr>
      <vt:lpstr>'8. Maintenance'!Print_Area</vt:lpstr>
      <vt:lpstr>'9. Maintenance overheads'!Print_Area</vt:lpstr>
      <vt:lpstr>'Basis of preparation'!Print_Area</vt:lpstr>
      <vt:lpstr>Contents!Print_Area</vt:lpstr>
      <vt:lpstr>Cover!Print_Area</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staso</dc:creator>
  <cp:lastModifiedBy>Guy Mutasa</cp:lastModifiedBy>
  <cp:lastPrinted>2013-10-10T22:21:26Z</cp:lastPrinted>
  <dcterms:created xsi:type="dcterms:W3CDTF">2012-07-13T09:08:13Z</dcterms:created>
  <dcterms:modified xsi:type="dcterms:W3CDTF">2013-11-24T23:29:35Z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RI">
    <vt:lpwstr>7849690</vt:lpwstr>
  </property>
  <property fmtid="{D5CDD505-2E9C-101B-9397-08002B2CF9AE}" pid="3" name="cf">
    <vt:lpwstr>\\cbrvpwxfs01\home$\STASO\energex - annual rin - 2012-13 (D2012-00138137).xls</vt:lpwstr>
  </property>
  <property fmtid="{D5CDD505-2E9C-101B-9397-08002B2CF9AE}" pid="4" name="Status">
    <vt:lpwstr>Ready</vt:lpwstr>
  </property>
  <property fmtid="{D5CDD505-2E9C-101B-9397-08002B2CF9AE}" pid="5" name="DatabaseID">
    <vt:lpwstr>AC</vt:lpwstr>
  </property>
  <property fmtid="{D5CDD505-2E9C-101B-9397-08002B2CF9AE}" pid="6" name="OnClose">
    <vt:lpwstr/>
  </property>
  <property fmtid="{D5CDD505-2E9C-101B-9397-08002B2CF9AE}" pid="7" name="currfile">
    <vt:lpwstr>\\cbrvpwxfs01\home$\STASO\energex - annual rin - 2012-13 (D2012-00138137).xls</vt:lpwstr>
  </property>
</Properties>
</file>